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MohamedMarwan\Downloads\"/>
    </mc:Choice>
  </mc:AlternateContent>
  <xr:revisionPtr revIDLastSave="0" documentId="13_ncr:1_{D91F540B-0D34-463F-AC7D-186E66463E0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Dashboard" sheetId="1" r:id="rId1"/>
    <sheet name="Attendance View" sheetId="2" r:id="rId2"/>
    <sheet name="Extraction History" sheetId="6" r:id="rId3"/>
    <sheet name="Agents Shift" sheetId="3" r:id="rId4"/>
    <sheet name="HC" sheetId="4" r:id="rId5"/>
    <sheet name="RAW Data" sheetId="5" r:id="rId6"/>
  </sheets>
  <definedNames>
    <definedName name="_xlnm._FilterDatabase" localSheetId="3" hidden="1">'Agents Shift'!$A$4:$S$149</definedName>
    <definedName name="_xlnm._FilterDatabase" localSheetId="1" hidden="1">'Attendance View'!$A$4:$K$1504</definedName>
    <definedName name="_xlnm._FilterDatabase" localSheetId="4" hidden="1">HC!$A$1:$F$169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3" l="1"/>
  <c r="Q2" i="3"/>
  <c r="O2" i="3"/>
  <c r="M2" i="3"/>
  <c r="K2" i="3"/>
  <c r="I2" i="3"/>
  <c r="G2" i="3"/>
  <c r="F1" i="3"/>
  <c r="H2" i="3"/>
  <c r="J2" i="3"/>
  <c r="L2" i="3"/>
  <c r="N2" i="3"/>
  <c r="N3" i="3" s="1"/>
  <c r="F3" i="3"/>
  <c r="H3" i="3"/>
  <c r="J3" i="3"/>
  <c r="L3" i="3"/>
  <c r="E1" i="6"/>
  <c r="I1" i="6" s="1"/>
  <c r="M1" i="6" s="1"/>
  <c r="Q1" i="6" s="1"/>
  <c r="U1" i="6" s="1"/>
  <c r="Y1" i="6" s="1"/>
  <c r="AC1" i="6" s="1"/>
  <c r="AG1" i="6" s="1"/>
  <c r="AK1" i="6" s="1"/>
  <c r="AO1" i="6" s="1"/>
  <c r="AS1" i="6" s="1"/>
  <c r="AW1" i="6" s="1"/>
  <c r="BA1" i="6" s="1"/>
  <c r="BE1" i="6" s="1"/>
  <c r="BI1" i="6" s="1"/>
  <c r="BM1" i="6" s="1"/>
  <c r="BQ1" i="6" s="1"/>
  <c r="BU1" i="6" s="1"/>
  <c r="BY1" i="6" s="1"/>
  <c r="CC1" i="6" s="1"/>
  <c r="CG1" i="6" s="1"/>
  <c r="CK1" i="6" s="1"/>
  <c r="CO1" i="6" s="1"/>
  <c r="CS1" i="6" s="1"/>
  <c r="CW1" i="6" s="1"/>
  <c r="DA1" i="6" s="1"/>
  <c r="DE1" i="6" s="1"/>
  <c r="DI1" i="6" s="1"/>
  <c r="DM1" i="6" s="1"/>
  <c r="DQ1" i="6" s="1"/>
  <c r="C3" i="5"/>
  <c r="C4" i="5" s="1"/>
  <c r="C5" i="5" s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C81" i="5" s="1"/>
  <c r="C82" i="5" s="1"/>
  <c r="C83" i="5" s="1"/>
  <c r="C84" i="5" s="1"/>
  <c r="C85" i="5" s="1"/>
  <c r="C86" i="5" s="1"/>
  <c r="C87" i="5" s="1"/>
  <c r="C88" i="5" s="1"/>
  <c r="C89" i="5" s="1"/>
  <c r="C90" i="5" s="1"/>
  <c r="C91" i="5" s="1"/>
  <c r="C92" i="5" s="1"/>
  <c r="C93" i="5" s="1"/>
  <c r="C94" i="5" s="1"/>
  <c r="C95" i="5" s="1"/>
  <c r="C96" i="5" s="1"/>
  <c r="C97" i="5" s="1"/>
  <c r="C98" i="5" s="1"/>
  <c r="C99" i="5" s="1"/>
  <c r="C100" i="5" s="1"/>
  <c r="C101" i="5" s="1"/>
  <c r="C102" i="5" s="1"/>
  <c r="C103" i="5" s="1"/>
  <c r="C104" i="5" s="1"/>
  <c r="C105" i="5" s="1"/>
  <c r="C106" i="5" s="1"/>
  <c r="C107" i="5" s="1"/>
  <c r="C108" i="5" s="1"/>
  <c r="C109" i="5" s="1"/>
  <c r="C110" i="5" s="1"/>
  <c r="C111" i="5" s="1"/>
  <c r="C112" i="5" s="1"/>
  <c r="C113" i="5" s="1"/>
  <c r="C114" i="5" s="1"/>
  <c r="C115" i="5" s="1"/>
  <c r="C116" i="5" s="1"/>
  <c r="C117" i="5" s="1"/>
  <c r="C118" i="5" s="1"/>
  <c r="C119" i="5" s="1"/>
  <c r="C120" i="5" s="1"/>
  <c r="C121" i="5" s="1"/>
  <c r="C122" i="5" s="1"/>
  <c r="C123" i="5" s="1"/>
  <c r="C124" i="5" s="1"/>
  <c r="C125" i="5" s="1"/>
  <c r="C126" i="5" s="1"/>
  <c r="C127" i="5" s="1"/>
  <c r="C128" i="5" s="1"/>
  <c r="C129" i="5" s="1"/>
  <c r="C130" i="5" s="1"/>
  <c r="C131" i="5" s="1"/>
  <c r="C132" i="5" s="1"/>
  <c r="C133" i="5" s="1"/>
  <c r="C134" i="5" s="1"/>
  <c r="C135" i="5" s="1"/>
  <c r="C136" i="5" s="1"/>
  <c r="C137" i="5" s="1"/>
  <c r="C138" i="5" s="1"/>
  <c r="C139" i="5" s="1"/>
  <c r="A1504" i="2"/>
  <c r="B1504" i="2" s="1"/>
  <c r="A1503" i="2"/>
  <c r="A1502" i="2"/>
  <c r="A1501" i="2"/>
  <c r="G1501" i="2" s="1"/>
  <c r="I1501" i="2" s="1"/>
  <c r="A1500" i="2"/>
  <c r="G1500" i="2" s="1"/>
  <c r="I1500" i="2" s="1"/>
  <c r="A1499" i="2"/>
  <c r="G1499" i="2" s="1"/>
  <c r="A1498" i="2"/>
  <c r="A1497" i="2"/>
  <c r="C1497" i="2" s="1"/>
  <c r="A1496" i="2"/>
  <c r="G1495" i="2"/>
  <c r="I1495" i="2" s="1"/>
  <c r="A1495" i="2"/>
  <c r="D1495" i="2" s="1"/>
  <c r="A1494" i="2"/>
  <c r="C1494" i="2" s="1"/>
  <c r="A1493" i="2"/>
  <c r="A1492" i="2"/>
  <c r="A1491" i="2"/>
  <c r="A1490" i="2"/>
  <c r="A1489" i="2"/>
  <c r="B1489" i="2" s="1"/>
  <c r="A1488" i="2"/>
  <c r="B1488" i="2" s="1"/>
  <c r="A1487" i="2"/>
  <c r="D1487" i="2" s="1"/>
  <c r="A1486" i="2"/>
  <c r="C1486" i="2" s="1"/>
  <c r="A1485" i="2"/>
  <c r="C1485" i="2" s="1"/>
  <c r="A1484" i="2"/>
  <c r="A1483" i="2"/>
  <c r="D1483" i="2" s="1"/>
  <c r="A1482" i="2"/>
  <c r="D1482" i="2" s="1"/>
  <c r="A1481" i="2"/>
  <c r="D1481" i="2" s="1"/>
  <c r="A1480" i="2"/>
  <c r="A1479" i="2"/>
  <c r="D1479" i="2" s="1"/>
  <c r="A1478" i="2"/>
  <c r="G1478" i="2" s="1"/>
  <c r="A1477" i="2"/>
  <c r="G1477" i="2" s="1"/>
  <c r="I1477" i="2" s="1"/>
  <c r="A1476" i="2"/>
  <c r="B1476" i="2" s="1"/>
  <c r="A1475" i="2"/>
  <c r="G1475" i="2" s="1"/>
  <c r="A1474" i="2"/>
  <c r="D1474" i="2" s="1"/>
  <c r="A1473" i="2"/>
  <c r="C1473" i="2" s="1"/>
  <c r="D1472" i="2"/>
  <c r="A1472" i="2"/>
  <c r="B1472" i="2" s="1"/>
  <c r="A1471" i="2"/>
  <c r="D1471" i="2" s="1"/>
  <c r="A1470" i="2"/>
  <c r="A1469" i="2"/>
  <c r="G1469" i="2" s="1"/>
  <c r="A1468" i="2"/>
  <c r="A1467" i="2"/>
  <c r="A1466" i="2"/>
  <c r="G1466" i="2" s="1"/>
  <c r="H1466" i="2" s="1"/>
  <c r="A1465" i="2"/>
  <c r="B1465" i="2" s="1"/>
  <c r="A1464" i="2"/>
  <c r="A1463" i="2"/>
  <c r="A1462" i="2"/>
  <c r="C1462" i="2" s="1"/>
  <c r="A1461" i="2"/>
  <c r="B1461" i="2" s="1"/>
  <c r="A1460" i="2"/>
  <c r="A1459" i="2"/>
  <c r="C1459" i="2" s="1"/>
  <c r="A1458" i="2"/>
  <c r="G1457" i="2"/>
  <c r="I1457" i="2" s="1"/>
  <c r="A1457" i="2"/>
  <c r="D1457" i="2" s="1"/>
  <c r="A1456" i="2"/>
  <c r="B1456" i="2" s="1"/>
  <c r="A1455" i="2"/>
  <c r="A1454" i="2"/>
  <c r="A1453" i="2"/>
  <c r="D1453" i="2" s="1"/>
  <c r="A1452" i="2"/>
  <c r="C1452" i="2" s="1"/>
  <c r="A1451" i="2"/>
  <c r="D1451" i="2" s="1"/>
  <c r="A1450" i="2"/>
  <c r="A1449" i="2"/>
  <c r="B1449" i="2" s="1"/>
  <c r="A1448" i="2"/>
  <c r="G1448" i="2" s="1"/>
  <c r="A1447" i="2"/>
  <c r="C1447" i="2" s="1"/>
  <c r="A1446" i="2"/>
  <c r="A1445" i="2"/>
  <c r="A1444" i="2"/>
  <c r="A1443" i="2"/>
  <c r="D1443" i="2" s="1"/>
  <c r="A1442" i="2"/>
  <c r="D1442" i="2" s="1"/>
  <c r="A1441" i="2"/>
  <c r="A1440" i="2"/>
  <c r="B1440" i="2" s="1"/>
  <c r="A1439" i="2"/>
  <c r="A1438" i="2"/>
  <c r="G1438" i="2" s="1"/>
  <c r="A1437" i="2"/>
  <c r="B1437" i="2" s="1"/>
  <c r="A1436" i="2"/>
  <c r="D1436" i="2" s="1"/>
  <c r="A1435" i="2"/>
  <c r="A1434" i="2"/>
  <c r="C1434" i="2" s="1"/>
  <c r="A1433" i="2"/>
  <c r="A1432" i="2"/>
  <c r="A1431" i="2"/>
  <c r="C1431" i="2" s="1"/>
  <c r="A1430" i="2"/>
  <c r="C1430" i="2" s="1"/>
  <c r="D1429" i="2"/>
  <c r="A1429" i="2"/>
  <c r="B1429" i="2" s="1"/>
  <c r="A1428" i="2"/>
  <c r="G1428" i="2" s="1"/>
  <c r="A1427" i="2"/>
  <c r="G1427" i="2" s="1"/>
  <c r="A1426" i="2"/>
  <c r="A1425" i="2"/>
  <c r="B1425" i="2" s="1"/>
  <c r="G1424" i="2"/>
  <c r="A1424" i="2"/>
  <c r="C1424" i="2" s="1"/>
  <c r="A1423" i="2"/>
  <c r="A1422" i="2"/>
  <c r="A1421" i="2"/>
  <c r="G1421" i="2" s="1"/>
  <c r="I1421" i="2" s="1"/>
  <c r="A1420" i="2"/>
  <c r="D1420" i="2" s="1"/>
  <c r="A1419" i="2"/>
  <c r="C1419" i="2" s="1"/>
  <c r="A1418" i="2"/>
  <c r="G1418" i="2" s="1"/>
  <c r="A1417" i="2"/>
  <c r="D1417" i="2" s="1"/>
  <c r="A1416" i="2"/>
  <c r="G1416" i="2" s="1"/>
  <c r="A1415" i="2"/>
  <c r="A1414" i="2"/>
  <c r="G1414" i="2" s="1"/>
  <c r="A1413" i="2"/>
  <c r="A1412" i="2"/>
  <c r="G1412" i="2" s="1"/>
  <c r="H1412" i="2" s="1"/>
  <c r="A1411" i="2"/>
  <c r="D1411" i="2" s="1"/>
  <c r="A1410" i="2"/>
  <c r="C1410" i="2" s="1"/>
  <c r="A1409" i="2"/>
  <c r="A1408" i="2"/>
  <c r="D1408" i="2" s="1"/>
  <c r="A1407" i="2"/>
  <c r="A1406" i="2"/>
  <c r="G1406" i="2" s="1"/>
  <c r="A1405" i="2"/>
  <c r="G1405" i="2" s="1"/>
  <c r="A1404" i="2"/>
  <c r="G1404" i="2" s="1"/>
  <c r="A1403" i="2"/>
  <c r="A1402" i="2"/>
  <c r="A1401" i="2"/>
  <c r="B1401" i="2" s="1"/>
  <c r="A1400" i="2"/>
  <c r="A1399" i="2"/>
  <c r="G1399" i="2" s="1"/>
  <c r="A1398" i="2"/>
  <c r="C1398" i="2" s="1"/>
  <c r="A1397" i="2"/>
  <c r="G1397" i="2" s="1"/>
  <c r="A1396" i="2"/>
  <c r="B1396" i="2" s="1"/>
  <c r="A1395" i="2"/>
  <c r="G1395" i="2" s="1"/>
  <c r="A1394" i="2"/>
  <c r="A1393" i="2"/>
  <c r="A1392" i="2"/>
  <c r="D1392" i="2" s="1"/>
  <c r="A1391" i="2"/>
  <c r="A1390" i="2"/>
  <c r="A1389" i="2"/>
  <c r="A1388" i="2"/>
  <c r="G1388" i="2" s="1"/>
  <c r="A1387" i="2"/>
  <c r="G1387" i="2" s="1"/>
  <c r="A1386" i="2"/>
  <c r="C1386" i="2" s="1"/>
  <c r="A1385" i="2"/>
  <c r="D1385" i="2" s="1"/>
  <c r="A1384" i="2"/>
  <c r="D1384" i="2" s="1"/>
  <c r="A1383" i="2"/>
  <c r="A1382" i="2"/>
  <c r="G1382" i="2" s="1"/>
  <c r="A1381" i="2"/>
  <c r="A1380" i="2"/>
  <c r="D1380" i="2" s="1"/>
  <c r="A1379" i="2"/>
  <c r="A1378" i="2"/>
  <c r="A1377" i="2"/>
  <c r="A1376" i="2"/>
  <c r="D1376" i="2" s="1"/>
  <c r="A1375" i="2"/>
  <c r="A1374" i="2"/>
  <c r="C1374" i="2" s="1"/>
  <c r="A1373" i="2"/>
  <c r="D1373" i="2" s="1"/>
  <c r="A1372" i="2"/>
  <c r="B1372" i="2" s="1"/>
  <c r="A1371" i="2"/>
  <c r="G1371" i="2" s="1"/>
  <c r="I1371" i="2" s="1"/>
  <c r="A1370" i="2"/>
  <c r="C1370" i="2" s="1"/>
  <c r="A1369" i="2"/>
  <c r="C1369" i="2" s="1"/>
  <c r="A1368" i="2"/>
  <c r="D1368" i="2" s="1"/>
  <c r="A1367" i="2"/>
  <c r="A1366" i="2"/>
  <c r="B1366" i="2" s="1"/>
  <c r="A1365" i="2"/>
  <c r="A1364" i="2"/>
  <c r="G1364" i="2" s="1"/>
  <c r="A1363" i="2"/>
  <c r="A1362" i="2"/>
  <c r="D1362" i="2" s="1"/>
  <c r="A1361" i="2"/>
  <c r="A1360" i="2"/>
  <c r="A1359" i="2"/>
  <c r="G1359" i="2" s="1"/>
  <c r="I1359" i="2" s="1"/>
  <c r="A1358" i="2"/>
  <c r="C1358" i="2" s="1"/>
  <c r="A1357" i="2"/>
  <c r="D1357" i="2" s="1"/>
  <c r="A1356" i="2"/>
  <c r="B1356" i="2" s="1"/>
  <c r="A1355" i="2"/>
  <c r="C1355" i="2" s="1"/>
  <c r="A1354" i="2"/>
  <c r="A1353" i="2"/>
  <c r="A1352" i="2"/>
  <c r="A1351" i="2"/>
  <c r="G1351" i="2" s="1"/>
  <c r="A1350" i="2"/>
  <c r="D1350" i="2" s="1"/>
  <c r="A1349" i="2"/>
  <c r="A1348" i="2"/>
  <c r="G1348" i="2" s="1"/>
  <c r="A1347" i="2"/>
  <c r="B1347" i="2" s="1"/>
  <c r="A1346" i="2"/>
  <c r="C1346" i="2" s="1"/>
  <c r="A1345" i="2"/>
  <c r="D1345" i="2" s="1"/>
  <c r="A1344" i="2"/>
  <c r="A1343" i="2"/>
  <c r="C1343" i="2" s="1"/>
  <c r="A1342" i="2"/>
  <c r="A1341" i="2"/>
  <c r="B1341" i="2" s="1"/>
  <c r="A1340" i="2"/>
  <c r="A1339" i="2"/>
  <c r="A1338" i="2"/>
  <c r="D1338" i="2" s="1"/>
  <c r="A1337" i="2"/>
  <c r="B1337" i="2" s="1"/>
  <c r="B1336" i="2"/>
  <c r="A1336" i="2"/>
  <c r="G1336" i="2" s="1"/>
  <c r="A1335" i="2"/>
  <c r="G1335" i="2" s="1"/>
  <c r="H1335" i="2" s="1"/>
  <c r="J1335" i="2" s="1"/>
  <c r="A1334" i="2"/>
  <c r="C1334" i="2" s="1"/>
  <c r="A1333" i="2"/>
  <c r="D1333" i="2" s="1"/>
  <c r="A1332" i="2"/>
  <c r="D1332" i="2" s="1"/>
  <c r="A1331" i="2"/>
  <c r="B1331" i="2" s="1"/>
  <c r="A1330" i="2"/>
  <c r="A1329" i="2"/>
  <c r="B1329" i="2" s="1"/>
  <c r="A1328" i="2"/>
  <c r="B1328" i="2" s="1"/>
  <c r="A1327" i="2"/>
  <c r="A1326" i="2"/>
  <c r="A1325" i="2"/>
  <c r="B1325" i="2" s="1"/>
  <c r="A1324" i="2"/>
  <c r="G1324" i="2" s="1"/>
  <c r="A1323" i="2"/>
  <c r="D1323" i="2" s="1"/>
  <c r="A1322" i="2"/>
  <c r="C1322" i="2" s="1"/>
  <c r="A1321" i="2"/>
  <c r="G1321" i="2" s="1"/>
  <c r="A1320" i="2"/>
  <c r="D1320" i="2" s="1"/>
  <c r="A1319" i="2"/>
  <c r="C1319" i="2" s="1"/>
  <c r="A1318" i="2"/>
  <c r="D1318" i="2" s="1"/>
  <c r="A1317" i="2"/>
  <c r="B1317" i="2" s="1"/>
  <c r="A1316" i="2"/>
  <c r="G1316" i="2" s="1"/>
  <c r="A1315" i="2"/>
  <c r="G1315" i="2" s="1"/>
  <c r="A1314" i="2"/>
  <c r="A1313" i="2"/>
  <c r="B1313" i="2" s="1"/>
  <c r="A1312" i="2"/>
  <c r="D1312" i="2" s="1"/>
  <c r="A1311" i="2"/>
  <c r="C1311" i="2" s="1"/>
  <c r="A1310" i="2"/>
  <c r="G1310" i="2" s="1"/>
  <c r="I1310" i="2" s="1"/>
  <c r="A1309" i="2"/>
  <c r="D1309" i="2" s="1"/>
  <c r="A1308" i="2"/>
  <c r="A1307" i="2"/>
  <c r="D1307" i="2" s="1"/>
  <c r="A1306" i="2"/>
  <c r="D1306" i="2" s="1"/>
  <c r="A1305" i="2"/>
  <c r="G1305" i="2" s="1"/>
  <c r="A1304" i="2"/>
  <c r="B1304" i="2" s="1"/>
  <c r="A1303" i="2"/>
  <c r="C1303" i="2" s="1"/>
  <c r="A1302" i="2"/>
  <c r="D1302" i="2" s="1"/>
  <c r="A1301" i="2"/>
  <c r="C1301" i="2" s="1"/>
  <c r="A1300" i="2"/>
  <c r="G1300" i="2" s="1"/>
  <c r="A1299" i="2"/>
  <c r="A1298" i="2"/>
  <c r="B1298" i="2" s="1"/>
  <c r="A1297" i="2"/>
  <c r="D1297" i="2" s="1"/>
  <c r="A1296" i="2"/>
  <c r="A1295" i="2"/>
  <c r="D1295" i="2" s="1"/>
  <c r="A1294" i="2"/>
  <c r="G1294" i="2" s="1"/>
  <c r="A1293" i="2"/>
  <c r="G1293" i="2" s="1"/>
  <c r="H1293" i="2" s="1"/>
  <c r="A1292" i="2"/>
  <c r="D1292" i="2" s="1"/>
  <c r="A1291" i="2"/>
  <c r="A1290" i="2"/>
  <c r="C1290" i="2" s="1"/>
  <c r="A1289" i="2"/>
  <c r="B1289" i="2" s="1"/>
  <c r="A1288" i="2"/>
  <c r="G1288" i="2" s="1"/>
  <c r="A1287" i="2"/>
  <c r="C1287" i="2" s="1"/>
  <c r="A1286" i="2"/>
  <c r="A1285" i="2"/>
  <c r="B1285" i="2" s="1"/>
  <c r="A1284" i="2"/>
  <c r="D1284" i="2" s="1"/>
  <c r="A1283" i="2"/>
  <c r="D1283" i="2" s="1"/>
  <c r="A1282" i="2"/>
  <c r="A1281" i="2"/>
  <c r="G1281" i="2" s="1"/>
  <c r="H1281" i="2" s="1"/>
  <c r="A1280" i="2"/>
  <c r="D1280" i="2" s="1"/>
  <c r="A1279" i="2"/>
  <c r="B1278" i="2"/>
  <c r="A1278" i="2"/>
  <c r="A1277" i="2"/>
  <c r="A1276" i="2"/>
  <c r="A1275" i="2"/>
  <c r="B1275" i="2" s="1"/>
  <c r="A1274" i="2"/>
  <c r="A1273" i="2"/>
  <c r="B1273" i="2" s="1"/>
  <c r="A1272" i="2"/>
  <c r="C1272" i="2" s="1"/>
  <c r="A1271" i="2"/>
  <c r="D1271" i="2" s="1"/>
  <c r="A1270" i="2"/>
  <c r="A1269" i="2"/>
  <c r="B1269" i="2" s="1"/>
  <c r="A1268" i="2"/>
  <c r="C1268" i="2" s="1"/>
  <c r="A1267" i="2"/>
  <c r="G1267" i="2" s="1"/>
  <c r="A1266" i="2"/>
  <c r="G1266" i="2" s="1"/>
  <c r="A1265" i="2"/>
  <c r="A1264" i="2"/>
  <c r="C1264" i="2" s="1"/>
  <c r="A1263" i="2"/>
  <c r="B1263" i="2" s="1"/>
  <c r="A1262" i="2"/>
  <c r="G1262" i="2" s="1"/>
  <c r="A1261" i="2"/>
  <c r="D1261" i="2" s="1"/>
  <c r="A1260" i="2"/>
  <c r="C1260" i="2" s="1"/>
  <c r="A1259" i="2"/>
  <c r="A1258" i="2"/>
  <c r="A1257" i="2"/>
  <c r="D1257" i="2" s="1"/>
  <c r="A1256" i="2"/>
  <c r="C1256" i="2" s="1"/>
  <c r="A1255" i="2"/>
  <c r="G1255" i="2" s="1"/>
  <c r="H1255" i="2" s="1"/>
  <c r="J1255" i="2" s="1"/>
  <c r="A1254" i="2"/>
  <c r="A1253" i="2"/>
  <c r="B1253" i="2" s="1"/>
  <c r="A1252" i="2"/>
  <c r="C1252" i="2" s="1"/>
  <c r="A1251" i="2"/>
  <c r="A1250" i="2"/>
  <c r="G1250" i="2" s="1"/>
  <c r="A1249" i="2"/>
  <c r="D1249" i="2" s="1"/>
  <c r="A1248" i="2"/>
  <c r="D1248" i="2" s="1"/>
  <c r="A1247" i="2"/>
  <c r="C1247" i="2" s="1"/>
  <c r="A1246" i="2"/>
  <c r="G1246" i="2" s="1"/>
  <c r="A1245" i="2"/>
  <c r="G1245" i="2" s="1"/>
  <c r="A1244" i="2"/>
  <c r="A1243" i="2"/>
  <c r="D1243" i="2" s="1"/>
  <c r="A1242" i="2"/>
  <c r="G1242" i="2" s="1"/>
  <c r="A1241" i="2"/>
  <c r="A1240" i="2"/>
  <c r="G1239" i="2"/>
  <c r="A1239" i="2"/>
  <c r="B1239" i="2" s="1"/>
  <c r="A1238" i="2"/>
  <c r="D1238" i="2" s="1"/>
  <c r="A1237" i="2"/>
  <c r="C1237" i="2" s="1"/>
  <c r="A1236" i="2"/>
  <c r="G1236" i="2" s="1"/>
  <c r="H1236" i="2" s="1"/>
  <c r="A1235" i="2"/>
  <c r="A1234" i="2"/>
  <c r="C1234" i="2" s="1"/>
  <c r="A1233" i="2"/>
  <c r="C1233" i="2" s="1"/>
  <c r="A1232" i="2"/>
  <c r="C1232" i="2" s="1"/>
  <c r="D1231" i="2"/>
  <c r="A1231" i="2"/>
  <c r="B1231" i="2" s="1"/>
  <c r="A1230" i="2"/>
  <c r="C1230" i="2" s="1"/>
  <c r="A1229" i="2"/>
  <c r="G1229" i="2" s="1"/>
  <c r="A1228" i="2"/>
  <c r="A1227" i="2"/>
  <c r="C1227" i="2" s="1"/>
  <c r="A1226" i="2"/>
  <c r="C1226" i="2" s="1"/>
  <c r="A1225" i="2"/>
  <c r="C1225" i="2" s="1"/>
  <c r="A1224" i="2"/>
  <c r="G1224" i="2" s="1"/>
  <c r="A1223" i="2"/>
  <c r="C1223" i="2" s="1"/>
  <c r="A1222" i="2"/>
  <c r="A1221" i="2"/>
  <c r="B1221" i="2" s="1"/>
  <c r="A1220" i="2"/>
  <c r="C1220" i="2" s="1"/>
  <c r="A1219" i="2"/>
  <c r="B1219" i="2" s="1"/>
  <c r="A1218" i="2"/>
  <c r="A1217" i="2"/>
  <c r="G1217" i="2" s="1"/>
  <c r="I1217" i="2" s="1"/>
  <c r="A1216" i="2"/>
  <c r="G1216" i="2" s="1"/>
  <c r="I1216" i="2" s="1"/>
  <c r="A1215" i="2"/>
  <c r="C1215" i="2" s="1"/>
  <c r="A1214" i="2"/>
  <c r="D1213" i="2"/>
  <c r="A1213" i="2"/>
  <c r="G1213" i="2" s="1"/>
  <c r="A1212" i="2"/>
  <c r="B1212" i="2" s="1"/>
  <c r="A1211" i="2"/>
  <c r="D1211" i="2" s="1"/>
  <c r="A1210" i="2"/>
  <c r="G1210" i="2" s="1"/>
  <c r="A1209" i="2"/>
  <c r="A1208" i="2"/>
  <c r="B1208" i="2" s="1"/>
  <c r="A1207" i="2"/>
  <c r="D1207" i="2" s="1"/>
  <c r="A1206" i="2"/>
  <c r="C1206" i="2" s="1"/>
  <c r="A1205" i="2"/>
  <c r="D1205" i="2" s="1"/>
  <c r="A1204" i="2"/>
  <c r="G1204" i="2" s="1"/>
  <c r="A1203" i="2"/>
  <c r="A1202" i="2"/>
  <c r="B1202" i="2" s="1"/>
  <c r="A1201" i="2"/>
  <c r="G1201" i="2" s="1"/>
  <c r="A1200" i="2"/>
  <c r="B1200" i="2" s="1"/>
  <c r="A1199" i="2"/>
  <c r="A1198" i="2"/>
  <c r="G1198" i="2" s="1"/>
  <c r="A1197" i="2"/>
  <c r="D1197" i="2" s="1"/>
  <c r="A1196" i="2"/>
  <c r="C1196" i="2" s="1"/>
  <c r="A1195" i="2"/>
  <c r="D1195" i="2" s="1"/>
  <c r="A1194" i="2"/>
  <c r="A1193" i="2"/>
  <c r="G1193" i="2" s="1"/>
  <c r="H1193" i="2" s="1"/>
  <c r="J1193" i="2" s="1"/>
  <c r="A1192" i="2"/>
  <c r="A1191" i="2"/>
  <c r="A1190" i="2"/>
  <c r="D1190" i="2" s="1"/>
  <c r="A1189" i="2"/>
  <c r="B1189" i="2" s="1"/>
  <c r="A1188" i="2"/>
  <c r="D1188" i="2" s="1"/>
  <c r="A1187" i="2"/>
  <c r="A1186" i="2"/>
  <c r="B1186" i="2" s="1"/>
  <c r="A1185" i="2"/>
  <c r="D1185" i="2" s="1"/>
  <c r="A1184" i="2"/>
  <c r="C1184" i="2" s="1"/>
  <c r="A1183" i="2"/>
  <c r="D1183" i="2" s="1"/>
  <c r="A1182" i="2"/>
  <c r="A1181" i="2"/>
  <c r="B1181" i="2" s="1"/>
  <c r="A1180" i="2"/>
  <c r="A1179" i="2"/>
  <c r="C1179" i="2" s="1"/>
  <c r="A1178" i="2"/>
  <c r="B1178" i="2" s="1"/>
  <c r="A1177" i="2"/>
  <c r="A1176" i="2"/>
  <c r="A1175" i="2"/>
  <c r="G1175" i="2" s="1"/>
  <c r="A1174" i="2"/>
  <c r="G1174" i="2" s="1"/>
  <c r="A1173" i="2"/>
  <c r="G1173" i="2" s="1"/>
  <c r="I1173" i="2" s="1"/>
  <c r="A1172" i="2"/>
  <c r="A1171" i="2"/>
  <c r="A1170" i="2"/>
  <c r="A1169" i="2"/>
  <c r="A1168" i="2"/>
  <c r="C1168" i="2" s="1"/>
  <c r="B1167" i="2"/>
  <c r="A1167" i="2"/>
  <c r="C1167" i="2" s="1"/>
  <c r="A1166" i="2"/>
  <c r="D1166" i="2" s="1"/>
  <c r="A1165" i="2"/>
  <c r="A1164" i="2"/>
  <c r="A1163" i="2"/>
  <c r="C1163" i="2" s="1"/>
  <c r="A1162" i="2"/>
  <c r="A1161" i="2"/>
  <c r="D1161" i="2" s="1"/>
  <c r="A1160" i="2"/>
  <c r="B1160" i="2" s="1"/>
  <c r="A1159" i="2"/>
  <c r="G1159" i="2" s="1"/>
  <c r="I1159" i="2" s="1"/>
  <c r="A1158" i="2"/>
  <c r="D1158" i="2" s="1"/>
  <c r="A1157" i="2"/>
  <c r="C1157" i="2" s="1"/>
  <c r="A1156" i="2"/>
  <c r="A1155" i="2"/>
  <c r="D1155" i="2" s="1"/>
  <c r="A1154" i="2"/>
  <c r="D1154" i="2" s="1"/>
  <c r="A1153" i="2"/>
  <c r="D1153" i="2" s="1"/>
  <c r="A1152" i="2"/>
  <c r="A1151" i="2"/>
  <c r="A1150" i="2"/>
  <c r="D1150" i="2" s="1"/>
  <c r="A1149" i="2"/>
  <c r="C1149" i="2" s="1"/>
  <c r="A1148" i="2"/>
  <c r="B1148" i="2" s="1"/>
  <c r="A1147" i="2"/>
  <c r="G1147" i="2" s="1"/>
  <c r="A1146" i="2"/>
  <c r="D1146" i="2" s="1"/>
  <c r="A1145" i="2"/>
  <c r="B1145" i="2" s="1"/>
  <c r="A1144" i="2"/>
  <c r="G1144" i="2" s="1"/>
  <c r="H1144" i="2" s="1"/>
  <c r="A1143" i="2"/>
  <c r="A1142" i="2"/>
  <c r="A1141" i="2"/>
  <c r="G1141" i="2" s="1"/>
  <c r="A1140" i="2"/>
  <c r="A1139" i="2"/>
  <c r="A1138" i="2"/>
  <c r="B1138" i="2" s="1"/>
  <c r="A1137" i="2"/>
  <c r="A1136" i="2"/>
  <c r="C1136" i="2" s="1"/>
  <c r="A1135" i="2"/>
  <c r="C1135" i="2" s="1"/>
  <c r="G1134" i="2"/>
  <c r="A1134" i="2"/>
  <c r="C1134" i="2" s="1"/>
  <c r="A1133" i="2"/>
  <c r="A1132" i="2"/>
  <c r="G1132" i="2" s="1"/>
  <c r="I1132" i="2" s="1"/>
  <c r="A1131" i="2"/>
  <c r="G1131" i="2" s="1"/>
  <c r="H1131" i="2" s="1"/>
  <c r="A1130" i="2"/>
  <c r="D1130" i="2" s="1"/>
  <c r="A1129" i="2"/>
  <c r="G1129" i="2" s="1"/>
  <c r="A1128" i="2"/>
  <c r="B1128" i="2" s="1"/>
  <c r="A1127" i="2"/>
  <c r="G1127" i="2" s="1"/>
  <c r="I1127" i="2" s="1"/>
  <c r="A1126" i="2"/>
  <c r="A1125" i="2"/>
  <c r="D1125" i="2" s="1"/>
  <c r="A1124" i="2"/>
  <c r="A1123" i="2"/>
  <c r="B1123" i="2" s="1"/>
  <c r="A1122" i="2"/>
  <c r="B1122" i="2" s="1"/>
  <c r="A1121" i="2"/>
  <c r="A1120" i="2"/>
  <c r="G1120" i="2" s="1"/>
  <c r="I1120" i="2" s="1"/>
  <c r="A1119" i="2"/>
  <c r="G1119" i="2" s="1"/>
  <c r="A1118" i="2"/>
  <c r="A1117" i="2"/>
  <c r="A1116" i="2"/>
  <c r="B1116" i="2" s="1"/>
  <c r="A1115" i="2"/>
  <c r="G1115" i="2" s="1"/>
  <c r="H1115" i="2" s="1"/>
  <c r="A1114" i="2"/>
  <c r="B1114" i="2" s="1"/>
  <c r="A1113" i="2"/>
  <c r="D1113" i="2" s="1"/>
  <c r="A1112" i="2"/>
  <c r="A1111" i="2"/>
  <c r="G1111" i="2" s="1"/>
  <c r="A1110" i="2"/>
  <c r="A1109" i="2"/>
  <c r="D1109" i="2" s="1"/>
  <c r="A1108" i="2"/>
  <c r="B1108" i="2" s="1"/>
  <c r="A1107" i="2"/>
  <c r="G1107" i="2" s="1"/>
  <c r="A1106" i="2"/>
  <c r="D1106" i="2" s="1"/>
  <c r="A1105" i="2"/>
  <c r="A1104" i="2"/>
  <c r="B1104" i="2" s="1"/>
  <c r="A1103" i="2"/>
  <c r="D1103" i="2" s="1"/>
  <c r="A1102" i="2"/>
  <c r="G1102" i="2" s="1"/>
  <c r="A1101" i="2"/>
  <c r="A1100" i="2"/>
  <c r="D1100" i="2" s="1"/>
  <c r="A1099" i="2"/>
  <c r="A1098" i="2"/>
  <c r="G1098" i="2" s="1"/>
  <c r="A1097" i="2"/>
  <c r="G1097" i="2" s="1"/>
  <c r="I1097" i="2" s="1"/>
  <c r="A1096" i="2"/>
  <c r="A1095" i="2"/>
  <c r="B1095" i="2" s="1"/>
  <c r="A1094" i="2"/>
  <c r="D1094" i="2" s="1"/>
  <c r="A1093" i="2"/>
  <c r="C1093" i="2" s="1"/>
  <c r="A1092" i="2"/>
  <c r="A1091" i="2"/>
  <c r="D1091" i="2" s="1"/>
  <c r="A1090" i="2"/>
  <c r="A1089" i="2"/>
  <c r="G1089" i="2" s="1"/>
  <c r="A1088" i="2"/>
  <c r="A1087" i="2"/>
  <c r="D1087" i="2" s="1"/>
  <c r="A1086" i="2"/>
  <c r="D1086" i="2" s="1"/>
  <c r="A1085" i="2"/>
  <c r="C1085" i="2" s="1"/>
  <c r="A1084" i="2"/>
  <c r="B1084" i="2" s="1"/>
  <c r="A1083" i="2"/>
  <c r="A1082" i="2"/>
  <c r="A1081" i="2"/>
  <c r="G1081" i="2" s="1"/>
  <c r="A1080" i="2"/>
  <c r="D1080" i="2" s="1"/>
  <c r="A1079" i="2"/>
  <c r="A1078" i="2"/>
  <c r="B1078" i="2" s="1"/>
  <c r="A1077" i="2"/>
  <c r="B1077" i="2" s="1"/>
  <c r="A1076" i="2"/>
  <c r="A1075" i="2"/>
  <c r="A1074" i="2"/>
  <c r="D1074" i="2" s="1"/>
  <c r="A1073" i="2"/>
  <c r="C1073" i="2" s="1"/>
  <c r="A1072" i="2"/>
  <c r="D1072" i="2" s="1"/>
  <c r="A1071" i="2"/>
  <c r="C1071" i="2" s="1"/>
  <c r="A1070" i="2"/>
  <c r="D1070" i="2" s="1"/>
  <c r="A1069" i="2"/>
  <c r="G1069" i="2" s="1"/>
  <c r="A1068" i="2"/>
  <c r="D1068" i="2" s="1"/>
  <c r="D1067" i="2"/>
  <c r="A1067" i="2"/>
  <c r="B1067" i="2" s="1"/>
  <c r="A1066" i="2"/>
  <c r="B1066" i="2" s="1"/>
  <c r="A1065" i="2"/>
  <c r="A1064" i="2"/>
  <c r="D1064" i="2" s="1"/>
  <c r="A1063" i="2"/>
  <c r="A1062" i="2"/>
  <c r="G1062" i="2" s="1"/>
  <c r="A1061" i="2"/>
  <c r="A1060" i="2"/>
  <c r="A1059" i="2"/>
  <c r="D1059" i="2" s="1"/>
  <c r="A1058" i="2"/>
  <c r="D1058" i="2" s="1"/>
  <c r="A1057" i="2"/>
  <c r="D1057" i="2" s="1"/>
  <c r="A1056" i="2"/>
  <c r="A1055" i="2"/>
  <c r="B1055" i="2" s="1"/>
  <c r="A1054" i="2"/>
  <c r="B1054" i="2" s="1"/>
  <c r="A1053" i="2"/>
  <c r="A1052" i="2"/>
  <c r="D1052" i="2" s="1"/>
  <c r="A1051" i="2"/>
  <c r="C1051" i="2" s="1"/>
  <c r="A1050" i="2"/>
  <c r="G1050" i="2" s="1"/>
  <c r="H1050" i="2" s="1"/>
  <c r="J1050" i="2" s="1"/>
  <c r="A1049" i="2"/>
  <c r="A1048" i="2"/>
  <c r="A1047" i="2"/>
  <c r="G1047" i="2" s="1"/>
  <c r="A1046" i="2"/>
  <c r="D1046" i="2" s="1"/>
  <c r="A1045" i="2"/>
  <c r="C1045" i="2" s="1"/>
  <c r="A1044" i="2"/>
  <c r="A1043" i="2"/>
  <c r="B1043" i="2" s="1"/>
  <c r="A1042" i="2"/>
  <c r="G1042" i="2" s="1"/>
  <c r="A1041" i="2"/>
  <c r="C1041" i="2" s="1"/>
  <c r="A1040" i="2"/>
  <c r="C1040" i="2" s="1"/>
  <c r="A1039" i="2"/>
  <c r="B1039" i="2" s="1"/>
  <c r="A1038" i="2"/>
  <c r="B1038" i="2" s="1"/>
  <c r="A1037" i="2"/>
  <c r="B1037" i="2" s="1"/>
  <c r="A1036" i="2"/>
  <c r="A1035" i="2"/>
  <c r="A1034" i="2"/>
  <c r="G1034" i="2" s="1"/>
  <c r="A1033" i="2"/>
  <c r="A1032" i="2"/>
  <c r="A1031" i="2"/>
  <c r="B1031" i="2" s="1"/>
  <c r="A1030" i="2"/>
  <c r="G1030" i="2" s="1"/>
  <c r="A1029" i="2"/>
  <c r="A1028" i="2"/>
  <c r="C1028" i="2" s="1"/>
  <c r="A1027" i="2"/>
  <c r="A1026" i="2"/>
  <c r="A1025" i="2"/>
  <c r="A1024" i="2"/>
  <c r="D1024" i="2" s="1"/>
  <c r="A1023" i="2"/>
  <c r="A1022" i="2"/>
  <c r="G1022" i="2" s="1"/>
  <c r="A1021" i="2"/>
  <c r="A1020" i="2"/>
  <c r="A1019" i="2"/>
  <c r="D1019" i="2" s="1"/>
  <c r="A1018" i="2"/>
  <c r="G1018" i="2" s="1"/>
  <c r="A1017" i="2"/>
  <c r="D1017" i="2" s="1"/>
  <c r="A1016" i="2"/>
  <c r="G1016" i="2" s="1"/>
  <c r="A1015" i="2"/>
  <c r="A1014" i="2"/>
  <c r="B1014" i="2" s="1"/>
  <c r="A1013" i="2"/>
  <c r="A1012" i="2"/>
  <c r="A1011" i="2"/>
  <c r="A1010" i="2"/>
  <c r="D1010" i="2" s="1"/>
  <c r="A1009" i="2"/>
  <c r="A1008" i="2"/>
  <c r="A1007" i="2"/>
  <c r="G1007" i="2" s="1"/>
  <c r="A1006" i="2"/>
  <c r="A1005" i="2"/>
  <c r="A1004" i="2"/>
  <c r="G1004" i="2" s="1"/>
  <c r="A1003" i="2"/>
  <c r="B1003" i="2" s="1"/>
  <c r="A1002" i="2"/>
  <c r="G1002" i="2" s="1"/>
  <c r="A1001" i="2"/>
  <c r="A1000" i="2"/>
  <c r="C1000" i="2" s="1"/>
  <c r="A999" i="2"/>
  <c r="B999" i="2" s="1"/>
  <c r="A998" i="2"/>
  <c r="D998" i="2" s="1"/>
  <c r="A997" i="2"/>
  <c r="A996" i="2"/>
  <c r="A995" i="2"/>
  <c r="D995" i="2" s="1"/>
  <c r="A994" i="2"/>
  <c r="A993" i="2"/>
  <c r="D993" i="2" s="1"/>
  <c r="A992" i="2"/>
  <c r="A991" i="2"/>
  <c r="B991" i="2" s="1"/>
  <c r="G990" i="2"/>
  <c r="H990" i="2" s="1"/>
  <c r="J990" i="2" s="1"/>
  <c r="A990" i="2"/>
  <c r="C990" i="2" s="1"/>
  <c r="A989" i="2"/>
  <c r="G989" i="2" s="1"/>
  <c r="I989" i="2" s="1"/>
  <c r="A988" i="2"/>
  <c r="A987" i="2"/>
  <c r="B987" i="2" s="1"/>
  <c r="A986" i="2"/>
  <c r="A985" i="2"/>
  <c r="D985" i="2" s="1"/>
  <c r="A984" i="2"/>
  <c r="A983" i="2"/>
  <c r="D983" i="2" s="1"/>
  <c r="A982" i="2"/>
  <c r="A981" i="2"/>
  <c r="D981" i="2" s="1"/>
  <c r="A980" i="2"/>
  <c r="C980" i="2" s="1"/>
  <c r="A979" i="2"/>
  <c r="B979" i="2" s="1"/>
  <c r="A978" i="2"/>
  <c r="A977" i="2"/>
  <c r="B977" i="2" s="1"/>
  <c r="A976" i="2"/>
  <c r="D976" i="2" s="1"/>
  <c r="A975" i="2"/>
  <c r="D975" i="2" s="1"/>
  <c r="A974" i="2"/>
  <c r="A973" i="2"/>
  <c r="G973" i="2" s="1"/>
  <c r="A972" i="2"/>
  <c r="A971" i="2"/>
  <c r="G971" i="2" s="1"/>
  <c r="I971" i="2" s="1"/>
  <c r="A970" i="2"/>
  <c r="G970" i="2" s="1"/>
  <c r="I970" i="2" s="1"/>
  <c r="A969" i="2"/>
  <c r="C969" i="2" s="1"/>
  <c r="A968" i="2"/>
  <c r="A967" i="2"/>
  <c r="C967" i="2" s="1"/>
  <c r="A966" i="2"/>
  <c r="A965" i="2"/>
  <c r="A964" i="2"/>
  <c r="G964" i="2" s="1"/>
  <c r="A963" i="2"/>
  <c r="G963" i="2" s="1"/>
  <c r="I963" i="2" s="1"/>
  <c r="A962" i="2"/>
  <c r="G962" i="2" s="1"/>
  <c r="A961" i="2"/>
  <c r="D961" i="2" s="1"/>
  <c r="A960" i="2"/>
  <c r="A959" i="2"/>
  <c r="B959" i="2" s="1"/>
  <c r="A958" i="2"/>
  <c r="G958" i="2" s="1"/>
  <c r="I958" i="2" s="1"/>
  <c r="A957" i="2"/>
  <c r="A956" i="2"/>
  <c r="D956" i="2" s="1"/>
  <c r="A955" i="2"/>
  <c r="A954" i="2"/>
  <c r="G954" i="2" s="1"/>
  <c r="A953" i="2"/>
  <c r="A952" i="2"/>
  <c r="G952" i="2" s="1"/>
  <c r="H952" i="2" s="1"/>
  <c r="A951" i="2"/>
  <c r="G951" i="2" s="1"/>
  <c r="I951" i="2" s="1"/>
  <c r="A950" i="2"/>
  <c r="G950" i="2" s="1"/>
  <c r="A949" i="2"/>
  <c r="D949" i="2" s="1"/>
  <c r="A948" i="2"/>
  <c r="A947" i="2"/>
  <c r="B947" i="2" s="1"/>
  <c r="A946" i="2"/>
  <c r="G946" i="2" s="1"/>
  <c r="I946" i="2" s="1"/>
  <c r="A945" i="2"/>
  <c r="A944" i="2"/>
  <c r="D944" i="2" s="1"/>
  <c r="A943" i="2"/>
  <c r="A942" i="2"/>
  <c r="G942" i="2" s="1"/>
  <c r="A941" i="2"/>
  <c r="A940" i="2"/>
  <c r="G940" i="2" s="1"/>
  <c r="H940" i="2" s="1"/>
  <c r="A939" i="2"/>
  <c r="G939" i="2" s="1"/>
  <c r="I939" i="2" s="1"/>
  <c r="A938" i="2"/>
  <c r="G938" i="2" s="1"/>
  <c r="A937" i="2"/>
  <c r="D937" i="2" s="1"/>
  <c r="A936" i="2"/>
  <c r="C936" i="2" s="1"/>
  <c r="A935" i="2"/>
  <c r="B935" i="2" s="1"/>
  <c r="A934" i="2"/>
  <c r="D934" i="2" s="1"/>
  <c r="A933" i="2"/>
  <c r="C933" i="2" s="1"/>
  <c r="A932" i="2"/>
  <c r="D932" i="2" s="1"/>
  <c r="A931" i="2"/>
  <c r="A930" i="2"/>
  <c r="G930" i="2" s="1"/>
  <c r="A929" i="2"/>
  <c r="A928" i="2"/>
  <c r="G928" i="2" s="1"/>
  <c r="H928" i="2" s="1"/>
  <c r="J928" i="2" s="1"/>
  <c r="A927" i="2"/>
  <c r="G927" i="2" s="1"/>
  <c r="A926" i="2"/>
  <c r="G926" i="2" s="1"/>
  <c r="G925" i="2"/>
  <c r="H925" i="2" s="1"/>
  <c r="J925" i="2" s="1"/>
  <c r="A925" i="2"/>
  <c r="D925" i="2" s="1"/>
  <c r="A924" i="2"/>
  <c r="C924" i="2" s="1"/>
  <c r="A923" i="2"/>
  <c r="B923" i="2" s="1"/>
  <c r="A922" i="2"/>
  <c r="C922" i="2" s="1"/>
  <c r="A921" i="2"/>
  <c r="A920" i="2"/>
  <c r="A919" i="2"/>
  <c r="D919" i="2" s="1"/>
  <c r="A918" i="2"/>
  <c r="A917" i="2"/>
  <c r="A916" i="2"/>
  <c r="B916" i="2" s="1"/>
  <c r="A915" i="2"/>
  <c r="G914" i="2"/>
  <c r="A914" i="2"/>
  <c r="A913" i="2"/>
  <c r="D913" i="2" s="1"/>
  <c r="A912" i="2"/>
  <c r="A911" i="2"/>
  <c r="B911" i="2" s="1"/>
  <c r="A910" i="2"/>
  <c r="G910" i="2" s="1"/>
  <c r="A909" i="2"/>
  <c r="B909" i="2" s="1"/>
  <c r="A908" i="2"/>
  <c r="G908" i="2" s="1"/>
  <c r="A907" i="2"/>
  <c r="G907" i="2" s="1"/>
  <c r="A906" i="2"/>
  <c r="G906" i="2" s="1"/>
  <c r="I906" i="2" s="1"/>
  <c r="A905" i="2"/>
  <c r="G905" i="2" s="1"/>
  <c r="A904" i="2"/>
  <c r="D904" i="2" s="1"/>
  <c r="A903" i="2"/>
  <c r="A902" i="2"/>
  <c r="G902" i="2" s="1"/>
  <c r="A901" i="2"/>
  <c r="G901" i="2" s="1"/>
  <c r="A900" i="2"/>
  <c r="C900" i="2" s="1"/>
  <c r="A899" i="2"/>
  <c r="B899" i="2" s="1"/>
  <c r="A898" i="2"/>
  <c r="D898" i="2" s="1"/>
  <c r="A897" i="2"/>
  <c r="C897" i="2" s="1"/>
  <c r="A896" i="2"/>
  <c r="G896" i="2" s="1"/>
  <c r="I896" i="2" s="1"/>
  <c r="A895" i="2"/>
  <c r="D895" i="2" s="1"/>
  <c r="A894" i="2"/>
  <c r="G894" i="2" s="1"/>
  <c r="I894" i="2" s="1"/>
  <c r="A893" i="2"/>
  <c r="G893" i="2" s="1"/>
  <c r="A892" i="2"/>
  <c r="A891" i="2"/>
  <c r="C891" i="2" s="1"/>
  <c r="A890" i="2"/>
  <c r="D890" i="2" s="1"/>
  <c r="A889" i="2"/>
  <c r="G889" i="2" s="1"/>
  <c r="A888" i="2"/>
  <c r="C888" i="2" s="1"/>
  <c r="A887" i="2"/>
  <c r="A886" i="2"/>
  <c r="A885" i="2"/>
  <c r="C885" i="2" s="1"/>
  <c r="A884" i="2"/>
  <c r="G884" i="2" s="1"/>
  <c r="A883" i="2"/>
  <c r="C883" i="2" s="1"/>
  <c r="A882" i="2"/>
  <c r="G882" i="2" s="1"/>
  <c r="I882" i="2" s="1"/>
  <c r="A881" i="2"/>
  <c r="G881" i="2" s="1"/>
  <c r="H881" i="2" s="1"/>
  <c r="J881" i="2" s="1"/>
  <c r="A880" i="2"/>
  <c r="D880" i="2" s="1"/>
  <c r="A879" i="2"/>
  <c r="C879" i="2" s="1"/>
  <c r="A878" i="2"/>
  <c r="D877" i="2"/>
  <c r="A877" i="2"/>
  <c r="G877" i="2" s="1"/>
  <c r="A876" i="2"/>
  <c r="C876" i="2" s="1"/>
  <c r="A875" i="2"/>
  <c r="D875" i="2" s="1"/>
  <c r="A874" i="2"/>
  <c r="A873" i="2"/>
  <c r="G873" i="2" s="1"/>
  <c r="A872" i="2"/>
  <c r="D872" i="2" s="1"/>
  <c r="A871" i="2"/>
  <c r="G871" i="2" s="1"/>
  <c r="H871" i="2" s="1"/>
  <c r="J871" i="2" s="1"/>
  <c r="A870" i="2"/>
  <c r="G870" i="2" s="1"/>
  <c r="A869" i="2"/>
  <c r="G869" i="2" s="1"/>
  <c r="A868" i="2"/>
  <c r="D868" i="2" s="1"/>
  <c r="A867" i="2"/>
  <c r="C867" i="2" s="1"/>
  <c r="A866" i="2"/>
  <c r="B866" i="2" s="1"/>
  <c r="A865" i="2"/>
  <c r="G865" i="2" s="1"/>
  <c r="A864" i="2"/>
  <c r="A863" i="2"/>
  <c r="D863" i="2" s="1"/>
  <c r="A862" i="2"/>
  <c r="A861" i="2"/>
  <c r="G861" i="2" s="1"/>
  <c r="A860" i="2"/>
  <c r="A859" i="2"/>
  <c r="G859" i="2" s="1"/>
  <c r="I859" i="2" s="1"/>
  <c r="A858" i="2"/>
  <c r="B858" i="2" s="1"/>
  <c r="A857" i="2"/>
  <c r="A856" i="2"/>
  <c r="D856" i="2" s="1"/>
  <c r="A855" i="2"/>
  <c r="A854" i="2"/>
  <c r="B854" i="2" s="1"/>
  <c r="A853" i="2"/>
  <c r="B853" i="2" s="1"/>
  <c r="A852" i="2"/>
  <c r="C852" i="2" s="1"/>
  <c r="A851" i="2"/>
  <c r="G851" i="2" s="1"/>
  <c r="A850" i="2"/>
  <c r="C850" i="2" s="1"/>
  <c r="A849" i="2"/>
  <c r="G849" i="2" s="1"/>
  <c r="A848" i="2"/>
  <c r="A847" i="2"/>
  <c r="G847" i="2" s="1"/>
  <c r="H847" i="2" s="1"/>
  <c r="J847" i="2" s="1"/>
  <c r="A846" i="2"/>
  <c r="G846" i="2" s="1"/>
  <c r="A845" i="2"/>
  <c r="A844" i="2"/>
  <c r="D844" i="2" s="1"/>
  <c r="A843" i="2"/>
  <c r="C843" i="2" s="1"/>
  <c r="A842" i="2"/>
  <c r="B842" i="2" s="1"/>
  <c r="A841" i="2"/>
  <c r="G841" i="2" s="1"/>
  <c r="A840" i="2"/>
  <c r="C840" i="2" s="1"/>
  <c r="A839" i="2"/>
  <c r="A838" i="2"/>
  <c r="A837" i="2"/>
  <c r="G837" i="2" s="1"/>
  <c r="A836" i="2"/>
  <c r="D836" i="2" s="1"/>
  <c r="A835" i="2"/>
  <c r="G835" i="2" s="1"/>
  <c r="A834" i="2"/>
  <c r="G834" i="2" s="1"/>
  <c r="A833" i="2"/>
  <c r="G833" i="2" s="1"/>
  <c r="A832" i="2"/>
  <c r="A831" i="2"/>
  <c r="C831" i="2" s="1"/>
  <c r="A830" i="2"/>
  <c r="A829" i="2"/>
  <c r="G829" i="2" s="1"/>
  <c r="A828" i="2"/>
  <c r="C828" i="2" s="1"/>
  <c r="A827" i="2"/>
  <c r="B827" i="2" s="1"/>
  <c r="A826" i="2"/>
  <c r="D826" i="2" s="1"/>
  <c r="A825" i="2"/>
  <c r="G825" i="2" s="1"/>
  <c r="A824" i="2"/>
  <c r="D824" i="2" s="1"/>
  <c r="A823" i="2"/>
  <c r="C823" i="2" s="1"/>
  <c r="A822" i="2"/>
  <c r="G822" i="2" s="1"/>
  <c r="A821" i="2"/>
  <c r="A820" i="2"/>
  <c r="D820" i="2" s="1"/>
  <c r="A819" i="2"/>
  <c r="A818" i="2"/>
  <c r="B818" i="2" s="1"/>
  <c r="A817" i="2"/>
  <c r="G817" i="2" s="1"/>
  <c r="A816" i="2"/>
  <c r="C816" i="2" s="1"/>
  <c r="A815" i="2"/>
  <c r="B815" i="2" s="1"/>
  <c r="A814" i="2"/>
  <c r="C814" i="2" s="1"/>
  <c r="A813" i="2"/>
  <c r="G813" i="2" s="1"/>
  <c r="A812" i="2"/>
  <c r="D812" i="2" s="1"/>
  <c r="A811" i="2"/>
  <c r="C811" i="2" s="1"/>
  <c r="A810" i="2"/>
  <c r="B810" i="2" s="1"/>
  <c r="A809" i="2"/>
  <c r="A808" i="2"/>
  <c r="D808" i="2" s="1"/>
  <c r="A807" i="2"/>
  <c r="C807" i="2" s="1"/>
  <c r="A806" i="2"/>
  <c r="A805" i="2"/>
  <c r="G805" i="2" s="1"/>
  <c r="H805" i="2" s="1"/>
  <c r="J805" i="2" s="1"/>
  <c r="A804" i="2"/>
  <c r="B804" i="2" s="1"/>
  <c r="A803" i="2"/>
  <c r="A802" i="2"/>
  <c r="A801" i="2"/>
  <c r="G801" i="2" s="1"/>
  <c r="A800" i="2"/>
  <c r="A799" i="2"/>
  <c r="A798" i="2"/>
  <c r="C798" i="2" s="1"/>
  <c r="A797" i="2"/>
  <c r="G797" i="2" s="1"/>
  <c r="A796" i="2"/>
  <c r="D796" i="2" s="1"/>
  <c r="A795" i="2"/>
  <c r="C795" i="2" s="1"/>
  <c r="A794" i="2"/>
  <c r="B794" i="2" s="1"/>
  <c r="A793" i="2"/>
  <c r="A792" i="2"/>
  <c r="C792" i="2" s="1"/>
  <c r="A791" i="2"/>
  <c r="G791" i="2" s="1"/>
  <c r="A790" i="2"/>
  <c r="D790" i="2" s="1"/>
  <c r="A789" i="2"/>
  <c r="G789" i="2" s="1"/>
  <c r="A788" i="2"/>
  <c r="D788" i="2" s="1"/>
  <c r="A787" i="2"/>
  <c r="C787" i="2" s="1"/>
  <c r="A786" i="2"/>
  <c r="G786" i="2" s="1"/>
  <c r="A785" i="2"/>
  <c r="A784" i="2"/>
  <c r="D784" i="2" s="1"/>
  <c r="A783" i="2"/>
  <c r="C783" i="2" s="1"/>
  <c r="A782" i="2"/>
  <c r="B782" i="2" s="1"/>
  <c r="A781" i="2"/>
  <c r="A780" i="2"/>
  <c r="C780" i="2" s="1"/>
  <c r="A779" i="2"/>
  <c r="G779" i="2" s="1"/>
  <c r="A778" i="2"/>
  <c r="C778" i="2" s="1"/>
  <c r="B777" i="2"/>
  <c r="A777" i="2"/>
  <c r="G777" i="2" s="1"/>
  <c r="A776" i="2"/>
  <c r="D776" i="2" s="1"/>
  <c r="A775" i="2"/>
  <c r="C775" i="2" s="1"/>
  <c r="A774" i="2"/>
  <c r="A773" i="2"/>
  <c r="A772" i="2"/>
  <c r="D772" i="2" s="1"/>
  <c r="A771" i="2"/>
  <c r="C771" i="2" s="1"/>
  <c r="A770" i="2"/>
  <c r="A769" i="2"/>
  <c r="C769" i="2" s="1"/>
  <c r="A768" i="2"/>
  <c r="B768" i="2" s="1"/>
  <c r="A767" i="2"/>
  <c r="A766" i="2"/>
  <c r="A765" i="2"/>
  <c r="G765" i="2" s="1"/>
  <c r="A764" i="2"/>
  <c r="A763" i="2"/>
  <c r="A762" i="2"/>
  <c r="A761" i="2"/>
  <c r="G761" i="2" s="1"/>
  <c r="A760" i="2"/>
  <c r="D760" i="2" s="1"/>
  <c r="A759" i="2"/>
  <c r="C759" i="2" s="1"/>
  <c r="A758" i="2"/>
  <c r="B758" i="2" s="1"/>
  <c r="A757" i="2"/>
  <c r="G757" i="2" s="1"/>
  <c r="H757" i="2" s="1"/>
  <c r="A756" i="2"/>
  <c r="B756" i="2" s="1"/>
  <c r="A755" i="2"/>
  <c r="D754" i="2"/>
  <c r="A754" i="2"/>
  <c r="B754" i="2" s="1"/>
  <c r="A753" i="2"/>
  <c r="C753" i="2" s="1"/>
  <c r="A752" i="2"/>
  <c r="B752" i="2" s="1"/>
  <c r="A751" i="2"/>
  <c r="D751" i="2" s="1"/>
  <c r="A750" i="2"/>
  <c r="G750" i="2" s="1"/>
  <c r="A749" i="2"/>
  <c r="B749" i="2" s="1"/>
  <c r="A748" i="2"/>
  <c r="G748" i="2" s="1"/>
  <c r="H748" i="2" s="1"/>
  <c r="J748" i="2" s="1"/>
  <c r="A747" i="2"/>
  <c r="C747" i="2" s="1"/>
  <c r="A746" i="2"/>
  <c r="C746" i="2" s="1"/>
  <c r="A745" i="2"/>
  <c r="B745" i="2" s="1"/>
  <c r="A744" i="2"/>
  <c r="B744" i="2" s="1"/>
  <c r="A743" i="2"/>
  <c r="G743" i="2" s="1"/>
  <c r="A742" i="2"/>
  <c r="A741" i="2"/>
  <c r="G741" i="2" s="1"/>
  <c r="A740" i="2"/>
  <c r="A739" i="2"/>
  <c r="A738" i="2"/>
  <c r="A737" i="2"/>
  <c r="A736" i="2"/>
  <c r="D736" i="2" s="1"/>
  <c r="A735" i="2"/>
  <c r="C735" i="2" s="1"/>
  <c r="A734" i="2"/>
  <c r="B734" i="2" s="1"/>
  <c r="A733" i="2"/>
  <c r="C733" i="2" s="1"/>
  <c r="A732" i="2"/>
  <c r="A731" i="2"/>
  <c r="A730" i="2"/>
  <c r="C730" i="2" s="1"/>
  <c r="A729" i="2"/>
  <c r="G729" i="2" s="1"/>
  <c r="A728" i="2"/>
  <c r="A727" i="2"/>
  <c r="C727" i="2" s="1"/>
  <c r="A726" i="2"/>
  <c r="G726" i="2" s="1"/>
  <c r="A725" i="2"/>
  <c r="A724" i="2"/>
  <c r="G724" i="2" s="1"/>
  <c r="H724" i="2" s="1"/>
  <c r="A723" i="2"/>
  <c r="A722" i="2"/>
  <c r="B722" i="2" s="1"/>
  <c r="B721" i="2"/>
  <c r="A721" i="2"/>
  <c r="A720" i="2"/>
  <c r="C720" i="2" s="1"/>
  <c r="A719" i="2"/>
  <c r="G719" i="2" s="1"/>
  <c r="A718" i="2"/>
  <c r="D718" i="2" s="1"/>
  <c r="A717" i="2"/>
  <c r="G717" i="2" s="1"/>
  <c r="A716" i="2"/>
  <c r="D716" i="2" s="1"/>
  <c r="A715" i="2"/>
  <c r="C715" i="2" s="1"/>
  <c r="A714" i="2"/>
  <c r="G714" i="2" s="1"/>
  <c r="A713" i="2"/>
  <c r="A712" i="2"/>
  <c r="C712" i="2" s="1"/>
  <c r="A711" i="2"/>
  <c r="A710" i="2"/>
  <c r="B710" i="2" s="1"/>
  <c r="A709" i="2"/>
  <c r="G709" i="2" s="1"/>
  <c r="H709" i="2" s="1"/>
  <c r="J709" i="2" s="1"/>
  <c r="A708" i="2"/>
  <c r="C708" i="2" s="1"/>
  <c r="A707" i="2"/>
  <c r="D707" i="2" s="1"/>
  <c r="A706" i="2"/>
  <c r="A705" i="2"/>
  <c r="G705" i="2" s="1"/>
  <c r="A704" i="2"/>
  <c r="D704" i="2" s="1"/>
  <c r="A703" i="2"/>
  <c r="C703" i="2" s="1"/>
  <c r="A702" i="2"/>
  <c r="D702" i="2" s="1"/>
  <c r="A701" i="2"/>
  <c r="A700" i="2"/>
  <c r="A699" i="2"/>
  <c r="C699" i="2" s="1"/>
  <c r="A698" i="2"/>
  <c r="B698" i="2" s="1"/>
  <c r="A697" i="2"/>
  <c r="A696" i="2"/>
  <c r="C696" i="2" s="1"/>
  <c r="G695" i="2"/>
  <c r="A695" i="2"/>
  <c r="D695" i="2" s="1"/>
  <c r="A694" i="2"/>
  <c r="D694" i="2" s="1"/>
  <c r="A693" i="2"/>
  <c r="A692" i="2"/>
  <c r="D692" i="2" s="1"/>
  <c r="A691" i="2"/>
  <c r="A690" i="2"/>
  <c r="D690" i="2" s="1"/>
  <c r="A689" i="2"/>
  <c r="A688" i="2"/>
  <c r="B688" i="2" s="1"/>
  <c r="A687" i="2"/>
  <c r="C687" i="2" s="1"/>
  <c r="A686" i="2"/>
  <c r="A685" i="2"/>
  <c r="B685" i="2" s="1"/>
  <c r="A684" i="2"/>
  <c r="B684" i="2" s="1"/>
  <c r="A683" i="2"/>
  <c r="C683" i="2" s="1"/>
  <c r="A682" i="2"/>
  <c r="B682" i="2" s="1"/>
  <c r="A681" i="2"/>
  <c r="A680" i="2"/>
  <c r="A679" i="2"/>
  <c r="D678" i="2"/>
  <c r="A678" i="2"/>
  <c r="G678" i="2" s="1"/>
  <c r="G677" i="2"/>
  <c r="A677" i="2"/>
  <c r="D677" i="2" s="1"/>
  <c r="A676" i="2"/>
  <c r="A675" i="2"/>
  <c r="C675" i="2" s="1"/>
  <c r="A674" i="2"/>
  <c r="B674" i="2" s="1"/>
  <c r="A673" i="2"/>
  <c r="G673" i="2" s="1"/>
  <c r="B672" i="2"/>
  <c r="A672" i="2"/>
  <c r="A671" i="2"/>
  <c r="A670" i="2"/>
  <c r="D670" i="2" s="1"/>
  <c r="A669" i="2"/>
  <c r="A668" i="2"/>
  <c r="A667" i="2"/>
  <c r="C667" i="2" s="1"/>
  <c r="A666" i="2"/>
  <c r="G666" i="2" s="1"/>
  <c r="A665" i="2"/>
  <c r="A664" i="2"/>
  <c r="D664" i="2" s="1"/>
  <c r="G663" i="2"/>
  <c r="I663" i="2" s="1"/>
  <c r="A663" i="2"/>
  <c r="C663" i="2" s="1"/>
  <c r="A662" i="2"/>
  <c r="B662" i="2" s="1"/>
  <c r="A661" i="2"/>
  <c r="G661" i="2" s="1"/>
  <c r="A660" i="2"/>
  <c r="A659" i="2"/>
  <c r="G659" i="2" s="1"/>
  <c r="D658" i="2"/>
  <c r="A658" i="2"/>
  <c r="C658" i="2" s="1"/>
  <c r="A657" i="2"/>
  <c r="A656" i="2"/>
  <c r="A655" i="2"/>
  <c r="C655" i="2" s="1"/>
  <c r="A654" i="2"/>
  <c r="B654" i="2" s="1"/>
  <c r="A653" i="2"/>
  <c r="D653" i="2" s="1"/>
  <c r="A652" i="2"/>
  <c r="B652" i="2" s="1"/>
  <c r="A651" i="2"/>
  <c r="C651" i="2" s="1"/>
  <c r="A650" i="2"/>
  <c r="B650" i="2" s="1"/>
  <c r="A649" i="2"/>
  <c r="C649" i="2" s="1"/>
  <c r="A648" i="2"/>
  <c r="A647" i="2"/>
  <c r="D647" i="2" s="1"/>
  <c r="A646" i="2"/>
  <c r="A645" i="2"/>
  <c r="G645" i="2" s="1"/>
  <c r="A644" i="2"/>
  <c r="A643" i="2"/>
  <c r="C643" i="2" s="1"/>
  <c r="A642" i="2"/>
  <c r="D642" i="2" s="1"/>
  <c r="D641" i="2"/>
  <c r="A641" i="2"/>
  <c r="G641" i="2" s="1"/>
  <c r="H641" i="2" s="1"/>
  <c r="J641" i="2" s="1"/>
  <c r="A640" i="2"/>
  <c r="A639" i="2"/>
  <c r="C639" i="2" s="1"/>
  <c r="A638" i="2"/>
  <c r="B638" i="2" s="1"/>
  <c r="A637" i="2"/>
  <c r="A636" i="2"/>
  <c r="D636" i="2" s="1"/>
  <c r="A635" i="2"/>
  <c r="D635" i="2" s="1"/>
  <c r="A634" i="2"/>
  <c r="B634" i="2" s="1"/>
  <c r="A633" i="2"/>
  <c r="B633" i="2" s="1"/>
  <c r="A632" i="2"/>
  <c r="G632" i="2" s="1"/>
  <c r="A631" i="2"/>
  <c r="D631" i="2" s="1"/>
  <c r="A630" i="2"/>
  <c r="A629" i="2"/>
  <c r="A628" i="2"/>
  <c r="C628" i="2" s="1"/>
  <c r="A627" i="2"/>
  <c r="B627" i="2" s="1"/>
  <c r="A626" i="2"/>
  <c r="G626" i="2" s="1"/>
  <c r="A625" i="2"/>
  <c r="C625" i="2" s="1"/>
  <c r="G624" i="2"/>
  <c r="H624" i="2" s="1"/>
  <c r="A624" i="2"/>
  <c r="D624" i="2" s="1"/>
  <c r="A623" i="2"/>
  <c r="G623" i="2" s="1"/>
  <c r="A622" i="2"/>
  <c r="B622" i="2" s="1"/>
  <c r="A621" i="2"/>
  <c r="G621" i="2" s="1"/>
  <c r="A620" i="2"/>
  <c r="G620" i="2" s="1"/>
  <c r="A619" i="2"/>
  <c r="B619" i="2" s="1"/>
  <c r="A618" i="2"/>
  <c r="A617" i="2"/>
  <c r="A616" i="2"/>
  <c r="C616" i="2" s="1"/>
  <c r="A615" i="2"/>
  <c r="A614" i="2"/>
  <c r="G614" i="2" s="1"/>
  <c r="A613" i="2"/>
  <c r="C613" i="2" s="1"/>
  <c r="A612" i="2"/>
  <c r="C612" i="2" s="1"/>
  <c r="A611" i="2"/>
  <c r="D611" i="2" s="1"/>
  <c r="A610" i="2"/>
  <c r="G610" i="2" s="1"/>
  <c r="A609" i="2"/>
  <c r="B609" i="2" s="1"/>
  <c r="A608" i="2"/>
  <c r="G608" i="2" s="1"/>
  <c r="A607" i="2"/>
  <c r="D607" i="2" s="1"/>
  <c r="A606" i="2"/>
  <c r="C606" i="2" s="1"/>
  <c r="A605" i="2"/>
  <c r="G605" i="2" s="1"/>
  <c r="H605" i="2" s="1"/>
  <c r="J605" i="2" s="1"/>
  <c r="A604" i="2"/>
  <c r="C604" i="2" s="1"/>
  <c r="A603" i="2"/>
  <c r="A602" i="2"/>
  <c r="B601" i="2"/>
  <c r="A601" i="2"/>
  <c r="C601" i="2" s="1"/>
  <c r="A600" i="2"/>
  <c r="C600" i="2" s="1"/>
  <c r="A599" i="2"/>
  <c r="B599" i="2" s="1"/>
  <c r="A598" i="2"/>
  <c r="G598" i="2" s="1"/>
  <c r="A597" i="2"/>
  <c r="B597" i="2" s="1"/>
  <c r="A596" i="2"/>
  <c r="A595" i="2"/>
  <c r="B595" i="2" s="1"/>
  <c r="A594" i="2"/>
  <c r="A593" i="2"/>
  <c r="G593" i="2" s="1"/>
  <c r="I593" i="2" s="1"/>
  <c r="A592" i="2"/>
  <c r="A591" i="2"/>
  <c r="G591" i="2" s="1"/>
  <c r="I591" i="2" s="1"/>
  <c r="A590" i="2"/>
  <c r="G590" i="2" s="1"/>
  <c r="A589" i="2"/>
  <c r="A588" i="2"/>
  <c r="B588" i="2" s="1"/>
  <c r="A587" i="2"/>
  <c r="A586" i="2"/>
  <c r="A585" i="2"/>
  <c r="D585" i="2" s="1"/>
  <c r="A584" i="2"/>
  <c r="G584" i="2" s="1"/>
  <c r="A583" i="2"/>
  <c r="D583" i="2" s="1"/>
  <c r="A582" i="2"/>
  <c r="G582" i="2" s="1"/>
  <c r="A581" i="2"/>
  <c r="G581" i="2" s="1"/>
  <c r="A580" i="2"/>
  <c r="C580" i="2" s="1"/>
  <c r="A579" i="2"/>
  <c r="A578" i="2"/>
  <c r="A577" i="2"/>
  <c r="C577" i="2" s="1"/>
  <c r="A576" i="2"/>
  <c r="A575" i="2"/>
  <c r="B575" i="2" s="1"/>
  <c r="A574" i="2"/>
  <c r="D574" i="2" s="1"/>
  <c r="A573" i="2"/>
  <c r="A572" i="2"/>
  <c r="G572" i="2" s="1"/>
  <c r="H572" i="2" s="1"/>
  <c r="J572" i="2" s="1"/>
  <c r="A571" i="2"/>
  <c r="B571" i="2" s="1"/>
  <c r="A570" i="2"/>
  <c r="G570" i="2" s="1"/>
  <c r="A569" i="2"/>
  <c r="A568" i="2"/>
  <c r="G568" i="2" s="1"/>
  <c r="H568" i="2" s="1"/>
  <c r="A567" i="2"/>
  <c r="G567" i="2" s="1"/>
  <c r="I567" i="2" s="1"/>
  <c r="A566" i="2"/>
  <c r="A565" i="2"/>
  <c r="D565" i="2" s="1"/>
  <c r="A564" i="2"/>
  <c r="G564" i="2" s="1"/>
  <c r="A563" i="2"/>
  <c r="G563" i="2" s="1"/>
  <c r="H563" i="2" s="1"/>
  <c r="J563" i="2" s="1"/>
  <c r="A562" i="2"/>
  <c r="A561" i="2"/>
  <c r="A560" i="2"/>
  <c r="A559" i="2"/>
  <c r="D559" i="2" s="1"/>
  <c r="A558" i="2"/>
  <c r="G558" i="2" s="1"/>
  <c r="A557" i="2"/>
  <c r="C557" i="2" s="1"/>
  <c r="A556" i="2"/>
  <c r="G556" i="2" s="1"/>
  <c r="I556" i="2" s="1"/>
  <c r="A555" i="2"/>
  <c r="G555" i="2" s="1"/>
  <c r="A554" i="2"/>
  <c r="A553" i="2"/>
  <c r="C553" i="2" s="1"/>
  <c r="A552" i="2"/>
  <c r="A551" i="2"/>
  <c r="C551" i="2" s="1"/>
  <c r="A550" i="2"/>
  <c r="D550" i="2" s="1"/>
  <c r="A549" i="2"/>
  <c r="D549" i="2" s="1"/>
  <c r="A548" i="2"/>
  <c r="G548" i="2" s="1"/>
  <c r="H548" i="2" s="1"/>
  <c r="J548" i="2" s="1"/>
  <c r="A547" i="2"/>
  <c r="A546" i="2"/>
  <c r="B546" i="2" s="1"/>
  <c r="A545" i="2"/>
  <c r="A544" i="2"/>
  <c r="A543" i="2"/>
  <c r="A542" i="2"/>
  <c r="A541" i="2"/>
  <c r="C541" i="2" s="1"/>
  <c r="A540" i="2"/>
  <c r="G540" i="2" s="1"/>
  <c r="A539" i="2"/>
  <c r="G539" i="2" s="1"/>
  <c r="A538" i="2"/>
  <c r="G538" i="2" s="1"/>
  <c r="I538" i="2" s="1"/>
  <c r="A537" i="2"/>
  <c r="D537" i="2" s="1"/>
  <c r="A536" i="2"/>
  <c r="D536" i="2" s="1"/>
  <c r="A535" i="2"/>
  <c r="A534" i="2"/>
  <c r="G534" i="2" s="1"/>
  <c r="A533" i="2"/>
  <c r="C533" i="2" s="1"/>
  <c r="A532" i="2"/>
  <c r="A531" i="2"/>
  <c r="A530" i="2"/>
  <c r="D530" i="2" s="1"/>
  <c r="A529" i="2"/>
  <c r="A528" i="2"/>
  <c r="D528" i="2" s="1"/>
  <c r="A527" i="2"/>
  <c r="G527" i="2" s="1"/>
  <c r="A526" i="2"/>
  <c r="A525" i="2"/>
  <c r="G525" i="2" s="1"/>
  <c r="I525" i="2" s="1"/>
  <c r="A524" i="2"/>
  <c r="C524" i="2" s="1"/>
  <c r="A523" i="2"/>
  <c r="G523" i="2" s="1"/>
  <c r="A522" i="2"/>
  <c r="D522" i="2" s="1"/>
  <c r="A521" i="2"/>
  <c r="C521" i="2" s="1"/>
  <c r="A520" i="2"/>
  <c r="B520" i="2" s="1"/>
  <c r="A519" i="2"/>
  <c r="C519" i="2" s="1"/>
  <c r="A518" i="2"/>
  <c r="B518" i="2" s="1"/>
  <c r="A517" i="2"/>
  <c r="D517" i="2" s="1"/>
  <c r="A516" i="2"/>
  <c r="D516" i="2" s="1"/>
  <c r="A515" i="2"/>
  <c r="G515" i="2" s="1"/>
  <c r="A514" i="2"/>
  <c r="A513" i="2"/>
  <c r="G513" i="2" s="1"/>
  <c r="A512" i="2"/>
  <c r="G512" i="2" s="1"/>
  <c r="I512" i="2" s="1"/>
  <c r="A511" i="2"/>
  <c r="G511" i="2" s="1"/>
  <c r="A510" i="2"/>
  <c r="A509" i="2"/>
  <c r="C509" i="2" s="1"/>
  <c r="A508" i="2"/>
  <c r="B508" i="2" s="1"/>
  <c r="A507" i="2"/>
  <c r="D507" i="2" s="1"/>
  <c r="A506" i="2"/>
  <c r="B506" i="2" s="1"/>
  <c r="A505" i="2"/>
  <c r="D505" i="2" s="1"/>
  <c r="A504" i="2"/>
  <c r="C504" i="2" s="1"/>
  <c r="A503" i="2"/>
  <c r="G503" i="2" s="1"/>
  <c r="A502" i="2"/>
  <c r="A501" i="2"/>
  <c r="G501" i="2" s="1"/>
  <c r="I501" i="2" s="1"/>
  <c r="A500" i="2"/>
  <c r="G500" i="2" s="1"/>
  <c r="I500" i="2" s="1"/>
  <c r="A499" i="2"/>
  <c r="G499" i="2" s="1"/>
  <c r="A498" i="2"/>
  <c r="D498" i="2" s="1"/>
  <c r="A497" i="2"/>
  <c r="C497" i="2" s="1"/>
  <c r="A496" i="2"/>
  <c r="A495" i="2"/>
  <c r="G495" i="2" s="1"/>
  <c r="I495" i="2" s="1"/>
  <c r="A494" i="2"/>
  <c r="B494" i="2" s="1"/>
  <c r="A493" i="2"/>
  <c r="D493" i="2" s="1"/>
  <c r="A492" i="2"/>
  <c r="D492" i="2" s="1"/>
  <c r="A491" i="2"/>
  <c r="G491" i="2" s="1"/>
  <c r="A490" i="2"/>
  <c r="A489" i="2"/>
  <c r="G489" i="2" s="1"/>
  <c r="H489" i="2" s="1"/>
  <c r="J489" i="2" s="1"/>
  <c r="A488" i="2"/>
  <c r="G488" i="2" s="1"/>
  <c r="I488" i="2" s="1"/>
  <c r="A487" i="2"/>
  <c r="G487" i="2" s="1"/>
  <c r="A486" i="2"/>
  <c r="A485" i="2"/>
  <c r="C485" i="2" s="1"/>
  <c r="A484" i="2"/>
  <c r="A483" i="2"/>
  <c r="G483" i="2" s="1"/>
  <c r="I483" i="2" s="1"/>
  <c r="A482" i="2"/>
  <c r="B482" i="2" s="1"/>
  <c r="A481" i="2"/>
  <c r="D481" i="2" s="1"/>
  <c r="A480" i="2"/>
  <c r="D480" i="2" s="1"/>
  <c r="A479" i="2"/>
  <c r="G479" i="2" s="1"/>
  <c r="A478" i="2"/>
  <c r="A477" i="2"/>
  <c r="G477" i="2" s="1"/>
  <c r="H477" i="2" s="1"/>
  <c r="J477" i="2" s="1"/>
  <c r="A476" i="2"/>
  <c r="G476" i="2" s="1"/>
  <c r="I476" i="2" s="1"/>
  <c r="A475" i="2"/>
  <c r="G475" i="2" s="1"/>
  <c r="A474" i="2"/>
  <c r="D474" i="2" s="1"/>
  <c r="A473" i="2"/>
  <c r="C473" i="2" s="1"/>
  <c r="A472" i="2"/>
  <c r="B472" i="2" s="1"/>
  <c r="A471" i="2"/>
  <c r="G471" i="2" s="1"/>
  <c r="A470" i="2"/>
  <c r="A469" i="2"/>
  <c r="D469" i="2" s="1"/>
  <c r="A468" i="2"/>
  <c r="D468" i="2" s="1"/>
  <c r="A467" i="2"/>
  <c r="G467" i="2" s="1"/>
  <c r="A466" i="2"/>
  <c r="A465" i="2"/>
  <c r="A464" i="2"/>
  <c r="G464" i="2" s="1"/>
  <c r="A463" i="2"/>
  <c r="G463" i="2" s="1"/>
  <c r="A462" i="2"/>
  <c r="D462" i="2" s="1"/>
  <c r="A461" i="2"/>
  <c r="C461" i="2" s="1"/>
  <c r="A460" i="2"/>
  <c r="B460" i="2" s="1"/>
  <c r="A459" i="2"/>
  <c r="G459" i="2" s="1"/>
  <c r="A458" i="2"/>
  <c r="B458" i="2" s="1"/>
  <c r="A457" i="2"/>
  <c r="D457" i="2" s="1"/>
  <c r="A456" i="2"/>
  <c r="D456" i="2" s="1"/>
  <c r="A455" i="2"/>
  <c r="A454" i="2"/>
  <c r="A453" i="2"/>
  <c r="A452" i="2"/>
  <c r="G452" i="2" s="1"/>
  <c r="I452" i="2" s="1"/>
  <c r="A451" i="2"/>
  <c r="G451" i="2" s="1"/>
  <c r="A450" i="2"/>
  <c r="D450" i="2" s="1"/>
  <c r="A449" i="2"/>
  <c r="C449" i="2" s="1"/>
  <c r="A448" i="2"/>
  <c r="A447" i="2"/>
  <c r="G447" i="2" s="1"/>
  <c r="A446" i="2"/>
  <c r="A445" i="2"/>
  <c r="D445" i="2" s="1"/>
  <c r="A444" i="2"/>
  <c r="D444" i="2" s="1"/>
  <c r="A443" i="2"/>
  <c r="G443" i="2" s="1"/>
  <c r="A442" i="2"/>
  <c r="B442" i="2" s="1"/>
  <c r="A441" i="2"/>
  <c r="A440" i="2"/>
  <c r="G440" i="2" s="1"/>
  <c r="A439" i="2"/>
  <c r="G439" i="2" s="1"/>
  <c r="A438" i="2"/>
  <c r="D438" i="2" s="1"/>
  <c r="A437" i="2"/>
  <c r="C437" i="2" s="1"/>
  <c r="A436" i="2"/>
  <c r="B436" i="2" s="1"/>
  <c r="A435" i="2"/>
  <c r="G435" i="2" s="1"/>
  <c r="A434" i="2"/>
  <c r="A433" i="2"/>
  <c r="D433" i="2" s="1"/>
  <c r="A432" i="2"/>
  <c r="D432" i="2" s="1"/>
  <c r="A431" i="2"/>
  <c r="A430" i="2"/>
  <c r="B430" i="2" s="1"/>
  <c r="A429" i="2"/>
  <c r="A428" i="2"/>
  <c r="G428" i="2" s="1"/>
  <c r="A427" i="2"/>
  <c r="G427" i="2" s="1"/>
  <c r="A426" i="2"/>
  <c r="D426" i="2" s="1"/>
  <c r="A425" i="2"/>
  <c r="A424" i="2"/>
  <c r="B424" i="2" s="1"/>
  <c r="A423" i="2"/>
  <c r="A422" i="2"/>
  <c r="C422" i="2" s="1"/>
  <c r="A421" i="2"/>
  <c r="D421" i="2" s="1"/>
  <c r="A420" i="2"/>
  <c r="D420" i="2" s="1"/>
  <c r="C419" i="2"/>
  <c r="A419" i="2"/>
  <c r="B419" i="2" s="1"/>
  <c r="A418" i="2"/>
  <c r="B418" i="2" s="1"/>
  <c r="A417" i="2"/>
  <c r="A416" i="2"/>
  <c r="B416" i="2" s="1"/>
  <c r="A415" i="2"/>
  <c r="G415" i="2" s="1"/>
  <c r="A414" i="2"/>
  <c r="D414" i="2" s="1"/>
  <c r="A413" i="2"/>
  <c r="C413" i="2" s="1"/>
  <c r="A412" i="2"/>
  <c r="B412" i="2" s="1"/>
  <c r="A411" i="2"/>
  <c r="D411" i="2" s="1"/>
  <c r="A410" i="2"/>
  <c r="C410" i="2" s="1"/>
  <c r="A409" i="2"/>
  <c r="B409" i="2" s="1"/>
  <c r="A408" i="2"/>
  <c r="D408" i="2" s="1"/>
  <c r="A407" i="2"/>
  <c r="C407" i="2" s="1"/>
  <c r="A406" i="2"/>
  <c r="B406" i="2" s="1"/>
  <c r="D405" i="2"/>
  <c r="A405" i="2"/>
  <c r="C405" i="2" s="1"/>
  <c r="A404" i="2"/>
  <c r="G404" i="2" s="1"/>
  <c r="I404" i="2" s="1"/>
  <c r="A403" i="2"/>
  <c r="A402" i="2"/>
  <c r="G402" i="2" s="1"/>
  <c r="A401" i="2"/>
  <c r="C401" i="2" s="1"/>
  <c r="A400" i="2"/>
  <c r="A399" i="2"/>
  <c r="G399" i="2" s="1"/>
  <c r="A398" i="2"/>
  <c r="D398" i="2" s="1"/>
  <c r="A397" i="2"/>
  <c r="C397" i="2" s="1"/>
  <c r="A396" i="2"/>
  <c r="G396" i="2" s="1"/>
  <c r="A395" i="2"/>
  <c r="B395" i="2" s="1"/>
  <c r="A394" i="2"/>
  <c r="D394" i="2" s="1"/>
  <c r="A393" i="2"/>
  <c r="D393" i="2" s="1"/>
  <c r="A392" i="2"/>
  <c r="G392" i="2" s="1"/>
  <c r="H392" i="2" s="1"/>
  <c r="J392" i="2" s="1"/>
  <c r="A391" i="2"/>
  <c r="G391" i="2" s="1"/>
  <c r="A390" i="2"/>
  <c r="B390" i="2" s="1"/>
  <c r="A389" i="2"/>
  <c r="B389" i="2" s="1"/>
  <c r="A388" i="2"/>
  <c r="C388" i="2" s="1"/>
  <c r="A387" i="2"/>
  <c r="G387" i="2" s="1"/>
  <c r="A386" i="2"/>
  <c r="C386" i="2" s="1"/>
  <c r="A385" i="2"/>
  <c r="B385" i="2" s="1"/>
  <c r="A384" i="2"/>
  <c r="D384" i="2" s="1"/>
  <c r="A383" i="2"/>
  <c r="A382" i="2"/>
  <c r="G382" i="2" s="1"/>
  <c r="A381" i="2"/>
  <c r="A380" i="2"/>
  <c r="G380" i="2" s="1"/>
  <c r="I380" i="2" s="1"/>
  <c r="A379" i="2"/>
  <c r="G379" i="2" s="1"/>
  <c r="I379" i="2" s="1"/>
  <c r="A378" i="2"/>
  <c r="A377" i="2"/>
  <c r="G377" i="2" s="1"/>
  <c r="A376" i="2"/>
  <c r="C376" i="2" s="1"/>
  <c r="A375" i="2"/>
  <c r="G375" i="2" s="1"/>
  <c r="A374" i="2"/>
  <c r="C374" i="2" s="1"/>
  <c r="A373" i="2"/>
  <c r="A372" i="2"/>
  <c r="A371" i="2"/>
  <c r="G371" i="2" s="1"/>
  <c r="A370" i="2"/>
  <c r="A369" i="2"/>
  <c r="A368" i="2"/>
  <c r="G368" i="2" s="1"/>
  <c r="A367" i="2"/>
  <c r="G367" i="2" s="1"/>
  <c r="A366" i="2"/>
  <c r="B366" i="2" s="1"/>
  <c r="A365" i="2"/>
  <c r="D365" i="2" s="1"/>
  <c r="A364" i="2"/>
  <c r="C364" i="2" s="1"/>
  <c r="A363" i="2"/>
  <c r="A362" i="2"/>
  <c r="B362" i="2" s="1"/>
  <c r="A361" i="2"/>
  <c r="B361" i="2" s="1"/>
  <c r="A360" i="2"/>
  <c r="A359" i="2"/>
  <c r="C359" i="2" s="1"/>
  <c r="A358" i="2"/>
  <c r="A357" i="2"/>
  <c r="A356" i="2"/>
  <c r="G356" i="2" s="1"/>
  <c r="H356" i="2" s="1"/>
  <c r="J356" i="2" s="1"/>
  <c r="A355" i="2"/>
  <c r="G355" i="2" s="1"/>
  <c r="A354" i="2"/>
  <c r="C354" i="2" s="1"/>
  <c r="A353" i="2"/>
  <c r="A352" i="2"/>
  <c r="C352" i="2" s="1"/>
  <c r="A351" i="2"/>
  <c r="G351" i="2" s="1"/>
  <c r="A350" i="2"/>
  <c r="C350" i="2" s="1"/>
  <c r="A349" i="2"/>
  <c r="A348" i="2"/>
  <c r="A347" i="2"/>
  <c r="G347" i="2" s="1"/>
  <c r="A346" i="2"/>
  <c r="C346" i="2" s="1"/>
  <c r="A345" i="2"/>
  <c r="A344" i="2"/>
  <c r="G344" i="2" s="1"/>
  <c r="I344" i="2" s="1"/>
  <c r="A343" i="2"/>
  <c r="G343" i="2" s="1"/>
  <c r="I343" i="2" s="1"/>
  <c r="A342" i="2"/>
  <c r="B342" i="2" s="1"/>
  <c r="A341" i="2"/>
  <c r="A340" i="2"/>
  <c r="C340" i="2" s="1"/>
  <c r="A339" i="2"/>
  <c r="G339" i="2" s="1"/>
  <c r="A338" i="2"/>
  <c r="C338" i="2" s="1"/>
  <c r="A337" i="2"/>
  <c r="B337" i="2" s="1"/>
  <c r="A336" i="2"/>
  <c r="A335" i="2"/>
  <c r="G335" i="2" s="1"/>
  <c r="A334" i="2"/>
  <c r="G334" i="2" s="1"/>
  <c r="H334" i="2" s="1"/>
  <c r="J334" i="2" s="1"/>
  <c r="A333" i="2"/>
  <c r="A332" i="2"/>
  <c r="G332" i="2" s="1"/>
  <c r="I332" i="2" s="1"/>
  <c r="A331" i="2"/>
  <c r="A330" i="2"/>
  <c r="B330" i="2" s="1"/>
  <c r="A329" i="2"/>
  <c r="A328" i="2"/>
  <c r="C328" i="2" s="1"/>
  <c r="A327" i="2"/>
  <c r="B327" i="2" s="1"/>
  <c r="A326" i="2"/>
  <c r="B326" i="2" s="1"/>
  <c r="A325" i="2"/>
  <c r="B325" i="2" s="1"/>
  <c r="A324" i="2"/>
  <c r="D324" i="2" s="1"/>
  <c r="B323" i="2"/>
  <c r="A323" i="2"/>
  <c r="G323" i="2" s="1"/>
  <c r="A322" i="2"/>
  <c r="G322" i="2" s="1"/>
  <c r="I322" i="2" s="1"/>
  <c r="A321" i="2"/>
  <c r="C321" i="2" s="1"/>
  <c r="A320" i="2"/>
  <c r="G320" i="2" s="1"/>
  <c r="I320" i="2" s="1"/>
  <c r="A319" i="2"/>
  <c r="G319" i="2" s="1"/>
  <c r="I319" i="2" s="1"/>
  <c r="A318" i="2"/>
  <c r="D318" i="2" s="1"/>
  <c r="A317" i="2"/>
  <c r="C317" i="2" s="1"/>
  <c r="A316" i="2"/>
  <c r="C316" i="2" s="1"/>
  <c r="A315" i="2"/>
  <c r="C315" i="2" s="1"/>
  <c r="A314" i="2"/>
  <c r="B314" i="2" s="1"/>
  <c r="A313" i="2"/>
  <c r="A312" i="2"/>
  <c r="A311" i="2"/>
  <c r="G311" i="2" s="1"/>
  <c r="A310" i="2"/>
  <c r="D310" i="2" s="1"/>
  <c r="A309" i="2"/>
  <c r="A308" i="2"/>
  <c r="G308" i="2" s="1"/>
  <c r="H308" i="2" s="1"/>
  <c r="J308" i="2" s="1"/>
  <c r="A307" i="2"/>
  <c r="A306" i="2"/>
  <c r="B306" i="2" s="1"/>
  <c r="D305" i="2"/>
  <c r="A305" i="2"/>
  <c r="C305" i="2" s="1"/>
  <c r="A304" i="2"/>
  <c r="C304" i="2" s="1"/>
  <c r="A303" i="2"/>
  <c r="B303" i="2" s="1"/>
  <c r="A302" i="2"/>
  <c r="B302" i="2" s="1"/>
  <c r="G301" i="2"/>
  <c r="A301" i="2"/>
  <c r="B301" i="2" s="1"/>
  <c r="A300" i="2"/>
  <c r="A299" i="2"/>
  <c r="G299" i="2" s="1"/>
  <c r="A298" i="2"/>
  <c r="G298" i="2" s="1"/>
  <c r="I298" i="2" s="1"/>
  <c r="A297" i="2"/>
  <c r="C297" i="2" s="1"/>
  <c r="A296" i="2"/>
  <c r="G296" i="2" s="1"/>
  <c r="I296" i="2" s="1"/>
  <c r="A295" i="2"/>
  <c r="G295" i="2" s="1"/>
  <c r="I295" i="2" s="1"/>
  <c r="A294" i="2"/>
  <c r="D294" i="2" s="1"/>
  <c r="A293" i="2"/>
  <c r="C293" i="2" s="1"/>
  <c r="A292" i="2"/>
  <c r="C292" i="2" s="1"/>
  <c r="A291" i="2"/>
  <c r="C291" i="2" s="1"/>
  <c r="A290" i="2"/>
  <c r="C290" i="2" s="1"/>
  <c r="A289" i="2"/>
  <c r="A288" i="2"/>
  <c r="D288" i="2" s="1"/>
  <c r="A287" i="2"/>
  <c r="D287" i="2" s="1"/>
  <c r="D286" i="2"/>
  <c r="A286" i="2"/>
  <c r="G286" i="2" s="1"/>
  <c r="I286" i="2" s="1"/>
  <c r="A285" i="2"/>
  <c r="C285" i="2" s="1"/>
  <c r="A284" i="2"/>
  <c r="G284" i="2" s="1"/>
  <c r="H284" i="2" s="1"/>
  <c r="J284" i="2" s="1"/>
  <c r="A283" i="2"/>
  <c r="A282" i="2"/>
  <c r="A281" i="2"/>
  <c r="C281" i="2" s="1"/>
  <c r="A280" i="2"/>
  <c r="C280" i="2" s="1"/>
  <c r="A279" i="2"/>
  <c r="G279" i="2" s="1"/>
  <c r="H279" i="2" s="1"/>
  <c r="J279" i="2" s="1"/>
  <c r="A278" i="2"/>
  <c r="A277" i="2"/>
  <c r="G277" i="2" s="1"/>
  <c r="A276" i="2"/>
  <c r="A275" i="2"/>
  <c r="B275" i="2" s="1"/>
  <c r="A274" i="2"/>
  <c r="G274" i="2" s="1"/>
  <c r="I274" i="2" s="1"/>
  <c r="A273" i="2"/>
  <c r="A272" i="2"/>
  <c r="G272" i="2" s="1"/>
  <c r="H272" i="2" s="1"/>
  <c r="J272" i="2" s="1"/>
  <c r="A271" i="2"/>
  <c r="A270" i="2"/>
  <c r="D270" i="2" s="1"/>
  <c r="A269" i="2"/>
  <c r="C269" i="2" s="1"/>
  <c r="A268" i="2"/>
  <c r="C268" i="2" s="1"/>
  <c r="A267" i="2"/>
  <c r="G267" i="2" s="1"/>
  <c r="A266" i="2"/>
  <c r="G266" i="2" s="1"/>
  <c r="A265" i="2"/>
  <c r="A264" i="2"/>
  <c r="A263" i="2"/>
  <c r="G263" i="2" s="1"/>
  <c r="A262" i="2"/>
  <c r="G262" i="2" s="1"/>
  <c r="I262" i="2" s="1"/>
  <c r="A261" i="2"/>
  <c r="C261" i="2" s="1"/>
  <c r="A260" i="2"/>
  <c r="G260" i="2" s="1"/>
  <c r="I260" i="2" s="1"/>
  <c r="A259" i="2"/>
  <c r="A258" i="2"/>
  <c r="D258" i="2" s="1"/>
  <c r="A257" i="2"/>
  <c r="C257" i="2" s="1"/>
  <c r="A256" i="2"/>
  <c r="D256" i="2" s="1"/>
  <c r="A255" i="2"/>
  <c r="A254" i="2"/>
  <c r="G254" i="2" s="1"/>
  <c r="A253" i="2"/>
  <c r="A252" i="2"/>
  <c r="A251" i="2"/>
  <c r="A250" i="2"/>
  <c r="D250" i="2" s="1"/>
  <c r="A249" i="2"/>
  <c r="B249" i="2" s="1"/>
  <c r="A248" i="2"/>
  <c r="A247" i="2"/>
  <c r="G247" i="2" s="1"/>
  <c r="A246" i="2"/>
  <c r="D246" i="2" s="1"/>
  <c r="A245" i="2"/>
  <c r="B245" i="2" s="1"/>
  <c r="A244" i="2"/>
  <c r="A243" i="2"/>
  <c r="G243" i="2" s="1"/>
  <c r="A242" i="2"/>
  <c r="C242" i="2" s="1"/>
  <c r="A241" i="2"/>
  <c r="B241" i="2" s="1"/>
  <c r="A240" i="2"/>
  <c r="A239" i="2"/>
  <c r="G239" i="2" s="1"/>
  <c r="A238" i="2"/>
  <c r="A237" i="2"/>
  <c r="D237" i="2" s="1"/>
  <c r="A236" i="2"/>
  <c r="C236" i="2" s="1"/>
  <c r="A235" i="2"/>
  <c r="B235" i="2" s="1"/>
  <c r="A234" i="2"/>
  <c r="B234" i="2" s="1"/>
  <c r="A233" i="2"/>
  <c r="G233" i="2" s="1"/>
  <c r="I233" i="2" s="1"/>
  <c r="A232" i="2"/>
  <c r="G232" i="2" s="1"/>
  <c r="H232" i="2" s="1"/>
  <c r="A231" i="2"/>
  <c r="A230" i="2"/>
  <c r="C230" i="2" s="1"/>
  <c r="A229" i="2"/>
  <c r="B229" i="2" s="1"/>
  <c r="A228" i="2"/>
  <c r="B228" i="2" s="1"/>
  <c r="A227" i="2"/>
  <c r="G227" i="2" s="1"/>
  <c r="A226" i="2"/>
  <c r="D226" i="2" s="1"/>
  <c r="A225" i="2"/>
  <c r="A224" i="2"/>
  <c r="G224" i="2" s="1"/>
  <c r="I224" i="2" s="1"/>
  <c r="A223" i="2"/>
  <c r="D223" i="2" s="1"/>
  <c r="A222" i="2"/>
  <c r="C222" i="2" s="1"/>
  <c r="A221" i="2"/>
  <c r="G221" i="2" s="1"/>
  <c r="I221" i="2" s="1"/>
  <c r="A220" i="2"/>
  <c r="A219" i="2"/>
  <c r="D219" i="2" s="1"/>
  <c r="A218" i="2"/>
  <c r="C218" i="2" s="1"/>
  <c r="A217" i="2"/>
  <c r="G217" i="2" s="1"/>
  <c r="A216" i="2"/>
  <c r="A215" i="2"/>
  <c r="A214" i="2"/>
  <c r="B214" i="2" s="1"/>
  <c r="A213" i="2"/>
  <c r="A212" i="2"/>
  <c r="G212" i="2" s="1"/>
  <c r="H212" i="2" s="1"/>
  <c r="J212" i="2" s="1"/>
  <c r="A211" i="2"/>
  <c r="G211" i="2" s="1"/>
  <c r="I211" i="2" s="1"/>
  <c r="A210" i="2"/>
  <c r="A209" i="2"/>
  <c r="A208" i="2"/>
  <c r="A207" i="2"/>
  <c r="D207" i="2" s="1"/>
  <c r="A206" i="2"/>
  <c r="C206" i="2" s="1"/>
  <c r="A205" i="2"/>
  <c r="G205" i="2" s="1"/>
  <c r="A204" i="2"/>
  <c r="A203" i="2"/>
  <c r="A202" i="2"/>
  <c r="A201" i="2"/>
  <c r="G201" i="2" s="1"/>
  <c r="I201" i="2" s="1"/>
  <c r="A200" i="2"/>
  <c r="B200" i="2" s="1"/>
  <c r="A199" i="2"/>
  <c r="G199" i="2" s="1"/>
  <c r="I199" i="2" s="1"/>
  <c r="A198" i="2"/>
  <c r="D198" i="2" s="1"/>
  <c r="A197" i="2"/>
  <c r="G197" i="2" s="1"/>
  <c r="A196" i="2"/>
  <c r="D196" i="2" s="1"/>
  <c r="A195" i="2"/>
  <c r="C195" i="2" s="1"/>
  <c r="A194" i="2"/>
  <c r="B194" i="2" s="1"/>
  <c r="A193" i="2"/>
  <c r="D193" i="2" s="1"/>
  <c r="A192" i="2"/>
  <c r="A191" i="2"/>
  <c r="B191" i="2" s="1"/>
  <c r="A190" i="2"/>
  <c r="D190" i="2" s="1"/>
  <c r="A189" i="2"/>
  <c r="G189" i="2" s="1"/>
  <c r="A188" i="2"/>
  <c r="G188" i="2" s="1"/>
  <c r="H188" i="2" s="1"/>
  <c r="J188" i="2" s="1"/>
  <c r="A187" i="2"/>
  <c r="G187" i="2" s="1"/>
  <c r="A186" i="2"/>
  <c r="B186" i="2" s="1"/>
  <c r="A185" i="2"/>
  <c r="A184" i="2"/>
  <c r="A183" i="2"/>
  <c r="C183" i="2" s="1"/>
  <c r="A182" i="2"/>
  <c r="A181" i="2"/>
  <c r="G181" i="2" s="1"/>
  <c r="I181" i="2" s="1"/>
  <c r="A180" i="2"/>
  <c r="A179" i="2"/>
  <c r="D179" i="2" s="1"/>
  <c r="A178" i="2"/>
  <c r="D178" i="2" s="1"/>
  <c r="A177" i="2"/>
  <c r="G177" i="2" s="1"/>
  <c r="A176" i="2"/>
  <c r="G176" i="2" s="1"/>
  <c r="H176" i="2" s="1"/>
  <c r="J176" i="2" s="1"/>
  <c r="A175" i="2"/>
  <c r="G175" i="2" s="1"/>
  <c r="I175" i="2" s="1"/>
  <c r="A174" i="2"/>
  <c r="A173" i="2"/>
  <c r="G173" i="2" s="1"/>
  <c r="A172" i="2"/>
  <c r="D172" i="2" s="1"/>
  <c r="A171" i="2"/>
  <c r="C171" i="2" s="1"/>
  <c r="A170" i="2"/>
  <c r="B170" i="2" s="1"/>
  <c r="A169" i="2"/>
  <c r="G169" i="2" s="1"/>
  <c r="I169" i="2" s="1"/>
  <c r="A168" i="2"/>
  <c r="D167" i="2"/>
  <c r="A167" i="2"/>
  <c r="C167" i="2" s="1"/>
  <c r="A166" i="2"/>
  <c r="D166" i="2" s="1"/>
  <c r="A165" i="2"/>
  <c r="G165" i="2" s="1"/>
  <c r="A164" i="2"/>
  <c r="G164" i="2" s="1"/>
  <c r="H164" i="2" s="1"/>
  <c r="J164" i="2" s="1"/>
  <c r="A163" i="2"/>
  <c r="G163" i="2" s="1"/>
  <c r="A162" i="2"/>
  <c r="G162" i="2" s="1"/>
  <c r="A161" i="2"/>
  <c r="A160" i="2"/>
  <c r="D160" i="2" s="1"/>
  <c r="A159" i="2"/>
  <c r="C159" i="2" s="1"/>
  <c r="A158" i="2"/>
  <c r="B158" i="2" s="1"/>
  <c r="A157" i="2"/>
  <c r="G157" i="2" s="1"/>
  <c r="I157" i="2" s="1"/>
  <c r="A156" i="2"/>
  <c r="A155" i="2"/>
  <c r="D155" i="2" s="1"/>
  <c r="A154" i="2"/>
  <c r="D154" i="2" s="1"/>
  <c r="A153" i="2"/>
  <c r="G153" i="2" s="1"/>
  <c r="A152" i="2"/>
  <c r="G152" i="2" s="1"/>
  <c r="H152" i="2" s="1"/>
  <c r="J152" i="2" s="1"/>
  <c r="A151" i="2"/>
  <c r="G151" i="2" s="1"/>
  <c r="I151" i="2" s="1"/>
  <c r="A150" i="2"/>
  <c r="A149" i="2"/>
  <c r="A148" i="2"/>
  <c r="D148" i="2" s="1"/>
  <c r="A147" i="2"/>
  <c r="C147" i="2" s="1"/>
  <c r="A146" i="2"/>
  <c r="B146" i="2" s="1"/>
  <c r="A145" i="2"/>
  <c r="D145" i="2" s="1"/>
  <c r="A144" i="2"/>
  <c r="A143" i="2"/>
  <c r="C143" i="2" s="1"/>
  <c r="A142" i="2"/>
  <c r="A141" i="2"/>
  <c r="G141" i="2" s="1"/>
  <c r="A140" i="2"/>
  <c r="G140" i="2" s="1"/>
  <c r="A139" i="2"/>
  <c r="G139" i="2" s="1"/>
  <c r="A138" i="2"/>
  <c r="G138" i="2" s="1"/>
  <c r="A137" i="2"/>
  <c r="G137" i="2" s="1"/>
  <c r="A136" i="2"/>
  <c r="D136" i="2" s="1"/>
  <c r="A135" i="2"/>
  <c r="A134" i="2"/>
  <c r="B134" i="2" s="1"/>
  <c r="B133" i="2"/>
  <c r="A133" i="2"/>
  <c r="G133" i="2" s="1"/>
  <c r="A132" i="2"/>
  <c r="A131" i="2"/>
  <c r="C131" i="2" s="1"/>
  <c r="A130" i="2"/>
  <c r="B130" i="2" s="1"/>
  <c r="A129" i="2"/>
  <c r="C129" i="2" s="1"/>
  <c r="A128" i="2"/>
  <c r="G128" i="2" s="1"/>
  <c r="A127" i="2"/>
  <c r="A126" i="2"/>
  <c r="G126" i="2" s="1"/>
  <c r="A125" i="2"/>
  <c r="A124" i="2"/>
  <c r="D124" i="2" s="1"/>
  <c r="A123" i="2"/>
  <c r="C123" i="2" s="1"/>
  <c r="A122" i="2"/>
  <c r="B122" i="2" s="1"/>
  <c r="G121" i="2"/>
  <c r="A121" i="2"/>
  <c r="D121" i="2" s="1"/>
  <c r="A120" i="2"/>
  <c r="D120" i="2" s="1"/>
  <c r="A119" i="2"/>
  <c r="B118" i="2"/>
  <c r="A118" i="2"/>
  <c r="D118" i="2" s="1"/>
  <c r="C117" i="2"/>
  <c r="A117" i="2"/>
  <c r="A116" i="2"/>
  <c r="G116" i="2" s="1"/>
  <c r="A115" i="2"/>
  <c r="A114" i="2"/>
  <c r="G114" i="2" s="1"/>
  <c r="A113" i="2"/>
  <c r="G113" i="2" s="1"/>
  <c r="A112" i="2"/>
  <c r="D112" i="2" s="1"/>
  <c r="A111" i="2"/>
  <c r="A110" i="2"/>
  <c r="G110" i="2" s="1"/>
  <c r="A109" i="2"/>
  <c r="C109" i="2" s="1"/>
  <c r="A108" i="2"/>
  <c r="C108" i="2" s="1"/>
  <c r="A107" i="2"/>
  <c r="D107" i="2" s="1"/>
  <c r="A106" i="2"/>
  <c r="B105" i="2"/>
  <c r="A105" i="2"/>
  <c r="A104" i="2"/>
  <c r="G104" i="2" s="1"/>
  <c r="A103" i="2"/>
  <c r="A102" i="2"/>
  <c r="B102" i="2" s="1"/>
  <c r="A101" i="2"/>
  <c r="G101" i="2" s="1"/>
  <c r="A100" i="2"/>
  <c r="G100" i="2" s="1"/>
  <c r="A99" i="2"/>
  <c r="A98" i="2"/>
  <c r="G98" i="2" s="1"/>
  <c r="A97" i="2"/>
  <c r="C97" i="2" s="1"/>
  <c r="A96" i="2"/>
  <c r="D96" i="2" s="1"/>
  <c r="A95" i="2"/>
  <c r="A94" i="2"/>
  <c r="G94" i="2" s="1"/>
  <c r="A93" i="2"/>
  <c r="A92" i="2"/>
  <c r="A91" i="2"/>
  <c r="A90" i="2"/>
  <c r="A89" i="2"/>
  <c r="B89" i="2" s="1"/>
  <c r="A88" i="2"/>
  <c r="C88" i="2" s="1"/>
  <c r="A87" i="2"/>
  <c r="C87" i="2" s="1"/>
  <c r="A86" i="2"/>
  <c r="B86" i="2" s="1"/>
  <c r="B85" i="2"/>
  <c r="A85" i="2"/>
  <c r="A84" i="2"/>
  <c r="C84" i="2" s="1"/>
  <c r="A83" i="2"/>
  <c r="B83" i="2" s="1"/>
  <c r="A82" i="2"/>
  <c r="G82" i="2" s="1"/>
  <c r="A81" i="2"/>
  <c r="B81" i="2" s="1"/>
  <c r="A80" i="2"/>
  <c r="D80" i="2" s="1"/>
  <c r="A79" i="2"/>
  <c r="G78" i="2"/>
  <c r="A78" i="2"/>
  <c r="B78" i="2" s="1"/>
  <c r="A77" i="2"/>
  <c r="A76" i="2"/>
  <c r="G76" i="2" s="1"/>
  <c r="A75" i="2"/>
  <c r="C75" i="2" s="1"/>
  <c r="A74" i="2"/>
  <c r="B74" i="2" s="1"/>
  <c r="A73" i="2"/>
  <c r="B73" i="2" s="1"/>
  <c r="A72" i="2"/>
  <c r="B72" i="2" s="1"/>
  <c r="A71" i="2"/>
  <c r="C70" i="2"/>
  <c r="A70" i="2"/>
  <c r="D70" i="2" s="1"/>
  <c r="A69" i="2"/>
  <c r="G69" i="2" s="1"/>
  <c r="A68" i="2"/>
  <c r="C68" i="2" s="1"/>
  <c r="A67" i="2"/>
  <c r="B67" i="2" s="1"/>
  <c r="A66" i="2"/>
  <c r="G66" i="2" s="1"/>
  <c r="A65" i="2"/>
  <c r="B65" i="2" s="1"/>
  <c r="A64" i="2"/>
  <c r="G64" i="2" s="1"/>
  <c r="A63" i="2"/>
  <c r="C63" i="2" s="1"/>
  <c r="A62" i="2"/>
  <c r="D62" i="2" s="1"/>
  <c r="A61" i="2"/>
  <c r="A60" i="2"/>
  <c r="G60" i="2" s="1"/>
  <c r="A59" i="2"/>
  <c r="D59" i="2" s="1"/>
  <c r="A58" i="2"/>
  <c r="C58" i="2" s="1"/>
  <c r="A57" i="2"/>
  <c r="B57" i="2" s="1"/>
  <c r="A56" i="2"/>
  <c r="A55" i="2"/>
  <c r="D55" i="2" s="1"/>
  <c r="A54" i="2"/>
  <c r="A53" i="2"/>
  <c r="B53" i="2" s="1"/>
  <c r="A52" i="2"/>
  <c r="C52" i="2" s="1"/>
  <c r="A51" i="2"/>
  <c r="C51" i="2" s="1"/>
  <c r="A50" i="2"/>
  <c r="A49" i="2"/>
  <c r="G49" i="2" s="1"/>
  <c r="A48" i="2"/>
  <c r="A47" i="2"/>
  <c r="D47" i="2" s="1"/>
  <c r="A46" i="2"/>
  <c r="A45" i="2"/>
  <c r="G45" i="2" s="1"/>
  <c r="A44" i="2"/>
  <c r="D43" i="2"/>
  <c r="A43" i="2"/>
  <c r="A42" i="2"/>
  <c r="A41" i="2"/>
  <c r="G41" i="2" s="1"/>
  <c r="A40" i="2"/>
  <c r="D39" i="2"/>
  <c r="B39" i="2"/>
  <c r="A39" i="2"/>
  <c r="A38" i="2"/>
  <c r="A37" i="2"/>
  <c r="C37" i="2" s="1"/>
  <c r="C36" i="2"/>
  <c r="A36" i="2"/>
  <c r="A35" i="2"/>
  <c r="G35" i="2" s="1"/>
  <c r="A34" i="2"/>
  <c r="A33" i="2"/>
  <c r="G33" i="2" s="1"/>
  <c r="A32" i="2"/>
  <c r="G32" i="2" s="1"/>
  <c r="G31" i="2"/>
  <c r="A31" i="2"/>
  <c r="C31" i="2" s="1"/>
  <c r="A30" i="2"/>
  <c r="G30" i="2" s="1"/>
  <c r="A29" i="2"/>
  <c r="G29" i="2" s="1"/>
  <c r="A28" i="2"/>
  <c r="G28" i="2" s="1"/>
  <c r="A27" i="2"/>
  <c r="G26" i="2"/>
  <c r="A26" i="2"/>
  <c r="C26" i="2" s="1"/>
  <c r="A25" i="2"/>
  <c r="C25" i="2" s="1"/>
  <c r="A24" i="2"/>
  <c r="A23" i="2"/>
  <c r="C23" i="2" s="1"/>
  <c r="A22" i="2"/>
  <c r="D21" i="2"/>
  <c r="A21" i="2"/>
  <c r="G21" i="2" s="1"/>
  <c r="A20" i="2"/>
  <c r="A19" i="2"/>
  <c r="G19" i="2" s="1"/>
  <c r="A18" i="2"/>
  <c r="G18" i="2" s="1"/>
  <c r="A17" i="2"/>
  <c r="A16" i="2"/>
  <c r="D15" i="2"/>
  <c r="A15" i="2"/>
  <c r="A14" i="2"/>
  <c r="C14" i="2" s="1"/>
  <c r="A13" i="2"/>
  <c r="C13" i="2" s="1"/>
  <c r="A12" i="2"/>
  <c r="A11" i="2"/>
  <c r="D11" i="2" s="1"/>
  <c r="A10" i="2"/>
  <c r="G10" i="2" s="1"/>
  <c r="A9" i="2"/>
  <c r="G9" i="2" s="1"/>
  <c r="S8" i="2"/>
  <c r="A8" i="2"/>
  <c r="A7" i="2"/>
  <c r="W6" i="2"/>
  <c r="S6" i="2"/>
  <c r="S7" i="2" s="1"/>
  <c r="A6" i="2"/>
  <c r="G6" i="2" s="1"/>
  <c r="B5" i="2"/>
  <c r="A5" i="2"/>
  <c r="D5" i="2" s="1"/>
  <c r="AE3" i="2"/>
  <c r="E121" i="2" s="1"/>
  <c r="AC3" i="2"/>
  <c r="AF3" i="2" s="1"/>
  <c r="B56" i="1"/>
  <c r="B55" i="1"/>
  <c r="B54" i="1"/>
  <c r="V8" i="1"/>
  <c r="K805" i="2" l="1"/>
  <c r="K212" i="2"/>
  <c r="J624" i="2"/>
  <c r="K624" i="2" s="1"/>
  <c r="J724" i="2"/>
  <c r="K724" i="2" s="1"/>
  <c r="J757" i="2"/>
  <c r="K757" i="2" s="1"/>
  <c r="J1236" i="2"/>
  <c r="K1236" i="2" s="1"/>
  <c r="J568" i="2"/>
  <c r="K568" i="2" s="1"/>
  <c r="J1115" i="2"/>
  <c r="K1115" i="2" s="1"/>
  <c r="K392" i="2"/>
  <c r="J232" i="2"/>
  <c r="K232" i="2" s="1"/>
  <c r="J1466" i="2"/>
  <c r="K1466" i="2" s="1"/>
  <c r="J940" i="2"/>
  <c r="K940" i="2" s="1"/>
  <c r="J952" i="2"/>
  <c r="K952" i="2" s="1"/>
  <c r="J1131" i="2"/>
  <c r="K1131" i="2" s="1"/>
  <c r="J1281" i="2"/>
  <c r="K1281" i="2" s="1"/>
  <c r="J1293" i="2"/>
  <c r="K1293" i="2" s="1"/>
  <c r="J1412" i="2"/>
  <c r="K1412" i="2" s="1"/>
  <c r="J1144" i="2"/>
  <c r="K1144" i="2" s="1"/>
  <c r="K605" i="2"/>
  <c r="K641" i="2"/>
  <c r="K881" i="2"/>
  <c r="K847" i="2"/>
  <c r="K871" i="2"/>
  <c r="K1050" i="2"/>
  <c r="K1193" i="2"/>
  <c r="AD3" i="2"/>
  <c r="R277" i="2" s="1"/>
  <c r="R546" i="2"/>
  <c r="R675" i="2"/>
  <c r="R680" i="2"/>
  <c r="R79" i="2"/>
  <c r="R906" i="2"/>
  <c r="R3436" i="2"/>
  <c r="R8606" i="2"/>
  <c r="R8582" i="2"/>
  <c r="R8701" i="2"/>
  <c r="R8281" i="2"/>
  <c r="R8891" i="2"/>
  <c r="R8843" i="2"/>
  <c r="R8626" i="2"/>
  <c r="R8717" i="2"/>
  <c r="R8661" i="2"/>
  <c r="R8283" i="2"/>
  <c r="R8267" i="2"/>
  <c r="R8153" i="2"/>
  <c r="R8111" i="2"/>
  <c r="R8896" i="2"/>
  <c r="R8454" i="2"/>
  <c r="R8309" i="2"/>
  <c r="R7927" i="2"/>
  <c r="R7891" i="2"/>
  <c r="R8982" i="2"/>
  <c r="R8926" i="2"/>
  <c r="R8874" i="2"/>
  <c r="R8364" i="2"/>
  <c r="R8302" i="2"/>
  <c r="R8130" i="2"/>
  <c r="R7890" i="2"/>
  <c r="R7854" i="2"/>
  <c r="R7735" i="2"/>
  <c r="R7579" i="2"/>
  <c r="R7555" i="2"/>
  <c r="R7543" i="2"/>
  <c r="R7531" i="2"/>
  <c r="R9089" i="2"/>
  <c r="R8741" i="2"/>
  <c r="R8685" i="2"/>
  <c r="R8657" i="2"/>
  <c r="R8633" i="2"/>
  <c r="R8452" i="2"/>
  <c r="R8191" i="2"/>
  <c r="R8171" i="2"/>
  <c r="R8129" i="2"/>
  <c r="R8107" i="2"/>
  <c r="R8090" i="2"/>
  <c r="R7909" i="2"/>
  <c r="R7770" i="2"/>
  <c r="R7758" i="2"/>
  <c r="R7734" i="2"/>
  <c r="R7722" i="2"/>
  <c r="R7710" i="2"/>
  <c r="R7590" i="2"/>
  <c r="R7482" i="2"/>
  <c r="R7470" i="2"/>
  <c r="R9088" i="2"/>
  <c r="R9064" i="2"/>
  <c r="R9032" i="2"/>
  <c r="R8848" i="2"/>
  <c r="R8764" i="2"/>
  <c r="R8576" i="2"/>
  <c r="R8525" i="2"/>
  <c r="R8477" i="2"/>
  <c r="R8430" i="2"/>
  <c r="R8406" i="2"/>
  <c r="R8256" i="2"/>
  <c r="R8232" i="2"/>
  <c r="R8170" i="2"/>
  <c r="R8146" i="2"/>
  <c r="R8016" i="2"/>
  <c r="R7996" i="2"/>
  <c r="R7980" i="2"/>
  <c r="R7960" i="2"/>
  <c r="R7944" i="2"/>
  <c r="R7924" i="2"/>
  <c r="R7836" i="2"/>
  <c r="R7805" i="2"/>
  <c r="R7793" i="2"/>
  <c r="R7781" i="2"/>
  <c r="R7769" i="2"/>
  <c r="R7757" i="2"/>
  <c r="R7745" i="2"/>
  <c r="R7685" i="2"/>
  <c r="R7661" i="2"/>
  <c r="R7649" i="2"/>
  <c r="R7637" i="2"/>
  <c r="R7625" i="2"/>
  <c r="R7613" i="2"/>
  <c r="R7601" i="2"/>
  <c r="R7541" i="2"/>
  <c r="R7517" i="2"/>
  <c r="R7505" i="2"/>
  <c r="R7493" i="2"/>
  <c r="R7481" i="2"/>
  <c r="R9087" i="2"/>
  <c r="R9063" i="2"/>
  <c r="R8923" i="2"/>
  <c r="R8871" i="2"/>
  <c r="R8847" i="2"/>
  <c r="R8815" i="2"/>
  <c r="R8791" i="2"/>
  <c r="R8763" i="2"/>
  <c r="R8739" i="2"/>
  <c r="R8599" i="2"/>
  <c r="R8547" i="2"/>
  <c r="R8524" i="2"/>
  <c r="R8496" i="2"/>
  <c r="R8476" i="2"/>
  <c r="R8448" i="2"/>
  <c r="R8429" i="2"/>
  <c r="R8319" i="2"/>
  <c r="R8275" i="2"/>
  <c r="R8255" i="2"/>
  <c r="R8231" i="2"/>
  <c r="R8213" i="2"/>
  <c r="R8189" i="2"/>
  <c r="R8169" i="2"/>
  <c r="R8067" i="2"/>
  <c r="R8031" i="2"/>
  <c r="R8015" i="2"/>
  <c r="R7995" i="2"/>
  <c r="R7979" i="2"/>
  <c r="R7959" i="2"/>
  <c r="R7943" i="2"/>
  <c r="R7851" i="2"/>
  <c r="R7817" i="2"/>
  <c r="R7804" i="2"/>
  <c r="R7792" i="2"/>
  <c r="R7780" i="2"/>
  <c r="R7768" i="2"/>
  <c r="R7756" i="2"/>
  <c r="R7696" i="2"/>
  <c r="R7672" i="2"/>
  <c r="R7660" i="2"/>
  <c r="R7648" i="2"/>
  <c r="R7636" i="2"/>
  <c r="R7624" i="2"/>
  <c r="R7612" i="2"/>
  <c r="R7552" i="2"/>
  <c r="R7528" i="2"/>
  <c r="R7516" i="2"/>
  <c r="R7504" i="2"/>
  <c r="R7492" i="2"/>
  <c r="R7480" i="2"/>
  <c r="R9082" i="2"/>
  <c r="R8886" i="2"/>
  <c r="R8802" i="2"/>
  <c r="R8758" i="2"/>
  <c r="R8722" i="2"/>
  <c r="R8674" i="2"/>
  <c r="R8638" i="2"/>
  <c r="R8598" i="2"/>
  <c r="R8418" i="2"/>
  <c r="R8350" i="2"/>
  <c r="R8316" i="2"/>
  <c r="R8288" i="2"/>
  <c r="R8250" i="2"/>
  <c r="R8220" i="2"/>
  <c r="R8188" i="2"/>
  <c r="R8066" i="2"/>
  <c r="R8042" i="2"/>
  <c r="R7986" i="2"/>
  <c r="R7958" i="2"/>
  <c r="R7934" i="2"/>
  <c r="R7902" i="2"/>
  <c r="R7878" i="2"/>
  <c r="R7850" i="2"/>
  <c r="R7767" i="2"/>
  <c r="R7751" i="2"/>
  <c r="R7715" i="2"/>
  <c r="R7695" i="2"/>
  <c r="R7679" i="2"/>
  <c r="R7659" i="2"/>
  <c r="R7643" i="2"/>
  <c r="R7623" i="2"/>
  <c r="R7551" i="2"/>
  <c r="R7535" i="2"/>
  <c r="R7499" i="2"/>
  <c r="R7479" i="2"/>
  <c r="R7465" i="2"/>
  <c r="R7451" i="2"/>
  <c r="R7439" i="2"/>
  <c r="R7427" i="2"/>
  <c r="R7379" i="2"/>
  <c r="R7367" i="2"/>
  <c r="R7343" i="2"/>
  <c r="R7331" i="2"/>
  <c r="R7319" i="2"/>
  <c r="R7307" i="2"/>
  <c r="R7295" i="2"/>
  <c r="R7283" i="2"/>
  <c r="R7235" i="2"/>
  <c r="R7223" i="2"/>
  <c r="R7199" i="2"/>
  <c r="R7187" i="2"/>
  <c r="R7175" i="2"/>
  <c r="R7163" i="2"/>
  <c r="R7151" i="2"/>
  <c r="R7139" i="2"/>
  <c r="R7091" i="2"/>
  <c r="R7079" i="2"/>
  <c r="R7055" i="2"/>
  <c r="R7043" i="2"/>
  <c r="R7031" i="2"/>
  <c r="R7019" i="2"/>
  <c r="R7007" i="2"/>
  <c r="R6995" i="2"/>
  <c r="R6947" i="2"/>
  <c r="R6935" i="2"/>
  <c r="R6911" i="2"/>
  <c r="R6899" i="2"/>
  <c r="R6887" i="2"/>
  <c r="R6875" i="2"/>
  <c r="R6863" i="2"/>
  <c r="R6851" i="2"/>
  <c r="R6803" i="2"/>
  <c r="R6791" i="2"/>
  <c r="R6767" i="2"/>
  <c r="R6755" i="2"/>
  <c r="R6743" i="2"/>
  <c r="R6731" i="2"/>
  <c r="R6719" i="2"/>
  <c r="R6707" i="2"/>
  <c r="R6659" i="2"/>
  <c r="R6647" i="2"/>
  <c r="R6623" i="2"/>
  <c r="R6611" i="2"/>
  <c r="R6599" i="2"/>
  <c r="R6587" i="2"/>
  <c r="R6575" i="2"/>
  <c r="R6563" i="2"/>
  <c r="R6527" i="2"/>
  <c r="R6515" i="2"/>
  <c r="R6503" i="2"/>
  <c r="R6479" i="2"/>
  <c r="R6467" i="2"/>
  <c r="R6455" i="2"/>
  <c r="R6443" i="2"/>
  <c r="R6431" i="2"/>
  <c r="R6419" i="2"/>
  <c r="R6407" i="2"/>
  <c r="R6395" i="2"/>
  <c r="R6383" i="2"/>
  <c r="R6371" i="2"/>
  <c r="R6359" i="2"/>
  <c r="R6347" i="2"/>
  <c r="R6335" i="2"/>
  <c r="R6323" i="2"/>
  <c r="R6311" i="2"/>
  <c r="R6299" i="2"/>
  <c r="R6287" i="2"/>
  <c r="R6275" i="2"/>
  <c r="R6263" i="2"/>
  <c r="R6251" i="2"/>
  <c r="R6239" i="2"/>
  <c r="R6227" i="2"/>
  <c r="R6215" i="2"/>
  <c r="R6203" i="2"/>
  <c r="R6191" i="2"/>
  <c r="R6179" i="2"/>
  <c r="R6167" i="2"/>
  <c r="R6155" i="2"/>
  <c r="R9081" i="2"/>
  <c r="R9045" i="2"/>
  <c r="R8997" i="2"/>
  <c r="R8961" i="2"/>
  <c r="R8921" i="2"/>
  <c r="R8885" i="2"/>
  <c r="R8837" i="2"/>
  <c r="R8801" i="2"/>
  <c r="R8757" i="2"/>
  <c r="R8721" i="2"/>
  <c r="R8673" i="2"/>
  <c r="R8637" i="2"/>
  <c r="R8597" i="2"/>
  <c r="R8561" i="2"/>
  <c r="R8515" i="2"/>
  <c r="R8482" i="2"/>
  <c r="R8445" i="2"/>
  <c r="R8417" i="2"/>
  <c r="R8379" i="2"/>
  <c r="R8349" i="2"/>
  <c r="R8315" i="2"/>
  <c r="R8287" i="2"/>
  <c r="R8249" i="2"/>
  <c r="R8219" i="2"/>
  <c r="R8187" i="2"/>
  <c r="R8157" i="2"/>
  <c r="R8120" i="2"/>
  <c r="R8094" i="2"/>
  <c r="R8065" i="2"/>
  <c r="R8041" i="2"/>
  <c r="R8009" i="2"/>
  <c r="R7985" i="2"/>
  <c r="R7957" i="2"/>
  <c r="R7933" i="2"/>
  <c r="R7901" i="2"/>
  <c r="R7877" i="2"/>
  <c r="R7849" i="2"/>
  <c r="R7825" i="2"/>
  <c r="R7802" i="2"/>
  <c r="R7786" i="2"/>
  <c r="R7766" i="2"/>
  <c r="R7750" i="2"/>
  <c r="R7730" i="2"/>
  <c r="R7714" i="2"/>
  <c r="R7694" i="2"/>
  <c r="R7678" i="2"/>
  <c r="R7658" i="2"/>
  <c r="R7642" i="2"/>
  <c r="R7622" i="2"/>
  <c r="R7606" i="2"/>
  <c r="R7586" i="2"/>
  <c r="R7570" i="2"/>
  <c r="R7550" i="2"/>
  <c r="R7534" i="2"/>
  <c r="R7514" i="2"/>
  <c r="R7498" i="2"/>
  <c r="R7478" i="2"/>
  <c r="R7464" i="2"/>
  <c r="R7450" i="2"/>
  <c r="R7438" i="2"/>
  <c r="R7426" i="2"/>
  <c r="R7414" i="2"/>
  <c r="R7402" i="2"/>
  <c r="R7390" i="2"/>
  <c r="R7378" i="2"/>
  <c r="R7366" i="2"/>
  <c r="R7354" i="2"/>
  <c r="R7342" i="2"/>
  <c r="R7330" i="2"/>
  <c r="R7318" i="2"/>
  <c r="R7306" i="2"/>
  <c r="R7294" i="2"/>
  <c r="R7282" i="2"/>
  <c r="R7270" i="2"/>
  <c r="R7258" i="2"/>
  <c r="R7246" i="2"/>
  <c r="R7234" i="2"/>
  <c r="R7222" i="2"/>
  <c r="R7210" i="2"/>
  <c r="R7198" i="2"/>
  <c r="R7186" i="2"/>
  <c r="R7174" i="2"/>
  <c r="R7162" i="2"/>
  <c r="R7150" i="2"/>
  <c r="R7138" i="2"/>
  <c r="R7126" i="2"/>
  <c r="R7114" i="2"/>
  <c r="R7102" i="2"/>
  <c r="R7090" i="2"/>
  <c r="R7078" i="2"/>
  <c r="R7066" i="2"/>
  <c r="R7054" i="2"/>
  <c r="R7042" i="2"/>
  <c r="R7030" i="2"/>
  <c r="R7018" i="2"/>
  <c r="R7006" i="2"/>
  <c r="R6994" i="2"/>
  <c r="R6982" i="2"/>
  <c r="R6970" i="2"/>
  <c r="R6958" i="2"/>
  <c r="R6946" i="2"/>
  <c r="R6934" i="2"/>
  <c r="R6922" i="2"/>
  <c r="R6910" i="2"/>
  <c r="R6898" i="2"/>
  <c r="R6886" i="2"/>
  <c r="R6874" i="2"/>
  <c r="R6862" i="2"/>
  <c r="R6850" i="2"/>
  <c r="R6838" i="2"/>
  <c r="R6826" i="2"/>
  <c r="R6814" i="2"/>
  <c r="R6802" i="2"/>
  <c r="R6790" i="2"/>
  <c r="R6778" i="2"/>
  <c r="R6766" i="2"/>
  <c r="R6754" i="2"/>
  <c r="R6742" i="2"/>
  <c r="R6730" i="2"/>
  <c r="R6718" i="2"/>
  <c r="R6706" i="2"/>
  <c r="R6694" i="2"/>
  <c r="R6682" i="2"/>
  <c r="R6670" i="2"/>
  <c r="R6658" i="2"/>
  <c r="R6646" i="2"/>
  <c r="R6634" i="2"/>
  <c r="R6622" i="2"/>
  <c r="R6610" i="2"/>
  <c r="R6598" i="2"/>
  <c r="R6586" i="2"/>
  <c r="R6574" i="2"/>
  <c r="R6562" i="2"/>
  <c r="R6550" i="2"/>
  <c r="R6538" i="2"/>
  <c r="R6526" i="2"/>
  <c r="R6514" i="2"/>
  <c r="R6502" i="2"/>
  <c r="R6490" i="2"/>
  <c r="R6478" i="2"/>
  <c r="R6466" i="2"/>
  <c r="R6454" i="2"/>
  <c r="R6442" i="2"/>
  <c r="R6430" i="2"/>
  <c r="R6418" i="2"/>
  <c r="R6406" i="2"/>
  <c r="R6394" i="2"/>
  <c r="R6382" i="2"/>
  <c r="R6370" i="2"/>
  <c r="R6358" i="2"/>
  <c r="R6346" i="2"/>
  <c r="R6334" i="2"/>
  <c r="R6322" i="2"/>
  <c r="R6310" i="2"/>
  <c r="R6298" i="2"/>
  <c r="R6286" i="2"/>
  <c r="R6274" i="2"/>
  <c r="R9080" i="2"/>
  <c r="R9044" i="2"/>
  <c r="R8996" i="2"/>
  <c r="R8960" i="2"/>
  <c r="R8920" i="2"/>
  <c r="R8884" i="2"/>
  <c r="R8836" i="2"/>
  <c r="R8800" i="2"/>
  <c r="R8756" i="2"/>
  <c r="R8720" i="2"/>
  <c r="R8672" i="2"/>
  <c r="R8636" i="2"/>
  <c r="R8596" i="2"/>
  <c r="R8560" i="2"/>
  <c r="R8514" i="2"/>
  <c r="R8481" i="2"/>
  <c r="R8444" i="2"/>
  <c r="R8416" i="2"/>
  <c r="R8376" i="2"/>
  <c r="R8348" i="2"/>
  <c r="R8314" i="2"/>
  <c r="R8286" i="2"/>
  <c r="R8248" i="2"/>
  <c r="R8218" i="2"/>
  <c r="R8184" i="2"/>
  <c r="R8156" i="2"/>
  <c r="R8119" i="2"/>
  <c r="R8093" i="2"/>
  <c r="R8064" i="2"/>
  <c r="R8040" i="2"/>
  <c r="R8008" i="2"/>
  <c r="R7984" i="2"/>
  <c r="R7956" i="2"/>
  <c r="R7932" i="2"/>
  <c r="R7900" i="2"/>
  <c r="R7876" i="2"/>
  <c r="R7848" i="2"/>
  <c r="R7824" i="2"/>
  <c r="R7801" i="2"/>
  <c r="R7785" i="2"/>
  <c r="R7765" i="2"/>
  <c r="R7749" i="2"/>
  <c r="R7729" i="2"/>
  <c r="R7713" i="2"/>
  <c r="R7693" i="2"/>
  <c r="R7677" i="2"/>
  <c r="R7657" i="2"/>
  <c r="R7641" i="2"/>
  <c r="R7621" i="2"/>
  <c r="R7605" i="2"/>
  <c r="R7585" i="2"/>
  <c r="R7569" i="2"/>
  <c r="R7549" i="2"/>
  <c r="R7533" i="2"/>
  <c r="R7513" i="2"/>
  <c r="R7497" i="2"/>
  <c r="R7477" i="2"/>
  <c r="R7463" i="2"/>
  <c r="R7449" i="2"/>
  <c r="R7437" i="2"/>
  <c r="R7425" i="2"/>
  <c r="R7413" i="2"/>
  <c r="R7401" i="2"/>
  <c r="R7389" i="2"/>
  <c r="R7377" i="2"/>
  <c r="R7365" i="2"/>
  <c r="R7353" i="2"/>
  <c r="R7341" i="2"/>
  <c r="R7329" i="2"/>
  <c r="R7317" i="2"/>
  <c r="R7305" i="2"/>
  <c r="R7293" i="2"/>
  <c r="R7281" i="2"/>
  <c r="R7269" i="2"/>
  <c r="R7257" i="2"/>
  <c r="R7245" i="2"/>
  <c r="R7233" i="2"/>
  <c r="R7221" i="2"/>
  <c r="R7209" i="2"/>
  <c r="R7197" i="2"/>
  <c r="R7185" i="2"/>
  <c r="R7173" i="2"/>
  <c r="R7161" i="2"/>
  <c r="R7149" i="2"/>
  <c r="R7137" i="2"/>
  <c r="R7125" i="2"/>
  <c r="R7113" i="2"/>
  <c r="R7101" i="2"/>
  <c r="R7089" i="2"/>
  <c r="R7077" i="2"/>
  <c r="R7065" i="2"/>
  <c r="R7053" i="2"/>
  <c r="R7041" i="2"/>
  <c r="R7029" i="2"/>
  <c r="R7017" i="2"/>
  <c r="R7005" i="2"/>
  <c r="R6993" i="2"/>
  <c r="R6981" i="2"/>
  <c r="R6969" i="2"/>
  <c r="R6957" i="2"/>
  <c r="R6945" i="2"/>
  <c r="R6933" i="2"/>
  <c r="R6921" i="2"/>
  <c r="R6909" i="2"/>
  <c r="R6897" i="2"/>
  <c r="R6885" i="2"/>
  <c r="R6873" i="2"/>
  <c r="R6861" i="2"/>
  <c r="R6849" i="2"/>
  <c r="R6837" i="2"/>
  <c r="R6825" i="2"/>
  <c r="R6813" i="2"/>
  <c r="R6801" i="2"/>
  <c r="R6789" i="2"/>
  <c r="R6777" i="2"/>
  <c r="R6765" i="2"/>
  <c r="R6753" i="2"/>
  <c r="R6741" i="2"/>
  <c r="R6729" i="2"/>
  <c r="R6717" i="2"/>
  <c r="R6705" i="2"/>
  <c r="R6693" i="2"/>
  <c r="R6681" i="2"/>
  <c r="R6669" i="2"/>
  <c r="R6657" i="2"/>
  <c r="R6645" i="2"/>
  <c r="R6633" i="2"/>
  <c r="R6621" i="2"/>
  <c r="R6609" i="2"/>
  <c r="R6597" i="2"/>
  <c r="R6585" i="2"/>
  <c r="R6573" i="2"/>
  <c r="R6561" i="2"/>
  <c r="R6549" i="2"/>
  <c r="R6537" i="2"/>
  <c r="R6525" i="2"/>
  <c r="R6513" i="2"/>
  <c r="R6501" i="2"/>
  <c r="R6489" i="2"/>
  <c r="R6477" i="2"/>
  <c r="R6465" i="2"/>
  <c r="R6453" i="2"/>
  <c r="R6441" i="2"/>
  <c r="R6429" i="2"/>
  <c r="R6417" i="2"/>
  <c r="R6405" i="2"/>
  <c r="R6393" i="2"/>
  <c r="R6381" i="2"/>
  <c r="R6369" i="2"/>
  <c r="R6357" i="2"/>
  <c r="R6345" i="2"/>
  <c r="R6333" i="2"/>
  <c r="R6321" i="2"/>
  <c r="R6309" i="2"/>
  <c r="R6297" i="2"/>
  <c r="R6285" i="2"/>
  <c r="R6273" i="2"/>
  <c r="R6261" i="2"/>
  <c r="R6249" i="2"/>
  <c r="R6237" i="2"/>
  <c r="R6225" i="2"/>
  <c r="R6213" i="2"/>
  <c r="R6201" i="2"/>
  <c r="R6189" i="2"/>
  <c r="R6177" i="2"/>
  <c r="R6165" i="2"/>
  <c r="R6153" i="2"/>
  <c r="R9079" i="2"/>
  <c r="R9043" i="2"/>
  <c r="R8995" i="2"/>
  <c r="R8959" i="2"/>
  <c r="R8919" i="2"/>
  <c r="R8883" i="2"/>
  <c r="R8835" i="2"/>
  <c r="R8799" i="2"/>
  <c r="R8755" i="2"/>
  <c r="R8719" i="2"/>
  <c r="R8671" i="2"/>
  <c r="R8635" i="2"/>
  <c r="R8595" i="2"/>
  <c r="R8559" i="2"/>
  <c r="R8513" i="2"/>
  <c r="R8480" i="2"/>
  <c r="R8443" i="2"/>
  <c r="R8415" i="2"/>
  <c r="R8375" i="2"/>
  <c r="R8347" i="2"/>
  <c r="R8313" i="2"/>
  <c r="R8285" i="2"/>
  <c r="R8247" i="2"/>
  <c r="R8217" i="2"/>
  <c r="R8183" i="2"/>
  <c r="R8155" i="2"/>
  <c r="R8118" i="2"/>
  <c r="R8092" i="2"/>
  <c r="R8063" i="2"/>
  <c r="R8039" i="2"/>
  <c r="R8007" i="2"/>
  <c r="R7983" i="2"/>
  <c r="R7955" i="2"/>
  <c r="R7931" i="2"/>
  <c r="R7899" i="2"/>
  <c r="R7875" i="2"/>
  <c r="R7847" i="2"/>
  <c r="R7823" i="2"/>
  <c r="R7800" i="2"/>
  <c r="R7784" i="2"/>
  <c r="R7764" i="2"/>
  <c r="R7748" i="2"/>
  <c r="R7728" i="2"/>
  <c r="R7712" i="2"/>
  <c r="R7692" i="2"/>
  <c r="R7676" i="2"/>
  <c r="R7656" i="2"/>
  <c r="R7640" i="2"/>
  <c r="R7620" i="2"/>
  <c r="R7604" i="2"/>
  <c r="R7584" i="2"/>
  <c r="R7568" i="2"/>
  <c r="R7548" i="2"/>
  <c r="R7532" i="2"/>
  <c r="R7512" i="2"/>
  <c r="R7496" i="2"/>
  <c r="R7476" i="2"/>
  <c r="R7462" i="2"/>
  <c r="R7448" i="2"/>
  <c r="R7436" i="2"/>
  <c r="R7424" i="2"/>
  <c r="R7412" i="2"/>
  <c r="R7400" i="2"/>
  <c r="R7388" i="2"/>
  <c r="R7376" i="2"/>
  <c r="R7364" i="2"/>
  <c r="R7352" i="2"/>
  <c r="R7340" i="2"/>
  <c r="R7328" i="2"/>
  <c r="R7316" i="2"/>
  <c r="R7304" i="2"/>
  <c r="R7292" i="2"/>
  <c r="R7280" i="2"/>
  <c r="R7268" i="2"/>
  <c r="R7256" i="2"/>
  <c r="R7244" i="2"/>
  <c r="R7232" i="2"/>
  <c r="R7220" i="2"/>
  <c r="R7208" i="2"/>
  <c r="R7196" i="2"/>
  <c r="R7184" i="2"/>
  <c r="R7172" i="2"/>
  <c r="R7160" i="2"/>
  <c r="R7148" i="2"/>
  <c r="R7136" i="2"/>
  <c r="R7124" i="2"/>
  <c r="R7112" i="2"/>
  <c r="R7100" i="2"/>
  <c r="R7088" i="2"/>
  <c r="R7076" i="2"/>
  <c r="R7064" i="2"/>
  <c r="R7052" i="2"/>
  <c r="R7040" i="2"/>
  <c r="R7028" i="2"/>
  <c r="R7016" i="2"/>
  <c r="R7004" i="2"/>
  <c r="R6992" i="2"/>
  <c r="R6980" i="2"/>
  <c r="R6968" i="2"/>
  <c r="R6956" i="2"/>
  <c r="R6944" i="2"/>
  <c r="R6932" i="2"/>
  <c r="R6920" i="2"/>
  <c r="R6908" i="2"/>
  <c r="R6896" i="2"/>
  <c r="R6884" i="2"/>
  <c r="R6872" i="2"/>
  <c r="R6860" i="2"/>
  <c r="R6848" i="2"/>
  <c r="R6836" i="2"/>
  <c r="R6824" i="2"/>
  <c r="R6812" i="2"/>
  <c r="R6800" i="2"/>
  <c r="R6788" i="2"/>
  <c r="R6776" i="2"/>
  <c r="R6764" i="2"/>
  <c r="R6752" i="2"/>
  <c r="R6740" i="2"/>
  <c r="R6728" i="2"/>
  <c r="R6716" i="2"/>
  <c r="R6704" i="2"/>
  <c r="R6692" i="2"/>
  <c r="R6680" i="2"/>
  <c r="R6668" i="2"/>
  <c r="R6656" i="2"/>
  <c r="R6644" i="2"/>
  <c r="R6632" i="2"/>
  <c r="R6620" i="2"/>
  <c r="R6608" i="2"/>
  <c r="R6596" i="2"/>
  <c r="R6584" i="2"/>
  <c r="R6572" i="2"/>
  <c r="R6560" i="2"/>
  <c r="R6548" i="2"/>
  <c r="R6536" i="2"/>
  <c r="R6524" i="2"/>
  <c r="R6512" i="2"/>
  <c r="R6500" i="2"/>
  <c r="R6488" i="2"/>
  <c r="R6476" i="2"/>
  <c r="R6464" i="2"/>
  <c r="R6452" i="2"/>
  <c r="R6440" i="2"/>
  <c r="R6428" i="2"/>
  <c r="R6416" i="2"/>
  <c r="R6404" i="2"/>
  <c r="R6392" i="2"/>
  <c r="R6380" i="2"/>
  <c r="R6368" i="2"/>
  <c r="R6356" i="2"/>
  <c r="R6344" i="2"/>
  <c r="R6332" i="2"/>
  <c r="R6320" i="2"/>
  <c r="R6308" i="2"/>
  <c r="R6296" i="2"/>
  <c r="R6284" i="2"/>
  <c r="R6272" i="2"/>
  <c r="R6260" i="2"/>
  <c r="R6248" i="2"/>
  <c r="R6236" i="2"/>
  <c r="R6224" i="2"/>
  <c r="R6212" i="2"/>
  <c r="R6200" i="2"/>
  <c r="R6188" i="2"/>
  <c r="R6176" i="2"/>
  <c r="R6164" i="2"/>
  <c r="R6152" i="2"/>
  <c r="R9103" i="2"/>
  <c r="R9067" i="2"/>
  <c r="R9027" i="2"/>
  <c r="R8991" i="2"/>
  <c r="R8943" i="2"/>
  <c r="R8907" i="2"/>
  <c r="R8863" i="2"/>
  <c r="R8827" i="2"/>
  <c r="R8779" i="2"/>
  <c r="R8743" i="2"/>
  <c r="R8703" i="2"/>
  <c r="R8667" i="2"/>
  <c r="R8619" i="2"/>
  <c r="R8583" i="2"/>
  <c r="R8539" i="2"/>
  <c r="R8506" i="2"/>
  <c r="R8465" i="2"/>
  <c r="R8433" i="2"/>
  <c r="R8399" i="2"/>
  <c r="R8371" i="2"/>
  <c r="R8333" i="2"/>
  <c r="R8303" i="2"/>
  <c r="R8271" i="2"/>
  <c r="R8241" i="2"/>
  <c r="R8203" i="2"/>
  <c r="R8175" i="2"/>
  <c r="R8141" i="2"/>
  <c r="R8114" i="2"/>
  <c r="R8079" i="2"/>
  <c r="R8055" i="2"/>
  <c r="R8027" i="2"/>
  <c r="R8003" i="2"/>
  <c r="R7971" i="2"/>
  <c r="R7947" i="2"/>
  <c r="R7919" i="2"/>
  <c r="R7895" i="2"/>
  <c r="R7863" i="2"/>
  <c r="R7839" i="2"/>
  <c r="R7813" i="2"/>
  <c r="R7796" i="2"/>
  <c r="R7776" i="2"/>
  <c r="R7760" i="2"/>
  <c r="R7740" i="2"/>
  <c r="R7724" i="2"/>
  <c r="R7704" i="2"/>
  <c r="R7688" i="2"/>
  <c r="R7668" i="2"/>
  <c r="R7652" i="2"/>
  <c r="R7632" i="2"/>
  <c r="R7616" i="2"/>
  <c r="R7596" i="2"/>
  <c r="R7580" i="2"/>
  <c r="R7560" i="2"/>
  <c r="R7544" i="2"/>
  <c r="R7524" i="2"/>
  <c r="R7508" i="2"/>
  <c r="R7488" i="2"/>
  <c r="R7472" i="2"/>
  <c r="R7456" i="2"/>
  <c r="R7444" i="2"/>
  <c r="R7432" i="2"/>
  <c r="R7420" i="2"/>
  <c r="R7408" i="2"/>
  <c r="R7396" i="2"/>
  <c r="R7384" i="2"/>
  <c r="R7372" i="2"/>
  <c r="R7360" i="2"/>
  <c r="R7348" i="2"/>
  <c r="R7336" i="2"/>
  <c r="R7324" i="2"/>
  <c r="R7312" i="2"/>
  <c r="R7300" i="2"/>
  <c r="R7288" i="2"/>
  <c r="R7276" i="2"/>
  <c r="R7264" i="2"/>
  <c r="R7252" i="2"/>
  <c r="R7240" i="2"/>
  <c r="R7228" i="2"/>
  <c r="R7216" i="2"/>
  <c r="R7204" i="2"/>
  <c r="R7192" i="2"/>
  <c r="R7180" i="2"/>
  <c r="R7168" i="2"/>
  <c r="R7156" i="2"/>
  <c r="R7144" i="2"/>
  <c r="R9068" i="2"/>
  <c r="R8994" i="2"/>
  <c r="R8936" i="2"/>
  <c r="R8854" i="2"/>
  <c r="R8781" i="2"/>
  <c r="R8727" i="2"/>
  <c r="R8649" i="2"/>
  <c r="R8584" i="2"/>
  <c r="R8512" i="2"/>
  <c r="R8460" i="2"/>
  <c r="R8394" i="2"/>
  <c r="R8335" i="2"/>
  <c r="R8289" i="2"/>
  <c r="R8229" i="2"/>
  <c r="R8176" i="2"/>
  <c r="R8117" i="2"/>
  <c r="R8076" i="2"/>
  <c r="R8022" i="2"/>
  <c r="R7973" i="2"/>
  <c r="R7935" i="2"/>
  <c r="R7885" i="2"/>
  <c r="R7840" i="2"/>
  <c r="R7799" i="2"/>
  <c r="R7773" i="2"/>
  <c r="R7739" i="2"/>
  <c r="R7706" i="2"/>
  <c r="R7680" i="2"/>
  <c r="R7646" i="2"/>
  <c r="R7617" i="2"/>
  <c r="R7583" i="2"/>
  <c r="R7557" i="2"/>
  <c r="R7523" i="2"/>
  <c r="R7490" i="2"/>
  <c r="R7466" i="2"/>
  <c r="R7442" i="2"/>
  <c r="R7421" i="2"/>
  <c r="R7399" i="2"/>
  <c r="R7381" i="2"/>
  <c r="R7359" i="2"/>
  <c r="R7338" i="2"/>
  <c r="R7320" i="2"/>
  <c r="R7298" i="2"/>
  <c r="R7277" i="2"/>
  <c r="R7255" i="2"/>
  <c r="R7237" i="2"/>
  <c r="R7215" i="2"/>
  <c r="R7194" i="2"/>
  <c r="R7176" i="2"/>
  <c r="R7154" i="2"/>
  <c r="R7133" i="2"/>
  <c r="R7117" i="2"/>
  <c r="R7097" i="2"/>
  <c r="R7081" i="2"/>
  <c r="R7061" i="2"/>
  <c r="R7045" i="2"/>
  <c r="R7025" i="2"/>
  <c r="R7009" i="2"/>
  <c r="R6989" i="2"/>
  <c r="R6973" i="2"/>
  <c r="R6953" i="2"/>
  <c r="R6937" i="2"/>
  <c r="R6917" i="2"/>
  <c r="R6901" i="2"/>
  <c r="R6881" i="2"/>
  <c r="R6865" i="2"/>
  <c r="R6845" i="2"/>
  <c r="R6829" i="2"/>
  <c r="R6809" i="2"/>
  <c r="R6793" i="2"/>
  <c r="R6773" i="2"/>
  <c r="R6757" i="2"/>
  <c r="R6737" i="2"/>
  <c r="R6721" i="2"/>
  <c r="R6701" i="2"/>
  <c r="R6685" i="2"/>
  <c r="R6665" i="2"/>
  <c r="R6649" i="2"/>
  <c r="R6629" i="2"/>
  <c r="R6613" i="2"/>
  <c r="R6593" i="2"/>
  <c r="R6577" i="2"/>
  <c r="R6557" i="2"/>
  <c r="R6541" i="2"/>
  <c r="R6521" i="2"/>
  <c r="R6505" i="2"/>
  <c r="R6485" i="2"/>
  <c r="R6469" i="2"/>
  <c r="R6449" i="2"/>
  <c r="R6433" i="2"/>
  <c r="R6413" i="2"/>
  <c r="R6397" i="2"/>
  <c r="R6377" i="2"/>
  <c r="R6361" i="2"/>
  <c r="R6341" i="2"/>
  <c r="R6325" i="2"/>
  <c r="R6305" i="2"/>
  <c r="R6289" i="2"/>
  <c r="R6269" i="2"/>
  <c r="R6254" i="2"/>
  <c r="R6238" i="2"/>
  <c r="R6221" i="2"/>
  <c r="R6206" i="2"/>
  <c r="R6190" i="2"/>
  <c r="R6173" i="2"/>
  <c r="R6158" i="2"/>
  <c r="R6143" i="2"/>
  <c r="R6131" i="2"/>
  <c r="R6119" i="2"/>
  <c r="R6107" i="2"/>
  <c r="R6095" i="2"/>
  <c r="R6083" i="2"/>
  <c r="R6071" i="2"/>
  <c r="R6059" i="2"/>
  <c r="R9054" i="2"/>
  <c r="R8993" i="2"/>
  <c r="R8935" i="2"/>
  <c r="R8853" i="2"/>
  <c r="R8780" i="2"/>
  <c r="R8706" i="2"/>
  <c r="R8648" i="2"/>
  <c r="R8566" i="2"/>
  <c r="R8511" i="2"/>
  <c r="R8458" i="2"/>
  <c r="R8393" i="2"/>
  <c r="R8334" i="2"/>
  <c r="R8274" i="2"/>
  <c r="R8228" i="2"/>
  <c r="R8164" i="2"/>
  <c r="R8116" i="2"/>
  <c r="R8075" i="2"/>
  <c r="R8021" i="2"/>
  <c r="R7972" i="2"/>
  <c r="R7922" i="2"/>
  <c r="R7884" i="2"/>
  <c r="R7830" i="2"/>
  <c r="R7798" i="2"/>
  <c r="R7772" i="2"/>
  <c r="R7738" i="2"/>
  <c r="R7705" i="2"/>
  <c r="R7671" i="2"/>
  <c r="R7645" i="2"/>
  <c r="R7611" i="2"/>
  <c r="R7582" i="2"/>
  <c r="R7556" i="2"/>
  <c r="R7522" i="2"/>
  <c r="R7489" i="2"/>
  <c r="R7461" i="2"/>
  <c r="R7441" i="2"/>
  <c r="R7419" i="2"/>
  <c r="R7398" i="2"/>
  <c r="R7380" i="2"/>
  <c r="R7358" i="2"/>
  <c r="R7337" i="2"/>
  <c r="R7315" i="2"/>
  <c r="R7297" i="2"/>
  <c r="R7275" i="2"/>
  <c r="R7254" i="2"/>
  <c r="R7236" i="2"/>
  <c r="R7214" i="2"/>
  <c r="R7193" i="2"/>
  <c r="R7171" i="2"/>
  <c r="R7153" i="2"/>
  <c r="R7132" i="2"/>
  <c r="R7116" i="2"/>
  <c r="R7096" i="2"/>
  <c r="R7080" i="2"/>
  <c r="R7060" i="2"/>
  <c r="R7044" i="2"/>
  <c r="R7024" i="2"/>
  <c r="R7008" i="2"/>
  <c r="R6988" i="2"/>
  <c r="R6972" i="2"/>
  <c r="R6952" i="2"/>
  <c r="R6936" i="2"/>
  <c r="R6916" i="2"/>
  <c r="R6900" i="2"/>
  <c r="R6880" i="2"/>
  <c r="R6864" i="2"/>
  <c r="R6844" i="2"/>
  <c r="R6828" i="2"/>
  <c r="R6808" i="2"/>
  <c r="R6792" i="2"/>
  <c r="R6772" i="2"/>
  <c r="R6756" i="2"/>
  <c r="R6736" i="2"/>
  <c r="R6720" i="2"/>
  <c r="R6700" i="2"/>
  <c r="R6684" i="2"/>
  <c r="R6664" i="2"/>
  <c r="R6648" i="2"/>
  <c r="R6628" i="2"/>
  <c r="R6612" i="2"/>
  <c r="R6592" i="2"/>
  <c r="R6576" i="2"/>
  <c r="R6556" i="2"/>
  <c r="R6540" i="2"/>
  <c r="R6520" i="2"/>
  <c r="R6504" i="2"/>
  <c r="R6484" i="2"/>
  <c r="R6468" i="2"/>
  <c r="R6448" i="2"/>
  <c r="R6432" i="2"/>
  <c r="R6412" i="2"/>
  <c r="R6396" i="2"/>
  <c r="R6376" i="2"/>
  <c r="R6360" i="2"/>
  <c r="R6340" i="2"/>
  <c r="R6324" i="2"/>
  <c r="R6304" i="2"/>
  <c r="R6288" i="2"/>
  <c r="R6268" i="2"/>
  <c r="R6253" i="2"/>
  <c r="R6235" i="2"/>
  <c r="R6220" i="2"/>
  <c r="R6205" i="2"/>
  <c r="R6187" i="2"/>
  <c r="R6172" i="2"/>
  <c r="R6157" i="2"/>
  <c r="R6142" i="2"/>
  <c r="R6130" i="2"/>
  <c r="R6118" i="2"/>
  <c r="R6106" i="2"/>
  <c r="R6094" i="2"/>
  <c r="R6082" i="2"/>
  <c r="R6070" i="2"/>
  <c r="R6058" i="2"/>
  <c r="R6046" i="2"/>
  <c r="R6034" i="2"/>
  <c r="R9052" i="2"/>
  <c r="R8974" i="2"/>
  <c r="R8909" i="2"/>
  <c r="R8851" i="2"/>
  <c r="R8777" i="2"/>
  <c r="R8704" i="2"/>
  <c r="R8622" i="2"/>
  <c r="R8564" i="2"/>
  <c r="R8494" i="2"/>
  <c r="R8435" i="2"/>
  <c r="R8391" i="2"/>
  <c r="R8331" i="2"/>
  <c r="R8272" i="2"/>
  <c r="R8206" i="2"/>
  <c r="R8160" i="2"/>
  <c r="R8104" i="2"/>
  <c r="R8057" i="2"/>
  <c r="R8019" i="2"/>
  <c r="R7969" i="2"/>
  <c r="R7920" i="2"/>
  <c r="R7866" i="2"/>
  <c r="R7828" i="2"/>
  <c r="R7791" i="2"/>
  <c r="R7762" i="2"/>
  <c r="R7736" i="2"/>
  <c r="R7702" i="2"/>
  <c r="R7669" i="2"/>
  <c r="R7635" i="2"/>
  <c r="R7609" i="2"/>
  <c r="R7575" i="2"/>
  <c r="R7546" i="2"/>
  <c r="R7520" i="2"/>
  <c r="R7486" i="2"/>
  <c r="R7457" i="2"/>
  <c r="R7435" i="2"/>
  <c r="R7417" i="2"/>
  <c r="R7395" i="2"/>
  <c r="R7374" i="2"/>
  <c r="R7356" i="2"/>
  <c r="R7334" i="2"/>
  <c r="R7313" i="2"/>
  <c r="R7291" i="2"/>
  <c r="R7273" i="2"/>
  <c r="R7251" i="2"/>
  <c r="R7230" i="2"/>
  <c r="R7212" i="2"/>
  <c r="R7190" i="2"/>
  <c r="R7169" i="2"/>
  <c r="R7147" i="2"/>
  <c r="R7130" i="2"/>
  <c r="R7110" i="2"/>
  <c r="R7094" i="2"/>
  <c r="R7074" i="2"/>
  <c r="R7058" i="2"/>
  <c r="R7038" i="2"/>
  <c r="R7022" i="2"/>
  <c r="R7002" i="2"/>
  <c r="R6986" i="2"/>
  <c r="R6966" i="2"/>
  <c r="R6950" i="2"/>
  <c r="R6930" i="2"/>
  <c r="R6914" i="2"/>
  <c r="R6894" i="2"/>
  <c r="R6878" i="2"/>
  <c r="R6858" i="2"/>
  <c r="R6842" i="2"/>
  <c r="R6822" i="2"/>
  <c r="R6806" i="2"/>
  <c r="R6786" i="2"/>
  <c r="R6770" i="2"/>
  <c r="R6750" i="2"/>
  <c r="R6734" i="2"/>
  <c r="R6714" i="2"/>
  <c r="R6698" i="2"/>
  <c r="R6678" i="2"/>
  <c r="R6662" i="2"/>
  <c r="R6642" i="2"/>
  <c r="R6626" i="2"/>
  <c r="R6606" i="2"/>
  <c r="R6590" i="2"/>
  <c r="R6570" i="2"/>
  <c r="R6554" i="2"/>
  <c r="R6534" i="2"/>
  <c r="R6518" i="2"/>
  <c r="R6498" i="2"/>
  <c r="R9051" i="2"/>
  <c r="R8973" i="2"/>
  <c r="R8908" i="2"/>
  <c r="R8830" i="2"/>
  <c r="R8776" i="2"/>
  <c r="R8694" i="2"/>
  <c r="R8621" i="2"/>
  <c r="R8563" i="2"/>
  <c r="R8493" i="2"/>
  <c r="R8434" i="2"/>
  <c r="R8374" i="2"/>
  <c r="R8328" i="2"/>
  <c r="R8264" i="2"/>
  <c r="R8205" i="2"/>
  <c r="R8159" i="2"/>
  <c r="R8103" i="2"/>
  <c r="R8056" i="2"/>
  <c r="R8006" i="2"/>
  <c r="R7968" i="2"/>
  <c r="R7914" i="2"/>
  <c r="R7865" i="2"/>
  <c r="R7827" i="2"/>
  <c r="R7790" i="2"/>
  <c r="R7761" i="2"/>
  <c r="R7727" i="2"/>
  <c r="R7701" i="2"/>
  <c r="R7667" i="2"/>
  <c r="R7634" i="2"/>
  <c r="R7608" i="2"/>
  <c r="R7574" i="2"/>
  <c r="R7545" i="2"/>
  <c r="R7511" i="2"/>
  <c r="R7485" i="2"/>
  <c r="R7455" i="2"/>
  <c r="R7434" i="2"/>
  <c r="R7416" i="2"/>
  <c r="R7394" i="2"/>
  <c r="R7373" i="2"/>
  <c r="R7351" i="2"/>
  <c r="R7333" i="2"/>
  <c r="R7311" i="2"/>
  <c r="R7290" i="2"/>
  <c r="R7272" i="2"/>
  <c r="R7250" i="2"/>
  <c r="R7229" i="2"/>
  <c r="R7207" i="2"/>
  <c r="R7189" i="2"/>
  <c r="R7167" i="2"/>
  <c r="R7146" i="2"/>
  <c r="R7129" i="2"/>
  <c r="R7109" i="2"/>
  <c r="R7093" i="2"/>
  <c r="R7073" i="2"/>
  <c r="R7057" i="2"/>
  <c r="R7037" i="2"/>
  <c r="R7021" i="2"/>
  <c r="R7001" i="2"/>
  <c r="R6985" i="2"/>
  <c r="R6965" i="2"/>
  <c r="R6949" i="2"/>
  <c r="R6929" i="2"/>
  <c r="R6913" i="2"/>
  <c r="R6893" i="2"/>
  <c r="R6877" i="2"/>
  <c r="R6857" i="2"/>
  <c r="R6841" i="2"/>
  <c r="R6821" i="2"/>
  <c r="R6805" i="2"/>
  <c r="R6785" i="2"/>
  <c r="R6769" i="2"/>
  <c r="R6749" i="2"/>
  <c r="R6733" i="2"/>
  <c r="R6713" i="2"/>
  <c r="R6697" i="2"/>
  <c r="R6677" i="2"/>
  <c r="R6661" i="2"/>
  <c r="R6641" i="2"/>
  <c r="R6625" i="2"/>
  <c r="R6605" i="2"/>
  <c r="R6589" i="2"/>
  <c r="R6569" i="2"/>
  <c r="R6553" i="2"/>
  <c r="R6533" i="2"/>
  <c r="R6517" i="2"/>
  <c r="R6497" i="2"/>
  <c r="R9069" i="2"/>
  <c r="R8946" i="2"/>
  <c r="R8864" i="2"/>
  <c r="R8745" i="2"/>
  <c r="R8650" i="2"/>
  <c r="R8540" i="2"/>
  <c r="R8463" i="2"/>
  <c r="R8360" i="2"/>
  <c r="R8290" i="2"/>
  <c r="R8201" i="2"/>
  <c r="R8131" i="2"/>
  <c r="R8044" i="2"/>
  <c r="R7974" i="2"/>
  <c r="R7911" i="2"/>
  <c r="R7841" i="2"/>
  <c r="R7779" i="2"/>
  <c r="R7741" i="2"/>
  <c r="R7690" i="2"/>
  <c r="R7647" i="2"/>
  <c r="R7597" i="2"/>
  <c r="R7558" i="2"/>
  <c r="R7503" i="2"/>
  <c r="R7467" i="2"/>
  <c r="R7430" i="2"/>
  <c r="R7404" i="2"/>
  <c r="R7369" i="2"/>
  <c r="R7339" i="2"/>
  <c r="R7308" i="2"/>
  <c r="R7278" i="2"/>
  <c r="R7243" i="2"/>
  <c r="R7217" i="2"/>
  <c r="R7182" i="2"/>
  <c r="R7155" i="2"/>
  <c r="R7122" i="2"/>
  <c r="R7098" i="2"/>
  <c r="R7070" i="2"/>
  <c r="R7046" i="2"/>
  <c r="R7014" i="2"/>
  <c r="R6990" i="2"/>
  <c r="R6962" i="2"/>
  <c r="R6938" i="2"/>
  <c r="R6906" i="2"/>
  <c r="R6882" i="2"/>
  <c r="R6854" i="2"/>
  <c r="R6830" i="2"/>
  <c r="R6798" i="2"/>
  <c r="R6774" i="2"/>
  <c r="R6746" i="2"/>
  <c r="R6722" i="2"/>
  <c r="R6690" i="2"/>
  <c r="R6666" i="2"/>
  <c r="R6638" i="2"/>
  <c r="R6614" i="2"/>
  <c r="R6582" i="2"/>
  <c r="R6558" i="2"/>
  <c r="R6530" i="2"/>
  <c r="R6506" i="2"/>
  <c r="R6480" i="2"/>
  <c r="R6458" i="2"/>
  <c r="R6436" i="2"/>
  <c r="R6414" i="2"/>
  <c r="R6390" i="2"/>
  <c r="R9053" i="2"/>
  <c r="R8945" i="2"/>
  <c r="R8852" i="2"/>
  <c r="R8744" i="2"/>
  <c r="R8647" i="2"/>
  <c r="R8532" i="2"/>
  <c r="R8436" i="2"/>
  <c r="R8359" i="2"/>
  <c r="R8273" i="2"/>
  <c r="R8200" i="2"/>
  <c r="R8115" i="2"/>
  <c r="R8043" i="2"/>
  <c r="R7970" i="2"/>
  <c r="R7898" i="2"/>
  <c r="R7829" i="2"/>
  <c r="R7778" i="2"/>
  <c r="R7737" i="2"/>
  <c r="R7689" i="2"/>
  <c r="R7644" i="2"/>
  <c r="R7595" i="2"/>
  <c r="R7547" i="2"/>
  <c r="R7502" i="2"/>
  <c r="R7460" i="2"/>
  <c r="R7429" i="2"/>
  <c r="R7397" i="2"/>
  <c r="R7368" i="2"/>
  <c r="R7335" i="2"/>
  <c r="R7303" i="2"/>
  <c r="R7274" i="2"/>
  <c r="R7242" i="2"/>
  <c r="R7213" i="2"/>
  <c r="R7181" i="2"/>
  <c r="R7152" i="2"/>
  <c r="R7121" i="2"/>
  <c r="R7095" i="2"/>
  <c r="R7069" i="2"/>
  <c r="R7039" i="2"/>
  <c r="R7013" i="2"/>
  <c r="R6987" i="2"/>
  <c r="R6961" i="2"/>
  <c r="R6931" i="2"/>
  <c r="R6905" i="2"/>
  <c r="R6879" i="2"/>
  <c r="R6853" i="2"/>
  <c r="R6823" i="2"/>
  <c r="R6797" i="2"/>
  <c r="R6771" i="2"/>
  <c r="R6745" i="2"/>
  <c r="R6715" i="2"/>
  <c r="R6689" i="2"/>
  <c r="R6663" i="2"/>
  <c r="R6637" i="2"/>
  <c r="R6607" i="2"/>
  <c r="R6581" i="2"/>
  <c r="R9030" i="2"/>
  <c r="R8944" i="2"/>
  <c r="R8829" i="2"/>
  <c r="R8730" i="2"/>
  <c r="R8620" i="2"/>
  <c r="R8530" i="2"/>
  <c r="R8422" i="2"/>
  <c r="R8358" i="2"/>
  <c r="R8263" i="2"/>
  <c r="R8199" i="2"/>
  <c r="R8102" i="2"/>
  <c r="R8030" i="2"/>
  <c r="R7967" i="2"/>
  <c r="R7897" i="2"/>
  <c r="R7816" i="2"/>
  <c r="R7777" i="2"/>
  <c r="R7726" i="2"/>
  <c r="R7683" i="2"/>
  <c r="R7633" i="2"/>
  <c r="R7594" i="2"/>
  <c r="R7539" i="2"/>
  <c r="R7501" i="2"/>
  <c r="R7454" i="2"/>
  <c r="R7428" i="2"/>
  <c r="R7393" i="2"/>
  <c r="R7363" i="2"/>
  <c r="R7332" i="2"/>
  <c r="R7302" i="2"/>
  <c r="R7267" i="2"/>
  <c r="R7241" i="2"/>
  <c r="R7206" i="2"/>
  <c r="R7179" i="2"/>
  <c r="R7145" i="2"/>
  <c r="R7120" i="2"/>
  <c r="R7092" i="2"/>
  <c r="R7068" i="2"/>
  <c r="R7036" i="2"/>
  <c r="R7012" i="2"/>
  <c r="R6984" i="2"/>
  <c r="R6960" i="2"/>
  <c r="R6928" i="2"/>
  <c r="R6904" i="2"/>
  <c r="R6876" i="2"/>
  <c r="R6852" i="2"/>
  <c r="R6820" i="2"/>
  <c r="R6796" i="2"/>
  <c r="R6768" i="2"/>
  <c r="R6744" i="2"/>
  <c r="R6712" i="2"/>
  <c r="R6688" i="2"/>
  <c r="R6660" i="2"/>
  <c r="R6636" i="2"/>
  <c r="R6604" i="2"/>
  <c r="R6580" i="2"/>
  <c r="R6552" i="2"/>
  <c r="R6528" i="2"/>
  <c r="R6496" i="2"/>
  <c r="R6474" i="2"/>
  <c r="R6456" i="2"/>
  <c r="R6434" i="2"/>
  <c r="R6410" i="2"/>
  <c r="R6388" i="2"/>
  <c r="R6366" i="2"/>
  <c r="R6348" i="2"/>
  <c r="R6326" i="2"/>
  <c r="R6302" i="2"/>
  <c r="R6280" i="2"/>
  <c r="R6259" i="2"/>
  <c r="R6242" i="2"/>
  <c r="R9029" i="2"/>
  <c r="R8938" i="2"/>
  <c r="R8828" i="2"/>
  <c r="R8729" i="2"/>
  <c r="R8614" i="2"/>
  <c r="R8529" i="2"/>
  <c r="R8421" i="2"/>
  <c r="R8357" i="2"/>
  <c r="R8262" i="2"/>
  <c r="R8178" i="2"/>
  <c r="R8100" i="2"/>
  <c r="R8029" i="2"/>
  <c r="R7950" i="2"/>
  <c r="R7896" i="2"/>
  <c r="R7815" i="2"/>
  <c r="R7775" i="2"/>
  <c r="R7725" i="2"/>
  <c r="R7682" i="2"/>
  <c r="R7631" i="2"/>
  <c r="R7593" i="2"/>
  <c r="R7538" i="2"/>
  <c r="R7500" i="2"/>
  <c r="R7453" i="2"/>
  <c r="R7423" i="2"/>
  <c r="R7392" i="2"/>
  <c r="R7362" i="2"/>
  <c r="R7327" i="2"/>
  <c r="R7301" i="2"/>
  <c r="R7266" i="2"/>
  <c r="R7239" i="2"/>
  <c r="R7205" i="2"/>
  <c r="R7178" i="2"/>
  <c r="R7143" i="2"/>
  <c r="R7119" i="2"/>
  <c r="R7087" i="2"/>
  <c r="R7063" i="2"/>
  <c r="R7035" i="2"/>
  <c r="R7011" i="2"/>
  <c r="R6979" i="2"/>
  <c r="R6955" i="2"/>
  <c r="R6927" i="2"/>
  <c r="R6903" i="2"/>
  <c r="R6871" i="2"/>
  <c r="R6847" i="2"/>
  <c r="R6819" i="2"/>
  <c r="R6795" i="2"/>
  <c r="R6763" i="2"/>
  <c r="R6739" i="2"/>
  <c r="R6711" i="2"/>
  <c r="R6687" i="2"/>
  <c r="R6655" i="2"/>
  <c r="R6631" i="2"/>
  <c r="R6603" i="2"/>
  <c r="R6579" i="2"/>
  <c r="R6547" i="2"/>
  <c r="R6523" i="2"/>
  <c r="R6495" i="2"/>
  <c r="R6473" i="2"/>
  <c r="R6451" i="2"/>
  <c r="R6427" i="2"/>
  <c r="R6409" i="2"/>
  <c r="R6387" i="2"/>
  <c r="R6365" i="2"/>
  <c r="R6343" i="2"/>
  <c r="R6319" i="2"/>
  <c r="R6301" i="2"/>
  <c r="R6279" i="2"/>
  <c r="R6258" i="2"/>
  <c r="R6241" i="2"/>
  <c r="R6219" i="2"/>
  <c r="R6199" i="2"/>
  <c r="R6182" i="2"/>
  <c r="R6162" i="2"/>
  <c r="R6145" i="2"/>
  <c r="R6129" i="2"/>
  <c r="R6115" i="2"/>
  <c r="R6101" i="2"/>
  <c r="R6087" i="2"/>
  <c r="R6073" i="2"/>
  <c r="R6057" i="2"/>
  <c r="R9028" i="2"/>
  <c r="R8937" i="2"/>
  <c r="R8814" i="2"/>
  <c r="R8728" i="2"/>
  <c r="R8613" i="2"/>
  <c r="R8528" i="2"/>
  <c r="R8420" i="2"/>
  <c r="R8336" i="2"/>
  <c r="R8261" i="2"/>
  <c r="R8177" i="2"/>
  <c r="R8082" i="2"/>
  <c r="R8028" i="2"/>
  <c r="R7949" i="2"/>
  <c r="R7886" i="2"/>
  <c r="R7814" i="2"/>
  <c r="R7774" i="2"/>
  <c r="R7719" i="2"/>
  <c r="R7681" i="2"/>
  <c r="R7630" i="2"/>
  <c r="R7592" i="2"/>
  <c r="R7537" i="2"/>
  <c r="R7491" i="2"/>
  <c r="R7452" i="2"/>
  <c r="R7422" i="2"/>
  <c r="R7387" i="2"/>
  <c r="R7361" i="2"/>
  <c r="R7326" i="2"/>
  <c r="R7299" i="2"/>
  <c r="R7265" i="2"/>
  <c r="R7238" i="2"/>
  <c r="R7203" i="2"/>
  <c r="R7177" i="2"/>
  <c r="R7142" i="2"/>
  <c r="R7118" i="2"/>
  <c r="R7086" i="2"/>
  <c r="R7062" i="2"/>
  <c r="R7034" i="2"/>
  <c r="R7010" i="2"/>
  <c r="R6978" i="2"/>
  <c r="R6954" i="2"/>
  <c r="R6926" i="2"/>
  <c r="R6902" i="2"/>
  <c r="R6870" i="2"/>
  <c r="R6846" i="2"/>
  <c r="R6818" i="2"/>
  <c r="R6794" i="2"/>
  <c r="R6762" i="2"/>
  <c r="R6738" i="2"/>
  <c r="R6710" i="2"/>
  <c r="R6686" i="2"/>
  <c r="R6654" i="2"/>
  <c r="R6630" i="2"/>
  <c r="R6602" i="2"/>
  <c r="R6578" i="2"/>
  <c r="R6546" i="2"/>
  <c r="R6522" i="2"/>
  <c r="R6494" i="2"/>
  <c r="R6472" i="2"/>
  <c r="R6450" i="2"/>
  <c r="R6426" i="2"/>
  <c r="R6408" i="2"/>
  <c r="R6386" i="2"/>
  <c r="R6364" i="2"/>
  <c r="R6342" i="2"/>
  <c r="R6318" i="2"/>
  <c r="R6300" i="2"/>
  <c r="R6278" i="2"/>
  <c r="R6257" i="2"/>
  <c r="R6240" i="2"/>
  <c r="R6218" i="2"/>
  <c r="R6198" i="2"/>
  <c r="R6181" i="2"/>
  <c r="R6161" i="2"/>
  <c r="R6144" i="2"/>
  <c r="R6128" i="2"/>
  <c r="R6114" i="2"/>
  <c r="R6100" i="2"/>
  <c r="R6086" i="2"/>
  <c r="R6072" i="2"/>
  <c r="R6056" i="2"/>
  <c r="R6043" i="2"/>
  <c r="R6030" i="2"/>
  <c r="R6018" i="2"/>
  <c r="R6006" i="2"/>
  <c r="R5994" i="2"/>
  <c r="R5982" i="2"/>
  <c r="R9018" i="2"/>
  <c r="R8910" i="2"/>
  <c r="R8813" i="2"/>
  <c r="R8705" i="2"/>
  <c r="R8612" i="2"/>
  <c r="R8508" i="2"/>
  <c r="R8419" i="2"/>
  <c r="R8332" i="2"/>
  <c r="R8244" i="2"/>
  <c r="R8163" i="2"/>
  <c r="R8081" i="2"/>
  <c r="R8020" i="2"/>
  <c r="R7948" i="2"/>
  <c r="R7883" i="2"/>
  <c r="R7812" i="2"/>
  <c r="R7763" i="2"/>
  <c r="R7718" i="2"/>
  <c r="R7670" i="2"/>
  <c r="R7629" i="2"/>
  <c r="R7581" i="2"/>
  <c r="R7536" i="2"/>
  <c r="R7487" i="2"/>
  <c r="R7447" i="2"/>
  <c r="R7418" i="2"/>
  <c r="R7386" i="2"/>
  <c r="R7357" i="2"/>
  <c r="R7325" i="2"/>
  <c r="R7296" i="2"/>
  <c r="R7263" i="2"/>
  <c r="R7231" i="2"/>
  <c r="R7202" i="2"/>
  <c r="R7170" i="2"/>
  <c r="R7141" i="2"/>
  <c r="R7111" i="2"/>
  <c r="R7085" i="2"/>
  <c r="R7059" i="2"/>
  <c r="R7033" i="2"/>
  <c r="R7003" i="2"/>
  <c r="R6977" i="2"/>
  <c r="R6951" i="2"/>
  <c r="R6925" i="2"/>
  <c r="R6895" i="2"/>
  <c r="R6869" i="2"/>
  <c r="R6843" i="2"/>
  <c r="R6817" i="2"/>
  <c r="R6787" i="2"/>
  <c r="R6761" i="2"/>
  <c r="R6735" i="2"/>
  <c r="R6709" i="2"/>
  <c r="R6679" i="2"/>
  <c r="R6653" i="2"/>
  <c r="R6627" i="2"/>
  <c r="R6601" i="2"/>
  <c r="R6571" i="2"/>
  <c r="R6545" i="2"/>
  <c r="R6519" i="2"/>
  <c r="R6493" i="2"/>
  <c r="R6471" i="2"/>
  <c r="R6447" i="2"/>
  <c r="R6425" i="2"/>
  <c r="R6403" i="2"/>
  <c r="R6385" i="2"/>
  <c r="R6363" i="2"/>
  <c r="R6339" i="2"/>
  <c r="R6317" i="2"/>
  <c r="R6295" i="2"/>
  <c r="R6277" i="2"/>
  <c r="R6256" i="2"/>
  <c r="R6234" i="2"/>
  <c r="R6217" i="2"/>
  <c r="R6197" i="2"/>
  <c r="R6180" i="2"/>
  <c r="R6160" i="2"/>
  <c r="R6141" i="2"/>
  <c r="R6127" i="2"/>
  <c r="R6113" i="2"/>
  <c r="R6099" i="2"/>
  <c r="R6085" i="2"/>
  <c r="R6069" i="2"/>
  <c r="R6055" i="2"/>
  <c r="R6042" i="2"/>
  <c r="R6029" i="2"/>
  <c r="R6017" i="2"/>
  <c r="R6005" i="2"/>
  <c r="R5993" i="2"/>
  <c r="R9017" i="2"/>
  <c r="R8812" i="2"/>
  <c r="R8611" i="2"/>
  <c r="R8404" i="2"/>
  <c r="R8243" i="2"/>
  <c r="R8080" i="2"/>
  <c r="R7938" i="2"/>
  <c r="R7811" i="2"/>
  <c r="R7717" i="2"/>
  <c r="R7628" i="2"/>
  <c r="R7527" i="2"/>
  <c r="R7446" i="2"/>
  <c r="R7385" i="2"/>
  <c r="R7323" i="2"/>
  <c r="R7262" i="2"/>
  <c r="R7201" i="2"/>
  <c r="R7140" i="2"/>
  <c r="R7084" i="2"/>
  <c r="R7032" i="2"/>
  <c r="R6976" i="2"/>
  <c r="R6924" i="2"/>
  <c r="R6868" i="2"/>
  <c r="R6816" i="2"/>
  <c r="R6760" i="2"/>
  <c r="R6708" i="2"/>
  <c r="R6652" i="2"/>
  <c r="R6600" i="2"/>
  <c r="R6555" i="2"/>
  <c r="R6508" i="2"/>
  <c r="R6462" i="2"/>
  <c r="R6424" i="2"/>
  <c r="R6391" i="2"/>
  <c r="R6354" i="2"/>
  <c r="R6328" i="2"/>
  <c r="R6292" i="2"/>
  <c r="R6264" i="2"/>
  <c r="R6231" i="2"/>
  <c r="R6208" i="2"/>
  <c r="R6183" i="2"/>
  <c r="R6154" i="2"/>
  <c r="R6135" i="2"/>
  <c r="R6116" i="2"/>
  <c r="R6096" i="2"/>
  <c r="R6077" i="2"/>
  <c r="R6060" i="2"/>
  <c r="R6040" i="2"/>
  <c r="R6025" i="2"/>
  <c r="R6011" i="2"/>
  <c r="R5997" i="2"/>
  <c r="R5983" i="2"/>
  <c r="R5970" i="2"/>
  <c r="R5958" i="2"/>
  <c r="R5946" i="2"/>
  <c r="R5934" i="2"/>
  <c r="R5922" i="2"/>
  <c r="R5910" i="2"/>
  <c r="R5898" i="2"/>
  <c r="R5886" i="2"/>
  <c r="R5874" i="2"/>
  <c r="R5862" i="2"/>
  <c r="R5850" i="2"/>
  <c r="R5838" i="2"/>
  <c r="R5826" i="2"/>
  <c r="R5814" i="2"/>
  <c r="R5802" i="2"/>
  <c r="R5790" i="2"/>
  <c r="R5778" i="2"/>
  <c r="R5766" i="2"/>
  <c r="R5754" i="2"/>
  <c r="R5742" i="2"/>
  <c r="R5730" i="2"/>
  <c r="R5718" i="2"/>
  <c r="R5706" i="2"/>
  <c r="R5694" i="2"/>
  <c r="R5682" i="2"/>
  <c r="R5670" i="2"/>
  <c r="R5658" i="2"/>
  <c r="R5646" i="2"/>
  <c r="R5634" i="2"/>
  <c r="R5622" i="2"/>
  <c r="R5610" i="2"/>
  <c r="R5598" i="2"/>
  <c r="R5586" i="2"/>
  <c r="R5574" i="2"/>
  <c r="R5562" i="2"/>
  <c r="R5550" i="2"/>
  <c r="R5538" i="2"/>
  <c r="R5526" i="2"/>
  <c r="R5514" i="2"/>
  <c r="R5502" i="2"/>
  <c r="R5490" i="2"/>
  <c r="R5478" i="2"/>
  <c r="R5466" i="2"/>
  <c r="R5454" i="2"/>
  <c r="R5442" i="2"/>
  <c r="R5430" i="2"/>
  <c r="R5418" i="2"/>
  <c r="R5406" i="2"/>
  <c r="R5394" i="2"/>
  <c r="R5382" i="2"/>
  <c r="R5370" i="2"/>
  <c r="R5358" i="2"/>
  <c r="R5346" i="2"/>
  <c r="R5334" i="2"/>
  <c r="R5322" i="2"/>
  <c r="R5310" i="2"/>
  <c r="R5298" i="2"/>
  <c r="R5286" i="2"/>
  <c r="R5274" i="2"/>
  <c r="R5262" i="2"/>
  <c r="R5250" i="2"/>
  <c r="R5238" i="2"/>
  <c r="R5226" i="2"/>
  <c r="R5214" i="2"/>
  <c r="R5202" i="2"/>
  <c r="R5190" i="2"/>
  <c r="R5178" i="2"/>
  <c r="R5166" i="2"/>
  <c r="R5154" i="2"/>
  <c r="R5142" i="2"/>
  <c r="R5130" i="2"/>
  <c r="R5118" i="2"/>
  <c r="R9016" i="2"/>
  <c r="R8811" i="2"/>
  <c r="R8586" i="2"/>
  <c r="R8403" i="2"/>
  <c r="R8242" i="2"/>
  <c r="R8078" i="2"/>
  <c r="R7937" i="2"/>
  <c r="R7810" i="2"/>
  <c r="R7716" i="2"/>
  <c r="R7619" i="2"/>
  <c r="R7526" i="2"/>
  <c r="R7445" i="2"/>
  <c r="R7383" i="2"/>
  <c r="R7322" i="2"/>
  <c r="R7261" i="2"/>
  <c r="R7200" i="2"/>
  <c r="R7135" i="2"/>
  <c r="R7083" i="2"/>
  <c r="R7027" i="2"/>
  <c r="R6975" i="2"/>
  <c r="R6919" i="2"/>
  <c r="R6867" i="2"/>
  <c r="R6811" i="2"/>
  <c r="R6759" i="2"/>
  <c r="R6703" i="2"/>
  <c r="R6651" i="2"/>
  <c r="R6595" i="2"/>
  <c r="R6544" i="2"/>
  <c r="R6507" i="2"/>
  <c r="R6461" i="2"/>
  <c r="R6423" i="2"/>
  <c r="R6389" i="2"/>
  <c r="R6353" i="2"/>
  <c r="R6327" i="2"/>
  <c r="R6291" i="2"/>
  <c r="R6262" i="2"/>
  <c r="R6230" i="2"/>
  <c r="R6207" i="2"/>
  <c r="R6178" i="2"/>
  <c r="R6151" i="2"/>
  <c r="R6134" i="2"/>
  <c r="R6112" i="2"/>
  <c r="R6093" i="2"/>
  <c r="R6076" i="2"/>
  <c r="R6054" i="2"/>
  <c r="R6039" i="2"/>
  <c r="R6024" i="2"/>
  <c r="R6010" i="2"/>
  <c r="R5996" i="2"/>
  <c r="R5981" i="2"/>
  <c r="R5969" i="2"/>
  <c r="R5957" i="2"/>
  <c r="R5945" i="2"/>
  <c r="R5933" i="2"/>
  <c r="R5921" i="2"/>
  <c r="R5909" i="2"/>
  <c r="R5897" i="2"/>
  <c r="R5885" i="2"/>
  <c r="R5873" i="2"/>
  <c r="R5861" i="2"/>
  <c r="R5849" i="2"/>
  <c r="R5837" i="2"/>
  <c r="R5825" i="2"/>
  <c r="R5813" i="2"/>
  <c r="R5801" i="2"/>
  <c r="R5789" i="2"/>
  <c r="R5777" i="2"/>
  <c r="R5765" i="2"/>
  <c r="R5753" i="2"/>
  <c r="R5741" i="2"/>
  <c r="R5729" i="2"/>
  <c r="R5717" i="2"/>
  <c r="R5705" i="2"/>
  <c r="R5693" i="2"/>
  <c r="R5681" i="2"/>
  <c r="R5669" i="2"/>
  <c r="R5657" i="2"/>
  <c r="R5645" i="2"/>
  <c r="R5633" i="2"/>
  <c r="R5621" i="2"/>
  <c r="R5609" i="2"/>
  <c r="R5597" i="2"/>
  <c r="R5585" i="2"/>
  <c r="R5573" i="2"/>
  <c r="R5561" i="2"/>
  <c r="R5549" i="2"/>
  <c r="R5537" i="2"/>
  <c r="R5525" i="2"/>
  <c r="R5513" i="2"/>
  <c r="R5501" i="2"/>
  <c r="R5489" i="2"/>
  <c r="R5477" i="2"/>
  <c r="R5465" i="2"/>
  <c r="R5453" i="2"/>
  <c r="R5441" i="2"/>
  <c r="R5429" i="2"/>
  <c r="R5417" i="2"/>
  <c r="R5405" i="2"/>
  <c r="R5393" i="2"/>
  <c r="R5381" i="2"/>
  <c r="R5369" i="2"/>
  <c r="R5357" i="2"/>
  <c r="R5345" i="2"/>
  <c r="R5333" i="2"/>
  <c r="R5321" i="2"/>
  <c r="R5309" i="2"/>
  <c r="R5297" i="2"/>
  <c r="R5285" i="2"/>
  <c r="R5273" i="2"/>
  <c r="R5261" i="2"/>
  <c r="R5249" i="2"/>
  <c r="R5237" i="2"/>
  <c r="R5225" i="2"/>
  <c r="R5213" i="2"/>
  <c r="R5201" i="2"/>
  <c r="R5189" i="2"/>
  <c r="R5177" i="2"/>
  <c r="R5165" i="2"/>
  <c r="R5153" i="2"/>
  <c r="R5141" i="2"/>
  <c r="R5129" i="2"/>
  <c r="R5117" i="2"/>
  <c r="R5105" i="2"/>
  <c r="R5093" i="2"/>
  <c r="R5081" i="2"/>
  <c r="R5069" i="2"/>
  <c r="R5057" i="2"/>
  <c r="R5045" i="2"/>
  <c r="R5033" i="2"/>
  <c r="R5021" i="2"/>
  <c r="R5009" i="2"/>
  <c r="R4997" i="2"/>
  <c r="R4985" i="2"/>
  <c r="R4973" i="2"/>
  <c r="R4961" i="2"/>
  <c r="R4949" i="2"/>
  <c r="R4937" i="2"/>
  <c r="R4925" i="2"/>
  <c r="R4913" i="2"/>
  <c r="R4901" i="2"/>
  <c r="R4889" i="2"/>
  <c r="R4877" i="2"/>
  <c r="R4865" i="2"/>
  <c r="R4853" i="2"/>
  <c r="R4841" i="2"/>
  <c r="R4829" i="2"/>
  <c r="R4817" i="2"/>
  <c r="R4805" i="2"/>
  <c r="R4793" i="2"/>
  <c r="R4781" i="2"/>
  <c r="R4769" i="2"/>
  <c r="R4757" i="2"/>
  <c r="R4745" i="2"/>
  <c r="R4733" i="2"/>
  <c r="R4721" i="2"/>
  <c r="R4709" i="2"/>
  <c r="R4697" i="2"/>
  <c r="R9015" i="2"/>
  <c r="R8782" i="2"/>
  <c r="R8585" i="2"/>
  <c r="R8400" i="2"/>
  <c r="R8230" i="2"/>
  <c r="R8077" i="2"/>
  <c r="R7936" i="2"/>
  <c r="R7808" i="2"/>
  <c r="R7707" i="2"/>
  <c r="R7618" i="2"/>
  <c r="R7525" i="2"/>
  <c r="R7443" i="2"/>
  <c r="R7382" i="2"/>
  <c r="R7321" i="2"/>
  <c r="R7260" i="2"/>
  <c r="R7195" i="2"/>
  <c r="R7134" i="2"/>
  <c r="R7082" i="2"/>
  <c r="R7026" i="2"/>
  <c r="R6974" i="2"/>
  <c r="R6918" i="2"/>
  <c r="R6866" i="2"/>
  <c r="R6810" i="2"/>
  <c r="R6758" i="2"/>
  <c r="R6702" i="2"/>
  <c r="R6650" i="2"/>
  <c r="R6594" i="2"/>
  <c r="R6543" i="2"/>
  <c r="R6499" i="2"/>
  <c r="R6460" i="2"/>
  <c r="R6422" i="2"/>
  <c r="R6384" i="2"/>
  <c r="R6352" i="2"/>
  <c r="R6316" i="2"/>
  <c r="R6290" i="2"/>
  <c r="R6255" i="2"/>
  <c r="R6229" i="2"/>
  <c r="R6204" i="2"/>
  <c r="R6175" i="2"/>
  <c r="R6150" i="2"/>
  <c r="R6133" i="2"/>
  <c r="R6111" i="2"/>
  <c r="R6092" i="2"/>
  <c r="R6075" i="2"/>
  <c r="R6053" i="2"/>
  <c r="R6038" i="2"/>
  <c r="R6023" i="2"/>
  <c r="R6009" i="2"/>
  <c r="R5995" i="2"/>
  <c r="R5980" i="2"/>
  <c r="R5968" i="2"/>
  <c r="R5956" i="2"/>
  <c r="R5944" i="2"/>
  <c r="R5932" i="2"/>
  <c r="R5920" i="2"/>
  <c r="R5908" i="2"/>
  <c r="R5896" i="2"/>
  <c r="R5884" i="2"/>
  <c r="R5872" i="2"/>
  <c r="R5860" i="2"/>
  <c r="R5848" i="2"/>
  <c r="R5836" i="2"/>
  <c r="R5824" i="2"/>
  <c r="R5812" i="2"/>
  <c r="R5800" i="2"/>
  <c r="R5788" i="2"/>
  <c r="R5776" i="2"/>
  <c r="R5764" i="2"/>
  <c r="R5752" i="2"/>
  <c r="R5740" i="2"/>
  <c r="R5728" i="2"/>
  <c r="R5716" i="2"/>
  <c r="R5704" i="2"/>
  <c r="R5692" i="2"/>
  <c r="R5680" i="2"/>
  <c r="R5668" i="2"/>
  <c r="R5656" i="2"/>
  <c r="R5644" i="2"/>
  <c r="R5632" i="2"/>
  <c r="R5620" i="2"/>
  <c r="R5608" i="2"/>
  <c r="R5596" i="2"/>
  <c r="R5584" i="2"/>
  <c r="R5572" i="2"/>
  <c r="R5560" i="2"/>
  <c r="R5548" i="2"/>
  <c r="R5536" i="2"/>
  <c r="R5524" i="2"/>
  <c r="R5512" i="2"/>
  <c r="R5500" i="2"/>
  <c r="R5488" i="2"/>
  <c r="R5476" i="2"/>
  <c r="R5464" i="2"/>
  <c r="R5452" i="2"/>
  <c r="R5440" i="2"/>
  <c r="R5428" i="2"/>
  <c r="R5416" i="2"/>
  <c r="R5404" i="2"/>
  <c r="R5392" i="2"/>
  <c r="R5380" i="2"/>
  <c r="R5368" i="2"/>
  <c r="R5356" i="2"/>
  <c r="R5344" i="2"/>
  <c r="R5332" i="2"/>
  <c r="R5320" i="2"/>
  <c r="R5308" i="2"/>
  <c r="R5296" i="2"/>
  <c r="R5284" i="2"/>
  <c r="R5272" i="2"/>
  <c r="R5260" i="2"/>
  <c r="R5248" i="2"/>
  <c r="R5236" i="2"/>
  <c r="R5224" i="2"/>
  <c r="R5212" i="2"/>
  <c r="R5200" i="2"/>
  <c r="R5188" i="2"/>
  <c r="R5176" i="2"/>
  <c r="R5164" i="2"/>
  <c r="R5152" i="2"/>
  <c r="R5140" i="2"/>
  <c r="R5128" i="2"/>
  <c r="R5116" i="2"/>
  <c r="R5104" i="2"/>
  <c r="R5092" i="2"/>
  <c r="R5080" i="2"/>
  <c r="R5068" i="2"/>
  <c r="R5056" i="2"/>
  <c r="R5044" i="2"/>
  <c r="R5032" i="2"/>
  <c r="R5020" i="2"/>
  <c r="R5008" i="2"/>
  <c r="R4996" i="2"/>
  <c r="R4984" i="2"/>
  <c r="R4972" i="2"/>
  <c r="R4960" i="2"/>
  <c r="R4948" i="2"/>
  <c r="R4936" i="2"/>
  <c r="R4924" i="2"/>
  <c r="R4912" i="2"/>
  <c r="R4900" i="2"/>
  <c r="R4888" i="2"/>
  <c r="R4876" i="2"/>
  <c r="R4864" i="2"/>
  <c r="R4852" i="2"/>
  <c r="R4840" i="2"/>
  <c r="R4828" i="2"/>
  <c r="R4816" i="2"/>
  <c r="R4804" i="2"/>
  <c r="R4792" i="2"/>
  <c r="R4780" i="2"/>
  <c r="R4768" i="2"/>
  <c r="R4756" i="2"/>
  <c r="R4744" i="2"/>
  <c r="R4732" i="2"/>
  <c r="R4720" i="2"/>
  <c r="R4708" i="2"/>
  <c r="R4696" i="2"/>
  <c r="R4684" i="2"/>
  <c r="R4672" i="2"/>
  <c r="R4660" i="2"/>
  <c r="R4648" i="2"/>
  <c r="R4636" i="2"/>
  <c r="R4624" i="2"/>
  <c r="R4612" i="2"/>
  <c r="R4600" i="2"/>
  <c r="R4588" i="2"/>
  <c r="R4576" i="2"/>
  <c r="R4564" i="2"/>
  <c r="R4552" i="2"/>
  <c r="R4540" i="2"/>
  <c r="R8992" i="2"/>
  <c r="R8778" i="2"/>
  <c r="R8565" i="2"/>
  <c r="R8392" i="2"/>
  <c r="R8227" i="2"/>
  <c r="R8058" i="2"/>
  <c r="R7921" i="2"/>
  <c r="R7797" i="2"/>
  <c r="R7703" i="2"/>
  <c r="R7610" i="2"/>
  <c r="R7521" i="2"/>
  <c r="R7440" i="2"/>
  <c r="R7375" i="2"/>
  <c r="R7314" i="2"/>
  <c r="R7253" i="2"/>
  <c r="R7191" i="2"/>
  <c r="R7131" i="2"/>
  <c r="R7075" i="2"/>
  <c r="R7023" i="2"/>
  <c r="R6967" i="2"/>
  <c r="R6915" i="2"/>
  <c r="R6859" i="2"/>
  <c r="R6807" i="2"/>
  <c r="R6751" i="2"/>
  <c r="R6699" i="2"/>
  <c r="R6643" i="2"/>
  <c r="R6591" i="2"/>
  <c r="R6542" i="2"/>
  <c r="R6492" i="2"/>
  <c r="R6459" i="2"/>
  <c r="R6421" i="2"/>
  <c r="R6379" i="2"/>
  <c r="R6351" i="2"/>
  <c r="R6315" i="2"/>
  <c r="R6283" i="2"/>
  <c r="R6252" i="2"/>
  <c r="R6228" i="2"/>
  <c r="R6202" i="2"/>
  <c r="R6174" i="2"/>
  <c r="R6149" i="2"/>
  <c r="R6132" i="2"/>
  <c r="R6110" i="2"/>
  <c r="R6091" i="2"/>
  <c r="R6074" i="2"/>
  <c r="R6052" i="2"/>
  <c r="R6037" i="2"/>
  <c r="R6022" i="2"/>
  <c r="R6008" i="2"/>
  <c r="R5992" i="2"/>
  <c r="R5979" i="2"/>
  <c r="R5967" i="2"/>
  <c r="R5955" i="2"/>
  <c r="R5943" i="2"/>
  <c r="R5931" i="2"/>
  <c r="R5919" i="2"/>
  <c r="R5907" i="2"/>
  <c r="R5895" i="2"/>
  <c r="R5883" i="2"/>
  <c r="R5871" i="2"/>
  <c r="R5859" i="2"/>
  <c r="R5847" i="2"/>
  <c r="R5835" i="2"/>
  <c r="R5823" i="2"/>
  <c r="R5811" i="2"/>
  <c r="R5799" i="2"/>
  <c r="R5787" i="2"/>
  <c r="R5775" i="2"/>
  <c r="R5763" i="2"/>
  <c r="R5751" i="2"/>
  <c r="R5739" i="2"/>
  <c r="R5727" i="2"/>
  <c r="R5715" i="2"/>
  <c r="R5703" i="2"/>
  <c r="R5691" i="2"/>
  <c r="R5679" i="2"/>
  <c r="R5667" i="2"/>
  <c r="R5655" i="2"/>
  <c r="R5643" i="2"/>
  <c r="R5631" i="2"/>
  <c r="R5619" i="2"/>
  <c r="R5607" i="2"/>
  <c r="R5595" i="2"/>
  <c r="R5583" i="2"/>
  <c r="R5571" i="2"/>
  <c r="R5559" i="2"/>
  <c r="R5547" i="2"/>
  <c r="R5535" i="2"/>
  <c r="R5523" i="2"/>
  <c r="R5511" i="2"/>
  <c r="R5499" i="2"/>
  <c r="R5487" i="2"/>
  <c r="R5475" i="2"/>
  <c r="R5463" i="2"/>
  <c r="R5451" i="2"/>
  <c r="R5439" i="2"/>
  <c r="R5427" i="2"/>
  <c r="R5415" i="2"/>
  <c r="R5403" i="2"/>
  <c r="R5391" i="2"/>
  <c r="R5379" i="2"/>
  <c r="R5367" i="2"/>
  <c r="R5355" i="2"/>
  <c r="R5343" i="2"/>
  <c r="R5331" i="2"/>
  <c r="R5319" i="2"/>
  <c r="R5307" i="2"/>
  <c r="R5295" i="2"/>
  <c r="R5283" i="2"/>
  <c r="R5271" i="2"/>
  <c r="R5259" i="2"/>
  <c r="R5247" i="2"/>
  <c r="R5235" i="2"/>
  <c r="R5223" i="2"/>
  <c r="R5211" i="2"/>
  <c r="R5199" i="2"/>
  <c r="R5187" i="2"/>
  <c r="R5175" i="2"/>
  <c r="R5163" i="2"/>
  <c r="R5151" i="2"/>
  <c r="R5139" i="2"/>
  <c r="R5127" i="2"/>
  <c r="R5115" i="2"/>
  <c r="R5103" i="2"/>
  <c r="R5091" i="2"/>
  <c r="R5079" i="2"/>
  <c r="R5067" i="2"/>
  <c r="R5055" i="2"/>
  <c r="R5043" i="2"/>
  <c r="R5031" i="2"/>
  <c r="R5019" i="2"/>
  <c r="R5007" i="2"/>
  <c r="R4995" i="2"/>
  <c r="R4983" i="2"/>
  <c r="R4971" i="2"/>
  <c r="R4959" i="2"/>
  <c r="R4947" i="2"/>
  <c r="R4935" i="2"/>
  <c r="R4923" i="2"/>
  <c r="R4911" i="2"/>
  <c r="R4899" i="2"/>
  <c r="R4887" i="2"/>
  <c r="R4875" i="2"/>
  <c r="R4863" i="2"/>
  <c r="R4851" i="2"/>
  <c r="R4839" i="2"/>
  <c r="R4827" i="2"/>
  <c r="R4815" i="2"/>
  <c r="R4803" i="2"/>
  <c r="R4791" i="2"/>
  <c r="R4779" i="2"/>
  <c r="R4767" i="2"/>
  <c r="R4755" i="2"/>
  <c r="R4743" i="2"/>
  <c r="R4731" i="2"/>
  <c r="R4719" i="2"/>
  <c r="R4707" i="2"/>
  <c r="R4695" i="2"/>
  <c r="R8972" i="2"/>
  <c r="R8775" i="2"/>
  <c r="R8542" i="2"/>
  <c r="R8373" i="2"/>
  <c r="R8204" i="2"/>
  <c r="R8046" i="2"/>
  <c r="R7913" i="2"/>
  <c r="R7789" i="2"/>
  <c r="R7700" i="2"/>
  <c r="R7599" i="2"/>
  <c r="R7510" i="2"/>
  <c r="R7433" i="2"/>
  <c r="R7371" i="2"/>
  <c r="R7310" i="2"/>
  <c r="R7249" i="2"/>
  <c r="R7188" i="2"/>
  <c r="R7128" i="2"/>
  <c r="R7072" i="2"/>
  <c r="R7020" i="2"/>
  <c r="R6964" i="2"/>
  <c r="R6912" i="2"/>
  <c r="R6856" i="2"/>
  <c r="R6804" i="2"/>
  <c r="R6748" i="2"/>
  <c r="R6696" i="2"/>
  <c r="R6640" i="2"/>
  <c r="R6588" i="2"/>
  <c r="R6535" i="2"/>
  <c r="R6487" i="2"/>
  <c r="R6457" i="2"/>
  <c r="R6420" i="2"/>
  <c r="R6378" i="2"/>
  <c r="R6350" i="2"/>
  <c r="R6314" i="2"/>
  <c r="R6282" i="2"/>
  <c r="R6250" i="2"/>
  <c r="R6226" i="2"/>
  <c r="R6196" i="2"/>
  <c r="R6171" i="2"/>
  <c r="R6148" i="2"/>
  <c r="R6126" i="2"/>
  <c r="R6109" i="2"/>
  <c r="R6090" i="2"/>
  <c r="R6068" i="2"/>
  <c r="R6051" i="2"/>
  <c r="R6036" i="2"/>
  <c r="R6021" i="2"/>
  <c r="R6007" i="2"/>
  <c r="R5991" i="2"/>
  <c r="R5978" i="2"/>
  <c r="R5966" i="2"/>
  <c r="R5954" i="2"/>
  <c r="R5942" i="2"/>
  <c r="R5930" i="2"/>
  <c r="R5918" i="2"/>
  <c r="R5906" i="2"/>
  <c r="R5894" i="2"/>
  <c r="R5882" i="2"/>
  <c r="R5870" i="2"/>
  <c r="R5858" i="2"/>
  <c r="R5846" i="2"/>
  <c r="R5834" i="2"/>
  <c r="R5822" i="2"/>
  <c r="R5810" i="2"/>
  <c r="R5798" i="2"/>
  <c r="R5786" i="2"/>
  <c r="R5774" i="2"/>
  <c r="R5762" i="2"/>
  <c r="R5750" i="2"/>
  <c r="R5738" i="2"/>
  <c r="R5726" i="2"/>
  <c r="R5714" i="2"/>
  <c r="R5702" i="2"/>
  <c r="R5690" i="2"/>
  <c r="R5678" i="2"/>
  <c r="R5666" i="2"/>
  <c r="R5654" i="2"/>
  <c r="R5642" i="2"/>
  <c r="R5630" i="2"/>
  <c r="R5618" i="2"/>
  <c r="R5606" i="2"/>
  <c r="R5594" i="2"/>
  <c r="R5582" i="2"/>
  <c r="R5570" i="2"/>
  <c r="R5558" i="2"/>
  <c r="R5546" i="2"/>
  <c r="R5534" i="2"/>
  <c r="R5522" i="2"/>
  <c r="R5510" i="2"/>
  <c r="R5498" i="2"/>
  <c r="R5486" i="2"/>
  <c r="R5474" i="2"/>
  <c r="R5462" i="2"/>
  <c r="R5450" i="2"/>
  <c r="R5438" i="2"/>
  <c r="R5426" i="2"/>
  <c r="R5414" i="2"/>
  <c r="R5402" i="2"/>
  <c r="R5390" i="2"/>
  <c r="R5378" i="2"/>
  <c r="R5366" i="2"/>
  <c r="R5354" i="2"/>
  <c r="R5342" i="2"/>
  <c r="R5330" i="2"/>
  <c r="R5318" i="2"/>
  <c r="R5306" i="2"/>
  <c r="R5294" i="2"/>
  <c r="R5282" i="2"/>
  <c r="R5270" i="2"/>
  <c r="R5258" i="2"/>
  <c r="R5246" i="2"/>
  <c r="R5234" i="2"/>
  <c r="R5222" i="2"/>
  <c r="R5210" i="2"/>
  <c r="R5198" i="2"/>
  <c r="R5186" i="2"/>
  <c r="R5174" i="2"/>
  <c r="R5162" i="2"/>
  <c r="R5150" i="2"/>
  <c r="R5138" i="2"/>
  <c r="R5126" i="2"/>
  <c r="R5114" i="2"/>
  <c r="R5102" i="2"/>
  <c r="R5090" i="2"/>
  <c r="R5078" i="2"/>
  <c r="R5066" i="2"/>
  <c r="R5054" i="2"/>
  <c r="R5042" i="2"/>
  <c r="R5030" i="2"/>
  <c r="R5018" i="2"/>
  <c r="R5006" i="2"/>
  <c r="R4994" i="2"/>
  <c r="R4982" i="2"/>
  <c r="R4970" i="2"/>
  <c r="R4958" i="2"/>
  <c r="R4946" i="2"/>
  <c r="R4934" i="2"/>
  <c r="R4922" i="2"/>
  <c r="R4910" i="2"/>
  <c r="R4898" i="2"/>
  <c r="R4886" i="2"/>
  <c r="R4874" i="2"/>
  <c r="R4862" i="2"/>
  <c r="R4850" i="2"/>
  <c r="R4838" i="2"/>
  <c r="R4826" i="2"/>
  <c r="R4814" i="2"/>
  <c r="R4802" i="2"/>
  <c r="R4790" i="2"/>
  <c r="R4778" i="2"/>
  <c r="R4766" i="2"/>
  <c r="R4754" i="2"/>
  <c r="R4742" i="2"/>
  <c r="R4730" i="2"/>
  <c r="R4718" i="2"/>
  <c r="R4706" i="2"/>
  <c r="R4694" i="2"/>
  <c r="R9102" i="2"/>
  <c r="R8889" i="2"/>
  <c r="R8692" i="2"/>
  <c r="R8491" i="2"/>
  <c r="R8308" i="2"/>
  <c r="R8143" i="2"/>
  <c r="R8004" i="2"/>
  <c r="R7862" i="2"/>
  <c r="R7754" i="2"/>
  <c r="R7665" i="2"/>
  <c r="R7572" i="2"/>
  <c r="R7475" i="2"/>
  <c r="R7410" i="2"/>
  <c r="R7349" i="2"/>
  <c r="R7287" i="2"/>
  <c r="R7226" i="2"/>
  <c r="R7165" i="2"/>
  <c r="R7107" i="2"/>
  <c r="R7051" i="2"/>
  <c r="R6999" i="2"/>
  <c r="R6943" i="2"/>
  <c r="R6891" i="2"/>
  <c r="R6835" i="2"/>
  <c r="R6783" i="2"/>
  <c r="R6727" i="2"/>
  <c r="R6675" i="2"/>
  <c r="R6619" i="2"/>
  <c r="R6567" i="2"/>
  <c r="R6529" i="2"/>
  <c r="R6482" i="2"/>
  <c r="R6444" i="2"/>
  <c r="R6402" i="2"/>
  <c r="R6373" i="2"/>
  <c r="R6337" i="2"/>
  <c r="R6307" i="2"/>
  <c r="R6271" i="2"/>
  <c r="R6245" i="2"/>
  <c r="R6216" i="2"/>
  <c r="R6193" i="2"/>
  <c r="R6168" i="2"/>
  <c r="R6140" i="2"/>
  <c r="R6123" i="2"/>
  <c r="R6104" i="2"/>
  <c r="R6084" i="2"/>
  <c r="R6065" i="2"/>
  <c r="R6048" i="2"/>
  <c r="R6032" i="2"/>
  <c r="R6016" i="2"/>
  <c r="R6002" i="2"/>
  <c r="R5988" i="2"/>
  <c r="R5975" i="2"/>
  <c r="R5963" i="2"/>
  <c r="R5951" i="2"/>
  <c r="R5939" i="2"/>
  <c r="R5927" i="2"/>
  <c r="R5915" i="2"/>
  <c r="R5903" i="2"/>
  <c r="R5891" i="2"/>
  <c r="R5879" i="2"/>
  <c r="R5867" i="2"/>
  <c r="R5855" i="2"/>
  <c r="R5843" i="2"/>
  <c r="R5831" i="2"/>
  <c r="R5819" i="2"/>
  <c r="R5807" i="2"/>
  <c r="R5795" i="2"/>
  <c r="R5783" i="2"/>
  <c r="R5771" i="2"/>
  <c r="R5759" i="2"/>
  <c r="R5747" i="2"/>
  <c r="R5735" i="2"/>
  <c r="R5723" i="2"/>
  <c r="R5711" i="2"/>
  <c r="R5699" i="2"/>
  <c r="R5687" i="2"/>
  <c r="R5675" i="2"/>
  <c r="R5663" i="2"/>
  <c r="R5651" i="2"/>
  <c r="R5639" i="2"/>
  <c r="R5627" i="2"/>
  <c r="R5615" i="2"/>
  <c r="R5603" i="2"/>
  <c r="R5591" i="2"/>
  <c r="R5579" i="2"/>
  <c r="R5567" i="2"/>
  <c r="R5555" i="2"/>
  <c r="R5543" i="2"/>
  <c r="R5531" i="2"/>
  <c r="R5519" i="2"/>
  <c r="R5507" i="2"/>
  <c r="R5495" i="2"/>
  <c r="R5483" i="2"/>
  <c r="R5471" i="2"/>
  <c r="R5459" i="2"/>
  <c r="R5447" i="2"/>
  <c r="R5435" i="2"/>
  <c r="R5423" i="2"/>
  <c r="R5411" i="2"/>
  <c r="R5399" i="2"/>
  <c r="R5387" i="2"/>
  <c r="R5375" i="2"/>
  <c r="R5363" i="2"/>
  <c r="R5351" i="2"/>
  <c r="R5339" i="2"/>
  <c r="R5327" i="2"/>
  <c r="R5315" i="2"/>
  <c r="R5303" i="2"/>
  <c r="R5291" i="2"/>
  <c r="R5279" i="2"/>
  <c r="R5267" i="2"/>
  <c r="R5255" i="2"/>
  <c r="R5243" i="2"/>
  <c r="R5231" i="2"/>
  <c r="R5219" i="2"/>
  <c r="R5207" i="2"/>
  <c r="R5195" i="2"/>
  <c r="R5183" i="2"/>
  <c r="R5171" i="2"/>
  <c r="R5159" i="2"/>
  <c r="R5147" i="2"/>
  <c r="R5135" i="2"/>
  <c r="R5123" i="2"/>
  <c r="R5111" i="2"/>
  <c r="R5099" i="2"/>
  <c r="R5087" i="2"/>
  <c r="R5075" i="2"/>
  <c r="R5063" i="2"/>
  <c r="R5051" i="2"/>
  <c r="R5039" i="2"/>
  <c r="R5027" i="2"/>
  <c r="R5015" i="2"/>
  <c r="R5003" i="2"/>
  <c r="R4991" i="2"/>
  <c r="R4979" i="2"/>
  <c r="R4967" i="2"/>
  <c r="R4955" i="2"/>
  <c r="R4943" i="2"/>
  <c r="R4931" i="2"/>
  <c r="R4919" i="2"/>
  <c r="R4907" i="2"/>
  <c r="R4895" i="2"/>
  <c r="R4883" i="2"/>
  <c r="R4871" i="2"/>
  <c r="R4859" i="2"/>
  <c r="R4847" i="2"/>
  <c r="R4835" i="2"/>
  <c r="R4823" i="2"/>
  <c r="R4811" i="2"/>
  <c r="R4799" i="2"/>
  <c r="R4787" i="2"/>
  <c r="R4775" i="2"/>
  <c r="R4763" i="2"/>
  <c r="R4751" i="2"/>
  <c r="R4739" i="2"/>
  <c r="R4727" i="2"/>
  <c r="R4715" i="2"/>
  <c r="R4703" i="2"/>
  <c r="R4691" i="2"/>
  <c r="R4679" i="2"/>
  <c r="R4667" i="2"/>
  <c r="R4655" i="2"/>
  <c r="R4643" i="2"/>
  <c r="R4631" i="2"/>
  <c r="R4619" i="2"/>
  <c r="R4607" i="2"/>
  <c r="R4595" i="2"/>
  <c r="R4583" i="2"/>
  <c r="R4571" i="2"/>
  <c r="R4559" i="2"/>
  <c r="R4547" i="2"/>
  <c r="R8890" i="2"/>
  <c r="R8492" i="2"/>
  <c r="R8144" i="2"/>
  <c r="R7864" i="2"/>
  <c r="R7666" i="2"/>
  <c r="R7484" i="2"/>
  <c r="R7350" i="2"/>
  <c r="R7227" i="2"/>
  <c r="R7108" i="2"/>
  <c r="R7000" i="2"/>
  <c r="R6892" i="2"/>
  <c r="R6784" i="2"/>
  <c r="R6676" i="2"/>
  <c r="R6568" i="2"/>
  <c r="R6483" i="2"/>
  <c r="R6411" i="2"/>
  <c r="R6338" i="2"/>
  <c r="R6276" i="2"/>
  <c r="R6222" i="2"/>
  <c r="R6169" i="2"/>
  <c r="R6124" i="2"/>
  <c r="R6088" i="2"/>
  <c r="R6049" i="2"/>
  <c r="R6019" i="2"/>
  <c r="R5989" i="2"/>
  <c r="R5964" i="2"/>
  <c r="R5940" i="2"/>
  <c r="R5916" i="2"/>
  <c r="R5892" i="2"/>
  <c r="R5868" i="2"/>
  <c r="R5844" i="2"/>
  <c r="R5820" i="2"/>
  <c r="R5796" i="2"/>
  <c r="R5772" i="2"/>
  <c r="R5748" i="2"/>
  <c r="R5724" i="2"/>
  <c r="R5700" i="2"/>
  <c r="R5676" i="2"/>
  <c r="R5652" i="2"/>
  <c r="R5628" i="2"/>
  <c r="R5604" i="2"/>
  <c r="R5580" i="2"/>
  <c r="R5556" i="2"/>
  <c r="R5532" i="2"/>
  <c r="R5508" i="2"/>
  <c r="R5484" i="2"/>
  <c r="R5460" i="2"/>
  <c r="R5436" i="2"/>
  <c r="R5412" i="2"/>
  <c r="R5388" i="2"/>
  <c r="R5364" i="2"/>
  <c r="R5340" i="2"/>
  <c r="R5316" i="2"/>
  <c r="R5292" i="2"/>
  <c r="R5268" i="2"/>
  <c r="R5244" i="2"/>
  <c r="R5220" i="2"/>
  <c r="R5196" i="2"/>
  <c r="R5172" i="2"/>
  <c r="R5148" i="2"/>
  <c r="R5124" i="2"/>
  <c r="R5101" i="2"/>
  <c r="R5083" i="2"/>
  <c r="R5061" i="2"/>
  <c r="R5040" i="2"/>
  <c r="R5022" i="2"/>
  <c r="R5000" i="2"/>
  <c r="R4978" i="2"/>
  <c r="R4957" i="2"/>
  <c r="R4939" i="2"/>
  <c r="R4917" i="2"/>
  <c r="R4896" i="2"/>
  <c r="R4878" i="2"/>
  <c r="R4856" i="2"/>
  <c r="R4834" i="2"/>
  <c r="R4813" i="2"/>
  <c r="R4795" i="2"/>
  <c r="R4773" i="2"/>
  <c r="R4752" i="2"/>
  <c r="R4734" i="2"/>
  <c r="R4712" i="2"/>
  <c r="R4690" i="2"/>
  <c r="R4676" i="2"/>
  <c r="R4662" i="2"/>
  <c r="R4647" i="2"/>
  <c r="R4633" i="2"/>
  <c r="R4618" i="2"/>
  <c r="R4604" i="2"/>
  <c r="R4590" i="2"/>
  <c r="R4575" i="2"/>
  <c r="R4561" i="2"/>
  <c r="R4546" i="2"/>
  <c r="R4533" i="2"/>
  <c r="R4521" i="2"/>
  <c r="R4509" i="2"/>
  <c r="R4497" i="2"/>
  <c r="R4485" i="2"/>
  <c r="R4473" i="2"/>
  <c r="R4461" i="2"/>
  <c r="R4449" i="2"/>
  <c r="R4437" i="2"/>
  <c r="R4425" i="2"/>
  <c r="R4413" i="2"/>
  <c r="R4401" i="2"/>
  <c r="R4389" i="2"/>
  <c r="R4377" i="2"/>
  <c r="R4365" i="2"/>
  <c r="R4353" i="2"/>
  <c r="R4341" i="2"/>
  <c r="R4329" i="2"/>
  <c r="R4317" i="2"/>
  <c r="R8888" i="2"/>
  <c r="R8468" i="2"/>
  <c r="R8142" i="2"/>
  <c r="R7861" i="2"/>
  <c r="R7664" i="2"/>
  <c r="R7474" i="2"/>
  <c r="R7347" i="2"/>
  <c r="R7225" i="2"/>
  <c r="R7106" i="2"/>
  <c r="R6998" i="2"/>
  <c r="R6890" i="2"/>
  <c r="R6782" i="2"/>
  <c r="R6674" i="2"/>
  <c r="R6566" i="2"/>
  <c r="R6481" i="2"/>
  <c r="R6401" i="2"/>
  <c r="R6336" i="2"/>
  <c r="R6270" i="2"/>
  <c r="R6214" i="2"/>
  <c r="R6166" i="2"/>
  <c r="R6122" i="2"/>
  <c r="R6081" i="2"/>
  <c r="R6047" i="2"/>
  <c r="R6015" i="2"/>
  <c r="R5987" i="2"/>
  <c r="R5962" i="2"/>
  <c r="R5938" i="2"/>
  <c r="R5914" i="2"/>
  <c r="R5890" i="2"/>
  <c r="R5866" i="2"/>
  <c r="R5842" i="2"/>
  <c r="R5818" i="2"/>
  <c r="R5794" i="2"/>
  <c r="R5770" i="2"/>
  <c r="R5746" i="2"/>
  <c r="R5722" i="2"/>
  <c r="R5698" i="2"/>
  <c r="R5674" i="2"/>
  <c r="R5650" i="2"/>
  <c r="R5626" i="2"/>
  <c r="R5602" i="2"/>
  <c r="R5578" i="2"/>
  <c r="R5554" i="2"/>
  <c r="R5530" i="2"/>
  <c r="R5506" i="2"/>
  <c r="R5482" i="2"/>
  <c r="R5458" i="2"/>
  <c r="R5434" i="2"/>
  <c r="R5410" i="2"/>
  <c r="R5386" i="2"/>
  <c r="R5362" i="2"/>
  <c r="R5338" i="2"/>
  <c r="R5314" i="2"/>
  <c r="R5290" i="2"/>
  <c r="R5266" i="2"/>
  <c r="R5242" i="2"/>
  <c r="R5218" i="2"/>
  <c r="R5194" i="2"/>
  <c r="R5170" i="2"/>
  <c r="R5146" i="2"/>
  <c r="R5122" i="2"/>
  <c r="R5100" i="2"/>
  <c r="R5082" i="2"/>
  <c r="R5060" i="2"/>
  <c r="R5038" i="2"/>
  <c r="R5017" i="2"/>
  <c r="R4999" i="2"/>
  <c r="R4977" i="2"/>
  <c r="R4956" i="2"/>
  <c r="R4938" i="2"/>
  <c r="R4916" i="2"/>
  <c r="R4894" i="2"/>
  <c r="R4873" i="2"/>
  <c r="R4855" i="2"/>
  <c r="R4833" i="2"/>
  <c r="R4812" i="2"/>
  <c r="R4794" i="2"/>
  <c r="R4772" i="2"/>
  <c r="R4750" i="2"/>
  <c r="R4729" i="2"/>
  <c r="R4711" i="2"/>
  <c r="R4689" i="2"/>
  <c r="R4675" i="2"/>
  <c r="R4661" i="2"/>
  <c r="R4646" i="2"/>
  <c r="R4632" i="2"/>
  <c r="R4617" i="2"/>
  <c r="R4603" i="2"/>
  <c r="R4589" i="2"/>
  <c r="R4574" i="2"/>
  <c r="R4560" i="2"/>
  <c r="R4545" i="2"/>
  <c r="R4532" i="2"/>
  <c r="R4520" i="2"/>
  <c r="R4508" i="2"/>
  <c r="R4496" i="2"/>
  <c r="R4484" i="2"/>
  <c r="R4472" i="2"/>
  <c r="R4460" i="2"/>
  <c r="R4448" i="2"/>
  <c r="R4436" i="2"/>
  <c r="R4424" i="2"/>
  <c r="R4412" i="2"/>
  <c r="R4400" i="2"/>
  <c r="R4388" i="2"/>
  <c r="R4376" i="2"/>
  <c r="R4364" i="2"/>
  <c r="R4352" i="2"/>
  <c r="R4340" i="2"/>
  <c r="R8887" i="2"/>
  <c r="R8467" i="2"/>
  <c r="R8134" i="2"/>
  <c r="R7860" i="2"/>
  <c r="R7655" i="2"/>
  <c r="R7473" i="2"/>
  <c r="R7346" i="2"/>
  <c r="R7224" i="2"/>
  <c r="R7105" i="2"/>
  <c r="R6997" i="2"/>
  <c r="R6889" i="2"/>
  <c r="R6781" i="2"/>
  <c r="R6673" i="2"/>
  <c r="R6565" i="2"/>
  <c r="R6475" i="2"/>
  <c r="R6400" i="2"/>
  <c r="R6331" i="2"/>
  <c r="R6267" i="2"/>
  <c r="R6211" i="2"/>
  <c r="R6163" i="2"/>
  <c r="R6121" i="2"/>
  <c r="R6080" i="2"/>
  <c r="R6045" i="2"/>
  <c r="R6014" i="2"/>
  <c r="R5986" i="2"/>
  <c r="R5961" i="2"/>
  <c r="R5937" i="2"/>
  <c r="R5913" i="2"/>
  <c r="R5889" i="2"/>
  <c r="R5865" i="2"/>
  <c r="R5841" i="2"/>
  <c r="R5817" i="2"/>
  <c r="R5793" i="2"/>
  <c r="R5769" i="2"/>
  <c r="R5745" i="2"/>
  <c r="R5721" i="2"/>
  <c r="R5697" i="2"/>
  <c r="R5673" i="2"/>
  <c r="R5649" i="2"/>
  <c r="R5625" i="2"/>
  <c r="R5601" i="2"/>
  <c r="R5577" i="2"/>
  <c r="R5553" i="2"/>
  <c r="R5529" i="2"/>
  <c r="R5505" i="2"/>
  <c r="R5481" i="2"/>
  <c r="R5457" i="2"/>
  <c r="R5433" i="2"/>
  <c r="R5409" i="2"/>
  <c r="R5385" i="2"/>
  <c r="R5361" i="2"/>
  <c r="R5337" i="2"/>
  <c r="R5313" i="2"/>
  <c r="R5289" i="2"/>
  <c r="R5265" i="2"/>
  <c r="R5241" i="2"/>
  <c r="R5217" i="2"/>
  <c r="R5193" i="2"/>
  <c r="R5169" i="2"/>
  <c r="R5145" i="2"/>
  <c r="R5121" i="2"/>
  <c r="R5098" i="2"/>
  <c r="R5077" i="2"/>
  <c r="R5059" i="2"/>
  <c r="R5037" i="2"/>
  <c r="R5016" i="2"/>
  <c r="R4998" i="2"/>
  <c r="R4976" i="2"/>
  <c r="R4954" i="2"/>
  <c r="R4933" i="2"/>
  <c r="R4915" i="2"/>
  <c r="R4893" i="2"/>
  <c r="R4872" i="2"/>
  <c r="R4854" i="2"/>
  <c r="R4832" i="2"/>
  <c r="R4810" i="2"/>
  <c r="R4789" i="2"/>
  <c r="R4771" i="2"/>
  <c r="R4749" i="2"/>
  <c r="R4728" i="2"/>
  <c r="R4710" i="2"/>
  <c r="R4688" i="2"/>
  <c r="R4674" i="2"/>
  <c r="R4659" i="2"/>
  <c r="R4645" i="2"/>
  <c r="R4630" i="2"/>
  <c r="R4616" i="2"/>
  <c r="R4602" i="2"/>
  <c r="R4587" i="2"/>
  <c r="R4573" i="2"/>
  <c r="R4558" i="2"/>
  <c r="R4544" i="2"/>
  <c r="R4531" i="2"/>
  <c r="R4519" i="2"/>
  <c r="R4507" i="2"/>
  <c r="R4495" i="2"/>
  <c r="R4483" i="2"/>
  <c r="R4471" i="2"/>
  <c r="R4459" i="2"/>
  <c r="R4447" i="2"/>
  <c r="R4435" i="2"/>
  <c r="R4423" i="2"/>
  <c r="R4411" i="2"/>
  <c r="R4399" i="2"/>
  <c r="R4387" i="2"/>
  <c r="R4375" i="2"/>
  <c r="R4363" i="2"/>
  <c r="R4351" i="2"/>
  <c r="R4339" i="2"/>
  <c r="R4327" i="2"/>
  <c r="R4315" i="2"/>
  <c r="R8866" i="2"/>
  <c r="R8466" i="2"/>
  <c r="R8133" i="2"/>
  <c r="R7859" i="2"/>
  <c r="R7654" i="2"/>
  <c r="R7469" i="2"/>
  <c r="R7345" i="2"/>
  <c r="R7219" i="2"/>
  <c r="R7104" i="2"/>
  <c r="R6996" i="2"/>
  <c r="R6888" i="2"/>
  <c r="R6780" i="2"/>
  <c r="R6672" i="2"/>
  <c r="R6564" i="2"/>
  <c r="R6470" i="2"/>
  <c r="R6399" i="2"/>
  <c r="R6330" i="2"/>
  <c r="R6266" i="2"/>
  <c r="R6210" i="2"/>
  <c r="R6159" i="2"/>
  <c r="R6120" i="2"/>
  <c r="R6079" i="2"/>
  <c r="R6044" i="2"/>
  <c r="R6013" i="2"/>
  <c r="R5985" i="2"/>
  <c r="R5960" i="2"/>
  <c r="R5936" i="2"/>
  <c r="R5912" i="2"/>
  <c r="R5888" i="2"/>
  <c r="R5864" i="2"/>
  <c r="R5840" i="2"/>
  <c r="R5816" i="2"/>
  <c r="R5792" i="2"/>
  <c r="R5768" i="2"/>
  <c r="R5744" i="2"/>
  <c r="R5720" i="2"/>
  <c r="R5696" i="2"/>
  <c r="R5672" i="2"/>
  <c r="R5648" i="2"/>
  <c r="R5624" i="2"/>
  <c r="R5600" i="2"/>
  <c r="R5576" i="2"/>
  <c r="R5552" i="2"/>
  <c r="R5528" i="2"/>
  <c r="R5504" i="2"/>
  <c r="R5480" i="2"/>
  <c r="R5456" i="2"/>
  <c r="R5432" i="2"/>
  <c r="R5408" i="2"/>
  <c r="R5384" i="2"/>
  <c r="R5360" i="2"/>
  <c r="R5336" i="2"/>
  <c r="R5312" i="2"/>
  <c r="R5288" i="2"/>
  <c r="R5264" i="2"/>
  <c r="R5240" i="2"/>
  <c r="R5216" i="2"/>
  <c r="R5192" i="2"/>
  <c r="R5168" i="2"/>
  <c r="R5144" i="2"/>
  <c r="R5120" i="2"/>
  <c r="R5097" i="2"/>
  <c r="R5076" i="2"/>
  <c r="R5058" i="2"/>
  <c r="R5036" i="2"/>
  <c r="R5014" i="2"/>
  <c r="R4993" i="2"/>
  <c r="R4975" i="2"/>
  <c r="R4953" i="2"/>
  <c r="R4932" i="2"/>
  <c r="R4914" i="2"/>
  <c r="R4892" i="2"/>
  <c r="R4870" i="2"/>
  <c r="R4849" i="2"/>
  <c r="R4831" i="2"/>
  <c r="R4809" i="2"/>
  <c r="R4788" i="2"/>
  <c r="R4770" i="2"/>
  <c r="R4748" i="2"/>
  <c r="R4726" i="2"/>
  <c r="R4705" i="2"/>
  <c r="R4687" i="2"/>
  <c r="R4673" i="2"/>
  <c r="R4658" i="2"/>
  <c r="R4644" i="2"/>
  <c r="R4629" i="2"/>
  <c r="R4615" i="2"/>
  <c r="R4601" i="2"/>
  <c r="R4586" i="2"/>
  <c r="R4572" i="2"/>
  <c r="R4557" i="2"/>
  <c r="R4543" i="2"/>
  <c r="R4530" i="2"/>
  <c r="R4518" i="2"/>
  <c r="R4506" i="2"/>
  <c r="R4494" i="2"/>
  <c r="R4482" i="2"/>
  <c r="R4470" i="2"/>
  <c r="R4458" i="2"/>
  <c r="R4446" i="2"/>
  <c r="R4434" i="2"/>
  <c r="R4422" i="2"/>
  <c r="R4410" i="2"/>
  <c r="R4398" i="2"/>
  <c r="R4386" i="2"/>
  <c r="R4374" i="2"/>
  <c r="R4362" i="2"/>
  <c r="R4350" i="2"/>
  <c r="R4338" i="2"/>
  <c r="R4326" i="2"/>
  <c r="R4314" i="2"/>
  <c r="R8865" i="2"/>
  <c r="R8464" i="2"/>
  <c r="R8132" i="2"/>
  <c r="R7842" i="2"/>
  <c r="R7653" i="2"/>
  <c r="R7468" i="2"/>
  <c r="R7344" i="2"/>
  <c r="R7218" i="2"/>
  <c r="R7099" i="2"/>
  <c r="R6991" i="2"/>
  <c r="R6883" i="2"/>
  <c r="R6775" i="2"/>
  <c r="R6667" i="2"/>
  <c r="R6559" i="2"/>
  <c r="R6463" i="2"/>
  <c r="R6398" i="2"/>
  <c r="R6329" i="2"/>
  <c r="R6265" i="2"/>
  <c r="R6209" i="2"/>
  <c r="R6156" i="2"/>
  <c r="R6117" i="2"/>
  <c r="R6078" i="2"/>
  <c r="R6041" i="2"/>
  <c r="R6012" i="2"/>
  <c r="R5984" i="2"/>
  <c r="R5959" i="2"/>
  <c r="R5935" i="2"/>
  <c r="R5911" i="2"/>
  <c r="R5887" i="2"/>
  <c r="R5863" i="2"/>
  <c r="R5839" i="2"/>
  <c r="R5815" i="2"/>
  <c r="R5791" i="2"/>
  <c r="R5767" i="2"/>
  <c r="R5743" i="2"/>
  <c r="R5719" i="2"/>
  <c r="R5695" i="2"/>
  <c r="R5671" i="2"/>
  <c r="R5647" i="2"/>
  <c r="R5623" i="2"/>
  <c r="R5599" i="2"/>
  <c r="R5575" i="2"/>
  <c r="R5551" i="2"/>
  <c r="R5527" i="2"/>
  <c r="R5503" i="2"/>
  <c r="R5479" i="2"/>
  <c r="R5455" i="2"/>
  <c r="R5431" i="2"/>
  <c r="R5407" i="2"/>
  <c r="R5383" i="2"/>
  <c r="R5359" i="2"/>
  <c r="R5335" i="2"/>
  <c r="R5311" i="2"/>
  <c r="R5287" i="2"/>
  <c r="R5263" i="2"/>
  <c r="R5239" i="2"/>
  <c r="R5215" i="2"/>
  <c r="R5191" i="2"/>
  <c r="R5167" i="2"/>
  <c r="R5143" i="2"/>
  <c r="R5119" i="2"/>
  <c r="R5096" i="2"/>
  <c r="R5074" i="2"/>
  <c r="R5053" i="2"/>
  <c r="R5035" i="2"/>
  <c r="R5013" i="2"/>
  <c r="R4992" i="2"/>
  <c r="R4974" i="2"/>
  <c r="R4952" i="2"/>
  <c r="R4930" i="2"/>
  <c r="R4909" i="2"/>
  <c r="R4891" i="2"/>
  <c r="R4869" i="2"/>
  <c r="R4848" i="2"/>
  <c r="R4830" i="2"/>
  <c r="R4808" i="2"/>
  <c r="R4786" i="2"/>
  <c r="R4765" i="2"/>
  <c r="R4747" i="2"/>
  <c r="R4725" i="2"/>
  <c r="R4704" i="2"/>
  <c r="R4686" i="2"/>
  <c r="R4671" i="2"/>
  <c r="R4657" i="2"/>
  <c r="R4642" i="2"/>
  <c r="R4628" i="2"/>
  <c r="R4614" i="2"/>
  <c r="R4599" i="2"/>
  <c r="R4585" i="2"/>
  <c r="R4570" i="2"/>
  <c r="R4556" i="2"/>
  <c r="R4542" i="2"/>
  <c r="R4529" i="2"/>
  <c r="R4517" i="2"/>
  <c r="R4505" i="2"/>
  <c r="R4493" i="2"/>
  <c r="R4481" i="2"/>
  <c r="R4469" i="2"/>
  <c r="R4457" i="2"/>
  <c r="R4445" i="2"/>
  <c r="R4433" i="2"/>
  <c r="R4421" i="2"/>
  <c r="R4409" i="2"/>
  <c r="R4397" i="2"/>
  <c r="R4385" i="2"/>
  <c r="R4373" i="2"/>
  <c r="R4361" i="2"/>
  <c r="R4349" i="2"/>
  <c r="R4337" i="2"/>
  <c r="R8746" i="2"/>
  <c r="R8372" i="2"/>
  <c r="R8045" i="2"/>
  <c r="R7788" i="2"/>
  <c r="R7598" i="2"/>
  <c r="R7431" i="2"/>
  <c r="R7309" i="2"/>
  <c r="R7183" i="2"/>
  <c r="R7071" i="2"/>
  <c r="R6963" i="2"/>
  <c r="R6855" i="2"/>
  <c r="R6747" i="2"/>
  <c r="R6639" i="2"/>
  <c r="R6532" i="2"/>
  <c r="R6446" i="2"/>
  <c r="R6375" i="2"/>
  <c r="R6313" i="2"/>
  <c r="R6247" i="2"/>
  <c r="R6195" i="2"/>
  <c r="R6147" i="2"/>
  <c r="R6108" i="2"/>
  <c r="R6067" i="2"/>
  <c r="R6035" i="2"/>
  <c r="R6004" i="2"/>
  <c r="R5977" i="2"/>
  <c r="R5953" i="2"/>
  <c r="R5929" i="2"/>
  <c r="R5905" i="2"/>
  <c r="R5881" i="2"/>
  <c r="R5857" i="2"/>
  <c r="R5833" i="2"/>
  <c r="R5809" i="2"/>
  <c r="R5785" i="2"/>
  <c r="R5761" i="2"/>
  <c r="R5737" i="2"/>
  <c r="R5713" i="2"/>
  <c r="R5689" i="2"/>
  <c r="R5665" i="2"/>
  <c r="R5641" i="2"/>
  <c r="R5617" i="2"/>
  <c r="R5593" i="2"/>
  <c r="R5569" i="2"/>
  <c r="R5545" i="2"/>
  <c r="R5521" i="2"/>
  <c r="R5497" i="2"/>
  <c r="R5473" i="2"/>
  <c r="R5449" i="2"/>
  <c r="R5425" i="2"/>
  <c r="R5401" i="2"/>
  <c r="R5377" i="2"/>
  <c r="R5353" i="2"/>
  <c r="R5329" i="2"/>
  <c r="R5305" i="2"/>
  <c r="R5281" i="2"/>
  <c r="R5257" i="2"/>
  <c r="R5233" i="2"/>
  <c r="R5209" i="2"/>
  <c r="R5185" i="2"/>
  <c r="R5161" i="2"/>
  <c r="R5137" i="2"/>
  <c r="R5113" i="2"/>
  <c r="R5095" i="2"/>
  <c r="R5073" i="2"/>
  <c r="R5052" i="2"/>
  <c r="R5034" i="2"/>
  <c r="R5012" i="2"/>
  <c r="R4990" i="2"/>
  <c r="R4969" i="2"/>
  <c r="R4951" i="2"/>
  <c r="R4929" i="2"/>
  <c r="R4908" i="2"/>
  <c r="R4890" i="2"/>
  <c r="R4868" i="2"/>
  <c r="R4846" i="2"/>
  <c r="R4825" i="2"/>
  <c r="R4807" i="2"/>
  <c r="R4785" i="2"/>
  <c r="R4764" i="2"/>
  <c r="R4746" i="2"/>
  <c r="R4724" i="2"/>
  <c r="R4702" i="2"/>
  <c r="R4685" i="2"/>
  <c r="R4670" i="2"/>
  <c r="R4656" i="2"/>
  <c r="R4641" i="2"/>
  <c r="R9104" i="2"/>
  <c r="R8693" i="2"/>
  <c r="R8327" i="2"/>
  <c r="R8005" i="2"/>
  <c r="R7755" i="2"/>
  <c r="R7573" i="2"/>
  <c r="R7411" i="2"/>
  <c r="R7289" i="2"/>
  <c r="R7166" i="2"/>
  <c r="R7056" i="2"/>
  <c r="R6948" i="2"/>
  <c r="R6840" i="2"/>
  <c r="R6732" i="2"/>
  <c r="R6624" i="2"/>
  <c r="R6531" i="2"/>
  <c r="R6445" i="2"/>
  <c r="R6374" i="2"/>
  <c r="R6312" i="2"/>
  <c r="R6246" i="2"/>
  <c r="R6194" i="2"/>
  <c r="R6146" i="2"/>
  <c r="R6105" i="2"/>
  <c r="R6066" i="2"/>
  <c r="R6033" i="2"/>
  <c r="R6003" i="2"/>
  <c r="R5976" i="2"/>
  <c r="R5952" i="2"/>
  <c r="R5928" i="2"/>
  <c r="R5904" i="2"/>
  <c r="R5880" i="2"/>
  <c r="R5856" i="2"/>
  <c r="R5832" i="2"/>
  <c r="R5808" i="2"/>
  <c r="R5784" i="2"/>
  <c r="R5760" i="2"/>
  <c r="R5736" i="2"/>
  <c r="R5712" i="2"/>
  <c r="R5688" i="2"/>
  <c r="R5664" i="2"/>
  <c r="R5640" i="2"/>
  <c r="R5616" i="2"/>
  <c r="R5592" i="2"/>
  <c r="R5568" i="2"/>
  <c r="R5544" i="2"/>
  <c r="R5520" i="2"/>
  <c r="R5496" i="2"/>
  <c r="R5472" i="2"/>
  <c r="R5448" i="2"/>
  <c r="R5424" i="2"/>
  <c r="R5400" i="2"/>
  <c r="R5376" i="2"/>
  <c r="R5352" i="2"/>
  <c r="R5328" i="2"/>
  <c r="R5304" i="2"/>
  <c r="R5280" i="2"/>
  <c r="R5256" i="2"/>
  <c r="R5232" i="2"/>
  <c r="R5208" i="2"/>
  <c r="R5184" i="2"/>
  <c r="R5160" i="2"/>
  <c r="R5136" i="2"/>
  <c r="R5112" i="2"/>
  <c r="R5094" i="2"/>
  <c r="R5072" i="2"/>
  <c r="R5050" i="2"/>
  <c r="R5029" i="2"/>
  <c r="R5011" i="2"/>
  <c r="R4989" i="2"/>
  <c r="R4968" i="2"/>
  <c r="R4950" i="2"/>
  <c r="R4928" i="2"/>
  <c r="R4906" i="2"/>
  <c r="R4885" i="2"/>
  <c r="R4867" i="2"/>
  <c r="R4845" i="2"/>
  <c r="R4824" i="2"/>
  <c r="R4806" i="2"/>
  <c r="R4784" i="2"/>
  <c r="R4762" i="2"/>
  <c r="R4741" i="2"/>
  <c r="R4723" i="2"/>
  <c r="R4701" i="2"/>
  <c r="R4683" i="2"/>
  <c r="R4669" i="2"/>
  <c r="R4654" i="2"/>
  <c r="R8670" i="2"/>
  <c r="R7991" i="2"/>
  <c r="R7409" i="2"/>
  <c r="R7158" i="2"/>
  <c r="R6907" i="2"/>
  <c r="R6617" i="2"/>
  <c r="R6435" i="2"/>
  <c r="R6244" i="2"/>
  <c r="R6137" i="2"/>
  <c r="R6050" i="2"/>
  <c r="R5973" i="2"/>
  <c r="R5923" i="2"/>
  <c r="R5854" i="2"/>
  <c r="R5804" i="2"/>
  <c r="R5749" i="2"/>
  <c r="R5685" i="2"/>
  <c r="R5635" i="2"/>
  <c r="R5566" i="2"/>
  <c r="R5516" i="2"/>
  <c r="R5461" i="2"/>
  <c r="R5397" i="2"/>
  <c r="R5347" i="2"/>
  <c r="R5278" i="2"/>
  <c r="R5228" i="2"/>
  <c r="R5173" i="2"/>
  <c r="R5109" i="2"/>
  <c r="R5064" i="2"/>
  <c r="R5010" i="2"/>
  <c r="R4964" i="2"/>
  <c r="R4918" i="2"/>
  <c r="R4861" i="2"/>
  <c r="R4819" i="2"/>
  <c r="R4761" i="2"/>
  <c r="R4716" i="2"/>
  <c r="R4677" i="2"/>
  <c r="R4639" i="2"/>
  <c r="R4613" i="2"/>
  <c r="R4592" i="2"/>
  <c r="R4566" i="2"/>
  <c r="R4539" i="2"/>
  <c r="R4522" i="2"/>
  <c r="R4500" i="2"/>
  <c r="R4478" i="2"/>
  <c r="R4456" i="2"/>
  <c r="R4439" i="2"/>
  <c r="R4417" i="2"/>
  <c r="R4395" i="2"/>
  <c r="R4378" i="2"/>
  <c r="R4356" i="2"/>
  <c r="R4334" i="2"/>
  <c r="R4319" i="2"/>
  <c r="R4304" i="2"/>
  <c r="R4292" i="2"/>
  <c r="R4280" i="2"/>
  <c r="R4268" i="2"/>
  <c r="R4256" i="2"/>
  <c r="R4244" i="2"/>
  <c r="R4232" i="2"/>
  <c r="R4220" i="2"/>
  <c r="R4208" i="2"/>
  <c r="R4196" i="2"/>
  <c r="R4184" i="2"/>
  <c r="R4172" i="2"/>
  <c r="R4160" i="2"/>
  <c r="R4148" i="2"/>
  <c r="R4136" i="2"/>
  <c r="R4124" i="2"/>
  <c r="R4112" i="2"/>
  <c r="R4100" i="2"/>
  <c r="R4088" i="2"/>
  <c r="R4076" i="2"/>
  <c r="R4064" i="2"/>
  <c r="R4052" i="2"/>
  <c r="R4040" i="2"/>
  <c r="R4028" i="2"/>
  <c r="R4016" i="2"/>
  <c r="R4004" i="2"/>
  <c r="R3992" i="2"/>
  <c r="R3980" i="2"/>
  <c r="R3968" i="2"/>
  <c r="R3956" i="2"/>
  <c r="R3944" i="2"/>
  <c r="R3932" i="2"/>
  <c r="R3920" i="2"/>
  <c r="R3908" i="2"/>
  <c r="R3896" i="2"/>
  <c r="R3884" i="2"/>
  <c r="R3872" i="2"/>
  <c r="R3860" i="2"/>
  <c r="R3848" i="2"/>
  <c r="R3836" i="2"/>
  <c r="R3824" i="2"/>
  <c r="R3812" i="2"/>
  <c r="R3800" i="2"/>
  <c r="R3788" i="2"/>
  <c r="R3776" i="2"/>
  <c r="R3764" i="2"/>
  <c r="R3752" i="2"/>
  <c r="R3740" i="2"/>
  <c r="R3728" i="2"/>
  <c r="R3716" i="2"/>
  <c r="R3704" i="2"/>
  <c r="R3692" i="2"/>
  <c r="R3680" i="2"/>
  <c r="R3668" i="2"/>
  <c r="R3656" i="2"/>
  <c r="R3644" i="2"/>
  <c r="R3632" i="2"/>
  <c r="R3620" i="2"/>
  <c r="R3608" i="2"/>
  <c r="R3596" i="2"/>
  <c r="R3584" i="2"/>
  <c r="R3572" i="2"/>
  <c r="R3560" i="2"/>
  <c r="R3548" i="2"/>
  <c r="R3536" i="2"/>
  <c r="R3524" i="2"/>
  <c r="R3512" i="2"/>
  <c r="R3500" i="2"/>
  <c r="R3488" i="2"/>
  <c r="R3476" i="2"/>
  <c r="R3464" i="2"/>
  <c r="R3452" i="2"/>
  <c r="R3440" i="2"/>
  <c r="R3428" i="2"/>
  <c r="R3416" i="2"/>
  <c r="R3404" i="2"/>
  <c r="R3392" i="2"/>
  <c r="R3380" i="2"/>
  <c r="R3368" i="2"/>
  <c r="R3356" i="2"/>
  <c r="R3344" i="2"/>
  <c r="R3332" i="2"/>
  <c r="R3320" i="2"/>
  <c r="R3308" i="2"/>
  <c r="R3296" i="2"/>
  <c r="R3284" i="2"/>
  <c r="R3272" i="2"/>
  <c r="R3260" i="2"/>
  <c r="R3248" i="2"/>
  <c r="R3236" i="2"/>
  <c r="R3224" i="2"/>
  <c r="R3212" i="2"/>
  <c r="R3200" i="2"/>
  <c r="R3188" i="2"/>
  <c r="R3176" i="2"/>
  <c r="R3164" i="2"/>
  <c r="R3152" i="2"/>
  <c r="R3140" i="2"/>
  <c r="R3128" i="2"/>
  <c r="R3116" i="2"/>
  <c r="R3104" i="2"/>
  <c r="R3092" i="2"/>
  <c r="R3080" i="2"/>
  <c r="R3068" i="2"/>
  <c r="R3056" i="2"/>
  <c r="R3044" i="2"/>
  <c r="R3032" i="2"/>
  <c r="R3020" i="2"/>
  <c r="R3008" i="2"/>
  <c r="R2996" i="2"/>
  <c r="R2984" i="2"/>
  <c r="R2972" i="2"/>
  <c r="R2960" i="2"/>
  <c r="R2948" i="2"/>
  <c r="R2936" i="2"/>
  <c r="R2924" i="2"/>
  <c r="R2912" i="2"/>
  <c r="R2900" i="2"/>
  <c r="R2888" i="2"/>
  <c r="R8669" i="2"/>
  <c r="R7912" i="2"/>
  <c r="R7407" i="2"/>
  <c r="R7157" i="2"/>
  <c r="R6834" i="2"/>
  <c r="R6616" i="2"/>
  <c r="R6415" i="2"/>
  <c r="R6243" i="2"/>
  <c r="R6136" i="2"/>
  <c r="R6031" i="2"/>
  <c r="R5972" i="2"/>
  <c r="R5917" i="2"/>
  <c r="R5853" i="2"/>
  <c r="R5803" i="2"/>
  <c r="R5734" i="2"/>
  <c r="R5684" i="2"/>
  <c r="R5629" i="2"/>
  <c r="R5565" i="2"/>
  <c r="R5515" i="2"/>
  <c r="R5446" i="2"/>
  <c r="R5396" i="2"/>
  <c r="R5341" i="2"/>
  <c r="R5277" i="2"/>
  <c r="R5227" i="2"/>
  <c r="R5158" i="2"/>
  <c r="R5108" i="2"/>
  <c r="R5062" i="2"/>
  <c r="R5005" i="2"/>
  <c r="R4963" i="2"/>
  <c r="R4905" i="2"/>
  <c r="R4860" i="2"/>
  <c r="R4818" i="2"/>
  <c r="R4760" i="2"/>
  <c r="R4714" i="2"/>
  <c r="R4668" i="2"/>
  <c r="R4638" i="2"/>
  <c r="R4611" i="2"/>
  <c r="R4591" i="2"/>
  <c r="R4565" i="2"/>
  <c r="R4538" i="2"/>
  <c r="R4516" i="2"/>
  <c r="R4499" i="2"/>
  <c r="R4477" i="2"/>
  <c r="R4455" i="2"/>
  <c r="R4438" i="2"/>
  <c r="R4416" i="2"/>
  <c r="R4394" i="2"/>
  <c r="R4372" i="2"/>
  <c r="R4355" i="2"/>
  <c r="R4333" i="2"/>
  <c r="R4318" i="2"/>
  <c r="R4303" i="2"/>
  <c r="R4291" i="2"/>
  <c r="R4279" i="2"/>
  <c r="R4267" i="2"/>
  <c r="R4255" i="2"/>
  <c r="R4243" i="2"/>
  <c r="R4231" i="2"/>
  <c r="R4219" i="2"/>
  <c r="R4207" i="2"/>
  <c r="R4195" i="2"/>
  <c r="R4183" i="2"/>
  <c r="R4171" i="2"/>
  <c r="R4159" i="2"/>
  <c r="R4147" i="2"/>
  <c r="R4135" i="2"/>
  <c r="R4123" i="2"/>
  <c r="R4111" i="2"/>
  <c r="R4099" i="2"/>
  <c r="R4087" i="2"/>
  <c r="R4075" i="2"/>
  <c r="R4063" i="2"/>
  <c r="R4051" i="2"/>
  <c r="R4039" i="2"/>
  <c r="R4027" i="2"/>
  <c r="R4015" i="2"/>
  <c r="R4003" i="2"/>
  <c r="R3991" i="2"/>
  <c r="R3979" i="2"/>
  <c r="R3967" i="2"/>
  <c r="R3955" i="2"/>
  <c r="R3943" i="2"/>
  <c r="R3931" i="2"/>
  <c r="R3919" i="2"/>
  <c r="R3907" i="2"/>
  <c r="R3895" i="2"/>
  <c r="R3883" i="2"/>
  <c r="R3871" i="2"/>
  <c r="R3859" i="2"/>
  <c r="R3847" i="2"/>
  <c r="R3835" i="2"/>
  <c r="R3823" i="2"/>
  <c r="R3811" i="2"/>
  <c r="R3799" i="2"/>
  <c r="R3787" i="2"/>
  <c r="R3775" i="2"/>
  <c r="R3763" i="2"/>
  <c r="R3751" i="2"/>
  <c r="R3739" i="2"/>
  <c r="R3727" i="2"/>
  <c r="R3715" i="2"/>
  <c r="R3703" i="2"/>
  <c r="R3691" i="2"/>
  <c r="R3679" i="2"/>
  <c r="R3667" i="2"/>
  <c r="R3655" i="2"/>
  <c r="R3643" i="2"/>
  <c r="R3631" i="2"/>
  <c r="R3619" i="2"/>
  <c r="R3607" i="2"/>
  <c r="R3595" i="2"/>
  <c r="R3583" i="2"/>
  <c r="R3571" i="2"/>
  <c r="R3559" i="2"/>
  <c r="R3547" i="2"/>
  <c r="R3535" i="2"/>
  <c r="R3523" i="2"/>
  <c r="R3511" i="2"/>
  <c r="R3499" i="2"/>
  <c r="R3487" i="2"/>
  <c r="R3475" i="2"/>
  <c r="R3463" i="2"/>
  <c r="R3451" i="2"/>
  <c r="R3439" i="2"/>
  <c r="R3427" i="2"/>
  <c r="R3415" i="2"/>
  <c r="R3403" i="2"/>
  <c r="R3391" i="2"/>
  <c r="R3379" i="2"/>
  <c r="R3367" i="2"/>
  <c r="R3355" i="2"/>
  <c r="R3343" i="2"/>
  <c r="R3331" i="2"/>
  <c r="R3319" i="2"/>
  <c r="R3307" i="2"/>
  <c r="R3295" i="2"/>
  <c r="R3283" i="2"/>
  <c r="R3271" i="2"/>
  <c r="R3259" i="2"/>
  <c r="R3247" i="2"/>
  <c r="R3235" i="2"/>
  <c r="R3223" i="2"/>
  <c r="R3211" i="2"/>
  <c r="R3199" i="2"/>
  <c r="R3187" i="2"/>
  <c r="R3175" i="2"/>
  <c r="R3163" i="2"/>
  <c r="R3151" i="2"/>
  <c r="R3139" i="2"/>
  <c r="R3127" i="2"/>
  <c r="R3115" i="2"/>
  <c r="R3103" i="2"/>
  <c r="R3091" i="2"/>
  <c r="R3079" i="2"/>
  <c r="R3067" i="2"/>
  <c r="R3055" i="2"/>
  <c r="R3043" i="2"/>
  <c r="R3031" i="2"/>
  <c r="R3019" i="2"/>
  <c r="R3007" i="2"/>
  <c r="R2995" i="2"/>
  <c r="R2983" i="2"/>
  <c r="R2971" i="2"/>
  <c r="R2959" i="2"/>
  <c r="R2947" i="2"/>
  <c r="R2935" i="2"/>
  <c r="R2923" i="2"/>
  <c r="R2911" i="2"/>
  <c r="R2899" i="2"/>
  <c r="R2887" i="2"/>
  <c r="R8668" i="2"/>
  <c r="R7753" i="2"/>
  <c r="R7406" i="2"/>
  <c r="R7123" i="2"/>
  <c r="R6833" i="2"/>
  <c r="R6615" i="2"/>
  <c r="R6372" i="2"/>
  <c r="R6233" i="2"/>
  <c r="R6125" i="2"/>
  <c r="R6028" i="2"/>
  <c r="R5971" i="2"/>
  <c r="R5902" i="2"/>
  <c r="R5852" i="2"/>
  <c r="R5797" i="2"/>
  <c r="R5733" i="2"/>
  <c r="R5683" i="2"/>
  <c r="R5614" i="2"/>
  <c r="R5564" i="2"/>
  <c r="R5509" i="2"/>
  <c r="R5445" i="2"/>
  <c r="R5395" i="2"/>
  <c r="R5326" i="2"/>
  <c r="R5276" i="2"/>
  <c r="R5221" i="2"/>
  <c r="R5157" i="2"/>
  <c r="R5107" i="2"/>
  <c r="R5049" i="2"/>
  <c r="R5004" i="2"/>
  <c r="R4962" i="2"/>
  <c r="R4904" i="2"/>
  <c r="R4858" i="2"/>
  <c r="R4801" i="2"/>
  <c r="R4759" i="2"/>
  <c r="R4713" i="2"/>
  <c r="R4666" i="2"/>
  <c r="R4637" i="2"/>
  <c r="R4610" i="2"/>
  <c r="R4584" i="2"/>
  <c r="R4563" i="2"/>
  <c r="R4537" i="2"/>
  <c r="R4515" i="2"/>
  <c r="R4498" i="2"/>
  <c r="R4476" i="2"/>
  <c r="R4454" i="2"/>
  <c r="R4432" i="2"/>
  <c r="R4415" i="2"/>
  <c r="R4393" i="2"/>
  <c r="R4371" i="2"/>
  <c r="R4354" i="2"/>
  <c r="R4332" i="2"/>
  <c r="R4316" i="2"/>
  <c r="R4302" i="2"/>
  <c r="R4290" i="2"/>
  <c r="R4278" i="2"/>
  <c r="R4266" i="2"/>
  <c r="R4254" i="2"/>
  <c r="R4242" i="2"/>
  <c r="R4230" i="2"/>
  <c r="R4218" i="2"/>
  <c r="R4206" i="2"/>
  <c r="R4194" i="2"/>
  <c r="R4182" i="2"/>
  <c r="R4170" i="2"/>
  <c r="R4158" i="2"/>
  <c r="R4146" i="2"/>
  <c r="R4134" i="2"/>
  <c r="R4122" i="2"/>
  <c r="R4110" i="2"/>
  <c r="R4098" i="2"/>
  <c r="R4086" i="2"/>
  <c r="R4074" i="2"/>
  <c r="R4062" i="2"/>
  <c r="R4050" i="2"/>
  <c r="R4038" i="2"/>
  <c r="R4026" i="2"/>
  <c r="R4014" i="2"/>
  <c r="R4002" i="2"/>
  <c r="R3990" i="2"/>
  <c r="R3978" i="2"/>
  <c r="R3966" i="2"/>
  <c r="R3954" i="2"/>
  <c r="R3942" i="2"/>
  <c r="R3930" i="2"/>
  <c r="R3918" i="2"/>
  <c r="R3906" i="2"/>
  <c r="R3894" i="2"/>
  <c r="R3882" i="2"/>
  <c r="R3870" i="2"/>
  <c r="R3858" i="2"/>
  <c r="R3846" i="2"/>
  <c r="R3834" i="2"/>
  <c r="R3822" i="2"/>
  <c r="R3810" i="2"/>
  <c r="R3798" i="2"/>
  <c r="R3786" i="2"/>
  <c r="R3774" i="2"/>
  <c r="R3762" i="2"/>
  <c r="R3750" i="2"/>
  <c r="R3738" i="2"/>
  <c r="R3726" i="2"/>
  <c r="R3714" i="2"/>
  <c r="R3702" i="2"/>
  <c r="R3690" i="2"/>
  <c r="R3678" i="2"/>
  <c r="R3666" i="2"/>
  <c r="R3654" i="2"/>
  <c r="R3642" i="2"/>
  <c r="R3630" i="2"/>
  <c r="R3618" i="2"/>
  <c r="R3606" i="2"/>
  <c r="R3594" i="2"/>
  <c r="R3582" i="2"/>
  <c r="R3570" i="2"/>
  <c r="R3558" i="2"/>
  <c r="R3546" i="2"/>
  <c r="R3534" i="2"/>
  <c r="R3522" i="2"/>
  <c r="R3510" i="2"/>
  <c r="R3498" i="2"/>
  <c r="R3486" i="2"/>
  <c r="R3474" i="2"/>
  <c r="R3462" i="2"/>
  <c r="R3450" i="2"/>
  <c r="R3438" i="2"/>
  <c r="R3426" i="2"/>
  <c r="R3414" i="2"/>
  <c r="R3402" i="2"/>
  <c r="R3390" i="2"/>
  <c r="R3378" i="2"/>
  <c r="R3366" i="2"/>
  <c r="R3354" i="2"/>
  <c r="R3342" i="2"/>
  <c r="R3330" i="2"/>
  <c r="R3318" i="2"/>
  <c r="R3306" i="2"/>
  <c r="R3294" i="2"/>
  <c r="R3282" i="2"/>
  <c r="R3270" i="2"/>
  <c r="R3258" i="2"/>
  <c r="R3246" i="2"/>
  <c r="R3234" i="2"/>
  <c r="R3222" i="2"/>
  <c r="R3210" i="2"/>
  <c r="R3198" i="2"/>
  <c r="R3186" i="2"/>
  <c r="R3174" i="2"/>
  <c r="R3162" i="2"/>
  <c r="R3150" i="2"/>
  <c r="R3138" i="2"/>
  <c r="R3126" i="2"/>
  <c r="R3114" i="2"/>
  <c r="R3102" i="2"/>
  <c r="R3090" i="2"/>
  <c r="R3078" i="2"/>
  <c r="R3066" i="2"/>
  <c r="R3054" i="2"/>
  <c r="R3042" i="2"/>
  <c r="R3030" i="2"/>
  <c r="R3018" i="2"/>
  <c r="R3006" i="2"/>
  <c r="R2994" i="2"/>
  <c r="R2982" i="2"/>
  <c r="R2970" i="2"/>
  <c r="R2958" i="2"/>
  <c r="R2946" i="2"/>
  <c r="R2934" i="2"/>
  <c r="R2922" i="2"/>
  <c r="R2910" i="2"/>
  <c r="R2898" i="2"/>
  <c r="R2886" i="2"/>
  <c r="R8541" i="2"/>
  <c r="R7752" i="2"/>
  <c r="R7405" i="2"/>
  <c r="R7050" i="2"/>
  <c r="R6832" i="2"/>
  <c r="R6583" i="2"/>
  <c r="R6367" i="2"/>
  <c r="R6232" i="2"/>
  <c r="R6103" i="2"/>
  <c r="R6027" i="2"/>
  <c r="R5965" i="2"/>
  <c r="R5901" i="2"/>
  <c r="R5851" i="2"/>
  <c r="R5782" i="2"/>
  <c r="R5732" i="2"/>
  <c r="R5677" i="2"/>
  <c r="R5613" i="2"/>
  <c r="R5563" i="2"/>
  <c r="R5494" i="2"/>
  <c r="R5444" i="2"/>
  <c r="R5389" i="2"/>
  <c r="R5325" i="2"/>
  <c r="R5275" i="2"/>
  <c r="R5206" i="2"/>
  <c r="R5156" i="2"/>
  <c r="R5106" i="2"/>
  <c r="R5048" i="2"/>
  <c r="R5002" i="2"/>
  <c r="R4945" i="2"/>
  <c r="R4903" i="2"/>
  <c r="R4857" i="2"/>
  <c r="R4800" i="2"/>
  <c r="R4758" i="2"/>
  <c r="R4700" i="2"/>
  <c r="R4665" i="2"/>
  <c r="R4635" i="2"/>
  <c r="R4609" i="2"/>
  <c r="R4582" i="2"/>
  <c r="R4562" i="2"/>
  <c r="R4536" i="2"/>
  <c r="R4514" i="2"/>
  <c r="R4492" i="2"/>
  <c r="R4475" i="2"/>
  <c r="R4453" i="2"/>
  <c r="R4431" i="2"/>
  <c r="R4414" i="2"/>
  <c r="R4392" i="2"/>
  <c r="R4370" i="2"/>
  <c r="R4348" i="2"/>
  <c r="R4331" i="2"/>
  <c r="R4313" i="2"/>
  <c r="R4301" i="2"/>
  <c r="R4289" i="2"/>
  <c r="R4277" i="2"/>
  <c r="R4265" i="2"/>
  <c r="R4253" i="2"/>
  <c r="R4241" i="2"/>
  <c r="R4229" i="2"/>
  <c r="R4217" i="2"/>
  <c r="R4205" i="2"/>
  <c r="R4193" i="2"/>
  <c r="R4181" i="2"/>
  <c r="R4169" i="2"/>
  <c r="R4157" i="2"/>
  <c r="R4145" i="2"/>
  <c r="R4133" i="2"/>
  <c r="R4121" i="2"/>
  <c r="R4109" i="2"/>
  <c r="R4097" i="2"/>
  <c r="R4085" i="2"/>
  <c r="R4073" i="2"/>
  <c r="R4061" i="2"/>
  <c r="R4049" i="2"/>
  <c r="R4037" i="2"/>
  <c r="R4025" i="2"/>
  <c r="R4013" i="2"/>
  <c r="R4001" i="2"/>
  <c r="R3989" i="2"/>
  <c r="R3977" i="2"/>
  <c r="R3965" i="2"/>
  <c r="R3953" i="2"/>
  <c r="R3941" i="2"/>
  <c r="R3929" i="2"/>
  <c r="R3917" i="2"/>
  <c r="R3905" i="2"/>
  <c r="R3893" i="2"/>
  <c r="R3881" i="2"/>
  <c r="R3869" i="2"/>
  <c r="R3857" i="2"/>
  <c r="R3845" i="2"/>
  <c r="R3833" i="2"/>
  <c r="R3821" i="2"/>
  <c r="R3809" i="2"/>
  <c r="R3797" i="2"/>
  <c r="R3785" i="2"/>
  <c r="R3773" i="2"/>
  <c r="R3761" i="2"/>
  <c r="R3749" i="2"/>
  <c r="R3737" i="2"/>
  <c r="R3725" i="2"/>
  <c r="R3713" i="2"/>
  <c r="R3701" i="2"/>
  <c r="R3689" i="2"/>
  <c r="R3677" i="2"/>
  <c r="R3665" i="2"/>
  <c r="R3653" i="2"/>
  <c r="R3641" i="2"/>
  <c r="R3629" i="2"/>
  <c r="R3617" i="2"/>
  <c r="R3605" i="2"/>
  <c r="R3593" i="2"/>
  <c r="R3581" i="2"/>
  <c r="R3569" i="2"/>
  <c r="R3557" i="2"/>
  <c r="R3545" i="2"/>
  <c r="R3533" i="2"/>
  <c r="R3521" i="2"/>
  <c r="R3509" i="2"/>
  <c r="R3497" i="2"/>
  <c r="R3485" i="2"/>
  <c r="R3473" i="2"/>
  <c r="R3461" i="2"/>
  <c r="R3449" i="2"/>
  <c r="R3437" i="2"/>
  <c r="R3425" i="2"/>
  <c r="R3413" i="2"/>
  <c r="R3401" i="2"/>
  <c r="R3389" i="2"/>
  <c r="R3377" i="2"/>
  <c r="R3365" i="2"/>
  <c r="R3353" i="2"/>
  <c r="R3341" i="2"/>
  <c r="R3329" i="2"/>
  <c r="R3317" i="2"/>
  <c r="R3305" i="2"/>
  <c r="R3293" i="2"/>
  <c r="R3281" i="2"/>
  <c r="R3269" i="2"/>
  <c r="R3257" i="2"/>
  <c r="R3245" i="2"/>
  <c r="R3233" i="2"/>
  <c r="R3221" i="2"/>
  <c r="R3209" i="2"/>
  <c r="R3197" i="2"/>
  <c r="R3185" i="2"/>
  <c r="R3173" i="2"/>
  <c r="R3161" i="2"/>
  <c r="R3149" i="2"/>
  <c r="R3137" i="2"/>
  <c r="R3125" i="2"/>
  <c r="R3113" i="2"/>
  <c r="R3101" i="2"/>
  <c r="R3089" i="2"/>
  <c r="R3077" i="2"/>
  <c r="R3065" i="2"/>
  <c r="R3053" i="2"/>
  <c r="R3041" i="2"/>
  <c r="R3029" i="2"/>
  <c r="R3017" i="2"/>
  <c r="R3005" i="2"/>
  <c r="R2993" i="2"/>
  <c r="R2981" i="2"/>
  <c r="R2969" i="2"/>
  <c r="R2957" i="2"/>
  <c r="R2945" i="2"/>
  <c r="R2933" i="2"/>
  <c r="R2921" i="2"/>
  <c r="R2909" i="2"/>
  <c r="R2897" i="2"/>
  <c r="R2885" i="2"/>
  <c r="R8304" i="2"/>
  <c r="R7742" i="2"/>
  <c r="R7286" i="2"/>
  <c r="R7048" i="2"/>
  <c r="R6799" i="2"/>
  <c r="R6511" i="2"/>
  <c r="R6355" i="2"/>
  <c r="R6192" i="2"/>
  <c r="R6098" i="2"/>
  <c r="R6020" i="2"/>
  <c r="R5949" i="2"/>
  <c r="R5899" i="2"/>
  <c r="R5830" i="2"/>
  <c r="R5780" i="2"/>
  <c r="R5725" i="2"/>
  <c r="R5661" i="2"/>
  <c r="R5611" i="2"/>
  <c r="R5542" i="2"/>
  <c r="R5492" i="2"/>
  <c r="R5437" i="2"/>
  <c r="R5373" i="2"/>
  <c r="R5323" i="2"/>
  <c r="R5254" i="2"/>
  <c r="R5204" i="2"/>
  <c r="R5149" i="2"/>
  <c r="R5088" i="2"/>
  <c r="R5046" i="2"/>
  <c r="R4988" i="2"/>
  <c r="R4942" i="2"/>
  <c r="R4897" i="2"/>
  <c r="R4843" i="2"/>
  <c r="R4797" i="2"/>
  <c r="R4740" i="2"/>
  <c r="R4698" i="2"/>
  <c r="R4663" i="2"/>
  <c r="R4627" i="2"/>
  <c r="R4606" i="2"/>
  <c r="R4580" i="2"/>
  <c r="R4554" i="2"/>
  <c r="R4534" i="2"/>
  <c r="R4512" i="2"/>
  <c r="R4490" i="2"/>
  <c r="R4468" i="2"/>
  <c r="R4451" i="2"/>
  <c r="R4429" i="2"/>
  <c r="R4407" i="2"/>
  <c r="R4390" i="2"/>
  <c r="R4368" i="2"/>
  <c r="R4346" i="2"/>
  <c r="R4328" i="2"/>
  <c r="R4311" i="2"/>
  <c r="R4299" i="2"/>
  <c r="R4287" i="2"/>
  <c r="R4275" i="2"/>
  <c r="R4263" i="2"/>
  <c r="R4251" i="2"/>
  <c r="R4239" i="2"/>
  <c r="R4227" i="2"/>
  <c r="R4215" i="2"/>
  <c r="R4203" i="2"/>
  <c r="R4191" i="2"/>
  <c r="R4179" i="2"/>
  <c r="R4167" i="2"/>
  <c r="R4155" i="2"/>
  <c r="R4143" i="2"/>
  <c r="R4131" i="2"/>
  <c r="R4119" i="2"/>
  <c r="R4107" i="2"/>
  <c r="R4095" i="2"/>
  <c r="R4083" i="2"/>
  <c r="R4071" i="2"/>
  <c r="R4059" i="2"/>
  <c r="R4047" i="2"/>
  <c r="R4035" i="2"/>
  <c r="R4023" i="2"/>
  <c r="R4011" i="2"/>
  <c r="R3999" i="2"/>
  <c r="R3987" i="2"/>
  <c r="R3975" i="2"/>
  <c r="R3963" i="2"/>
  <c r="R3951" i="2"/>
  <c r="R3939" i="2"/>
  <c r="R3927" i="2"/>
  <c r="R3915" i="2"/>
  <c r="R3903" i="2"/>
  <c r="R3891" i="2"/>
  <c r="R3879" i="2"/>
  <c r="R3867" i="2"/>
  <c r="R3855" i="2"/>
  <c r="R3843" i="2"/>
  <c r="R3831" i="2"/>
  <c r="R3819" i="2"/>
  <c r="R3807" i="2"/>
  <c r="R3795" i="2"/>
  <c r="R3783" i="2"/>
  <c r="R3771" i="2"/>
  <c r="R3759" i="2"/>
  <c r="R3747" i="2"/>
  <c r="R3735" i="2"/>
  <c r="R3723" i="2"/>
  <c r="R3711" i="2"/>
  <c r="R3699" i="2"/>
  <c r="R3687" i="2"/>
  <c r="R3675" i="2"/>
  <c r="R3663" i="2"/>
  <c r="R3651" i="2"/>
  <c r="R3639" i="2"/>
  <c r="R3627" i="2"/>
  <c r="R3615" i="2"/>
  <c r="R3603" i="2"/>
  <c r="R3591" i="2"/>
  <c r="R3579" i="2"/>
  <c r="R3567" i="2"/>
  <c r="R3555" i="2"/>
  <c r="R3543" i="2"/>
  <c r="R3531" i="2"/>
  <c r="R3519" i="2"/>
  <c r="R3507" i="2"/>
  <c r="R3495" i="2"/>
  <c r="R3483" i="2"/>
  <c r="R3471" i="2"/>
  <c r="R3459" i="2"/>
  <c r="R3447" i="2"/>
  <c r="R3435" i="2"/>
  <c r="R3423" i="2"/>
  <c r="R3411" i="2"/>
  <c r="R3399" i="2"/>
  <c r="R3387" i="2"/>
  <c r="R3375" i="2"/>
  <c r="R3363" i="2"/>
  <c r="R3351" i="2"/>
  <c r="R3339" i="2"/>
  <c r="R3327" i="2"/>
  <c r="R3315" i="2"/>
  <c r="R3303" i="2"/>
  <c r="R3291" i="2"/>
  <c r="R3279" i="2"/>
  <c r="R3267" i="2"/>
  <c r="R3255" i="2"/>
  <c r="R3243" i="2"/>
  <c r="R3231" i="2"/>
  <c r="R3219" i="2"/>
  <c r="R3207" i="2"/>
  <c r="R3195" i="2"/>
  <c r="R3183" i="2"/>
  <c r="R3171" i="2"/>
  <c r="R3159" i="2"/>
  <c r="R3147" i="2"/>
  <c r="R3135" i="2"/>
  <c r="R3123" i="2"/>
  <c r="R3111" i="2"/>
  <c r="R3099" i="2"/>
  <c r="R3087" i="2"/>
  <c r="R3075" i="2"/>
  <c r="R3063" i="2"/>
  <c r="R3051" i="2"/>
  <c r="R3039" i="2"/>
  <c r="R3027" i="2"/>
  <c r="R3015" i="2"/>
  <c r="R3003" i="2"/>
  <c r="R2991" i="2"/>
  <c r="R2979" i="2"/>
  <c r="R2967" i="2"/>
  <c r="R2955" i="2"/>
  <c r="R2943" i="2"/>
  <c r="R2931" i="2"/>
  <c r="R2919" i="2"/>
  <c r="R2907" i="2"/>
  <c r="R2895" i="2"/>
  <c r="R2883" i="2"/>
  <c r="R9100" i="2"/>
  <c r="R8291" i="2"/>
  <c r="R7563" i="2"/>
  <c r="R7284" i="2"/>
  <c r="R7015" i="2"/>
  <c r="R6725" i="2"/>
  <c r="R6509" i="2"/>
  <c r="R6306" i="2"/>
  <c r="R6185" i="2"/>
  <c r="R6089" i="2"/>
  <c r="R6000" i="2"/>
  <c r="R5947" i="2"/>
  <c r="R5878" i="2"/>
  <c r="R5828" i="2"/>
  <c r="R5773" i="2"/>
  <c r="R5709" i="2"/>
  <c r="R5659" i="2"/>
  <c r="R5590" i="2"/>
  <c r="R5540" i="2"/>
  <c r="R5485" i="2"/>
  <c r="R5421" i="2"/>
  <c r="R5371" i="2"/>
  <c r="R5302" i="2"/>
  <c r="R5252" i="2"/>
  <c r="R5197" i="2"/>
  <c r="R5133" i="2"/>
  <c r="R5085" i="2"/>
  <c r="R5028" i="2"/>
  <c r="R4986" i="2"/>
  <c r="R4940" i="2"/>
  <c r="R4882" i="2"/>
  <c r="R4837" i="2"/>
  <c r="R4783" i="2"/>
  <c r="R4737" i="2"/>
  <c r="R4692" i="2"/>
  <c r="R4652" i="2"/>
  <c r="R4625" i="2"/>
  <c r="R4598" i="2"/>
  <c r="R4578" i="2"/>
  <c r="R4551" i="2"/>
  <c r="R4527" i="2"/>
  <c r="R4510" i="2"/>
  <c r="R4488" i="2"/>
  <c r="R4466" i="2"/>
  <c r="R4444" i="2"/>
  <c r="R4427" i="2"/>
  <c r="R4405" i="2"/>
  <c r="R4383" i="2"/>
  <c r="R4366" i="2"/>
  <c r="R4344" i="2"/>
  <c r="R4324" i="2"/>
  <c r="R4309" i="2"/>
  <c r="R4297" i="2"/>
  <c r="R4285" i="2"/>
  <c r="R4273" i="2"/>
  <c r="R4261" i="2"/>
  <c r="R4249" i="2"/>
  <c r="R4237" i="2"/>
  <c r="R4225" i="2"/>
  <c r="R4213" i="2"/>
  <c r="R4201" i="2"/>
  <c r="R4189" i="2"/>
  <c r="R4177" i="2"/>
  <c r="R4165" i="2"/>
  <c r="R4153" i="2"/>
  <c r="R4141" i="2"/>
  <c r="R4129" i="2"/>
  <c r="R4117" i="2"/>
  <c r="R4105" i="2"/>
  <c r="R4093" i="2"/>
  <c r="R4081" i="2"/>
  <c r="R4069" i="2"/>
  <c r="R4057" i="2"/>
  <c r="R4045" i="2"/>
  <c r="R4033" i="2"/>
  <c r="R4021" i="2"/>
  <c r="R4009" i="2"/>
  <c r="R3997" i="2"/>
  <c r="R3985" i="2"/>
  <c r="R3973" i="2"/>
  <c r="R3961" i="2"/>
  <c r="R3949" i="2"/>
  <c r="R3937" i="2"/>
  <c r="R3925" i="2"/>
  <c r="R3913" i="2"/>
  <c r="R3901" i="2"/>
  <c r="R3889" i="2"/>
  <c r="R3877" i="2"/>
  <c r="R3865" i="2"/>
  <c r="R3853" i="2"/>
  <c r="R3841" i="2"/>
  <c r="R3829" i="2"/>
  <c r="R3817" i="2"/>
  <c r="R3805" i="2"/>
  <c r="R3793" i="2"/>
  <c r="R3781" i="2"/>
  <c r="R3769" i="2"/>
  <c r="R3757" i="2"/>
  <c r="R3745" i="2"/>
  <c r="R3733" i="2"/>
  <c r="R3721" i="2"/>
  <c r="R3709" i="2"/>
  <c r="R3697" i="2"/>
  <c r="R3685" i="2"/>
  <c r="R3673" i="2"/>
  <c r="R3661" i="2"/>
  <c r="R3649" i="2"/>
  <c r="R3637" i="2"/>
  <c r="R3625" i="2"/>
  <c r="R3613" i="2"/>
  <c r="R3601" i="2"/>
  <c r="R3589" i="2"/>
  <c r="R3577" i="2"/>
  <c r="R3565" i="2"/>
  <c r="R3553" i="2"/>
  <c r="R3541" i="2"/>
  <c r="R3529" i="2"/>
  <c r="R3517" i="2"/>
  <c r="R3505" i="2"/>
  <c r="R3493" i="2"/>
  <c r="R3481" i="2"/>
  <c r="R3469" i="2"/>
  <c r="R3457" i="2"/>
  <c r="R3445" i="2"/>
  <c r="R3433" i="2"/>
  <c r="R3421" i="2"/>
  <c r="R3409" i="2"/>
  <c r="R3397" i="2"/>
  <c r="R3385" i="2"/>
  <c r="R3373" i="2"/>
  <c r="R3361" i="2"/>
  <c r="R3349" i="2"/>
  <c r="R3337" i="2"/>
  <c r="R3325" i="2"/>
  <c r="R3313" i="2"/>
  <c r="R3301" i="2"/>
  <c r="R3289" i="2"/>
  <c r="R3277" i="2"/>
  <c r="R3265" i="2"/>
  <c r="R3253" i="2"/>
  <c r="R3241" i="2"/>
  <c r="R3229" i="2"/>
  <c r="R3217" i="2"/>
  <c r="R3205" i="2"/>
  <c r="R3193" i="2"/>
  <c r="R3181" i="2"/>
  <c r="R3169" i="2"/>
  <c r="R3157" i="2"/>
  <c r="R3145" i="2"/>
  <c r="R3133" i="2"/>
  <c r="R3121" i="2"/>
  <c r="R3109" i="2"/>
  <c r="R3097" i="2"/>
  <c r="R3085" i="2"/>
  <c r="R3073" i="2"/>
  <c r="R3061" i="2"/>
  <c r="R3049" i="2"/>
  <c r="R3037" i="2"/>
  <c r="R3025" i="2"/>
  <c r="R3013" i="2"/>
  <c r="R3001" i="2"/>
  <c r="R2989" i="2"/>
  <c r="R2977" i="2"/>
  <c r="R2965" i="2"/>
  <c r="R2953" i="2"/>
  <c r="R2941" i="2"/>
  <c r="R2929" i="2"/>
  <c r="R2917" i="2"/>
  <c r="R2905" i="2"/>
  <c r="R2893" i="2"/>
  <c r="R2881" i="2"/>
  <c r="R8292" i="2"/>
  <c r="R7285" i="2"/>
  <c r="R6726" i="2"/>
  <c r="R6349" i="2"/>
  <c r="R6097" i="2"/>
  <c r="R5948" i="2"/>
  <c r="R5829" i="2"/>
  <c r="R5710" i="2"/>
  <c r="R5605" i="2"/>
  <c r="R5491" i="2"/>
  <c r="R5372" i="2"/>
  <c r="R5253" i="2"/>
  <c r="R5134" i="2"/>
  <c r="R5041" i="2"/>
  <c r="R4941" i="2"/>
  <c r="R4842" i="2"/>
  <c r="R4738" i="2"/>
  <c r="R4653" i="2"/>
  <c r="R4605" i="2"/>
  <c r="R4553" i="2"/>
  <c r="R4511" i="2"/>
  <c r="R4467" i="2"/>
  <c r="R4428" i="2"/>
  <c r="R4384" i="2"/>
  <c r="R4345" i="2"/>
  <c r="R4310" i="2"/>
  <c r="R4286" i="2"/>
  <c r="R4262" i="2"/>
  <c r="R4238" i="2"/>
  <c r="R4214" i="2"/>
  <c r="R4190" i="2"/>
  <c r="R4166" i="2"/>
  <c r="R4142" i="2"/>
  <c r="R4118" i="2"/>
  <c r="R4094" i="2"/>
  <c r="R4070" i="2"/>
  <c r="R4046" i="2"/>
  <c r="R4022" i="2"/>
  <c r="R3998" i="2"/>
  <c r="R3974" i="2"/>
  <c r="R3950" i="2"/>
  <c r="R3926" i="2"/>
  <c r="R3902" i="2"/>
  <c r="R3878" i="2"/>
  <c r="R3854" i="2"/>
  <c r="R3830" i="2"/>
  <c r="R3806" i="2"/>
  <c r="R3782" i="2"/>
  <c r="R3758" i="2"/>
  <c r="R3734" i="2"/>
  <c r="R3710" i="2"/>
  <c r="R3686" i="2"/>
  <c r="R3662" i="2"/>
  <c r="R3638" i="2"/>
  <c r="R3614" i="2"/>
  <c r="R3590" i="2"/>
  <c r="R3566" i="2"/>
  <c r="R3542" i="2"/>
  <c r="R3518" i="2"/>
  <c r="R3494" i="2"/>
  <c r="R3470" i="2"/>
  <c r="R3446" i="2"/>
  <c r="R3422" i="2"/>
  <c r="R3398" i="2"/>
  <c r="R3374" i="2"/>
  <c r="R3350" i="2"/>
  <c r="R3326" i="2"/>
  <c r="R3302" i="2"/>
  <c r="R3278" i="2"/>
  <c r="R3254" i="2"/>
  <c r="R3230" i="2"/>
  <c r="R3206" i="2"/>
  <c r="R3182" i="2"/>
  <c r="R3158" i="2"/>
  <c r="R3134" i="2"/>
  <c r="R3110" i="2"/>
  <c r="R3086" i="2"/>
  <c r="R3062" i="2"/>
  <c r="R3038" i="2"/>
  <c r="R3014" i="2"/>
  <c r="R2990" i="2"/>
  <c r="R2966" i="2"/>
  <c r="R2942" i="2"/>
  <c r="R2918" i="2"/>
  <c r="R2894" i="2"/>
  <c r="R2875" i="2"/>
  <c r="R2863" i="2"/>
  <c r="R2851" i="2"/>
  <c r="R2839" i="2"/>
  <c r="R2827" i="2"/>
  <c r="R2815" i="2"/>
  <c r="R2803" i="2"/>
  <c r="R2791" i="2"/>
  <c r="R2779" i="2"/>
  <c r="R2767" i="2"/>
  <c r="R2755" i="2"/>
  <c r="R2743" i="2"/>
  <c r="R2731" i="2"/>
  <c r="R2719" i="2"/>
  <c r="R2707" i="2"/>
  <c r="R2695" i="2"/>
  <c r="R2683" i="2"/>
  <c r="R2671" i="2"/>
  <c r="R2659" i="2"/>
  <c r="R2647" i="2"/>
  <c r="R2635" i="2"/>
  <c r="R2623" i="2"/>
  <c r="R2611" i="2"/>
  <c r="R2599" i="2"/>
  <c r="R2587" i="2"/>
  <c r="R2575" i="2"/>
  <c r="R2563" i="2"/>
  <c r="R2551" i="2"/>
  <c r="R2539" i="2"/>
  <c r="R2527" i="2"/>
  <c r="R2515" i="2"/>
  <c r="R2503" i="2"/>
  <c r="R2491" i="2"/>
  <c r="R2479" i="2"/>
  <c r="R2467" i="2"/>
  <c r="R2455" i="2"/>
  <c r="R2443" i="2"/>
  <c r="R2431" i="2"/>
  <c r="R2419" i="2"/>
  <c r="R2407" i="2"/>
  <c r="R2395" i="2"/>
  <c r="R8202" i="2"/>
  <c r="R7279" i="2"/>
  <c r="R6724" i="2"/>
  <c r="R6303" i="2"/>
  <c r="R6064" i="2"/>
  <c r="R5941" i="2"/>
  <c r="R5827" i="2"/>
  <c r="R5708" i="2"/>
  <c r="R5589" i="2"/>
  <c r="R5470" i="2"/>
  <c r="R5365" i="2"/>
  <c r="R5251" i="2"/>
  <c r="R5132" i="2"/>
  <c r="R5026" i="2"/>
  <c r="R4927" i="2"/>
  <c r="R4836" i="2"/>
  <c r="R4736" i="2"/>
  <c r="R4651" i="2"/>
  <c r="R4597" i="2"/>
  <c r="R4550" i="2"/>
  <c r="R4504" i="2"/>
  <c r="R4465" i="2"/>
  <c r="R4426" i="2"/>
  <c r="R4382" i="2"/>
  <c r="R4343" i="2"/>
  <c r="R4308" i="2"/>
  <c r="R4284" i="2"/>
  <c r="R4260" i="2"/>
  <c r="R4236" i="2"/>
  <c r="R4212" i="2"/>
  <c r="R4188" i="2"/>
  <c r="R4164" i="2"/>
  <c r="R4140" i="2"/>
  <c r="R4116" i="2"/>
  <c r="R4092" i="2"/>
  <c r="R4068" i="2"/>
  <c r="R4044" i="2"/>
  <c r="R4020" i="2"/>
  <c r="R3996" i="2"/>
  <c r="R3972" i="2"/>
  <c r="R3948" i="2"/>
  <c r="R3924" i="2"/>
  <c r="R3900" i="2"/>
  <c r="R3876" i="2"/>
  <c r="R3852" i="2"/>
  <c r="R3828" i="2"/>
  <c r="R3804" i="2"/>
  <c r="R3780" i="2"/>
  <c r="R3756" i="2"/>
  <c r="R3732" i="2"/>
  <c r="R3708" i="2"/>
  <c r="R3684" i="2"/>
  <c r="R3660" i="2"/>
  <c r="R3636" i="2"/>
  <c r="R3612" i="2"/>
  <c r="R3588" i="2"/>
  <c r="R3564" i="2"/>
  <c r="R3540" i="2"/>
  <c r="R3516" i="2"/>
  <c r="R3492" i="2"/>
  <c r="R3468" i="2"/>
  <c r="R3444" i="2"/>
  <c r="R3420" i="2"/>
  <c r="R3396" i="2"/>
  <c r="R3372" i="2"/>
  <c r="R3348" i="2"/>
  <c r="R3324" i="2"/>
  <c r="R3300" i="2"/>
  <c r="R3276" i="2"/>
  <c r="R3252" i="2"/>
  <c r="R3228" i="2"/>
  <c r="R3204" i="2"/>
  <c r="R3180" i="2"/>
  <c r="R3156" i="2"/>
  <c r="R3132" i="2"/>
  <c r="R3108" i="2"/>
  <c r="R3084" i="2"/>
  <c r="R3060" i="2"/>
  <c r="R3036" i="2"/>
  <c r="R3012" i="2"/>
  <c r="R2988" i="2"/>
  <c r="R2964" i="2"/>
  <c r="R2940" i="2"/>
  <c r="R2916" i="2"/>
  <c r="R2892" i="2"/>
  <c r="R2874" i="2"/>
  <c r="R2862" i="2"/>
  <c r="R2850" i="2"/>
  <c r="R2838" i="2"/>
  <c r="R2826" i="2"/>
  <c r="R2814" i="2"/>
  <c r="R2802" i="2"/>
  <c r="R2790" i="2"/>
  <c r="R2778" i="2"/>
  <c r="R2766" i="2"/>
  <c r="R2754" i="2"/>
  <c r="R2742" i="2"/>
  <c r="R2730" i="2"/>
  <c r="R2718" i="2"/>
  <c r="R2706" i="2"/>
  <c r="R7994" i="2"/>
  <c r="R7248" i="2"/>
  <c r="R6723" i="2"/>
  <c r="R6294" i="2"/>
  <c r="R6063" i="2"/>
  <c r="R5926" i="2"/>
  <c r="R5821" i="2"/>
  <c r="R5707" i="2"/>
  <c r="R5588" i="2"/>
  <c r="R5469" i="2"/>
  <c r="R5350" i="2"/>
  <c r="R5245" i="2"/>
  <c r="R5131" i="2"/>
  <c r="R5025" i="2"/>
  <c r="R4926" i="2"/>
  <c r="R4822" i="2"/>
  <c r="R4735" i="2"/>
  <c r="R4650" i="2"/>
  <c r="R4596" i="2"/>
  <c r="R4549" i="2"/>
  <c r="R4503" i="2"/>
  <c r="R4464" i="2"/>
  <c r="R4420" i="2"/>
  <c r="R4381" i="2"/>
  <c r="R4342" i="2"/>
  <c r="R4307" i="2"/>
  <c r="R4283" i="2"/>
  <c r="R4259" i="2"/>
  <c r="R4235" i="2"/>
  <c r="R4211" i="2"/>
  <c r="R4187" i="2"/>
  <c r="R4163" i="2"/>
  <c r="R4139" i="2"/>
  <c r="R4115" i="2"/>
  <c r="R4091" i="2"/>
  <c r="R4067" i="2"/>
  <c r="R4043" i="2"/>
  <c r="R4019" i="2"/>
  <c r="R3995" i="2"/>
  <c r="R3971" i="2"/>
  <c r="R3947" i="2"/>
  <c r="R3923" i="2"/>
  <c r="R3899" i="2"/>
  <c r="R3875" i="2"/>
  <c r="R3851" i="2"/>
  <c r="R3827" i="2"/>
  <c r="R3803" i="2"/>
  <c r="R3779" i="2"/>
  <c r="R3755" i="2"/>
  <c r="R3731" i="2"/>
  <c r="R3707" i="2"/>
  <c r="R3683" i="2"/>
  <c r="R3659" i="2"/>
  <c r="R3635" i="2"/>
  <c r="R3611" i="2"/>
  <c r="R3587" i="2"/>
  <c r="R3563" i="2"/>
  <c r="R3539" i="2"/>
  <c r="R3515" i="2"/>
  <c r="R3491" i="2"/>
  <c r="R3467" i="2"/>
  <c r="R3443" i="2"/>
  <c r="R3419" i="2"/>
  <c r="R3395" i="2"/>
  <c r="R3371" i="2"/>
  <c r="R3347" i="2"/>
  <c r="R3323" i="2"/>
  <c r="R3299" i="2"/>
  <c r="R3275" i="2"/>
  <c r="R3251" i="2"/>
  <c r="R3227" i="2"/>
  <c r="R3203" i="2"/>
  <c r="R3179" i="2"/>
  <c r="R3155" i="2"/>
  <c r="R3131" i="2"/>
  <c r="R3107" i="2"/>
  <c r="R3083" i="2"/>
  <c r="R3059" i="2"/>
  <c r="R3035" i="2"/>
  <c r="R3011" i="2"/>
  <c r="R2987" i="2"/>
  <c r="R2963" i="2"/>
  <c r="R2939" i="2"/>
  <c r="R2915" i="2"/>
  <c r="R2891" i="2"/>
  <c r="R2873" i="2"/>
  <c r="R2861" i="2"/>
  <c r="R2849" i="2"/>
  <c r="R2837" i="2"/>
  <c r="R2825" i="2"/>
  <c r="R2813" i="2"/>
  <c r="R2801" i="2"/>
  <c r="R2789" i="2"/>
  <c r="R2777" i="2"/>
  <c r="R2765" i="2"/>
  <c r="R2753" i="2"/>
  <c r="R2741" i="2"/>
  <c r="R2729" i="2"/>
  <c r="R2717" i="2"/>
  <c r="R2705" i="2"/>
  <c r="R2693" i="2"/>
  <c r="R2681" i="2"/>
  <c r="R2669" i="2"/>
  <c r="R2657" i="2"/>
  <c r="R2645" i="2"/>
  <c r="R2633" i="2"/>
  <c r="R7992" i="2"/>
  <c r="R7159" i="2"/>
  <c r="R6618" i="2"/>
  <c r="R6281" i="2"/>
  <c r="R6061" i="2"/>
  <c r="R5924" i="2"/>
  <c r="R5805" i="2"/>
  <c r="R5686" i="2"/>
  <c r="R5581" i="2"/>
  <c r="R5467" i="2"/>
  <c r="R5348" i="2"/>
  <c r="R5229" i="2"/>
  <c r="R5110" i="2"/>
  <c r="R5023" i="2"/>
  <c r="R4920" i="2"/>
  <c r="R4820" i="2"/>
  <c r="R4717" i="2"/>
  <c r="R4640" i="2"/>
  <c r="R4593" i="2"/>
  <c r="R4541" i="2"/>
  <c r="R4501" i="2"/>
  <c r="R4462" i="2"/>
  <c r="R4418" i="2"/>
  <c r="R4379" i="2"/>
  <c r="R4335" i="2"/>
  <c r="R4305" i="2"/>
  <c r="R4281" i="2"/>
  <c r="R4257" i="2"/>
  <c r="R4233" i="2"/>
  <c r="R4209" i="2"/>
  <c r="R4185" i="2"/>
  <c r="R4161" i="2"/>
  <c r="R4137" i="2"/>
  <c r="R4113" i="2"/>
  <c r="R4089" i="2"/>
  <c r="R4065" i="2"/>
  <c r="R4041" i="2"/>
  <c r="R4017" i="2"/>
  <c r="R3993" i="2"/>
  <c r="R3969" i="2"/>
  <c r="R3945" i="2"/>
  <c r="R3921" i="2"/>
  <c r="R3897" i="2"/>
  <c r="R3873" i="2"/>
  <c r="R3849" i="2"/>
  <c r="R3825" i="2"/>
  <c r="R3801" i="2"/>
  <c r="R3777" i="2"/>
  <c r="R3753" i="2"/>
  <c r="R3729" i="2"/>
  <c r="R3705" i="2"/>
  <c r="R3681" i="2"/>
  <c r="R3657" i="2"/>
  <c r="R3633" i="2"/>
  <c r="R3609" i="2"/>
  <c r="R3585" i="2"/>
  <c r="R3561" i="2"/>
  <c r="R3537" i="2"/>
  <c r="R3513" i="2"/>
  <c r="R3489" i="2"/>
  <c r="R3465" i="2"/>
  <c r="R3441" i="2"/>
  <c r="R3417" i="2"/>
  <c r="R3393" i="2"/>
  <c r="R3369" i="2"/>
  <c r="R3345" i="2"/>
  <c r="R3321" i="2"/>
  <c r="R3297" i="2"/>
  <c r="R3273" i="2"/>
  <c r="R3249" i="2"/>
  <c r="R3225" i="2"/>
  <c r="R3201" i="2"/>
  <c r="R3177" i="2"/>
  <c r="R3153" i="2"/>
  <c r="R3129" i="2"/>
  <c r="R3105" i="2"/>
  <c r="R3081" i="2"/>
  <c r="R3057" i="2"/>
  <c r="R3033" i="2"/>
  <c r="R3009" i="2"/>
  <c r="R2985" i="2"/>
  <c r="R2961" i="2"/>
  <c r="R2937" i="2"/>
  <c r="R2913" i="2"/>
  <c r="R2889" i="2"/>
  <c r="R2871" i="2"/>
  <c r="R2859" i="2"/>
  <c r="R2847" i="2"/>
  <c r="R2835" i="2"/>
  <c r="R2823" i="2"/>
  <c r="R2811" i="2"/>
  <c r="R2799" i="2"/>
  <c r="R2787" i="2"/>
  <c r="R2775" i="2"/>
  <c r="R2763" i="2"/>
  <c r="R2751" i="2"/>
  <c r="R2739" i="2"/>
  <c r="R2727" i="2"/>
  <c r="R2715" i="2"/>
  <c r="R2703" i="2"/>
  <c r="R2691" i="2"/>
  <c r="R2679" i="2"/>
  <c r="R2667" i="2"/>
  <c r="R2655" i="2"/>
  <c r="R2643" i="2"/>
  <c r="R2631" i="2"/>
  <c r="R9099" i="2"/>
  <c r="R7562" i="2"/>
  <c r="R6942" i="2"/>
  <c r="R6486" i="2"/>
  <c r="R6184" i="2"/>
  <c r="R5999" i="2"/>
  <c r="R5877" i="2"/>
  <c r="R5758" i="2"/>
  <c r="R5653" i="2"/>
  <c r="R5539" i="2"/>
  <c r="R5420" i="2"/>
  <c r="R5301" i="2"/>
  <c r="R5182" i="2"/>
  <c r="R5084" i="2"/>
  <c r="R4981" i="2"/>
  <c r="R4881" i="2"/>
  <c r="R4782" i="2"/>
  <c r="R4682" i="2"/>
  <c r="R4623" i="2"/>
  <c r="R4577" i="2"/>
  <c r="R4526" i="2"/>
  <c r="R4487" i="2"/>
  <c r="R4443" i="2"/>
  <c r="R4404" i="2"/>
  <c r="R4360" i="2"/>
  <c r="R4323" i="2"/>
  <c r="R4296" i="2"/>
  <c r="R4272" i="2"/>
  <c r="R4248" i="2"/>
  <c r="R4224" i="2"/>
  <c r="R4200" i="2"/>
  <c r="R4176" i="2"/>
  <c r="R4152" i="2"/>
  <c r="R4128" i="2"/>
  <c r="R4104" i="2"/>
  <c r="R4080" i="2"/>
  <c r="R4056" i="2"/>
  <c r="R4032" i="2"/>
  <c r="R4008" i="2"/>
  <c r="R3984" i="2"/>
  <c r="R3960" i="2"/>
  <c r="R3936" i="2"/>
  <c r="R3912" i="2"/>
  <c r="R3888" i="2"/>
  <c r="R3864" i="2"/>
  <c r="R3840" i="2"/>
  <c r="R3816" i="2"/>
  <c r="R3792" i="2"/>
  <c r="R3768" i="2"/>
  <c r="R3744" i="2"/>
  <c r="R3720" i="2"/>
  <c r="R3696" i="2"/>
  <c r="R3672" i="2"/>
  <c r="R3648" i="2"/>
  <c r="R3624" i="2"/>
  <c r="R3600" i="2"/>
  <c r="R3576" i="2"/>
  <c r="R3552" i="2"/>
  <c r="R3528" i="2"/>
  <c r="R3504" i="2"/>
  <c r="R3480" i="2"/>
  <c r="R3456" i="2"/>
  <c r="R3432" i="2"/>
  <c r="R3408" i="2"/>
  <c r="R3384" i="2"/>
  <c r="R3360" i="2"/>
  <c r="R3336" i="2"/>
  <c r="R3312" i="2"/>
  <c r="R3288" i="2"/>
  <c r="R3264" i="2"/>
  <c r="R3240" i="2"/>
  <c r="R3216" i="2"/>
  <c r="R3192" i="2"/>
  <c r="R3168" i="2"/>
  <c r="R3144" i="2"/>
  <c r="R3120" i="2"/>
  <c r="R3096" i="2"/>
  <c r="R3072" i="2"/>
  <c r="R3048" i="2"/>
  <c r="R3024" i="2"/>
  <c r="R3000" i="2"/>
  <c r="R2976" i="2"/>
  <c r="R2952" i="2"/>
  <c r="R2928" i="2"/>
  <c r="R2904" i="2"/>
  <c r="R2880" i="2"/>
  <c r="R2868" i="2"/>
  <c r="R2856" i="2"/>
  <c r="R2844" i="2"/>
  <c r="R2832" i="2"/>
  <c r="R2820" i="2"/>
  <c r="R2808" i="2"/>
  <c r="R2796" i="2"/>
  <c r="R2784" i="2"/>
  <c r="R2772" i="2"/>
  <c r="R2760" i="2"/>
  <c r="R2748" i="2"/>
  <c r="R2736" i="2"/>
  <c r="R2724" i="2"/>
  <c r="R2712" i="2"/>
  <c r="R2700" i="2"/>
  <c r="R2688" i="2"/>
  <c r="R2676" i="2"/>
  <c r="R2664" i="2"/>
  <c r="R2652" i="2"/>
  <c r="R2640" i="2"/>
  <c r="R2628" i="2"/>
  <c r="R2616" i="2"/>
  <c r="R2604" i="2"/>
  <c r="R9070" i="2"/>
  <c r="R7561" i="2"/>
  <c r="R6941" i="2"/>
  <c r="R6439" i="2"/>
  <c r="R6170" i="2"/>
  <c r="R5998" i="2"/>
  <c r="R5876" i="2"/>
  <c r="R5757" i="2"/>
  <c r="R5638" i="2"/>
  <c r="R5533" i="2"/>
  <c r="R5419" i="2"/>
  <c r="R5300" i="2"/>
  <c r="R5181" i="2"/>
  <c r="R5071" i="2"/>
  <c r="R4980" i="2"/>
  <c r="R4880" i="2"/>
  <c r="R4777" i="2"/>
  <c r="R4681" i="2"/>
  <c r="R4622" i="2"/>
  <c r="R4569" i="2"/>
  <c r="R4525" i="2"/>
  <c r="R4486" i="2"/>
  <c r="R4442" i="2"/>
  <c r="R4403" i="2"/>
  <c r="R4359" i="2"/>
  <c r="R4322" i="2"/>
  <c r="R4295" i="2"/>
  <c r="R4271" i="2"/>
  <c r="R4247" i="2"/>
  <c r="R4223" i="2"/>
  <c r="R4199" i="2"/>
  <c r="R4175" i="2"/>
  <c r="R4151" i="2"/>
  <c r="R4127" i="2"/>
  <c r="R4103" i="2"/>
  <c r="R4079" i="2"/>
  <c r="R4055" i="2"/>
  <c r="R4031" i="2"/>
  <c r="R4007" i="2"/>
  <c r="R3983" i="2"/>
  <c r="R3959" i="2"/>
  <c r="R3935" i="2"/>
  <c r="R3911" i="2"/>
  <c r="R3887" i="2"/>
  <c r="R3863" i="2"/>
  <c r="R3839" i="2"/>
  <c r="R3815" i="2"/>
  <c r="R3791" i="2"/>
  <c r="R3767" i="2"/>
  <c r="R3743" i="2"/>
  <c r="R3719" i="2"/>
  <c r="R3695" i="2"/>
  <c r="R3671" i="2"/>
  <c r="R3647" i="2"/>
  <c r="R3623" i="2"/>
  <c r="R3599" i="2"/>
  <c r="R3575" i="2"/>
  <c r="R3551" i="2"/>
  <c r="R3527" i="2"/>
  <c r="R3503" i="2"/>
  <c r="R3479" i="2"/>
  <c r="R3455" i="2"/>
  <c r="R3431" i="2"/>
  <c r="R3407" i="2"/>
  <c r="R3383" i="2"/>
  <c r="R3359" i="2"/>
  <c r="R3335" i="2"/>
  <c r="R3311" i="2"/>
  <c r="R3287" i="2"/>
  <c r="R3263" i="2"/>
  <c r="R3239" i="2"/>
  <c r="R3215" i="2"/>
  <c r="R3191" i="2"/>
  <c r="R3167" i="2"/>
  <c r="R3143" i="2"/>
  <c r="R3119" i="2"/>
  <c r="R3095" i="2"/>
  <c r="R3071" i="2"/>
  <c r="R3047" i="2"/>
  <c r="R3023" i="2"/>
  <c r="R2999" i="2"/>
  <c r="R2975" i="2"/>
  <c r="R2951" i="2"/>
  <c r="R2927" i="2"/>
  <c r="R2903" i="2"/>
  <c r="R7691" i="2"/>
  <c r="R6510" i="2"/>
  <c r="R6001" i="2"/>
  <c r="R5779" i="2"/>
  <c r="R5541" i="2"/>
  <c r="R5317" i="2"/>
  <c r="R5086" i="2"/>
  <c r="R4884" i="2"/>
  <c r="R4693" i="2"/>
  <c r="R4579" i="2"/>
  <c r="R4489" i="2"/>
  <c r="R4406" i="2"/>
  <c r="R4325" i="2"/>
  <c r="R4274" i="2"/>
  <c r="R4226" i="2"/>
  <c r="R4178" i="2"/>
  <c r="R4130" i="2"/>
  <c r="R4082" i="2"/>
  <c r="R4034" i="2"/>
  <c r="R3986" i="2"/>
  <c r="R3938" i="2"/>
  <c r="R3890" i="2"/>
  <c r="R3842" i="2"/>
  <c r="R3794" i="2"/>
  <c r="R3746" i="2"/>
  <c r="R3698" i="2"/>
  <c r="R3650" i="2"/>
  <c r="R3602" i="2"/>
  <c r="R3554" i="2"/>
  <c r="R3506" i="2"/>
  <c r="R3458" i="2"/>
  <c r="R3410" i="2"/>
  <c r="R3362" i="2"/>
  <c r="R3314" i="2"/>
  <c r="R3266" i="2"/>
  <c r="R3218" i="2"/>
  <c r="R3170" i="2"/>
  <c r="R3122" i="2"/>
  <c r="R3074" i="2"/>
  <c r="R3026" i="2"/>
  <c r="R2978" i="2"/>
  <c r="R2930" i="2"/>
  <c r="R2882" i="2"/>
  <c r="R2860" i="2"/>
  <c r="R2841" i="2"/>
  <c r="R2819" i="2"/>
  <c r="R2798" i="2"/>
  <c r="R2780" i="2"/>
  <c r="R2758" i="2"/>
  <c r="R2737" i="2"/>
  <c r="R2716" i="2"/>
  <c r="R2697" i="2"/>
  <c r="R2678" i="2"/>
  <c r="R2661" i="2"/>
  <c r="R2642" i="2"/>
  <c r="R2625" i="2"/>
  <c r="R2610" i="2"/>
  <c r="R2596" i="2"/>
  <c r="R2583" i="2"/>
  <c r="R2570" i="2"/>
  <c r="R2557" i="2"/>
  <c r="R2544" i="2"/>
  <c r="R2531" i="2"/>
  <c r="R2518" i="2"/>
  <c r="R2505" i="2"/>
  <c r="R2492" i="2"/>
  <c r="R2478" i="2"/>
  <c r="R2465" i="2"/>
  <c r="R2452" i="2"/>
  <c r="R2439" i="2"/>
  <c r="R2426" i="2"/>
  <c r="R2413" i="2"/>
  <c r="R2400" i="2"/>
  <c r="R2387" i="2"/>
  <c r="R2375" i="2"/>
  <c r="R2363" i="2"/>
  <c r="R2351" i="2"/>
  <c r="R2339" i="2"/>
  <c r="R2327" i="2"/>
  <c r="R2315" i="2"/>
  <c r="R2303" i="2"/>
  <c r="R2291" i="2"/>
  <c r="R2279" i="2"/>
  <c r="R2267" i="2"/>
  <c r="R2255" i="2"/>
  <c r="R2243" i="2"/>
  <c r="R2231" i="2"/>
  <c r="R2219" i="2"/>
  <c r="R2207" i="2"/>
  <c r="R2195" i="2"/>
  <c r="R2183" i="2"/>
  <c r="R2171" i="2"/>
  <c r="R2159" i="2"/>
  <c r="R2147" i="2"/>
  <c r="R2135" i="2"/>
  <c r="R2123" i="2"/>
  <c r="R2111" i="2"/>
  <c r="R2099" i="2"/>
  <c r="R2087" i="2"/>
  <c r="R2075" i="2"/>
  <c r="R2063" i="2"/>
  <c r="R2051" i="2"/>
  <c r="R2039" i="2"/>
  <c r="R2027" i="2"/>
  <c r="R2015" i="2"/>
  <c r="R2003" i="2"/>
  <c r="R1991" i="2"/>
  <c r="R1979" i="2"/>
  <c r="R1967" i="2"/>
  <c r="R1955" i="2"/>
  <c r="R1943" i="2"/>
  <c r="R1931" i="2"/>
  <c r="R1919" i="2"/>
  <c r="R1907" i="2"/>
  <c r="R1895" i="2"/>
  <c r="R1883" i="2"/>
  <c r="R1871" i="2"/>
  <c r="R1859" i="2"/>
  <c r="R1847" i="2"/>
  <c r="R1835" i="2"/>
  <c r="R1823" i="2"/>
  <c r="R1811" i="2"/>
  <c r="R1799" i="2"/>
  <c r="R1787" i="2"/>
  <c r="R1775" i="2"/>
  <c r="R1763" i="2"/>
  <c r="R1751" i="2"/>
  <c r="R1739" i="2"/>
  <c r="R1727" i="2"/>
  <c r="R1715" i="2"/>
  <c r="R1703" i="2"/>
  <c r="R1691" i="2"/>
  <c r="R1679" i="2"/>
  <c r="R1667" i="2"/>
  <c r="R1655" i="2"/>
  <c r="R1643" i="2"/>
  <c r="R1631" i="2"/>
  <c r="R1619" i="2"/>
  <c r="R1607" i="2"/>
  <c r="R1595" i="2"/>
  <c r="R1583" i="2"/>
  <c r="R1571" i="2"/>
  <c r="R1559" i="2"/>
  <c r="R1547" i="2"/>
  <c r="R1535" i="2"/>
  <c r="R1523" i="2"/>
  <c r="R1511" i="2"/>
  <c r="R7559" i="2"/>
  <c r="R6438" i="2"/>
  <c r="R5990" i="2"/>
  <c r="R5756" i="2"/>
  <c r="R5518" i="2"/>
  <c r="R5299" i="2"/>
  <c r="R5070" i="2"/>
  <c r="R4879" i="2"/>
  <c r="R4680" i="2"/>
  <c r="R4568" i="2"/>
  <c r="R4480" i="2"/>
  <c r="R4402" i="2"/>
  <c r="R4321" i="2"/>
  <c r="R4270" i="2"/>
  <c r="R4222" i="2"/>
  <c r="R4174" i="2"/>
  <c r="R4126" i="2"/>
  <c r="R4078" i="2"/>
  <c r="R4030" i="2"/>
  <c r="R3982" i="2"/>
  <c r="R3934" i="2"/>
  <c r="R3886" i="2"/>
  <c r="R3838" i="2"/>
  <c r="R3790" i="2"/>
  <c r="R3742" i="2"/>
  <c r="R3694" i="2"/>
  <c r="R3646" i="2"/>
  <c r="R3598" i="2"/>
  <c r="R3550" i="2"/>
  <c r="R3502" i="2"/>
  <c r="R3454" i="2"/>
  <c r="R3406" i="2"/>
  <c r="R3358" i="2"/>
  <c r="R3310" i="2"/>
  <c r="R3262" i="2"/>
  <c r="R3214" i="2"/>
  <c r="R3166" i="2"/>
  <c r="R3118" i="2"/>
  <c r="R3070" i="2"/>
  <c r="R3022" i="2"/>
  <c r="R2974" i="2"/>
  <c r="R2926" i="2"/>
  <c r="R2879" i="2"/>
  <c r="R2858" i="2"/>
  <c r="R2840" i="2"/>
  <c r="R2818" i="2"/>
  <c r="R2797" i="2"/>
  <c r="R2776" i="2"/>
  <c r="R2757" i="2"/>
  <c r="R2735" i="2"/>
  <c r="R2714" i="2"/>
  <c r="R2696" i="2"/>
  <c r="R2677" i="2"/>
  <c r="R2660" i="2"/>
  <c r="R2641" i="2"/>
  <c r="R2624" i="2"/>
  <c r="R2609" i="2"/>
  <c r="R2595" i="2"/>
  <c r="R2582" i="2"/>
  <c r="R2569" i="2"/>
  <c r="R2556" i="2"/>
  <c r="R2543" i="2"/>
  <c r="R2530" i="2"/>
  <c r="R2517" i="2"/>
  <c r="R2504" i="2"/>
  <c r="R2490" i="2"/>
  <c r="R2477" i="2"/>
  <c r="R2464" i="2"/>
  <c r="R2451" i="2"/>
  <c r="R2438" i="2"/>
  <c r="R2425" i="2"/>
  <c r="R2412" i="2"/>
  <c r="R2399" i="2"/>
  <c r="R2386" i="2"/>
  <c r="R2374" i="2"/>
  <c r="R2362" i="2"/>
  <c r="R2350" i="2"/>
  <c r="R2338" i="2"/>
  <c r="R2326" i="2"/>
  <c r="R2314" i="2"/>
  <c r="R2302" i="2"/>
  <c r="R2290" i="2"/>
  <c r="R2278" i="2"/>
  <c r="R2266" i="2"/>
  <c r="R2254" i="2"/>
  <c r="R2242" i="2"/>
  <c r="R2230" i="2"/>
  <c r="R2218" i="2"/>
  <c r="R2206" i="2"/>
  <c r="R2194" i="2"/>
  <c r="R2182" i="2"/>
  <c r="R2170" i="2"/>
  <c r="R2158" i="2"/>
  <c r="R2146" i="2"/>
  <c r="R2134" i="2"/>
  <c r="R2122" i="2"/>
  <c r="R2110" i="2"/>
  <c r="R2098" i="2"/>
  <c r="R2086" i="2"/>
  <c r="R2074" i="2"/>
  <c r="R2062" i="2"/>
  <c r="R2050" i="2"/>
  <c r="R2038" i="2"/>
  <c r="R2026" i="2"/>
  <c r="R2014" i="2"/>
  <c r="R2002" i="2"/>
  <c r="R1990" i="2"/>
  <c r="R1978" i="2"/>
  <c r="R1966" i="2"/>
  <c r="R1954" i="2"/>
  <c r="R1942" i="2"/>
  <c r="R1930" i="2"/>
  <c r="R1918" i="2"/>
  <c r="R1906" i="2"/>
  <c r="R1894" i="2"/>
  <c r="R1882" i="2"/>
  <c r="R1870" i="2"/>
  <c r="R1858" i="2"/>
  <c r="R1846" i="2"/>
  <c r="R1834" i="2"/>
  <c r="R1822" i="2"/>
  <c r="R1810" i="2"/>
  <c r="R1798" i="2"/>
  <c r="R1786" i="2"/>
  <c r="R1774" i="2"/>
  <c r="R1762" i="2"/>
  <c r="R1750" i="2"/>
  <c r="R1738" i="2"/>
  <c r="R1726" i="2"/>
  <c r="R1714" i="2"/>
  <c r="R1702" i="2"/>
  <c r="R1690" i="2"/>
  <c r="R1678" i="2"/>
  <c r="R1666" i="2"/>
  <c r="R1654" i="2"/>
  <c r="R1642" i="2"/>
  <c r="R1630" i="2"/>
  <c r="R1618" i="2"/>
  <c r="R1606" i="2"/>
  <c r="R1594" i="2"/>
  <c r="R1582" i="2"/>
  <c r="R1570" i="2"/>
  <c r="R1558" i="2"/>
  <c r="R1546" i="2"/>
  <c r="R1534" i="2"/>
  <c r="R1522" i="2"/>
  <c r="R1510" i="2"/>
  <c r="R1501" i="2"/>
  <c r="R1495" i="2"/>
  <c r="R1466" i="2"/>
  <c r="R1460" i="2"/>
  <c r="R1425" i="2"/>
  <c r="R7509" i="2"/>
  <c r="R6437" i="2"/>
  <c r="R5974" i="2"/>
  <c r="R5755" i="2"/>
  <c r="R5517" i="2"/>
  <c r="R5293" i="2"/>
  <c r="R5065" i="2"/>
  <c r="R4866" i="2"/>
  <c r="R4678" i="2"/>
  <c r="R4567" i="2"/>
  <c r="R4479" i="2"/>
  <c r="R4396" i="2"/>
  <c r="R4320" i="2"/>
  <c r="R4269" i="2"/>
  <c r="R4221" i="2"/>
  <c r="R4173" i="2"/>
  <c r="R4125" i="2"/>
  <c r="R4077" i="2"/>
  <c r="R4029" i="2"/>
  <c r="R3981" i="2"/>
  <c r="R3933" i="2"/>
  <c r="R3885" i="2"/>
  <c r="R3837" i="2"/>
  <c r="R3789" i="2"/>
  <c r="R3741" i="2"/>
  <c r="R3693" i="2"/>
  <c r="R3645" i="2"/>
  <c r="R3597" i="2"/>
  <c r="R3549" i="2"/>
  <c r="R3501" i="2"/>
  <c r="R3453" i="2"/>
  <c r="R3405" i="2"/>
  <c r="R3357" i="2"/>
  <c r="R3309" i="2"/>
  <c r="R3261" i="2"/>
  <c r="R3213" i="2"/>
  <c r="R3165" i="2"/>
  <c r="R3117" i="2"/>
  <c r="R3069" i="2"/>
  <c r="R3021" i="2"/>
  <c r="R2973" i="2"/>
  <c r="R2925" i="2"/>
  <c r="R2878" i="2"/>
  <c r="R2857" i="2"/>
  <c r="R2836" i="2"/>
  <c r="R2817" i="2"/>
  <c r="R2795" i="2"/>
  <c r="R2774" i="2"/>
  <c r="R2756" i="2"/>
  <c r="R2734" i="2"/>
  <c r="R2713" i="2"/>
  <c r="R2694" i="2"/>
  <c r="R2675" i="2"/>
  <c r="R2658" i="2"/>
  <c r="R2639" i="2"/>
  <c r="R2622" i="2"/>
  <c r="R2608" i="2"/>
  <c r="R2594" i="2"/>
  <c r="R2581" i="2"/>
  <c r="R2568" i="2"/>
  <c r="R2555" i="2"/>
  <c r="R2542" i="2"/>
  <c r="R2529" i="2"/>
  <c r="R2516" i="2"/>
  <c r="R2502" i="2"/>
  <c r="R2489" i="2"/>
  <c r="R2476" i="2"/>
  <c r="R2463" i="2"/>
  <c r="R2450" i="2"/>
  <c r="R2437" i="2"/>
  <c r="R2424" i="2"/>
  <c r="R2411" i="2"/>
  <c r="R2398" i="2"/>
  <c r="R2385" i="2"/>
  <c r="R2373" i="2"/>
  <c r="R2361" i="2"/>
  <c r="R2349" i="2"/>
  <c r="R2337" i="2"/>
  <c r="R2325" i="2"/>
  <c r="R2313" i="2"/>
  <c r="R2301" i="2"/>
  <c r="R2289" i="2"/>
  <c r="R2277" i="2"/>
  <c r="R2265" i="2"/>
  <c r="R2253" i="2"/>
  <c r="R2241" i="2"/>
  <c r="R2229" i="2"/>
  <c r="R2217" i="2"/>
  <c r="R2205" i="2"/>
  <c r="R2193" i="2"/>
  <c r="R2181" i="2"/>
  <c r="R2169" i="2"/>
  <c r="R2157" i="2"/>
  <c r="R2145" i="2"/>
  <c r="R2133" i="2"/>
  <c r="R2121" i="2"/>
  <c r="R2109" i="2"/>
  <c r="R2097" i="2"/>
  <c r="R2085" i="2"/>
  <c r="R2073" i="2"/>
  <c r="R2061" i="2"/>
  <c r="R2049" i="2"/>
  <c r="R2037" i="2"/>
  <c r="R2025" i="2"/>
  <c r="R2013" i="2"/>
  <c r="R2001" i="2"/>
  <c r="R1989" i="2"/>
  <c r="R1977" i="2"/>
  <c r="R1965" i="2"/>
  <c r="R1953" i="2"/>
  <c r="R1941" i="2"/>
  <c r="R1929" i="2"/>
  <c r="R1917" i="2"/>
  <c r="R1905" i="2"/>
  <c r="R1893" i="2"/>
  <c r="R1881" i="2"/>
  <c r="R1869" i="2"/>
  <c r="R1857" i="2"/>
  <c r="R1845" i="2"/>
  <c r="R1833" i="2"/>
  <c r="R1821" i="2"/>
  <c r="R1809" i="2"/>
  <c r="R1797" i="2"/>
  <c r="R1785" i="2"/>
  <c r="R1773" i="2"/>
  <c r="R1761" i="2"/>
  <c r="R1749" i="2"/>
  <c r="R1737" i="2"/>
  <c r="R1725" i="2"/>
  <c r="R1713" i="2"/>
  <c r="R1701" i="2"/>
  <c r="R1689" i="2"/>
  <c r="R1677" i="2"/>
  <c r="R1665" i="2"/>
  <c r="R1653" i="2"/>
  <c r="R1641" i="2"/>
  <c r="R1629" i="2"/>
  <c r="R1617" i="2"/>
  <c r="R1605" i="2"/>
  <c r="R1593" i="2"/>
  <c r="R1581" i="2"/>
  <c r="R1569" i="2"/>
  <c r="R1557" i="2"/>
  <c r="R1545" i="2"/>
  <c r="R1533" i="2"/>
  <c r="R1521" i="2"/>
  <c r="R1509" i="2"/>
  <c r="R1489" i="2"/>
  <c r="R1483" i="2"/>
  <c r="R1477" i="2"/>
  <c r="R1454" i="2"/>
  <c r="R1448" i="2"/>
  <c r="R1442" i="2"/>
  <c r="R1436" i="2"/>
  <c r="R1430" i="2"/>
  <c r="R1419" i="2"/>
  <c r="R1413" i="2"/>
  <c r="R1407" i="2"/>
  <c r="R1401" i="2"/>
  <c r="R1395" i="2"/>
  <c r="R1389" i="2"/>
  <c r="R1383" i="2"/>
  <c r="R1377" i="2"/>
  <c r="R1371" i="2"/>
  <c r="R1365" i="2"/>
  <c r="R1359" i="2"/>
  <c r="R1353" i="2"/>
  <c r="R1347" i="2"/>
  <c r="R1341" i="2"/>
  <c r="R7370" i="2"/>
  <c r="R6362" i="2"/>
  <c r="R5950" i="2"/>
  <c r="R5731" i="2"/>
  <c r="R5493" i="2"/>
  <c r="R5269" i="2"/>
  <c r="R5047" i="2"/>
  <c r="R4844" i="2"/>
  <c r="R4664" i="2"/>
  <c r="R4555" i="2"/>
  <c r="R4474" i="2"/>
  <c r="R4391" i="2"/>
  <c r="R4312" i="2"/>
  <c r="R4264" i="2"/>
  <c r="R4216" i="2"/>
  <c r="R4168" i="2"/>
  <c r="R4120" i="2"/>
  <c r="R4072" i="2"/>
  <c r="R4024" i="2"/>
  <c r="R3976" i="2"/>
  <c r="R3928" i="2"/>
  <c r="R3880" i="2"/>
  <c r="R3832" i="2"/>
  <c r="R3784" i="2"/>
  <c r="R3736" i="2"/>
  <c r="R3688" i="2"/>
  <c r="R3640" i="2"/>
  <c r="R3592" i="2"/>
  <c r="R3544" i="2"/>
  <c r="R3496" i="2"/>
  <c r="R3448" i="2"/>
  <c r="R3400" i="2"/>
  <c r="R3352" i="2"/>
  <c r="R3304" i="2"/>
  <c r="R3256" i="2"/>
  <c r="R3208" i="2"/>
  <c r="R3160" i="2"/>
  <c r="R3112" i="2"/>
  <c r="R3064" i="2"/>
  <c r="R3016" i="2"/>
  <c r="R2968" i="2"/>
  <c r="R2920" i="2"/>
  <c r="R2877" i="2"/>
  <c r="R2855" i="2"/>
  <c r="R2834" i="2"/>
  <c r="R2816" i="2"/>
  <c r="R2794" i="2"/>
  <c r="R2773" i="2"/>
  <c r="R2752" i="2"/>
  <c r="R2733" i="2"/>
  <c r="R2711" i="2"/>
  <c r="R2692" i="2"/>
  <c r="R2674" i="2"/>
  <c r="R2656" i="2"/>
  <c r="R2638" i="2"/>
  <c r="R2621" i="2"/>
  <c r="R2607" i="2"/>
  <c r="R2593" i="2"/>
  <c r="R2580" i="2"/>
  <c r="R2567" i="2"/>
  <c r="R2554" i="2"/>
  <c r="R2541" i="2"/>
  <c r="R2528" i="2"/>
  <c r="R2514" i="2"/>
  <c r="R2501" i="2"/>
  <c r="R2488" i="2"/>
  <c r="R2475" i="2"/>
  <c r="R2462" i="2"/>
  <c r="R2449" i="2"/>
  <c r="R2436" i="2"/>
  <c r="R2423" i="2"/>
  <c r="R2410" i="2"/>
  <c r="R2397" i="2"/>
  <c r="R2384" i="2"/>
  <c r="R2372" i="2"/>
  <c r="R2360" i="2"/>
  <c r="R2348" i="2"/>
  <c r="R2336" i="2"/>
  <c r="R2324" i="2"/>
  <c r="R2312" i="2"/>
  <c r="R2300" i="2"/>
  <c r="R2288" i="2"/>
  <c r="R2276" i="2"/>
  <c r="R2264" i="2"/>
  <c r="R2252" i="2"/>
  <c r="R2240" i="2"/>
  <c r="R2228" i="2"/>
  <c r="R2216" i="2"/>
  <c r="R2204" i="2"/>
  <c r="R2192" i="2"/>
  <c r="R2180" i="2"/>
  <c r="R2168" i="2"/>
  <c r="R2156" i="2"/>
  <c r="R2144" i="2"/>
  <c r="R2132" i="2"/>
  <c r="R2120" i="2"/>
  <c r="R2108" i="2"/>
  <c r="R2096" i="2"/>
  <c r="R2084" i="2"/>
  <c r="R2072" i="2"/>
  <c r="R2060" i="2"/>
  <c r="R2048" i="2"/>
  <c r="R2036" i="2"/>
  <c r="R2024" i="2"/>
  <c r="R2012" i="2"/>
  <c r="R2000" i="2"/>
  <c r="R1988" i="2"/>
  <c r="R1976" i="2"/>
  <c r="R1964" i="2"/>
  <c r="R1952" i="2"/>
  <c r="R1940" i="2"/>
  <c r="R1928" i="2"/>
  <c r="R1916" i="2"/>
  <c r="R1904" i="2"/>
  <c r="R1892" i="2"/>
  <c r="R1880" i="2"/>
  <c r="R1868" i="2"/>
  <c r="R1856" i="2"/>
  <c r="R1844" i="2"/>
  <c r="R1832" i="2"/>
  <c r="R1820" i="2"/>
  <c r="R1808" i="2"/>
  <c r="R1796" i="2"/>
  <c r="R1784" i="2"/>
  <c r="R1772" i="2"/>
  <c r="R1760" i="2"/>
  <c r="R1748" i="2"/>
  <c r="R1736" i="2"/>
  <c r="R1724" i="2"/>
  <c r="R1712" i="2"/>
  <c r="R1700" i="2"/>
  <c r="R1688" i="2"/>
  <c r="R1676" i="2"/>
  <c r="R1664" i="2"/>
  <c r="R1652" i="2"/>
  <c r="R1640" i="2"/>
  <c r="R1628" i="2"/>
  <c r="R1616" i="2"/>
  <c r="R1604" i="2"/>
  <c r="R1592" i="2"/>
  <c r="R1580" i="2"/>
  <c r="R1568" i="2"/>
  <c r="R1556" i="2"/>
  <c r="R1544" i="2"/>
  <c r="R1532" i="2"/>
  <c r="R1520" i="2"/>
  <c r="R1508" i="2"/>
  <c r="R1500" i="2"/>
  <c r="R1471" i="2"/>
  <c r="R1465" i="2"/>
  <c r="R1459" i="2"/>
  <c r="R1424" i="2"/>
  <c r="R1335" i="2"/>
  <c r="R7164" i="2"/>
  <c r="R6293" i="2"/>
  <c r="R5925" i="2"/>
  <c r="R5701" i="2"/>
  <c r="R5468" i="2"/>
  <c r="R5230" i="2"/>
  <c r="R5024" i="2"/>
  <c r="R4821" i="2"/>
  <c r="R4649" i="2"/>
  <c r="R4548" i="2"/>
  <c r="R4463" i="2"/>
  <c r="R4380" i="2"/>
  <c r="R4306" i="2"/>
  <c r="R4258" i="2"/>
  <c r="R4210" i="2"/>
  <c r="R4162" i="2"/>
  <c r="R4114" i="2"/>
  <c r="R4066" i="2"/>
  <c r="R4018" i="2"/>
  <c r="R3970" i="2"/>
  <c r="R3922" i="2"/>
  <c r="R3874" i="2"/>
  <c r="R3826" i="2"/>
  <c r="R3778" i="2"/>
  <c r="R3730" i="2"/>
  <c r="R3682" i="2"/>
  <c r="R3634" i="2"/>
  <c r="R3586" i="2"/>
  <c r="R3538" i="2"/>
  <c r="R3490" i="2"/>
  <c r="R3442" i="2"/>
  <c r="R3394" i="2"/>
  <c r="R3346" i="2"/>
  <c r="R3298" i="2"/>
  <c r="R3250" i="2"/>
  <c r="R3202" i="2"/>
  <c r="R3154" i="2"/>
  <c r="R3106" i="2"/>
  <c r="R3058" i="2"/>
  <c r="R3010" i="2"/>
  <c r="R2962" i="2"/>
  <c r="R2914" i="2"/>
  <c r="R2876" i="2"/>
  <c r="R2854" i="2"/>
  <c r="R2833" i="2"/>
  <c r="R2812" i="2"/>
  <c r="R2793" i="2"/>
  <c r="R2771" i="2"/>
  <c r="R2750" i="2"/>
  <c r="R2732" i="2"/>
  <c r="R2710" i="2"/>
  <c r="R2690" i="2"/>
  <c r="R2673" i="2"/>
  <c r="R2654" i="2"/>
  <c r="R2637" i="2"/>
  <c r="R2620" i="2"/>
  <c r="R2606" i="2"/>
  <c r="R2592" i="2"/>
  <c r="R2579" i="2"/>
  <c r="R2566" i="2"/>
  <c r="R2553" i="2"/>
  <c r="R2540" i="2"/>
  <c r="R2526" i="2"/>
  <c r="R2513" i="2"/>
  <c r="R2500" i="2"/>
  <c r="R2487" i="2"/>
  <c r="R2474" i="2"/>
  <c r="R2461" i="2"/>
  <c r="R2448" i="2"/>
  <c r="R2435" i="2"/>
  <c r="R2422" i="2"/>
  <c r="R2409" i="2"/>
  <c r="R2396" i="2"/>
  <c r="R2383" i="2"/>
  <c r="R2371" i="2"/>
  <c r="R2359" i="2"/>
  <c r="R2347" i="2"/>
  <c r="R2335" i="2"/>
  <c r="R2323" i="2"/>
  <c r="R2311" i="2"/>
  <c r="R2299" i="2"/>
  <c r="R2287" i="2"/>
  <c r="R2275" i="2"/>
  <c r="R2263" i="2"/>
  <c r="R2251" i="2"/>
  <c r="R2239" i="2"/>
  <c r="R2227" i="2"/>
  <c r="R2215" i="2"/>
  <c r="R2203" i="2"/>
  <c r="R2191" i="2"/>
  <c r="R2179" i="2"/>
  <c r="R2167" i="2"/>
  <c r="R2155" i="2"/>
  <c r="R2143" i="2"/>
  <c r="R2131" i="2"/>
  <c r="R2119" i="2"/>
  <c r="R2107" i="2"/>
  <c r="R2095" i="2"/>
  <c r="R2083" i="2"/>
  <c r="R2071" i="2"/>
  <c r="R2059" i="2"/>
  <c r="R2047" i="2"/>
  <c r="R2035" i="2"/>
  <c r="R2023" i="2"/>
  <c r="R2011" i="2"/>
  <c r="R1999" i="2"/>
  <c r="R1987" i="2"/>
  <c r="R1975" i="2"/>
  <c r="R1963" i="2"/>
  <c r="R1951" i="2"/>
  <c r="R1939" i="2"/>
  <c r="R1927" i="2"/>
  <c r="R1915" i="2"/>
  <c r="R1903" i="2"/>
  <c r="R1891" i="2"/>
  <c r="R1879" i="2"/>
  <c r="R1867" i="2"/>
  <c r="R1855" i="2"/>
  <c r="R1843" i="2"/>
  <c r="R1831" i="2"/>
  <c r="R1819" i="2"/>
  <c r="R1807" i="2"/>
  <c r="R1795" i="2"/>
  <c r="R1783" i="2"/>
  <c r="R1771" i="2"/>
  <c r="R1759" i="2"/>
  <c r="R1747" i="2"/>
  <c r="R1735" i="2"/>
  <c r="R1723" i="2"/>
  <c r="R1711" i="2"/>
  <c r="R1699" i="2"/>
  <c r="R1687" i="2"/>
  <c r="R1675" i="2"/>
  <c r="R1663" i="2"/>
  <c r="R1651" i="2"/>
  <c r="R1639" i="2"/>
  <c r="R1627" i="2"/>
  <c r="R1615" i="2"/>
  <c r="R1603" i="2"/>
  <c r="R1591" i="2"/>
  <c r="R1579" i="2"/>
  <c r="R1567" i="2"/>
  <c r="R1555" i="2"/>
  <c r="R1543" i="2"/>
  <c r="R1531" i="2"/>
  <c r="R1519" i="2"/>
  <c r="R1507" i="2"/>
  <c r="R1494" i="2"/>
  <c r="R1488" i="2"/>
  <c r="R1482" i="2"/>
  <c r="R1476" i="2"/>
  <c r="R1453" i="2"/>
  <c r="R1447" i="2"/>
  <c r="R1441" i="2"/>
  <c r="R1435" i="2"/>
  <c r="R1429" i="2"/>
  <c r="R1418" i="2"/>
  <c r="R1412" i="2"/>
  <c r="R1406" i="2"/>
  <c r="R1400" i="2"/>
  <c r="R1394" i="2"/>
  <c r="R1388" i="2"/>
  <c r="R1382" i="2"/>
  <c r="R1376" i="2"/>
  <c r="R1370" i="2"/>
  <c r="R1364" i="2"/>
  <c r="R1358" i="2"/>
  <c r="R1352" i="2"/>
  <c r="R1346" i="2"/>
  <c r="R1340" i="2"/>
  <c r="R7049" i="2"/>
  <c r="R6223" i="2"/>
  <c r="R5900" i="2"/>
  <c r="R5662" i="2"/>
  <c r="R5443" i="2"/>
  <c r="R5205" i="2"/>
  <c r="R5001" i="2"/>
  <c r="R4798" i="2"/>
  <c r="R4634" i="2"/>
  <c r="R4535" i="2"/>
  <c r="R4452" i="2"/>
  <c r="R4369" i="2"/>
  <c r="R4300" i="2"/>
  <c r="R4252" i="2"/>
  <c r="R4204" i="2"/>
  <c r="R4156" i="2"/>
  <c r="R4108" i="2"/>
  <c r="R4060" i="2"/>
  <c r="R4012" i="2"/>
  <c r="R3964" i="2"/>
  <c r="R3916" i="2"/>
  <c r="R3868" i="2"/>
  <c r="R8971" i="2"/>
  <c r="R6940" i="2"/>
  <c r="R8691" i="2"/>
  <c r="R6939" i="2"/>
  <c r="R6138" i="2"/>
  <c r="R5869" i="2"/>
  <c r="R5636" i="2"/>
  <c r="R5398" i="2"/>
  <c r="R5179" i="2"/>
  <c r="R4965" i="2"/>
  <c r="R4774" i="2"/>
  <c r="R4620" i="2"/>
  <c r="R4523" i="2"/>
  <c r="R4440" i="2"/>
  <c r="R4357" i="2"/>
  <c r="R4293" i="2"/>
  <c r="R4245" i="2"/>
  <c r="R4197" i="2"/>
  <c r="R4149" i="2"/>
  <c r="R4101" i="2"/>
  <c r="R4053" i="2"/>
  <c r="R4005" i="2"/>
  <c r="R3957" i="2"/>
  <c r="R3909" i="2"/>
  <c r="R3861" i="2"/>
  <c r="R3813" i="2"/>
  <c r="R3765" i="2"/>
  <c r="R3717" i="2"/>
  <c r="R3669" i="2"/>
  <c r="R3621" i="2"/>
  <c r="R3573" i="2"/>
  <c r="R3525" i="2"/>
  <c r="R3477" i="2"/>
  <c r="R3429" i="2"/>
  <c r="R3381" i="2"/>
  <c r="R3333" i="2"/>
  <c r="R3285" i="2"/>
  <c r="R3237" i="2"/>
  <c r="R3189" i="2"/>
  <c r="R3141" i="2"/>
  <c r="R3093" i="2"/>
  <c r="R3045" i="2"/>
  <c r="R2997" i="2"/>
  <c r="R2949" i="2"/>
  <c r="R2901" i="2"/>
  <c r="R2867" i="2"/>
  <c r="R2846" i="2"/>
  <c r="R2828" i="2"/>
  <c r="R2806" i="2"/>
  <c r="R2785" i="2"/>
  <c r="R2764" i="2"/>
  <c r="R2745" i="2"/>
  <c r="R2723" i="2"/>
  <c r="R2702" i="2"/>
  <c r="R2685" i="2"/>
  <c r="R2666" i="2"/>
  <c r="R2649" i="2"/>
  <c r="R2630" i="2"/>
  <c r="R2615" i="2"/>
  <c r="R2601" i="2"/>
  <c r="R2588" i="2"/>
  <c r="R2574" i="2"/>
  <c r="R2561" i="2"/>
  <c r="R2548" i="2"/>
  <c r="R2535" i="2"/>
  <c r="R2522" i="2"/>
  <c r="R2509" i="2"/>
  <c r="R2496" i="2"/>
  <c r="R2483" i="2"/>
  <c r="R2470" i="2"/>
  <c r="R2457" i="2"/>
  <c r="R2444" i="2"/>
  <c r="R2430" i="2"/>
  <c r="R2417" i="2"/>
  <c r="R2404" i="2"/>
  <c r="R2391" i="2"/>
  <c r="R2379" i="2"/>
  <c r="R2367" i="2"/>
  <c r="R2355" i="2"/>
  <c r="R2343" i="2"/>
  <c r="R2331" i="2"/>
  <c r="R2319" i="2"/>
  <c r="R2307" i="2"/>
  <c r="R2295" i="2"/>
  <c r="R2283" i="2"/>
  <c r="R2271" i="2"/>
  <c r="R2259" i="2"/>
  <c r="R2247" i="2"/>
  <c r="R2235" i="2"/>
  <c r="R2223" i="2"/>
  <c r="R2211" i="2"/>
  <c r="R2199" i="2"/>
  <c r="R2187" i="2"/>
  <c r="R2175" i="2"/>
  <c r="R2163" i="2"/>
  <c r="R2151" i="2"/>
  <c r="R2139" i="2"/>
  <c r="R2127" i="2"/>
  <c r="R2115" i="2"/>
  <c r="R2103" i="2"/>
  <c r="R2091" i="2"/>
  <c r="R2079" i="2"/>
  <c r="R2067" i="2"/>
  <c r="R2055" i="2"/>
  <c r="R2043" i="2"/>
  <c r="R2031" i="2"/>
  <c r="R2019" i="2"/>
  <c r="R2007" i="2"/>
  <c r="R1995" i="2"/>
  <c r="R1983" i="2"/>
  <c r="R1971" i="2"/>
  <c r="R1959" i="2"/>
  <c r="R1947" i="2"/>
  <c r="R1935" i="2"/>
  <c r="R1923" i="2"/>
  <c r="R1911" i="2"/>
  <c r="R1899" i="2"/>
  <c r="R1887" i="2"/>
  <c r="R1875" i="2"/>
  <c r="R1863" i="2"/>
  <c r="R1851" i="2"/>
  <c r="R1839" i="2"/>
  <c r="R1827" i="2"/>
  <c r="R1815" i="2"/>
  <c r="R1803" i="2"/>
  <c r="R1791" i="2"/>
  <c r="R1779" i="2"/>
  <c r="R1767" i="2"/>
  <c r="R1755" i="2"/>
  <c r="R1743" i="2"/>
  <c r="R1731" i="2"/>
  <c r="R1719" i="2"/>
  <c r="R1707" i="2"/>
  <c r="R1695" i="2"/>
  <c r="R1683" i="2"/>
  <c r="R1671" i="2"/>
  <c r="R1659" i="2"/>
  <c r="R1647" i="2"/>
  <c r="R1635" i="2"/>
  <c r="R1623" i="2"/>
  <c r="R1611" i="2"/>
  <c r="R1599" i="2"/>
  <c r="R1587" i="2"/>
  <c r="R1575" i="2"/>
  <c r="R1563" i="2"/>
  <c r="R1551" i="2"/>
  <c r="R1539" i="2"/>
  <c r="R1527" i="2"/>
  <c r="R1515" i="2"/>
  <c r="R1492" i="2"/>
  <c r="R1486" i="2"/>
  <c r="R1480" i="2"/>
  <c r="R1474" i="2"/>
  <c r="R1451" i="2"/>
  <c r="R1445" i="2"/>
  <c r="R1439" i="2"/>
  <c r="R1433" i="2"/>
  <c r="R1422" i="2"/>
  <c r="R1416" i="2"/>
  <c r="R1410" i="2"/>
  <c r="R1404" i="2"/>
  <c r="R1398" i="2"/>
  <c r="R1392" i="2"/>
  <c r="R1386" i="2"/>
  <c r="R1380" i="2"/>
  <c r="R1374" i="2"/>
  <c r="R1368" i="2"/>
  <c r="R1362" i="2"/>
  <c r="R1356" i="2"/>
  <c r="R1350" i="2"/>
  <c r="R1344" i="2"/>
  <c r="R1338" i="2"/>
  <c r="R6691" i="2"/>
  <c r="R5660" i="2"/>
  <c r="R5155" i="2"/>
  <c r="R4699" i="2"/>
  <c r="R4441" i="2"/>
  <c r="R4282" i="2"/>
  <c r="R4154" i="2"/>
  <c r="R4048" i="2"/>
  <c r="R3940" i="2"/>
  <c r="R3818" i="2"/>
  <c r="R3722" i="2"/>
  <c r="R3626" i="2"/>
  <c r="R3530" i="2"/>
  <c r="R3434" i="2"/>
  <c r="R3338" i="2"/>
  <c r="R3242" i="2"/>
  <c r="R3146" i="2"/>
  <c r="R3050" i="2"/>
  <c r="R2954" i="2"/>
  <c r="R2870" i="2"/>
  <c r="R2830" i="2"/>
  <c r="R2788" i="2"/>
  <c r="R2747" i="2"/>
  <c r="R2708" i="2"/>
  <c r="R2670" i="2"/>
  <c r="R2634" i="2"/>
  <c r="R2603" i="2"/>
  <c r="R2577" i="2"/>
  <c r="R2550" i="2"/>
  <c r="R2524" i="2"/>
  <c r="R2498" i="2"/>
  <c r="R2472" i="2"/>
  <c r="R2446" i="2"/>
  <c r="R2420" i="2"/>
  <c r="R2393" i="2"/>
  <c r="R2369" i="2"/>
  <c r="R2345" i="2"/>
  <c r="R2321" i="2"/>
  <c r="R2297" i="2"/>
  <c r="R2273" i="2"/>
  <c r="R2249" i="2"/>
  <c r="R2225" i="2"/>
  <c r="R2201" i="2"/>
  <c r="R2177" i="2"/>
  <c r="R2153" i="2"/>
  <c r="R2129" i="2"/>
  <c r="R2105" i="2"/>
  <c r="R2081" i="2"/>
  <c r="R2057" i="2"/>
  <c r="R2033" i="2"/>
  <c r="R2009" i="2"/>
  <c r="R1985" i="2"/>
  <c r="R1961" i="2"/>
  <c r="R1937" i="2"/>
  <c r="R1913" i="2"/>
  <c r="R1889" i="2"/>
  <c r="R1865" i="2"/>
  <c r="R1841" i="2"/>
  <c r="R1817" i="2"/>
  <c r="R1793" i="2"/>
  <c r="R1769" i="2"/>
  <c r="R1745" i="2"/>
  <c r="R1721" i="2"/>
  <c r="R1697" i="2"/>
  <c r="R1673" i="2"/>
  <c r="R1649" i="2"/>
  <c r="R1625" i="2"/>
  <c r="R1601" i="2"/>
  <c r="R1577" i="2"/>
  <c r="R1553" i="2"/>
  <c r="R1529" i="2"/>
  <c r="R1505" i="2"/>
  <c r="R1468" i="2"/>
  <c r="R1461" i="2"/>
  <c r="R1446" i="2"/>
  <c r="R1438" i="2"/>
  <c r="R1408" i="2"/>
  <c r="R1384" i="2"/>
  <c r="R1360" i="2"/>
  <c r="R1336" i="2"/>
  <c r="R1330" i="2"/>
  <c r="R1324" i="2"/>
  <c r="R1318" i="2"/>
  <c r="R1312" i="2"/>
  <c r="R1306" i="2"/>
  <c r="R1300" i="2"/>
  <c r="R1294" i="2"/>
  <c r="R1288" i="2"/>
  <c r="R1282" i="2"/>
  <c r="R1235" i="2"/>
  <c r="R1212" i="2"/>
  <c r="R1206" i="2"/>
  <c r="R1200" i="2"/>
  <c r="R6516" i="2"/>
  <c r="R5637" i="2"/>
  <c r="R5125" i="2"/>
  <c r="R4626" i="2"/>
  <c r="R4430" i="2"/>
  <c r="R4276" i="2"/>
  <c r="R4150" i="2"/>
  <c r="R4042" i="2"/>
  <c r="R3914" i="2"/>
  <c r="R3814" i="2"/>
  <c r="R3718" i="2"/>
  <c r="R3622" i="2"/>
  <c r="R3526" i="2"/>
  <c r="R3430" i="2"/>
  <c r="R3334" i="2"/>
  <c r="R3238" i="2"/>
  <c r="R3142" i="2"/>
  <c r="R3046" i="2"/>
  <c r="R2950" i="2"/>
  <c r="R2869" i="2"/>
  <c r="R2829" i="2"/>
  <c r="R2786" i="2"/>
  <c r="R2746" i="2"/>
  <c r="R2704" i="2"/>
  <c r="R2668" i="2"/>
  <c r="R2632" i="2"/>
  <c r="R2602" i="2"/>
  <c r="R2576" i="2"/>
  <c r="R2549" i="2"/>
  <c r="R2523" i="2"/>
  <c r="R2497" i="2"/>
  <c r="R2471" i="2"/>
  <c r="R2445" i="2"/>
  <c r="R2418" i="2"/>
  <c r="R2392" i="2"/>
  <c r="R2368" i="2"/>
  <c r="R2344" i="2"/>
  <c r="R2320" i="2"/>
  <c r="R2296" i="2"/>
  <c r="R2272" i="2"/>
  <c r="R2248" i="2"/>
  <c r="R2224" i="2"/>
  <c r="R2200" i="2"/>
  <c r="R2176" i="2"/>
  <c r="R2152" i="2"/>
  <c r="R2128" i="2"/>
  <c r="R2104" i="2"/>
  <c r="R2080" i="2"/>
  <c r="R2056" i="2"/>
  <c r="R2032" i="2"/>
  <c r="R2008" i="2"/>
  <c r="R1984" i="2"/>
  <c r="R1960" i="2"/>
  <c r="R1936" i="2"/>
  <c r="R1912" i="2"/>
  <c r="R1888" i="2"/>
  <c r="R1864" i="2"/>
  <c r="R1840" i="2"/>
  <c r="R1816" i="2"/>
  <c r="R1792" i="2"/>
  <c r="R1768" i="2"/>
  <c r="R1744" i="2"/>
  <c r="R1720" i="2"/>
  <c r="R1696" i="2"/>
  <c r="R1672" i="2"/>
  <c r="R1648" i="2"/>
  <c r="R1624" i="2"/>
  <c r="R1600" i="2"/>
  <c r="R1576" i="2"/>
  <c r="R1552" i="2"/>
  <c r="R1528" i="2"/>
  <c r="R1504" i="2"/>
  <c r="R1497" i="2"/>
  <c r="R1490" i="2"/>
  <c r="R1423" i="2"/>
  <c r="R1415" i="2"/>
  <c r="R1399" i="2"/>
  <c r="R1391" i="2"/>
  <c r="R1375" i="2"/>
  <c r="R1367" i="2"/>
  <c r="R1351" i="2"/>
  <c r="R1343" i="2"/>
  <c r="R6186" i="2"/>
  <c r="R5612" i="2"/>
  <c r="R5089" i="2"/>
  <c r="R4621" i="2"/>
  <c r="R4419" i="2"/>
  <c r="R4250" i="2"/>
  <c r="R4144" i="2"/>
  <c r="R4036" i="2"/>
  <c r="R3910" i="2"/>
  <c r="R3808" i="2"/>
  <c r="R3712" i="2"/>
  <c r="R3616" i="2"/>
  <c r="R3520" i="2"/>
  <c r="R3424" i="2"/>
  <c r="R3328" i="2"/>
  <c r="R3232" i="2"/>
  <c r="R3136" i="2"/>
  <c r="R3040" i="2"/>
  <c r="R2944" i="2"/>
  <c r="R2866" i="2"/>
  <c r="R2824" i="2"/>
  <c r="R2783" i="2"/>
  <c r="R2744" i="2"/>
  <c r="R2701" i="2"/>
  <c r="R2665" i="2"/>
  <c r="R2629" i="2"/>
  <c r="R2600" i="2"/>
  <c r="R2573" i="2"/>
  <c r="R2547" i="2"/>
  <c r="R2521" i="2"/>
  <c r="R2495" i="2"/>
  <c r="R2469" i="2"/>
  <c r="R2442" i="2"/>
  <c r="R2416" i="2"/>
  <c r="R2390" i="2"/>
  <c r="R2366" i="2"/>
  <c r="R2342" i="2"/>
  <c r="R2318" i="2"/>
  <c r="R2294" i="2"/>
  <c r="R2270" i="2"/>
  <c r="R2246" i="2"/>
  <c r="R2222" i="2"/>
  <c r="R2198" i="2"/>
  <c r="R2174" i="2"/>
  <c r="R2150" i="2"/>
  <c r="R2126" i="2"/>
  <c r="R2102" i="2"/>
  <c r="R2078" i="2"/>
  <c r="R2054" i="2"/>
  <c r="R2030" i="2"/>
  <c r="R2006" i="2"/>
  <c r="R1982" i="2"/>
  <c r="R1958" i="2"/>
  <c r="R1934" i="2"/>
  <c r="R1910" i="2"/>
  <c r="R1886" i="2"/>
  <c r="R1862" i="2"/>
  <c r="R1838" i="2"/>
  <c r="R1814" i="2"/>
  <c r="R1790" i="2"/>
  <c r="R1766" i="2"/>
  <c r="R1742" i="2"/>
  <c r="R1718" i="2"/>
  <c r="R1694" i="2"/>
  <c r="R1670" i="2"/>
  <c r="R1646" i="2"/>
  <c r="R1622" i="2"/>
  <c r="R1598" i="2"/>
  <c r="R1574" i="2"/>
  <c r="R1550" i="2"/>
  <c r="R1526" i="2"/>
  <c r="R1481" i="2"/>
  <c r="R1473" i="2"/>
  <c r="R1467" i="2"/>
  <c r="R1437" i="2"/>
  <c r="R1329" i="2"/>
  <c r="R1323" i="2"/>
  <c r="R1317" i="2"/>
  <c r="R1311" i="2"/>
  <c r="R1305" i="2"/>
  <c r="R1299" i="2"/>
  <c r="R1293" i="2"/>
  <c r="R1287" i="2"/>
  <c r="R1281" i="2"/>
  <c r="R1234" i="2"/>
  <c r="R1211" i="2"/>
  <c r="R1205" i="2"/>
  <c r="R6139" i="2"/>
  <c r="R5587" i="2"/>
  <c r="R4987" i="2"/>
  <c r="R4608" i="2"/>
  <c r="R4408" i="2"/>
  <c r="R4246" i="2"/>
  <c r="R4138" i="2"/>
  <c r="R4010" i="2"/>
  <c r="R3904" i="2"/>
  <c r="R3802" i="2"/>
  <c r="R3706" i="2"/>
  <c r="R3610" i="2"/>
  <c r="R3514" i="2"/>
  <c r="R3418" i="2"/>
  <c r="R3322" i="2"/>
  <c r="R3226" i="2"/>
  <c r="R3130" i="2"/>
  <c r="R3034" i="2"/>
  <c r="R2938" i="2"/>
  <c r="R2865" i="2"/>
  <c r="R2822" i="2"/>
  <c r="R2782" i="2"/>
  <c r="R2740" i="2"/>
  <c r="R2699" i="2"/>
  <c r="R2663" i="2"/>
  <c r="R2627" i="2"/>
  <c r="R2598" i="2"/>
  <c r="R2572" i="2"/>
  <c r="R2546" i="2"/>
  <c r="R2520" i="2"/>
  <c r="R2494" i="2"/>
  <c r="R2468" i="2"/>
  <c r="R2441" i="2"/>
  <c r="R2415" i="2"/>
  <c r="R2389" i="2"/>
  <c r="R2365" i="2"/>
  <c r="R2341" i="2"/>
  <c r="R2317" i="2"/>
  <c r="R2293" i="2"/>
  <c r="R2269" i="2"/>
  <c r="R2245" i="2"/>
  <c r="R2221" i="2"/>
  <c r="R2197" i="2"/>
  <c r="R2173" i="2"/>
  <c r="R2149" i="2"/>
  <c r="R2125" i="2"/>
  <c r="R2101" i="2"/>
  <c r="R2077" i="2"/>
  <c r="R2053" i="2"/>
  <c r="R2029" i="2"/>
  <c r="R2005" i="2"/>
  <c r="R1981" i="2"/>
  <c r="R1957" i="2"/>
  <c r="R1933" i="2"/>
  <c r="R1909" i="2"/>
  <c r="R1885" i="2"/>
  <c r="R1861" i="2"/>
  <c r="R1837" i="2"/>
  <c r="R1813" i="2"/>
  <c r="R1789" i="2"/>
  <c r="R1765" i="2"/>
  <c r="R1741" i="2"/>
  <c r="R1717" i="2"/>
  <c r="R1693" i="2"/>
  <c r="R1669" i="2"/>
  <c r="R1645" i="2"/>
  <c r="R1621" i="2"/>
  <c r="R1597" i="2"/>
  <c r="R1573" i="2"/>
  <c r="R1549" i="2"/>
  <c r="R1525" i="2"/>
  <c r="R1503" i="2"/>
  <c r="R1496" i="2"/>
  <c r="R1452" i="2"/>
  <c r="R1444" i="2"/>
  <c r="R1414" i="2"/>
  <c r="R1390" i="2"/>
  <c r="R1366" i="2"/>
  <c r="R1342" i="2"/>
  <c r="R1275" i="2"/>
  <c r="R1269" i="2"/>
  <c r="R1263" i="2"/>
  <c r="R1257" i="2"/>
  <c r="R1251" i="2"/>
  <c r="R1245" i="2"/>
  <c r="R1239" i="2"/>
  <c r="R1228" i="2"/>
  <c r="R1222" i="2"/>
  <c r="R1216" i="2"/>
  <c r="R8307" i="2"/>
  <c r="R5893" i="2"/>
  <c r="R5374" i="2"/>
  <c r="R4902" i="2"/>
  <c r="R4524" i="2"/>
  <c r="R4336" i="2"/>
  <c r="R4202" i="2"/>
  <c r="R4096" i="2"/>
  <c r="R3988" i="2"/>
  <c r="R3862" i="2"/>
  <c r="R3766" i="2"/>
  <c r="R3670" i="2"/>
  <c r="R3574" i="2"/>
  <c r="R3478" i="2"/>
  <c r="R3382" i="2"/>
  <c r="R3286" i="2"/>
  <c r="R3190" i="2"/>
  <c r="R3094" i="2"/>
  <c r="R2998" i="2"/>
  <c r="R2902" i="2"/>
  <c r="R2848" i="2"/>
  <c r="R2807" i="2"/>
  <c r="R2768" i="2"/>
  <c r="R2725" i="2"/>
  <c r="R2686" i="2"/>
  <c r="R2650" i="2"/>
  <c r="R2617" i="2"/>
  <c r="R2589" i="2"/>
  <c r="R2562" i="2"/>
  <c r="R2536" i="2"/>
  <c r="R2510" i="2"/>
  <c r="R2484" i="2"/>
  <c r="R2458" i="2"/>
  <c r="R2432" i="2"/>
  <c r="R2405" i="2"/>
  <c r="R2380" i="2"/>
  <c r="R2356" i="2"/>
  <c r="R2332" i="2"/>
  <c r="R2308" i="2"/>
  <c r="R2284" i="2"/>
  <c r="R2260" i="2"/>
  <c r="R2236" i="2"/>
  <c r="R2212" i="2"/>
  <c r="R2188" i="2"/>
  <c r="R2164" i="2"/>
  <c r="R2140" i="2"/>
  <c r="R2116" i="2"/>
  <c r="R2092" i="2"/>
  <c r="R2068" i="2"/>
  <c r="R2044" i="2"/>
  <c r="R2020" i="2"/>
  <c r="R1996" i="2"/>
  <c r="R1972" i="2"/>
  <c r="R1948" i="2"/>
  <c r="R1924" i="2"/>
  <c r="R1900" i="2"/>
  <c r="R1876" i="2"/>
  <c r="R1852" i="2"/>
  <c r="R1828" i="2"/>
  <c r="R1804" i="2"/>
  <c r="R1780" i="2"/>
  <c r="R1756" i="2"/>
  <c r="R1732" i="2"/>
  <c r="R1708" i="2"/>
  <c r="R1684" i="2"/>
  <c r="R1660" i="2"/>
  <c r="R1636" i="2"/>
  <c r="R1612" i="2"/>
  <c r="R1588" i="2"/>
  <c r="R1564" i="2"/>
  <c r="R1540" i="2"/>
  <c r="R1516" i="2"/>
  <c r="R1478" i="2"/>
  <c r="R1411" i="2"/>
  <c r="R1403" i="2"/>
  <c r="R1387" i="2"/>
  <c r="R1379" i="2"/>
  <c r="R1363" i="2"/>
  <c r="R1355" i="2"/>
  <c r="R1339" i="2"/>
  <c r="R1273" i="2"/>
  <c r="R1267" i="2"/>
  <c r="R1261" i="2"/>
  <c r="R1255" i="2"/>
  <c r="R1249" i="2"/>
  <c r="R1243" i="2"/>
  <c r="R1226" i="2"/>
  <c r="R1220" i="2"/>
  <c r="R1214" i="2"/>
  <c r="R7993" i="2"/>
  <c r="R5875" i="2"/>
  <c r="R5349" i="2"/>
  <c r="R4796" i="2"/>
  <c r="R4513" i="2"/>
  <c r="R4330" i="2"/>
  <c r="R4198" i="2"/>
  <c r="R4090" i="2"/>
  <c r="R3962" i="2"/>
  <c r="R3856" i="2"/>
  <c r="R3760" i="2"/>
  <c r="R3664" i="2"/>
  <c r="R3568" i="2"/>
  <c r="R3472" i="2"/>
  <c r="R3376" i="2"/>
  <c r="R3280" i="2"/>
  <c r="R3184" i="2"/>
  <c r="R3088" i="2"/>
  <c r="R2992" i="2"/>
  <c r="R2896" i="2"/>
  <c r="R2845" i="2"/>
  <c r="R2805" i="2"/>
  <c r="R2762" i="2"/>
  <c r="R2722" i="2"/>
  <c r="R2684" i="2"/>
  <c r="R2648" i="2"/>
  <c r="R2614" i="2"/>
  <c r="R2586" i="2"/>
  <c r="R2560" i="2"/>
  <c r="R2534" i="2"/>
  <c r="R2508" i="2"/>
  <c r="R2482" i="2"/>
  <c r="R2456" i="2"/>
  <c r="R2429" i="2"/>
  <c r="R2403" i="2"/>
  <c r="R2378" i="2"/>
  <c r="R2354" i="2"/>
  <c r="R2330" i="2"/>
  <c r="R2306" i="2"/>
  <c r="R2282" i="2"/>
  <c r="R2258" i="2"/>
  <c r="R2234" i="2"/>
  <c r="R2210" i="2"/>
  <c r="R2186" i="2"/>
  <c r="R2162" i="2"/>
  <c r="R2138" i="2"/>
  <c r="R2114" i="2"/>
  <c r="R2090" i="2"/>
  <c r="R2066" i="2"/>
  <c r="R2042" i="2"/>
  <c r="R2018" i="2"/>
  <c r="R1994" i="2"/>
  <c r="R1970" i="2"/>
  <c r="R1946" i="2"/>
  <c r="R1922" i="2"/>
  <c r="R1898" i="2"/>
  <c r="R1874" i="2"/>
  <c r="R1850" i="2"/>
  <c r="R1826" i="2"/>
  <c r="R1802" i="2"/>
  <c r="R1778" i="2"/>
  <c r="R1754" i="2"/>
  <c r="R1730" i="2"/>
  <c r="R1706" i="2"/>
  <c r="R1682" i="2"/>
  <c r="R1658" i="2"/>
  <c r="R1634" i="2"/>
  <c r="R1610" i="2"/>
  <c r="R1586" i="2"/>
  <c r="R1562" i="2"/>
  <c r="R1538" i="2"/>
  <c r="R1514" i="2"/>
  <c r="R1493" i="2"/>
  <c r="R1485" i="2"/>
  <c r="R1470" i="2"/>
  <c r="R1463" i="2"/>
  <c r="R1449" i="2"/>
  <c r="R1426" i="2"/>
  <c r="R1332" i="2"/>
  <c r="R1326" i="2"/>
  <c r="R1320" i="2"/>
  <c r="R1314" i="2"/>
  <c r="R1308" i="2"/>
  <c r="R1302" i="2"/>
  <c r="R1296" i="2"/>
  <c r="R1290" i="2"/>
  <c r="R1284" i="2"/>
  <c r="R1278" i="2"/>
  <c r="R1237" i="2"/>
  <c r="R1231" i="2"/>
  <c r="R1208" i="2"/>
  <c r="R1202" i="2"/>
  <c r="R7743" i="2"/>
  <c r="R5845" i="2"/>
  <c r="R5324" i="2"/>
  <c r="R4776" i="2"/>
  <c r="R4502" i="2"/>
  <c r="R4298" i="2"/>
  <c r="R4192" i="2"/>
  <c r="R4084" i="2"/>
  <c r="R3958" i="2"/>
  <c r="R3850" i="2"/>
  <c r="R3754" i="2"/>
  <c r="R3658" i="2"/>
  <c r="R3562" i="2"/>
  <c r="R3466" i="2"/>
  <c r="R3370" i="2"/>
  <c r="R3274" i="2"/>
  <c r="R3178" i="2"/>
  <c r="R3082" i="2"/>
  <c r="R2986" i="2"/>
  <c r="R2890" i="2"/>
  <c r="R2843" i="2"/>
  <c r="R2804" i="2"/>
  <c r="R2761" i="2"/>
  <c r="R2721" i="2"/>
  <c r="R2682" i="2"/>
  <c r="R2646" i="2"/>
  <c r="R2613" i="2"/>
  <c r="R2585" i="2"/>
  <c r="R2559" i="2"/>
  <c r="R2533" i="2"/>
  <c r="R2507" i="2"/>
  <c r="R2481" i="2"/>
  <c r="R2454" i="2"/>
  <c r="R2428" i="2"/>
  <c r="R2402" i="2"/>
  <c r="R2377" i="2"/>
  <c r="R2353" i="2"/>
  <c r="R2329" i="2"/>
  <c r="R2305" i="2"/>
  <c r="R2281" i="2"/>
  <c r="R2257" i="2"/>
  <c r="R2233" i="2"/>
  <c r="R2209" i="2"/>
  <c r="R2185" i="2"/>
  <c r="R2161" i="2"/>
  <c r="R2137" i="2"/>
  <c r="R2113" i="2"/>
  <c r="R2089" i="2"/>
  <c r="R2065" i="2"/>
  <c r="R2041" i="2"/>
  <c r="R2017" i="2"/>
  <c r="R1993" i="2"/>
  <c r="R1969" i="2"/>
  <c r="R1945" i="2"/>
  <c r="R1921" i="2"/>
  <c r="R1897" i="2"/>
  <c r="R1873" i="2"/>
  <c r="R1849" i="2"/>
  <c r="R1825" i="2"/>
  <c r="R1801" i="2"/>
  <c r="R1777" i="2"/>
  <c r="R1753" i="2"/>
  <c r="R1729" i="2"/>
  <c r="R1705" i="2"/>
  <c r="R1681" i="2"/>
  <c r="R1657" i="2"/>
  <c r="R1633" i="2"/>
  <c r="R1609" i="2"/>
  <c r="R1585" i="2"/>
  <c r="R1561" i="2"/>
  <c r="R1537" i="2"/>
  <c r="R1513" i="2"/>
  <c r="R1499" i="2"/>
  <c r="R1456" i="2"/>
  <c r="R1440" i="2"/>
  <c r="R1432" i="2"/>
  <c r="R1402" i="2"/>
  <c r="R1378" i="2"/>
  <c r="R1354" i="2"/>
  <c r="R1272" i="2"/>
  <c r="R1266" i="2"/>
  <c r="R1260" i="2"/>
  <c r="R1254" i="2"/>
  <c r="R1248" i="2"/>
  <c r="R1242" i="2"/>
  <c r="R18" i="2"/>
  <c r="R29" i="2"/>
  <c r="R39" i="2"/>
  <c r="R74" i="2"/>
  <c r="R85" i="2"/>
  <c r="R91" i="2"/>
  <c r="R97" i="2"/>
  <c r="R103" i="2"/>
  <c r="R125" i="2"/>
  <c r="R131" i="2"/>
  <c r="R172" i="2"/>
  <c r="R178" i="2"/>
  <c r="R184" i="2"/>
  <c r="R190" i="2"/>
  <c r="R196" i="2"/>
  <c r="R202" i="2"/>
  <c r="R208" i="2"/>
  <c r="R214" i="2"/>
  <c r="R220" i="2"/>
  <c r="R226" i="2"/>
  <c r="R232" i="2"/>
  <c r="R238" i="2"/>
  <c r="R244" i="2"/>
  <c r="R250" i="2"/>
  <c r="R256" i="2"/>
  <c r="R262" i="2"/>
  <c r="R268" i="2"/>
  <c r="R274" i="2"/>
  <c r="R280" i="2"/>
  <c r="R303" i="2"/>
  <c r="R326" i="2"/>
  <c r="R332" i="2"/>
  <c r="R338" i="2"/>
  <c r="R344" i="2"/>
  <c r="R350" i="2"/>
  <c r="R356" i="2"/>
  <c r="R362" i="2"/>
  <c r="R368" i="2"/>
  <c r="R374" i="2"/>
  <c r="R380" i="2"/>
  <c r="R386" i="2"/>
  <c r="R392" i="2"/>
  <c r="R398" i="2"/>
  <c r="R404" i="2"/>
  <c r="R421" i="2"/>
  <c r="R427" i="2"/>
  <c r="R433" i="2"/>
  <c r="R439" i="2"/>
  <c r="R445" i="2"/>
  <c r="R451" i="2"/>
  <c r="R457" i="2"/>
  <c r="R463" i="2"/>
  <c r="R469" i="2"/>
  <c r="R475" i="2"/>
  <c r="R481" i="2"/>
  <c r="R487" i="2"/>
  <c r="R493" i="2"/>
  <c r="R499" i="2"/>
  <c r="R505" i="2"/>
  <c r="R511" i="2"/>
  <c r="R517" i="2"/>
  <c r="R523" i="2"/>
  <c r="R529" i="2"/>
  <c r="R535" i="2"/>
  <c r="R541" i="2"/>
  <c r="R547" i="2"/>
  <c r="R553" i="2"/>
  <c r="R559" i="2"/>
  <c r="R565" i="2"/>
  <c r="R571" i="2"/>
  <c r="R577" i="2"/>
  <c r="R583" i="2"/>
  <c r="R589" i="2"/>
  <c r="R595" i="2"/>
  <c r="R624" i="2"/>
  <c r="R630" i="2"/>
  <c r="R636" i="2"/>
  <c r="R659" i="2"/>
  <c r="R676" i="2"/>
  <c r="R681" i="2"/>
  <c r="R687" i="2"/>
  <c r="R693" i="2"/>
  <c r="R722" i="2"/>
  <c r="R728" i="2"/>
  <c r="R734" i="2"/>
  <c r="R740" i="2"/>
  <c r="R746" i="2"/>
  <c r="R752" i="2"/>
  <c r="R781" i="2"/>
  <c r="R787" i="2"/>
  <c r="R793" i="2"/>
  <c r="R799" i="2"/>
  <c r="R805" i="2"/>
  <c r="R811" i="2"/>
  <c r="R817" i="2"/>
  <c r="R823" i="2"/>
  <c r="R829" i="2"/>
  <c r="R835" i="2"/>
  <c r="R841" i="2"/>
  <c r="R847" i="2"/>
  <c r="R853" i="2"/>
  <c r="R859" i="2"/>
  <c r="R865" i="2"/>
  <c r="R871" i="2"/>
  <c r="R918" i="2"/>
  <c r="R924" i="2"/>
  <c r="R995" i="2"/>
  <c r="R1001" i="2"/>
  <c r="R1007" i="2"/>
  <c r="R1013" i="2"/>
  <c r="R1019" i="2"/>
  <c r="R1025" i="2"/>
  <c r="R1031" i="2"/>
  <c r="R1037" i="2"/>
  <c r="R1043" i="2"/>
  <c r="R1049" i="2"/>
  <c r="R1055" i="2"/>
  <c r="R1061" i="2"/>
  <c r="R1138" i="2"/>
  <c r="R1144" i="2"/>
  <c r="R1150" i="2"/>
  <c r="R1156" i="2"/>
  <c r="R1162" i="2"/>
  <c r="R1227" i="2"/>
  <c r="R1241" i="2"/>
  <c r="R1265" i="2"/>
  <c r="R1280" i="2"/>
  <c r="R1304" i="2"/>
  <c r="R1328" i="2"/>
  <c r="R1385" i="2"/>
  <c r="R1405" i="2"/>
  <c r="R1518" i="2"/>
  <c r="R1578" i="2"/>
  <c r="R1637" i="2"/>
  <c r="R1692" i="2"/>
  <c r="R1752" i="2"/>
  <c r="R1806" i="2"/>
  <c r="R1866" i="2"/>
  <c r="R1925" i="2"/>
  <c r="R1980" i="2"/>
  <c r="R2040" i="2"/>
  <c r="R2094" i="2"/>
  <c r="R2154" i="2"/>
  <c r="R2213" i="2"/>
  <c r="R2268" i="2"/>
  <c r="R2328" i="2"/>
  <c r="R2382" i="2"/>
  <c r="R2447" i="2"/>
  <c r="R2511" i="2"/>
  <c r="R2571" i="2"/>
  <c r="R2644" i="2"/>
  <c r="R2728" i="2"/>
  <c r="R2831" i="2"/>
  <c r="R3002" i="2"/>
  <c r="R3220" i="2"/>
  <c r="R3460" i="2"/>
  <c r="R3676" i="2"/>
  <c r="R3946" i="2"/>
  <c r="R4228" i="2"/>
  <c r="R4594" i="2"/>
  <c r="R5806" i="2"/>
  <c r="B55" i="2"/>
  <c r="G675" i="2"/>
  <c r="I675" i="2" s="1"/>
  <c r="D97" i="2"/>
  <c r="D922" i="2"/>
  <c r="C1074" i="2"/>
  <c r="C1114" i="2"/>
  <c r="C1070" i="2"/>
  <c r="D712" i="2"/>
  <c r="G97" i="2"/>
  <c r="B281" i="2"/>
  <c r="C636" i="2"/>
  <c r="D814" i="2"/>
  <c r="B1103" i="2"/>
  <c r="P2" i="3"/>
  <c r="D170" i="2"/>
  <c r="D610" i="2"/>
  <c r="B45" i="2"/>
  <c r="G170" i="2"/>
  <c r="I170" i="2" s="1"/>
  <c r="D1485" i="2"/>
  <c r="D45" i="2"/>
  <c r="B386" i="2"/>
  <c r="G702" i="2"/>
  <c r="I702" i="2" s="1"/>
  <c r="C718" i="2"/>
  <c r="G827" i="2"/>
  <c r="C908" i="2"/>
  <c r="C1122" i="2"/>
  <c r="G654" i="2"/>
  <c r="I654" i="2" s="1"/>
  <c r="I356" i="2"/>
  <c r="C78" i="2"/>
  <c r="D83" i="2"/>
  <c r="B121" i="2"/>
  <c r="G611" i="2"/>
  <c r="I611" i="2" s="1"/>
  <c r="B616" i="2"/>
  <c r="D990" i="2"/>
  <c r="G136" i="2"/>
  <c r="D685" i="2"/>
  <c r="C98" i="2"/>
  <c r="G397" i="2"/>
  <c r="G913" i="2"/>
  <c r="I913" i="2" s="1"/>
  <c r="G346" i="2"/>
  <c r="H346" i="2" s="1"/>
  <c r="B708" i="2"/>
  <c r="D730" i="2"/>
  <c r="G1146" i="2"/>
  <c r="I1146" i="2" s="1"/>
  <c r="D661" i="2"/>
  <c r="D687" i="2"/>
  <c r="C736" i="2"/>
  <c r="G1067" i="2"/>
  <c r="H1067" i="2" s="1"/>
  <c r="C1429" i="2"/>
  <c r="C165" i="2"/>
  <c r="D247" i="2"/>
  <c r="G769" i="2"/>
  <c r="H769" i="2" s="1"/>
  <c r="B63" i="2"/>
  <c r="D612" i="2"/>
  <c r="G899" i="2"/>
  <c r="I899" i="2" s="1"/>
  <c r="G1078" i="2"/>
  <c r="I1078" i="2" s="1"/>
  <c r="B620" i="2"/>
  <c r="D827" i="2"/>
  <c r="C11" i="2"/>
  <c r="G11" i="2"/>
  <c r="G47" i="2"/>
  <c r="G58" i="2"/>
  <c r="D63" i="2"/>
  <c r="B157" i="2"/>
  <c r="C777" i="2"/>
  <c r="C659" i="2"/>
  <c r="B291" i="2"/>
  <c r="I489" i="2"/>
  <c r="C662" i="2"/>
  <c r="B41" i="2"/>
  <c r="C29" i="2"/>
  <c r="D33" i="2"/>
  <c r="B198" i="2"/>
  <c r="G226" i="2"/>
  <c r="H226" i="2" s="1"/>
  <c r="C314" i="2"/>
  <c r="B625" i="2"/>
  <c r="B696" i="2"/>
  <c r="C705" i="2"/>
  <c r="G747" i="2"/>
  <c r="I747" i="2" s="1"/>
  <c r="D757" i="2"/>
  <c r="B788" i="2"/>
  <c r="G843" i="2"/>
  <c r="I843" i="2" s="1"/>
  <c r="C1046" i="2"/>
  <c r="G1094" i="2"/>
  <c r="I1094" i="2" s="1"/>
  <c r="B1293" i="2"/>
  <c r="B1323" i="2"/>
  <c r="D25" i="2"/>
  <c r="D9" i="2"/>
  <c r="B13" i="2"/>
  <c r="E22" i="2"/>
  <c r="M22" i="2" s="1"/>
  <c r="F43" i="2"/>
  <c r="G52" i="2"/>
  <c r="B84" i="2"/>
  <c r="G193" i="2"/>
  <c r="I193" i="2" s="1"/>
  <c r="B591" i="2"/>
  <c r="B621" i="2"/>
  <c r="B666" i="2"/>
  <c r="B849" i="2"/>
  <c r="G866" i="2"/>
  <c r="I871" i="2"/>
  <c r="B924" i="2"/>
  <c r="I990" i="2"/>
  <c r="B1041" i="2"/>
  <c r="B1248" i="2"/>
  <c r="D1293" i="2"/>
  <c r="C1313" i="2"/>
  <c r="C1329" i="2"/>
  <c r="D1358" i="2"/>
  <c r="D1410" i="2"/>
  <c r="B1431" i="2"/>
  <c r="E90" i="2"/>
  <c r="M90" i="2" s="1"/>
  <c r="C133" i="2"/>
  <c r="D1227" i="2"/>
  <c r="I1293" i="2"/>
  <c r="G1410" i="2"/>
  <c r="B1427" i="2"/>
  <c r="C1466" i="2"/>
  <c r="C1482" i="2"/>
  <c r="D67" i="2"/>
  <c r="B109" i="2"/>
  <c r="C211" i="2"/>
  <c r="D268" i="2"/>
  <c r="D557" i="2"/>
  <c r="D778" i="2"/>
  <c r="G818" i="2"/>
  <c r="B840" i="2"/>
  <c r="H899" i="2"/>
  <c r="D935" i="2"/>
  <c r="B1002" i="2"/>
  <c r="G1019" i="2"/>
  <c r="B1047" i="2"/>
  <c r="G1482" i="2"/>
  <c r="I1482" i="2" s="1"/>
  <c r="B19" i="2"/>
  <c r="E44" i="2"/>
  <c r="M44" i="2" s="1"/>
  <c r="F91" i="2"/>
  <c r="D109" i="2"/>
  <c r="D211" i="2"/>
  <c r="G867" i="2"/>
  <c r="I867" i="2" s="1"/>
  <c r="C925" i="2"/>
  <c r="C930" i="2"/>
  <c r="C1273" i="2"/>
  <c r="F9" i="2"/>
  <c r="E19" i="2"/>
  <c r="B23" i="2"/>
  <c r="B31" i="2"/>
  <c r="F19" i="2"/>
  <c r="D23" i="2"/>
  <c r="D31" i="2"/>
  <c r="F40" i="2"/>
  <c r="C91" i="2"/>
  <c r="E109" i="2"/>
  <c r="M109" i="2" s="1"/>
  <c r="G23" i="2"/>
  <c r="F31" i="2"/>
  <c r="E63" i="2"/>
  <c r="M63" i="2" s="1"/>
  <c r="C82" i="2"/>
  <c r="B97" i="2"/>
  <c r="B152" i="2"/>
  <c r="G258" i="2"/>
  <c r="I258" i="2" s="1"/>
  <c r="G390" i="2"/>
  <c r="D541" i="2"/>
  <c r="D619" i="2"/>
  <c r="C623" i="2"/>
  <c r="D639" i="2"/>
  <c r="D659" i="2"/>
  <c r="H663" i="2"/>
  <c r="G712" i="2"/>
  <c r="H712" i="2" s="1"/>
  <c r="D734" i="2"/>
  <c r="D745" i="2"/>
  <c r="D759" i="2"/>
  <c r="C841" i="2"/>
  <c r="C1119" i="2"/>
  <c r="D1219" i="2"/>
  <c r="B1224" i="2"/>
  <c r="G1306" i="2"/>
  <c r="I1306" i="2" s="1"/>
  <c r="F82" i="2"/>
  <c r="D841" i="2"/>
  <c r="D1119" i="2"/>
  <c r="D110" i="2"/>
  <c r="C120" i="2"/>
  <c r="F125" i="2"/>
  <c r="G158" i="2"/>
  <c r="I158" i="2" s="1"/>
  <c r="C191" i="2"/>
  <c r="D281" i="2"/>
  <c r="C302" i="2"/>
  <c r="C323" i="2"/>
  <c r="G472" i="2"/>
  <c r="I472" i="2" s="1"/>
  <c r="D519" i="2"/>
  <c r="B645" i="2"/>
  <c r="G650" i="2"/>
  <c r="I650" i="2" s="1"/>
  <c r="D699" i="2"/>
  <c r="C765" i="2"/>
  <c r="G922" i="2"/>
  <c r="I922" i="2" s="1"/>
  <c r="C999" i="2"/>
  <c r="G1010" i="2"/>
  <c r="I1010" i="2" s="1"/>
  <c r="G1070" i="2"/>
  <c r="G1103" i="2"/>
  <c r="I1103" i="2" s="1"/>
  <c r="B1130" i="2"/>
  <c r="B1158" i="2"/>
  <c r="B29" i="2"/>
  <c r="D41" i="2"/>
  <c r="G102" i="2"/>
  <c r="B107" i="2"/>
  <c r="G186" i="2"/>
  <c r="I186" i="2" s="1"/>
  <c r="D323" i="2"/>
  <c r="G519" i="2"/>
  <c r="I519" i="2" s="1"/>
  <c r="G699" i="2"/>
  <c r="I699" i="2" s="1"/>
  <c r="G760" i="2"/>
  <c r="B880" i="2"/>
  <c r="C973" i="2"/>
  <c r="C1158" i="2"/>
  <c r="B1210" i="2"/>
  <c r="D1225" i="2"/>
  <c r="B1307" i="2"/>
  <c r="B1312" i="2"/>
  <c r="C1469" i="2"/>
  <c r="C1474" i="2"/>
  <c r="E24" i="2"/>
  <c r="M24" i="2" s="1"/>
  <c r="C107" i="2"/>
  <c r="B277" i="2"/>
  <c r="G287" i="2"/>
  <c r="I287" i="2" s="1"/>
  <c r="B298" i="2"/>
  <c r="D352" i="2"/>
  <c r="C375" i="2"/>
  <c r="D606" i="2"/>
  <c r="B611" i="2"/>
  <c r="C620" i="2"/>
  <c r="G690" i="2"/>
  <c r="I690" i="2" s="1"/>
  <c r="G771" i="2"/>
  <c r="I771" i="2" s="1"/>
  <c r="C913" i="2"/>
  <c r="B990" i="2"/>
  <c r="C1067" i="2"/>
  <c r="G1136" i="2"/>
  <c r="I1136" i="2" s="1"/>
  <c r="G1158" i="2"/>
  <c r="H1158" i="2" s="1"/>
  <c r="C1236" i="2"/>
  <c r="I1281" i="2"/>
  <c r="G1312" i="2"/>
  <c r="D1447" i="2"/>
  <c r="B1485" i="2"/>
  <c r="C1495" i="2"/>
  <c r="D637" i="2"/>
  <c r="G637" i="2"/>
  <c r="I637" i="2" s="1"/>
  <c r="D781" i="2"/>
  <c r="C781" i="2"/>
  <c r="G781" i="2"/>
  <c r="C1191" i="2"/>
  <c r="D1191" i="2"/>
  <c r="G1191" i="2"/>
  <c r="I1191" i="2" s="1"/>
  <c r="D13" i="2"/>
  <c r="G240" i="2"/>
  <c r="H240" i="2" s="1"/>
  <c r="D240" i="2"/>
  <c r="C240" i="2"/>
  <c r="B240" i="2"/>
  <c r="D486" i="2"/>
  <c r="G486" i="2"/>
  <c r="H486" i="2" s="1"/>
  <c r="B637" i="2"/>
  <c r="B781" i="2"/>
  <c r="G815" i="2"/>
  <c r="D815" i="2"/>
  <c r="G935" i="2"/>
  <c r="I935" i="2" s="1"/>
  <c r="D1279" i="2"/>
  <c r="G1279" i="2"/>
  <c r="H1279" i="2" s="1"/>
  <c r="D1499" i="2"/>
  <c r="B114" i="2"/>
  <c r="G1187" i="2"/>
  <c r="C1187" i="2"/>
  <c r="D1291" i="2"/>
  <c r="G1291" i="2"/>
  <c r="D1326" i="2"/>
  <c r="G1326" i="2"/>
  <c r="I1326" i="2" s="1"/>
  <c r="B1364" i="2"/>
  <c r="B7" i="2"/>
  <c r="E7" i="2"/>
  <c r="M7" i="2" s="1"/>
  <c r="D7" i="2"/>
  <c r="C7" i="2"/>
  <c r="G57" i="2"/>
  <c r="C57" i="2"/>
  <c r="B75" i="2"/>
  <c r="B138" i="2"/>
  <c r="B143" i="2"/>
  <c r="B230" i="2"/>
  <c r="B539" i="2"/>
  <c r="B628" i="2"/>
  <c r="D688" i="2"/>
  <c r="G688" i="2"/>
  <c r="I688" i="2" s="1"/>
  <c r="G693" i="2"/>
  <c r="I693" i="2" s="1"/>
  <c r="B693" i="2"/>
  <c r="D733" i="2"/>
  <c r="G758" i="2"/>
  <c r="I758" i="2" s="1"/>
  <c r="C758" i="2"/>
  <c r="C896" i="2"/>
  <c r="D977" i="2"/>
  <c r="C977" i="2"/>
  <c r="G1020" i="2"/>
  <c r="B1020" i="2"/>
  <c r="C1020" i="2"/>
  <c r="C1038" i="2"/>
  <c r="D1038" i="2"/>
  <c r="D1128" i="2"/>
  <c r="B1154" i="2"/>
  <c r="B1187" i="2"/>
  <c r="C1291" i="2"/>
  <c r="D1348" i="2"/>
  <c r="D1393" i="2"/>
  <c r="B1393" i="2"/>
  <c r="H1495" i="2"/>
  <c r="D75" i="2"/>
  <c r="G265" i="2"/>
  <c r="H265" i="2" s="1"/>
  <c r="B265" i="2"/>
  <c r="D306" i="2"/>
  <c r="G306" i="2"/>
  <c r="C306" i="2"/>
  <c r="C539" i="2"/>
  <c r="B668" i="2"/>
  <c r="G668" i="2"/>
  <c r="D668" i="2"/>
  <c r="G733" i="2"/>
  <c r="G738" i="2"/>
  <c r="B738" i="2"/>
  <c r="B1048" i="2"/>
  <c r="D1048" i="2"/>
  <c r="G1048" i="2"/>
  <c r="I1048" i="2" s="1"/>
  <c r="B1065" i="2"/>
  <c r="C1065" i="2"/>
  <c r="G1065" i="2"/>
  <c r="H1065" i="2" s="1"/>
  <c r="D1065" i="2"/>
  <c r="G1128" i="2"/>
  <c r="H1128" i="2" s="1"/>
  <c r="B1205" i="2"/>
  <c r="G1205" i="2"/>
  <c r="I1205" i="2" s="1"/>
  <c r="D1241" i="2"/>
  <c r="G1241" i="2"/>
  <c r="I1241" i="2" s="1"/>
  <c r="C1455" i="2"/>
  <c r="G1455" i="2"/>
  <c r="I1455" i="2" s="1"/>
  <c r="G310" i="2"/>
  <c r="I310" i="2" s="1"/>
  <c r="G697" i="2"/>
  <c r="H697" i="2" s="1"/>
  <c r="D697" i="2"/>
  <c r="C697" i="2"/>
  <c r="B697" i="2"/>
  <c r="G75" i="2"/>
  <c r="D231" i="2"/>
  <c r="G231" i="2"/>
  <c r="H231" i="2" s="1"/>
  <c r="G629" i="2"/>
  <c r="B629" i="2"/>
  <c r="D1344" i="2"/>
  <c r="C1344" i="2"/>
  <c r="G1444" i="2"/>
  <c r="I1444" i="2" s="1"/>
  <c r="C1444" i="2"/>
  <c r="B448" i="2"/>
  <c r="G448" i="2"/>
  <c r="I448" i="2" s="1"/>
  <c r="B774" i="2"/>
  <c r="G774" i="2"/>
  <c r="C774" i="2"/>
  <c r="G918" i="2"/>
  <c r="D918" i="2"/>
  <c r="C1124" i="2"/>
  <c r="D1124" i="2"/>
  <c r="C1150" i="2"/>
  <c r="B1344" i="2"/>
  <c r="B1378" i="2"/>
  <c r="D1378" i="2"/>
  <c r="G1383" i="2"/>
  <c r="I1383" i="2" s="1"/>
  <c r="B1383" i="2"/>
  <c r="D1137" i="2"/>
  <c r="B1137" i="2"/>
  <c r="D793" i="2"/>
  <c r="G793" i="2"/>
  <c r="C135" i="2"/>
  <c r="G135" i="2"/>
  <c r="D135" i="2"/>
  <c r="D282" i="2"/>
  <c r="C282" i="2"/>
  <c r="B282" i="2"/>
  <c r="C1378" i="2"/>
  <c r="G762" i="2"/>
  <c r="B762" i="2"/>
  <c r="C762" i="2"/>
  <c r="C111" i="2"/>
  <c r="G111" i="2"/>
  <c r="D111" i="2"/>
  <c r="C24" i="2"/>
  <c r="C28" i="2"/>
  <c r="D125" i="2"/>
  <c r="C298" i="2"/>
  <c r="G303" i="2"/>
  <c r="H303" i="2" s="1"/>
  <c r="D303" i="2"/>
  <c r="C303" i="2"/>
  <c r="G414" i="2"/>
  <c r="G507" i="2"/>
  <c r="I507" i="2" s="1"/>
  <c r="C575" i="2"/>
  <c r="G580" i="2"/>
  <c r="H580" i="2" s="1"/>
  <c r="D755" i="2"/>
  <c r="G755" i="2"/>
  <c r="I755" i="2" s="1"/>
  <c r="B770" i="2"/>
  <c r="D770" i="2"/>
  <c r="D1304" i="2"/>
  <c r="G1304" i="2"/>
  <c r="I1304" i="2" s="1"/>
  <c r="C1407" i="2"/>
  <c r="D1407" i="2"/>
  <c r="G235" i="2"/>
  <c r="H235" i="2" s="1"/>
  <c r="C235" i="2"/>
  <c r="G73" i="2"/>
  <c r="F73" i="2"/>
  <c r="D73" i="2"/>
  <c r="C73" i="2"/>
  <c r="C99" i="2"/>
  <c r="G99" i="2"/>
  <c r="G125" i="2"/>
  <c r="B278" i="2"/>
  <c r="C278" i="2"/>
  <c r="G329" i="2"/>
  <c r="H329" i="2" s="1"/>
  <c r="D329" i="2"/>
  <c r="C329" i="2"/>
  <c r="B329" i="2"/>
  <c r="D575" i="2"/>
  <c r="C597" i="2"/>
  <c r="B746" i="2"/>
  <c r="D746" i="2"/>
  <c r="C770" i="2"/>
  <c r="B824" i="2"/>
  <c r="D1029" i="2"/>
  <c r="G1029" i="2"/>
  <c r="H1029" i="2" s="1"/>
  <c r="B1340" i="2"/>
  <c r="G1340" i="2"/>
  <c r="I1340" i="2" s="1"/>
  <c r="G61" i="2"/>
  <c r="D61" i="2"/>
  <c r="C61" i="2"/>
  <c r="B61" i="2"/>
  <c r="C86" i="2"/>
  <c r="D269" i="2"/>
  <c r="D99" i="2"/>
  <c r="C565" i="2"/>
  <c r="G565" i="2"/>
  <c r="I565" i="2" s="1"/>
  <c r="D597" i="2"/>
  <c r="D646" i="2"/>
  <c r="B646" i="2"/>
  <c r="G700" i="2"/>
  <c r="H700" i="2" s="1"/>
  <c r="D1041" i="2"/>
  <c r="G1041" i="2"/>
  <c r="B1141" i="2"/>
  <c r="D1167" i="2"/>
  <c r="D1335" i="2"/>
  <c r="G1402" i="2"/>
  <c r="H1402" i="2" s="1"/>
  <c r="B1402" i="2"/>
  <c r="C1402" i="2"/>
  <c r="B1479" i="2"/>
  <c r="B789" i="2"/>
  <c r="G798" i="2"/>
  <c r="I798" i="2" s="1"/>
  <c r="B812" i="2"/>
  <c r="D842" i="2"/>
  <c r="B846" i="2"/>
  <c r="C859" i="2"/>
  <c r="C909" i="2"/>
  <c r="C923" i="2"/>
  <c r="B1034" i="2"/>
  <c r="D1045" i="2"/>
  <c r="B1062" i="2"/>
  <c r="B1091" i="2"/>
  <c r="C1115" i="2"/>
  <c r="G1155" i="2"/>
  <c r="I1155" i="2" s="1"/>
  <c r="B1196" i="2"/>
  <c r="B1201" i="2"/>
  <c r="G1215" i="2"/>
  <c r="H1215" i="2" s="1"/>
  <c r="B1220" i="2"/>
  <c r="B1229" i="2"/>
  <c r="B1246" i="2"/>
  <c r="C1250" i="2"/>
  <c r="B1255" i="2"/>
  <c r="D1275" i="2"/>
  <c r="D1294" i="2"/>
  <c r="G1370" i="2"/>
  <c r="G1374" i="2"/>
  <c r="B1398" i="2"/>
  <c r="G1483" i="2"/>
  <c r="I1483" i="2" s="1"/>
  <c r="E76" i="2"/>
  <c r="M76" i="2" s="1"/>
  <c r="B87" i="2"/>
  <c r="D123" i="2"/>
  <c r="B164" i="2"/>
  <c r="B179" i="2"/>
  <c r="D194" i="2"/>
  <c r="C227" i="2"/>
  <c r="D245" i="2"/>
  <c r="B290" i="2"/>
  <c r="B315" i="2"/>
  <c r="I334" i="2"/>
  <c r="G460" i="2"/>
  <c r="G634" i="2"/>
  <c r="I634" i="2" s="1"/>
  <c r="D651" i="2"/>
  <c r="B664" i="2"/>
  <c r="C685" i="2"/>
  <c r="C789" i="2"/>
  <c r="C846" i="2"/>
  <c r="H859" i="2"/>
  <c r="G897" i="2"/>
  <c r="D936" i="2"/>
  <c r="C991" i="2"/>
  <c r="G1058" i="2"/>
  <c r="C1062" i="2"/>
  <c r="C1091" i="2"/>
  <c r="C1174" i="2"/>
  <c r="G1184" i="2"/>
  <c r="H1184" i="2" s="1"/>
  <c r="C1211" i="2"/>
  <c r="K1255" i="2"/>
  <c r="G1275" i="2"/>
  <c r="I1275" i="2" s="1"/>
  <c r="D1398" i="2"/>
  <c r="C19" i="2"/>
  <c r="B37" i="2"/>
  <c r="D87" i="2"/>
  <c r="F123" i="2"/>
  <c r="B159" i="2"/>
  <c r="I164" i="2"/>
  <c r="C179" i="2"/>
  <c r="B250" i="2"/>
  <c r="C270" i="2"/>
  <c r="C275" i="2"/>
  <c r="B287" i="2"/>
  <c r="C311" i="2"/>
  <c r="K334" i="2"/>
  <c r="B365" i="2"/>
  <c r="C825" i="2"/>
  <c r="D991" i="2"/>
  <c r="G1017" i="2"/>
  <c r="H1017" i="2" s="1"/>
  <c r="D1062" i="2"/>
  <c r="G1091" i="2"/>
  <c r="H1091" i="2" s="1"/>
  <c r="D1134" i="2"/>
  <c r="D1174" i="2"/>
  <c r="G1225" i="2"/>
  <c r="I1225" i="2" s="1"/>
  <c r="D1234" i="2"/>
  <c r="G1238" i="2"/>
  <c r="I1238" i="2" s="1"/>
  <c r="D1242" i="2"/>
  <c r="B1280" i="2"/>
  <c r="B1292" i="2"/>
  <c r="B1305" i="2"/>
  <c r="D1319" i="2"/>
  <c r="C1323" i="2"/>
  <c r="B1384" i="2"/>
  <c r="B1408" i="2"/>
  <c r="C1412" i="2"/>
  <c r="B1436" i="2"/>
  <c r="D19" i="2"/>
  <c r="D37" i="2"/>
  <c r="C41" i="2"/>
  <c r="C45" i="2"/>
  <c r="G70" i="2"/>
  <c r="G123" i="2"/>
  <c r="G145" i="2"/>
  <c r="B155" i="2"/>
  <c r="B199" i="2"/>
  <c r="D218" i="2"/>
  <c r="C266" i="2"/>
  <c r="D275" i="2"/>
  <c r="C279" i="2"/>
  <c r="C287" i="2"/>
  <c r="D311" i="2"/>
  <c r="D340" i="2"/>
  <c r="B350" i="2"/>
  <c r="C365" i="2"/>
  <c r="G411" i="2"/>
  <c r="H411" i="2" s="1"/>
  <c r="C416" i="2"/>
  <c r="G498" i="2"/>
  <c r="G524" i="2"/>
  <c r="I524" i="2" s="1"/>
  <c r="D551" i="2"/>
  <c r="C609" i="2"/>
  <c r="G638" i="2"/>
  <c r="C674" i="2"/>
  <c r="C682" i="2"/>
  <c r="G759" i="2"/>
  <c r="I759" i="2" s="1"/>
  <c r="D782" i="2"/>
  <c r="B786" i="2"/>
  <c r="D794" i="2"/>
  <c r="B813" i="2"/>
  <c r="D843" i="2"/>
  <c r="C865" i="2"/>
  <c r="D894" i="2"/>
  <c r="B975" i="2"/>
  <c r="D989" i="2"/>
  <c r="D1039" i="2"/>
  <c r="B1046" i="2"/>
  <c r="G1106" i="2"/>
  <c r="I1106" i="2" s="1"/>
  <c r="C1160" i="2"/>
  <c r="C1202" i="2"/>
  <c r="G1234" i="2"/>
  <c r="I1234" i="2" s="1"/>
  <c r="D1247" i="2"/>
  <c r="C1280" i="2"/>
  <c r="C1292" i="2"/>
  <c r="G1295" i="2"/>
  <c r="I1295" i="2" s="1"/>
  <c r="G1323" i="2"/>
  <c r="I1323" i="2" s="1"/>
  <c r="B1333" i="2"/>
  <c r="G1384" i="2"/>
  <c r="I1384" i="2" s="1"/>
  <c r="C1408" i="2"/>
  <c r="I1412" i="2"/>
  <c r="C1436" i="2"/>
  <c r="E85" i="2"/>
  <c r="M85" i="2" s="1"/>
  <c r="F97" i="2"/>
  <c r="C246" i="2"/>
  <c r="G275" i="2"/>
  <c r="I275" i="2" s="1"/>
  <c r="C326" i="2"/>
  <c r="D346" i="2"/>
  <c r="B375" i="2"/>
  <c r="D390" i="2"/>
  <c r="G416" i="2"/>
  <c r="I416" i="2" s="1"/>
  <c r="D472" i="2"/>
  <c r="I477" i="2"/>
  <c r="D504" i="2"/>
  <c r="B541" i="2"/>
  <c r="G551" i="2"/>
  <c r="I551" i="2" s="1"/>
  <c r="B613" i="2"/>
  <c r="D622" i="2"/>
  <c r="G635" i="2"/>
  <c r="H635" i="2" s="1"/>
  <c r="D674" i="2"/>
  <c r="D682" i="2"/>
  <c r="G710" i="2"/>
  <c r="B757" i="2"/>
  <c r="G782" i="2"/>
  <c r="I782" i="2" s="1"/>
  <c r="C786" i="2"/>
  <c r="B805" i="2"/>
  <c r="C813" i="2"/>
  <c r="B829" i="2"/>
  <c r="G856" i="2"/>
  <c r="H856" i="2" s="1"/>
  <c r="H894" i="2"/>
  <c r="C906" i="2"/>
  <c r="D924" i="2"/>
  <c r="G937" i="2"/>
  <c r="C1002" i="2"/>
  <c r="D1031" i="2"/>
  <c r="C1055" i="2"/>
  <c r="G1066" i="2"/>
  <c r="I1066" i="2" s="1"/>
  <c r="C1144" i="2"/>
  <c r="D1262" i="2"/>
  <c r="B1267" i="2"/>
  <c r="G1280" i="2"/>
  <c r="H1280" i="2" s="1"/>
  <c r="G1284" i="2"/>
  <c r="C1289" i="2"/>
  <c r="G1292" i="2"/>
  <c r="G1333" i="2"/>
  <c r="I1333" i="2" s="1"/>
  <c r="C1337" i="2"/>
  <c r="D1395" i="2"/>
  <c r="D1418" i="2"/>
  <c r="G1436" i="2"/>
  <c r="H1436" i="2" s="1"/>
  <c r="G1472" i="2"/>
  <c r="H1477" i="2"/>
  <c r="G1481" i="2"/>
  <c r="B1497" i="2"/>
  <c r="G622" i="2"/>
  <c r="B678" i="2"/>
  <c r="B702" i="2"/>
  <c r="C745" i="2"/>
  <c r="C757" i="2"/>
  <c r="D769" i="2"/>
  <c r="G772" i="2"/>
  <c r="C805" i="2"/>
  <c r="C810" i="2"/>
  <c r="C817" i="2"/>
  <c r="C822" i="2"/>
  <c r="C826" i="2"/>
  <c r="C835" i="2"/>
  <c r="I847" i="2"/>
  <c r="B870" i="2"/>
  <c r="B898" i="2"/>
  <c r="B902" i="2"/>
  <c r="G924" i="2"/>
  <c r="I924" i="2" s="1"/>
  <c r="B934" i="2"/>
  <c r="G998" i="2"/>
  <c r="G1031" i="2"/>
  <c r="I1031" i="2" s="1"/>
  <c r="C1043" i="2"/>
  <c r="G1046" i="2"/>
  <c r="I1046" i="2" s="1"/>
  <c r="D1055" i="2"/>
  <c r="B1073" i="2"/>
  <c r="D1097" i="2"/>
  <c r="I1144" i="2"/>
  <c r="B1153" i="2"/>
  <c r="D1181" i="2"/>
  <c r="C1189" i="2"/>
  <c r="D1193" i="2"/>
  <c r="D1239" i="2"/>
  <c r="B1362" i="2"/>
  <c r="E27" i="2"/>
  <c r="E46" i="2"/>
  <c r="M46" i="2" s="1"/>
  <c r="C74" i="2"/>
  <c r="C85" i="2"/>
  <c r="B94" i="2"/>
  <c r="G109" i="2"/>
  <c r="D113" i="2"/>
  <c r="C121" i="2"/>
  <c r="C124" i="2"/>
  <c r="D133" i="2"/>
  <c r="C146" i="2"/>
  <c r="G196" i="2"/>
  <c r="I196" i="2" s="1"/>
  <c r="C200" i="2"/>
  <c r="B205" i="2"/>
  <c r="B215" i="2"/>
  <c r="B219" i="2"/>
  <c r="B233" i="2"/>
  <c r="I284" i="2"/>
  <c r="H287" i="2"/>
  <c r="I308" i="2"/>
  <c r="I346" i="2"/>
  <c r="C371" i="2"/>
  <c r="D375" i="2"/>
  <c r="C516" i="2"/>
  <c r="G520" i="2"/>
  <c r="I520" i="2" s="1"/>
  <c r="K563" i="2"/>
  <c r="B791" i="2"/>
  <c r="I805" i="2"/>
  <c r="G810" i="2"/>
  <c r="H810" i="2" s="1"/>
  <c r="C861" i="2"/>
  <c r="D866" i="2"/>
  <c r="G898" i="2"/>
  <c r="I898" i="2" s="1"/>
  <c r="G934" i="2"/>
  <c r="I934" i="2" s="1"/>
  <c r="D980" i="2"/>
  <c r="D1040" i="2"/>
  <c r="D1043" i="2"/>
  <c r="G1055" i="2"/>
  <c r="I1055" i="2" s="1"/>
  <c r="H1097" i="2"/>
  <c r="B1131" i="2"/>
  <c r="G1153" i="2"/>
  <c r="C1161" i="2"/>
  <c r="G1181" i="2"/>
  <c r="I1181" i="2" s="1"/>
  <c r="D1189" i="2"/>
  <c r="C1324" i="2"/>
  <c r="C1372" i="2"/>
  <c r="E12" i="2"/>
  <c r="M12" i="2" s="1"/>
  <c r="F72" i="2"/>
  <c r="G85" i="2"/>
  <c r="D94" i="2"/>
  <c r="D146" i="2"/>
  <c r="D200" i="2"/>
  <c r="G215" i="2"/>
  <c r="C263" i="2"/>
  <c r="I272" i="2"/>
  <c r="B305" i="2"/>
  <c r="C362" i="2"/>
  <c r="G366" i="2"/>
  <c r="I366" i="2" s="1"/>
  <c r="D371" i="2"/>
  <c r="B632" i="2"/>
  <c r="D666" i="2"/>
  <c r="D675" i="2"/>
  <c r="D683" i="2"/>
  <c r="B687" i="2"/>
  <c r="G707" i="2"/>
  <c r="C741" i="2"/>
  <c r="G745" i="2"/>
  <c r="H745" i="2" s="1"/>
  <c r="I769" i="2"/>
  <c r="G783" i="2"/>
  <c r="B841" i="2"/>
  <c r="G891" i="2"/>
  <c r="I891" i="2" s="1"/>
  <c r="G976" i="2"/>
  <c r="D1003" i="2"/>
  <c r="B1022" i="2"/>
  <c r="C1037" i="2"/>
  <c r="G1043" i="2"/>
  <c r="I1043" i="2" s="1"/>
  <c r="D1078" i="2"/>
  <c r="D1093" i="2"/>
  <c r="C1131" i="2"/>
  <c r="B1149" i="2"/>
  <c r="D1273" i="2"/>
  <c r="D1281" i="2"/>
  <c r="B1334" i="2"/>
  <c r="G1358" i="2"/>
  <c r="B1368" i="2"/>
  <c r="D1372" i="2"/>
  <c r="D1424" i="2"/>
  <c r="D1437" i="2"/>
  <c r="B1482" i="2"/>
  <c r="B1495" i="2"/>
  <c r="I173" i="2"/>
  <c r="H173" i="2"/>
  <c r="D184" i="2"/>
  <c r="G184" i="2"/>
  <c r="H243" i="2"/>
  <c r="I243" i="2"/>
  <c r="B92" i="2"/>
  <c r="E92" i="2"/>
  <c r="M92" i="2" s="1"/>
  <c r="F149" i="2"/>
  <c r="G149" i="2"/>
  <c r="I311" i="2"/>
  <c r="H311" i="2"/>
  <c r="E161" i="2"/>
  <c r="M161" i="2" s="1"/>
  <c r="G161" i="2"/>
  <c r="I205" i="2"/>
  <c r="H205" i="2"/>
  <c r="I266" i="2"/>
  <c r="H266" i="2"/>
  <c r="G17" i="2"/>
  <c r="F17" i="2"/>
  <c r="B17" i="2"/>
  <c r="D17" i="2"/>
  <c r="C17" i="2"/>
  <c r="B182" i="2"/>
  <c r="G182" i="2"/>
  <c r="D182" i="2"/>
  <c r="C182" i="2"/>
  <c r="C95" i="2"/>
  <c r="E95" i="2"/>
  <c r="H267" i="2"/>
  <c r="I267" i="2"/>
  <c r="I247" i="2"/>
  <c r="H247" i="2"/>
  <c r="I263" i="2"/>
  <c r="H263" i="2"/>
  <c r="B50" i="2"/>
  <c r="D50" i="2"/>
  <c r="F50" i="2"/>
  <c r="I299" i="2"/>
  <c r="H299" i="2"/>
  <c r="H1448" i="2"/>
  <c r="I1448" i="2"/>
  <c r="B262" i="2"/>
  <c r="B267" i="2"/>
  <c r="D304" i="2"/>
  <c r="I367" i="2"/>
  <c r="H367" i="2"/>
  <c r="D572" i="2"/>
  <c r="I598" i="2"/>
  <c r="H598" i="2"/>
  <c r="C6" i="2"/>
  <c r="F7" i="2"/>
  <c r="E15" i="2"/>
  <c r="M15" i="2" s="1"/>
  <c r="B27" i="2"/>
  <c r="D29" i="2"/>
  <c r="B35" i="2"/>
  <c r="E37" i="2"/>
  <c r="M37" i="2" s="1"/>
  <c r="C40" i="2"/>
  <c r="F45" i="2"/>
  <c r="B59" i="2"/>
  <c r="E61" i="2"/>
  <c r="M61" i="2" s="1"/>
  <c r="G63" i="2"/>
  <c r="C66" i="2"/>
  <c r="B69" i="2"/>
  <c r="D85" i="2"/>
  <c r="E87" i="2"/>
  <c r="M87" i="2" s="1"/>
  <c r="B90" i="2"/>
  <c r="E100" i="2"/>
  <c r="M100" i="2" s="1"/>
  <c r="C112" i="2"/>
  <c r="B126" i="2"/>
  <c r="G146" i="2"/>
  <c r="H170" i="2"/>
  <c r="B176" i="2"/>
  <c r="G200" i="2"/>
  <c r="H211" i="2"/>
  <c r="B243" i="2"/>
  <c r="B251" i="2"/>
  <c r="B254" i="2"/>
  <c r="C262" i="2"/>
  <c r="C267" i="2"/>
  <c r="D293" i="2"/>
  <c r="H296" i="2"/>
  <c r="B299" i="2"/>
  <c r="D317" i="2"/>
  <c r="G359" i="2"/>
  <c r="I359" i="2" s="1"/>
  <c r="D359" i="2"/>
  <c r="H382" i="2"/>
  <c r="I382" i="2"/>
  <c r="I391" i="2"/>
  <c r="H391" i="2"/>
  <c r="D640" i="2"/>
  <c r="G640" i="2"/>
  <c r="C640" i="2"/>
  <c r="G1079" i="2"/>
  <c r="D1079" i="2"/>
  <c r="C1079" i="2"/>
  <c r="B1079" i="2"/>
  <c r="B400" i="2"/>
  <c r="G400" i="2"/>
  <c r="I400" i="2" s="1"/>
  <c r="D400" i="2"/>
  <c r="C400" i="2"/>
  <c r="I464" i="2"/>
  <c r="H464" i="2"/>
  <c r="I623" i="2"/>
  <c r="H623" i="2"/>
  <c r="I231" i="2"/>
  <c r="B293" i="2"/>
  <c r="B296" i="2"/>
  <c r="B354" i="2"/>
  <c r="G354" i="2"/>
  <c r="G363" i="2"/>
  <c r="I363" i="2" s="1"/>
  <c r="D363" i="2"/>
  <c r="C363" i="2"/>
  <c r="B363" i="2"/>
  <c r="H661" i="2"/>
  <c r="I661" i="2"/>
  <c r="I1070" i="2"/>
  <c r="H1070" i="2"/>
  <c r="D6" i="2"/>
  <c r="G7" i="2"/>
  <c r="B15" i="2"/>
  <c r="B25" i="2"/>
  <c r="D27" i="2"/>
  <c r="F29" i="2"/>
  <c r="C35" i="2"/>
  <c r="F37" i="2"/>
  <c r="E40" i="2"/>
  <c r="B43" i="2"/>
  <c r="C69" i="2"/>
  <c r="E80" i="2"/>
  <c r="M80" i="2" s="1"/>
  <c r="G87" i="2"/>
  <c r="C90" i="2"/>
  <c r="F112" i="2"/>
  <c r="C136" i="2"/>
  <c r="C153" i="2"/>
  <c r="I176" i="2"/>
  <c r="C194" i="2"/>
  <c r="E196" i="2"/>
  <c r="M196" i="2" s="1"/>
  <c r="B218" i="2"/>
  <c r="B227" i="2"/>
  <c r="C243" i="2"/>
  <c r="B246" i="2"/>
  <c r="C251" i="2"/>
  <c r="C254" i="2"/>
  <c r="D262" i="2"/>
  <c r="D267" i="2"/>
  <c r="B270" i="2"/>
  <c r="B279" i="2"/>
  <c r="C299" i="2"/>
  <c r="B308" i="2"/>
  <c r="B311" i="2"/>
  <c r="G327" i="2"/>
  <c r="D327" i="2"/>
  <c r="C327" i="2"/>
  <c r="D354" i="2"/>
  <c r="B359" i="2"/>
  <c r="I368" i="2"/>
  <c r="H368" i="2"/>
  <c r="G455" i="2"/>
  <c r="C455" i="2"/>
  <c r="B455" i="2"/>
  <c r="B496" i="2"/>
  <c r="G496" i="2"/>
  <c r="H496" i="2" s="1"/>
  <c r="D496" i="2"/>
  <c r="C496" i="2"/>
  <c r="H501" i="2"/>
  <c r="I563" i="2"/>
  <c r="G578" i="2"/>
  <c r="H578" i="2" s="1"/>
  <c r="C578" i="2"/>
  <c r="C589" i="2"/>
  <c r="G589" i="2"/>
  <c r="I589" i="2" s="1"/>
  <c r="D589" i="2"/>
  <c r="B589" i="2"/>
  <c r="D594" i="2"/>
  <c r="C594" i="2"/>
  <c r="G599" i="2"/>
  <c r="D599" i="2"/>
  <c r="C599" i="2"/>
  <c r="G633" i="2"/>
  <c r="H633" i="2" s="1"/>
  <c r="D633" i="2"/>
  <c r="C633" i="2"/>
  <c r="B640" i="2"/>
  <c r="I666" i="2"/>
  <c r="H666" i="2"/>
  <c r="D243" i="2"/>
  <c r="D251" i="2"/>
  <c r="D299" i="2"/>
  <c r="B378" i="2"/>
  <c r="G378" i="2"/>
  <c r="D378" i="2"/>
  <c r="C378" i="2"/>
  <c r="G383" i="2"/>
  <c r="D383" i="2"/>
  <c r="C383" i="2"/>
  <c r="G878" i="2"/>
  <c r="D878" i="2"/>
  <c r="C878" i="2"/>
  <c r="E6" i="2"/>
  <c r="M6" i="2" s="1"/>
  <c r="F53" i="2"/>
  <c r="G112" i="2"/>
  <c r="F150" i="2"/>
  <c r="F15" i="2"/>
  <c r="E25" i="2"/>
  <c r="F35" i="2"/>
  <c r="B49" i="2"/>
  <c r="B51" i="2"/>
  <c r="D57" i="2"/>
  <c r="F60" i="2"/>
  <c r="C64" i="2"/>
  <c r="F69" i="2"/>
  <c r="D72" i="2"/>
  <c r="E74" i="2"/>
  <c r="M74" i="2" s="1"/>
  <c r="G80" i="2"/>
  <c r="G90" i="2"/>
  <c r="B96" i="2"/>
  <c r="E101" i="2"/>
  <c r="M101" i="2" s="1"/>
  <c r="B108" i="2"/>
  <c r="F110" i="2"/>
  <c r="B116" i="2"/>
  <c r="C122" i="2"/>
  <c r="F124" i="2"/>
  <c r="B131" i="2"/>
  <c r="C134" i="2"/>
  <c r="B140" i="2"/>
  <c r="B147" i="2"/>
  <c r="B150" i="2"/>
  <c r="C157" i="2"/>
  <c r="D159" i="2"/>
  <c r="B169" i="2"/>
  <c r="B171" i="2"/>
  <c r="E185" i="2"/>
  <c r="M185" i="2" s="1"/>
  <c r="B188" i="2"/>
  <c r="G194" i="2"/>
  <c r="D199" i="2"/>
  <c r="B210" i="2"/>
  <c r="B212" i="2"/>
  <c r="C215" i="2"/>
  <c r="G218" i="2"/>
  <c r="B221" i="2"/>
  <c r="D227" i="2"/>
  <c r="I232" i="2"/>
  <c r="G246" i="2"/>
  <c r="I246" i="2" s="1"/>
  <c r="G251" i="2"/>
  <c r="B260" i="2"/>
  <c r="G270" i="2"/>
  <c r="B274" i="2"/>
  <c r="D279" i="2"/>
  <c r="B294" i="2"/>
  <c r="G341" i="2"/>
  <c r="H341" i="2" s="1"/>
  <c r="D341" i="2"/>
  <c r="C341" i="2"/>
  <c r="B341" i="2"/>
  <c r="I355" i="2"/>
  <c r="H355" i="2"/>
  <c r="B383" i="2"/>
  <c r="I392" i="2"/>
  <c r="G423" i="2"/>
  <c r="H423" i="2" s="1"/>
  <c r="D423" i="2"/>
  <c r="C423" i="2"/>
  <c r="B423" i="2"/>
  <c r="I428" i="2"/>
  <c r="H428" i="2"/>
  <c r="I486" i="2"/>
  <c r="I513" i="2"/>
  <c r="H513" i="2"/>
  <c r="I539" i="2"/>
  <c r="H539" i="2"/>
  <c r="I548" i="2"/>
  <c r="I590" i="2"/>
  <c r="H590" i="2"/>
  <c r="G617" i="2"/>
  <c r="H617" i="2" s="1"/>
  <c r="D617" i="2"/>
  <c r="C617" i="2"/>
  <c r="I645" i="2"/>
  <c r="H645" i="2"/>
  <c r="H774" i="2"/>
  <c r="I774" i="2"/>
  <c r="G839" i="2"/>
  <c r="I839" i="2" s="1"/>
  <c r="D839" i="2"/>
  <c r="B839" i="2"/>
  <c r="D35" i="2"/>
  <c r="G40" i="2"/>
  <c r="D69" i="2"/>
  <c r="F25" i="2"/>
  <c r="F28" i="2"/>
  <c r="C49" i="2"/>
  <c r="D51" i="2"/>
  <c r="F57" i="2"/>
  <c r="C60" i="2"/>
  <c r="F64" i="2"/>
  <c r="G74" i="2"/>
  <c r="D101" i="2"/>
  <c r="B120" i="2"/>
  <c r="D122" i="2"/>
  <c r="G124" i="2"/>
  <c r="D134" i="2"/>
  <c r="B145" i="2"/>
  <c r="D147" i="2"/>
  <c r="G150" i="2"/>
  <c r="I150" i="2" s="1"/>
  <c r="D157" i="2"/>
  <c r="G159" i="2"/>
  <c r="B162" i="2"/>
  <c r="C169" i="2"/>
  <c r="D171" i="2"/>
  <c r="F174" i="2"/>
  <c r="C177" i="2"/>
  <c r="G185" i="2"/>
  <c r="I188" i="2"/>
  <c r="H199" i="2"/>
  <c r="G210" i="2"/>
  <c r="C212" i="2"/>
  <c r="D221" i="2"/>
  <c r="B257" i="2"/>
  <c r="H260" i="2"/>
  <c r="C274" i="2"/>
  <c r="G282" i="2"/>
  <c r="I282" i="2" s="1"/>
  <c r="B286" i="2"/>
  <c r="D291" i="2"/>
  <c r="C294" i="2"/>
  <c r="G315" i="2"/>
  <c r="D315" i="2"/>
  <c r="B332" i="2"/>
  <c r="G403" i="2"/>
  <c r="B403" i="2"/>
  <c r="I564" i="2"/>
  <c r="H564" i="2"/>
  <c r="B617" i="2"/>
  <c r="H759" i="2"/>
  <c r="I1002" i="2"/>
  <c r="H1002" i="2"/>
  <c r="D652" i="2"/>
  <c r="G652" i="2"/>
  <c r="C652" i="2"/>
  <c r="I1119" i="2"/>
  <c r="H1119" i="2"/>
  <c r="F16" i="2"/>
  <c r="E47" i="2"/>
  <c r="M47" i="2" s="1"/>
  <c r="D49" i="2"/>
  <c r="G51" i="2"/>
  <c r="E60" i="2"/>
  <c r="M60" i="2" s="1"/>
  <c r="F88" i="2"/>
  <c r="F122" i="2"/>
  <c r="G134" i="2"/>
  <c r="F137" i="2"/>
  <c r="C145" i="2"/>
  <c r="G147" i="2"/>
  <c r="D169" i="2"/>
  <c r="G171" i="2"/>
  <c r="B174" i="2"/>
  <c r="B181" i="2"/>
  <c r="B183" i="2"/>
  <c r="C205" i="2"/>
  <c r="D212" i="2"/>
  <c r="D230" i="2"/>
  <c r="I235" i="2"/>
  <c r="B239" i="2"/>
  <c r="C250" i="2"/>
  <c r="B255" i="2"/>
  <c r="D257" i="2"/>
  <c r="B263" i="2"/>
  <c r="B266" i="2"/>
  <c r="D274" i="2"/>
  <c r="C286" i="2"/>
  <c r="G291" i="2"/>
  <c r="H291" i="2" s="1"/>
  <c r="G294" i="2"/>
  <c r="H294" i="2" s="1"/>
  <c r="H332" i="2"/>
  <c r="G370" i="2"/>
  <c r="D370" i="2"/>
  <c r="C370" i="2"/>
  <c r="B370" i="2"/>
  <c r="G389" i="2"/>
  <c r="D389" i="2"/>
  <c r="C389" i="2"/>
  <c r="C528" i="2"/>
  <c r="I641" i="2"/>
  <c r="D672" i="2"/>
  <c r="C672" i="2"/>
  <c r="H829" i="2"/>
  <c r="I829" i="2"/>
  <c r="E21" i="2"/>
  <c r="M21" i="2" s="1"/>
  <c r="F23" i="2"/>
  <c r="B11" i="2"/>
  <c r="E13" i="2"/>
  <c r="C16" i="2"/>
  <c r="B21" i="2"/>
  <c r="E28" i="2"/>
  <c r="B33" i="2"/>
  <c r="E39" i="2"/>
  <c r="M39" i="2" s="1"/>
  <c r="B47" i="2"/>
  <c r="E49" i="2"/>
  <c r="M49" i="2" s="1"/>
  <c r="F62" i="2"/>
  <c r="B70" i="2"/>
  <c r="F78" i="2"/>
  <c r="D86" i="2"/>
  <c r="C94" i="2"/>
  <c r="B99" i="2"/>
  <c r="B111" i="2"/>
  <c r="B128" i="2"/>
  <c r="G174" i="2"/>
  <c r="C181" i="2"/>
  <c r="D183" i="2"/>
  <c r="D201" i="2"/>
  <c r="D205" i="2"/>
  <c r="C239" i="2"/>
  <c r="C255" i="2"/>
  <c r="H414" i="2"/>
  <c r="I414" i="2"/>
  <c r="H498" i="2"/>
  <c r="I498" i="2"/>
  <c r="D630" i="2"/>
  <c r="C630" i="2"/>
  <c r="D676" i="2"/>
  <c r="G676" i="2"/>
  <c r="C676" i="2"/>
  <c r="B676" i="2"/>
  <c r="C960" i="2"/>
  <c r="G960" i="2"/>
  <c r="D960" i="2"/>
  <c r="B960" i="2"/>
  <c r="G648" i="2"/>
  <c r="D648" i="2"/>
  <c r="C648" i="2"/>
  <c r="B648" i="2"/>
  <c r="F5" i="2"/>
  <c r="E9" i="2"/>
  <c r="M9" i="2" s="1"/>
  <c r="E84" i="2"/>
  <c r="M84" i="2" s="1"/>
  <c r="F86" i="2"/>
  <c r="H151" i="2"/>
  <c r="D181" i="2"/>
  <c r="G183" i="2"/>
  <c r="C189" i="2"/>
  <c r="B193" i="2"/>
  <c r="B195" i="2"/>
  <c r="B208" i="2"/>
  <c r="C219" i="2"/>
  <c r="B226" i="2"/>
  <c r="C228" i="2"/>
  <c r="D233" i="2"/>
  <c r="D239" i="2"/>
  <c r="B242" i="2"/>
  <c r="G250" i="2"/>
  <c r="D255" i="2"/>
  <c r="D263" i="2"/>
  <c r="D280" i="2"/>
  <c r="B310" i="2"/>
  <c r="H380" i="2"/>
  <c r="C425" i="2"/>
  <c r="G425" i="2"/>
  <c r="I540" i="2"/>
  <c r="H540" i="2"/>
  <c r="G317" i="2"/>
  <c r="H317" i="2" s="1"/>
  <c r="B317" i="2"/>
  <c r="F27" i="2"/>
  <c r="F13" i="2"/>
  <c r="E16" i="2"/>
  <c r="M16" i="2" s="1"/>
  <c r="B9" i="2"/>
  <c r="G16" i="2"/>
  <c r="F21" i="2"/>
  <c r="F41" i="2"/>
  <c r="F47" i="2"/>
  <c r="E58" i="2"/>
  <c r="M58" i="2" s="1"/>
  <c r="F99" i="2"/>
  <c r="F111" i="2"/>
  <c r="B123" i="2"/>
  <c r="B135" i="2"/>
  <c r="G148" i="2"/>
  <c r="C155" i="2"/>
  <c r="C158" i="2"/>
  <c r="G160" i="2"/>
  <c r="I160" i="2" s="1"/>
  <c r="B167" i="2"/>
  <c r="C193" i="2"/>
  <c r="D195" i="2"/>
  <c r="C208" i="2"/>
  <c r="G219" i="2"/>
  <c r="C226" i="2"/>
  <c r="D228" i="2"/>
  <c r="B231" i="2"/>
  <c r="B236" i="2"/>
  <c r="D242" i="2"/>
  <c r="G255" i="2"/>
  <c r="B258" i="2"/>
  <c r="B272" i="2"/>
  <c r="D292" i="2"/>
  <c r="D298" i="2"/>
  <c r="C310" i="2"/>
  <c r="B338" i="2"/>
  <c r="I415" i="2"/>
  <c r="H415" i="2"/>
  <c r="D425" i="2"/>
  <c r="B484" i="2"/>
  <c r="G484" i="2"/>
  <c r="H484" i="2" s="1"/>
  <c r="D484" i="2"/>
  <c r="H614" i="2"/>
  <c r="I614" i="2"/>
  <c r="H626" i="2"/>
  <c r="I626" i="2"/>
  <c r="C912" i="2"/>
  <c r="G912" i="2"/>
  <c r="D912" i="2"/>
  <c r="B912" i="2"/>
  <c r="F11" i="2"/>
  <c r="E31" i="2"/>
  <c r="F39" i="2"/>
  <c r="F52" i="2"/>
  <c r="F65" i="2"/>
  <c r="E68" i="2"/>
  <c r="M68" i="2" s="1"/>
  <c r="F75" i="2"/>
  <c r="F89" i="2"/>
  <c r="D158" i="2"/>
  <c r="C170" i="2"/>
  <c r="G172" i="2"/>
  <c r="I172" i="2" s="1"/>
  <c r="H175" i="2"/>
  <c r="G195" i="2"/>
  <c r="G208" i="2"/>
  <c r="B211" i="2"/>
  <c r="G228" i="2"/>
  <c r="C231" i="2"/>
  <c r="G242" i="2"/>
  <c r="I242" i="2" s="1"/>
  <c r="C258" i="2"/>
  <c r="B269" i="2"/>
  <c r="B284" i="2"/>
  <c r="G353" i="2"/>
  <c r="D353" i="2"/>
  <c r="C353" i="2"/>
  <c r="B353" i="2"/>
  <c r="G431" i="2"/>
  <c r="I431" i="2" s="1"/>
  <c r="C431" i="2"/>
  <c r="B431" i="2"/>
  <c r="C484" i="2"/>
  <c r="D510" i="2"/>
  <c r="G510" i="2"/>
  <c r="G546" i="2"/>
  <c r="D546" i="2"/>
  <c r="C546" i="2"/>
  <c r="G587" i="2"/>
  <c r="D587" i="2"/>
  <c r="C587" i="2"/>
  <c r="B587" i="2"/>
  <c r="C723" i="2"/>
  <c r="G723" i="2"/>
  <c r="D723" i="2"/>
  <c r="B723" i="2"/>
  <c r="C903" i="2"/>
  <c r="B903" i="2"/>
  <c r="D539" i="2"/>
  <c r="G541" i="2"/>
  <c r="I541" i="2" s="1"/>
  <c r="G575" i="2"/>
  <c r="G597" i="2"/>
  <c r="I597" i="2" s="1"/>
  <c r="G674" i="2"/>
  <c r="G685" i="2"/>
  <c r="I846" i="2"/>
  <c r="H846" i="2"/>
  <c r="C855" i="2"/>
  <c r="G855" i="2"/>
  <c r="D855" i="2"/>
  <c r="G883" i="2"/>
  <c r="H883" i="2" s="1"/>
  <c r="D883" i="2"/>
  <c r="I938" i="2"/>
  <c r="H938" i="2"/>
  <c r="G966" i="2"/>
  <c r="I966" i="2" s="1"/>
  <c r="D966" i="2"/>
  <c r="C966" i="2"/>
  <c r="B966" i="2"/>
  <c r="C1470" i="2"/>
  <c r="B1470" i="2"/>
  <c r="I329" i="2"/>
  <c r="G365" i="2"/>
  <c r="B398" i="2"/>
  <c r="C412" i="2"/>
  <c r="B428" i="2"/>
  <c r="B435" i="2"/>
  <c r="D437" i="2"/>
  <c r="B443" i="2"/>
  <c r="C508" i="2"/>
  <c r="G522" i="2"/>
  <c r="H525" i="2"/>
  <c r="C549" i="2"/>
  <c r="B558" i="2"/>
  <c r="B581" i="2"/>
  <c r="B610" i="2"/>
  <c r="C638" i="2"/>
  <c r="B642" i="2"/>
  <c r="C650" i="2"/>
  <c r="B659" i="2"/>
  <c r="I714" i="2"/>
  <c r="H714" i="2"/>
  <c r="B806" i="2"/>
  <c r="G806" i="2"/>
  <c r="D806" i="2"/>
  <c r="C806" i="2"/>
  <c r="H865" i="2"/>
  <c r="I865" i="2"/>
  <c r="I950" i="2"/>
  <c r="H950" i="2"/>
  <c r="I1229" i="2"/>
  <c r="H1229" i="2"/>
  <c r="B1349" i="2"/>
  <c r="G1349" i="2"/>
  <c r="D1349" i="2"/>
  <c r="C1349" i="2"/>
  <c r="C318" i="2"/>
  <c r="B335" i="2"/>
  <c r="B344" i="2"/>
  <c r="B387" i="2"/>
  <c r="B396" i="2"/>
  <c r="C398" i="2"/>
  <c r="D412" i="2"/>
  <c r="C428" i="2"/>
  <c r="C435" i="2"/>
  <c r="G437" i="2"/>
  <c r="C443" i="2"/>
  <c r="B447" i="2"/>
  <c r="D449" i="2"/>
  <c r="B459" i="2"/>
  <c r="D461" i="2"/>
  <c r="B467" i="2"/>
  <c r="D473" i="2"/>
  <c r="D508" i="2"/>
  <c r="C520" i="2"/>
  <c r="D555" i="2"/>
  <c r="C558" i="2"/>
  <c r="C564" i="2"/>
  <c r="B570" i="2"/>
  <c r="C581" i="2"/>
  <c r="B584" i="2"/>
  <c r="C610" i="2"/>
  <c r="B623" i="2"/>
  <c r="B636" i="2"/>
  <c r="D638" i="2"/>
  <c r="D650" i="2"/>
  <c r="C688" i="2"/>
  <c r="D706" i="2"/>
  <c r="C706" i="2"/>
  <c r="D728" i="2"/>
  <c r="B728" i="2"/>
  <c r="I810" i="2"/>
  <c r="H835" i="2"/>
  <c r="I835" i="2"/>
  <c r="G318" i="2"/>
  <c r="I318" i="2" s="1"/>
  <c r="B322" i="2"/>
  <c r="C335" i="2"/>
  <c r="H344" i="2"/>
  <c r="B347" i="2"/>
  <c r="B358" i="2"/>
  <c r="C387" i="2"/>
  <c r="C393" i="2"/>
  <c r="C396" i="2"/>
  <c r="B410" i="2"/>
  <c r="G412" i="2"/>
  <c r="D435" i="2"/>
  <c r="B440" i="2"/>
  <c r="C447" i="2"/>
  <c r="G449" i="2"/>
  <c r="B452" i="2"/>
  <c r="C459" i="2"/>
  <c r="G461" i="2"/>
  <c r="B464" i="2"/>
  <c r="C467" i="2"/>
  <c r="B471" i="2"/>
  <c r="G473" i="2"/>
  <c r="B479" i="2"/>
  <c r="G508" i="2"/>
  <c r="D520" i="2"/>
  <c r="D558" i="2"/>
  <c r="D564" i="2"/>
  <c r="C570" i="2"/>
  <c r="D581" i="2"/>
  <c r="C584" i="2"/>
  <c r="B598" i="2"/>
  <c r="D601" i="2"/>
  <c r="B605" i="2"/>
  <c r="B830" i="2"/>
  <c r="G830" i="2"/>
  <c r="D830" i="2"/>
  <c r="C830" i="2"/>
  <c r="I962" i="2"/>
  <c r="H962" i="2"/>
  <c r="G1008" i="2"/>
  <c r="C1008" i="2"/>
  <c r="I1018" i="2"/>
  <c r="H1018" i="2"/>
  <c r="I1042" i="2"/>
  <c r="H1042" i="2"/>
  <c r="C322" i="2"/>
  <c r="C330" i="2"/>
  <c r="D335" i="2"/>
  <c r="B339" i="2"/>
  <c r="C347" i="2"/>
  <c r="B351" i="2"/>
  <c r="C358" i="2"/>
  <c r="D376" i="2"/>
  <c r="B382" i="2"/>
  <c r="D387" i="2"/>
  <c r="D396" i="2"/>
  <c r="B421" i="2"/>
  <c r="C432" i="2"/>
  <c r="C440" i="2"/>
  <c r="D447" i="2"/>
  <c r="C452" i="2"/>
  <c r="C456" i="2"/>
  <c r="D459" i="2"/>
  <c r="C464" i="2"/>
  <c r="C471" i="2"/>
  <c r="B476" i="2"/>
  <c r="C479" i="2"/>
  <c r="D485" i="2"/>
  <c r="B491" i="2"/>
  <c r="B550" i="2"/>
  <c r="B567" i="2"/>
  <c r="D570" i="2"/>
  <c r="B593" i="2"/>
  <c r="C598" i="2"/>
  <c r="G601" i="2"/>
  <c r="C605" i="2"/>
  <c r="B608" i="2"/>
  <c r="G612" i="2"/>
  <c r="H612" i="2" s="1"/>
  <c r="C621" i="2"/>
  <c r="D623" i="2"/>
  <c r="D625" i="2"/>
  <c r="C646" i="2"/>
  <c r="D662" i="2"/>
  <c r="C664" i="2"/>
  <c r="B670" i="2"/>
  <c r="B673" i="2"/>
  <c r="C698" i="2"/>
  <c r="B700" i="2"/>
  <c r="C711" i="2"/>
  <c r="G711" i="2"/>
  <c r="D711" i="2"/>
  <c r="B711" i="2"/>
  <c r="I724" i="2"/>
  <c r="H798" i="2"/>
  <c r="H841" i="2"/>
  <c r="I841" i="2"/>
  <c r="I889" i="2"/>
  <c r="H889" i="2"/>
  <c r="B1008" i="2"/>
  <c r="G1077" i="2"/>
  <c r="D1077" i="2"/>
  <c r="C1077" i="2"/>
  <c r="D322" i="2"/>
  <c r="D330" i="2"/>
  <c r="C339" i="2"/>
  <c r="D347" i="2"/>
  <c r="C351" i="2"/>
  <c r="D358" i="2"/>
  <c r="B368" i="2"/>
  <c r="C382" i="2"/>
  <c r="D401" i="2"/>
  <c r="B404" i="2"/>
  <c r="B407" i="2"/>
  <c r="C421" i="2"/>
  <c r="G426" i="2"/>
  <c r="C444" i="2"/>
  <c r="D471" i="2"/>
  <c r="C476" i="2"/>
  <c r="B483" i="2"/>
  <c r="G485" i="2"/>
  <c r="B488" i="2"/>
  <c r="C491" i="2"/>
  <c r="D497" i="2"/>
  <c r="B503" i="2"/>
  <c r="B530" i="2"/>
  <c r="B563" i="2"/>
  <c r="D567" i="2"/>
  <c r="B574" i="2"/>
  <c r="C593" i="2"/>
  <c r="D598" i="2"/>
  <c r="D605" i="2"/>
  <c r="C608" i="2"/>
  <c r="D621" i="2"/>
  <c r="G625" i="2"/>
  <c r="I625" i="2" s="1"/>
  <c r="C634" i="2"/>
  <c r="G662" i="2"/>
  <c r="G664" i="2"/>
  <c r="C670" i="2"/>
  <c r="C673" i="2"/>
  <c r="B675" i="2"/>
  <c r="D698" i="2"/>
  <c r="C700" i="2"/>
  <c r="I926" i="2"/>
  <c r="H926" i="2"/>
  <c r="B1027" i="2"/>
  <c r="G1027" i="2"/>
  <c r="D1027" i="2"/>
  <c r="C1027" i="2"/>
  <c r="B1446" i="2"/>
  <c r="G1446" i="2"/>
  <c r="D1446" i="2"/>
  <c r="C1446" i="2"/>
  <c r="D316" i="2"/>
  <c r="G330" i="2"/>
  <c r="I330" i="2" s="1"/>
  <c r="B334" i="2"/>
  <c r="D339" i="2"/>
  <c r="C342" i="2"/>
  <c r="D351" i="2"/>
  <c r="G358" i="2"/>
  <c r="B374" i="2"/>
  <c r="D382" i="2"/>
  <c r="B392" i="2"/>
  <c r="B399" i="2"/>
  <c r="G401" i="2"/>
  <c r="I401" i="2" s="1"/>
  <c r="C404" i="2"/>
  <c r="C424" i="2"/>
  <c r="C468" i="2"/>
  <c r="C483" i="2"/>
  <c r="C488" i="2"/>
  <c r="B495" i="2"/>
  <c r="G497" i="2"/>
  <c r="B500" i="2"/>
  <c r="C503" i="2"/>
  <c r="D509" i="2"/>
  <c r="B515" i="2"/>
  <c r="C530" i="2"/>
  <c r="B534" i="2"/>
  <c r="C563" i="2"/>
  <c r="C582" i="2"/>
  <c r="D593" i="2"/>
  <c r="I605" i="2"/>
  <c r="D634" i="2"/>
  <c r="B639" i="2"/>
  <c r="C641" i="2"/>
  <c r="B649" i="2"/>
  <c r="B651" i="2"/>
  <c r="D673" i="2"/>
  <c r="G698" i="2"/>
  <c r="I698" i="2" s="1"/>
  <c r="D700" i="2"/>
  <c r="G721" i="2"/>
  <c r="H721" i="2" s="1"/>
  <c r="D721" i="2"/>
  <c r="C721" i="2"/>
  <c r="H738" i="2"/>
  <c r="I738" i="2"/>
  <c r="C819" i="2"/>
  <c r="G819" i="2"/>
  <c r="D819" i="2"/>
  <c r="C901" i="2"/>
  <c r="G1032" i="2"/>
  <c r="C1032" i="2"/>
  <c r="B1032" i="2"/>
  <c r="D1082" i="2"/>
  <c r="G1082" i="2"/>
  <c r="B1082" i="2"/>
  <c r="C1082" i="2"/>
  <c r="I1175" i="2"/>
  <c r="H1175" i="2"/>
  <c r="D328" i="2"/>
  <c r="C334" i="2"/>
  <c r="D342" i="2"/>
  <c r="D364" i="2"/>
  <c r="B377" i="2"/>
  <c r="C392" i="2"/>
  <c r="B394" i="2"/>
  <c r="C399" i="2"/>
  <c r="B411" i="2"/>
  <c r="D413" i="2"/>
  <c r="D424" i="2"/>
  <c r="C436" i="2"/>
  <c r="G438" i="2"/>
  <c r="C480" i="2"/>
  <c r="D483" i="2"/>
  <c r="C495" i="2"/>
  <c r="C500" i="2"/>
  <c r="B507" i="2"/>
  <c r="G509" i="2"/>
  <c r="B512" i="2"/>
  <c r="C515" i="2"/>
  <c r="D521" i="2"/>
  <c r="B527" i="2"/>
  <c r="G530" i="2"/>
  <c r="H530" i="2" s="1"/>
  <c r="C534" i="2"/>
  <c r="C548" i="2"/>
  <c r="B553" i="2"/>
  <c r="C559" i="2"/>
  <c r="D563" i="2"/>
  <c r="B577" i="2"/>
  <c r="D582" i="2"/>
  <c r="H593" i="2"/>
  <c r="D791" i="2"/>
  <c r="G853" i="2"/>
  <c r="D853" i="2"/>
  <c r="C853" i="2"/>
  <c r="G858" i="2"/>
  <c r="C858" i="2"/>
  <c r="G886" i="2"/>
  <c r="H886" i="2" s="1"/>
  <c r="D886" i="2"/>
  <c r="C886" i="2"/>
  <c r="I927" i="2"/>
  <c r="H927" i="2"/>
  <c r="G978" i="2"/>
  <c r="I978" i="2" s="1"/>
  <c r="D978" i="2"/>
  <c r="C978" i="2"/>
  <c r="G996" i="2"/>
  <c r="I996" i="2" s="1"/>
  <c r="C996" i="2"/>
  <c r="I1004" i="2"/>
  <c r="H1004" i="2"/>
  <c r="I1324" i="2"/>
  <c r="H1324" i="2"/>
  <c r="D334" i="2"/>
  <c r="G342" i="2"/>
  <c r="B346" i="2"/>
  <c r="B356" i="2"/>
  <c r="C366" i="2"/>
  <c r="C377" i="2"/>
  <c r="B380" i="2"/>
  <c r="D388" i="2"/>
  <c r="B397" i="2"/>
  <c r="D399" i="2"/>
  <c r="C411" i="2"/>
  <c r="G413" i="2"/>
  <c r="I413" i="2" s="1"/>
  <c r="G424" i="2"/>
  <c r="H424" i="2" s="1"/>
  <c r="D436" i="2"/>
  <c r="C448" i="2"/>
  <c r="G450" i="2"/>
  <c r="C460" i="2"/>
  <c r="G462" i="2"/>
  <c r="G474" i="2"/>
  <c r="C492" i="2"/>
  <c r="D495" i="2"/>
  <c r="C507" i="2"/>
  <c r="C512" i="2"/>
  <c r="B519" i="2"/>
  <c r="G521" i="2"/>
  <c r="B524" i="2"/>
  <c r="C527" i="2"/>
  <c r="D534" i="2"/>
  <c r="D548" i="2"/>
  <c r="B551" i="2"/>
  <c r="D553" i="2"/>
  <c r="D577" i="2"/>
  <c r="B580" i="2"/>
  <c r="G588" i="2"/>
  <c r="D600" i="2"/>
  <c r="C611" i="2"/>
  <c r="D613" i="2"/>
  <c r="C629" i="2"/>
  <c r="C637" i="2"/>
  <c r="G639" i="2"/>
  <c r="I639" i="2" s="1"/>
  <c r="C647" i="2"/>
  <c r="D649" i="2"/>
  <c r="G651" i="2"/>
  <c r="B658" i="2"/>
  <c r="B661" i="2"/>
  <c r="B663" i="2"/>
  <c r="H675" i="2"/>
  <c r="G687" i="2"/>
  <c r="B690" i="2"/>
  <c r="C693" i="2"/>
  <c r="D832" i="2"/>
  <c r="G832" i="2"/>
  <c r="H877" i="2"/>
  <c r="I877" i="2"/>
  <c r="B886" i="2"/>
  <c r="I902" i="2"/>
  <c r="H902" i="2"/>
  <c r="C948" i="2"/>
  <c r="G948" i="2"/>
  <c r="D948" i="2"/>
  <c r="B948" i="2"/>
  <c r="B978" i="2"/>
  <c r="B996" i="2"/>
  <c r="B1015" i="2"/>
  <c r="G1015" i="2"/>
  <c r="D1015" i="2"/>
  <c r="C1015" i="2"/>
  <c r="G1140" i="2"/>
  <c r="D1140" i="2"/>
  <c r="C1140" i="2"/>
  <c r="B320" i="2"/>
  <c r="D366" i="2"/>
  <c r="B371" i="2"/>
  <c r="D377" i="2"/>
  <c r="C390" i="2"/>
  <c r="G436" i="2"/>
  <c r="D448" i="2"/>
  <c r="D460" i="2"/>
  <c r="C472" i="2"/>
  <c r="G553" i="2"/>
  <c r="I553" i="2" s="1"/>
  <c r="B565" i="2"/>
  <c r="G577" i="2"/>
  <c r="I577" i="2" s="1"/>
  <c r="G600" i="2"/>
  <c r="G613" i="2"/>
  <c r="C622" i="2"/>
  <c r="D629" i="2"/>
  <c r="G649" i="2"/>
  <c r="C661" i="2"/>
  <c r="D663" i="2"/>
  <c r="B699" i="2"/>
  <c r="I726" i="2"/>
  <c r="H726" i="2"/>
  <c r="G731" i="2"/>
  <c r="I731" i="2" s="1"/>
  <c r="D731" i="2"/>
  <c r="B731" i="2"/>
  <c r="I762" i="2"/>
  <c r="H762" i="2"/>
  <c r="C849" i="2"/>
  <c r="G984" i="2"/>
  <c r="C984" i="2"/>
  <c r="B984" i="2"/>
  <c r="D1005" i="2"/>
  <c r="G1005" i="2"/>
  <c r="I1005" i="2" s="1"/>
  <c r="C1005" i="2"/>
  <c r="B1005" i="2"/>
  <c r="I1414" i="2"/>
  <c r="H1414" i="2"/>
  <c r="I1406" i="2"/>
  <c r="H1406" i="2"/>
  <c r="H1424" i="2"/>
  <c r="I1424" i="2"/>
  <c r="I1475" i="2"/>
  <c r="H1475" i="2"/>
  <c r="B1101" i="2"/>
  <c r="G1101" i="2"/>
  <c r="I1101" i="2" s="1"/>
  <c r="D1101" i="2"/>
  <c r="B1110" i="2"/>
  <c r="G1110" i="2"/>
  <c r="H1110" i="2" s="1"/>
  <c r="D1110" i="2"/>
  <c r="C1110" i="2"/>
  <c r="I1397" i="2"/>
  <c r="H1397" i="2"/>
  <c r="I1410" i="2"/>
  <c r="H1410" i="2"/>
  <c r="D1475" i="2"/>
  <c r="C907" i="2"/>
  <c r="B910" i="2"/>
  <c r="H924" i="2"/>
  <c r="B942" i="2"/>
  <c r="B946" i="2"/>
  <c r="B954" i="2"/>
  <c r="B958" i="2"/>
  <c r="B970" i="2"/>
  <c r="B981" i="2"/>
  <c r="B993" i="2"/>
  <c r="C1018" i="2"/>
  <c r="C1030" i="2"/>
  <c r="H1043" i="2"/>
  <c r="G1088" i="2"/>
  <c r="I1088" i="2" s="1"/>
  <c r="C1088" i="2"/>
  <c r="C1101" i="2"/>
  <c r="B1197" i="2"/>
  <c r="D1265" i="2"/>
  <c r="G1265" i="2"/>
  <c r="C1265" i="2"/>
  <c r="B1265" i="2"/>
  <c r="C1387" i="2"/>
  <c r="I1438" i="2"/>
  <c r="H1438" i="2"/>
  <c r="B709" i="2"/>
  <c r="C734" i="2"/>
  <c r="B736" i="2"/>
  <c r="D783" i="2"/>
  <c r="C794" i="2"/>
  <c r="G796" i="2"/>
  <c r="H796" i="2" s="1"/>
  <c r="G808" i="2"/>
  <c r="B817" i="2"/>
  <c r="B822" i="2"/>
  <c r="B825" i="2"/>
  <c r="B861" i="2"/>
  <c r="B865" i="2"/>
  <c r="D867" i="2"/>
  <c r="B896" i="2"/>
  <c r="D907" i="2"/>
  <c r="C910" i="2"/>
  <c r="B930" i="2"/>
  <c r="B936" i="2"/>
  <c r="C942" i="2"/>
  <c r="C946" i="2"/>
  <c r="C954" i="2"/>
  <c r="C958" i="2"/>
  <c r="C970" i="2"/>
  <c r="B973" i="2"/>
  <c r="C976" i="2"/>
  <c r="C981" i="2"/>
  <c r="C993" i="2"/>
  <c r="C1003" i="2"/>
  <c r="C1039" i="2"/>
  <c r="G1068" i="2"/>
  <c r="B1074" i="2"/>
  <c r="D1088" i="2"/>
  <c r="I1115" i="2"/>
  <c r="G1172" i="2"/>
  <c r="H1172" i="2" s="1"/>
  <c r="B1172" i="2"/>
  <c r="G1177" i="2"/>
  <c r="D1177" i="2"/>
  <c r="C1177" i="2"/>
  <c r="B1177" i="2"/>
  <c r="I1193" i="2"/>
  <c r="G1212" i="2"/>
  <c r="H1212" i="2" s="1"/>
  <c r="D1212" i="2"/>
  <c r="C1212" i="2"/>
  <c r="I1242" i="2"/>
  <c r="H1242" i="2"/>
  <c r="I1255" i="2"/>
  <c r="B1287" i="2"/>
  <c r="H1294" i="2"/>
  <c r="I1294" i="2"/>
  <c r="B1360" i="2"/>
  <c r="G1360" i="2"/>
  <c r="D1360" i="2"/>
  <c r="C1360" i="2"/>
  <c r="D1438" i="2"/>
  <c r="C709" i="2"/>
  <c r="B716" i="2"/>
  <c r="B719" i="2"/>
  <c r="D910" i="2"/>
  <c r="D942" i="2"/>
  <c r="D946" i="2"/>
  <c r="D954" i="2"/>
  <c r="D958" i="2"/>
  <c r="D970" i="2"/>
  <c r="G981" i="2"/>
  <c r="I981" i="2" s="1"/>
  <c r="G993" i="2"/>
  <c r="I993" i="2" s="1"/>
  <c r="C1142" i="2"/>
  <c r="B1142" i="2"/>
  <c r="B1251" i="2"/>
  <c r="G1251" i="2"/>
  <c r="I1251" i="2" s="1"/>
  <c r="D1251" i="2"/>
  <c r="C1251" i="2"/>
  <c r="H1266" i="2"/>
  <c r="I1266" i="2"/>
  <c r="I1388" i="2"/>
  <c r="H1388" i="2"/>
  <c r="D1467" i="2"/>
  <c r="B1467" i="2"/>
  <c r="B1484" i="2"/>
  <c r="G1484" i="2"/>
  <c r="D1484" i="2"/>
  <c r="C1484" i="2"/>
  <c r="D709" i="2"/>
  <c r="D719" i="2"/>
  <c r="B726" i="2"/>
  <c r="G734" i="2"/>
  <c r="G794" i="2"/>
  <c r="D817" i="2"/>
  <c r="G844" i="2"/>
  <c r="D865" i="2"/>
  <c r="H867" i="2"/>
  <c r="C870" i="2"/>
  <c r="B873" i="2"/>
  <c r="B877" i="2"/>
  <c r="C884" i="2"/>
  <c r="D896" i="2"/>
  <c r="C898" i="2"/>
  <c r="B900" i="2"/>
  <c r="D902" i="2"/>
  <c r="D923" i="2"/>
  <c r="D930" i="2"/>
  <c r="C934" i="2"/>
  <c r="G936" i="2"/>
  <c r="H951" i="2"/>
  <c r="H963" i="2"/>
  <c r="D973" i="2"/>
  <c r="B989" i="2"/>
  <c r="G1003" i="2"/>
  <c r="H1003" i="2" s="1"/>
  <c r="C1014" i="2"/>
  <c r="B1026" i="2"/>
  <c r="G1039" i="2"/>
  <c r="C1042" i="2"/>
  <c r="C1047" i="2"/>
  <c r="C1050" i="2"/>
  <c r="C1054" i="2"/>
  <c r="H1106" i="2"/>
  <c r="C1203" i="2"/>
  <c r="G1203" i="2"/>
  <c r="D1203" i="2"/>
  <c r="B1203" i="2"/>
  <c r="I1351" i="2"/>
  <c r="H1351" i="2"/>
  <c r="G1394" i="2"/>
  <c r="D1394" i="2"/>
  <c r="C1394" i="2"/>
  <c r="B1394" i="2"/>
  <c r="G1458" i="2"/>
  <c r="D1458" i="2"/>
  <c r="C1458" i="2"/>
  <c r="B704" i="2"/>
  <c r="B707" i="2"/>
  <c r="B729" i="2"/>
  <c r="G736" i="2"/>
  <c r="G746" i="2"/>
  <c r="D758" i="2"/>
  <c r="G770" i="2"/>
  <c r="C842" i="2"/>
  <c r="C847" i="2"/>
  <c r="C873" i="2"/>
  <c r="C877" i="2"/>
  <c r="D900" i="2"/>
  <c r="G923" i="2"/>
  <c r="G979" i="2"/>
  <c r="C989" i="2"/>
  <c r="D1014" i="2"/>
  <c r="C1026" i="2"/>
  <c r="D1028" i="2"/>
  <c r="D1047" i="2"/>
  <c r="D1054" i="2"/>
  <c r="C1078" i="2"/>
  <c r="I1213" i="2"/>
  <c r="H1213" i="2"/>
  <c r="I1305" i="2"/>
  <c r="H1305" i="2"/>
  <c r="G1347" i="2"/>
  <c r="D1347" i="2"/>
  <c r="C1347" i="2"/>
  <c r="G1422" i="2"/>
  <c r="D1422" i="2"/>
  <c r="C1422" i="2"/>
  <c r="B1422" i="2"/>
  <c r="B1458" i="2"/>
  <c r="G1489" i="2"/>
  <c r="C1489" i="2"/>
  <c r="B714" i="2"/>
  <c r="C722" i="2"/>
  <c r="B724" i="2"/>
  <c r="C729" i="2"/>
  <c r="B753" i="2"/>
  <c r="G900" i="2"/>
  <c r="G1014" i="2"/>
  <c r="D1026" i="2"/>
  <c r="G1054" i="2"/>
  <c r="I1054" i="2" s="1"/>
  <c r="G1085" i="2"/>
  <c r="I1085" i="2" s="1"/>
  <c r="B1085" i="2"/>
  <c r="I1134" i="2"/>
  <c r="H1134" i="2"/>
  <c r="D714" i="2"/>
  <c r="B717" i="2"/>
  <c r="D722" i="2"/>
  <c r="C724" i="2"/>
  <c r="B735" i="2"/>
  <c r="B750" i="2"/>
  <c r="B776" i="2"/>
  <c r="B779" i="2"/>
  <c r="C790" i="2"/>
  <c r="B793" i="2"/>
  <c r="B801" i="2"/>
  <c r="G820" i="2"/>
  <c r="C829" i="2"/>
  <c r="D831" i="2"/>
  <c r="B834" i="2"/>
  <c r="B837" i="2"/>
  <c r="G842" i="2"/>
  <c r="C854" i="2"/>
  <c r="B879" i="2"/>
  <c r="B882" i="2"/>
  <c r="B885" i="2"/>
  <c r="B888" i="2"/>
  <c r="C911" i="2"/>
  <c r="C947" i="2"/>
  <c r="C949" i="2"/>
  <c r="C959" i="2"/>
  <c r="C961" i="2"/>
  <c r="B971" i="2"/>
  <c r="D1007" i="2"/>
  <c r="G1026" i="2"/>
  <c r="G1156" i="2"/>
  <c r="D1156" i="2"/>
  <c r="C1156" i="2"/>
  <c r="I1239" i="2"/>
  <c r="H1239" i="2"/>
  <c r="D1253" i="2"/>
  <c r="G1253" i="2"/>
  <c r="C1253" i="2"/>
  <c r="H1262" i="2"/>
  <c r="I1262" i="2"/>
  <c r="I1267" i="2"/>
  <c r="H1267" i="2"/>
  <c r="D1498" i="2"/>
  <c r="G1498" i="2"/>
  <c r="C1498" i="2"/>
  <c r="C710" i="2"/>
  <c r="B712" i="2"/>
  <c r="C717" i="2"/>
  <c r="B720" i="2"/>
  <c r="G722" i="2"/>
  <c r="D724" i="2"/>
  <c r="B733" i="2"/>
  <c r="D735" i="2"/>
  <c r="C750" i="2"/>
  <c r="B769" i="2"/>
  <c r="D779" i="2"/>
  <c r="G784" i="2"/>
  <c r="C793" i="2"/>
  <c r="D795" i="2"/>
  <c r="B798" i="2"/>
  <c r="C801" i="2"/>
  <c r="D805" i="2"/>
  <c r="D807" i="2"/>
  <c r="C818" i="2"/>
  <c r="D829" i="2"/>
  <c r="G831" i="2"/>
  <c r="C834" i="2"/>
  <c r="C837" i="2"/>
  <c r="D854" i="2"/>
  <c r="B863" i="2"/>
  <c r="G868" i="2"/>
  <c r="C871" i="2"/>
  <c r="C882" i="2"/>
  <c r="D888" i="2"/>
  <c r="B897" i="2"/>
  <c r="D911" i="2"/>
  <c r="B918" i="2"/>
  <c r="B922" i="2"/>
  <c r="I925" i="2"/>
  <c r="I928" i="2"/>
  <c r="I940" i="2"/>
  <c r="D947" i="2"/>
  <c r="G949" i="2"/>
  <c r="I952" i="2"/>
  <c r="D959" i="2"/>
  <c r="G961" i="2"/>
  <c r="H961" i="2" s="1"/>
  <c r="D971" i="2"/>
  <c r="B983" i="2"/>
  <c r="G991" i="2"/>
  <c r="H991" i="2" s="1"/>
  <c r="D1002" i="2"/>
  <c r="B1017" i="2"/>
  <c r="B1029" i="2"/>
  <c r="H1031" i="2"/>
  <c r="B1058" i="2"/>
  <c r="H1078" i="2"/>
  <c r="H1103" i="2"/>
  <c r="B1156" i="2"/>
  <c r="B1214" i="2"/>
  <c r="G1214" i="2"/>
  <c r="D1214" i="2"/>
  <c r="C1214" i="2"/>
  <c r="G1296" i="2"/>
  <c r="C1296" i="2"/>
  <c r="I1335" i="2"/>
  <c r="D1464" i="2"/>
  <c r="C1464" i="2"/>
  <c r="H1478" i="2"/>
  <c r="I1478" i="2"/>
  <c r="B705" i="2"/>
  <c r="D710" i="2"/>
  <c r="G735" i="2"/>
  <c r="B741" i="2"/>
  <c r="D747" i="2"/>
  <c r="B765" i="2"/>
  <c r="D771" i="2"/>
  <c r="C782" i="2"/>
  <c r="G795" i="2"/>
  <c r="G807" i="2"/>
  <c r="D818" i="2"/>
  <c r="G854" i="2"/>
  <c r="C866" i="2"/>
  <c r="G888" i="2"/>
  <c r="D899" i="2"/>
  <c r="B906" i="2"/>
  <c r="C918" i="2"/>
  <c r="K925" i="2"/>
  <c r="K928" i="2"/>
  <c r="C935" i="2"/>
  <c r="C937" i="2"/>
  <c r="G947" i="2"/>
  <c r="G959" i="2"/>
  <c r="I959" i="2" s="1"/>
  <c r="B980" i="2"/>
  <c r="C1017" i="2"/>
  <c r="C1029" i="2"/>
  <c r="G1038" i="2"/>
  <c r="C1058" i="2"/>
  <c r="B1070" i="2"/>
  <c r="G1165" i="2"/>
  <c r="D1165" i="2"/>
  <c r="C1165" i="2"/>
  <c r="B1165" i="2"/>
  <c r="H1224" i="2"/>
  <c r="I1224" i="2"/>
  <c r="I1236" i="2"/>
  <c r="D1278" i="2"/>
  <c r="C1278" i="2"/>
  <c r="B1302" i="2"/>
  <c r="H1310" i="2"/>
  <c r="G1396" i="2"/>
  <c r="D1396" i="2"/>
  <c r="C1396" i="2"/>
  <c r="H1428" i="2"/>
  <c r="I1428" i="2"/>
  <c r="D1486" i="2"/>
  <c r="G1486" i="2"/>
  <c r="G1167" i="2"/>
  <c r="D1187" i="2"/>
  <c r="G1189" i="2"/>
  <c r="G1372" i="2"/>
  <c r="G1398" i="2"/>
  <c r="G1429" i="2"/>
  <c r="D1114" i="2"/>
  <c r="C1116" i="2"/>
  <c r="C1137" i="2"/>
  <c r="G1148" i="2"/>
  <c r="C1154" i="2"/>
  <c r="B1179" i="2"/>
  <c r="B1185" i="2"/>
  <c r="C1201" i="2"/>
  <c r="C1210" i="2"/>
  <c r="B1217" i="2"/>
  <c r="C1224" i="2"/>
  <c r="D1226" i="2"/>
  <c r="D1229" i="2"/>
  <c r="D1246" i="2"/>
  <c r="C1249" i="2"/>
  <c r="B1271" i="2"/>
  <c r="B1274" i="2"/>
  <c r="B1276" i="2"/>
  <c r="I1280" i="2"/>
  <c r="D1285" i="2"/>
  <c r="B1300" i="2"/>
  <c r="C1305" i="2"/>
  <c r="G1307" i="2"/>
  <c r="I1307" i="2" s="1"/>
  <c r="D1313" i="2"/>
  <c r="C1325" i="2"/>
  <c r="C1336" i="2"/>
  <c r="D1364" i="2"/>
  <c r="C1368" i="2"/>
  <c r="C1383" i="2"/>
  <c r="B1428" i="2"/>
  <c r="I1436" i="2"/>
  <c r="B1445" i="2"/>
  <c r="B1473" i="2"/>
  <c r="D1496" i="2"/>
  <c r="G1080" i="2"/>
  <c r="C1104" i="2"/>
  <c r="G1114" i="2"/>
  <c r="I1114" i="2" s="1"/>
  <c r="D1116" i="2"/>
  <c r="B1127" i="2"/>
  <c r="D1129" i="2"/>
  <c r="G1137" i="2"/>
  <c r="B1175" i="2"/>
  <c r="D1179" i="2"/>
  <c r="C1185" i="2"/>
  <c r="C1198" i="2"/>
  <c r="D1201" i="2"/>
  <c r="D1210" i="2"/>
  <c r="D1217" i="2"/>
  <c r="D1224" i="2"/>
  <c r="G1226" i="2"/>
  <c r="I1226" i="2" s="1"/>
  <c r="B1261" i="2"/>
  <c r="C1263" i="2"/>
  <c r="C1274" i="2"/>
  <c r="C1276" i="2"/>
  <c r="G1285" i="2"/>
  <c r="B1288" i="2"/>
  <c r="C1300" i="2"/>
  <c r="D1303" i="2"/>
  <c r="D1305" i="2"/>
  <c r="B1311" i="2"/>
  <c r="G1313" i="2"/>
  <c r="I1313" i="2" s="1"/>
  <c r="D1325" i="2"/>
  <c r="B1332" i="2"/>
  <c r="D1336" i="2"/>
  <c r="G1338" i="2"/>
  <c r="B1345" i="2"/>
  <c r="B1371" i="2"/>
  <c r="D1383" i="2"/>
  <c r="D1388" i="2"/>
  <c r="C1392" i="2"/>
  <c r="D1402" i="2"/>
  <c r="C1406" i="2"/>
  <c r="B1414" i="2"/>
  <c r="C1428" i="2"/>
  <c r="C1445" i="2"/>
  <c r="C1453" i="2"/>
  <c r="D1473" i="2"/>
  <c r="G1496" i="2"/>
  <c r="H1496" i="2" s="1"/>
  <c r="B1086" i="2"/>
  <c r="D1104" i="2"/>
  <c r="C1127" i="2"/>
  <c r="B1146" i="2"/>
  <c r="B1173" i="2"/>
  <c r="C1175" i="2"/>
  <c r="G1179" i="2"/>
  <c r="H1179" i="2" s="1"/>
  <c r="B1183" i="2"/>
  <c r="B1188" i="2"/>
  <c r="D1198" i="2"/>
  <c r="B1238" i="2"/>
  <c r="C1261" i="2"/>
  <c r="D1263" i="2"/>
  <c r="D1274" i="2"/>
  <c r="D1276" i="2"/>
  <c r="B1279" i="2"/>
  <c r="C1288" i="2"/>
  <c r="B1291" i="2"/>
  <c r="D1300" i="2"/>
  <c r="G1303" i="2"/>
  <c r="H1303" i="2" s="1"/>
  <c r="G1325" i="2"/>
  <c r="I1325" i="2" s="1"/>
  <c r="C1345" i="2"/>
  <c r="B1359" i="2"/>
  <c r="C1371" i="2"/>
  <c r="C1380" i="2"/>
  <c r="B1386" i="2"/>
  <c r="C1399" i="2"/>
  <c r="C1414" i="2"/>
  <c r="C1425" i="2"/>
  <c r="D1428" i="2"/>
  <c r="D1445" i="2"/>
  <c r="B1457" i="2"/>
  <c r="B1471" i="2"/>
  <c r="G1473" i="2"/>
  <c r="H1473" i="2" s="1"/>
  <c r="C1478" i="2"/>
  <c r="B1481" i="2"/>
  <c r="B1483" i="2"/>
  <c r="G1502" i="2"/>
  <c r="H1502" i="2" s="1"/>
  <c r="C1086" i="2"/>
  <c r="B1124" i="2"/>
  <c r="D1127" i="2"/>
  <c r="C1146" i="2"/>
  <c r="C1159" i="2"/>
  <c r="D1173" i="2"/>
  <c r="D1175" i="2"/>
  <c r="C1183" i="2"/>
  <c r="C1188" i="2"/>
  <c r="C1190" i="2"/>
  <c r="B1213" i="2"/>
  <c r="B1215" i="2"/>
  <c r="C1238" i="2"/>
  <c r="B1241" i="2"/>
  <c r="D1252" i="2"/>
  <c r="G1263" i="2"/>
  <c r="I1263" i="2" s="1"/>
  <c r="G1274" i="2"/>
  <c r="G1276" i="2"/>
  <c r="H1276" i="2" s="1"/>
  <c r="C1279" i="2"/>
  <c r="B1281" i="2"/>
  <c r="D1288" i="2"/>
  <c r="B1335" i="2"/>
  <c r="B1348" i="2"/>
  <c r="G1350" i="2"/>
  <c r="C1359" i="2"/>
  <c r="D1371" i="2"/>
  <c r="D1386" i="2"/>
  <c r="B1395" i="2"/>
  <c r="D1414" i="2"/>
  <c r="B1418" i="2"/>
  <c r="B1421" i="2"/>
  <c r="G1425" i="2"/>
  <c r="I1425" i="2" s="1"/>
  <c r="G1445" i="2"/>
  <c r="C1457" i="2"/>
  <c r="C1471" i="2"/>
  <c r="D1478" i="2"/>
  <c r="C1481" i="2"/>
  <c r="C1483" i="2"/>
  <c r="B1115" i="2"/>
  <c r="D1136" i="2"/>
  <c r="B1144" i="2"/>
  <c r="H1173" i="2"/>
  <c r="B1193" i="2"/>
  <c r="C1213" i="2"/>
  <c r="D1215" i="2"/>
  <c r="B1227" i="2"/>
  <c r="B1236" i="2"/>
  <c r="C1241" i="2"/>
  <c r="B1250" i="2"/>
  <c r="G1252" i="2"/>
  <c r="C1281" i="2"/>
  <c r="C1293" i="2"/>
  <c r="B1295" i="2"/>
  <c r="B1324" i="2"/>
  <c r="C1335" i="2"/>
  <c r="C1348" i="2"/>
  <c r="D1359" i="2"/>
  <c r="G1386" i="2"/>
  <c r="C1395" i="2"/>
  <c r="B1412" i="2"/>
  <c r="C1418" i="2"/>
  <c r="C1421" i="2"/>
  <c r="C1437" i="2"/>
  <c r="B1444" i="2"/>
  <c r="B1469" i="2"/>
  <c r="G1093" i="2"/>
  <c r="C1103" i="2"/>
  <c r="D1115" i="2"/>
  <c r="B1134" i="2"/>
  <c r="H1136" i="2"/>
  <c r="C1141" i="2"/>
  <c r="D1144" i="2"/>
  <c r="C1153" i="2"/>
  <c r="H1155" i="2"/>
  <c r="D1178" i="2"/>
  <c r="D1202" i="2"/>
  <c r="I1215" i="2"/>
  <c r="B1225" i="2"/>
  <c r="G1227" i="2"/>
  <c r="H1227" i="2" s="1"/>
  <c r="B1234" i="2"/>
  <c r="D1236" i="2"/>
  <c r="H1241" i="2"/>
  <c r="D1250" i="2"/>
  <c r="B1262" i="2"/>
  <c r="D1264" i="2"/>
  <c r="B1284" i="2"/>
  <c r="C1304" i="2"/>
  <c r="C1312" i="2"/>
  <c r="B1319" i="2"/>
  <c r="D1324" i="2"/>
  <c r="H1326" i="2"/>
  <c r="C1333" i="2"/>
  <c r="D1337" i="2"/>
  <c r="B1358" i="2"/>
  <c r="H1359" i="2"/>
  <c r="G1362" i="2"/>
  <c r="B1374" i="2"/>
  <c r="C1384" i="2"/>
  <c r="C1393" i="2"/>
  <c r="B1410" i="2"/>
  <c r="D1412" i="2"/>
  <c r="H1421" i="2"/>
  <c r="B1424" i="2"/>
  <c r="D1431" i="2"/>
  <c r="G1437" i="2"/>
  <c r="I1437" i="2" s="1"/>
  <c r="D1444" i="2"/>
  <c r="G1447" i="2"/>
  <c r="H1447" i="2" s="1"/>
  <c r="C1451" i="2"/>
  <c r="H1457" i="2"/>
  <c r="D1459" i="2"/>
  <c r="D1466" i="2"/>
  <c r="D1469" i="2"/>
  <c r="G1474" i="2"/>
  <c r="H1474" i="2" s="1"/>
  <c r="B1477" i="2"/>
  <c r="H1483" i="2"/>
  <c r="G1485" i="2"/>
  <c r="I1485" i="2" s="1"/>
  <c r="D1497" i="2"/>
  <c r="C1097" i="2"/>
  <c r="C1106" i="2"/>
  <c r="C1128" i="2"/>
  <c r="G1178" i="2"/>
  <c r="B1191" i="2"/>
  <c r="G1202" i="2"/>
  <c r="C1262" i="2"/>
  <c r="G1264" i="2"/>
  <c r="I1264" i="2" s="1"/>
  <c r="C1275" i="2"/>
  <c r="C1284" i="2"/>
  <c r="G1337" i="2"/>
  <c r="D1370" i="2"/>
  <c r="D1374" i="2"/>
  <c r="G1431" i="2"/>
  <c r="G1459" i="2"/>
  <c r="C1472" i="2"/>
  <c r="C1477" i="2"/>
  <c r="G1497" i="2"/>
  <c r="I1497" i="2" s="1"/>
  <c r="AA3" i="1"/>
  <c r="K23" i="1" s="1"/>
  <c r="AA2" i="1"/>
  <c r="B12" i="2"/>
  <c r="F12" i="2"/>
  <c r="D12" i="2"/>
  <c r="F30" i="2"/>
  <c r="D30" i="2"/>
  <c r="C30" i="2"/>
  <c r="B30" i="2"/>
  <c r="F32" i="2"/>
  <c r="E32" i="2"/>
  <c r="D32" i="2"/>
  <c r="B32" i="2"/>
  <c r="X17" i="1"/>
  <c r="C12" i="2"/>
  <c r="D26" i="2"/>
  <c r="B26" i="2"/>
  <c r="F26" i="2"/>
  <c r="E30" i="2"/>
  <c r="C32" i="2"/>
  <c r="F44" i="2"/>
  <c r="B44" i="2"/>
  <c r="G44" i="2"/>
  <c r="D44" i="2"/>
  <c r="X12" i="1"/>
  <c r="G12" i="2"/>
  <c r="B24" i="2"/>
  <c r="F24" i="2"/>
  <c r="D24" i="2"/>
  <c r="E26" i="2"/>
  <c r="C44" i="2"/>
  <c r="B62" i="2"/>
  <c r="G62" i="2"/>
  <c r="E62" i="2"/>
  <c r="C62" i="2"/>
  <c r="I187" i="2"/>
  <c r="H187" i="2"/>
  <c r="G93" i="2"/>
  <c r="D93" i="2"/>
  <c r="E93" i="2"/>
  <c r="B93" i="2"/>
  <c r="G119" i="2"/>
  <c r="F119" i="2"/>
  <c r="D119" i="2"/>
  <c r="E119" i="2"/>
  <c r="B119" i="2"/>
  <c r="F216" i="2"/>
  <c r="E216" i="2"/>
  <c r="D216" i="2"/>
  <c r="B216" i="2"/>
  <c r="G216" i="2"/>
  <c r="C216" i="2"/>
  <c r="S9" i="2"/>
  <c r="D14" i="2"/>
  <c r="B14" i="2"/>
  <c r="F14" i="2"/>
  <c r="X18" i="1"/>
  <c r="E14" i="2"/>
  <c r="D8" i="2"/>
  <c r="B8" i="2"/>
  <c r="G14" i="2"/>
  <c r="E18" i="2"/>
  <c r="F20" i="2"/>
  <c r="E20" i="2"/>
  <c r="D20" i="2"/>
  <c r="B20" i="2"/>
  <c r="C22" i="2"/>
  <c r="F42" i="2"/>
  <c r="D42" i="2"/>
  <c r="C42" i="2"/>
  <c r="B42" i="2"/>
  <c r="C93" i="2"/>
  <c r="G103" i="2"/>
  <c r="E103" i="2"/>
  <c r="D103" i="2"/>
  <c r="C103" i="2"/>
  <c r="B103" i="2"/>
  <c r="F103" i="2"/>
  <c r="C119" i="2"/>
  <c r="M121" i="2"/>
  <c r="C8" i="2"/>
  <c r="C20" i="2"/>
  <c r="G24" i="2"/>
  <c r="D38" i="2"/>
  <c r="B38" i="2"/>
  <c r="F38" i="2"/>
  <c r="E42" i="2"/>
  <c r="F48" i="2"/>
  <c r="E48" i="2"/>
  <c r="D48" i="2"/>
  <c r="B48" i="2"/>
  <c r="F93" i="2"/>
  <c r="I177" i="2"/>
  <c r="H177" i="2"/>
  <c r="E8" i="2"/>
  <c r="G20" i="2"/>
  <c r="C38" i="2"/>
  <c r="G42" i="2"/>
  <c r="C48" i="2"/>
  <c r="F54" i="2"/>
  <c r="D54" i="2"/>
  <c r="G54" i="2"/>
  <c r="E54" i="2"/>
  <c r="B54" i="2"/>
  <c r="F68" i="2"/>
  <c r="B68" i="2"/>
  <c r="G68" i="2"/>
  <c r="D68" i="2"/>
  <c r="F8" i="2"/>
  <c r="B36" i="2"/>
  <c r="F36" i="2"/>
  <c r="D36" i="2"/>
  <c r="E38" i="2"/>
  <c r="G48" i="2"/>
  <c r="C54" i="2"/>
  <c r="E77" i="2"/>
  <c r="C77" i="2"/>
  <c r="G77" i="2"/>
  <c r="F77" i="2"/>
  <c r="D77" i="2"/>
  <c r="B77" i="2"/>
  <c r="G79" i="2"/>
  <c r="E79" i="2"/>
  <c r="B79" i="2"/>
  <c r="F79" i="2"/>
  <c r="D79" i="2"/>
  <c r="C79" i="2"/>
  <c r="G106" i="2"/>
  <c r="F106" i="2"/>
  <c r="E106" i="2"/>
  <c r="D106" i="2"/>
  <c r="C106" i="2"/>
  <c r="B106" i="2"/>
  <c r="G192" i="2"/>
  <c r="F192" i="2"/>
  <c r="E192" i="2"/>
  <c r="D192" i="2"/>
  <c r="C192" i="2"/>
  <c r="B192" i="2"/>
  <c r="F18" i="2"/>
  <c r="D18" i="2"/>
  <c r="C18" i="2"/>
  <c r="B18" i="2"/>
  <c r="G8" i="2"/>
  <c r="F10" i="2"/>
  <c r="D10" i="2"/>
  <c r="B10" i="2"/>
  <c r="G34" i="2"/>
  <c r="F34" i="2"/>
  <c r="D34" i="2"/>
  <c r="B34" i="2"/>
  <c r="G38" i="2"/>
  <c r="I163" i="2"/>
  <c r="H163" i="2"/>
  <c r="G22" i="2"/>
  <c r="F22" i="2"/>
  <c r="D22" i="2"/>
  <c r="B22" i="2"/>
  <c r="E5" i="2"/>
  <c r="C5" i="2"/>
  <c r="G5" i="2"/>
  <c r="F6" i="2"/>
  <c r="N6" i="2" s="1"/>
  <c r="B6" i="2"/>
  <c r="W7" i="2"/>
  <c r="C10" i="2"/>
  <c r="C34" i="2"/>
  <c r="E36" i="2"/>
  <c r="G46" i="2"/>
  <c r="F46" i="2"/>
  <c r="D46" i="2"/>
  <c r="B46" i="2"/>
  <c r="F71" i="2"/>
  <c r="G71" i="2"/>
  <c r="E71" i="2"/>
  <c r="D71" i="2"/>
  <c r="C71" i="2"/>
  <c r="B71" i="2"/>
  <c r="D100" i="2"/>
  <c r="B100" i="2"/>
  <c r="F100" i="2"/>
  <c r="C100" i="2"/>
  <c r="F104" i="2"/>
  <c r="E104" i="2"/>
  <c r="D104" i="2"/>
  <c r="C104" i="2"/>
  <c r="B104" i="2"/>
  <c r="E10" i="2"/>
  <c r="E34" i="2"/>
  <c r="G36" i="2"/>
  <c r="C46" i="2"/>
  <c r="F56" i="2"/>
  <c r="G56" i="2"/>
  <c r="E56" i="2"/>
  <c r="D56" i="2"/>
  <c r="C56" i="2"/>
  <c r="B56" i="2"/>
  <c r="G15" i="2"/>
  <c r="G27" i="2"/>
  <c r="G39" i="2"/>
  <c r="E52" i="2"/>
  <c r="F55" i="2"/>
  <c r="F63" i="2"/>
  <c r="E65" i="2"/>
  <c r="C65" i="2"/>
  <c r="E72" i="2"/>
  <c r="F74" i="2"/>
  <c r="F76" i="2"/>
  <c r="E78" i="2"/>
  <c r="F83" i="2"/>
  <c r="E89" i="2"/>
  <c r="C89" i="2"/>
  <c r="G91" i="2"/>
  <c r="E91" i="2"/>
  <c r="B91" i="2"/>
  <c r="D95" i="2"/>
  <c r="E97" i="2"/>
  <c r="F109" i="2"/>
  <c r="E110" i="2"/>
  <c r="G129" i="2"/>
  <c r="F129" i="2"/>
  <c r="E129" i="2"/>
  <c r="D129" i="2"/>
  <c r="B129" i="2"/>
  <c r="E137" i="2"/>
  <c r="F1498" i="2"/>
  <c r="F1492" i="2"/>
  <c r="F1489" i="2"/>
  <c r="E1472" i="2"/>
  <c r="E1495" i="2"/>
  <c r="E1486" i="2"/>
  <c r="F1483" i="2"/>
  <c r="F1474" i="2"/>
  <c r="F1471" i="2"/>
  <c r="E1483" i="2"/>
  <c r="E1474" i="2"/>
  <c r="E1471" i="2"/>
  <c r="F1501" i="2"/>
  <c r="F1497" i="2"/>
  <c r="E1497" i="2"/>
  <c r="F1485" i="2"/>
  <c r="F1446" i="2"/>
  <c r="F1444" i="2"/>
  <c r="F1447" i="2"/>
  <c r="E1429" i="2"/>
  <c r="F1477" i="2"/>
  <c r="F1469" i="2"/>
  <c r="E1459" i="2"/>
  <c r="E1484" i="2"/>
  <c r="E1485" i="2"/>
  <c r="F1480" i="2"/>
  <c r="F1465" i="2"/>
  <c r="E1464" i="2"/>
  <c r="E1460" i="2"/>
  <c r="F1459" i="2"/>
  <c r="F1486" i="2"/>
  <c r="F1473" i="2"/>
  <c r="E1446" i="2"/>
  <c r="E1498" i="2"/>
  <c r="E1492" i="2"/>
  <c r="E1473" i="2"/>
  <c r="F1458" i="2"/>
  <c r="F1481" i="2"/>
  <c r="E1458" i="2"/>
  <c r="F1445" i="2"/>
  <c r="E1437" i="2"/>
  <c r="F1468" i="2"/>
  <c r="F1460" i="2"/>
  <c r="F1448" i="2"/>
  <c r="E1438" i="2"/>
  <c r="F1436" i="2"/>
  <c r="F1421" i="2"/>
  <c r="E1467" i="2"/>
  <c r="F1425" i="2"/>
  <c r="E1500" i="2"/>
  <c r="F1484" i="2"/>
  <c r="F1424" i="2"/>
  <c r="F1472" i="2"/>
  <c r="F1457" i="2"/>
  <c r="E1443" i="2"/>
  <c r="F1428" i="2"/>
  <c r="E1422" i="2"/>
  <c r="F1418" i="2"/>
  <c r="E1417" i="2"/>
  <c r="E1414" i="2"/>
  <c r="F1413" i="2"/>
  <c r="E1457" i="2"/>
  <c r="F1402" i="2"/>
  <c r="F1386" i="2"/>
  <c r="F1359" i="2"/>
  <c r="E1444" i="2"/>
  <c r="F1403" i="2"/>
  <c r="E1402" i="2"/>
  <c r="F1396" i="2"/>
  <c r="E1386" i="2"/>
  <c r="E1359" i="2"/>
  <c r="F1496" i="2"/>
  <c r="E1396" i="2"/>
  <c r="F1499" i="2"/>
  <c r="E1445" i="2"/>
  <c r="F1371" i="2"/>
  <c r="F1414" i="2"/>
  <c r="E1394" i="2"/>
  <c r="F1366" i="2"/>
  <c r="E1356" i="2"/>
  <c r="E1439" i="2"/>
  <c r="E1436" i="2"/>
  <c r="E1409" i="2"/>
  <c r="F1395" i="2"/>
  <c r="F1374" i="2"/>
  <c r="F1372" i="2"/>
  <c r="F1368" i="2"/>
  <c r="E1347" i="2"/>
  <c r="F1335" i="2"/>
  <c r="F1426" i="2"/>
  <c r="F1410" i="2"/>
  <c r="E1395" i="2"/>
  <c r="E1374" i="2"/>
  <c r="E1372" i="2"/>
  <c r="E1368" i="2"/>
  <c r="F1350" i="2"/>
  <c r="F1337" i="2"/>
  <c r="E1335" i="2"/>
  <c r="E1371" i="2"/>
  <c r="F1370" i="2"/>
  <c r="E1350" i="2"/>
  <c r="E1337" i="2"/>
  <c r="F1323" i="2"/>
  <c r="E1447" i="2"/>
  <c r="F1443" i="2"/>
  <c r="E1415" i="2"/>
  <c r="F1384" i="2"/>
  <c r="F1378" i="2"/>
  <c r="E1370" i="2"/>
  <c r="F1325" i="2"/>
  <c r="E1323" i="2"/>
  <c r="F1495" i="2"/>
  <c r="F1475" i="2"/>
  <c r="F1398" i="2"/>
  <c r="E1384" i="2"/>
  <c r="F1380" i="2"/>
  <c r="F1349" i="2"/>
  <c r="E1325" i="2"/>
  <c r="E1440" i="2"/>
  <c r="E1412" i="2"/>
  <c r="F1383" i="2"/>
  <c r="E1357" i="2"/>
  <c r="F1348" i="2"/>
  <c r="F1347" i="2"/>
  <c r="F1338" i="2"/>
  <c r="F1336" i="2"/>
  <c r="E1334" i="2"/>
  <c r="F1316" i="2"/>
  <c r="E1315" i="2"/>
  <c r="E1310" i="2"/>
  <c r="F1299" i="2"/>
  <c r="E1291" i="2"/>
  <c r="E1280" i="2"/>
  <c r="E1276" i="2"/>
  <c r="E1265" i="2"/>
  <c r="F1399" i="2"/>
  <c r="E1383" i="2"/>
  <c r="F1358" i="2"/>
  <c r="E1349" i="2"/>
  <c r="E1348" i="2"/>
  <c r="E1338" i="2"/>
  <c r="E1336" i="2"/>
  <c r="F1324" i="2"/>
  <c r="F1305" i="2"/>
  <c r="F1296" i="2"/>
  <c r="F1287" i="2"/>
  <c r="F1285" i="2"/>
  <c r="F1281" i="2"/>
  <c r="E1358" i="2"/>
  <c r="F1326" i="2"/>
  <c r="E1324" i="2"/>
  <c r="E1305" i="2"/>
  <c r="F1293" i="2"/>
  <c r="E1281" i="2"/>
  <c r="E1482" i="2"/>
  <c r="F1408" i="2"/>
  <c r="E1326" i="2"/>
  <c r="E1293" i="2"/>
  <c r="F1313" i="2"/>
  <c r="F1307" i="2"/>
  <c r="E1424" i="2"/>
  <c r="E1393" i="2"/>
  <c r="F1362" i="2"/>
  <c r="F1304" i="2"/>
  <c r="E1295" i="2"/>
  <c r="F1416" i="2"/>
  <c r="E1380" i="2"/>
  <c r="F1306" i="2"/>
  <c r="F1275" i="2"/>
  <c r="F1263" i="2"/>
  <c r="F1252" i="2"/>
  <c r="F1229" i="2"/>
  <c r="F1217" i="2"/>
  <c r="F1205" i="2"/>
  <c r="F1310" i="2"/>
  <c r="E1307" i="2"/>
  <c r="E1306" i="2"/>
  <c r="F1291" i="2"/>
  <c r="E1275" i="2"/>
  <c r="E1263" i="2"/>
  <c r="E1252" i="2"/>
  <c r="F1292" i="2"/>
  <c r="F1274" i="2"/>
  <c r="F1262" i="2"/>
  <c r="F1311" i="2"/>
  <c r="F1294" i="2"/>
  <c r="E1292" i="2"/>
  <c r="F1284" i="2"/>
  <c r="E1274" i="2"/>
  <c r="F1273" i="2"/>
  <c r="E1262" i="2"/>
  <c r="F1261" i="2"/>
  <c r="F1251" i="2"/>
  <c r="F1412" i="2"/>
  <c r="F1382" i="2"/>
  <c r="F1344" i="2"/>
  <c r="F1332" i="2"/>
  <c r="F1250" i="2"/>
  <c r="F1238" i="2"/>
  <c r="E1431" i="2"/>
  <c r="F1360" i="2"/>
  <c r="F1351" i="2"/>
  <c r="E1312" i="2"/>
  <c r="F1280" i="2"/>
  <c r="F1265" i="2"/>
  <c r="F1253" i="2"/>
  <c r="E1241" i="2"/>
  <c r="F1394" i="2"/>
  <c r="E1360" i="2"/>
  <c r="F1357" i="2"/>
  <c r="F1333" i="2"/>
  <c r="E1313" i="2"/>
  <c r="E1309" i="2"/>
  <c r="F1303" i="2"/>
  <c r="E1253" i="2"/>
  <c r="F1249" i="2"/>
  <c r="E1238" i="2"/>
  <c r="E1236" i="2"/>
  <c r="E1227" i="2"/>
  <c r="E1214" i="2"/>
  <c r="E1201" i="2"/>
  <c r="F1165" i="2"/>
  <c r="F1387" i="2"/>
  <c r="E1249" i="2"/>
  <c r="F1239" i="2"/>
  <c r="E1223" i="2"/>
  <c r="E1208" i="2"/>
  <c r="F1241" i="2"/>
  <c r="E1239" i="2"/>
  <c r="F1203" i="2"/>
  <c r="F1179" i="2"/>
  <c r="E1420" i="2"/>
  <c r="E1385" i="2"/>
  <c r="F1345" i="2"/>
  <c r="E1319" i="2"/>
  <c r="F1312" i="2"/>
  <c r="E1303" i="2"/>
  <c r="E1250" i="2"/>
  <c r="F1242" i="2"/>
  <c r="F1213" i="2"/>
  <c r="E1203" i="2"/>
  <c r="E1179" i="2"/>
  <c r="E1398" i="2"/>
  <c r="E1345" i="2"/>
  <c r="E1333" i="2"/>
  <c r="E1294" i="2"/>
  <c r="F1226" i="2"/>
  <c r="E1213" i="2"/>
  <c r="E1284" i="2"/>
  <c r="F1278" i="2"/>
  <c r="E1226" i="2"/>
  <c r="F1431" i="2"/>
  <c r="F1295" i="2"/>
  <c r="F1279" i="2"/>
  <c r="E1272" i="2"/>
  <c r="E1247" i="2"/>
  <c r="E1225" i="2"/>
  <c r="F1211" i="2"/>
  <c r="E1202" i="2"/>
  <c r="E1279" i="2"/>
  <c r="E1261" i="2"/>
  <c r="E1211" i="2"/>
  <c r="F1187" i="2"/>
  <c r="F1315" i="2"/>
  <c r="E1260" i="2"/>
  <c r="F1209" i="2"/>
  <c r="E1165" i="2"/>
  <c r="E1160" i="2"/>
  <c r="E1158" i="2"/>
  <c r="F1212" i="2"/>
  <c r="F1177" i="2"/>
  <c r="F1156" i="2"/>
  <c r="E1234" i="2"/>
  <c r="E1212" i="2"/>
  <c r="F1193" i="2"/>
  <c r="E1177" i="2"/>
  <c r="E1156" i="2"/>
  <c r="E1344" i="2"/>
  <c r="F1202" i="2"/>
  <c r="E1187" i="2"/>
  <c r="F1146" i="2"/>
  <c r="E1362" i="2"/>
  <c r="E1232" i="2"/>
  <c r="E1210" i="2"/>
  <c r="F1175" i="2"/>
  <c r="E1146" i="2"/>
  <c r="F1134" i="2"/>
  <c r="F1227" i="2"/>
  <c r="F1224" i="2"/>
  <c r="E1175" i="2"/>
  <c r="E1154" i="2"/>
  <c r="E1304" i="2"/>
  <c r="E1273" i="2"/>
  <c r="E1224" i="2"/>
  <c r="E1251" i="2"/>
  <c r="F1247" i="2"/>
  <c r="F1225" i="2"/>
  <c r="F1276" i="2"/>
  <c r="F1264" i="2"/>
  <c r="F1191" i="2"/>
  <c r="F1173" i="2"/>
  <c r="E1161" i="2"/>
  <c r="F1150" i="2"/>
  <c r="E1144" i="2"/>
  <c r="E1140" i="2"/>
  <c r="F1136" i="2"/>
  <c r="F1236" i="2"/>
  <c r="F1201" i="2"/>
  <c r="E1189" i="2"/>
  <c r="E1167" i="2"/>
  <c r="E1155" i="2"/>
  <c r="F1141" i="2"/>
  <c r="F1082" i="2"/>
  <c r="F1070" i="2"/>
  <c r="F1058" i="2"/>
  <c r="F1183" i="2"/>
  <c r="F1178" i="2"/>
  <c r="E1172" i="2"/>
  <c r="F1144" i="2"/>
  <c r="F1116" i="2"/>
  <c r="F1103" i="2"/>
  <c r="E1082" i="2"/>
  <c r="E1070" i="2"/>
  <c r="E1264" i="2"/>
  <c r="E1190" i="2"/>
  <c r="F1181" i="2"/>
  <c r="F1158" i="2"/>
  <c r="F1140" i="2"/>
  <c r="F1128" i="2"/>
  <c r="E1103" i="2"/>
  <c r="F1214" i="2"/>
  <c r="E1192" i="2"/>
  <c r="E1162" i="2"/>
  <c r="F1159" i="2"/>
  <c r="E1157" i="2"/>
  <c r="E1136" i="2"/>
  <c r="E1135" i="2"/>
  <c r="E1134" i="2"/>
  <c r="F1168" i="2"/>
  <c r="E1159" i="2"/>
  <c r="F1127" i="2"/>
  <c r="F1091" i="2"/>
  <c r="F1086" i="2"/>
  <c r="E1085" i="2"/>
  <c r="F1131" i="2"/>
  <c r="E1127" i="2"/>
  <c r="E1091" i="2"/>
  <c r="F1215" i="2"/>
  <c r="F1130" i="2"/>
  <c r="F1122" i="2"/>
  <c r="F1114" i="2"/>
  <c r="F1110" i="2"/>
  <c r="F1101" i="2"/>
  <c r="F1097" i="2"/>
  <c r="F1088" i="2"/>
  <c r="F1078" i="2"/>
  <c r="E1077" i="2"/>
  <c r="E1332" i="2"/>
  <c r="E1215" i="2"/>
  <c r="E1191" i="2"/>
  <c r="E1130" i="2"/>
  <c r="F1125" i="2"/>
  <c r="E1122" i="2"/>
  <c r="F1119" i="2"/>
  <c r="E1114" i="2"/>
  <c r="E1110" i="2"/>
  <c r="F1106" i="2"/>
  <c r="E1101" i="2"/>
  <c r="E1097" i="2"/>
  <c r="F1093" i="2"/>
  <c r="E1088" i="2"/>
  <c r="F1079" i="2"/>
  <c r="E1078" i="2"/>
  <c r="E1166" i="2"/>
  <c r="F1081" i="2"/>
  <c r="E1080" i="2"/>
  <c r="F1055" i="2"/>
  <c r="F1043" i="2"/>
  <c r="F1233" i="2"/>
  <c r="E1100" i="2"/>
  <c r="E1055" i="2"/>
  <c r="E1043" i="2"/>
  <c r="E1235" i="2"/>
  <c r="F1115" i="2"/>
  <c r="F1111" i="2"/>
  <c r="F1067" i="2"/>
  <c r="E1061" i="2"/>
  <c r="E1032" i="2"/>
  <c r="E1020" i="2"/>
  <c r="F1147" i="2"/>
  <c r="E1125" i="2"/>
  <c r="E1115" i="2"/>
  <c r="E1067" i="2"/>
  <c r="F1065" i="2"/>
  <c r="F1185" i="2"/>
  <c r="E1065" i="2"/>
  <c r="F1153" i="2"/>
  <c r="F1098" i="2"/>
  <c r="F1167" i="2"/>
  <c r="E1106" i="2"/>
  <c r="F1062" i="2"/>
  <c r="F1054" i="2"/>
  <c r="F1046" i="2"/>
  <c r="F1039" i="2"/>
  <c r="E1038" i="2"/>
  <c r="F1027" i="2"/>
  <c r="E1026" i="2"/>
  <c r="E1124" i="2"/>
  <c r="F1102" i="2"/>
  <c r="E1073" i="2"/>
  <c r="F1064" i="2"/>
  <c r="E1054" i="2"/>
  <c r="F1052" i="2"/>
  <c r="E1046" i="2"/>
  <c r="E1041" i="2"/>
  <c r="E1040" i="2"/>
  <c r="F1030" i="2"/>
  <c r="E1014" i="2"/>
  <c r="E990" i="2"/>
  <c r="F1077" i="2"/>
  <c r="F1066" i="2"/>
  <c r="F1042" i="2"/>
  <c r="E1004" i="2"/>
  <c r="F982" i="2"/>
  <c r="F1080" i="2"/>
  <c r="E1066" i="2"/>
  <c r="F1189" i="2"/>
  <c r="F1118" i="2"/>
  <c r="F1089" i="2"/>
  <c r="F1074" i="2"/>
  <c r="E1052" i="2"/>
  <c r="F1047" i="2"/>
  <c r="E1118" i="2"/>
  <c r="E1064" i="2"/>
  <c r="F1003" i="2"/>
  <c r="E989" i="2"/>
  <c r="E1037" i="2"/>
  <c r="E1003" i="2"/>
  <c r="E983" i="2"/>
  <c r="E980" i="2"/>
  <c r="E1093" i="2"/>
  <c r="F1026" i="2"/>
  <c r="E1008" i="2"/>
  <c r="F1005" i="2"/>
  <c r="F991" i="2"/>
  <c r="F1152" i="2"/>
  <c r="E1076" i="2"/>
  <c r="F1068" i="2"/>
  <c r="E1058" i="2"/>
  <c r="F1038" i="2"/>
  <c r="E1017" i="2"/>
  <c r="F1015" i="2"/>
  <c r="F999" i="2"/>
  <c r="E996" i="2"/>
  <c r="F993" i="2"/>
  <c r="F981" i="2"/>
  <c r="E978" i="2"/>
  <c r="F973" i="2"/>
  <c r="E970" i="2"/>
  <c r="E958" i="2"/>
  <c r="E946" i="2"/>
  <c r="E934" i="2"/>
  <c r="E922" i="2"/>
  <c r="F1195" i="2"/>
  <c r="E1079" i="2"/>
  <c r="E1068" i="2"/>
  <c r="E1039" i="2"/>
  <c r="F1028" i="2"/>
  <c r="F1018" i="2"/>
  <c r="E1015" i="2"/>
  <c r="F1002" i="2"/>
  <c r="E999" i="2"/>
  <c r="E993" i="2"/>
  <c r="E981" i="2"/>
  <c r="F1029" i="2"/>
  <c r="E991" i="2"/>
  <c r="F978" i="2"/>
  <c r="E971" i="2"/>
  <c r="F925" i="2"/>
  <c r="F914" i="2"/>
  <c r="F900" i="2"/>
  <c r="E1113" i="2"/>
  <c r="F1092" i="2"/>
  <c r="F1056" i="2"/>
  <c r="E1029" i="2"/>
  <c r="F938" i="2"/>
  <c r="E925" i="2"/>
  <c r="E900" i="2"/>
  <c r="E947" i="2"/>
  <c r="E903" i="2"/>
  <c r="E879" i="2"/>
  <c r="E984" i="2"/>
  <c r="F949" i="2"/>
  <c r="F948" i="2"/>
  <c r="F924" i="2"/>
  <c r="F913" i="2"/>
  <c r="E1005" i="2"/>
  <c r="E1002" i="2"/>
  <c r="E898" i="2"/>
  <c r="F1076" i="2"/>
  <c r="E1028" i="2"/>
  <c r="F950" i="2"/>
  <c r="F934" i="2"/>
  <c r="E923" i="2"/>
  <c r="F922" i="2"/>
  <c r="E901" i="2"/>
  <c r="F888" i="2"/>
  <c r="F1049" i="2"/>
  <c r="F1041" i="2"/>
  <c r="E987" i="2"/>
  <c r="E976" i="2"/>
  <c r="F961" i="2"/>
  <c r="F960" i="2"/>
  <c r="F907" i="2"/>
  <c r="E896" i="2"/>
  <c r="F883" i="2"/>
  <c r="E877" i="2"/>
  <c r="F866" i="2"/>
  <c r="E865" i="2"/>
  <c r="F854" i="2"/>
  <c r="E853" i="2"/>
  <c r="F842" i="2"/>
  <c r="E841" i="2"/>
  <c r="F830" i="2"/>
  <c r="E829" i="2"/>
  <c r="F818" i="2"/>
  <c r="E817" i="2"/>
  <c r="F806" i="2"/>
  <c r="E805" i="2"/>
  <c r="F794" i="2"/>
  <c r="E793" i="2"/>
  <c r="F782" i="2"/>
  <c r="E781" i="2"/>
  <c r="F770" i="2"/>
  <c r="E769" i="2"/>
  <c r="F758" i="2"/>
  <c r="E757" i="2"/>
  <c r="F946" i="2"/>
  <c r="E913" i="2"/>
  <c r="F912" i="2"/>
  <c r="E906" i="2"/>
  <c r="F898" i="2"/>
  <c r="E886" i="2"/>
  <c r="E873" i="2"/>
  <c r="E856" i="2"/>
  <c r="F855" i="2"/>
  <c r="E854" i="2"/>
  <c r="E840" i="2"/>
  <c r="E807" i="2"/>
  <c r="E771" i="2"/>
  <c r="E753" i="2"/>
  <c r="F747" i="2"/>
  <c r="E1027" i="2"/>
  <c r="F970" i="2"/>
  <c r="E959" i="2"/>
  <c r="F937" i="2"/>
  <c r="E912" i="2"/>
  <c r="F857" i="2"/>
  <c r="E855" i="2"/>
  <c r="F844" i="2"/>
  <c r="F841" i="2"/>
  <c r="F821" i="2"/>
  <c r="F820" i="2"/>
  <c r="E806" i="2"/>
  <c r="F805" i="2"/>
  <c r="F804" i="2"/>
  <c r="E801" i="2"/>
  <c r="F785" i="2"/>
  <c r="F784" i="2"/>
  <c r="E770" i="2"/>
  <c r="F769" i="2"/>
  <c r="F768" i="2"/>
  <c r="E765" i="2"/>
  <c r="E747" i="2"/>
  <c r="E738" i="2"/>
  <c r="E726" i="2"/>
  <c r="E714" i="2"/>
  <c r="E702" i="2"/>
  <c r="E690" i="2"/>
  <c r="F987" i="2"/>
  <c r="E937" i="2"/>
  <c r="E924" i="2"/>
  <c r="F899" i="2"/>
  <c r="E881" i="2"/>
  <c r="E861" i="2"/>
  <c r="E844" i="2"/>
  <c r="F843" i="2"/>
  <c r="E842" i="2"/>
  <c r="E820" i="2"/>
  <c r="E784" i="2"/>
  <c r="E752" i="2"/>
  <c r="F1040" i="2"/>
  <c r="F976" i="2"/>
  <c r="E907" i="2"/>
  <c r="E899" i="2"/>
  <c r="E882" i="2"/>
  <c r="E843" i="2"/>
  <c r="F819" i="2"/>
  <c r="F783" i="2"/>
  <c r="F1014" i="2"/>
  <c r="F902" i="2"/>
  <c r="F832" i="2"/>
  <c r="E818" i="2"/>
  <c r="F817" i="2"/>
  <c r="E813" i="2"/>
  <c r="F796" i="2"/>
  <c r="E782" i="2"/>
  <c r="F781" i="2"/>
  <c r="E777" i="2"/>
  <c r="F760" i="2"/>
  <c r="F962" i="2"/>
  <c r="E960" i="2"/>
  <c r="E935" i="2"/>
  <c r="F889" i="2"/>
  <c r="E883" i="2"/>
  <c r="F850" i="2"/>
  <c r="E837" i="2"/>
  <c r="E832" i="2"/>
  <c r="E816" i="2"/>
  <c r="E796" i="2"/>
  <c r="E780" i="2"/>
  <c r="E760" i="2"/>
  <c r="E1010" i="2"/>
  <c r="F958" i="2"/>
  <c r="F910" i="2"/>
  <c r="E894" i="2"/>
  <c r="F878" i="2"/>
  <c r="E831" i="2"/>
  <c r="E795" i="2"/>
  <c r="E759" i="2"/>
  <c r="E745" i="2"/>
  <c r="E733" i="2"/>
  <c r="E721" i="2"/>
  <c r="E709" i="2"/>
  <c r="E697" i="2"/>
  <c r="E948" i="2"/>
  <c r="F926" i="2"/>
  <c r="E910" i="2"/>
  <c r="E909" i="2"/>
  <c r="F868" i="2"/>
  <c r="F865" i="2"/>
  <c r="E830" i="2"/>
  <c r="F829" i="2"/>
  <c r="F828" i="2"/>
  <c r="E827" i="2"/>
  <c r="F826" i="2"/>
  <c r="E825" i="2"/>
  <c r="F808" i="2"/>
  <c r="E794" i="2"/>
  <c r="F793" i="2"/>
  <c r="F792" i="2"/>
  <c r="E791" i="2"/>
  <c r="F790" i="2"/>
  <c r="E789" i="2"/>
  <c r="F772" i="2"/>
  <c r="E758" i="2"/>
  <c r="F757" i="2"/>
  <c r="E746" i="2"/>
  <c r="F745" i="2"/>
  <c r="F744" i="2"/>
  <c r="E741" i="2"/>
  <c r="E678" i="2"/>
  <c r="E673" i="2"/>
  <c r="F664" i="2"/>
  <c r="F658" i="2"/>
  <c r="F655" i="2"/>
  <c r="F650" i="2"/>
  <c r="E648" i="2"/>
  <c r="E646" i="2"/>
  <c r="F638" i="2"/>
  <c r="E625" i="2"/>
  <c r="F894" i="2"/>
  <c r="E868" i="2"/>
  <c r="E849" i="2"/>
  <c r="E808" i="2"/>
  <c r="E792" i="2"/>
  <c r="E783" i="2"/>
  <c r="E744" i="2"/>
  <c r="F687" i="2"/>
  <c r="E664" i="2"/>
  <c r="F661" i="2"/>
  <c r="F652" i="2"/>
  <c r="E650" i="2"/>
  <c r="F641" i="2"/>
  <c r="E638" i="2"/>
  <c r="F748" i="2"/>
  <c r="F724" i="2"/>
  <c r="F712" i="2"/>
  <c r="F700" i="2"/>
  <c r="E687" i="2"/>
  <c r="E666" i="2"/>
  <c r="E661" i="2"/>
  <c r="E652" i="2"/>
  <c r="E961" i="2"/>
  <c r="E866" i="2"/>
  <c r="F795" i="2"/>
  <c r="F771" i="2"/>
  <c r="E755" i="2"/>
  <c r="F737" i="2"/>
  <c r="F736" i="2"/>
  <c r="E724" i="2"/>
  <c r="E712" i="2"/>
  <c r="E700" i="2"/>
  <c r="F675" i="2"/>
  <c r="F672" i="2"/>
  <c r="F636" i="2"/>
  <c r="F629" i="2"/>
  <c r="F617" i="2"/>
  <c r="F605" i="2"/>
  <c r="F593" i="2"/>
  <c r="F1017" i="2"/>
  <c r="F862" i="2"/>
  <c r="F853" i="2"/>
  <c r="E736" i="2"/>
  <c r="E675" i="2"/>
  <c r="E654" i="2"/>
  <c r="F990" i="2"/>
  <c r="E921" i="2"/>
  <c r="F886" i="2"/>
  <c r="F867" i="2"/>
  <c r="E756" i="2"/>
  <c r="F735" i="2"/>
  <c r="E723" i="2"/>
  <c r="E711" i="2"/>
  <c r="E699" i="2"/>
  <c r="F688" i="2"/>
  <c r="F640" i="2"/>
  <c r="E637" i="2"/>
  <c r="E949" i="2"/>
  <c r="E867" i="2"/>
  <c r="F831" i="2"/>
  <c r="F807" i="2"/>
  <c r="F759" i="2"/>
  <c r="F754" i="2"/>
  <c r="E735" i="2"/>
  <c r="E688" i="2"/>
  <c r="F685" i="2"/>
  <c r="E674" i="2"/>
  <c r="E659" i="2"/>
  <c r="F643" i="2"/>
  <c r="E640" i="2"/>
  <c r="E634" i="2"/>
  <c r="F911" i="2"/>
  <c r="F723" i="2"/>
  <c r="F708" i="2"/>
  <c r="E698" i="2"/>
  <c r="E685" i="2"/>
  <c r="F670" i="2"/>
  <c r="F646" i="2"/>
  <c r="E620" i="2"/>
  <c r="E619" i="2"/>
  <c r="F588" i="2"/>
  <c r="E584" i="2"/>
  <c r="E578" i="2"/>
  <c r="F565" i="2"/>
  <c r="F877" i="2"/>
  <c r="E852" i="2"/>
  <c r="E828" i="2"/>
  <c r="E734" i="2"/>
  <c r="E729" i="2"/>
  <c r="E708" i="2"/>
  <c r="F660" i="2"/>
  <c r="E645" i="2"/>
  <c r="E639" i="2"/>
  <c r="F896" i="2"/>
  <c r="F869" i="2"/>
  <c r="F856" i="2"/>
  <c r="F756" i="2"/>
  <c r="F721" i="2"/>
  <c r="F706" i="2"/>
  <c r="F696" i="2"/>
  <c r="F667" i="2"/>
  <c r="E647" i="2"/>
  <c r="F625" i="2"/>
  <c r="E613" i="2"/>
  <c r="E610" i="2"/>
  <c r="E600" i="2"/>
  <c r="E590" i="2"/>
  <c r="F711" i="2"/>
  <c r="E696" i="2"/>
  <c r="F694" i="2"/>
  <c r="E642" i="2"/>
  <c r="E630" i="2"/>
  <c r="F648" i="2"/>
  <c r="F581" i="2"/>
  <c r="F563" i="2"/>
  <c r="E888" i="2"/>
  <c r="E719" i="2"/>
  <c r="E717" i="2"/>
  <c r="F709" i="2"/>
  <c r="F699" i="2"/>
  <c r="E683" i="2"/>
  <c r="F662" i="2"/>
  <c r="F649" i="2"/>
  <c r="F624" i="2"/>
  <c r="F608" i="2"/>
  <c r="F599" i="2"/>
  <c r="F589" i="2"/>
  <c r="E936" i="2"/>
  <c r="F733" i="2"/>
  <c r="F720" i="2"/>
  <c r="F635" i="2"/>
  <c r="E601" i="2"/>
  <c r="E598" i="2"/>
  <c r="F732" i="2"/>
  <c r="E676" i="2"/>
  <c r="E662" i="2"/>
  <c r="F621" i="2"/>
  <c r="F614" i="2"/>
  <c r="F577" i="2"/>
  <c r="F575" i="2"/>
  <c r="F936" i="2"/>
  <c r="F673" i="2"/>
  <c r="E643" i="2"/>
  <c r="E608" i="2"/>
  <c r="F600" i="2"/>
  <c r="E589" i="2"/>
  <c r="E588" i="2"/>
  <c r="F587" i="2"/>
  <c r="E586" i="2"/>
  <c r="E577" i="2"/>
  <c r="E575" i="2"/>
  <c r="E705" i="2"/>
  <c r="F697" i="2"/>
  <c r="E695" i="2"/>
  <c r="F601" i="2"/>
  <c r="E599" i="2"/>
  <c r="E587" i="2"/>
  <c r="F578" i="2"/>
  <c r="E905" i="2"/>
  <c r="E534" i="2"/>
  <c r="E731" i="2"/>
  <c r="E707" i="2"/>
  <c r="F677" i="2"/>
  <c r="F663" i="2"/>
  <c r="F632" i="2"/>
  <c r="E622" i="2"/>
  <c r="F590" i="2"/>
  <c r="E580" i="2"/>
  <c r="E565" i="2"/>
  <c r="F539" i="2"/>
  <c r="E663" i="2"/>
  <c r="F651" i="2"/>
  <c r="E632" i="2"/>
  <c r="F619" i="2"/>
  <c r="F541" i="2"/>
  <c r="E539" i="2"/>
  <c r="E651" i="2"/>
  <c r="F637" i="2"/>
  <c r="F623" i="2"/>
  <c r="E582" i="2"/>
  <c r="E549" i="2"/>
  <c r="E546" i="2"/>
  <c r="E541" i="2"/>
  <c r="E772" i="2"/>
  <c r="E722" i="2"/>
  <c r="F718" i="2"/>
  <c r="E649" i="2"/>
  <c r="F612" i="2"/>
  <c r="F611" i="2"/>
  <c r="E570" i="2"/>
  <c r="F553" i="2"/>
  <c r="E551" i="2"/>
  <c r="F520" i="2"/>
  <c r="E519" i="2"/>
  <c r="F508" i="2"/>
  <c r="E507" i="2"/>
  <c r="F496" i="2"/>
  <c r="E495" i="2"/>
  <c r="F484" i="2"/>
  <c r="E483" i="2"/>
  <c r="F472" i="2"/>
  <c r="E471" i="2"/>
  <c r="F460" i="2"/>
  <c r="E459" i="2"/>
  <c r="F448" i="2"/>
  <c r="E447" i="2"/>
  <c r="F436" i="2"/>
  <c r="E435" i="2"/>
  <c r="E819" i="2"/>
  <c r="F730" i="2"/>
  <c r="E720" i="2"/>
  <c r="F633" i="2"/>
  <c r="E624" i="2"/>
  <c r="F620" i="2"/>
  <c r="F613" i="2"/>
  <c r="E612" i="2"/>
  <c r="E611" i="2"/>
  <c r="F607" i="2"/>
  <c r="F597" i="2"/>
  <c r="F584" i="2"/>
  <c r="E564" i="2"/>
  <c r="E558" i="2"/>
  <c r="E553" i="2"/>
  <c r="F548" i="2"/>
  <c r="F521" i="2"/>
  <c r="E520" i="2"/>
  <c r="F509" i="2"/>
  <c r="E508" i="2"/>
  <c r="F497" i="2"/>
  <c r="E496" i="2"/>
  <c r="F485" i="2"/>
  <c r="E484" i="2"/>
  <c r="F473" i="2"/>
  <c r="E472" i="2"/>
  <c r="F461" i="2"/>
  <c r="E460" i="2"/>
  <c r="F449" i="2"/>
  <c r="E448" i="2"/>
  <c r="F437" i="2"/>
  <c r="E436" i="2"/>
  <c r="E710" i="2"/>
  <c r="E693" i="2"/>
  <c r="F459" i="2"/>
  <c r="F450" i="2"/>
  <c r="F427" i="2"/>
  <c r="E424" i="2"/>
  <c r="E423" i="2"/>
  <c r="E422" i="2"/>
  <c r="E402" i="2"/>
  <c r="F399" i="2"/>
  <c r="E390" i="2"/>
  <c r="E378" i="2"/>
  <c r="E366" i="2"/>
  <c r="E354" i="2"/>
  <c r="E342" i="2"/>
  <c r="E330" i="2"/>
  <c r="E318" i="2"/>
  <c r="E306" i="2"/>
  <c r="E294" i="2"/>
  <c r="E282" i="2"/>
  <c r="E270" i="2"/>
  <c r="E258" i="2"/>
  <c r="F676" i="2"/>
  <c r="F596" i="2"/>
  <c r="E563" i="2"/>
  <c r="E473" i="2"/>
  <c r="E469" i="2"/>
  <c r="E450" i="2"/>
  <c r="E399" i="2"/>
  <c r="E529" i="2"/>
  <c r="F523" i="2"/>
  <c r="F511" i="2"/>
  <c r="F499" i="2"/>
  <c r="F487" i="2"/>
  <c r="F474" i="2"/>
  <c r="F451" i="2"/>
  <c r="E320" i="2"/>
  <c r="E308" i="2"/>
  <c r="E296" i="2"/>
  <c r="E284" i="2"/>
  <c r="E272" i="2"/>
  <c r="E474" i="2"/>
  <c r="F401" i="2"/>
  <c r="F310" i="2"/>
  <c r="F475" i="2"/>
  <c r="E437" i="2"/>
  <c r="F415" i="2"/>
  <c r="E401" i="2"/>
  <c r="F398" i="2"/>
  <c r="E392" i="2"/>
  <c r="F383" i="2"/>
  <c r="E607" i="2"/>
  <c r="F545" i="2"/>
  <c r="F538" i="2"/>
  <c r="F447" i="2"/>
  <c r="F438" i="2"/>
  <c r="F414" i="2"/>
  <c r="E398" i="2"/>
  <c r="E383" i="2"/>
  <c r="E371" i="2"/>
  <c r="E359" i="2"/>
  <c r="E347" i="2"/>
  <c r="E335" i="2"/>
  <c r="E623" i="2"/>
  <c r="F585" i="2"/>
  <c r="E538" i="2"/>
  <c r="F530" i="2"/>
  <c r="E461" i="2"/>
  <c r="E457" i="2"/>
  <c r="E438" i="2"/>
  <c r="E414" i="2"/>
  <c r="F413" i="2"/>
  <c r="E394" i="2"/>
  <c r="E521" i="2"/>
  <c r="E509" i="2"/>
  <c r="E497" i="2"/>
  <c r="E485" i="2"/>
  <c r="E462" i="2"/>
  <c r="E412" i="2"/>
  <c r="E411" i="2"/>
  <c r="F400" i="2"/>
  <c r="F387" i="2"/>
  <c r="F375" i="2"/>
  <c r="F363" i="2"/>
  <c r="F351" i="2"/>
  <c r="F339" i="2"/>
  <c r="F327" i="2"/>
  <c r="F315" i="2"/>
  <c r="F303" i="2"/>
  <c r="F291" i="2"/>
  <c r="F279" i="2"/>
  <c r="F267" i="2"/>
  <c r="F255" i="2"/>
  <c r="F572" i="2"/>
  <c r="F551" i="2"/>
  <c r="F463" i="2"/>
  <c r="E400" i="2"/>
  <c r="F522" i="2"/>
  <c r="F510" i="2"/>
  <c r="F498" i="2"/>
  <c r="F486" i="2"/>
  <c r="F569" i="2"/>
  <c r="E556" i="2"/>
  <c r="E535" i="2"/>
  <c r="E522" i="2"/>
  <c r="F519" i="2"/>
  <c r="E510" i="2"/>
  <c r="F507" i="2"/>
  <c r="E498" i="2"/>
  <c r="F495" i="2"/>
  <c r="E486" i="2"/>
  <c r="F483" i="2"/>
  <c r="E635" i="2"/>
  <c r="E506" i="2"/>
  <c r="F439" i="2"/>
  <c r="E421" i="2"/>
  <c r="F390" i="2"/>
  <c r="E388" i="2"/>
  <c r="E353" i="2"/>
  <c r="F330" i="2"/>
  <c r="E329" i="2"/>
  <c r="E328" i="2"/>
  <c r="E246" i="2"/>
  <c r="F426" i="2"/>
  <c r="F389" i="2"/>
  <c r="F350" i="2"/>
  <c r="E313" i="2"/>
  <c r="E426" i="2"/>
  <c r="E389" i="2"/>
  <c r="F366" i="2"/>
  <c r="E364" i="2"/>
  <c r="E340" i="2"/>
  <c r="F290" i="2"/>
  <c r="F424" i="2"/>
  <c r="E413" i="2"/>
  <c r="F402" i="2"/>
  <c r="F386" i="2"/>
  <c r="F365" i="2"/>
  <c r="F341" i="2"/>
  <c r="F302" i="2"/>
  <c r="E530" i="2"/>
  <c r="E494" i="2"/>
  <c r="F435" i="2"/>
  <c r="E409" i="2"/>
  <c r="E365" i="2"/>
  <c r="E341" i="2"/>
  <c r="F314" i="2"/>
  <c r="F411" i="2"/>
  <c r="E376" i="2"/>
  <c r="F362" i="2"/>
  <c r="F338" i="2"/>
  <c r="F422" i="2"/>
  <c r="E406" i="2"/>
  <c r="F377" i="2"/>
  <c r="F342" i="2"/>
  <c r="E445" i="2"/>
  <c r="F403" i="2"/>
  <c r="E377" i="2"/>
  <c r="F326" i="2"/>
  <c r="E299" i="2"/>
  <c r="F293" i="2"/>
  <c r="E292" i="2"/>
  <c r="F288" i="2"/>
  <c r="F282" i="2"/>
  <c r="E281" i="2"/>
  <c r="E256" i="2"/>
  <c r="F247" i="2"/>
  <c r="E518" i="2"/>
  <c r="E482" i="2"/>
  <c r="F425" i="2"/>
  <c r="F374" i="2"/>
  <c r="F317" i="2"/>
  <c r="E449" i="2"/>
  <c r="E425" i="2"/>
  <c r="F378" i="2"/>
  <c r="E323" i="2"/>
  <c r="E317" i="2"/>
  <c r="E316" i="2"/>
  <c r="F306" i="2"/>
  <c r="E305" i="2"/>
  <c r="F254" i="2"/>
  <c r="F471" i="2"/>
  <c r="F423" i="2"/>
  <c r="F396" i="2"/>
  <c r="E385" i="2"/>
  <c r="F354" i="2"/>
  <c r="E352" i="2"/>
  <c r="F318" i="2"/>
  <c r="E277" i="2"/>
  <c r="F253" i="2"/>
  <c r="F243" i="2"/>
  <c r="F240" i="2"/>
  <c r="F232" i="2"/>
  <c r="E229" i="2"/>
  <c r="F294" i="2"/>
  <c r="E253" i="2"/>
  <c r="E243" i="2"/>
  <c r="E240" i="2"/>
  <c r="F219" i="2"/>
  <c r="E458" i="2"/>
  <c r="E287" i="2"/>
  <c r="E280" i="2"/>
  <c r="E275" i="2"/>
  <c r="F245" i="2"/>
  <c r="E219" i="2"/>
  <c r="F329" i="2"/>
  <c r="E268" i="2"/>
  <c r="E245" i="2"/>
  <c r="F230" i="2"/>
  <c r="E227" i="2"/>
  <c r="E222" i="2"/>
  <c r="E311" i="2"/>
  <c r="F278" i="2"/>
  <c r="E265" i="2"/>
  <c r="E233" i="2"/>
  <c r="E230" i="2"/>
  <c r="F462" i="2"/>
  <c r="F410" i="2"/>
  <c r="F353" i="2"/>
  <c r="F412" i="2"/>
  <c r="F305" i="2"/>
  <c r="F281" i="2"/>
  <c r="F276" i="2"/>
  <c r="F269" i="2"/>
  <c r="E263" i="2"/>
  <c r="F257" i="2"/>
  <c r="E236" i="2"/>
  <c r="F228" i="2"/>
  <c r="E269" i="2"/>
  <c r="E257" i="2"/>
  <c r="F231" i="2"/>
  <c r="E228" i="2"/>
  <c r="F266" i="2"/>
  <c r="F258" i="2"/>
  <c r="F239" i="2"/>
  <c r="F234" i="2"/>
  <c r="E231" i="2"/>
  <c r="E293" i="2"/>
  <c r="F242" i="2"/>
  <c r="E239" i="2"/>
  <c r="E234" i="2"/>
  <c r="F270" i="2"/>
  <c r="E251" i="2"/>
  <c r="F249" i="2"/>
  <c r="E242" i="2"/>
  <c r="E226" i="2"/>
  <c r="E221" i="2"/>
  <c r="E218" i="2"/>
  <c r="E212" i="2"/>
  <c r="E304" i="2"/>
  <c r="F246" i="2"/>
  <c r="E237" i="2"/>
  <c r="F229" i="2"/>
  <c r="F218" i="2"/>
  <c r="F200" i="2"/>
  <c r="E138" i="2"/>
  <c r="E126" i="2"/>
  <c r="E200" i="2"/>
  <c r="E208" i="2"/>
  <c r="F226" i="2"/>
  <c r="F212" i="2"/>
  <c r="E191" i="2"/>
  <c r="E179" i="2"/>
  <c r="E167" i="2"/>
  <c r="E155" i="2"/>
  <c r="E143" i="2"/>
  <c r="E131" i="2"/>
  <c r="F211" i="2"/>
  <c r="F206" i="2"/>
  <c r="F201" i="2"/>
  <c r="F193" i="2"/>
  <c r="F181" i="2"/>
  <c r="F169" i="2"/>
  <c r="F157" i="2"/>
  <c r="F145" i="2"/>
  <c r="F133" i="2"/>
  <c r="F121" i="2"/>
  <c r="N121" i="2" s="1"/>
  <c r="E211" i="2"/>
  <c r="E206" i="2"/>
  <c r="E201" i="2"/>
  <c r="F194" i="2"/>
  <c r="E193" i="2"/>
  <c r="F182" i="2"/>
  <c r="E181" i="2"/>
  <c r="F170" i="2"/>
  <c r="E169" i="2"/>
  <c r="F158" i="2"/>
  <c r="E157" i="2"/>
  <c r="F146" i="2"/>
  <c r="E145" i="2"/>
  <c r="F134" i="2"/>
  <c r="E133" i="2"/>
  <c r="F215" i="2"/>
  <c r="F199" i="2"/>
  <c r="F195" i="2"/>
  <c r="E194" i="2"/>
  <c r="F183" i="2"/>
  <c r="E182" i="2"/>
  <c r="F171" i="2"/>
  <c r="E170" i="2"/>
  <c r="F159" i="2"/>
  <c r="E158" i="2"/>
  <c r="F147" i="2"/>
  <c r="E146" i="2"/>
  <c r="F135" i="2"/>
  <c r="E134" i="2"/>
  <c r="E205" i="2"/>
  <c r="E199" i="2"/>
  <c r="F196" i="2"/>
  <c r="N196" i="2" s="1"/>
  <c r="E195" i="2"/>
  <c r="F184" i="2"/>
  <c r="E183" i="2"/>
  <c r="F172" i="2"/>
  <c r="E171" i="2"/>
  <c r="F160" i="2"/>
  <c r="E159" i="2"/>
  <c r="F148" i="2"/>
  <c r="E147" i="2"/>
  <c r="F136" i="2"/>
  <c r="E135" i="2"/>
  <c r="C9" i="2"/>
  <c r="E11" i="2"/>
  <c r="G13" i="2"/>
  <c r="C21" i="2"/>
  <c r="E23" i="2"/>
  <c r="G25" i="2"/>
  <c r="C33" i="2"/>
  <c r="E35" i="2"/>
  <c r="G37" i="2"/>
  <c r="G43" i="2"/>
  <c r="E43" i="2"/>
  <c r="F49" i="2"/>
  <c r="E57" i="2"/>
  <c r="C59" i="2"/>
  <c r="D65" i="2"/>
  <c r="G67" i="2"/>
  <c r="E67" i="2"/>
  <c r="F70" i="2"/>
  <c r="G81" i="2"/>
  <c r="D81" i="2"/>
  <c r="C83" i="2"/>
  <c r="D89" i="2"/>
  <c r="D91" i="2"/>
  <c r="G95" i="2"/>
  <c r="G96" i="2"/>
  <c r="B98" i="2"/>
  <c r="G105" i="2"/>
  <c r="F105" i="2"/>
  <c r="E105" i="2"/>
  <c r="D105" i="2"/>
  <c r="E111" i="2"/>
  <c r="E112" i="2"/>
  <c r="E113" i="2"/>
  <c r="F120" i="2"/>
  <c r="I152" i="2"/>
  <c r="F161" i="2"/>
  <c r="G168" i="2"/>
  <c r="F168" i="2"/>
  <c r="E168" i="2"/>
  <c r="D168" i="2"/>
  <c r="C168" i="2"/>
  <c r="B168" i="2"/>
  <c r="E172" i="2"/>
  <c r="F185" i="2"/>
  <c r="E33" i="2"/>
  <c r="C43" i="2"/>
  <c r="E59" i="2"/>
  <c r="D64" i="2"/>
  <c r="B64" i="2"/>
  <c r="G65" i="2"/>
  <c r="C67" i="2"/>
  <c r="C81" i="2"/>
  <c r="E83" i="2"/>
  <c r="F85" i="2"/>
  <c r="F87" i="2"/>
  <c r="G89" i="2"/>
  <c r="E94" i="2"/>
  <c r="C96" i="2"/>
  <c r="D98" i="2"/>
  <c r="C105" i="2"/>
  <c r="G107" i="2"/>
  <c r="F107" i="2"/>
  <c r="F113" i="2"/>
  <c r="F114" i="2"/>
  <c r="G118" i="2"/>
  <c r="F118" i="2"/>
  <c r="E118" i="2"/>
  <c r="C118" i="2"/>
  <c r="I217" i="2"/>
  <c r="H217" i="2"/>
  <c r="F33" i="2"/>
  <c r="E51" i="2"/>
  <c r="F59" i="2"/>
  <c r="E81" i="2"/>
  <c r="G83" i="2"/>
  <c r="G84" i="2"/>
  <c r="E98" i="2"/>
  <c r="F101" i="2"/>
  <c r="G108" i="2"/>
  <c r="F138" i="2"/>
  <c r="I153" i="2"/>
  <c r="H153" i="2"/>
  <c r="F214" i="2"/>
  <c r="B16" i="2"/>
  <c r="B28" i="2"/>
  <c r="B40" i="2"/>
  <c r="C50" i="2"/>
  <c r="F51" i="2"/>
  <c r="E53" i="2"/>
  <c r="C53" i="2"/>
  <c r="B58" i="2"/>
  <c r="G59" i="2"/>
  <c r="E64" i="2"/>
  <c r="F67" i="2"/>
  <c r="E73" i="2"/>
  <c r="E75" i="2"/>
  <c r="F81" i="2"/>
  <c r="D88" i="2"/>
  <c r="B88" i="2"/>
  <c r="F90" i="2"/>
  <c r="F92" i="2"/>
  <c r="C92" i="2"/>
  <c r="E96" i="2"/>
  <c r="F98" i="2"/>
  <c r="E114" i="2"/>
  <c r="G115" i="2"/>
  <c r="E115" i="2"/>
  <c r="D115" i="2"/>
  <c r="C115" i="2"/>
  <c r="B115" i="2"/>
  <c r="G117" i="2"/>
  <c r="F117" i="2"/>
  <c r="E117" i="2"/>
  <c r="D117" i="2"/>
  <c r="B117" i="2"/>
  <c r="E148" i="2"/>
  <c r="E173" i="2"/>
  <c r="E203" i="2"/>
  <c r="D203" i="2"/>
  <c r="G203" i="2"/>
  <c r="F203" i="2"/>
  <c r="C203" i="2"/>
  <c r="B203" i="2"/>
  <c r="E210" i="2"/>
  <c r="F66" i="2"/>
  <c r="D66" i="2"/>
  <c r="E82" i="2"/>
  <c r="F96" i="2"/>
  <c r="F102" i="2"/>
  <c r="F115" i="2"/>
  <c r="F116" i="2"/>
  <c r="G127" i="2"/>
  <c r="F127" i="2"/>
  <c r="E127" i="2"/>
  <c r="D127" i="2"/>
  <c r="C127" i="2"/>
  <c r="B127" i="2"/>
  <c r="G132" i="2"/>
  <c r="F132" i="2"/>
  <c r="E132" i="2"/>
  <c r="D132" i="2"/>
  <c r="B132" i="2"/>
  <c r="F173" i="2"/>
  <c r="G180" i="2"/>
  <c r="F180" i="2"/>
  <c r="E180" i="2"/>
  <c r="D180" i="2"/>
  <c r="C180" i="2"/>
  <c r="B180" i="2"/>
  <c r="E184" i="2"/>
  <c r="C15" i="2"/>
  <c r="D16" i="2"/>
  <c r="E17" i="2"/>
  <c r="C27" i="2"/>
  <c r="D28" i="2"/>
  <c r="E29" i="2"/>
  <c r="C39" i="2"/>
  <c r="D40" i="2"/>
  <c r="E41" i="2"/>
  <c r="E45" i="2"/>
  <c r="C47" i="2"/>
  <c r="E50" i="2"/>
  <c r="D53" i="2"/>
  <c r="G55" i="2"/>
  <c r="E55" i="2"/>
  <c r="D58" i="2"/>
  <c r="B60" i="2"/>
  <c r="F61" i="2"/>
  <c r="B66" i="2"/>
  <c r="E69" i="2"/>
  <c r="G72" i="2"/>
  <c r="B82" i="2"/>
  <c r="D84" i="2"/>
  <c r="E86" i="2"/>
  <c r="E88" i="2"/>
  <c r="D92" i="2"/>
  <c r="F94" i="2"/>
  <c r="E107" i="2"/>
  <c r="D108" i="2"/>
  <c r="G130" i="2"/>
  <c r="F130" i="2"/>
  <c r="E130" i="2"/>
  <c r="D130" i="2"/>
  <c r="C130" i="2"/>
  <c r="C132" i="2"/>
  <c r="E136" i="2"/>
  <c r="G144" i="2"/>
  <c r="F144" i="2"/>
  <c r="E144" i="2"/>
  <c r="D144" i="2"/>
  <c r="C144" i="2"/>
  <c r="B144" i="2"/>
  <c r="F162" i="2"/>
  <c r="F186" i="2"/>
  <c r="I197" i="2"/>
  <c r="H197" i="2"/>
  <c r="D76" i="2"/>
  <c r="B76" i="2"/>
  <c r="F80" i="2"/>
  <c r="C80" i="2"/>
  <c r="F95" i="2"/>
  <c r="E102" i="2"/>
  <c r="E108" i="2"/>
  <c r="B110" i="2"/>
  <c r="E125" i="2"/>
  <c r="F126" i="2"/>
  <c r="G156" i="2"/>
  <c r="F156" i="2"/>
  <c r="E156" i="2"/>
  <c r="D156" i="2"/>
  <c r="C156" i="2"/>
  <c r="B156" i="2"/>
  <c r="E160" i="2"/>
  <c r="G50" i="2"/>
  <c r="D52" i="2"/>
  <c r="B52" i="2"/>
  <c r="G53" i="2"/>
  <c r="C55" i="2"/>
  <c r="F58" i="2"/>
  <c r="D60" i="2"/>
  <c r="E66" i="2"/>
  <c r="E70" i="2"/>
  <c r="C72" i="2"/>
  <c r="D74" i="2"/>
  <c r="C76" i="2"/>
  <c r="B80" i="2"/>
  <c r="D82" i="2"/>
  <c r="F84" i="2"/>
  <c r="G86" i="2"/>
  <c r="G88" i="2"/>
  <c r="G92" i="2"/>
  <c r="B95" i="2"/>
  <c r="E99" i="2"/>
  <c r="F108" i="2"/>
  <c r="C110" i="2"/>
  <c r="G120" i="2"/>
  <c r="E120" i="2"/>
  <c r="E122" i="2"/>
  <c r="E123" i="2"/>
  <c r="E124" i="2"/>
  <c r="E149" i="2"/>
  <c r="I162" i="2"/>
  <c r="H162" i="2"/>
  <c r="I165" i="2"/>
  <c r="H165" i="2"/>
  <c r="I189" i="2"/>
  <c r="H189" i="2"/>
  <c r="K152" i="2"/>
  <c r="K164" i="2"/>
  <c r="K176" i="2"/>
  <c r="K188" i="2"/>
  <c r="C201" i="2"/>
  <c r="B201" i="2"/>
  <c r="G206" i="2"/>
  <c r="D206" i="2"/>
  <c r="B206" i="2"/>
  <c r="F198" i="2"/>
  <c r="I239" i="2"/>
  <c r="H239" i="2"/>
  <c r="B142" i="2"/>
  <c r="B154" i="2"/>
  <c r="B166" i="2"/>
  <c r="H172" i="2"/>
  <c r="B178" i="2"/>
  <c r="B190" i="2"/>
  <c r="E207" i="2"/>
  <c r="C207" i="2"/>
  <c r="G122" i="2"/>
  <c r="D131" i="2"/>
  <c r="B141" i="2"/>
  <c r="C142" i="2"/>
  <c r="D143" i="2"/>
  <c r="B153" i="2"/>
  <c r="C154" i="2"/>
  <c r="B165" i="2"/>
  <c r="C166" i="2"/>
  <c r="B177" i="2"/>
  <c r="C178" i="2"/>
  <c r="B189" i="2"/>
  <c r="C190" i="2"/>
  <c r="D191" i="2"/>
  <c r="C198" i="2"/>
  <c r="B207" i="2"/>
  <c r="C141" i="2"/>
  <c r="D142" i="2"/>
  <c r="F204" i="2"/>
  <c r="E204" i="2"/>
  <c r="B204" i="2"/>
  <c r="B220" i="2"/>
  <c r="E220" i="2"/>
  <c r="G220" i="2"/>
  <c r="F220" i="2"/>
  <c r="D220" i="2"/>
  <c r="E252" i="2"/>
  <c r="C116" i="2"/>
  <c r="C128" i="2"/>
  <c r="F131" i="2"/>
  <c r="B139" i="2"/>
  <c r="C140" i="2"/>
  <c r="D141" i="2"/>
  <c r="E142" i="2"/>
  <c r="F143" i="2"/>
  <c r="B151" i="2"/>
  <c r="C152" i="2"/>
  <c r="D153" i="2"/>
  <c r="E154" i="2"/>
  <c r="F155" i="2"/>
  <c r="H157" i="2"/>
  <c r="B163" i="2"/>
  <c r="C164" i="2"/>
  <c r="D165" i="2"/>
  <c r="E166" i="2"/>
  <c r="F167" i="2"/>
  <c r="H169" i="2"/>
  <c r="B175" i="2"/>
  <c r="C176" i="2"/>
  <c r="D177" i="2"/>
  <c r="E178" i="2"/>
  <c r="F179" i="2"/>
  <c r="H181" i="2"/>
  <c r="B187" i="2"/>
  <c r="C188" i="2"/>
  <c r="D189" i="2"/>
  <c r="E190" i="2"/>
  <c r="F191" i="2"/>
  <c r="E198" i="2"/>
  <c r="H201" i="2"/>
  <c r="C204" i="2"/>
  <c r="F207" i="2"/>
  <c r="C220" i="2"/>
  <c r="H221" i="2"/>
  <c r="D116" i="2"/>
  <c r="D128" i="2"/>
  <c r="G131" i="2"/>
  <c r="C139" i="2"/>
  <c r="D140" i="2"/>
  <c r="E141" i="2"/>
  <c r="F142" i="2"/>
  <c r="G143" i="2"/>
  <c r="C151" i="2"/>
  <c r="D152" i="2"/>
  <c r="E153" i="2"/>
  <c r="F154" i="2"/>
  <c r="G155" i="2"/>
  <c r="C163" i="2"/>
  <c r="D164" i="2"/>
  <c r="E165" i="2"/>
  <c r="F166" i="2"/>
  <c r="G167" i="2"/>
  <c r="C175" i="2"/>
  <c r="D176" i="2"/>
  <c r="E177" i="2"/>
  <c r="F178" i="2"/>
  <c r="G179" i="2"/>
  <c r="C187" i="2"/>
  <c r="D188" i="2"/>
  <c r="E189" i="2"/>
  <c r="F190" i="2"/>
  <c r="G191" i="2"/>
  <c r="E197" i="2"/>
  <c r="G198" i="2"/>
  <c r="D202" i="2"/>
  <c r="C202" i="2"/>
  <c r="D204" i="2"/>
  <c r="G207" i="2"/>
  <c r="G209" i="2"/>
  <c r="E209" i="2"/>
  <c r="B209" i="2"/>
  <c r="C213" i="2"/>
  <c r="B213" i="2"/>
  <c r="F213" i="2"/>
  <c r="B101" i="2"/>
  <c r="C102" i="2"/>
  <c r="B113" i="2"/>
  <c r="C114" i="2"/>
  <c r="E116" i="2"/>
  <c r="B125" i="2"/>
  <c r="C126" i="2"/>
  <c r="E128" i="2"/>
  <c r="B137" i="2"/>
  <c r="C138" i="2"/>
  <c r="D139" i="2"/>
  <c r="E140" i="2"/>
  <c r="F141" i="2"/>
  <c r="G142" i="2"/>
  <c r="B149" i="2"/>
  <c r="C150" i="2"/>
  <c r="D151" i="2"/>
  <c r="E152" i="2"/>
  <c r="F153" i="2"/>
  <c r="G154" i="2"/>
  <c r="B161" i="2"/>
  <c r="C162" i="2"/>
  <c r="D163" i="2"/>
  <c r="E164" i="2"/>
  <c r="F165" i="2"/>
  <c r="G166" i="2"/>
  <c r="B173" i="2"/>
  <c r="C174" i="2"/>
  <c r="D175" i="2"/>
  <c r="E176" i="2"/>
  <c r="F177" i="2"/>
  <c r="G178" i="2"/>
  <c r="B185" i="2"/>
  <c r="C186" i="2"/>
  <c r="D187" i="2"/>
  <c r="E188" i="2"/>
  <c r="F189" i="2"/>
  <c r="G190" i="2"/>
  <c r="B197" i="2"/>
  <c r="B202" i="2"/>
  <c r="G204" i="2"/>
  <c r="C209" i="2"/>
  <c r="D213" i="2"/>
  <c r="D78" i="2"/>
  <c r="D90" i="2"/>
  <c r="C101" i="2"/>
  <c r="D102" i="2"/>
  <c r="B112" i="2"/>
  <c r="C113" i="2"/>
  <c r="D114" i="2"/>
  <c r="B124" i="2"/>
  <c r="C125" i="2"/>
  <c r="D126" i="2"/>
  <c r="F128" i="2"/>
  <c r="B136" i="2"/>
  <c r="C137" i="2"/>
  <c r="D138" i="2"/>
  <c r="E139" i="2"/>
  <c r="F140" i="2"/>
  <c r="B148" i="2"/>
  <c r="C149" i="2"/>
  <c r="D150" i="2"/>
  <c r="E151" i="2"/>
  <c r="F152" i="2"/>
  <c r="B160" i="2"/>
  <c r="C161" i="2"/>
  <c r="D162" i="2"/>
  <c r="E163" i="2"/>
  <c r="F164" i="2"/>
  <c r="B172" i="2"/>
  <c r="C173" i="2"/>
  <c r="D174" i="2"/>
  <c r="E175" i="2"/>
  <c r="F176" i="2"/>
  <c r="B184" i="2"/>
  <c r="C185" i="2"/>
  <c r="D186" i="2"/>
  <c r="E187" i="2"/>
  <c r="F188" i="2"/>
  <c r="B196" i="2"/>
  <c r="C197" i="2"/>
  <c r="E202" i="2"/>
  <c r="F205" i="2"/>
  <c r="D209" i="2"/>
  <c r="F210" i="2"/>
  <c r="C210" i="2"/>
  <c r="I212" i="2"/>
  <c r="E213" i="2"/>
  <c r="D214" i="2"/>
  <c r="C214" i="2"/>
  <c r="G214" i="2"/>
  <c r="F237" i="2"/>
  <c r="D137" i="2"/>
  <c r="F139" i="2"/>
  <c r="C148" i="2"/>
  <c r="D149" i="2"/>
  <c r="E150" i="2"/>
  <c r="F151" i="2"/>
  <c r="C160" i="2"/>
  <c r="D161" i="2"/>
  <c r="E162" i="2"/>
  <c r="F163" i="2"/>
  <c r="C172" i="2"/>
  <c r="D173" i="2"/>
  <c r="E174" i="2"/>
  <c r="F175" i="2"/>
  <c r="C184" i="2"/>
  <c r="D185" i="2"/>
  <c r="E186" i="2"/>
  <c r="F187" i="2"/>
  <c r="C196" i="2"/>
  <c r="D197" i="2"/>
  <c r="F202" i="2"/>
  <c r="F209" i="2"/>
  <c r="G213" i="2"/>
  <c r="B217" i="2"/>
  <c r="F217" i="2"/>
  <c r="E217" i="2"/>
  <c r="D217" i="2"/>
  <c r="E223" i="2"/>
  <c r="G223" i="2"/>
  <c r="F223" i="2"/>
  <c r="B223" i="2"/>
  <c r="G225" i="2"/>
  <c r="F225" i="2"/>
  <c r="E225" i="2"/>
  <c r="D225" i="2"/>
  <c r="C225" i="2"/>
  <c r="I227" i="2"/>
  <c r="H227" i="2"/>
  <c r="F197" i="2"/>
  <c r="C199" i="2"/>
  <c r="G202" i="2"/>
  <c r="D210" i="2"/>
  <c r="E214" i="2"/>
  <c r="E215" i="2"/>
  <c r="C217" i="2"/>
  <c r="I218" i="2"/>
  <c r="H218" i="2"/>
  <c r="C223" i="2"/>
  <c r="B225" i="2"/>
  <c r="F248" i="2"/>
  <c r="D248" i="2"/>
  <c r="C248" i="2"/>
  <c r="G248" i="2"/>
  <c r="G264" i="2"/>
  <c r="E264" i="2"/>
  <c r="C264" i="2"/>
  <c r="B264" i="2"/>
  <c r="D264" i="2"/>
  <c r="G300" i="2"/>
  <c r="E300" i="2"/>
  <c r="C300" i="2"/>
  <c r="B300" i="2"/>
  <c r="D300" i="2"/>
  <c r="G312" i="2"/>
  <c r="E312" i="2"/>
  <c r="C312" i="2"/>
  <c r="B312" i="2"/>
  <c r="F312" i="2"/>
  <c r="D312" i="2"/>
  <c r="H377" i="2"/>
  <c r="I377" i="2"/>
  <c r="H224" i="2"/>
  <c r="G229" i="2"/>
  <c r="C234" i="2"/>
  <c r="F236" i="2"/>
  <c r="B248" i="2"/>
  <c r="F264" i="2"/>
  <c r="F300" i="2"/>
  <c r="B244" i="2"/>
  <c r="F244" i="2"/>
  <c r="E244" i="2"/>
  <c r="E248" i="2"/>
  <c r="I270" i="2"/>
  <c r="H270" i="2"/>
  <c r="H330" i="2"/>
  <c r="C241" i="2"/>
  <c r="C244" i="2"/>
  <c r="G357" i="2"/>
  <c r="F357" i="2"/>
  <c r="E357" i="2"/>
  <c r="D357" i="2"/>
  <c r="C357" i="2"/>
  <c r="B357" i="2"/>
  <c r="D208" i="2"/>
  <c r="C233" i="2"/>
  <c r="F233" i="2"/>
  <c r="D236" i="2"/>
  <c r="B238" i="2"/>
  <c r="D241" i="2"/>
  <c r="H242" i="2"/>
  <c r="D244" i="2"/>
  <c r="G273" i="2"/>
  <c r="F273" i="2"/>
  <c r="E273" i="2"/>
  <c r="D273" i="2"/>
  <c r="B273" i="2"/>
  <c r="C273" i="2"/>
  <c r="G276" i="2"/>
  <c r="E276" i="2"/>
  <c r="C276" i="2"/>
  <c r="B276" i="2"/>
  <c r="D276" i="2"/>
  <c r="G285" i="2"/>
  <c r="F285" i="2"/>
  <c r="E285" i="2"/>
  <c r="D285" i="2"/>
  <c r="B285" i="2"/>
  <c r="F299" i="2"/>
  <c r="D222" i="2"/>
  <c r="G222" i="2"/>
  <c r="C238" i="2"/>
  <c r="E241" i="2"/>
  <c r="G244" i="2"/>
  <c r="F262" i="2"/>
  <c r="I265" i="2"/>
  <c r="F283" i="2"/>
  <c r="E283" i="2"/>
  <c r="D283" i="2"/>
  <c r="C283" i="2"/>
  <c r="B283" i="2"/>
  <c r="F287" i="2"/>
  <c r="I301" i="2"/>
  <c r="H301" i="2"/>
  <c r="G434" i="2"/>
  <c r="D434" i="2"/>
  <c r="C434" i="2"/>
  <c r="E434" i="2"/>
  <c r="B434" i="2"/>
  <c r="F434" i="2"/>
  <c r="F208" i="2"/>
  <c r="B222" i="2"/>
  <c r="E235" i="2"/>
  <c r="G236" i="2"/>
  <c r="D238" i="2"/>
  <c r="F241" i="2"/>
  <c r="F271" i="2"/>
  <c r="E271" i="2"/>
  <c r="D271" i="2"/>
  <c r="C271" i="2"/>
  <c r="B271" i="2"/>
  <c r="G271" i="2"/>
  <c r="G283" i="2"/>
  <c r="H295" i="2"/>
  <c r="F224" i="2"/>
  <c r="E238" i="2"/>
  <c r="G241" i="2"/>
  <c r="G309" i="2"/>
  <c r="F309" i="2"/>
  <c r="E309" i="2"/>
  <c r="D309" i="2"/>
  <c r="B309" i="2"/>
  <c r="C309" i="2"/>
  <c r="G372" i="2"/>
  <c r="F372" i="2"/>
  <c r="E372" i="2"/>
  <c r="C372" i="2"/>
  <c r="B372" i="2"/>
  <c r="D372" i="2"/>
  <c r="B224" i="2"/>
  <c r="B232" i="2"/>
  <c r="E232" i="2"/>
  <c r="G237" i="2"/>
  <c r="F238" i="2"/>
  <c r="F289" i="2"/>
  <c r="D289" i="2"/>
  <c r="C289" i="2"/>
  <c r="B289" i="2"/>
  <c r="D215" i="2"/>
  <c r="F222" i="2"/>
  <c r="C224" i="2"/>
  <c r="F227" i="2"/>
  <c r="C229" i="2"/>
  <c r="G230" i="2"/>
  <c r="C232" i="2"/>
  <c r="H233" i="2"/>
  <c r="D235" i="2"/>
  <c r="B237" i="2"/>
  <c r="G238" i="2"/>
  <c r="F250" i="2"/>
  <c r="F251" i="2"/>
  <c r="D253" i="2"/>
  <c r="C253" i="2"/>
  <c r="B253" i="2"/>
  <c r="G253" i="2"/>
  <c r="I254" i="2"/>
  <c r="H254" i="2"/>
  <c r="F274" i="2"/>
  <c r="I277" i="2"/>
  <c r="H277" i="2"/>
  <c r="E289" i="2"/>
  <c r="F298" i="2"/>
  <c r="E310" i="2"/>
  <c r="F343" i="2"/>
  <c r="F368" i="2"/>
  <c r="I390" i="2"/>
  <c r="H390" i="2"/>
  <c r="H399" i="2"/>
  <c r="I399" i="2"/>
  <c r="C221" i="2"/>
  <c r="F221" i="2"/>
  <c r="D224" i="2"/>
  <c r="D229" i="2"/>
  <c r="D232" i="2"/>
  <c r="F235" i="2"/>
  <c r="C237" i="2"/>
  <c r="F259" i="2"/>
  <c r="E259" i="2"/>
  <c r="D259" i="2"/>
  <c r="C259" i="2"/>
  <c r="B259" i="2"/>
  <c r="G259" i="2"/>
  <c r="G261" i="2"/>
  <c r="F261" i="2"/>
  <c r="E261" i="2"/>
  <c r="D261" i="2"/>
  <c r="B261" i="2"/>
  <c r="G289" i="2"/>
  <c r="E224" i="2"/>
  <c r="D234" i="2"/>
  <c r="G234" i="2"/>
  <c r="G252" i="2"/>
  <c r="C252" i="2"/>
  <c r="B252" i="2"/>
  <c r="F252" i="2"/>
  <c r="D252" i="2"/>
  <c r="G333" i="2"/>
  <c r="F333" i="2"/>
  <c r="E333" i="2"/>
  <c r="D333" i="2"/>
  <c r="C333" i="2"/>
  <c r="B333" i="2"/>
  <c r="G349" i="2"/>
  <c r="F349" i="2"/>
  <c r="D349" i="2"/>
  <c r="C349" i="2"/>
  <c r="F392" i="2"/>
  <c r="I479" i="2"/>
  <c r="H479" i="2"/>
  <c r="I515" i="2"/>
  <c r="H515" i="2"/>
  <c r="C245" i="2"/>
  <c r="G245" i="2"/>
  <c r="E247" i="2"/>
  <c r="C247" i="2"/>
  <c r="B247" i="2"/>
  <c r="C256" i="2"/>
  <c r="B256" i="2"/>
  <c r="G256" i="2"/>
  <c r="F256" i="2"/>
  <c r="F263" i="2"/>
  <c r="F275" i="2"/>
  <c r="F286" i="2"/>
  <c r="G288" i="2"/>
  <c r="E288" i="2"/>
  <c r="C288" i="2"/>
  <c r="B288" i="2"/>
  <c r="G321" i="2"/>
  <c r="F321" i="2"/>
  <c r="E321" i="2"/>
  <c r="D321" i="2"/>
  <c r="B321" i="2"/>
  <c r="I339" i="2"/>
  <c r="H339" i="2"/>
  <c r="H343" i="2"/>
  <c r="B349" i="2"/>
  <c r="I354" i="2"/>
  <c r="H354" i="2"/>
  <c r="G381" i="2"/>
  <c r="F381" i="2"/>
  <c r="E381" i="2"/>
  <c r="D381" i="2"/>
  <c r="C381" i="2"/>
  <c r="B381" i="2"/>
  <c r="I396" i="2"/>
  <c r="H396" i="2"/>
  <c r="J396" i="2" s="1"/>
  <c r="G408" i="2"/>
  <c r="F408" i="2"/>
  <c r="E408" i="2"/>
  <c r="C408" i="2"/>
  <c r="B408" i="2"/>
  <c r="I423" i="2"/>
  <c r="F476" i="2"/>
  <c r="F512" i="2"/>
  <c r="G336" i="2"/>
  <c r="F336" i="2"/>
  <c r="E336" i="2"/>
  <c r="C336" i="2"/>
  <c r="B336" i="2"/>
  <c r="E349" i="2"/>
  <c r="G360" i="2"/>
  <c r="F360" i="2"/>
  <c r="E360" i="2"/>
  <c r="C360" i="2"/>
  <c r="B360" i="2"/>
  <c r="I371" i="2"/>
  <c r="H371" i="2"/>
  <c r="I378" i="2"/>
  <c r="H378" i="2"/>
  <c r="F440" i="2"/>
  <c r="G454" i="2"/>
  <c r="F454" i="2"/>
  <c r="E454" i="2"/>
  <c r="D454" i="2"/>
  <c r="C454" i="2"/>
  <c r="B454" i="2"/>
  <c r="K279" i="2"/>
  <c r="I294" i="2"/>
  <c r="G297" i="2"/>
  <c r="F297" i="2"/>
  <c r="E297" i="2"/>
  <c r="D297" i="2"/>
  <c r="B297" i="2"/>
  <c r="I317" i="2"/>
  <c r="D336" i="2"/>
  <c r="G345" i="2"/>
  <c r="F345" i="2"/>
  <c r="E345" i="2"/>
  <c r="D345" i="2"/>
  <c r="C345" i="2"/>
  <c r="B345" i="2"/>
  <c r="D360" i="2"/>
  <c r="F367" i="2"/>
  <c r="F370" i="2"/>
  <c r="I387" i="2"/>
  <c r="H387" i="2"/>
  <c r="I427" i="2"/>
  <c r="H427" i="2"/>
  <c r="I443" i="2"/>
  <c r="H443" i="2"/>
  <c r="F325" i="2"/>
  <c r="D325" i="2"/>
  <c r="C325" i="2"/>
  <c r="F380" i="2"/>
  <c r="G384" i="2"/>
  <c r="F384" i="2"/>
  <c r="E384" i="2"/>
  <c r="C384" i="2"/>
  <c r="B384" i="2"/>
  <c r="E397" i="2"/>
  <c r="G409" i="2"/>
  <c r="F409" i="2"/>
  <c r="D409" i="2"/>
  <c r="C409" i="2"/>
  <c r="I491" i="2"/>
  <c r="H491" i="2"/>
  <c r="I527" i="2"/>
  <c r="H527" i="2"/>
  <c r="I335" i="2"/>
  <c r="H335" i="2"/>
  <c r="I342" i="2"/>
  <c r="H342" i="2"/>
  <c r="I351" i="2"/>
  <c r="H351" i="2"/>
  <c r="G373" i="2"/>
  <c r="F373" i="2"/>
  <c r="D373" i="2"/>
  <c r="C373" i="2"/>
  <c r="F391" i="2"/>
  <c r="I440" i="2"/>
  <c r="H440" i="2"/>
  <c r="I459" i="2"/>
  <c r="H459" i="2"/>
  <c r="F488" i="2"/>
  <c r="F524" i="2"/>
  <c r="E325" i="2"/>
  <c r="F331" i="2"/>
  <c r="E331" i="2"/>
  <c r="D331" i="2"/>
  <c r="C331" i="2"/>
  <c r="B331" i="2"/>
  <c r="F334" i="2"/>
  <c r="G348" i="2"/>
  <c r="F348" i="2"/>
  <c r="E348" i="2"/>
  <c r="C348" i="2"/>
  <c r="B348" i="2"/>
  <c r="F358" i="2"/>
  <c r="B373" i="2"/>
  <c r="G470" i="2"/>
  <c r="D470" i="2"/>
  <c r="C470" i="2"/>
  <c r="F470" i="2"/>
  <c r="E470" i="2"/>
  <c r="B470" i="2"/>
  <c r="F313" i="2"/>
  <c r="D313" i="2"/>
  <c r="C313" i="2"/>
  <c r="H320" i="2"/>
  <c r="G325" i="2"/>
  <c r="G331" i="2"/>
  <c r="D348" i="2"/>
  <c r="F355" i="2"/>
  <c r="E373" i="2"/>
  <c r="I383" i="2"/>
  <c r="H383" i="2"/>
  <c r="I397" i="2"/>
  <c r="H397" i="2"/>
  <c r="G441" i="2"/>
  <c r="F441" i="2"/>
  <c r="E441" i="2"/>
  <c r="D441" i="2"/>
  <c r="C441" i="2"/>
  <c r="B441" i="2"/>
  <c r="I581" i="2"/>
  <c r="H581" i="2"/>
  <c r="G249" i="2"/>
  <c r="E249" i="2"/>
  <c r="D249" i="2"/>
  <c r="I279" i="2"/>
  <c r="F301" i="2"/>
  <c r="D301" i="2"/>
  <c r="C301" i="2"/>
  <c r="B313" i="2"/>
  <c r="F319" i="2"/>
  <c r="E319" i="2"/>
  <c r="D319" i="2"/>
  <c r="C319" i="2"/>
  <c r="B319" i="2"/>
  <c r="G324" i="2"/>
  <c r="E324" i="2"/>
  <c r="C324" i="2"/>
  <c r="B324" i="2"/>
  <c r="G337" i="2"/>
  <c r="F337" i="2"/>
  <c r="D337" i="2"/>
  <c r="C337" i="2"/>
  <c r="I341" i="2"/>
  <c r="G361" i="2"/>
  <c r="F361" i="2"/>
  <c r="D361" i="2"/>
  <c r="C361" i="2"/>
  <c r="G369" i="2"/>
  <c r="F369" i="2"/>
  <c r="E369" i="2"/>
  <c r="D369" i="2"/>
  <c r="C369" i="2"/>
  <c r="B369" i="2"/>
  <c r="F379" i="2"/>
  <c r="F382" i="2"/>
  <c r="I402" i="2"/>
  <c r="H402" i="2"/>
  <c r="E410" i="2"/>
  <c r="I503" i="2"/>
  <c r="H503" i="2"/>
  <c r="F307" i="2"/>
  <c r="E307" i="2"/>
  <c r="D307" i="2"/>
  <c r="C307" i="2"/>
  <c r="B307" i="2"/>
  <c r="I323" i="2"/>
  <c r="H323" i="2"/>
  <c r="I347" i="2"/>
  <c r="H347" i="2"/>
  <c r="H366" i="2"/>
  <c r="F458" i="2"/>
  <c r="F500" i="2"/>
  <c r="C249" i="2"/>
  <c r="F265" i="2"/>
  <c r="D265" i="2"/>
  <c r="C265" i="2"/>
  <c r="F277" i="2"/>
  <c r="D277" i="2"/>
  <c r="C277" i="2"/>
  <c r="F295" i="2"/>
  <c r="E295" i="2"/>
  <c r="D295" i="2"/>
  <c r="C295" i="2"/>
  <c r="B295" i="2"/>
  <c r="E301" i="2"/>
  <c r="G307" i="2"/>
  <c r="F311" i="2"/>
  <c r="G313" i="2"/>
  <c r="H319" i="2"/>
  <c r="F322" i="2"/>
  <c r="F324" i="2"/>
  <c r="E337" i="2"/>
  <c r="F346" i="2"/>
  <c r="E361" i="2"/>
  <c r="I375" i="2"/>
  <c r="H375" i="2"/>
  <c r="H379" i="2"/>
  <c r="G385" i="2"/>
  <c r="F385" i="2"/>
  <c r="D385" i="2"/>
  <c r="C385" i="2"/>
  <c r="E463" i="2"/>
  <c r="I761" i="2"/>
  <c r="H761" i="2"/>
  <c r="D254" i="2"/>
  <c r="E255" i="2"/>
  <c r="G257" i="2"/>
  <c r="D266" i="2"/>
  <c r="E267" i="2"/>
  <c r="F268" i="2"/>
  <c r="G269" i="2"/>
  <c r="K272" i="2"/>
  <c r="D278" i="2"/>
  <c r="E279" i="2"/>
  <c r="F280" i="2"/>
  <c r="G281" i="2"/>
  <c r="K284" i="2"/>
  <c r="D290" i="2"/>
  <c r="E291" i="2"/>
  <c r="F292" i="2"/>
  <c r="G293" i="2"/>
  <c r="D302" i="2"/>
  <c r="E303" i="2"/>
  <c r="F304" i="2"/>
  <c r="G305" i="2"/>
  <c r="K308" i="2"/>
  <c r="D314" i="2"/>
  <c r="E315" i="2"/>
  <c r="F316" i="2"/>
  <c r="D326" i="2"/>
  <c r="E327" i="2"/>
  <c r="F328" i="2"/>
  <c r="D338" i="2"/>
  <c r="E339" i="2"/>
  <c r="F340" i="2"/>
  <c r="D350" i="2"/>
  <c r="E351" i="2"/>
  <c r="F352" i="2"/>
  <c r="K356" i="2"/>
  <c r="D362" i="2"/>
  <c r="E363" i="2"/>
  <c r="F364" i="2"/>
  <c r="D374" i="2"/>
  <c r="E375" i="2"/>
  <c r="F376" i="2"/>
  <c r="D386" i="2"/>
  <c r="E387" i="2"/>
  <c r="F388" i="2"/>
  <c r="G394" i="2"/>
  <c r="F394" i="2"/>
  <c r="C394" i="2"/>
  <c r="D397" i="2"/>
  <c r="G398" i="2"/>
  <c r="E403" i="2"/>
  <c r="D403" i="2"/>
  <c r="C403" i="2"/>
  <c r="G406" i="2"/>
  <c r="F406" i="2"/>
  <c r="D406" i="2"/>
  <c r="C406" i="2"/>
  <c r="G407" i="2"/>
  <c r="F407" i="2"/>
  <c r="E407" i="2"/>
  <c r="D407" i="2"/>
  <c r="D410" i="2"/>
  <c r="I435" i="2"/>
  <c r="H435" i="2"/>
  <c r="I467" i="2"/>
  <c r="H467" i="2"/>
  <c r="H472" i="2"/>
  <c r="G482" i="2"/>
  <c r="F482" i="2"/>
  <c r="D482" i="2"/>
  <c r="C482" i="2"/>
  <c r="G494" i="2"/>
  <c r="F494" i="2"/>
  <c r="D494" i="2"/>
  <c r="C494" i="2"/>
  <c r="G506" i="2"/>
  <c r="F506" i="2"/>
  <c r="D506" i="2"/>
  <c r="C506" i="2"/>
  <c r="G518" i="2"/>
  <c r="F518" i="2"/>
  <c r="D518" i="2"/>
  <c r="C518" i="2"/>
  <c r="E254" i="2"/>
  <c r="E266" i="2"/>
  <c r="G268" i="2"/>
  <c r="E278" i="2"/>
  <c r="G280" i="2"/>
  <c r="E290" i="2"/>
  <c r="G292" i="2"/>
  <c r="E302" i="2"/>
  <c r="G304" i="2"/>
  <c r="E314" i="2"/>
  <c r="G316" i="2"/>
  <c r="E326" i="2"/>
  <c r="G328" i="2"/>
  <c r="E338" i="2"/>
  <c r="G340" i="2"/>
  <c r="E350" i="2"/>
  <c r="G352" i="2"/>
  <c r="E362" i="2"/>
  <c r="G364" i="2"/>
  <c r="E374" i="2"/>
  <c r="G376" i="2"/>
  <c r="E386" i="2"/>
  <c r="G388" i="2"/>
  <c r="G430" i="2"/>
  <c r="F430" i="2"/>
  <c r="E430" i="2"/>
  <c r="D430" i="2"/>
  <c r="C430" i="2"/>
  <c r="E439" i="2"/>
  <c r="G457" i="2"/>
  <c r="F457" i="2"/>
  <c r="C457" i="2"/>
  <c r="B457" i="2"/>
  <c r="I463" i="2"/>
  <c r="H463" i="2"/>
  <c r="G278" i="2"/>
  <c r="G290" i="2"/>
  <c r="G302" i="2"/>
  <c r="G314" i="2"/>
  <c r="G326" i="2"/>
  <c r="G338" i="2"/>
  <c r="G350" i="2"/>
  <c r="G362" i="2"/>
  <c r="G374" i="2"/>
  <c r="G386" i="2"/>
  <c r="G395" i="2"/>
  <c r="D395" i="2"/>
  <c r="G433" i="2"/>
  <c r="F433" i="2"/>
  <c r="C433" i="2"/>
  <c r="B433" i="2"/>
  <c r="I439" i="2"/>
  <c r="H439" i="2"/>
  <c r="G453" i="2"/>
  <c r="F453" i="2"/>
  <c r="E453" i="2"/>
  <c r="D453" i="2"/>
  <c r="C453" i="2"/>
  <c r="B453" i="2"/>
  <c r="I471" i="2"/>
  <c r="H471" i="2"/>
  <c r="E536" i="2"/>
  <c r="G536" i="2"/>
  <c r="F536" i="2"/>
  <c r="C536" i="2"/>
  <c r="B536" i="2"/>
  <c r="F404" i="2"/>
  <c r="E415" i="2"/>
  <c r="G446" i="2"/>
  <c r="D446" i="2"/>
  <c r="C446" i="2"/>
  <c r="F452" i="2"/>
  <c r="G466" i="2"/>
  <c r="F466" i="2"/>
  <c r="E466" i="2"/>
  <c r="D466" i="2"/>
  <c r="C466" i="2"/>
  <c r="E475" i="2"/>
  <c r="E543" i="2"/>
  <c r="C543" i="2"/>
  <c r="F543" i="2"/>
  <c r="D543" i="2"/>
  <c r="B543" i="2"/>
  <c r="I555" i="2"/>
  <c r="H555" i="2"/>
  <c r="H570" i="2"/>
  <c r="I570" i="2"/>
  <c r="I621" i="2"/>
  <c r="H621" i="2"/>
  <c r="E250" i="2"/>
  <c r="C260" i="2"/>
  <c r="E262" i="2"/>
  <c r="C272" i="2"/>
  <c r="E274" i="2"/>
  <c r="C284" i="2"/>
  <c r="E286" i="2"/>
  <c r="C296" i="2"/>
  <c r="E298" i="2"/>
  <c r="C308" i="2"/>
  <c r="C320" i="2"/>
  <c r="E322" i="2"/>
  <c r="F323" i="2"/>
  <c r="C332" i="2"/>
  <c r="E334" i="2"/>
  <c r="F335" i="2"/>
  <c r="B343" i="2"/>
  <c r="C344" i="2"/>
  <c r="E346" i="2"/>
  <c r="F347" i="2"/>
  <c r="B355" i="2"/>
  <c r="C356" i="2"/>
  <c r="E358" i="2"/>
  <c r="F359" i="2"/>
  <c r="B367" i="2"/>
  <c r="C368" i="2"/>
  <c r="E370" i="2"/>
  <c r="F371" i="2"/>
  <c r="B379" i="2"/>
  <c r="C380" i="2"/>
  <c r="E382" i="2"/>
  <c r="B391" i="2"/>
  <c r="C395" i="2"/>
  <c r="G422" i="2"/>
  <c r="G429" i="2"/>
  <c r="F429" i="2"/>
  <c r="E429" i="2"/>
  <c r="D429" i="2"/>
  <c r="C429" i="2"/>
  <c r="B429" i="2"/>
  <c r="E433" i="2"/>
  <c r="B446" i="2"/>
  <c r="I447" i="2"/>
  <c r="H447" i="2"/>
  <c r="B466" i="2"/>
  <c r="F529" i="2"/>
  <c r="G529" i="2"/>
  <c r="D529" i="2"/>
  <c r="C529" i="2"/>
  <c r="G543" i="2"/>
  <c r="D260" i="2"/>
  <c r="D272" i="2"/>
  <c r="D284" i="2"/>
  <c r="D296" i="2"/>
  <c r="D308" i="2"/>
  <c r="B318" i="2"/>
  <c r="D320" i="2"/>
  <c r="D332" i="2"/>
  <c r="C343" i="2"/>
  <c r="D344" i="2"/>
  <c r="C355" i="2"/>
  <c r="D356" i="2"/>
  <c r="C367" i="2"/>
  <c r="D368" i="2"/>
  <c r="C379" i="2"/>
  <c r="D380" i="2"/>
  <c r="C391" i="2"/>
  <c r="E395" i="2"/>
  <c r="K396" i="2"/>
  <c r="E396" i="2"/>
  <c r="F416" i="2"/>
  <c r="G421" i="2"/>
  <c r="F421" i="2"/>
  <c r="B422" i="2"/>
  <c r="F428" i="2"/>
  <c r="G442" i="2"/>
  <c r="F442" i="2"/>
  <c r="E442" i="2"/>
  <c r="D442" i="2"/>
  <c r="C442" i="2"/>
  <c r="E446" i="2"/>
  <c r="E451" i="2"/>
  <c r="G469" i="2"/>
  <c r="F469" i="2"/>
  <c r="C469" i="2"/>
  <c r="B469" i="2"/>
  <c r="I475" i="2"/>
  <c r="H475" i="2"/>
  <c r="H476" i="2"/>
  <c r="G481" i="2"/>
  <c r="F481" i="2"/>
  <c r="E481" i="2"/>
  <c r="C481" i="2"/>
  <c r="B481" i="2"/>
  <c r="I484" i="2"/>
  <c r="E487" i="2"/>
  <c r="H488" i="2"/>
  <c r="G493" i="2"/>
  <c r="F493" i="2"/>
  <c r="E493" i="2"/>
  <c r="C493" i="2"/>
  <c r="B493" i="2"/>
  <c r="I496" i="2"/>
  <c r="E499" i="2"/>
  <c r="H500" i="2"/>
  <c r="G505" i="2"/>
  <c r="F505" i="2"/>
  <c r="E505" i="2"/>
  <c r="C505" i="2"/>
  <c r="B505" i="2"/>
  <c r="I508" i="2"/>
  <c r="H508" i="2"/>
  <c r="E511" i="2"/>
  <c r="H512" i="2"/>
  <c r="G517" i="2"/>
  <c r="F517" i="2"/>
  <c r="E517" i="2"/>
  <c r="C517" i="2"/>
  <c r="B517" i="2"/>
  <c r="E523" i="2"/>
  <c r="H524" i="2"/>
  <c r="B529" i="2"/>
  <c r="G533" i="2"/>
  <c r="E533" i="2"/>
  <c r="B533" i="2"/>
  <c r="F533" i="2"/>
  <c r="D533" i="2"/>
  <c r="G571" i="2"/>
  <c r="F571" i="2"/>
  <c r="E571" i="2"/>
  <c r="D571" i="2"/>
  <c r="C571" i="2"/>
  <c r="E260" i="2"/>
  <c r="E332" i="2"/>
  <c r="D343" i="2"/>
  <c r="E344" i="2"/>
  <c r="D355" i="2"/>
  <c r="E356" i="2"/>
  <c r="D367" i="2"/>
  <c r="E368" i="2"/>
  <c r="D379" i="2"/>
  <c r="E380" i="2"/>
  <c r="D391" i="2"/>
  <c r="F395" i="2"/>
  <c r="G420" i="2"/>
  <c r="F420" i="2"/>
  <c r="E420" i="2"/>
  <c r="F446" i="2"/>
  <c r="G478" i="2"/>
  <c r="F478" i="2"/>
  <c r="E478" i="2"/>
  <c r="D478" i="2"/>
  <c r="C478" i="2"/>
  <c r="B478" i="2"/>
  <c r="G490" i="2"/>
  <c r="F490" i="2"/>
  <c r="E490" i="2"/>
  <c r="D490" i="2"/>
  <c r="C490" i="2"/>
  <c r="B490" i="2"/>
  <c r="G502" i="2"/>
  <c r="F502" i="2"/>
  <c r="E502" i="2"/>
  <c r="D502" i="2"/>
  <c r="C502" i="2"/>
  <c r="B502" i="2"/>
  <c r="G514" i="2"/>
  <c r="F514" i="2"/>
  <c r="E514" i="2"/>
  <c r="D514" i="2"/>
  <c r="C514" i="2"/>
  <c r="B514" i="2"/>
  <c r="G526" i="2"/>
  <c r="F526" i="2"/>
  <c r="E526" i="2"/>
  <c r="D526" i="2"/>
  <c r="C526" i="2"/>
  <c r="B526" i="2"/>
  <c r="F592" i="2"/>
  <c r="E592" i="2"/>
  <c r="D592" i="2"/>
  <c r="G592" i="2"/>
  <c r="C592" i="2"/>
  <c r="F260" i="2"/>
  <c r="H262" i="2"/>
  <c r="B268" i="2"/>
  <c r="F272" i="2"/>
  <c r="H274" i="2"/>
  <c r="B280" i="2"/>
  <c r="F284" i="2"/>
  <c r="H286" i="2"/>
  <c r="B292" i="2"/>
  <c r="F296" i="2"/>
  <c r="H298" i="2"/>
  <c r="B304" i="2"/>
  <c r="F308" i="2"/>
  <c r="B316" i="2"/>
  <c r="F320" i="2"/>
  <c r="H322" i="2"/>
  <c r="B328" i="2"/>
  <c r="F332" i="2"/>
  <c r="B340" i="2"/>
  <c r="E343" i="2"/>
  <c r="F344" i="2"/>
  <c r="B352" i="2"/>
  <c r="E355" i="2"/>
  <c r="F356" i="2"/>
  <c r="B364" i="2"/>
  <c r="E367" i="2"/>
  <c r="B376" i="2"/>
  <c r="E379" i="2"/>
  <c r="B388" i="2"/>
  <c r="E391" i="2"/>
  <c r="G393" i="2"/>
  <c r="F393" i="2"/>
  <c r="E393" i="2"/>
  <c r="B393" i="2"/>
  <c r="D402" i="2"/>
  <c r="C402" i="2"/>
  <c r="B402" i="2"/>
  <c r="H404" i="2"/>
  <c r="G405" i="2"/>
  <c r="F405" i="2"/>
  <c r="E405" i="2"/>
  <c r="B405" i="2"/>
  <c r="G419" i="2"/>
  <c r="F419" i="2"/>
  <c r="E419" i="2"/>
  <c r="D419" i="2"/>
  <c r="B420" i="2"/>
  <c r="D422" i="2"/>
  <c r="E427" i="2"/>
  <c r="G445" i="2"/>
  <c r="F445" i="2"/>
  <c r="C445" i="2"/>
  <c r="B445" i="2"/>
  <c r="I451" i="2"/>
  <c r="H451" i="2"/>
  <c r="H452" i="2"/>
  <c r="G465" i="2"/>
  <c r="F465" i="2"/>
  <c r="E465" i="2"/>
  <c r="D465" i="2"/>
  <c r="C465" i="2"/>
  <c r="B465" i="2"/>
  <c r="I487" i="2"/>
  <c r="H487" i="2"/>
  <c r="I499" i="2"/>
  <c r="H499" i="2"/>
  <c r="I511" i="2"/>
  <c r="H511" i="2"/>
  <c r="I523" i="2"/>
  <c r="H523" i="2"/>
  <c r="B592" i="2"/>
  <c r="F397" i="2"/>
  <c r="G410" i="2"/>
  <c r="G417" i="2"/>
  <c r="F417" i="2"/>
  <c r="E417" i="2"/>
  <c r="D417" i="2"/>
  <c r="C417" i="2"/>
  <c r="B417" i="2"/>
  <c r="G418" i="2"/>
  <c r="F418" i="2"/>
  <c r="E418" i="2"/>
  <c r="D418" i="2"/>
  <c r="C418" i="2"/>
  <c r="C420" i="2"/>
  <c r="G458" i="2"/>
  <c r="D458" i="2"/>
  <c r="C458" i="2"/>
  <c r="F464" i="2"/>
  <c r="E531" i="2"/>
  <c r="C531" i="2"/>
  <c r="F531" i="2"/>
  <c r="G531" i="2"/>
  <c r="D531" i="2"/>
  <c r="B531" i="2"/>
  <c r="D554" i="2"/>
  <c r="B554" i="2"/>
  <c r="G554" i="2"/>
  <c r="F554" i="2"/>
  <c r="E554" i="2"/>
  <c r="C554" i="2"/>
  <c r="G569" i="2"/>
  <c r="E569" i="2"/>
  <c r="B569" i="2"/>
  <c r="D569" i="2"/>
  <c r="C569" i="2"/>
  <c r="H610" i="2"/>
  <c r="I610" i="2"/>
  <c r="H893" i="2"/>
  <c r="I893" i="2"/>
  <c r="E644" i="2"/>
  <c r="G644" i="2"/>
  <c r="F644" i="2"/>
  <c r="D644" i="2"/>
  <c r="C644" i="2"/>
  <c r="B644" i="2"/>
  <c r="I678" i="2"/>
  <c r="H678" i="2"/>
  <c r="K477" i="2"/>
  <c r="K489" i="2"/>
  <c r="F556" i="2"/>
  <c r="D556" i="2"/>
  <c r="C556" i="2"/>
  <c r="G559" i="2"/>
  <c r="F559" i="2"/>
  <c r="G583" i="2"/>
  <c r="C583" i="2"/>
  <c r="F583" i="2"/>
  <c r="E583" i="2"/>
  <c r="E606" i="2"/>
  <c r="B432" i="2"/>
  <c r="B444" i="2"/>
  <c r="B456" i="2"/>
  <c r="B468" i="2"/>
  <c r="B480" i="2"/>
  <c r="B492" i="2"/>
  <c r="B504" i="2"/>
  <c r="B516" i="2"/>
  <c r="B528" i="2"/>
  <c r="H538" i="2"/>
  <c r="B549" i="2"/>
  <c r="B556" i="2"/>
  <c r="H558" i="2"/>
  <c r="I558" i="2"/>
  <c r="B559" i="2"/>
  <c r="I572" i="2"/>
  <c r="B583" i="2"/>
  <c r="H584" i="2"/>
  <c r="I584" i="2"/>
  <c r="E591" i="2"/>
  <c r="D591" i="2"/>
  <c r="C591" i="2"/>
  <c r="F591" i="2"/>
  <c r="H597" i="2"/>
  <c r="E609" i="2"/>
  <c r="G609" i="2"/>
  <c r="F609" i="2"/>
  <c r="D609" i="2"/>
  <c r="I620" i="2"/>
  <c r="H620" i="2"/>
  <c r="G657" i="2"/>
  <c r="F657" i="2"/>
  <c r="D657" i="2"/>
  <c r="E657" i="2"/>
  <c r="C657" i="2"/>
  <c r="B657" i="2"/>
  <c r="E809" i="2"/>
  <c r="D809" i="2"/>
  <c r="C809" i="2"/>
  <c r="B809" i="2"/>
  <c r="G809" i="2"/>
  <c r="F809" i="2"/>
  <c r="F544" i="2"/>
  <c r="D544" i="2"/>
  <c r="C544" i="2"/>
  <c r="G547" i="2"/>
  <c r="F547" i="2"/>
  <c r="B552" i="2"/>
  <c r="F552" i="2"/>
  <c r="F560" i="2"/>
  <c r="E560" i="2"/>
  <c r="D560" i="2"/>
  <c r="D561" i="2"/>
  <c r="D566" i="2"/>
  <c r="B566" i="2"/>
  <c r="G566" i="2"/>
  <c r="F566" i="2"/>
  <c r="E602" i="2"/>
  <c r="D602" i="2"/>
  <c r="C602" i="2"/>
  <c r="B602" i="2"/>
  <c r="G602" i="2"/>
  <c r="I1007" i="2"/>
  <c r="H1007" i="2"/>
  <c r="G1011" i="2"/>
  <c r="D1011" i="2"/>
  <c r="F1011" i="2"/>
  <c r="C1011" i="2"/>
  <c r="B1011" i="2"/>
  <c r="E1011" i="2"/>
  <c r="D431" i="2"/>
  <c r="E432" i="2"/>
  <c r="D443" i="2"/>
  <c r="E444" i="2"/>
  <c r="D455" i="2"/>
  <c r="E456" i="2"/>
  <c r="D467" i="2"/>
  <c r="E468" i="2"/>
  <c r="B477" i="2"/>
  <c r="D479" i="2"/>
  <c r="E480" i="2"/>
  <c r="H483" i="2"/>
  <c r="B489" i="2"/>
  <c r="D491" i="2"/>
  <c r="E492" i="2"/>
  <c r="H495" i="2"/>
  <c r="B501" i="2"/>
  <c r="D503" i="2"/>
  <c r="E504" i="2"/>
  <c r="H507" i="2"/>
  <c r="B513" i="2"/>
  <c r="D515" i="2"/>
  <c r="E516" i="2"/>
  <c r="B525" i="2"/>
  <c r="D527" i="2"/>
  <c r="E528" i="2"/>
  <c r="B537" i="2"/>
  <c r="B544" i="2"/>
  <c r="H546" i="2"/>
  <c r="I546" i="2"/>
  <c r="B547" i="2"/>
  <c r="F549" i="2"/>
  <c r="C550" i="2"/>
  <c r="C552" i="2"/>
  <c r="H556" i="2"/>
  <c r="G557" i="2"/>
  <c r="E557" i="2"/>
  <c r="B557" i="2"/>
  <c r="E559" i="2"/>
  <c r="B560" i="2"/>
  <c r="B561" i="2"/>
  <c r="C566" i="2"/>
  <c r="I568" i="2"/>
  <c r="G574" i="2"/>
  <c r="C574" i="2"/>
  <c r="H582" i="2"/>
  <c r="I582" i="2"/>
  <c r="H591" i="2"/>
  <c r="G595" i="2"/>
  <c r="C595" i="2"/>
  <c r="F595" i="2"/>
  <c r="E595" i="2"/>
  <c r="F602" i="2"/>
  <c r="F682" i="2"/>
  <c r="B686" i="2"/>
  <c r="D686" i="2"/>
  <c r="C686" i="2"/>
  <c r="G686" i="2"/>
  <c r="F686" i="2"/>
  <c r="E686" i="2"/>
  <c r="E431" i="2"/>
  <c r="F432" i="2"/>
  <c r="E443" i="2"/>
  <c r="F444" i="2"/>
  <c r="E455" i="2"/>
  <c r="F456" i="2"/>
  <c r="E467" i="2"/>
  <c r="F468" i="2"/>
  <c r="C477" i="2"/>
  <c r="E479" i="2"/>
  <c r="F480" i="2"/>
  <c r="C489" i="2"/>
  <c r="E491" i="2"/>
  <c r="F492" i="2"/>
  <c r="C501" i="2"/>
  <c r="E503" i="2"/>
  <c r="F504" i="2"/>
  <c r="C513" i="2"/>
  <c r="E515" i="2"/>
  <c r="F516" i="2"/>
  <c r="C525" i="2"/>
  <c r="E527" i="2"/>
  <c r="F528" i="2"/>
  <c r="C537" i="2"/>
  <c r="D542" i="2"/>
  <c r="B542" i="2"/>
  <c r="E544" i="2"/>
  <c r="C547" i="2"/>
  <c r="G549" i="2"/>
  <c r="D552" i="2"/>
  <c r="C560" i="2"/>
  <c r="C561" i="2"/>
  <c r="D562" i="2"/>
  <c r="C562" i="2"/>
  <c r="B562" i="2"/>
  <c r="E566" i="2"/>
  <c r="E579" i="2"/>
  <c r="C579" i="2"/>
  <c r="G579" i="2"/>
  <c r="F579" i="2"/>
  <c r="D579" i="2"/>
  <c r="F615" i="2"/>
  <c r="E615" i="2"/>
  <c r="D615" i="2"/>
  <c r="C615" i="2"/>
  <c r="B615" i="2"/>
  <c r="I651" i="2"/>
  <c r="H651" i="2"/>
  <c r="E665" i="2"/>
  <c r="C665" i="2"/>
  <c r="B665" i="2"/>
  <c r="F665" i="2"/>
  <c r="D665" i="2"/>
  <c r="G669" i="2"/>
  <c r="F669" i="2"/>
  <c r="D669" i="2"/>
  <c r="E669" i="2"/>
  <c r="C669" i="2"/>
  <c r="B669" i="2"/>
  <c r="F671" i="2"/>
  <c r="D671" i="2"/>
  <c r="C671" i="2"/>
  <c r="G671" i="2"/>
  <c r="B415" i="2"/>
  <c r="B427" i="2"/>
  <c r="F431" i="2"/>
  <c r="G432" i="2"/>
  <c r="B439" i="2"/>
  <c r="F443" i="2"/>
  <c r="G444" i="2"/>
  <c r="B451" i="2"/>
  <c r="F455" i="2"/>
  <c r="G456" i="2"/>
  <c r="B463" i="2"/>
  <c r="F467" i="2"/>
  <c r="G468" i="2"/>
  <c r="B475" i="2"/>
  <c r="D477" i="2"/>
  <c r="F479" i="2"/>
  <c r="G480" i="2"/>
  <c r="B487" i="2"/>
  <c r="D489" i="2"/>
  <c r="F491" i="2"/>
  <c r="G492" i="2"/>
  <c r="B499" i="2"/>
  <c r="D501" i="2"/>
  <c r="F503" i="2"/>
  <c r="G504" i="2"/>
  <c r="B511" i="2"/>
  <c r="D513" i="2"/>
  <c r="F515" i="2"/>
  <c r="G516" i="2"/>
  <c r="B523" i="2"/>
  <c r="D525" i="2"/>
  <c r="F527" i="2"/>
  <c r="G528" i="2"/>
  <c r="F532" i="2"/>
  <c r="D532" i="2"/>
  <c r="C532" i="2"/>
  <c r="G535" i="2"/>
  <c r="F535" i="2"/>
  <c r="E537" i="2"/>
  <c r="B540" i="2"/>
  <c r="F540" i="2"/>
  <c r="H541" i="2"/>
  <c r="C542" i="2"/>
  <c r="G544" i="2"/>
  <c r="D547" i="2"/>
  <c r="E552" i="2"/>
  <c r="G560" i="2"/>
  <c r="E561" i="2"/>
  <c r="E562" i="2"/>
  <c r="H567" i="2"/>
  <c r="B579" i="2"/>
  <c r="E594" i="2"/>
  <c r="D595" i="2"/>
  <c r="G615" i="2"/>
  <c r="G665" i="2"/>
  <c r="B671" i="2"/>
  <c r="I677" i="2"/>
  <c r="H677" i="2"/>
  <c r="D392" i="2"/>
  <c r="D404" i="2"/>
  <c r="B414" i="2"/>
  <c r="C415" i="2"/>
  <c r="D416" i="2"/>
  <c r="B426" i="2"/>
  <c r="C427" i="2"/>
  <c r="D428" i="2"/>
  <c r="B438" i="2"/>
  <c r="C439" i="2"/>
  <c r="D440" i="2"/>
  <c r="B450" i="2"/>
  <c r="C451" i="2"/>
  <c r="D452" i="2"/>
  <c r="B462" i="2"/>
  <c r="C463" i="2"/>
  <c r="D464" i="2"/>
  <c r="B474" i="2"/>
  <c r="C475" i="2"/>
  <c r="D476" i="2"/>
  <c r="E477" i="2"/>
  <c r="B486" i="2"/>
  <c r="C487" i="2"/>
  <c r="D488" i="2"/>
  <c r="E489" i="2"/>
  <c r="B498" i="2"/>
  <c r="C499" i="2"/>
  <c r="D500" i="2"/>
  <c r="E501" i="2"/>
  <c r="B510" i="2"/>
  <c r="C511" i="2"/>
  <c r="D512" i="2"/>
  <c r="E513" i="2"/>
  <c r="B522" i="2"/>
  <c r="C523" i="2"/>
  <c r="D524" i="2"/>
  <c r="E525" i="2"/>
  <c r="B532" i="2"/>
  <c r="H534" i="2"/>
  <c r="I534" i="2"/>
  <c r="B535" i="2"/>
  <c r="F537" i="2"/>
  <c r="C538" i="2"/>
  <c r="C540" i="2"/>
  <c r="E542" i="2"/>
  <c r="G545" i="2"/>
  <c r="E545" i="2"/>
  <c r="B545" i="2"/>
  <c r="E547" i="2"/>
  <c r="E550" i="2"/>
  <c r="G552" i="2"/>
  <c r="F557" i="2"/>
  <c r="F561" i="2"/>
  <c r="F562" i="2"/>
  <c r="E574" i="2"/>
  <c r="B576" i="2"/>
  <c r="G576" i="2"/>
  <c r="F576" i="2"/>
  <c r="E576" i="2"/>
  <c r="D576" i="2"/>
  <c r="I580" i="2"/>
  <c r="H634" i="2"/>
  <c r="E671" i="2"/>
  <c r="F680" i="2"/>
  <c r="E680" i="2"/>
  <c r="C680" i="2"/>
  <c r="G680" i="2"/>
  <c r="D680" i="2"/>
  <c r="H688" i="2"/>
  <c r="H905" i="2"/>
  <c r="I905" i="2"/>
  <c r="B401" i="2"/>
  <c r="E404" i="2"/>
  <c r="B413" i="2"/>
  <c r="C414" i="2"/>
  <c r="D415" i="2"/>
  <c r="E416" i="2"/>
  <c r="B425" i="2"/>
  <c r="C426" i="2"/>
  <c r="D427" i="2"/>
  <c r="E428" i="2"/>
  <c r="B437" i="2"/>
  <c r="C438" i="2"/>
  <c r="D439" i="2"/>
  <c r="E440" i="2"/>
  <c r="B449" i="2"/>
  <c r="C450" i="2"/>
  <c r="D451" i="2"/>
  <c r="E452" i="2"/>
  <c r="B461" i="2"/>
  <c r="C462" i="2"/>
  <c r="D463" i="2"/>
  <c r="E464" i="2"/>
  <c r="B473" i="2"/>
  <c r="C474" i="2"/>
  <c r="D475" i="2"/>
  <c r="E476" i="2"/>
  <c r="F477" i="2"/>
  <c r="B485" i="2"/>
  <c r="C486" i="2"/>
  <c r="D487" i="2"/>
  <c r="E488" i="2"/>
  <c r="F489" i="2"/>
  <c r="B497" i="2"/>
  <c r="C498" i="2"/>
  <c r="D499" i="2"/>
  <c r="E500" i="2"/>
  <c r="F501" i="2"/>
  <c r="B509" i="2"/>
  <c r="C510" i="2"/>
  <c r="D511" i="2"/>
  <c r="E512" i="2"/>
  <c r="F513" i="2"/>
  <c r="B521" i="2"/>
  <c r="C522" i="2"/>
  <c r="D523" i="2"/>
  <c r="E524" i="2"/>
  <c r="F525" i="2"/>
  <c r="E532" i="2"/>
  <c r="C535" i="2"/>
  <c r="G537" i="2"/>
  <c r="B538" i="2"/>
  <c r="D540" i="2"/>
  <c r="F542" i="2"/>
  <c r="C545" i="2"/>
  <c r="K548" i="2"/>
  <c r="E548" i="2"/>
  <c r="F550" i="2"/>
  <c r="E555" i="2"/>
  <c r="C555" i="2"/>
  <c r="F555" i="2"/>
  <c r="G561" i="2"/>
  <c r="G562" i="2"/>
  <c r="K572" i="2"/>
  <c r="B572" i="2"/>
  <c r="E572" i="2"/>
  <c r="G573" i="2"/>
  <c r="E573" i="2"/>
  <c r="D573" i="2"/>
  <c r="C573" i="2"/>
  <c r="B573" i="2"/>
  <c r="F574" i="2"/>
  <c r="C576" i="2"/>
  <c r="E585" i="2"/>
  <c r="G585" i="2"/>
  <c r="B585" i="2"/>
  <c r="E633" i="2"/>
  <c r="F654" i="2"/>
  <c r="B680" i="2"/>
  <c r="G532" i="2"/>
  <c r="D535" i="2"/>
  <c r="D538" i="2"/>
  <c r="E540" i="2"/>
  <c r="G542" i="2"/>
  <c r="D545" i="2"/>
  <c r="B548" i="2"/>
  <c r="G550" i="2"/>
  <c r="B555" i="2"/>
  <c r="B564" i="2"/>
  <c r="F564" i="2"/>
  <c r="C572" i="2"/>
  <c r="F573" i="2"/>
  <c r="C585" i="2"/>
  <c r="G607" i="2"/>
  <c r="C607" i="2"/>
  <c r="B607" i="2"/>
  <c r="G631" i="2"/>
  <c r="C631" i="2"/>
  <c r="B631" i="2"/>
  <c r="F631" i="2"/>
  <c r="E631" i="2"/>
  <c r="H673" i="2"/>
  <c r="I673" i="2"/>
  <c r="F534" i="2"/>
  <c r="F558" i="2"/>
  <c r="F567" i="2"/>
  <c r="D608" i="2"/>
  <c r="G616" i="2"/>
  <c r="F616" i="2"/>
  <c r="E616" i="2"/>
  <c r="D616" i="2"/>
  <c r="D632" i="2"/>
  <c r="C632" i="2"/>
  <c r="I750" i="2"/>
  <c r="H750" i="2"/>
  <c r="I815" i="2"/>
  <c r="H815" i="2"/>
  <c r="I833" i="2"/>
  <c r="H833" i="2"/>
  <c r="H733" i="2"/>
  <c r="I733" i="2"/>
  <c r="I743" i="2"/>
  <c r="H743" i="2"/>
  <c r="I870" i="2"/>
  <c r="H870" i="2"/>
  <c r="F568" i="2"/>
  <c r="D568" i="2"/>
  <c r="F586" i="2"/>
  <c r="D596" i="2"/>
  <c r="F603" i="2"/>
  <c r="E603" i="2"/>
  <c r="D603" i="2"/>
  <c r="C603" i="2"/>
  <c r="G618" i="2"/>
  <c r="F618" i="2"/>
  <c r="B618" i="2"/>
  <c r="I629" i="2"/>
  <c r="H629" i="2"/>
  <c r="I632" i="2"/>
  <c r="H632" i="2"/>
  <c r="G802" i="2"/>
  <c r="E802" i="2"/>
  <c r="B802" i="2"/>
  <c r="F802" i="2"/>
  <c r="D802" i="2"/>
  <c r="C802" i="2"/>
  <c r="G864" i="2"/>
  <c r="F864" i="2"/>
  <c r="D864" i="2"/>
  <c r="E864" i="2"/>
  <c r="C864" i="2"/>
  <c r="B568" i="2"/>
  <c r="B586" i="2"/>
  <c r="B596" i="2"/>
  <c r="B603" i="2"/>
  <c r="G604" i="2"/>
  <c r="F604" i="2"/>
  <c r="E604" i="2"/>
  <c r="D604" i="2"/>
  <c r="I608" i="2"/>
  <c r="H608" i="2"/>
  <c r="C618" i="2"/>
  <c r="H650" i="2"/>
  <c r="G660" i="2"/>
  <c r="C660" i="2"/>
  <c r="B660" i="2"/>
  <c r="H668" i="2"/>
  <c r="I668" i="2"/>
  <c r="G679" i="2"/>
  <c r="E679" i="2"/>
  <c r="D679" i="2"/>
  <c r="B679" i="2"/>
  <c r="F679" i="2"/>
  <c r="C679" i="2"/>
  <c r="B864" i="2"/>
  <c r="F546" i="2"/>
  <c r="C568" i="2"/>
  <c r="F570" i="2"/>
  <c r="D584" i="2"/>
  <c r="C586" i="2"/>
  <c r="C588" i="2"/>
  <c r="D590" i="2"/>
  <c r="C590" i="2"/>
  <c r="B590" i="2"/>
  <c r="C596" i="2"/>
  <c r="E597" i="2"/>
  <c r="G603" i="2"/>
  <c r="B604" i="2"/>
  <c r="D618" i="2"/>
  <c r="G619" i="2"/>
  <c r="C619" i="2"/>
  <c r="D620" i="2"/>
  <c r="E621" i="2"/>
  <c r="I624" i="2"/>
  <c r="G628" i="2"/>
  <c r="F628" i="2"/>
  <c r="E628" i="2"/>
  <c r="D628" i="2"/>
  <c r="F645" i="2"/>
  <c r="D645" i="2"/>
  <c r="C645" i="2"/>
  <c r="E653" i="2"/>
  <c r="C653" i="2"/>
  <c r="B653" i="2"/>
  <c r="G653" i="2"/>
  <c r="F653" i="2"/>
  <c r="D660" i="2"/>
  <c r="E568" i="2"/>
  <c r="D578" i="2"/>
  <c r="B578" i="2"/>
  <c r="F580" i="2"/>
  <c r="D580" i="2"/>
  <c r="F582" i="2"/>
  <c r="B582" i="2"/>
  <c r="D586" i="2"/>
  <c r="D588" i="2"/>
  <c r="E596" i="2"/>
  <c r="E618" i="2"/>
  <c r="F626" i="2"/>
  <c r="E626" i="2"/>
  <c r="D626" i="2"/>
  <c r="C626" i="2"/>
  <c r="B626" i="2"/>
  <c r="G627" i="2"/>
  <c r="F627" i="2"/>
  <c r="E627" i="2"/>
  <c r="D627" i="2"/>
  <c r="C627" i="2"/>
  <c r="E660" i="2"/>
  <c r="F666" i="2"/>
  <c r="G800" i="2"/>
  <c r="F800" i="2"/>
  <c r="E800" i="2"/>
  <c r="C800" i="2"/>
  <c r="D800" i="2"/>
  <c r="B800" i="2"/>
  <c r="G874" i="2"/>
  <c r="E874" i="2"/>
  <c r="D874" i="2"/>
  <c r="B874" i="2"/>
  <c r="F874" i="2"/>
  <c r="C874" i="2"/>
  <c r="F656" i="2"/>
  <c r="E656" i="2"/>
  <c r="C656" i="2"/>
  <c r="D656" i="2"/>
  <c r="B656" i="2"/>
  <c r="I659" i="2"/>
  <c r="H659" i="2"/>
  <c r="E689" i="2"/>
  <c r="C689" i="2"/>
  <c r="B689" i="2"/>
  <c r="G689" i="2"/>
  <c r="F689" i="2"/>
  <c r="G763" i="2"/>
  <c r="F763" i="2"/>
  <c r="E763" i="2"/>
  <c r="D763" i="2"/>
  <c r="B763" i="2"/>
  <c r="C763" i="2"/>
  <c r="I869" i="2"/>
  <c r="H869" i="2"/>
  <c r="E567" i="2"/>
  <c r="C567" i="2"/>
  <c r="G586" i="2"/>
  <c r="G594" i="2"/>
  <c r="F594" i="2"/>
  <c r="B594" i="2"/>
  <c r="G596" i="2"/>
  <c r="G606" i="2"/>
  <c r="F606" i="2"/>
  <c r="B606" i="2"/>
  <c r="E614" i="2"/>
  <c r="D614" i="2"/>
  <c r="C614" i="2"/>
  <c r="B614" i="2"/>
  <c r="H625" i="2"/>
  <c r="G656" i="2"/>
  <c r="G684" i="2"/>
  <c r="F684" i="2"/>
  <c r="E684" i="2"/>
  <c r="D684" i="2"/>
  <c r="C684" i="2"/>
  <c r="D689" i="2"/>
  <c r="I734" i="2"/>
  <c r="H734" i="2"/>
  <c r="H747" i="2"/>
  <c r="I854" i="2"/>
  <c r="H854" i="2"/>
  <c r="I884" i="2"/>
  <c r="H884" i="2"/>
  <c r="G941" i="2"/>
  <c r="F941" i="2"/>
  <c r="E941" i="2"/>
  <c r="D941" i="2"/>
  <c r="C941" i="2"/>
  <c r="B941" i="2"/>
  <c r="F647" i="2"/>
  <c r="F683" i="2"/>
  <c r="I695" i="2"/>
  <c r="H695" i="2"/>
  <c r="I719" i="2"/>
  <c r="H719" i="2"/>
  <c r="H817" i="2"/>
  <c r="I817" i="2"/>
  <c r="G945" i="2"/>
  <c r="F945" i="2"/>
  <c r="D945" i="2"/>
  <c r="E945" i="2"/>
  <c r="C945" i="2"/>
  <c r="B945" i="2"/>
  <c r="I1016" i="2"/>
  <c r="H1016" i="2"/>
  <c r="I1107" i="2"/>
  <c r="H1107" i="2"/>
  <c r="F598" i="2"/>
  <c r="F610" i="2"/>
  <c r="F622" i="2"/>
  <c r="B630" i="2"/>
  <c r="F634" i="2"/>
  <c r="F642" i="2"/>
  <c r="C642" i="2"/>
  <c r="B647" i="2"/>
  <c r="F668" i="2"/>
  <c r="E668" i="2"/>
  <c r="C668" i="2"/>
  <c r="G672" i="2"/>
  <c r="F674" i="2"/>
  <c r="E677" i="2"/>
  <c r="C677" i="2"/>
  <c r="B677" i="2"/>
  <c r="B683" i="2"/>
  <c r="I709" i="2"/>
  <c r="I765" i="2"/>
  <c r="H765" i="2"/>
  <c r="F767" i="2"/>
  <c r="C767" i="2"/>
  <c r="G767" i="2"/>
  <c r="E767" i="2"/>
  <c r="D767" i="2"/>
  <c r="B767" i="2"/>
  <c r="I822" i="2"/>
  <c r="H822" i="2"/>
  <c r="G895" i="2"/>
  <c r="F895" i="2"/>
  <c r="E895" i="2"/>
  <c r="C895" i="2"/>
  <c r="B895" i="2"/>
  <c r="I779" i="2"/>
  <c r="H779" i="2"/>
  <c r="I856" i="2"/>
  <c r="I930" i="2"/>
  <c r="H930" i="2"/>
  <c r="E581" i="2"/>
  <c r="E593" i="2"/>
  <c r="E605" i="2"/>
  <c r="E617" i="2"/>
  <c r="E629" i="2"/>
  <c r="F630" i="2"/>
  <c r="E636" i="2"/>
  <c r="F639" i="2"/>
  <c r="E641" i="2"/>
  <c r="B641" i="2"/>
  <c r="G642" i="2"/>
  <c r="G646" i="2"/>
  <c r="G647" i="2"/>
  <c r="G658" i="2"/>
  <c r="E658" i="2"/>
  <c r="E672" i="2"/>
  <c r="G683" i="2"/>
  <c r="E737" i="2"/>
  <c r="D737" i="2"/>
  <c r="C737" i="2"/>
  <c r="B737" i="2"/>
  <c r="G744" i="2"/>
  <c r="D744" i="2"/>
  <c r="I849" i="2"/>
  <c r="H849" i="2"/>
  <c r="F851" i="2"/>
  <c r="E851" i="2"/>
  <c r="C851" i="2"/>
  <c r="D851" i="2"/>
  <c r="B851" i="2"/>
  <c r="B887" i="2"/>
  <c r="G887" i="2"/>
  <c r="F887" i="2"/>
  <c r="D887" i="2"/>
  <c r="C887" i="2"/>
  <c r="E887" i="2"/>
  <c r="F1063" i="2"/>
  <c r="G1063" i="2"/>
  <c r="E1063" i="2"/>
  <c r="D1063" i="2"/>
  <c r="C1063" i="2"/>
  <c r="B1063" i="2"/>
  <c r="G630" i="2"/>
  <c r="F678" i="2"/>
  <c r="G681" i="2"/>
  <c r="F681" i="2"/>
  <c r="D681" i="2"/>
  <c r="E701" i="2"/>
  <c r="D701" i="2"/>
  <c r="C701" i="2"/>
  <c r="B701" i="2"/>
  <c r="E713" i="2"/>
  <c r="D713" i="2"/>
  <c r="C713" i="2"/>
  <c r="B713" i="2"/>
  <c r="E725" i="2"/>
  <c r="D725" i="2"/>
  <c r="C725" i="2"/>
  <c r="B725" i="2"/>
  <c r="G732" i="2"/>
  <c r="D732" i="2"/>
  <c r="F738" i="2"/>
  <c r="G739" i="2"/>
  <c r="F739" i="2"/>
  <c r="E739" i="2"/>
  <c r="D739" i="2"/>
  <c r="B739" i="2"/>
  <c r="G740" i="2"/>
  <c r="F740" i="2"/>
  <c r="E740" i="2"/>
  <c r="C740" i="2"/>
  <c r="I741" i="2"/>
  <c r="H741" i="2"/>
  <c r="G742" i="2"/>
  <c r="E742" i="2"/>
  <c r="B742" i="2"/>
  <c r="F743" i="2"/>
  <c r="C743" i="2"/>
  <c r="H781" i="2"/>
  <c r="I781" i="2"/>
  <c r="F834" i="2"/>
  <c r="E845" i="2"/>
  <c r="D845" i="2"/>
  <c r="C845" i="2"/>
  <c r="B845" i="2"/>
  <c r="G845" i="2"/>
  <c r="F845" i="2"/>
  <c r="I851" i="2"/>
  <c r="H851" i="2"/>
  <c r="G860" i="2"/>
  <c r="F860" i="2"/>
  <c r="E860" i="2"/>
  <c r="C860" i="2"/>
  <c r="B860" i="2"/>
  <c r="D860" i="2"/>
  <c r="B600" i="2"/>
  <c r="B612" i="2"/>
  <c r="B624" i="2"/>
  <c r="B635" i="2"/>
  <c r="G636" i="2"/>
  <c r="H639" i="2"/>
  <c r="H654" i="2"/>
  <c r="G655" i="2"/>
  <c r="E655" i="2"/>
  <c r="D655" i="2"/>
  <c r="B655" i="2"/>
  <c r="G670" i="2"/>
  <c r="E670" i="2"/>
  <c r="B681" i="2"/>
  <c r="F690" i="2"/>
  <c r="G696" i="2"/>
  <c r="D696" i="2"/>
  <c r="F701" i="2"/>
  <c r="F702" i="2"/>
  <c r="G708" i="2"/>
  <c r="D708" i="2"/>
  <c r="K709" i="2"/>
  <c r="F713" i="2"/>
  <c r="F714" i="2"/>
  <c r="G720" i="2"/>
  <c r="D720" i="2"/>
  <c r="F725" i="2"/>
  <c r="F726" i="2"/>
  <c r="G727" i="2"/>
  <c r="F727" i="2"/>
  <c r="E727" i="2"/>
  <c r="D727" i="2"/>
  <c r="B727" i="2"/>
  <c r="G728" i="2"/>
  <c r="F728" i="2"/>
  <c r="E728" i="2"/>
  <c r="C728" i="2"/>
  <c r="I729" i="2"/>
  <c r="H729" i="2"/>
  <c r="G730" i="2"/>
  <c r="E730" i="2"/>
  <c r="B730" i="2"/>
  <c r="F731" i="2"/>
  <c r="C731" i="2"/>
  <c r="B732" i="2"/>
  <c r="G737" i="2"/>
  <c r="C739" i="2"/>
  <c r="B740" i="2"/>
  <c r="C742" i="2"/>
  <c r="B743" i="2"/>
  <c r="C744" i="2"/>
  <c r="I786" i="2"/>
  <c r="H786" i="2"/>
  <c r="I801" i="2"/>
  <c r="H801" i="2"/>
  <c r="F803" i="2"/>
  <c r="C803" i="2"/>
  <c r="G803" i="2"/>
  <c r="E803" i="2"/>
  <c r="D803" i="2"/>
  <c r="B803" i="2"/>
  <c r="I818" i="2"/>
  <c r="H818" i="2"/>
  <c r="G838" i="2"/>
  <c r="E838" i="2"/>
  <c r="D838" i="2"/>
  <c r="B838" i="2"/>
  <c r="F838" i="2"/>
  <c r="C838" i="2"/>
  <c r="G957" i="2"/>
  <c r="F957" i="2"/>
  <c r="D957" i="2"/>
  <c r="E957" i="2"/>
  <c r="C957" i="2"/>
  <c r="B957" i="2"/>
  <c r="C624" i="2"/>
  <c r="C635" i="2"/>
  <c r="G643" i="2"/>
  <c r="D643" i="2"/>
  <c r="F659" i="2"/>
  <c r="C681" i="2"/>
  <c r="G691" i="2"/>
  <c r="F691" i="2"/>
  <c r="E691" i="2"/>
  <c r="D691" i="2"/>
  <c r="B691" i="2"/>
  <c r="G692" i="2"/>
  <c r="F692" i="2"/>
  <c r="E692" i="2"/>
  <c r="C692" i="2"/>
  <c r="G694" i="2"/>
  <c r="E694" i="2"/>
  <c r="B694" i="2"/>
  <c r="F695" i="2"/>
  <c r="C695" i="2"/>
  <c r="G701" i="2"/>
  <c r="G703" i="2"/>
  <c r="F703" i="2"/>
  <c r="E703" i="2"/>
  <c r="D703" i="2"/>
  <c r="B703" i="2"/>
  <c r="G704" i="2"/>
  <c r="F704" i="2"/>
  <c r="E704" i="2"/>
  <c r="C704" i="2"/>
  <c r="I705" i="2"/>
  <c r="H705" i="2"/>
  <c r="G706" i="2"/>
  <c r="E706" i="2"/>
  <c r="B706" i="2"/>
  <c r="F707" i="2"/>
  <c r="C707" i="2"/>
  <c r="G713" i="2"/>
  <c r="G715" i="2"/>
  <c r="F715" i="2"/>
  <c r="E715" i="2"/>
  <c r="D715" i="2"/>
  <c r="B715" i="2"/>
  <c r="G716" i="2"/>
  <c r="F716" i="2"/>
  <c r="E716" i="2"/>
  <c r="C716" i="2"/>
  <c r="I717" i="2"/>
  <c r="H717" i="2"/>
  <c r="G718" i="2"/>
  <c r="E718" i="2"/>
  <c r="B718" i="2"/>
  <c r="F719" i="2"/>
  <c r="C719" i="2"/>
  <c r="G725" i="2"/>
  <c r="C732" i="2"/>
  <c r="D740" i="2"/>
  <c r="D742" i="2"/>
  <c r="D743" i="2"/>
  <c r="H760" i="2"/>
  <c r="I760" i="2"/>
  <c r="G764" i="2"/>
  <c r="F764" i="2"/>
  <c r="E764" i="2"/>
  <c r="C764" i="2"/>
  <c r="D764" i="2"/>
  <c r="B764" i="2"/>
  <c r="G766" i="2"/>
  <c r="E766" i="2"/>
  <c r="B766" i="2"/>
  <c r="F766" i="2"/>
  <c r="D766" i="2"/>
  <c r="C766" i="2"/>
  <c r="E773" i="2"/>
  <c r="D773" i="2"/>
  <c r="C773" i="2"/>
  <c r="B773" i="2"/>
  <c r="G773" i="2"/>
  <c r="F773" i="2"/>
  <c r="I797" i="2"/>
  <c r="H797" i="2"/>
  <c r="I908" i="2"/>
  <c r="H908" i="2"/>
  <c r="G920" i="2"/>
  <c r="C920" i="2"/>
  <c r="F920" i="2"/>
  <c r="E920" i="2"/>
  <c r="B920" i="2"/>
  <c r="F951" i="2"/>
  <c r="B643" i="2"/>
  <c r="G667" i="2"/>
  <c r="E667" i="2"/>
  <c r="D667" i="2"/>
  <c r="B667" i="2"/>
  <c r="E681" i="2"/>
  <c r="G682" i="2"/>
  <c r="E682" i="2"/>
  <c r="C691" i="2"/>
  <c r="B692" i="2"/>
  <c r="C694" i="2"/>
  <c r="B695" i="2"/>
  <c r="I700" i="2"/>
  <c r="E732" i="2"/>
  <c r="F742" i="2"/>
  <c r="E743" i="2"/>
  <c r="I748" i="2"/>
  <c r="G799" i="2"/>
  <c r="F799" i="2"/>
  <c r="E799" i="2"/>
  <c r="D799" i="2"/>
  <c r="B799" i="2"/>
  <c r="C799" i="2"/>
  <c r="I834" i="2"/>
  <c r="H834" i="2"/>
  <c r="H910" i="2"/>
  <c r="I910" i="2"/>
  <c r="I914" i="2"/>
  <c r="H914" i="2"/>
  <c r="G917" i="2"/>
  <c r="F917" i="2"/>
  <c r="E917" i="2"/>
  <c r="D917" i="2"/>
  <c r="B917" i="2"/>
  <c r="C917" i="2"/>
  <c r="D920" i="2"/>
  <c r="G931" i="2"/>
  <c r="F931" i="2"/>
  <c r="E931" i="2"/>
  <c r="D931" i="2"/>
  <c r="B931" i="2"/>
  <c r="C931" i="2"/>
  <c r="G968" i="2"/>
  <c r="F968" i="2"/>
  <c r="E968" i="2"/>
  <c r="C968" i="2"/>
  <c r="D968" i="2"/>
  <c r="B968" i="2"/>
  <c r="D748" i="2"/>
  <c r="C748" i="2"/>
  <c r="B748" i="2"/>
  <c r="G751" i="2"/>
  <c r="F751" i="2"/>
  <c r="E751" i="2"/>
  <c r="B751" i="2"/>
  <c r="H755" i="2"/>
  <c r="F774" i="2"/>
  <c r="G780" i="2"/>
  <c r="D780" i="2"/>
  <c r="F810" i="2"/>
  <c r="G816" i="2"/>
  <c r="D816" i="2"/>
  <c r="I837" i="2"/>
  <c r="H837" i="2"/>
  <c r="I866" i="2"/>
  <c r="H866" i="2"/>
  <c r="G876" i="2"/>
  <c r="F876" i="2"/>
  <c r="D876" i="2"/>
  <c r="G904" i="2"/>
  <c r="E904" i="2"/>
  <c r="F904" i="2"/>
  <c r="C904" i="2"/>
  <c r="F915" i="2"/>
  <c r="E915" i="2"/>
  <c r="D915" i="2"/>
  <c r="C915" i="2"/>
  <c r="B915" i="2"/>
  <c r="G956" i="2"/>
  <c r="F956" i="2"/>
  <c r="E956" i="2"/>
  <c r="C956" i="2"/>
  <c r="H1041" i="2"/>
  <c r="I1041" i="2"/>
  <c r="C1117" i="2"/>
  <c r="G1117" i="2"/>
  <c r="F1117" i="2"/>
  <c r="E1117" i="2"/>
  <c r="D1117" i="2"/>
  <c r="B1117" i="2"/>
  <c r="F698" i="2"/>
  <c r="F710" i="2"/>
  <c r="F722" i="2"/>
  <c r="F734" i="2"/>
  <c r="F746" i="2"/>
  <c r="E748" i="2"/>
  <c r="C751" i="2"/>
  <c r="I757" i="2"/>
  <c r="G775" i="2"/>
  <c r="F775" i="2"/>
  <c r="E775" i="2"/>
  <c r="D775" i="2"/>
  <c r="B775" i="2"/>
  <c r="G776" i="2"/>
  <c r="F776" i="2"/>
  <c r="E776" i="2"/>
  <c r="C776" i="2"/>
  <c r="I777" i="2"/>
  <c r="H777" i="2"/>
  <c r="G778" i="2"/>
  <c r="E778" i="2"/>
  <c r="B778" i="2"/>
  <c r="F779" i="2"/>
  <c r="C779" i="2"/>
  <c r="B780" i="2"/>
  <c r="I791" i="2"/>
  <c r="H791" i="2"/>
  <c r="G811" i="2"/>
  <c r="F811" i="2"/>
  <c r="E811" i="2"/>
  <c r="D811" i="2"/>
  <c r="B811" i="2"/>
  <c r="G812" i="2"/>
  <c r="F812" i="2"/>
  <c r="E812" i="2"/>
  <c r="C812" i="2"/>
  <c r="I813" i="2"/>
  <c r="H813" i="2"/>
  <c r="G814" i="2"/>
  <c r="E814" i="2"/>
  <c r="B814" i="2"/>
  <c r="F815" i="2"/>
  <c r="C815" i="2"/>
  <c r="B816" i="2"/>
  <c r="I827" i="2"/>
  <c r="H827" i="2"/>
  <c r="G836" i="2"/>
  <c r="F836" i="2"/>
  <c r="E836" i="2"/>
  <c r="C836" i="2"/>
  <c r="B836" i="2"/>
  <c r="G850" i="2"/>
  <c r="E850" i="2"/>
  <c r="D850" i="2"/>
  <c r="B850" i="2"/>
  <c r="F863" i="2"/>
  <c r="E863" i="2"/>
  <c r="C863" i="2"/>
  <c r="B876" i="2"/>
  <c r="B904" i="2"/>
  <c r="G915" i="2"/>
  <c r="B956" i="2"/>
  <c r="G969" i="2"/>
  <c r="F969" i="2"/>
  <c r="D969" i="2"/>
  <c r="E969" i="2"/>
  <c r="B969" i="2"/>
  <c r="I998" i="2"/>
  <c r="H998" i="2"/>
  <c r="I1081" i="2"/>
  <c r="H1081" i="2"/>
  <c r="E761" i="2"/>
  <c r="D761" i="2"/>
  <c r="C761" i="2"/>
  <c r="B761" i="2"/>
  <c r="E797" i="2"/>
  <c r="D797" i="2"/>
  <c r="C797" i="2"/>
  <c r="B797" i="2"/>
  <c r="E833" i="2"/>
  <c r="D833" i="2"/>
  <c r="C833" i="2"/>
  <c r="B833" i="2"/>
  <c r="G848" i="2"/>
  <c r="F848" i="2"/>
  <c r="E848" i="2"/>
  <c r="C848" i="2"/>
  <c r="B848" i="2"/>
  <c r="G862" i="2"/>
  <c r="E862" i="2"/>
  <c r="D862" i="2"/>
  <c r="B862" i="2"/>
  <c r="F875" i="2"/>
  <c r="E875" i="2"/>
  <c r="C875" i="2"/>
  <c r="E876" i="2"/>
  <c r="F893" i="2"/>
  <c r="E893" i="2"/>
  <c r="D893" i="2"/>
  <c r="B893" i="2"/>
  <c r="D921" i="2"/>
  <c r="G921" i="2"/>
  <c r="F921" i="2"/>
  <c r="C921" i="2"/>
  <c r="I964" i="2"/>
  <c r="H964" i="2"/>
  <c r="C1016" i="2"/>
  <c r="B1016" i="2"/>
  <c r="F1016" i="2"/>
  <c r="E1016" i="2"/>
  <c r="I1034" i="2"/>
  <c r="H1034" i="2"/>
  <c r="D693" i="2"/>
  <c r="D705" i="2"/>
  <c r="D717" i="2"/>
  <c r="D729" i="2"/>
  <c r="D741" i="2"/>
  <c r="E749" i="2"/>
  <c r="D749" i="2"/>
  <c r="C749" i="2"/>
  <c r="G752" i="2"/>
  <c r="F752" i="2"/>
  <c r="C752" i="2"/>
  <c r="F761" i="2"/>
  <c r="F762" i="2"/>
  <c r="G768" i="2"/>
  <c r="D768" i="2"/>
  <c r="F778" i="2"/>
  <c r="E779" i="2"/>
  <c r="F780" i="2"/>
  <c r="F797" i="2"/>
  <c r="F798" i="2"/>
  <c r="G804" i="2"/>
  <c r="D804" i="2"/>
  <c r="F814" i="2"/>
  <c r="E815" i="2"/>
  <c r="F816" i="2"/>
  <c r="F833" i="2"/>
  <c r="F846" i="2"/>
  <c r="D848" i="2"/>
  <c r="I861" i="2"/>
  <c r="H861" i="2"/>
  <c r="C862" i="2"/>
  <c r="G863" i="2"/>
  <c r="B875" i="2"/>
  <c r="I883" i="2"/>
  <c r="C893" i="2"/>
  <c r="G919" i="2"/>
  <c r="F919" i="2"/>
  <c r="B919" i="2"/>
  <c r="E919" i="2"/>
  <c r="C919" i="2"/>
  <c r="B921" i="2"/>
  <c r="E950" i="2"/>
  <c r="H971" i="2"/>
  <c r="D1016" i="2"/>
  <c r="C654" i="2"/>
  <c r="C666" i="2"/>
  <c r="C678" i="2"/>
  <c r="C690" i="2"/>
  <c r="F693" i="2"/>
  <c r="C702" i="2"/>
  <c r="F705" i="2"/>
  <c r="C714" i="2"/>
  <c r="F717" i="2"/>
  <c r="C726" i="2"/>
  <c r="F729" i="2"/>
  <c r="C738" i="2"/>
  <c r="F741" i="2"/>
  <c r="K748" i="2"/>
  <c r="F749" i="2"/>
  <c r="D752" i="2"/>
  <c r="G753" i="2"/>
  <c r="F753" i="2"/>
  <c r="D753" i="2"/>
  <c r="C768" i="2"/>
  <c r="C804" i="2"/>
  <c r="G840" i="2"/>
  <c r="F840" i="2"/>
  <c r="D840" i="2"/>
  <c r="F858" i="2"/>
  <c r="I873" i="2"/>
  <c r="H873" i="2"/>
  <c r="G875" i="2"/>
  <c r="G885" i="2"/>
  <c r="F885" i="2"/>
  <c r="D885" i="2"/>
  <c r="G892" i="2"/>
  <c r="E892" i="2"/>
  <c r="F892" i="2"/>
  <c r="D892" i="2"/>
  <c r="C892" i="2"/>
  <c r="B892" i="2"/>
  <c r="F927" i="2"/>
  <c r="E927" i="2"/>
  <c r="D927" i="2"/>
  <c r="C927" i="2"/>
  <c r="B927" i="2"/>
  <c r="G929" i="2"/>
  <c r="F929" i="2"/>
  <c r="E929" i="2"/>
  <c r="D929" i="2"/>
  <c r="C929" i="2"/>
  <c r="B929" i="2"/>
  <c r="F939" i="2"/>
  <c r="D654" i="2"/>
  <c r="D726" i="2"/>
  <c r="D738" i="2"/>
  <c r="G749" i="2"/>
  <c r="G754" i="2"/>
  <c r="E754" i="2"/>
  <c r="G756" i="2"/>
  <c r="D756" i="2"/>
  <c r="E768" i="2"/>
  <c r="E785" i="2"/>
  <c r="D785" i="2"/>
  <c r="C785" i="2"/>
  <c r="B785" i="2"/>
  <c r="E804" i="2"/>
  <c r="E821" i="2"/>
  <c r="D821" i="2"/>
  <c r="C821" i="2"/>
  <c r="B821" i="2"/>
  <c r="E857" i="2"/>
  <c r="D857" i="2"/>
  <c r="C857" i="2"/>
  <c r="B857" i="2"/>
  <c r="G872" i="2"/>
  <c r="F872" i="2"/>
  <c r="E872" i="2"/>
  <c r="C872" i="2"/>
  <c r="B872" i="2"/>
  <c r="I901" i="2"/>
  <c r="H901" i="2"/>
  <c r="H907" i="2"/>
  <c r="I907" i="2"/>
  <c r="G965" i="2"/>
  <c r="F965" i="2"/>
  <c r="E965" i="2"/>
  <c r="D965" i="2"/>
  <c r="C965" i="2"/>
  <c r="B965" i="2"/>
  <c r="E1012" i="2"/>
  <c r="G1012" i="2"/>
  <c r="F1012" i="2"/>
  <c r="D1012" i="2"/>
  <c r="C1012" i="2"/>
  <c r="B1012" i="2"/>
  <c r="F750" i="2"/>
  <c r="F755" i="2"/>
  <c r="C755" i="2"/>
  <c r="F786" i="2"/>
  <c r="G792" i="2"/>
  <c r="D792" i="2"/>
  <c r="F822" i="2"/>
  <c r="G828" i="2"/>
  <c r="D828" i="2"/>
  <c r="I842" i="2"/>
  <c r="H842" i="2"/>
  <c r="G852" i="2"/>
  <c r="F852" i="2"/>
  <c r="D852" i="2"/>
  <c r="F870" i="2"/>
  <c r="F891" i="2"/>
  <c r="D891" i="2"/>
  <c r="E891" i="2"/>
  <c r="I918" i="2"/>
  <c r="H918" i="2"/>
  <c r="G972" i="2"/>
  <c r="D972" i="2"/>
  <c r="F972" i="2"/>
  <c r="E972" i="2"/>
  <c r="C972" i="2"/>
  <c r="B972" i="2"/>
  <c r="C754" i="2"/>
  <c r="B755" i="2"/>
  <c r="C756" i="2"/>
  <c r="G785" i="2"/>
  <c r="G787" i="2"/>
  <c r="F787" i="2"/>
  <c r="E787" i="2"/>
  <c r="D787" i="2"/>
  <c r="B787" i="2"/>
  <c r="G788" i="2"/>
  <c r="F788" i="2"/>
  <c r="E788" i="2"/>
  <c r="C788" i="2"/>
  <c r="I789" i="2"/>
  <c r="H789" i="2"/>
  <c r="G790" i="2"/>
  <c r="E790" i="2"/>
  <c r="B790" i="2"/>
  <c r="F791" i="2"/>
  <c r="C791" i="2"/>
  <c r="B792" i="2"/>
  <c r="G821" i="2"/>
  <c r="G823" i="2"/>
  <c r="F823" i="2"/>
  <c r="E823" i="2"/>
  <c r="D823" i="2"/>
  <c r="B823" i="2"/>
  <c r="G824" i="2"/>
  <c r="F824" i="2"/>
  <c r="E824" i="2"/>
  <c r="C824" i="2"/>
  <c r="I825" i="2"/>
  <c r="H825" i="2"/>
  <c r="G826" i="2"/>
  <c r="E826" i="2"/>
  <c r="B826" i="2"/>
  <c r="F827" i="2"/>
  <c r="C827" i="2"/>
  <c r="B828" i="2"/>
  <c r="F839" i="2"/>
  <c r="E839" i="2"/>
  <c r="C839" i="2"/>
  <c r="B852" i="2"/>
  <c r="G857" i="2"/>
  <c r="E869" i="2"/>
  <c r="D869" i="2"/>
  <c r="C869" i="2"/>
  <c r="B869" i="2"/>
  <c r="G880" i="2"/>
  <c r="E880" i="2"/>
  <c r="F880" i="2"/>
  <c r="C880" i="2"/>
  <c r="I881" i="2"/>
  <c r="E885" i="2"/>
  <c r="B891" i="2"/>
  <c r="G909" i="2"/>
  <c r="F909" i="2"/>
  <c r="D909" i="2"/>
  <c r="G955" i="2"/>
  <c r="F955" i="2"/>
  <c r="E955" i="2"/>
  <c r="D955" i="2"/>
  <c r="B955" i="2"/>
  <c r="C955" i="2"/>
  <c r="E988" i="2"/>
  <c r="G988" i="2"/>
  <c r="D988" i="2"/>
  <c r="C988" i="2"/>
  <c r="F988" i="2"/>
  <c r="B988" i="2"/>
  <c r="I1030" i="2"/>
  <c r="H1030" i="2"/>
  <c r="D901" i="2"/>
  <c r="B901" i="2"/>
  <c r="G916" i="2"/>
  <c r="F916" i="2"/>
  <c r="E916" i="2"/>
  <c r="D916" i="2"/>
  <c r="C916" i="2"/>
  <c r="E890" i="2"/>
  <c r="C890" i="2"/>
  <c r="G933" i="2"/>
  <c r="F933" i="2"/>
  <c r="D933" i="2"/>
  <c r="G944" i="2"/>
  <c r="F944" i="2"/>
  <c r="E944" i="2"/>
  <c r="C944" i="2"/>
  <c r="H973" i="2"/>
  <c r="I973" i="2"/>
  <c r="E994" i="2"/>
  <c r="D994" i="2"/>
  <c r="B994" i="2"/>
  <c r="G994" i="2"/>
  <c r="F994" i="2"/>
  <c r="C994" i="2"/>
  <c r="I1019" i="2"/>
  <c r="H1019" i="2"/>
  <c r="G1035" i="2"/>
  <c r="F1035" i="2"/>
  <c r="E1035" i="2"/>
  <c r="D1035" i="2"/>
  <c r="B1035" i="2"/>
  <c r="D765" i="2"/>
  <c r="D777" i="2"/>
  <c r="D789" i="2"/>
  <c r="D801" i="2"/>
  <c r="D813" i="2"/>
  <c r="D825" i="2"/>
  <c r="B835" i="2"/>
  <c r="D837" i="2"/>
  <c r="B847" i="2"/>
  <c r="D849" i="2"/>
  <c r="B859" i="2"/>
  <c r="D861" i="2"/>
  <c r="B871" i="2"/>
  <c r="D873" i="2"/>
  <c r="F879" i="2"/>
  <c r="D879" i="2"/>
  <c r="D882" i="2"/>
  <c r="B884" i="2"/>
  <c r="B890" i="2"/>
  <c r="H896" i="2"/>
  <c r="F901" i="2"/>
  <c r="F903" i="2"/>
  <c r="D903" i="2"/>
  <c r="D906" i="2"/>
  <c r="B908" i="2"/>
  <c r="E911" i="2"/>
  <c r="B933" i="2"/>
  <c r="B944" i="2"/>
  <c r="I954" i="2"/>
  <c r="H954" i="2"/>
  <c r="G975" i="2"/>
  <c r="F975" i="2"/>
  <c r="E975" i="2"/>
  <c r="C975" i="2"/>
  <c r="H996" i="2"/>
  <c r="C1035" i="2"/>
  <c r="G1053" i="2"/>
  <c r="F1053" i="2"/>
  <c r="E1053" i="2"/>
  <c r="D1053" i="2"/>
  <c r="C1053" i="2"/>
  <c r="B1053" i="2"/>
  <c r="G1112" i="2"/>
  <c r="F1112" i="2"/>
  <c r="E1112" i="2"/>
  <c r="D1112" i="2"/>
  <c r="C1112" i="2"/>
  <c r="B1112" i="2"/>
  <c r="F765" i="2"/>
  <c r="F777" i="2"/>
  <c r="F789" i="2"/>
  <c r="F801" i="2"/>
  <c r="F813" i="2"/>
  <c r="F825" i="2"/>
  <c r="D835" i="2"/>
  <c r="F837" i="2"/>
  <c r="D847" i="2"/>
  <c r="F849" i="2"/>
  <c r="D859" i="2"/>
  <c r="F861" i="2"/>
  <c r="D871" i="2"/>
  <c r="F873" i="2"/>
  <c r="F881" i="2"/>
  <c r="F882" i="2"/>
  <c r="D884" i="2"/>
  <c r="F890" i="2"/>
  <c r="F905" i="2"/>
  <c r="F906" i="2"/>
  <c r="D908" i="2"/>
  <c r="G911" i="2"/>
  <c r="E933" i="2"/>
  <c r="D750" i="2"/>
  <c r="B760" i="2"/>
  <c r="D762" i="2"/>
  <c r="B772" i="2"/>
  <c r="D774" i="2"/>
  <c r="B784" i="2"/>
  <c r="D786" i="2"/>
  <c r="B796" i="2"/>
  <c r="D798" i="2"/>
  <c r="B808" i="2"/>
  <c r="D810" i="2"/>
  <c r="B820" i="2"/>
  <c r="D822" i="2"/>
  <c r="B832" i="2"/>
  <c r="D834" i="2"/>
  <c r="E835" i="2"/>
  <c r="B844" i="2"/>
  <c r="D846" i="2"/>
  <c r="E847" i="2"/>
  <c r="B856" i="2"/>
  <c r="D858" i="2"/>
  <c r="E859" i="2"/>
  <c r="B868" i="2"/>
  <c r="D870" i="2"/>
  <c r="E871" i="2"/>
  <c r="B881" i="2"/>
  <c r="H882" i="2"/>
  <c r="E884" i="2"/>
  <c r="D889" i="2"/>
  <c r="B889" i="2"/>
  <c r="G890" i="2"/>
  <c r="D897" i="2"/>
  <c r="B905" i="2"/>
  <c r="H906" i="2"/>
  <c r="E908" i="2"/>
  <c r="E938" i="2"/>
  <c r="H939" i="2"/>
  <c r="G943" i="2"/>
  <c r="F943" i="2"/>
  <c r="E943" i="2"/>
  <c r="D943" i="2"/>
  <c r="B943" i="2"/>
  <c r="G953" i="2"/>
  <c r="F953" i="2"/>
  <c r="E953" i="2"/>
  <c r="D953" i="2"/>
  <c r="C953" i="2"/>
  <c r="B953" i="2"/>
  <c r="F963" i="2"/>
  <c r="G1121" i="2"/>
  <c r="F1121" i="2"/>
  <c r="E1121" i="2"/>
  <c r="D1121" i="2"/>
  <c r="C1121" i="2"/>
  <c r="B1121" i="2"/>
  <c r="F1176" i="2"/>
  <c r="D1176" i="2"/>
  <c r="C1176" i="2"/>
  <c r="G1176" i="2"/>
  <c r="E1176" i="2"/>
  <c r="B1176" i="2"/>
  <c r="B747" i="2"/>
  <c r="E750" i="2"/>
  <c r="B759" i="2"/>
  <c r="C760" i="2"/>
  <c r="E762" i="2"/>
  <c r="B771" i="2"/>
  <c r="C772" i="2"/>
  <c r="E774" i="2"/>
  <c r="B783" i="2"/>
  <c r="C784" i="2"/>
  <c r="E786" i="2"/>
  <c r="B795" i="2"/>
  <c r="C796" i="2"/>
  <c r="E798" i="2"/>
  <c r="B807" i="2"/>
  <c r="C808" i="2"/>
  <c r="E810" i="2"/>
  <c r="B819" i="2"/>
  <c r="C820" i="2"/>
  <c r="E822" i="2"/>
  <c r="B831" i="2"/>
  <c r="C832" i="2"/>
  <c r="E834" i="2"/>
  <c r="F835" i="2"/>
  <c r="B843" i="2"/>
  <c r="C844" i="2"/>
  <c r="E846" i="2"/>
  <c r="F847" i="2"/>
  <c r="B855" i="2"/>
  <c r="C856" i="2"/>
  <c r="E858" i="2"/>
  <c r="F859" i="2"/>
  <c r="B867" i="2"/>
  <c r="C868" i="2"/>
  <c r="E870" i="2"/>
  <c r="F871" i="2"/>
  <c r="E878" i="2"/>
  <c r="G879" i="2"/>
  <c r="C881" i="2"/>
  <c r="F884" i="2"/>
  <c r="C889" i="2"/>
  <c r="B894" i="2"/>
  <c r="E897" i="2"/>
  <c r="G903" i="2"/>
  <c r="C905" i="2"/>
  <c r="F908" i="2"/>
  <c r="H913" i="2"/>
  <c r="E914" i="2"/>
  <c r="G932" i="2"/>
  <c r="F932" i="2"/>
  <c r="E932" i="2"/>
  <c r="C932" i="2"/>
  <c r="C943" i="2"/>
  <c r="G997" i="2"/>
  <c r="E997" i="2"/>
  <c r="B997" i="2"/>
  <c r="F997" i="2"/>
  <c r="D997" i="2"/>
  <c r="C997" i="2"/>
  <c r="E1018" i="2"/>
  <c r="I1129" i="2"/>
  <c r="H1129" i="2"/>
  <c r="B878" i="2"/>
  <c r="D881" i="2"/>
  <c r="B883" i="2"/>
  <c r="E889" i="2"/>
  <c r="C894" i="2"/>
  <c r="F897" i="2"/>
  <c r="C899" i="2"/>
  <c r="E902" i="2"/>
  <c r="C902" i="2"/>
  <c r="D905" i="2"/>
  <c r="B907" i="2"/>
  <c r="E926" i="2"/>
  <c r="B932" i="2"/>
  <c r="I942" i="2"/>
  <c r="H942" i="2"/>
  <c r="E962" i="2"/>
  <c r="G967" i="2"/>
  <c r="F967" i="2"/>
  <c r="E967" i="2"/>
  <c r="D967" i="2"/>
  <c r="B967" i="2"/>
  <c r="G985" i="2"/>
  <c r="E985" i="2"/>
  <c r="B985" i="2"/>
  <c r="E1000" i="2"/>
  <c r="G1023" i="2"/>
  <c r="F1023" i="2"/>
  <c r="E1023" i="2"/>
  <c r="D1023" i="2"/>
  <c r="B1023" i="2"/>
  <c r="F923" i="2"/>
  <c r="F935" i="2"/>
  <c r="F947" i="2"/>
  <c r="F959" i="2"/>
  <c r="F983" i="2"/>
  <c r="C983" i="2"/>
  <c r="C985" i="2"/>
  <c r="F989" i="2"/>
  <c r="B1000" i="2"/>
  <c r="C1023" i="2"/>
  <c r="I1029" i="2"/>
  <c r="G1037" i="2"/>
  <c r="F1037" i="2"/>
  <c r="D1037" i="2"/>
  <c r="I1039" i="2"/>
  <c r="H1039" i="2"/>
  <c r="F985" i="2"/>
  <c r="D1000" i="2"/>
  <c r="F1001" i="2"/>
  <c r="G1025" i="2"/>
  <c r="F1025" i="2"/>
  <c r="D1025" i="2"/>
  <c r="H1088" i="2"/>
  <c r="I1110" i="2"/>
  <c r="B928" i="2"/>
  <c r="H934" i="2"/>
  <c r="B940" i="2"/>
  <c r="H946" i="2"/>
  <c r="B952" i="2"/>
  <c r="H958" i="2"/>
  <c r="B964" i="2"/>
  <c r="H970" i="2"/>
  <c r="F974" i="2"/>
  <c r="H978" i="2"/>
  <c r="F986" i="2"/>
  <c r="C986" i="2"/>
  <c r="C992" i="2"/>
  <c r="B992" i="2"/>
  <c r="F1000" i="2"/>
  <c r="B1001" i="2"/>
  <c r="E1006" i="2"/>
  <c r="D1006" i="2"/>
  <c r="B1006" i="2"/>
  <c r="G1009" i="2"/>
  <c r="E1009" i="2"/>
  <c r="B1009" i="2"/>
  <c r="G1013" i="2"/>
  <c r="F1013" i="2"/>
  <c r="I1017" i="2"/>
  <c r="I1022" i="2"/>
  <c r="H1022" i="2"/>
  <c r="B1025" i="2"/>
  <c r="F1060" i="2"/>
  <c r="C1060" i="2"/>
  <c r="G1060" i="2"/>
  <c r="D1060" i="2"/>
  <c r="B1060" i="2"/>
  <c r="E918" i="2"/>
  <c r="C928" i="2"/>
  <c r="E930" i="2"/>
  <c r="B939" i="2"/>
  <c r="C940" i="2"/>
  <c r="E942" i="2"/>
  <c r="B951" i="2"/>
  <c r="C952" i="2"/>
  <c r="E954" i="2"/>
  <c r="B963" i="2"/>
  <c r="C964" i="2"/>
  <c r="E966" i="2"/>
  <c r="B974" i="2"/>
  <c r="E977" i="2"/>
  <c r="F980" i="2"/>
  <c r="E982" i="2"/>
  <c r="B982" i="2"/>
  <c r="G983" i="2"/>
  <c r="B986" i="2"/>
  <c r="K990" i="2"/>
  <c r="D992" i="2"/>
  <c r="G1000" i="2"/>
  <c r="C1001" i="2"/>
  <c r="C1006" i="2"/>
  <c r="C1009" i="2"/>
  <c r="B1013" i="2"/>
  <c r="C1025" i="2"/>
  <c r="G1033" i="2"/>
  <c r="F1033" i="2"/>
  <c r="E1033" i="2"/>
  <c r="D1033" i="2"/>
  <c r="C1033" i="2"/>
  <c r="B1033" i="2"/>
  <c r="B1044" i="2"/>
  <c r="G1044" i="2"/>
  <c r="F1044" i="2"/>
  <c r="E1044" i="2"/>
  <c r="D1044" i="2"/>
  <c r="C1044" i="2"/>
  <c r="E1060" i="2"/>
  <c r="F1096" i="2"/>
  <c r="G1096" i="2"/>
  <c r="C1096" i="2"/>
  <c r="B1096" i="2"/>
  <c r="E1096" i="2"/>
  <c r="C1126" i="2"/>
  <c r="E1126" i="2"/>
  <c r="D1126" i="2"/>
  <c r="G1126" i="2"/>
  <c r="F1126" i="2"/>
  <c r="G1133" i="2"/>
  <c r="F1133" i="2"/>
  <c r="E1133" i="2"/>
  <c r="D1133" i="2"/>
  <c r="C1133" i="2"/>
  <c r="B1133" i="2"/>
  <c r="B914" i="2"/>
  <c r="F918" i="2"/>
  <c r="B926" i="2"/>
  <c r="D928" i="2"/>
  <c r="F930" i="2"/>
  <c r="B938" i="2"/>
  <c r="C939" i="2"/>
  <c r="D940" i="2"/>
  <c r="F942" i="2"/>
  <c r="B950" i="2"/>
  <c r="C951" i="2"/>
  <c r="D952" i="2"/>
  <c r="F954" i="2"/>
  <c r="B962" i="2"/>
  <c r="C963" i="2"/>
  <c r="D964" i="2"/>
  <c r="F966" i="2"/>
  <c r="C974" i="2"/>
  <c r="F977" i="2"/>
  <c r="C979" i="2"/>
  <c r="G980" i="2"/>
  <c r="C982" i="2"/>
  <c r="D986" i="2"/>
  <c r="E992" i="2"/>
  <c r="F995" i="2"/>
  <c r="E995" i="2"/>
  <c r="C995" i="2"/>
  <c r="F998" i="2"/>
  <c r="C998" i="2"/>
  <c r="D1001" i="2"/>
  <c r="C1004" i="2"/>
  <c r="B1004" i="2"/>
  <c r="F1006" i="2"/>
  <c r="D1009" i="2"/>
  <c r="C1013" i="2"/>
  <c r="E1025" i="2"/>
  <c r="F1031" i="2"/>
  <c r="G1036" i="2"/>
  <c r="F1036" i="2"/>
  <c r="E1036" i="2"/>
  <c r="C1036" i="2"/>
  <c r="E1042" i="2"/>
  <c r="I1050" i="2"/>
  <c r="H1062" i="2"/>
  <c r="I1062" i="2"/>
  <c r="D1096" i="2"/>
  <c r="B1126" i="2"/>
  <c r="B913" i="2"/>
  <c r="C914" i="2"/>
  <c r="B925" i="2"/>
  <c r="C926" i="2"/>
  <c r="E928" i="2"/>
  <c r="B937" i="2"/>
  <c r="C938" i="2"/>
  <c r="D939" i="2"/>
  <c r="E940" i="2"/>
  <c r="B949" i="2"/>
  <c r="C950" i="2"/>
  <c r="D951" i="2"/>
  <c r="E952" i="2"/>
  <c r="B961" i="2"/>
  <c r="C962" i="2"/>
  <c r="D963" i="2"/>
  <c r="E964" i="2"/>
  <c r="F971" i="2"/>
  <c r="C971" i="2"/>
  <c r="D974" i="2"/>
  <c r="B976" i="2"/>
  <c r="G977" i="2"/>
  <c r="D979" i="2"/>
  <c r="D982" i="2"/>
  <c r="E986" i="2"/>
  <c r="G987" i="2"/>
  <c r="D987" i="2"/>
  <c r="H989" i="2"/>
  <c r="F992" i="2"/>
  <c r="B995" i="2"/>
  <c r="B998" i="2"/>
  <c r="E1001" i="2"/>
  <c r="D1004" i="2"/>
  <c r="G1006" i="2"/>
  <c r="F1009" i="2"/>
  <c r="D1013" i="2"/>
  <c r="G1021" i="2"/>
  <c r="F1021" i="2"/>
  <c r="E1021" i="2"/>
  <c r="D1021" i="2"/>
  <c r="C1021" i="2"/>
  <c r="B1021" i="2"/>
  <c r="E1030" i="2"/>
  <c r="B1036" i="2"/>
  <c r="I1047" i="2"/>
  <c r="H1047" i="2"/>
  <c r="I1089" i="2"/>
  <c r="H1089" i="2"/>
  <c r="E1228" i="2"/>
  <c r="D1228" i="2"/>
  <c r="C1228" i="2"/>
  <c r="B1228" i="2"/>
  <c r="G1228" i="2"/>
  <c r="F1228" i="2"/>
  <c r="D914" i="2"/>
  <c r="D926" i="2"/>
  <c r="F928" i="2"/>
  <c r="D938" i="2"/>
  <c r="E939" i="2"/>
  <c r="F940" i="2"/>
  <c r="D950" i="2"/>
  <c r="E951" i="2"/>
  <c r="F952" i="2"/>
  <c r="D962" i="2"/>
  <c r="E963" i="2"/>
  <c r="F964" i="2"/>
  <c r="E974" i="2"/>
  <c r="E979" i="2"/>
  <c r="G986" i="2"/>
  <c r="G992" i="2"/>
  <c r="G1001" i="2"/>
  <c r="F1007" i="2"/>
  <c r="E1007" i="2"/>
  <c r="C1007" i="2"/>
  <c r="F1010" i="2"/>
  <c r="C1010" i="2"/>
  <c r="E1013" i="2"/>
  <c r="G1024" i="2"/>
  <c r="F1024" i="2"/>
  <c r="E1024" i="2"/>
  <c r="C1024" i="2"/>
  <c r="D1036" i="2"/>
  <c r="G1049" i="2"/>
  <c r="D1049" i="2"/>
  <c r="E1049" i="2"/>
  <c r="C1049" i="2"/>
  <c r="I1069" i="2"/>
  <c r="H1069" i="2"/>
  <c r="F1075" i="2"/>
  <c r="C1075" i="2"/>
  <c r="B1075" i="2"/>
  <c r="G1075" i="2"/>
  <c r="E1075" i="2"/>
  <c r="G1099" i="2"/>
  <c r="F1099" i="2"/>
  <c r="E1099" i="2"/>
  <c r="D1099" i="2"/>
  <c r="C1099" i="2"/>
  <c r="B1099" i="2"/>
  <c r="E973" i="2"/>
  <c r="G974" i="2"/>
  <c r="F979" i="2"/>
  <c r="G982" i="2"/>
  <c r="C987" i="2"/>
  <c r="G995" i="2"/>
  <c r="E998" i="2"/>
  <c r="G999" i="2"/>
  <c r="D999" i="2"/>
  <c r="F1004" i="2"/>
  <c r="B1007" i="2"/>
  <c r="B1010" i="2"/>
  <c r="F1019" i="2"/>
  <c r="B1024" i="2"/>
  <c r="B1049" i="2"/>
  <c r="D1056" i="2"/>
  <c r="B1056" i="2"/>
  <c r="G1056" i="2"/>
  <c r="E1056" i="2"/>
  <c r="C1056" i="2"/>
  <c r="D1075" i="2"/>
  <c r="H1077" i="2"/>
  <c r="I1077" i="2"/>
  <c r="E1102" i="2"/>
  <c r="F1051" i="2"/>
  <c r="E1069" i="2"/>
  <c r="D1069" i="2"/>
  <c r="C1069" i="2"/>
  <c r="B1069" i="2"/>
  <c r="B1092" i="2"/>
  <c r="E1092" i="2"/>
  <c r="D1092" i="2"/>
  <c r="D1180" i="2"/>
  <c r="B1180" i="2"/>
  <c r="C1180" i="2"/>
  <c r="G1180" i="2"/>
  <c r="F1180" i="2"/>
  <c r="G1028" i="2"/>
  <c r="G1040" i="2"/>
  <c r="B1045" i="2"/>
  <c r="B1051" i="2"/>
  <c r="F1069" i="2"/>
  <c r="G1084" i="2"/>
  <c r="F1084" i="2"/>
  <c r="E1084" i="2"/>
  <c r="D1084" i="2"/>
  <c r="C1084" i="2"/>
  <c r="C1092" i="2"/>
  <c r="I1102" i="2"/>
  <c r="H1102" i="2"/>
  <c r="G1109" i="2"/>
  <c r="F1109" i="2"/>
  <c r="C1109" i="2"/>
  <c r="B1109" i="2"/>
  <c r="E1123" i="2"/>
  <c r="G1123" i="2"/>
  <c r="F1123" i="2"/>
  <c r="D1123" i="2"/>
  <c r="C1123" i="2"/>
  <c r="E1180" i="2"/>
  <c r="C1022" i="2"/>
  <c r="C1034" i="2"/>
  <c r="E1045" i="2"/>
  <c r="F1048" i="2"/>
  <c r="C1048" i="2"/>
  <c r="D1051" i="2"/>
  <c r="G1092" i="2"/>
  <c r="E1095" i="2"/>
  <c r="G1095" i="2"/>
  <c r="F1095" i="2"/>
  <c r="D1095" i="2"/>
  <c r="C1095" i="2"/>
  <c r="E1098" i="2"/>
  <c r="E1109" i="2"/>
  <c r="H1141" i="2"/>
  <c r="I1141" i="2"/>
  <c r="I1204" i="2"/>
  <c r="H1204" i="2"/>
  <c r="D1022" i="2"/>
  <c r="D1034" i="2"/>
  <c r="F1045" i="2"/>
  <c r="E1051" i="2"/>
  <c r="G1061" i="2"/>
  <c r="D1061" i="2"/>
  <c r="G1087" i="2"/>
  <c r="F1087" i="2"/>
  <c r="C1087" i="2"/>
  <c r="B1087" i="2"/>
  <c r="C1105" i="2"/>
  <c r="G1105" i="2"/>
  <c r="D1105" i="2"/>
  <c r="B1105" i="2"/>
  <c r="I1167" i="2"/>
  <c r="H1167" i="2"/>
  <c r="G1353" i="2"/>
  <c r="F1353" i="2"/>
  <c r="E1353" i="2"/>
  <c r="D1353" i="2"/>
  <c r="C1353" i="2"/>
  <c r="B1353" i="2"/>
  <c r="B1019" i="2"/>
  <c r="E1022" i="2"/>
  <c r="E1034" i="2"/>
  <c r="G1045" i="2"/>
  <c r="E1050" i="2"/>
  <c r="G1051" i="2"/>
  <c r="E1057" i="2"/>
  <c r="C1057" i="2"/>
  <c r="G1059" i="2"/>
  <c r="E1059" i="2"/>
  <c r="B1059" i="2"/>
  <c r="B1061" i="2"/>
  <c r="G1083" i="2"/>
  <c r="F1083" i="2"/>
  <c r="E1083" i="2"/>
  <c r="D1083" i="2"/>
  <c r="C1083" i="2"/>
  <c r="B1083" i="2"/>
  <c r="G1090" i="2"/>
  <c r="F1090" i="2"/>
  <c r="E1090" i="2"/>
  <c r="D1090" i="2"/>
  <c r="C1090" i="2"/>
  <c r="H1098" i="2"/>
  <c r="I1098" i="2"/>
  <c r="E1105" i="2"/>
  <c r="H1120" i="2"/>
  <c r="H1153" i="2"/>
  <c r="I1153" i="2"/>
  <c r="G1218" i="2"/>
  <c r="F1218" i="2"/>
  <c r="E1218" i="2"/>
  <c r="D1218" i="2"/>
  <c r="B1218" i="2"/>
  <c r="G1270" i="2"/>
  <c r="F1270" i="2"/>
  <c r="D1270" i="2"/>
  <c r="E1270" i="2"/>
  <c r="B1270" i="2"/>
  <c r="C1270" i="2"/>
  <c r="D984" i="2"/>
  <c r="D996" i="2"/>
  <c r="D1008" i="2"/>
  <c r="B1018" i="2"/>
  <c r="C1019" i="2"/>
  <c r="D1020" i="2"/>
  <c r="F1022" i="2"/>
  <c r="B1030" i="2"/>
  <c r="C1031" i="2"/>
  <c r="D1032" i="2"/>
  <c r="F1034" i="2"/>
  <c r="B1042" i="2"/>
  <c r="E1047" i="2"/>
  <c r="E1048" i="2"/>
  <c r="B1050" i="2"/>
  <c r="B1057" i="2"/>
  <c r="C1059" i="2"/>
  <c r="C1061" i="2"/>
  <c r="G1071" i="2"/>
  <c r="F1071" i="2"/>
  <c r="E1071" i="2"/>
  <c r="D1071" i="2"/>
  <c r="B1071" i="2"/>
  <c r="E1087" i="2"/>
  <c r="B1090" i="2"/>
  <c r="G1100" i="2"/>
  <c r="F1100" i="2"/>
  <c r="C1100" i="2"/>
  <c r="B1100" i="2"/>
  <c r="F1105" i="2"/>
  <c r="F1108" i="2"/>
  <c r="G1108" i="2"/>
  <c r="E1108" i="2"/>
  <c r="D1108" i="2"/>
  <c r="C1108" i="2"/>
  <c r="E1111" i="2"/>
  <c r="C1218" i="2"/>
  <c r="G1052" i="2"/>
  <c r="G1064" i="2"/>
  <c r="I1147" i="2"/>
  <c r="H1147" i="2"/>
  <c r="F984" i="2"/>
  <c r="F996" i="2"/>
  <c r="F1008" i="2"/>
  <c r="D1018" i="2"/>
  <c r="E1019" i="2"/>
  <c r="F1020" i="2"/>
  <c r="B1028" i="2"/>
  <c r="D1030" i="2"/>
  <c r="E1031" i="2"/>
  <c r="F1032" i="2"/>
  <c r="B1040" i="2"/>
  <c r="D1042" i="2"/>
  <c r="D1050" i="2"/>
  <c r="B1052" i="2"/>
  <c r="F1057" i="2"/>
  <c r="F1059" i="2"/>
  <c r="F1061" i="2"/>
  <c r="B1064" i="2"/>
  <c r="C1066" i="2"/>
  <c r="G1072" i="2"/>
  <c r="F1072" i="2"/>
  <c r="E1072" i="2"/>
  <c r="C1072" i="2"/>
  <c r="G1076" i="2"/>
  <c r="D1076" i="2"/>
  <c r="C1076" i="2"/>
  <c r="E1081" i="2"/>
  <c r="I1111" i="2"/>
  <c r="H1111" i="2"/>
  <c r="H1114" i="2"/>
  <c r="G1152" i="2"/>
  <c r="C1152" i="2"/>
  <c r="D1152" i="2"/>
  <c r="B1152" i="2"/>
  <c r="F1050" i="2"/>
  <c r="C1052" i="2"/>
  <c r="G1057" i="2"/>
  <c r="E1062" i="2"/>
  <c r="C1064" i="2"/>
  <c r="D1066" i="2"/>
  <c r="B1072" i="2"/>
  <c r="G1073" i="2"/>
  <c r="F1073" i="2"/>
  <c r="D1073" i="2"/>
  <c r="B1076" i="2"/>
  <c r="E1089" i="2"/>
  <c r="G1113" i="2"/>
  <c r="F1113" i="2"/>
  <c r="C1113" i="2"/>
  <c r="B1113" i="2"/>
  <c r="D1118" i="2"/>
  <c r="G1118" i="2"/>
  <c r="C1118" i="2"/>
  <c r="B1118" i="2"/>
  <c r="E1152" i="2"/>
  <c r="D1147" i="2"/>
  <c r="B1147" i="2"/>
  <c r="E1147" i="2"/>
  <c r="G1163" i="2"/>
  <c r="E1163" i="2"/>
  <c r="D1163" i="2"/>
  <c r="F1163" i="2"/>
  <c r="H1174" i="2"/>
  <c r="I1174" i="2"/>
  <c r="F1182" i="2"/>
  <c r="D1182" i="2"/>
  <c r="G1182" i="2"/>
  <c r="E1182" i="2"/>
  <c r="C1182" i="2"/>
  <c r="E1131" i="2"/>
  <c r="C1147" i="2"/>
  <c r="B1163" i="2"/>
  <c r="B1182" i="2"/>
  <c r="E1074" i="2"/>
  <c r="D1085" i="2"/>
  <c r="E1086" i="2"/>
  <c r="E1104" i="2"/>
  <c r="F1132" i="2"/>
  <c r="E1132" i="2"/>
  <c r="D1132" i="2"/>
  <c r="C1132" i="2"/>
  <c r="B1132" i="2"/>
  <c r="B1135" i="2"/>
  <c r="D1135" i="2"/>
  <c r="B1157" i="2"/>
  <c r="D1157" i="2"/>
  <c r="F1104" i="2"/>
  <c r="E1107" i="2"/>
  <c r="F1120" i="2"/>
  <c r="F1139" i="2"/>
  <c r="B1139" i="2"/>
  <c r="G1143" i="2"/>
  <c r="B1143" i="2"/>
  <c r="F1151" i="2"/>
  <c r="G1151" i="2"/>
  <c r="E1151" i="2"/>
  <c r="D1151" i="2"/>
  <c r="C1151" i="2"/>
  <c r="B1151" i="2"/>
  <c r="D1162" i="2"/>
  <c r="B1162" i="2"/>
  <c r="C1162" i="2"/>
  <c r="E1198" i="2"/>
  <c r="G1074" i="2"/>
  <c r="B1081" i="2"/>
  <c r="F1085" i="2"/>
  <c r="G1086" i="2"/>
  <c r="B1089" i="2"/>
  <c r="B1094" i="2"/>
  <c r="B1098" i="2"/>
  <c r="B1102" i="2"/>
  <c r="G1104" i="2"/>
  <c r="B1107" i="2"/>
  <c r="B1111" i="2"/>
  <c r="B1120" i="2"/>
  <c r="I1131" i="2"/>
  <c r="H1132" i="2"/>
  <c r="C1139" i="2"/>
  <c r="E1141" i="2"/>
  <c r="C1143" i="2"/>
  <c r="B1164" i="2"/>
  <c r="G1164" i="2"/>
  <c r="F1164" i="2"/>
  <c r="E1164" i="2"/>
  <c r="B1068" i="2"/>
  <c r="B1080" i="2"/>
  <c r="C1081" i="2"/>
  <c r="C1089" i="2"/>
  <c r="C1094" i="2"/>
  <c r="C1098" i="2"/>
  <c r="C1102" i="2"/>
  <c r="C1107" i="2"/>
  <c r="C1111" i="2"/>
  <c r="E1116" i="2"/>
  <c r="C1120" i="2"/>
  <c r="H1127" i="2"/>
  <c r="C1129" i="2"/>
  <c r="B1129" i="2"/>
  <c r="F1129" i="2"/>
  <c r="F1135" i="2"/>
  <c r="E1138" i="2"/>
  <c r="G1138" i="2"/>
  <c r="F1138" i="2"/>
  <c r="D1138" i="2"/>
  <c r="D1139" i="2"/>
  <c r="G1142" i="2"/>
  <c r="F1142" i="2"/>
  <c r="E1142" i="2"/>
  <c r="D1142" i="2"/>
  <c r="D1143" i="2"/>
  <c r="F1155" i="2"/>
  <c r="F1157" i="2"/>
  <c r="F1162" i="2"/>
  <c r="C1164" i="2"/>
  <c r="I1179" i="2"/>
  <c r="F1222" i="2"/>
  <c r="G1222" i="2"/>
  <c r="E1222" i="2"/>
  <c r="D1222" i="2"/>
  <c r="C1222" i="2"/>
  <c r="B1222" i="2"/>
  <c r="C1068" i="2"/>
  <c r="C1080" i="2"/>
  <c r="D1081" i="2"/>
  <c r="D1089" i="2"/>
  <c r="E1094" i="2"/>
  <c r="D1098" i="2"/>
  <c r="D1102" i="2"/>
  <c r="D1107" i="2"/>
  <c r="D1111" i="2"/>
  <c r="E1119" i="2"/>
  <c r="D1120" i="2"/>
  <c r="G1125" i="2"/>
  <c r="B1125" i="2"/>
  <c r="G1135" i="2"/>
  <c r="E1139" i="2"/>
  <c r="E1143" i="2"/>
  <c r="G1157" i="2"/>
  <c r="G1162" i="2"/>
  <c r="D1164" i="2"/>
  <c r="H1181" i="2"/>
  <c r="B1088" i="2"/>
  <c r="B1093" i="2"/>
  <c r="F1094" i="2"/>
  <c r="B1097" i="2"/>
  <c r="B1106" i="2"/>
  <c r="F1107" i="2"/>
  <c r="G1116" i="2"/>
  <c r="B1119" i="2"/>
  <c r="E1120" i="2"/>
  <c r="G1122" i="2"/>
  <c r="D1122" i="2"/>
  <c r="C1125" i="2"/>
  <c r="E1129" i="2"/>
  <c r="C1138" i="2"/>
  <c r="G1139" i="2"/>
  <c r="F1143" i="2"/>
  <c r="F1149" i="2"/>
  <c r="D1149" i="2"/>
  <c r="G1149" i="2"/>
  <c r="E1149" i="2"/>
  <c r="I1158" i="2"/>
  <c r="F1174" i="2"/>
  <c r="E1174" i="2"/>
  <c r="B1174" i="2"/>
  <c r="E1128" i="2"/>
  <c r="G1130" i="2"/>
  <c r="D1159" i="2"/>
  <c r="B1159" i="2"/>
  <c r="I1201" i="2"/>
  <c r="H1201" i="2"/>
  <c r="G1206" i="2"/>
  <c r="F1206" i="2"/>
  <c r="E1206" i="2"/>
  <c r="D1206" i="2"/>
  <c r="B1206" i="2"/>
  <c r="E1245" i="2"/>
  <c r="F1245" i="2"/>
  <c r="D1245" i="2"/>
  <c r="C1245" i="2"/>
  <c r="B1245" i="2"/>
  <c r="G1258" i="2"/>
  <c r="F1258" i="2"/>
  <c r="D1258" i="2"/>
  <c r="E1258" i="2"/>
  <c r="C1258" i="2"/>
  <c r="B1258" i="2"/>
  <c r="G1200" i="2"/>
  <c r="F1200" i="2"/>
  <c r="E1200" i="2"/>
  <c r="D1200" i="2"/>
  <c r="C1200" i="2"/>
  <c r="H1245" i="2"/>
  <c r="I1245" i="2"/>
  <c r="B1282" i="2"/>
  <c r="G1282" i="2"/>
  <c r="F1282" i="2"/>
  <c r="D1282" i="2"/>
  <c r="E1282" i="2"/>
  <c r="C1282" i="2"/>
  <c r="I1316" i="2"/>
  <c r="H1316" i="2"/>
  <c r="E1169" i="2"/>
  <c r="C1169" i="2"/>
  <c r="G1169" i="2"/>
  <c r="F1169" i="2"/>
  <c r="F1170" i="2"/>
  <c r="D1170" i="2"/>
  <c r="B1170" i="2"/>
  <c r="F1194" i="2"/>
  <c r="D1194" i="2"/>
  <c r="B1194" i="2"/>
  <c r="G1194" i="2"/>
  <c r="E1194" i="2"/>
  <c r="E1205" i="2"/>
  <c r="E1229" i="2"/>
  <c r="H1304" i="2"/>
  <c r="I1348" i="2"/>
  <c r="H1348" i="2"/>
  <c r="F1124" i="2"/>
  <c r="C1145" i="2"/>
  <c r="F1154" i="2"/>
  <c r="H1159" i="2"/>
  <c r="B1169" i="2"/>
  <c r="C1170" i="2"/>
  <c r="C1194" i="2"/>
  <c r="E1254" i="2"/>
  <c r="D1254" i="2"/>
  <c r="C1254" i="2"/>
  <c r="B1254" i="2"/>
  <c r="F1254" i="2"/>
  <c r="G1254" i="2"/>
  <c r="G1330" i="2"/>
  <c r="F1330" i="2"/>
  <c r="E1330" i="2"/>
  <c r="D1330" i="2"/>
  <c r="C1330" i="2"/>
  <c r="B1330" i="2"/>
  <c r="G1124" i="2"/>
  <c r="D1145" i="2"/>
  <c r="E1148" i="2"/>
  <c r="C1148" i="2"/>
  <c r="G1154" i="2"/>
  <c r="D1169" i="2"/>
  <c r="E1170" i="2"/>
  <c r="F1172" i="2"/>
  <c r="F1186" i="2"/>
  <c r="G1186" i="2"/>
  <c r="E1186" i="2"/>
  <c r="D1186" i="2"/>
  <c r="C1186" i="2"/>
  <c r="H1217" i="2"/>
  <c r="G1221" i="2"/>
  <c r="E1221" i="2"/>
  <c r="F1221" i="2"/>
  <c r="D1221" i="2"/>
  <c r="C1221" i="2"/>
  <c r="E1145" i="2"/>
  <c r="G1170" i="2"/>
  <c r="G1171" i="2"/>
  <c r="E1171" i="2"/>
  <c r="F1171" i="2"/>
  <c r="C1171" i="2"/>
  <c r="B1171" i="2"/>
  <c r="G1199" i="2"/>
  <c r="F1199" i="2"/>
  <c r="C1199" i="2"/>
  <c r="B1199" i="2"/>
  <c r="G1244" i="2"/>
  <c r="D1244" i="2"/>
  <c r="F1244" i="2"/>
  <c r="E1244" i="2"/>
  <c r="C1244" i="2"/>
  <c r="C1130" i="2"/>
  <c r="D1131" i="2"/>
  <c r="E1137" i="2"/>
  <c r="D1141" i="2"/>
  <c r="F1145" i="2"/>
  <c r="H1146" i="2"/>
  <c r="D1148" i="2"/>
  <c r="G1150" i="2"/>
  <c r="E1150" i="2"/>
  <c r="B1155" i="2"/>
  <c r="G1161" i="2"/>
  <c r="F1161" i="2"/>
  <c r="B1166" i="2"/>
  <c r="G1166" i="2"/>
  <c r="F1166" i="2"/>
  <c r="D1171" i="2"/>
  <c r="C1172" i="2"/>
  <c r="D1192" i="2"/>
  <c r="B1192" i="2"/>
  <c r="G1192" i="2"/>
  <c r="F1192" i="2"/>
  <c r="D1199" i="2"/>
  <c r="H1205" i="2"/>
  <c r="B1244" i="2"/>
  <c r="I1246" i="2"/>
  <c r="H1246" i="2"/>
  <c r="B1136" i="2"/>
  <c r="F1137" i="2"/>
  <c r="B1140" i="2"/>
  <c r="G1145" i="2"/>
  <c r="F1148" i="2"/>
  <c r="B1150" i="2"/>
  <c r="E1153" i="2"/>
  <c r="C1155" i="2"/>
  <c r="B1161" i="2"/>
  <c r="C1166" i="2"/>
  <c r="D1172" i="2"/>
  <c r="C1192" i="2"/>
  <c r="E1199" i="2"/>
  <c r="G1381" i="2"/>
  <c r="F1381" i="2"/>
  <c r="E1381" i="2"/>
  <c r="D1381" i="2"/>
  <c r="C1381" i="2"/>
  <c r="B1381" i="2"/>
  <c r="B1190" i="2"/>
  <c r="I1210" i="2"/>
  <c r="H1210" i="2"/>
  <c r="G1219" i="2"/>
  <c r="F1219" i="2"/>
  <c r="E1219" i="2"/>
  <c r="C1219" i="2"/>
  <c r="F1246" i="2"/>
  <c r="E1246" i="2"/>
  <c r="C1246" i="2"/>
  <c r="I1362" i="2"/>
  <c r="H1362" i="2"/>
  <c r="E1382" i="2"/>
  <c r="F1196" i="2"/>
  <c r="D1196" i="2"/>
  <c r="I1198" i="2"/>
  <c r="H1198" i="2"/>
  <c r="G1220" i="2"/>
  <c r="F1220" i="2"/>
  <c r="D1220" i="2"/>
  <c r="F1267" i="2"/>
  <c r="G1289" i="2"/>
  <c r="F1289" i="2"/>
  <c r="E1289" i="2"/>
  <c r="D1289" i="2"/>
  <c r="I1321" i="2"/>
  <c r="H1321" i="2"/>
  <c r="I1382" i="2"/>
  <c r="H1382" i="2"/>
  <c r="F1160" i="2"/>
  <c r="F1184" i="2"/>
  <c r="D1184" i="2"/>
  <c r="E1188" i="2"/>
  <c r="F1190" i="2"/>
  <c r="E1196" i="2"/>
  <c r="G1207" i="2"/>
  <c r="F1207" i="2"/>
  <c r="E1207" i="2"/>
  <c r="C1207" i="2"/>
  <c r="E1216" i="2"/>
  <c r="D1216" i="2"/>
  <c r="C1216" i="2"/>
  <c r="B1216" i="2"/>
  <c r="E1220" i="2"/>
  <c r="G1223" i="2"/>
  <c r="G1257" i="2"/>
  <c r="F1257" i="2"/>
  <c r="E1257" i="2"/>
  <c r="C1257" i="2"/>
  <c r="I1347" i="2"/>
  <c r="H1347" i="2"/>
  <c r="I1360" i="2"/>
  <c r="H1360" i="2"/>
  <c r="D1168" i="2"/>
  <c r="B1168" i="2"/>
  <c r="B1184" i="2"/>
  <c r="F1188" i="2"/>
  <c r="G1190" i="2"/>
  <c r="G1196" i="2"/>
  <c r="G1197" i="2"/>
  <c r="E1197" i="2"/>
  <c r="B1207" i="2"/>
  <c r="G1208" i="2"/>
  <c r="F1208" i="2"/>
  <c r="D1208" i="2"/>
  <c r="F1216" i="2"/>
  <c r="B1223" i="2"/>
  <c r="G1230" i="2"/>
  <c r="F1230" i="2"/>
  <c r="E1230" i="2"/>
  <c r="D1230" i="2"/>
  <c r="B1230" i="2"/>
  <c r="F1243" i="2"/>
  <c r="C1243" i="2"/>
  <c r="G1243" i="2"/>
  <c r="E1243" i="2"/>
  <c r="B1243" i="2"/>
  <c r="B1257" i="2"/>
  <c r="G1301" i="2"/>
  <c r="F1301" i="2"/>
  <c r="D1301" i="2"/>
  <c r="E1301" i="2"/>
  <c r="B1301" i="2"/>
  <c r="G1389" i="2"/>
  <c r="F1389" i="2"/>
  <c r="D1389" i="2"/>
  <c r="C1389" i="2"/>
  <c r="B1389" i="2"/>
  <c r="E1389" i="2"/>
  <c r="G1188" i="2"/>
  <c r="G1209" i="2"/>
  <c r="E1209" i="2"/>
  <c r="C1240" i="2"/>
  <c r="G1240" i="2"/>
  <c r="F1240" i="2"/>
  <c r="E1240" i="2"/>
  <c r="B1240" i="2"/>
  <c r="G1259" i="2"/>
  <c r="E1259" i="2"/>
  <c r="F1259" i="2"/>
  <c r="C1259" i="2"/>
  <c r="B1259" i="2"/>
  <c r="I1336" i="2"/>
  <c r="H1336" i="2"/>
  <c r="D1160" i="2"/>
  <c r="E1168" i="2"/>
  <c r="C1173" i="2"/>
  <c r="C1178" i="2"/>
  <c r="E1181" i="2"/>
  <c r="C1181" i="2"/>
  <c r="E1184" i="2"/>
  <c r="C1197" i="2"/>
  <c r="C1208" i="2"/>
  <c r="B1209" i="2"/>
  <c r="F1210" i="2"/>
  <c r="H1216" i="2"/>
  <c r="E1217" i="2"/>
  <c r="D1223" i="2"/>
  <c r="G1231" i="2"/>
  <c r="F1231" i="2"/>
  <c r="E1231" i="2"/>
  <c r="C1231" i="2"/>
  <c r="G1237" i="2"/>
  <c r="F1237" i="2"/>
  <c r="E1237" i="2"/>
  <c r="D1237" i="2"/>
  <c r="B1237" i="2"/>
  <c r="D1240" i="2"/>
  <c r="H1250" i="2"/>
  <c r="I1250" i="2"/>
  <c r="D1259" i="2"/>
  <c r="C1283" i="2"/>
  <c r="F1283" i="2"/>
  <c r="G1283" i="2"/>
  <c r="E1283" i="2"/>
  <c r="B1283" i="2"/>
  <c r="H1306" i="2"/>
  <c r="E1193" i="2"/>
  <c r="G1195" i="2"/>
  <c r="E1195" i="2"/>
  <c r="C1195" i="2"/>
  <c r="F1198" i="2"/>
  <c r="E1204" i="2"/>
  <c r="D1204" i="2"/>
  <c r="C1204" i="2"/>
  <c r="B1204" i="2"/>
  <c r="C1209" i="2"/>
  <c r="G1211" i="2"/>
  <c r="G1232" i="2"/>
  <c r="F1232" i="2"/>
  <c r="D1232" i="2"/>
  <c r="E1233" i="2"/>
  <c r="G1233" i="2"/>
  <c r="D1233" i="2"/>
  <c r="G1235" i="2"/>
  <c r="F1235" i="2"/>
  <c r="D1235" i="2"/>
  <c r="B1235" i="2"/>
  <c r="G1277" i="2"/>
  <c r="F1277" i="2"/>
  <c r="E1277" i="2"/>
  <c r="D1277" i="2"/>
  <c r="B1277" i="2"/>
  <c r="F1286" i="2"/>
  <c r="D1286" i="2"/>
  <c r="C1286" i="2"/>
  <c r="G1286" i="2"/>
  <c r="E1286" i="2"/>
  <c r="B1286" i="2"/>
  <c r="G1160" i="2"/>
  <c r="G1168" i="2"/>
  <c r="E1173" i="2"/>
  <c r="E1178" i="2"/>
  <c r="G1183" i="2"/>
  <c r="E1183" i="2"/>
  <c r="I1184" i="2"/>
  <c r="G1185" i="2"/>
  <c r="E1185" i="2"/>
  <c r="B1195" i="2"/>
  <c r="F1197" i="2"/>
  <c r="B1198" i="2"/>
  <c r="F1204" i="2"/>
  <c r="D1209" i="2"/>
  <c r="B1211" i="2"/>
  <c r="F1223" i="2"/>
  <c r="B1232" i="2"/>
  <c r="B1233" i="2"/>
  <c r="C1235" i="2"/>
  <c r="C1277" i="2"/>
  <c r="F1260" i="2"/>
  <c r="F1272" i="2"/>
  <c r="G1342" i="2"/>
  <c r="F1342" i="2"/>
  <c r="E1342" i="2"/>
  <c r="D1342" i="2"/>
  <c r="B1342" i="2"/>
  <c r="F1248" i="2"/>
  <c r="B1260" i="2"/>
  <c r="F1266" i="2"/>
  <c r="E1266" i="2"/>
  <c r="D1266" i="2"/>
  <c r="C1266" i="2"/>
  <c r="B1266" i="2"/>
  <c r="G1271" i="2"/>
  <c r="E1271" i="2"/>
  <c r="B1272" i="2"/>
  <c r="F1297" i="2"/>
  <c r="E1297" i="2"/>
  <c r="C1297" i="2"/>
  <c r="B1297" i="2"/>
  <c r="C1342" i="2"/>
  <c r="C1248" i="2"/>
  <c r="D1260" i="2"/>
  <c r="G1268" i="2"/>
  <c r="F1268" i="2"/>
  <c r="E1268" i="2"/>
  <c r="D1268" i="2"/>
  <c r="B1268" i="2"/>
  <c r="G1269" i="2"/>
  <c r="F1269" i="2"/>
  <c r="E1269" i="2"/>
  <c r="C1269" i="2"/>
  <c r="C1271" i="2"/>
  <c r="D1272" i="2"/>
  <c r="I1288" i="2"/>
  <c r="H1288" i="2"/>
  <c r="G1297" i="2"/>
  <c r="G1322" i="2"/>
  <c r="F1322" i="2"/>
  <c r="E1322" i="2"/>
  <c r="D1322" i="2"/>
  <c r="B1322" i="2"/>
  <c r="F1379" i="2"/>
  <c r="G1379" i="2"/>
  <c r="E1379" i="2"/>
  <c r="D1379" i="2"/>
  <c r="C1379" i="2"/>
  <c r="B1379" i="2"/>
  <c r="C1193" i="2"/>
  <c r="C1205" i="2"/>
  <c r="C1217" i="2"/>
  <c r="C1229" i="2"/>
  <c r="F1234" i="2"/>
  <c r="E1248" i="2"/>
  <c r="F1255" i="2"/>
  <c r="G1260" i="2"/>
  <c r="D1269" i="2"/>
  <c r="F1271" i="2"/>
  <c r="G1272" i="2"/>
  <c r="I1315" i="2"/>
  <c r="H1315" i="2"/>
  <c r="F1317" i="2"/>
  <c r="E1317" i="2"/>
  <c r="D1317" i="2"/>
  <c r="G1317" i="2"/>
  <c r="G1331" i="2"/>
  <c r="F1331" i="2"/>
  <c r="E1331" i="2"/>
  <c r="D1331" i="2"/>
  <c r="C1331" i="2"/>
  <c r="E1242" i="2"/>
  <c r="B1242" i="2"/>
  <c r="G1247" i="2"/>
  <c r="G1248" i="2"/>
  <c r="G1249" i="2"/>
  <c r="H1472" i="2"/>
  <c r="I1472" i="2"/>
  <c r="B1226" i="2"/>
  <c r="C1239" i="2"/>
  <c r="C1242" i="2"/>
  <c r="B1247" i="2"/>
  <c r="B1249" i="2"/>
  <c r="H1251" i="2"/>
  <c r="G1256" i="2"/>
  <c r="F1256" i="2"/>
  <c r="E1256" i="2"/>
  <c r="D1256" i="2"/>
  <c r="B1256" i="2"/>
  <c r="G1278" i="2"/>
  <c r="E1278" i="2"/>
  <c r="G1290" i="2"/>
  <c r="F1290" i="2"/>
  <c r="E1290" i="2"/>
  <c r="D1290" i="2"/>
  <c r="B1290" i="2"/>
  <c r="C1317" i="2"/>
  <c r="G1454" i="2"/>
  <c r="B1454" i="2"/>
  <c r="F1454" i="2"/>
  <c r="E1454" i="2"/>
  <c r="D1454" i="2"/>
  <c r="C1454" i="2"/>
  <c r="I1291" i="2"/>
  <c r="H1291" i="2"/>
  <c r="I1300" i="2"/>
  <c r="H1300" i="2"/>
  <c r="I1364" i="2"/>
  <c r="H1364" i="2"/>
  <c r="G1400" i="2"/>
  <c r="F1400" i="2"/>
  <c r="D1400" i="2"/>
  <c r="C1400" i="2"/>
  <c r="B1400" i="2"/>
  <c r="E1400" i="2"/>
  <c r="F1352" i="2"/>
  <c r="E1352" i="2"/>
  <c r="D1352" i="2"/>
  <c r="C1352" i="2"/>
  <c r="B1352" i="2"/>
  <c r="G1352" i="2"/>
  <c r="C1385" i="2"/>
  <c r="B1385" i="2"/>
  <c r="G1385" i="2"/>
  <c r="F1385" i="2"/>
  <c r="I1416" i="2"/>
  <c r="H1416" i="2"/>
  <c r="G1261" i="2"/>
  <c r="G1273" i="2"/>
  <c r="G1298" i="2"/>
  <c r="F1298" i="2"/>
  <c r="D1298" i="2"/>
  <c r="C1298" i="2"/>
  <c r="G1302" i="2"/>
  <c r="I1312" i="2"/>
  <c r="H1312" i="2"/>
  <c r="G1341" i="2"/>
  <c r="F1341" i="2"/>
  <c r="E1341" i="2"/>
  <c r="D1341" i="2"/>
  <c r="E1351" i="2"/>
  <c r="G1435" i="2"/>
  <c r="E1435" i="2"/>
  <c r="F1435" i="2"/>
  <c r="C1435" i="2"/>
  <c r="D1435" i="2"/>
  <c r="B1435" i="2"/>
  <c r="F1490" i="2"/>
  <c r="E1490" i="2"/>
  <c r="B1490" i="2"/>
  <c r="D1490" i="2"/>
  <c r="G1490" i="2"/>
  <c r="C1490" i="2"/>
  <c r="C1255" i="2"/>
  <c r="C1267" i="2"/>
  <c r="E1285" i="2"/>
  <c r="C1285" i="2"/>
  <c r="G1287" i="2"/>
  <c r="E1287" i="2"/>
  <c r="D1287" i="2"/>
  <c r="E1298" i="2"/>
  <c r="C1302" i="2"/>
  <c r="G1334" i="2"/>
  <c r="F1334" i="2"/>
  <c r="K1335" i="2"/>
  <c r="C1341" i="2"/>
  <c r="I1387" i="2"/>
  <c r="H1387" i="2"/>
  <c r="H1422" i="2"/>
  <c r="I1422" i="2"/>
  <c r="D1255" i="2"/>
  <c r="D1267" i="2"/>
  <c r="E1296" i="2"/>
  <c r="G1299" i="2"/>
  <c r="E1299" i="2"/>
  <c r="D1299" i="2"/>
  <c r="F1308" i="2"/>
  <c r="E1308" i="2"/>
  <c r="C1308" i="2"/>
  <c r="B1308" i="2"/>
  <c r="G1309" i="2"/>
  <c r="F1309" i="2"/>
  <c r="C1321" i="2"/>
  <c r="B1321" i="2"/>
  <c r="E1327" i="2"/>
  <c r="D1327" i="2"/>
  <c r="C1327" i="2"/>
  <c r="B1327" i="2"/>
  <c r="E1399" i="2"/>
  <c r="B1252" i="2"/>
  <c r="E1255" i="2"/>
  <c r="B1264" i="2"/>
  <c r="E1267" i="2"/>
  <c r="B1299" i="2"/>
  <c r="E1302" i="2"/>
  <c r="B1303" i="2"/>
  <c r="H1307" i="2"/>
  <c r="D1308" i="2"/>
  <c r="B1309" i="2"/>
  <c r="C1310" i="2"/>
  <c r="B1310" i="2"/>
  <c r="H1313" i="2"/>
  <c r="C1314" i="2"/>
  <c r="B1314" i="2"/>
  <c r="G1314" i="2"/>
  <c r="E1314" i="2"/>
  <c r="D1314" i="2"/>
  <c r="D1315" i="2"/>
  <c r="C1315" i="2"/>
  <c r="D1321" i="2"/>
  <c r="F1327" i="2"/>
  <c r="H1340" i="2"/>
  <c r="G1346" i="2"/>
  <c r="F1346" i="2"/>
  <c r="E1346" i="2"/>
  <c r="D1346" i="2"/>
  <c r="F1288" i="2"/>
  <c r="E1288" i="2"/>
  <c r="C1294" i="2"/>
  <c r="B1294" i="2"/>
  <c r="C1299" i="2"/>
  <c r="F1302" i="2"/>
  <c r="G1308" i="2"/>
  <c r="C1309" i="2"/>
  <c r="D1310" i="2"/>
  <c r="F1314" i="2"/>
  <c r="B1315" i="2"/>
  <c r="E1316" i="2"/>
  <c r="D1316" i="2"/>
  <c r="C1316" i="2"/>
  <c r="B1316" i="2"/>
  <c r="E1321" i="2"/>
  <c r="G1327" i="2"/>
  <c r="D1334" i="2"/>
  <c r="E1339" i="2"/>
  <c r="D1339" i="2"/>
  <c r="C1339" i="2"/>
  <c r="B1339" i="2"/>
  <c r="G1339" i="2"/>
  <c r="F1339" i="2"/>
  <c r="G1345" i="2"/>
  <c r="B1346" i="2"/>
  <c r="G1354" i="2"/>
  <c r="F1354" i="2"/>
  <c r="E1354" i="2"/>
  <c r="D1354" i="2"/>
  <c r="C1354" i="2"/>
  <c r="B1354" i="2"/>
  <c r="F1388" i="2"/>
  <c r="F1300" i="2"/>
  <c r="E1300" i="2"/>
  <c r="C1306" i="2"/>
  <c r="B1306" i="2"/>
  <c r="G1311" i="2"/>
  <c r="E1311" i="2"/>
  <c r="D1311" i="2"/>
  <c r="G1318" i="2"/>
  <c r="F1318" i="2"/>
  <c r="E1318" i="2"/>
  <c r="C1318" i="2"/>
  <c r="B1318" i="2"/>
  <c r="G1319" i="2"/>
  <c r="F1319" i="2"/>
  <c r="G1320" i="2"/>
  <c r="F1320" i="2"/>
  <c r="E1320" i="2"/>
  <c r="C1320" i="2"/>
  <c r="B1320" i="2"/>
  <c r="F1321" i="2"/>
  <c r="I1399" i="2"/>
  <c r="H1399" i="2"/>
  <c r="G1343" i="2"/>
  <c r="F1343" i="2"/>
  <c r="G1355" i="2"/>
  <c r="F1355" i="2"/>
  <c r="E1355" i="2"/>
  <c r="G1369" i="2"/>
  <c r="F1369" i="2"/>
  <c r="E1369" i="2"/>
  <c r="F1376" i="2"/>
  <c r="E1376" i="2"/>
  <c r="C1376" i="2"/>
  <c r="F1434" i="2"/>
  <c r="D1434" i="2"/>
  <c r="G1434" i="2"/>
  <c r="E1499" i="2"/>
  <c r="B1296" i="2"/>
  <c r="F1328" i="2"/>
  <c r="E1328" i="2"/>
  <c r="D1328" i="2"/>
  <c r="C1328" i="2"/>
  <c r="G1332" i="2"/>
  <c r="B1343" i="2"/>
  <c r="B1355" i="2"/>
  <c r="G1356" i="2"/>
  <c r="F1356" i="2"/>
  <c r="G1366" i="2"/>
  <c r="E1366" i="2"/>
  <c r="B1369" i="2"/>
  <c r="B1376" i="2"/>
  <c r="G1377" i="2"/>
  <c r="F1377" i="2"/>
  <c r="D1377" i="2"/>
  <c r="E1377" i="2"/>
  <c r="C1377" i="2"/>
  <c r="B1377" i="2"/>
  <c r="G1401" i="2"/>
  <c r="F1401" i="2"/>
  <c r="E1401" i="2"/>
  <c r="D1401" i="2"/>
  <c r="C1401" i="2"/>
  <c r="B1434" i="2"/>
  <c r="E1493" i="2"/>
  <c r="B1493" i="2"/>
  <c r="F1493" i="2"/>
  <c r="C1493" i="2"/>
  <c r="G1357" i="2"/>
  <c r="F1367" i="2"/>
  <c r="G1367" i="2"/>
  <c r="E1367" i="2"/>
  <c r="D1367" i="2"/>
  <c r="C1367" i="2"/>
  <c r="G1423" i="2"/>
  <c r="C1423" i="2"/>
  <c r="D1423" i="2"/>
  <c r="B1423" i="2"/>
  <c r="F1423" i="2"/>
  <c r="E1423" i="2"/>
  <c r="D1432" i="2"/>
  <c r="G1432" i="2"/>
  <c r="B1432" i="2"/>
  <c r="E1432" i="2"/>
  <c r="F1432" i="2"/>
  <c r="D1493" i="2"/>
  <c r="C1295" i="2"/>
  <c r="D1296" i="2"/>
  <c r="C1307" i="2"/>
  <c r="G1328" i="2"/>
  <c r="C1332" i="2"/>
  <c r="F1340" i="2"/>
  <c r="E1340" i="2"/>
  <c r="D1340" i="2"/>
  <c r="C1340" i="2"/>
  <c r="D1343" i="2"/>
  <c r="G1344" i="2"/>
  <c r="D1355" i="2"/>
  <c r="C1356" i="2"/>
  <c r="B1357" i="2"/>
  <c r="C1366" i="2"/>
  <c r="B1367" i="2"/>
  <c r="D1369" i="2"/>
  <c r="C1373" i="2"/>
  <c r="B1373" i="2"/>
  <c r="G1373" i="2"/>
  <c r="F1373" i="2"/>
  <c r="E1373" i="2"/>
  <c r="G1376" i="2"/>
  <c r="I1405" i="2"/>
  <c r="H1405" i="2"/>
  <c r="C1432" i="2"/>
  <c r="E1434" i="2"/>
  <c r="I1447" i="2"/>
  <c r="G1493" i="2"/>
  <c r="G1329" i="2"/>
  <c r="F1329" i="2"/>
  <c r="E1329" i="2"/>
  <c r="D1329" i="2"/>
  <c r="E1343" i="2"/>
  <c r="D1356" i="2"/>
  <c r="C1357" i="2"/>
  <c r="D1366" i="2"/>
  <c r="I1418" i="2"/>
  <c r="H1418" i="2"/>
  <c r="F1364" i="2"/>
  <c r="E1364" i="2"/>
  <c r="C1364" i="2"/>
  <c r="G1451" i="2"/>
  <c r="F1451" i="2"/>
  <c r="E1451" i="2"/>
  <c r="B1451" i="2"/>
  <c r="D1456" i="2"/>
  <c r="F1456" i="2"/>
  <c r="C1456" i="2"/>
  <c r="G1456" i="2"/>
  <c r="E1456" i="2"/>
  <c r="C1361" i="2"/>
  <c r="B1361" i="2"/>
  <c r="G1365" i="2"/>
  <c r="F1365" i="2"/>
  <c r="D1365" i="2"/>
  <c r="E1375" i="2"/>
  <c r="D1375" i="2"/>
  <c r="B1375" i="2"/>
  <c r="G1390" i="2"/>
  <c r="E1390" i="2"/>
  <c r="D1390" i="2"/>
  <c r="C1390" i="2"/>
  <c r="I1395" i="2"/>
  <c r="H1395" i="2"/>
  <c r="D1405" i="2"/>
  <c r="E1418" i="2"/>
  <c r="B1351" i="2"/>
  <c r="D1361" i="2"/>
  <c r="E1363" i="2"/>
  <c r="D1363" i="2"/>
  <c r="B1363" i="2"/>
  <c r="B1365" i="2"/>
  <c r="C1375" i="2"/>
  <c r="B1382" i="2"/>
  <c r="B1390" i="2"/>
  <c r="F1391" i="2"/>
  <c r="E1391" i="2"/>
  <c r="D1391" i="2"/>
  <c r="C1397" i="2"/>
  <c r="B1397" i="2"/>
  <c r="B1403" i="2"/>
  <c r="D1403" i="2"/>
  <c r="E1403" i="2"/>
  <c r="C1403" i="2"/>
  <c r="B1405" i="2"/>
  <c r="E1433" i="2"/>
  <c r="C1433" i="2"/>
  <c r="B1433" i="2"/>
  <c r="G1433" i="2"/>
  <c r="B1326" i="2"/>
  <c r="B1338" i="2"/>
  <c r="B1350" i="2"/>
  <c r="C1351" i="2"/>
  <c r="E1361" i="2"/>
  <c r="C1363" i="2"/>
  <c r="C1365" i="2"/>
  <c r="B1370" i="2"/>
  <c r="H1371" i="2"/>
  <c r="F1375" i="2"/>
  <c r="G1380" i="2"/>
  <c r="C1382" i="2"/>
  <c r="F1390" i="2"/>
  <c r="B1391" i="2"/>
  <c r="G1392" i="2"/>
  <c r="F1392" i="2"/>
  <c r="E1392" i="2"/>
  <c r="D1397" i="2"/>
  <c r="C1405" i="2"/>
  <c r="C1416" i="2"/>
  <c r="D1416" i="2"/>
  <c r="G1420" i="2"/>
  <c r="C1420" i="2"/>
  <c r="F1420" i="2"/>
  <c r="D1433" i="2"/>
  <c r="F1450" i="2"/>
  <c r="E1450" i="2"/>
  <c r="D1450" i="2"/>
  <c r="C1450" i="2"/>
  <c r="G1450" i="2"/>
  <c r="G1491" i="2"/>
  <c r="F1491" i="2"/>
  <c r="C1491" i="2"/>
  <c r="E1491" i="2"/>
  <c r="D1491" i="2"/>
  <c r="B1491" i="2"/>
  <c r="C1326" i="2"/>
  <c r="C1338" i="2"/>
  <c r="C1350" i="2"/>
  <c r="D1351" i="2"/>
  <c r="F1361" i="2"/>
  <c r="F1363" i="2"/>
  <c r="E1365" i="2"/>
  <c r="G1368" i="2"/>
  <c r="G1375" i="2"/>
  <c r="B1380" i="2"/>
  <c r="D1382" i="2"/>
  <c r="E1387" i="2"/>
  <c r="C1391" i="2"/>
  <c r="B1392" i="2"/>
  <c r="G1393" i="2"/>
  <c r="F1393" i="2"/>
  <c r="E1397" i="2"/>
  <c r="G1403" i="2"/>
  <c r="C1404" i="2"/>
  <c r="F1404" i="2"/>
  <c r="E1404" i="2"/>
  <c r="D1404" i="2"/>
  <c r="B1404" i="2"/>
  <c r="E1405" i="2"/>
  <c r="F1407" i="2"/>
  <c r="B1407" i="2"/>
  <c r="G1407" i="2"/>
  <c r="E1407" i="2"/>
  <c r="C1413" i="2"/>
  <c r="G1413" i="2"/>
  <c r="E1413" i="2"/>
  <c r="D1413" i="2"/>
  <c r="B1413" i="2"/>
  <c r="B1416" i="2"/>
  <c r="B1420" i="2"/>
  <c r="F1433" i="2"/>
  <c r="B1441" i="2"/>
  <c r="G1441" i="2"/>
  <c r="C1441" i="2"/>
  <c r="F1441" i="2"/>
  <c r="E1441" i="2"/>
  <c r="D1441" i="2"/>
  <c r="B1450" i="2"/>
  <c r="F1470" i="2"/>
  <c r="D1470" i="2"/>
  <c r="E1470" i="2"/>
  <c r="G1470" i="2"/>
  <c r="I1496" i="2"/>
  <c r="G1361" i="2"/>
  <c r="G1363" i="2"/>
  <c r="G1378" i="2"/>
  <c r="E1378" i="2"/>
  <c r="G1391" i="2"/>
  <c r="I1394" i="2"/>
  <c r="H1394" i="2"/>
  <c r="F1397" i="2"/>
  <c r="I1402" i="2"/>
  <c r="I1404" i="2"/>
  <c r="H1404" i="2"/>
  <c r="F1405" i="2"/>
  <c r="G1409" i="2"/>
  <c r="F1409" i="2"/>
  <c r="D1409" i="2"/>
  <c r="C1409" i="2"/>
  <c r="B1409" i="2"/>
  <c r="E1416" i="2"/>
  <c r="G1453" i="2"/>
  <c r="B1453" i="2"/>
  <c r="F1453" i="2"/>
  <c r="E1453" i="2"/>
  <c r="F1411" i="2"/>
  <c r="E1411" i="2"/>
  <c r="B1415" i="2"/>
  <c r="C1426" i="2"/>
  <c r="D1426" i="2"/>
  <c r="G1440" i="2"/>
  <c r="D1440" i="2"/>
  <c r="F1440" i="2"/>
  <c r="E1461" i="2"/>
  <c r="D1461" i="2"/>
  <c r="C1461" i="2"/>
  <c r="G1461" i="2"/>
  <c r="E1487" i="2"/>
  <c r="C1487" i="2"/>
  <c r="B1487" i="2"/>
  <c r="G1487" i="2"/>
  <c r="B1388" i="2"/>
  <c r="E1406" i="2"/>
  <c r="B1411" i="2"/>
  <c r="C1415" i="2"/>
  <c r="B1417" i="2"/>
  <c r="B1426" i="2"/>
  <c r="G1439" i="2"/>
  <c r="F1439" i="2"/>
  <c r="D1439" i="2"/>
  <c r="B1439" i="2"/>
  <c r="G1452" i="2"/>
  <c r="F1452" i="2"/>
  <c r="E1452" i="2"/>
  <c r="D1452" i="2"/>
  <c r="B1387" i="2"/>
  <c r="C1388" i="2"/>
  <c r="B1399" i="2"/>
  <c r="B1406" i="2"/>
  <c r="C1411" i="2"/>
  <c r="D1415" i="2"/>
  <c r="C1417" i="2"/>
  <c r="F1419" i="2"/>
  <c r="B1419" i="2"/>
  <c r="E1419" i="2"/>
  <c r="E1426" i="2"/>
  <c r="D1427" i="2"/>
  <c r="E1427" i="2"/>
  <c r="F1427" i="2"/>
  <c r="C1439" i="2"/>
  <c r="C1440" i="2"/>
  <c r="E1449" i="2"/>
  <c r="D1449" i="2"/>
  <c r="C1449" i="2"/>
  <c r="F1449" i="2"/>
  <c r="B1452" i="2"/>
  <c r="B1455" i="2"/>
  <c r="F1455" i="2"/>
  <c r="F1461" i="2"/>
  <c r="F1487" i="2"/>
  <c r="C1362" i="2"/>
  <c r="D1387" i="2"/>
  <c r="E1388" i="2"/>
  <c r="D1399" i="2"/>
  <c r="D1406" i="2"/>
  <c r="G1408" i="2"/>
  <c r="E1408" i="2"/>
  <c r="G1411" i="2"/>
  <c r="F1415" i="2"/>
  <c r="F1417" i="2"/>
  <c r="D1419" i="2"/>
  <c r="F1422" i="2"/>
  <c r="G1426" i="2"/>
  <c r="C1427" i="2"/>
  <c r="G1449" i="2"/>
  <c r="D1455" i="2"/>
  <c r="F1406" i="2"/>
  <c r="E1410" i="2"/>
  <c r="G1415" i="2"/>
  <c r="G1417" i="2"/>
  <c r="G1419" i="2"/>
  <c r="I1427" i="2"/>
  <c r="H1427" i="2"/>
  <c r="E1455" i="2"/>
  <c r="F1488" i="2"/>
  <c r="D1488" i="2"/>
  <c r="C1488" i="2"/>
  <c r="G1488" i="2"/>
  <c r="E1488" i="2"/>
  <c r="B1496" i="2"/>
  <c r="C1496" i="2"/>
  <c r="E1496" i="2"/>
  <c r="G1430" i="2"/>
  <c r="B1430" i="2"/>
  <c r="F1430" i="2"/>
  <c r="G1442" i="2"/>
  <c r="B1442" i="2"/>
  <c r="C1442" i="2"/>
  <c r="G1465" i="2"/>
  <c r="C1465" i="2"/>
  <c r="F1494" i="2"/>
  <c r="G1494" i="2"/>
  <c r="B1494" i="2"/>
  <c r="G1443" i="2"/>
  <c r="D1425" i="2"/>
  <c r="D1430" i="2"/>
  <c r="H1437" i="2"/>
  <c r="C1438" i="2"/>
  <c r="F1438" i="2"/>
  <c r="E1442" i="2"/>
  <c r="B1443" i="2"/>
  <c r="G1463" i="2"/>
  <c r="F1463" i="2"/>
  <c r="E1463" i="2"/>
  <c r="D1463" i="2"/>
  <c r="B1463" i="2"/>
  <c r="D1465" i="2"/>
  <c r="I1466" i="2"/>
  <c r="D1494" i="2"/>
  <c r="E1421" i="2"/>
  <c r="D1421" i="2"/>
  <c r="E1425" i="2"/>
  <c r="E1430" i="2"/>
  <c r="B1438" i="2"/>
  <c r="F1442" i="2"/>
  <c r="C1443" i="2"/>
  <c r="D1460" i="2"/>
  <c r="C1460" i="2"/>
  <c r="B1460" i="2"/>
  <c r="G1460" i="2"/>
  <c r="C1463" i="2"/>
  <c r="E1465" i="2"/>
  <c r="I1473" i="2"/>
  <c r="E1494" i="2"/>
  <c r="F1462" i="2"/>
  <c r="E1462" i="2"/>
  <c r="D1462" i="2"/>
  <c r="G1462" i="2"/>
  <c r="B1462" i="2"/>
  <c r="I1469" i="2"/>
  <c r="H1469" i="2"/>
  <c r="F1429" i="2"/>
  <c r="G1468" i="2"/>
  <c r="D1468" i="2"/>
  <c r="E1468" i="2"/>
  <c r="C1468" i="2"/>
  <c r="B1468" i="2"/>
  <c r="F1476" i="2"/>
  <c r="D1476" i="2"/>
  <c r="C1476" i="2"/>
  <c r="G1476" i="2"/>
  <c r="I1499" i="2"/>
  <c r="H1499" i="2"/>
  <c r="G1504" i="2"/>
  <c r="F1504" i="2"/>
  <c r="E1504" i="2"/>
  <c r="D1504" i="2"/>
  <c r="C1504" i="2"/>
  <c r="E1428" i="2"/>
  <c r="F1437" i="2"/>
  <c r="D1448" i="2"/>
  <c r="C1448" i="2"/>
  <c r="B1448" i="2"/>
  <c r="E1448" i="2"/>
  <c r="G1464" i="2"/>
  <c r="F1464" i="2"/>
  <c r="B1464" i="2"/>
  <c r="G1467" i="2"/>
  <c r="F1467" i="2"/>
  <c r="C1467" i="2"/>
  <c r="E1476" i="2"/>
  <c r="G1479" i="2"/>
  <c r="F1479" i="2"/>
  <c r="C1479" i="2"/>
  <c r="E1479" i="2"/>
  <c r="F1500" i="2"/>
  <c r="F1482" i="2"/>
  <c r="G1480" i="2"/>
  <c r="D1480" i="2"/>
  <c r="G1503" i="2"/>
  <c r="F1503" i="2"/>
  <c r="E1503" i="2"/>
  <c r="D1503" i="2"/>
  <c r="C1503" i="2"/>
  <c r="B1503" i="2"/>
  <c r="B1480" i="2"/>
  <c r="G1492" i="2"/>
  <c r="D1492" i="2"/>
  <c r="H1500" i="2"/>
  <c r="F1502" i="2"/>
  <c r="B1447" i="2"/>
  <c r="B1459" i="2"/>
  <c r="C1480" i="2"/>
  <c r="B1492" i="2"/>
  <c r="H1501" i="2"/>
  <c r="E1469" i="2"/>
  <c r="E1480" i="2"/>
  <c r="E1481" i="2"/>
  <c r="C1492" i="2"/>
  <c r="I1502" i="2"/>
  <c r="F1466" i="2"/>
  <c r="E1466" i="2"/>
  <c r="B1466" i="2"/>
  <c r="E1475" i="2"/>
  <c r="C1475" i="2"/>
  <c r="B1475" i="2"/>
  <c r="F1478" i="2"/>
  <c r="E1478" i="2"/>
  <c r="B1478" i="2"/>
  <c r="G1471" i="2"/>
  <c r="B1502" i="2"/>
  <c r="B1501" i="2"/>
  <c r="C1502" i="2"/>
  <c r="B1500" i="2"/>
  <c r="C1501" i="2"/>
  <c r="D1502" i="2"/>
  <c r="D1477" i="2"/>
  <c r="D1489" i="2"/>
  <c r="B1499" i="2"/>
  <c r="C1500" i="2"/>
  <c r="D1501" i="2"/>
  <c r="E1502" i="2"/>
  <c r="B1474" i="2"/>
  <c r="E1477" i="2"/>
  <c r="B1486" i="2"/>
  <c r="E1489" i="2"/>
  <c r="B1498" i="2"/>
  <c r="C1499" i="2"/>
  <c r="D1500" i="2"/>
  <c r="E1501" i="2"/>
  <c r="R8451" i="2" l="1"/>
  <c r="R7626" i="2"/>
  <c r="R8387" i="2"/>
  <c r="R7838" i="2"/>
  <c r="R8409" i="2"/>
  <c r="R8987" i="2"/>
  <c r="R7910" i="2"/>
  <c r="R8823" i="2"/>
  <c r="R8724" i="2"/>
  <c r="H959" i="2"/>
  <c r="H363" i="2"/>
  <c r="H1225" i="2"/>
  <c r="H1094" i="2"/>
  <c r="I578" i="2"/>
  <c r="I226" i="2"/>
  <c r="H1333" i="2"/>
  <c r="J1333" i="2" s="1"/>
  <c r="K1333" i="2" s="1"/>
  <c r="H839" i="2"/>
  <c r="H702" i="2"/>
  <c r="J702" i="2" s="1"/>
  <c r="K702" i="2" s="1"/>
  <c r="H1482" i="2"/>
  <c r="H400" i="2"/>
  <c r="J400" i="2" s="1"/>
  <c r="K400" i="2" s="1"/>
  <c r="H1323" i="2"/>
  <c r="J1323" i="2" s="1"/>
  <c r="K1323" i="2" s="1"/>
  <c r="H1485" i="2"/>
  <c r="H1455" i="2"/>
  <c r="J1455" i="2" s="1"/>
  <c r="K1455" i="2" s="1"/>
  <c r="H1425" i="2"/>
  <c r="H1275" i="2"/>
  <c r="H1295" i="2"/>
  <c r="I712" i="2"/>
  <c r="I1067" i="2"/>
  <c r="H160" i="2"/>
  <c r="I745" i="2"/>
  <c r="H186" i="2"/>
  <c r="H922" i="2"/>
  <c r="J922" i="2" s="1"/>
  <c r="K922" i="2" s="1"/>
  <c r="H611" i="2"/>
  <c r="J611" i="2" s="1"/>
  <c r="K611" i="2" s="1"/>
  <c r="I697" i="2"/>
  <c r="H413" i="2"/>
  <c r="H193" i="2"/>
  <c r="H771" i="2"/>
  <c r="I1303" i="2"/>
  <c r="H258" i="2"/>
  <c r="J258" i="2" s="1"/>
  <c r="K258" i="2" s="1"/>
  <c r="H1010" i="2"/>
  <c r="J1010" i="2" s="1"/>
  <c r="K1010" i="2" s="1"/>
  <c r="H981" i="2"/>
  <c r="H1383" i="2"/>
  <c r="J1383" i="2" s="1"/>
  <c r="K1383" i="2" s="1"/>
  <c r="I1065" i="2"/>
  <c r="H758" i="2"/>
  <c r="H699" i="2"/>
  <c r="J699" i="2" s="1"/>
  <c r="K699" i="2" s="1"/>
  <c r="H1264" i="2"/>
  <c r="H891" i="2"/>
  <c r="H782" i="2"/>
  <c r="H448" i="2"/>
  <c r="J448" i="2" s="1"/>
  <c r="K448" i="2" s="1"/>
  <c r="N85" i="2"/>
  <c r="R7961" i="2"/>
  <c r="R8765" i="2"/>
  <c r="R8278" i="2"/>
  <c r="R8310" i="2"/>
  <c r="R8712" i="2"/>
  <c r="R527" i="2"/>
  <c r="N185" i="2"/>
  <c r="R8605" i="2"/>
  <c r="R658" i="2"/>
  <c r="R8322" i="2"/>
  <c r="R8695" i="2"/>
  <c r="R8428" i="2"/>
  <c r="R8174" i="2"/>
  <c r="R285" i="2"/>
  <c r="R7591" i="2"/>
  <c r="R8388" i="2"/>
  <c r="R8895" i="2"/>
  <c r="R8646" i="2"/>
  <c r="R8594" i="2"/>
  <c r="R503" i="2"/>
  <c r="R7820" i="2"/>
  <c r="R8902" i="2"/>
  <c r="R8488" i="2"/>
  <c r="R8855" i="2"/>
  <c r="R8750" i="2"/>
  <c r="N12" i="2"/>
  <c r="R8072" i="2"/>
  <c r="R8086" i="2"/>
  <c r="R8173" i="2"/>
  <c r="R989" i="2"/>
  <c r="R497" i="2"/>
  <c r="R8296" i="2"/>
  <c r="R8099" i="2"/>
  <c r="R8269" i="2"/>
  <c r="R983" i="2"/>
  <c r="R390" i="2"/>
  <c r="R8352" i="2"/>
  <c r="R8442" i="2"/>
  <c r="R8557" i="2"/>
  <c r="R900" i="2"/>
  <c r="N39" i="2"/>
  <c r="R8052" i="2"/>
  <c r="R8499" i="2"/>
  <c r="R7458" i="2"/>
  <c r="R7746" i="2"/>
  <c r="R8147" i="2"/>
  <c r="R8709" i="2"/>
  <c r="R7567" i="2"/>
  <c r="R7874" i="2"/>
  <c r="R8346" i="2"/>
  <c r="R9010" i="2"/>
  <c r="R8751" i="2"/>
  <c r="R8470" i="2"/>
  <c r="R8645" i="2"/>
  <c r="R8490" i="2"/>
  <c r="R8999" i="2"/>
  <c r="R8569" i="2"/>
  <c r="R8738" i="2"/>
  <c r="R114" i="2"/>
  <c r="R325" i="2"/>
  <c r="R2298" i="2"/>
  <c r="N90" i="2"/>
  <c r="R108" i="2"/>
  <c r="R302" i="2"/>
  <c r="R1722" i="2"/>
  <c r="N44" i="2"/>
  <c r="R8190" i="2"/>
  <c r="R8708" i="2"/>
  <c r="R7566" i="2"/>
  <c r="R7873" i="2"/>
  <c r="R8345" i="2"/>
  <c r="R8957" i="2"/>
  <c r="R7675" i="2"/>
  <c r="R8034" i="2"/>
  <c r="R8550" i="2"/>
  <c r="R7963" i="2"/>
  <c r="R8911" i="2"/>
  <c r="R8912" i="2"/>
  <c r="R8861" i="2"/>
  <c r="R9058" i="2"/>
  <c r="R8760" i="2"/>
  <c r="R8713" i="2"/>
  <c r="R3196" i="2"/>
  <c r="R4180" i="2"/>
  <c r="R195" i="2"/>
  <c r="R8214" i="2"/>
  <c r="R8740" i="2"/>
  <c r="R7578" i="2"/>
  <c r="R7889" i="2"/>
  <c r="R8363" i="2"/>
  <c r="R8981" i="2"/>
  <c r="R7687" i="2"/>
  <c r="R8054" i="2"/>
  <c r="R8578" i="2"/>
  <c r="R7987" i="2"/>
  <c r="R7928" i="2"/>
  <c r="R8968" i="2"/>
  <c r="R8877" i="2"/>
  <c r="R9078" i="2"/>
  <c r="R8856" i="2"/>
  <c r="R8989" i="2"/>
  <c r="R2980" i="2"/>
  <c r="R1264" i="2"/>
  <c r="R1475" i="2"/>
  <c r="R9009" i="2"/>
  <c r="R7699" i="2"/>
  <c r="R8070" i="2"/>
  <c r="R8602" i="2"/>
  <c r="R8023" i="2"/>
  <c r="R7964" i="2"/>
  <c r="R7809" i="2"/>
  <c r="R7942" i="2"/>
  <c r="R8459" i="2"/>
  <c r="R8868" i="2"/>
  <c r="R9001" i="2"/>
  <c r="R2148" i="2"/>
  <c r="R1256" i="2"/>
  <c r="R1421" i="2"/>
  <c r="R8792" i="2"/>
  <c r="R7602" i="2"/>
  <c r="R7925" i="2"/>
  <c r="R8407" i="2"/>
  <c r="R9033" i="2"/>
  <c r="R7711" i="2"/>
  <c r="R8091" i="2"/>
  <c r="R8658" i="2"/>
  <c r="R8279" i="2"/>
  <c r="R7976" i="2"/>
  <c r="R7821" i="2"/>
  <c r="R7954" i="2"/>
  <c r="R8555" i="2"/>
  <c r="R8125" i="2"/>
  <c r="R9037" i="2"/>
  <c r="R2093" i="2"/>
  <c r="R1240" i="2"/>
  <c r="R1372" i="2"/>
  <c r="R8300" i="2"/>
  <c r="R8816" i="2"/>
  <c r="R7614" i="2"/>
  <c r="R7945" i="2"/>
  <c r="R8431" i="2"/>
  <c r="R9065" i="2"/>
  <c r="R7723" i="2"/>
  <c r="R8108" i="2"/>
  <c r="R8686" i="2"/>
  <c r="R8295" i="2"/>
  <c r="R8024" i="2"/>
  <c r="R8098" i="2"/>
  <c r="R7990" i="2"/>
  <c r="R8567" i="2"/>
  <c r="R8137" i="2"/>
  <c r="R8162" i="2"/>
  <c r="R1072" i="2"/>
  <c r="R1030" i="2"/>
  <c r="R1017" i="2"/>
  <c r="R1608" i="2"/>
  <c r="R8634" i="2"/>
  <c r="R8958" i="2"/>
  <c r="R7975" i="2"/>
  <c r="R8351" i="2"/>
  <c r="R8875" i="2"/>
  <c r="R7988" i="2"/>
  <c r="R8455" i="2"/>
  <c r="R9092" i="2"/>
  <c r="R8253" i="2"/>
  <c r="R8841" i="2"/>
  <c r="R8074" i="2"/>
  <c r="R8610" i="2"/>
  <c r="R8543" i="2"/>
  <c r="R8975" i="2"/>
  <c r="R8844" i="2"/>
  <c r="R8257" i="2"/>
  <c r="R8689" i="2"/>
  <c r="R8150" i="2"/>
  <c r="R8726" i="2"/>
  <c r="R2208" i="2"/>
  <c r="R912" i="2"/>
  <c r="R5557" i="2"/>
  <c r="R1042" i="2"/>
  <c r="R558" i="2"/>
  <c r="R213" i="2"/>
  <c r="R1035" i="2"/>
  <c r="R402" i="2"/>
  <c r="R472" i="2"/>
  <c r="R4528" i="2"/>
  <c r="R1036" i="2"/>
  <c r="R552" i="2"/>
  <c r="R201" i="2"/>
  <c r="R1023" i="2"/>
  <c r="R396" i="2"/>
  <c r="R20" i="2"/>
  <c r="X7" i="2" s="1"/>
  <c r="Z7" i="2" s="1"/>
  <c r="Y7" i="2" s="1"/>
  <c r="R580" i="2"/>
  <c r="R2414" i="2"/>
  <c r="R129" i="2"/>
  <c r="R278" i="2"/>
  <c r="R419" i="2"/>
  <c r="R533" i="2"/>
  <c r="R685" i="2"/>
  <c r="R845" i="2"/>
  <c r="R1041" i="2"/>
  <c r="R1560" i="2"/>
  <c r="R2486" i="2"/>
  <c r="R28" i="2"/>
  <c r="R219" i="2"/>
  <c r="R331" i="2"/>
  <c r="R420" i="2"/>
  <c r="R492" i="2"/>
  <c r="R564" i="2"/>
  <c r="R686" i="2"/>
  <c r="R804" i="2"/>
  <c r="R876" i="2"/>
  <c r="R1048" i="2"/>
  <c r="R1279" i="2"/>
  <c r="R1854" i="2"/>
  <c r="R2564" i="2"/>
  <c r="R7" i="2"/>
  <c r="T5" i="2" s="1"/>
  <c r="U5" i="2" s="1"/>
  <c r="V5" i="2" s="1"/>
  <c r="R119" i="2"/>
  <c r="R409" i="2"/>
  <c r="R710" i="2"/>
  <c r="R929" i="2"/>
  <c r="R1078" i="2"/>
  <c r="R1179" i="2"/>
  <c r="R1572" i="2"/>
  <c r="R2262" i="2"/>
  <c r="R3674" i="2"/>
  <c r="R9002" i="2"/>
  <c r="R8858" i="2"/>
  <c r="R8714" i="2"/>
  <c r="R8570" i="2"/>
  <c r="R8426" i="2"/>
  <c r="R8282" i="2"/>
  <c r="R8138" i="2"/>
  <c r="R8965" i="2"/>
  <c r="R8821" i="2"/>
  <c r="R8677" i="2"/>
  <c r="R8533" i="2"/>
  <c r="R8389" i="2"/>
  <c r="R8245" i="2"/>
  <c r="R8101" i="2"/>
  <c r="R8976" i="2"/>
  <c r="R8832" i="2"/>
  <c r="R8688" i="2"/>
  <c r="R8544" i="2"/>
  <c r="R8963" i="2"/>
  <c r="R8819" i="2"/>
  <c r="R8675" i="2"/>
  <c r="R8531" i="2"/>
  <c r="R9022" i="2"/>
  <c r="R8806" i="2"/>
  <c r="R8590" i="2"/>
  <c r="R8398" i="2"/>
  <c r="R8226" i="2"/>
  <c r="R8062" i="2"/>
  <c r="R7918" i="2"/>
  <c r="R9041" i="2"/>
  <c r="R8825" i="2"/>
  <c r="R8609" i="2"/>
  <c r="R8411" i="2"/>
  <c r="R8239" i="2"/>
  <c r="R8073" i="2"/>
  <c r="R7929" i="2"/>
  <c r="R9076" i="2"/>
  <c r="R8860" i="2"/>
  <c r="R8644" i="2"/>
  <c r="R8440" i="2"/>
  <c r="R8266" i="2"/>
  <c r="R8097" i="2"/>
  <c r="R7952" i="2"/>
  <c r="R9075" i="2"/>
  <c r="R8859" i="2"/>
  <c r="R8643" i="2"/>
  <c r="R8439" i="2"/>
  <c r="R8265" i="2"/>
  <c r="R8096" i="2"/>
  <c r="R7951" i="2"/>
  <c r="R673" i="2"/>
  <c r="R3340" i="2"/>
  <c r="R170" i="2"/>
  <c r="R301" i="2"/>
  <c r="R425" i="2"/>
  <c r="R545" i="2"/>
  <c r="R691" i="2"/>
  <c r="R851" i="2"/>
  <c r="R1047" i="2"/>
  <c r="R1614" i="2"/>
  <c r="R2552" i="2"/>
  <c r="R90" i="2"/>
  <c r="R225" i="2"/>
  <c r="R337" i="2"/>
  <c r="R426" i="2"/>
  <c r="R498" i="2"/>
  <c r="R570" i="2"/>
  <c r="R692" i="2"/>
  <c r="R810" i="2"/>
  <c r="R917" i="2"/>
  <c r="R1054" i="2"/>
  <c r="R1295" i="2"/>
  <c r="R1914" i="2"/>
  <c r="R2626" i="2"/>
  <c r="R12" i="2"/>
  <c r="R136" i="2"/>
  <c r="R415" i="2"/>
  <c r="R716" i="2"/>
  <c r="R935" i="2"/>
  <c r="R1084" i="2"/>
  <c r="R1185" i="2"/>
  <c r="R1632" i="2"/>
  <c r="R2322" i="2"/>
  <c r="R3898" i="2"/>
  <c r="R8990" i="2"/>
  <c r="R8846" i="2"/>
  <c r="R8702" i="2"/>
  <c r="R8558" i="2"/>
  <c r="R8414" i="2"/>
  <c r="R8270" i="2"/>
  <c r="R9097" i="2"/>
  <c r="R8953" i="2"/>
  <c r="R8809" i="2"/>
  <c r="R8665" i="2"/>
  <c r="R8521" i="2"/>
  <c r="R8377" i="2"/>
  <c r="R8233" i="2"/>
  <c r="R8089" i="2"/>
  <c r="R8964" i="2"/>
  <c r="R8820" i="2"/>
  <c r="R8676" i="2"/>
  <c r="R9095" i="2"/>
  <c r="R8951" i="2"/>
  <c r="R8807" i="2"/>
  <c r="R8663" i="2"/>
  <c r="R8519" i="2"/>
  <c r="R9006" i="2"/>
  <c r="R8790" i="2"/>
  <c r="R8574" i="2"/>
  <c r="R8384" i="2"/>
  <c r="R8212" i="2"/>
  <c r="R8050" i="2"/>
  <c r="R7906" i="2"/>
  <c r="R9021" i="2"/>
  <c r="R8805" i="2"/>
  <c r="R8589" i="2"/>
  <c r="R8397" i="2"/>
  <c r="R8225" i="2"/>
  <c r="R8061" i="2"/>
  <c r="R7917" i="2"/>
  <c r="R9056" i="2"/>
  <c r="R8840" i="2"/>
  <c r="R8624" i="2"/>
  <c r="R8424" i="2"/>
  <c r="R8252" i="2"/>
  <c r="R8084" i="2"/>
  <c r="R7940" i="2"/>
  <c r="R9055" i="2"/>
  <c r="R8839" i="2"/>
  <c r="R8623" i="2"/>
  <c r="R8423" i="2"/>
  <c r="R8251" i="2"/>
  <c r="R8083" i="2"/>
  <c r="R7939" i="2"/>
  <c r="R743" i="2"/>
  <c r="R3578" i="2"/>
  <c r="R176" i="2"/>
  <c r="R324" i="2"/>
  <c r="R431" i="2"/>
  <c r="R551" i="2"/>
  <c r="R726" i="2"/>
  <c r="R863" i="2"/>
  <c r="R1053" i="2"/>
  <c r="R1788" i="2"/>
  <c r="R2618" i="2"/>
  <c r="R96" i="2"/>
  <c r="R231" i="2"/>
  <c r="R343" i="2"/>
  <c r="R432" i="2"/>
  <c r="R504" i="2"/>
  <c r="R576" i="2"/>
  <c r="R721" i="2"/>
  <c r="R816" i="2"/>
  <c r="R923" i="2"/>
  <c r="R1060" i="2"/>
  <c r="R1303" i="2"/>
  <c r="R1973" i="2"/>
  <c r="R2720" i="2"/>
  <c r="R23" i="2"/>
  <c r="R142" i="2"/>
  <c r="R606" i="2"/>
  <c r="R757" i="2"/>
  <c r="R941" i="2"/>
  <c r="R1090" i="2"/>
  <c r="R1191" i="2"/>
  <c r="R1686" i="2"/>
  <c r="R2381" i="2"/>
  <c r="R4186" i="2"/>
  <c r="R8978" i="2"/>
  <c r="R8834" i="2"/>
  <c r="R8690" i="2"/>
  <c r="R8546" i="2"/>
  <c r="R8402" i="2"/>
  <c r="R8258" i="2"/>
  <c r="R9085" i="2"/>
  <c r="R8941" i="2"/>
  <c r="R8797" i="2"/>
  <c r="R8653" i="2"/>
  <c r="R8509" i="2"/>
  <c r="R8365" i="2"/>
  <c r="R8221" i="2"/>
  <c r="R9096" i="2"/>
  <c r="R8952" i="2"/>
  <c r="R8808" i="2"/>
  <c r="R8664" i="2"/>
  <c r="R9083" i="2"/>
  <c r="R8939" i="2"/>
  <c r="R8795" i="2"/>
  <c r="R8651" i="2"/>
  <c r="R8507" i="2"/>
  <c r="R8986" i="2"/>
  <c r="R8770" i="2"/>
  <c r="R8554" i="2"/>
  <c r="R8370" i="2"/>
  <c r="R8196" i="2"/>
  <c r="R8038" i="2"/>
  <c r="R7894" i="2"/>
  <c r="R9005" i="2"/>
  <c r="R8789" i="2"/>
  <c r="R8573" i="2"/>
  <c r="R8383" i="2"/>
  <c r="R8211" i="2"/>
  <c r="R8049" i="2"/>
  <c r="R7905" i="2"/>
  <c r="R9040" i="2"/>
  <c r="R8824" i="2"/>
  <c r="R8608" i="2"/>
  <c r="R8410" i="2"/>
  <c r="R1004" i="2"/>
  <c r="R3796" i="2"/>
  <c r="R200" i="2"/>
  <c r="R330" i="2"/>
  <c r="R455" i="2"/>
  <c r="R557" i="2"/>
  <c r="R750" i="2"/>
  <c r="R869" i="2"/>
  <c r="R1059" i="2"/>
  <c r="R1848" i="2"/>
  <c r="R2800" i="2"/>
  <c r="R102" i="2"/>
  <c r="R237" i="2"/>
  <c r="R349" i="2"/>
  <c r="R438" i="2"/>
  <c r="R510" i="2"/>
  <c r="R582" i="2"/>
  <c r="R727" i="2"/>
  <c r="R822" i="2"/>
  <c r="R994" i="2"/>
  <c r="R1066" i="2"/>
  <c r="R1319" i="2"/>
  <c r="R2028" i="2"/>
  <c r="R2810" i="2"/>
  <c r="R34" i="2"/>
  <c r="R148" i="2"/>
  <c r="R612" i="2"/>
  <c r="R763" i="2"/>
  <c r="R947" i="2"/>
  <c r="R1096" i="2"/>
  <c r="R1197" i="2"/>
  <c r="R1746" i="2"/>
  <c r="R2440" i="2"/>
  <c r="R4581" i="2"/>
  <c r="R8966" i="2"/>
  <c r="R8822" i="2"/>
  <c r="R8678" i="2"/>
  <c r="R8534" i="2"/>
  <c r="R8390" i="2"/>
  <c r="R8246" i="2"/>
  <c r="R9073" i="2"/>
  <c r="R8929" i="2"/>
  <c r="R8785" i="2"/>
  <c r="R8641" i="2"/>
  <c r="R8497" i="2"/>
  <c r="R8353" i="2"/>
  <c r="R8209" i="2"/>
  <c r="R9084" i="2"/>
  <c r="R8940" i="2"/>
  <c r="R8796" i="2"/>
  <c r="R8652" i="2"/>
  <c r="R9071" i="2"/>
  <c r="R8927" i="2"/>
  <c r="R8783" i="2"/>
  <c r="R8639" i="2"/>
  <c r="R8495" i="2"/>
  <c r="R8970" i="2"/>
  <c r="R8754" i="2"/>
  <c r="R8538" i="2"/>
  <c r="R8356" i="2"/>
  <c r="R8182" i="2"/>
  <c r="R8026" i="2"/>
  <c r="R7882" i="2"/>
  <c r="R8985" i="2"/>
  <c r="R8769" i="2"/>
  <c r="R8553" i="2"/>
  <c r="R8369" i="2"/>
  <c r="R8195" i="2"/>
  <c r="R8037" i="2"/>
  <c r="R7893" i="2"/>
  <c r="R9020" i="2"/>
  <c r="R8804" i="2"/>
  <c r="R8588" i="2"/>
  <c r="R8396" i="2"/>
  <c r="R8224" i="2"/>
  <c r="R8060" i="2"/>
  <c r="R7916" i="2"/>
  <c r="R9019" i="2"/>
  <c r="R8803" i="2"/>
  <c r="R8587" i="2"/>
  <c r="R8395" i="2"/>
  <c r="R8223" i="2"/>
  <c r="R8059" i="2"/>
  <c r="R7915" i="2"/>
  <c r="R1028" i="2"/>
  <c r="R4058" i="2"/>
  <c r="R206" i="2"/>
  <c r="R336" i="2"/>
  <c r="R461" i="2"/>
  <c r="R563" i="2"/>
  <c r="R779" i="2"/>
  <c r="R875" i="2"/>
  <c r="R1065" i="2"/>
  <c r="R1902" i="2"/>
  <c r="R2908" i="2"/>
  <c r="R124" i="2"/>
  <c r="R243" i="2"/>
  <c r="R361" i="2"/>
  <c r="R444" i="2"/>
  <c r="R516" i="2"/>
  <c r="R588" i="2"/>
  <c r="R733" i="2"/>
  <c r="R828" i="2"/>
  <c r="R1000" i="2"/>
  <c r="R1137" i="2"/>
  <c r="R1327" i="2"/>
  <c r="R2088" i="2"/>
  <c r="R2956" i="2"/>
  <c r="R44" i="2"/>
  <c r="R154" i="2"/>
  <c r="R618" i="2"/>
  <c r="R769" i="2"/>
  <c r="R953" i="2"/>
  <c r="R1102" i="2"/>
  <c r="R1204" i="2"/>
  <c r="R1805" i="2"/>
  <c r="R2506" i="2"/>
  <c r="R9098" i="2"/>
  <c r="R8954" i="2"/>
  <c r="R8810" i="2"/>
  <c r="R8666" i="2"/>
  <c r="R8522" i="2"/>
  <c r="R8378" i="2"/>
  <c r="R8234" i="2"/>
  <c r="R9061" i="2"/>
  <c r="R8917" i="2"/>
  <c r="R8773" i="2"/>
  <c r="R8629" i="2"/>
  <c r="R8485" i="2"/>
  <c r="R8341" i="2"/>
  <c r="R8197" i="2"/>
  <c r="R9072" i="2"/>
  <c r="R8928" i="2"/>
  <c r="R8784" i="2"/>
  <c r="R8640" i="2"/>
  <c r="R9059" i="2"/>
  <c r="R8915" i="2"/>
  <c r="R8771" i="2"/>
  <c r="R8627" i="2"/>
  <c r="R8483" i="2"/>
  <c r="R8950" i="2"/>
  <c r="R8734" i="2"/>
  <c r="R8523" i="2"/>
  <c r="R8340" i="2"/>
  <c r="R8168" i="2"/>
  <c r="R8014" i="2"/>
  <c r="R7870" i="2"/>
  <c r="R8969" i="2"/>
  <c r="R8753" i="2"/>
  <c r="R8537" i="2"/>
  <c r="R8355" i="2"/>
  <c r="R8181" i="2"/>
  <c r="R8025" i="2"/>
  <c r="R7881" i="2"/>
  <c r="R9004" i="2"/>
  <c r="R8788" i="2"/>
  <c r="R8572" i="2"/>
  <c r="R8382" i="2"/>
  <c r="R8208" i="2"/>
  <c r="R8048" i="2"/>
  <c r="R7904" i="2"/>
  <c r="R9003" i="2"/>
  <c r="R8787" i="2"/>
  <c r="R8571" i="2"/>
  <c r="R8381" i="2"/>
  <c r="R8207" i="2"/>
  <c r="R8047" i="2"/>
  <c r="R7903" i="2"/>
  <c r="R1147" i="2"/>
  <c r="R4358" i="2"/>
  <c r="R218" i="2"/>
  <c r="R342" i="2"/>
  <c r="R473" i="2"/>
  <c r="R569" i="2"/>
  <c r="R791" i="2"/>
  <c r="R916" i="2"/>
  <c r="R1148" i="2"/>
  <c r="R2021" i="2"/>
  <c r="R3148" i="2"/>
  <c r="R130" i="2"/>
  <c r="R249" i="2"/>
  <c r="R367" i="2"/>
  <c r="R450" i="2"/>
  <c r="R522" i="2"/>
  <c r="R594" i="2"/>
  <c r="R739" i="2"/>
  <c r="R834" i="2"/>
  <c r="R1006" i="2"/>
  <c r="R1143" i="2"/>
  <c r="R1373" i="2"/>
  <c r="R2142" i="2"/>
  <c r="R3194" i="2"/>
  <c r="R50" i="2"/>
  <c r="R160" i="2"/>
  <c r="R641" i="2"/>
  <c r="R775" i="2"/>
  <c r="R959" i="2"/>
  <c r="R1108" i="2"/>
  <c r="R1219" i="2"/>
  <c r="R1860" i="2"/>
  <c r="R2565" i="2"/>
  <c r="R9086" i="2"/>
  <c r="R8942" i="2"/>
  <c r="R8798" i="2"/>
  <c r="R8654" i="2"/>
  <c r="R8510" i="2"/>
  <c r="R8366" i="2"/>
  <c r="R8222" i="2"/>
  <c r="R9049" i="2"/>
  <c r="R8905" i="2"/>
  <c r="R8761" i="2"/>
  <c r="R8617" i="2"/>
  <c r="R8473" i="2"/>
  <c r="R8329" i="2"/>
  <c r="R8185" i="2"/>
  <c r="R9060" i="2"/>
  <c r="R8916" i="2"/>
  <c r="R8772" i="2"/>
  <c r="R8628" i="2"/>
  <c r="R9047" i="2"/>
  <c r="R8903" i="2"/>
  <c r="R8759" i="2"/>
  <c r="R8615" i="2"/>
  <c r="R8471" i="2"/>
  <c r="R8934" i="2"/>
  <c r="R8718" i="2"/>
  <c r="R8505" i="2"/>
  <c r="R8326" i="2"/>
  <c r="R8154" i="2"/>
  <c r="R8002" i="2"/>
  <c r="R7858" i="2"/>
  <c r="R8949" i="2"/>
  <c r="R8733" i="2"/>
  <c r="R8520" i="2"/>
  <c r="R8339" i="2"/>
  <c r="R8167" i="2"/>
  <c r="R8013" i="2"/>
  <c r="R7869" i="2"/>
  <c r="R8984" i="2"/>
  <c r="R8768" i="2"/>
  <c r="R8552" i="2"/>
  <c r="R8368" i="2"/>
  <c r="R8194" i="2"/>
  <c r="R8036" i="2"/>
  <c r="R7892" i="2"/>
  <c r="R8983" i="2"/>
  <c r="R8767" i="2"/>
  <c r="R8551" i="2"/>
  <c r="R8367" i="2"/>
  <c r="R8193" i="2"/>
  <c r="R8035" i="2"/>
  <c r="R1165" i="2"/>
  <c r="R5180" i="2"/>
  <c r="R224" i="2"/>
  <c r="R348" i="2"/>
  <c r="R479" i="2"/>
  <c r="R575" i="2"/>
  <c r="R797" i="2"/>
  <c r="R922" i="2"/>
  <c r="R1154" i="2"/>
  <c r="R2076" i="2"/>
  <c r="R3386" i="2"/>
  <c r="R171" i="2"/>
  <c r="R261" i="2"/>
  <c r="R373" i="2"/>
  <c r="R456" i="2"/>
  <c r="R528" i="2"/>
  <c r="R600" i="2"/>
  <c r="R745" i="2"/>
  <c r="R840" i="2"/>
  <c r="R1012" i="2"/>
  <c r="R1149" i="2"/>
  <c r="R1512" i="2"/>
  <c r="R2202" i="2"/>
  <c r="R3412" i="2"/>
  <c r="R56" i="2"/>
  <c r="R166" i="2"/>
  <c r="R647" i="2"/>
  <c r="R882" i="2"/>
  <c r="R965" i="2"/>
  <c r="R1114" i="2"/>
  <c r="R1233" i="2"/>
  <c r="R1920" i="2"/>
  <c r="R2636" i="2"/>
  <c r="R9074" i="2"/>
  <c r="R8930" i="2"/>
  <c r="R8786" i="2"/>
  <c r="R8642" i="2"/>
  <c r="R8498" i="2"/>
  <c r="R8354" i="2"/>
  <c r="R8210" i="2"/>
  <c r="R1238" i="2"/>
  <c r="R38" i="2"/>
  <c r="R230" i="2"/>
  <c r="R372" i="2"/>
  <c r="R485" i="2"/>
  <c r="R599" i="2"/>
  <c r="R803" i="2"/>
  <c r="R993" i="2"/>
  <c r="R1160" i="2"/>
  <c r="R2136" i="2"/>
  <c r="R3604" i="2"/>
  <c r="R177" i="2"/>
  <c r="R267" i="2"/>
  <c r="R379" i="2"/>
  <c r="R462" i="2"/>
  <c r="R534" i="2"/>
  <c r="R629" i="2"/>
  <c r="R751" i="2"/>
  <c r="R846" i="2"/>
  <c r="R1018" i="2"/>
  <c r="R1155" i="2"/>
  <c r="R1566" i="2"/>
  <c r="R2261" i="2"/>
  <c r="R3652" i="2"/>
  <c r="R62" i="2"/>
  <c r="R291" i="2"/>
  <c r="R653" i="2"/>
  <c r="R888" i="2"/>
  <c r="R971" i="2"/>
  <c r="R1120" i="2"/>
  <c r="R1345" i="2"/>
  <c r="R1974" i="2"/>
  <c r="R2726" i="2"/>
  <c r="R9062" i="2"/>
  <c r="R8918" i="2"/>
  <c r="R8774" i="2"/>
  <c r="R8630" i="2"/>
  <c r="R8486" i="2"/>
  <c r="R8342" i="2"/>
  <c r="R8198" i="2"/>
  <c r="R9025" i="2"/>
  <c r="R8881" i="2"/>
  <c r="R8737" i="2"/>
  <c r="R8593" i="2"/>
  <c r="R8449" i="2"/>
  <c r="R8305" i="2"/>
  <c r="R8161" i="2"/>
  <c r="R9036" i="2"/>
  <c r="R8892" i="2"/>
  <c r="R8748" i="2"/>
  <c r="R8604" i="2"/>
  <c r="R9023" i="2"/>
  <c r="R8879" i="2"/>
  <c r="R8735" i="2"/>
  <c r="R8591" i="2"/>
  <c r="R8447" i="2"/>
  <c r="R8898" i="2"/>
  <c r="R8682" i="2"/>
  <c r="R8475" i="2"/>
  <c r="R8298" i="2"/>
  <c r="R8126" i="2"/>
  <c r="R7978" i="2"/>
  <c r="R7834" i="2"/>
  <c r="R8913" i="2"/>
  <c r="R8697" i="2"/>
  <c r="R8489" i="2"/>
  <c r="R8311" i="2"/>
  <c r="R8139" i="2"/>
  <c r="R7989" i="2"/>
  <c r="R7845" i="2"/>
  <c r="R8948" i="2"/>
  <c r="R8732" i="2"/>
  <c r="R8518" i="2"/>
  <c r="R8338" i="2"/>
  <c r="R8166" i="2"/>
  <c r="R8012" i="2"/>
  <c r="R7868" i="2"/>
  <c r="R8947" i="2"/>
  <c r="R8731" i="2"/>
  <c r="R8517" i="2"/>
  <c r="R8337" i="2"/>
  <c r="R8165" i="2"/>
  <c r="R8011" i="2"/>
  <c r="R7867" i="2"/>
  <c r="R1428" i="2"/>
  <c r="R72" i="2"/>
  <c r="R236" i="2"/>
  <c r="R378" i="2"/>
  <c r="R491" i="2"/>
  <c r="R628" i="2"/>
  <c r="R809" i="2"/>
  <c r="R1011" i="2"/>
  <c r="R1210" i="2"/>
  <c r="R2190" i="2"/>
  <c r="R3844" i="2"/>
  <c r="R189" i="2"/>
  <c r="R273" i="2"/>
  <c r="R385" i="2"/>
  <c r="R468" i="2"/>
  <c r="R540" i="2"/>
  <c r="R635" i="2"/>
  <c r="R780" i="2"/>
  <c r="R852" i="2"/>
  <c r="R1024" i="2"/>
  <c r="R1161" i="2"/>
  <c r="R1626" i="2"/>
  <c r="R2316" i="2"/>
  <c r="R3892" i="2"/>
  <c r="R68" i="2"/>
  <c r="R297" i="2"/>
  <c r="R664" i="2"/>
  <c r="R894" i="2"/>
  <c r="R977" i="2"/>
  <c r="R1126" i="2"/>
  <c r="R1431" i="2"/>
  <c r="R2034" i="2"/>
  <c r="R2821" i="2"/>
  <c r="R9050" i="2"/>
  <c r="R8906" i="2"/>
  <c r="R8762" i="2"/>
  <c r="R8618" i="2"/>
  <c r="R8474" i="2"/>
  <c r="R8330" i="2"/>
  <c r="R8186" i="2"/>
  <c r="R9013" i="2"/>
  <c r="R8869" i="2"/>
  <c r="R8725" i="2"/>
  <c r="R8581" i="2"/>
  <c r="R8437" i="2"/>
  <c r="R8293" i="2"/>
  <c r="R8149" i="2"/>
  <c r="R9024" i="2"/>
  <c r="R8880" i="2"/>
  <c r="R8736" i="2"/>
  <c r="R8592" i="2"/>
  <c r="R9011" i="2"/>
  <c r="R8867" i="2"/>
  <c r="R8723" i="2"/>
  <c r="R8579" i="2"/>
  <c r="R9094" i="2"/>
  <c r="R8878" i="2"/>
  <c r="R8662" i="2"/>
  <c r="R8457" i="2"/>
  <c r="R8284" i="2"/>
  <c r="R8112" i="2"/>
  <c r="R7966" i="2"/>
  <c r="R7822" i="2"/>
  <c r="R8897" i="2"/>
  <c r="R8681" i="2"/>
  <c r="R8472" i="2"/>
  <c r="R8297" i="2"/>
  <c r="R8124" i="2"/>
  <c r="R7977" i="2"/>
  <c r="R7833" i="2"/>
  <c r="R8932" i="2"/>
  <c r="R8716" i="2"/>
  <c r="R8503" i="2"/>
  <c r="R8324" i="2"/>
  <c r="R8152" i="2"/>
  <c r="R8000" i="2"/>
  <c r="R7856" i="2"/>
  <c r="R8931" i="2"/>
  <c r="R8715" i="2"/>
  <c r="R8502" i="2"/>
  <c r="R8323" i="2"/>
  <c r="R8151" i="2"/>
  <c r="R7999" i="2"/>
  <c r="R7855" i="2"/>
  <c r="R6491" i="2"/>
  <c r="R6635" i="2"/>
  <c r="R6779" i="2"/>
  <c r="R6923" i="2"/>
  <c r="R7067" i="2"/>
  <c r="R7211" i="2"/>
  <c r="R7355" i="2"/>
  <c r="R7515" i="2"/>
  <c r="R7731" i="2"/>
  <c r="R8010" i="2"/>
  <c r="R8380" i="2"/>
  <c r="R8838" i="2"/>
  <c r="R7540" i="2"/>
  <c r="R7684" i="2"/>
  <c r="R7835" i="2"/>
  <c r="R8051" i="2"/>
  <c r="R8299" i="2"/>
  <c r="R8575" i="2"/>
  <c r="R8899" i="2"/>
  <c r="R7529" i="2"/>
  <c r="R7673" i="2"/>
  <c r="R7818" i="2"/>
  <c r="R8032" i="2"/>
  <c r="R8276" i="2"/>
  <c r="R8548" i="2"/>
  <c r="R8872" i="2"/>
  <c r="R7494" i="2"/>
  <c r="R7638" i="2"/>
  <c r="R7782" i="2"/>
  <c r="R7981" i="2"/>
  <c r="R8215" i="2"/>
  <c r="R8478" i="2"/>
  <c r="R8793" i="2"/>
  <c r="R7459" i="2"/>
  <c r="R7603" i="2"/>
  <c r="R7747" i="2"/>
  <c r="R7926" i="2"/>
  <c r="R8148" i="2"/>
  <c r="R8408" i="2"/>
  <c r="R8710" i="2"/>
  <c r="R9034" i="2"/>
  <c r="R8071" i="2"/>
  <c r="R8469" i="2"/>
  <c r="R8967" i="2"/>
  <c r="R8110" i="2"/>
  <c r="R8536" i="2"/>
  <c r="R7857" i="2"/>
  <c r="R8325" i="2"/>
  <c r="R8933" i="2"/>
  <c r="R8140" i="2"/>
  <c r="R8698" i="2"/>
  <c r="R8603" i="2"/>
  <c r="R9035" i="2"/>
  <c r="R8904" i="2"/>
  <c r="R8317" i="2"/>
  <c r="R8749" i="2"/>
  <c r="R8294" i="2"/>
  <c r="R8870" i="2"/>
  <c r="R1517" i="2"/>
  <c r="R704" i="2"/>
  <c r="R2499" i="2"/>
  <c r="R870" i="2"/>
  <c r="R486" i="2"/>
  <c r="R17" i="2"/>
  <c r="R839" i="2"/>
  <c r="R272" i="2"/>
  <c r="R8900" i="2"/>
  <c r="R7506" i="2"/>
  <c r="R7650" i="2"/>
  <c r="R7794" i="2"/>
  <c r="R7997" i="2"/>
  <c r="R8235" i="2"/>
  <c r="R8500" i="2"/>
  <c r="R8817" i="2"/>
  <c r="R7471" i="2"/>
  <c r="R7615" i="2"/>
  <c r="R7759" i="2"/>
  <c r="R7946" i="2"/>
  <c r="R8172" i="2"/>
  <c r="R8432" i="2"/>
  <c r="R8742" i="2"/>
  <c r="R9066" i="2"/>
  <c r="R8109" i="2"/>
  <c r="R8487" i="2"/>
  <c r="R9039" i="2"/>
  <c r="R8123" i="2"/>
  <c r="R8660" i="2"/>
  <c r="R7941" i="2"/>
  <c r="R8427" i="2"/>
  <c r="R9057" i="2"/>
  <c r="R8240" i="2"/>
  <c r="R8826" i="2"/>
  <c r="R8687" i="2"/>
  <c r="R8556" i="2"/>
  <c r="R8988" i="2"/>
  <c r="R8401" i="2"/>
  <c r="R8833" i="2"/>
  <c r="R8306" i="2"/>
  <c r="R8882" i="2"/>
  <c r="R1487" i="2"/>
  <c r="R698" i="2"/>
  <c r="R2434" i="2"/>
  <c r="R864" i="2"/>
  <c r="R480" i="2"/>
  <c r="R5413" i="2"/>
  <c r="R821" i="2"/>
  <c r="R248" i="2"/>
  <c r="R8446" i="2"/>
  <c r="R8922" i="2"/>
  <c r="R7564" i="2"/>
  <c r="R7708" i="2"/>
  <c r="R7871" i="2"/>
  <c r="R8087" i="2"/>
  <c r="R8343" i="2"/>
  <c r="R8631" i="2"/>
  <c r="R8955" i="2"/>
  <c r="R7553" i="2"/>
  <c r="R7697" i="2"/>
  <c r="R7852" i="2"/>
  <c r="R8068" i="2"/>
  <c r="R8320" i="2"/>
  <c r="R8600" i="2"/>
  <c r="R8924" i="2"/>
  <c r="R7518" i="2"/>
  <c r="R7662" i="2"/>
  <c r="R7806" i="2"/>
  <c r="R8017" i="2"/>
  <c r="R8259" i="2"/>
  <c r="R8526" i="2"/>
  <c r="R8849" i="2"/>
  <c r="R7483" i="2"/>
  <c r="R7627" i="2"/>
  <c r="R7771" i="2"/>
  <c r="R7962" i="2"/>
  <c r="R8192" i="2"/>
  <c r="R8453" i="2"/>
  <c r="R8766" i="2"/>
  <c r="R9090" i="2"/>
  <c r="R8122" i="2"/>
  <c r="R8535" i="2"/>
  <c r="R9091" i="2"/>
  <c r="R8136" i="2"/>
  <c r="R8680" i="2"/>
  <c r="R7953" i="2"/>
  <c r="R8441" i="2"/>
  <c r="R9077" i="2"/>
  <c r="R8254" i="2"/>
  <c r="R8842" i="2"/>
  <c r="R8699" i="2"/>
  <c r="R8568" i="2"/>
  <c r="R9000" i="2"/>
  <c r="R8413" i="2"/>
  <c r="R8845" i="2"/>
  <c r="R8318" i="2"/>
  <c r="R8894" i="2"/>
  <c r="R1469" i="2"/>
  <c r="R670" i="2"/>
  <c r="R2376" i="2"/>
  <c r="R858" i="2"/>
  <c r="R474" i="2"/>
  <c r="R4106" i="2"/>
  <c r="R815" i="2"/>
  <c r="R242" i="2"/>
  <c r="R6671" i="2"/>
  <c r="R6815" i="2"/>
  <c r="R6959" i="2"/>
  <c r="R7103" i="2"/>
  <c r="R7247" i="2"/>
  <c r="R7391" i="2"/>
  <c r="R7571" i="2"/>
  <c r="R7787" i="2"/>
  <c r="R8095" i="2"/>
  <c r="R8484" i="2"/>
  <c r="R8962" i="2"/>
  <c r="R7576" i="2"/>
  <c r="R7720" i="2"/>
  <c r="R7887" i="2"/>
  <c r="R8105" i="2"/>
  <c r="R8361" i="2"/>
  <c r="R8655" i="2"/>
  <c r="R8979" i="2"/>
  <c r="R7565" i="2"/>
  <c r="R7709" i="2"/>
  <c r="R7872" i="2"/>
  <c r="R8088" i="2"/>
  <c r="R8344" i="2"/>
  <c r="R8632" i="2"/>
  <c r="R8956" i="2"/>
  <c r="R7530" i="2"/>
  <c r="R7674" i="2"/>
  <c r="R7819" i="2"/>
  <c r="R8033" i="2"/>
  <c r="R8277" i="2"/>
  <c r="R8549" i="2"/>
  <c r="R8873" i="2"/>
  <c r="R7495" i="2"/>
  <c r="R7639" i="2"/>
  <c r="R7783" i="2"/>
  <c r="R7982" i="2"/>
  <c r="R8216" i="2"/>
  <c r="R8479" i="2"/>
  <c r="R8794" i="2"/>
  <c r="R7831" i="2"/>
  <c r="R8135" i="2"/>
  <c r="R8607" i="2"/>
  <c r="R7832" i="2"/>
  <c r="R8180" i="2"/>
  <c r="R8696" i="2"/>
  <c r="R7965" i="2"/>
  <c r="R8456" i="2"/>
  <c r="R9093" i="2"/>
  <c r="R8268" i="2"/>
  <c r="R8862" i="2"/>
  <c r="R8711" i="2"/>
  <c r="R8580" i="2"/>
  <c r="R9012" i="2"/>
  <c r="R8425" i="2"/>
  <c r="R8857" i="2"/>
  <c r="R8438" i="2"/>
  <c r="R9014" i="2"/>
  <c r="R1173" i="2"/>
  <c r="R320" i="2"/>
  <c r="R1800" i="2"/>
  <c r="R798" i="2"/>
  <c r="R403" i="2"/>
  <c r="R2364" i="2"/>
  <c r="R679" i="2"/>
  <c r="R123" i="2"/>
  <c r="R6539" i="2"/>
  <c r="R6683" i="2"/>
  <c r="R6827" i="2"/>
  <c r="R6971" i="2"/>
  <c r="R7115" i="2"/>
  <c r="R7259" i="2"/>
  <c r="R7403" i="2"/>
  <c r="R7587" i="2"/>
  <c r="R7803" i="2"/>
  <c r="R8121" i="2"/>
  <c r="R8516" i="2"/>
  <c r="R8998" i="2"/>
  <c r="R7588" i="2"/>
  <c r="R7732" i="2"/>
  <c r="R7907" i="2"/>
  <c r="R8127" i="2"/>
  <c r="R8385" i="2"/>
  <c r="R8683" i="2"/>
  <c r="R9007" i="2"/>
  <c r="R7577" i="2"/>
  <c r="R7721" i="2"/>
  <c r="R7888" i="2"/>
  <c r="R8106" i="2"/>
  <c r="R8362" i="2"/>
  <c r="R8656" i="2"/>
  <c r="R8980" i="2"/>
  <c r="R7542" i="2"/>
  <c r="R7686" i="2"/>
  <c r="R7837" i="2"/>
  <c r="R8053" i="2"/>
  <c r="R8301" i="2"/>
  <c r="R8577" i="2"/>
  <c r="R8901" i="2"/>
  <c r="R7507" i="2"/>
  <c r="R7651" i="2"/>
  <c r="R7795" i="2"/>
  <c r="R7998" i="2"/>
  <c r="R8236" i="2"/>
  <c r="R8501" i="2"/>
  <c r="R8818" i="2"/>
  <c r="R7843" i="2"/>
  <c r="R8179" i="2"/>
  <c r="R8659" i="2"/>
  <c r="R7844" i="2"/>
  <c r="R8238" i="2"/>
  <c r="R8752" i="2"/>
  <c r="R8001" i="2"/>
  <c r="R8504" i="2"/>
  <c r="R7846" i="2"/>
  <c r="R8312" i="2"/>
  <c r="R8914" i="2"/>
  <c r="R8747" i="2"/>
  <c r="R8616" i="2"/>
  <c r="R9048" i="2"/>
  <c r="R8461" i="2"/>
  <c r="R8893" i="2"/>
  <c r="R8450" i="2"/>
  <c r="R9026" i="2"/>
  <c r="R1167" i="2"/>
  <c r="R314" i="2"/>
  <c r="R1740" i="2"/>
  <c r="R792" i="2"/>
  <c r="R397" i="2"/>
  <c r="R2309" i="2"/>
  <c r="R674" i="2"/>
  <c r="R101" i="2"/>
  <c r="R6551" i="2"/>
  <c r="R6695" i="2"/>
  <c r="R6839" i="2"/>
  <c r="R6983" i="2"/>
  <c r="R7127" i="2"/>
  <c r="R7271" i="2"/>
  <c r="R7415" i="2"/>
  <c r="R7607" i="2"/>
  <c r="R7826" i="2"/>
  <c r="R8158" i="2"/>
  <c r="R8562" i="2"/>
  <c r="R9046" i="2"/>
  <c r="R7600" i="2"/>
  <c r="R7744" i="2"/>
  <c r="R7923" i="2"/>
  <c r="R8145" i="2"/>
  <c r="R8405" i="2"/>
  <c r="R8707" i="2"/>
  <c r="R9031" i="2"/>
  <c r="R7589" i="2"/>
  <c r="R7733" i="2"/>
  <c r="R7908" i="2"/>
  <c r="R8128" i="2"/>
  <c r="R8386" i="2"/>
  <c r="R8684" i="2"/>
  <c r="R9008" i="2"/>
  <c r="R7554" i="2"/>
  <c r="R7698" i="2"/>
  <c r="R7853" i="2"/>
  <c r="R8069" i="2"/>
  <c r="R8321" i="2"/>
  <c r="R8601" i="2"/>
  <c r="R8925" i="2"/>
  <c r="R7519" i="2"/>
  <c r="R7663" i="2"/>
  <c r="R7807" i="2"/>
  <c r="R8018" i="2"/>
  <c r="R8260" i="2"/>
  <c r="R8527" i="2"/>
  <c r="R8850" i="2"/>
  <c r="R7879" i="2"/>
  <c r="R8237" i="2"/>
  <c r="R8679" i="2"/>
  <c r="R7880" i="2"/>
  <c r="R8280" i="2"/>
  <c r="R8876" i="2"/>
  <c r="R8085" i="2"/>
  <c r="R8625" i="2"/>
  <c r="R7930" i="2"/>
  <c r="R8412" i="2"/>
  <c r="R9042" i="2"/>
  <c r="R8831" i="2"/>
  <c r="R8700" i="2"/>
  <c r="R8113" i="2"/>
  <c r="R8545" i="2"/>
  <c r="R8977" i="2"/>
  <c r="R8462" i="2"/>
  <c r="R9038" i="2"/>
  <c r="R1132" i="2"/>
  <c r="R308" i="2"/>
  <c r="R1685" i="2"/>
  <c r="R786" i="2"/>
  <c r="R391" i="2"/>
  <c r="R2250" i="2"/>
  <c r="R640" i="2"/>
  <c r="R95" i="2"/>
  <c r="J1321" i="2"/>
  <c r="K1321" i="2" s="1"/>
  <c r="J1174" i="2"/>
  <c r="K1174" i="2" s="1"/>
  <c r="J882" i="2"/>
  <c r="K882" i="2" s="1"/>
  <c r="J837" i="2"/>
  <c r="K837" i="2" s="1"/>
  <c r="J541" i="2"/>
  <c r="K541" i="2" s="1"/>
  <c r="J581" i="2"/>
  <c r="K581" i="2" s="1"/>
  <c r="J930" i="2"/>
  <c r="K930" i="2" s="1"/>
  <c r="J172" i="2"/>
  <c r="K172" i="2" s="1"/>
  <c r="J1003" i="2"/>
  <c r="K1003" i="2" s="1"/>
  <c r="J1410" i="2"/>
  <c r="K1410" i="2" s="1"/>
  <c r="J962" i="2"/>
  <c r="K962" i="2" s="1"/>
  <c r="J1070" i="2"/>
  <c r="K1070" i="2" s="1"/>
  <c r="J1405" i="2"/>
  <c r="K1405" i="2" s="1"/>
  <c r="J378" i="2"/>
  <c r="K378" i="2" s="1"/>
  <c r="J1502" i="2"/>
  <c r="K1502" i="2" s="1"/>
  <c r="J263" i="2"/>
  <c r="K263" i="2" s="1"/>
  <c r="J1482" i="2"/>
  <c r="K1482" i="2" s="1"/>
  <c r="J1291" i="2"/>
  <c r="K1291" i="2" s="1"/>
  <c r="J1250" i="2"/>
  <c r="K1250" i="2" s="1"/>
  <c r="J1362" i="2"/>
  <c r="K1362" i="2" s="1"/>
  <c r="J1141" i="2"/>
  <c r="K1141" i="2" s="1"/>
  <c r="J978" i="2"/>
  <c r="K978" i="2" s="1"/>
  <c r="J1088" i="2"/>
  <c r="K1088" i="2" s="1"/>
  <c r="J913" i="2"/>
  <c r="K913" i="2" s="1"/>
  <c r="J996" i="2"/>
  <c r="K996" i="2" s="1"/>
  <c r="J901" i="2"/>
  <c r="K901" i="2" s="1"/>
  <c r="J834" i="2"/>
  <c r="K834" i="2" s="1"/>
  <c r="J779" i="2"/>
  <c r="K779" i="2" s="1"/>
  <c r="J629" i="2"/>
  <c r="K629" i="2" s="1"/>
  <c r="J673" i="2"/>
  <c r="K673" i="2" s="1"/>
  <c r="J1007" i="2"/>
  <c r="K1007" i="2" s="1"/>
  <c r="J404" i="2"/>
  <c r="K404" i="2" s="1"/>
  <c r="J262" i="2"/>
  <c r="K262" i="2" s="1"/>
  <c r="J371" i="2"/>
  <c r="K371" i="2" s="1"/>
  <c r="J479" i="2"/>
  <c r="K479" i="2" s="1"/>
  <c r="J270" i="2"/>
  <c r="K270" i="2" s="1"/>
  <c r="J224" i="2"/>
  <c r="K224" i="2" s="1"/>
  <c r="J221" i="2"/>
  <c r="K221" i="2" s="1"/>
  <c r="J181" i="2"/>
  <c r="K181" i="2" s="1"/>
  <c r="J157" i="2"/>
  <c r="K157" i="2" s="1"/>
  <c r="J1241" i="2"/>
  <c r="K1241" i="2" s="1"/>
  <c r="J1136" i="2"/>
  <c r="K1136" i="2" s="1"/>
  <c r="J1496" i="2"/>
  <c r="K1496" i="2" s="1"/>
  <c r="J1103" i="2"/>
  <c r="K1103" i="2" s="1"/>
  <c r="J1134" i="2"/>
  <c r="K1134" i="2" s="1"/>
  <c r="J963" i="2"/>
  <c r="K963" i="2" s="1"/>
  <c r="J1406" i="2"/>
  <c r="K1406" i="2" s="1"/>
  <c r="J762" i="2"/>
  <c r="K762" i="2" s="1"/>
  <c r="J758" i="2"/>
  <c r="K758" i="2" s="1"/>
  <c r="J883" i="2"/>
  <c r="K883" i="2" s="1"/>
  <c r="J540" i="2"/>
  <c r="K540" i="2" s="1"/>
  <c r="J829" i="2"/>
  <c r="K829" i="2" s="1"/>
  <c r="J332" i="2"/>
  <c r="K332" i="2" s="1"/>
  <c r="J1002" i="2"/>
  <c r="K1002" i="2" s="1"/>
  <c r="J617" i="2"/>
  <c r="K617" i="2" s="1"/>
  <c r="J496" i="2"/>
  <c r="K496" i="2" s="1"/>
  <c r="J661" i="2"/>
  <c r="K661" i="2" s="1"/>
  <c r="J623" i="2"/>
  <c r="K623" i="2" s="1"/>
  <c r="J247" i="2"/>
  <c r="K247" i="2" s="1"/>
  <c r="J1097" i="2"/>
  <c r="K1097" i="2" s="1"/>
  <c r="J411" i="2"/>
  <c r="K411" i="2" s="1"/>
  <c r="J1017" i="2"/>
  <c r="K1017" i="2" s="1"/>
  <c r="J231" i="2"/>
  <c r="K231" i="2" s="1"/>
  <c r="J891" i="2"/>
  <c r="K891" i="2" s="1"/>
  <c r="J877" i="2"/>
  <c r="K877" i="2" s="1"/>
  <c r="J938" i="2"/>
  <c r="K938" i="2" s="1"/>
  <c r="J428" i="2"/>
  <c r="K428" i="2" s="1"/>
  <c r="J810" i="2"/>
  <c r="K810" i="2" s="1"/>
  <c r="J620" i="2"/>
  <c r="K620" i="2" s="1"/>
  <c r="J447" i="2"/>
  <c r="K447" i="2" s="1"/>
  <c r="J1359" i="2"/>
  <c r="K1359" i="2" s="1"/>
  <c r="J199" i="2"/>
  <c r="K199" i="2" s="1"/>
  <c r="J894" i="2"/>
  <c r="K894" i="2" s="1"/>
  <c r="J842" i="2"/>
  <c r="K842" i="2" s="1"/>
  <c r="J512" i="2"/>
  <c r="K512" i="2" s="1"/>
  <c r="J471" i="2"/>
  <c r="K471" i="2" s="1"/>
  <c r="J323" i="2"/>
  <c r="K323" i="2" s="1"/>
  <c r="J1485" i="2"/>
  <c r="K1485" i="2" s="1"/>
  <c r="J1340" i="2"/>
  <c r="K1340" i="2" s="1"/>
  <c r="J1216" i="2"/>
  <c r="K1216" i="2" s="1"/>
  <c r="J1336" i="2"/>
  <c r="K1336" i="2" s="1"/>
  <c r="J1102" i="2"/>
  <c r="K1102" i="2" s="1"/>
  <c r="J973" i="2"/>
  <c r="K973" i="2" s="1"/>
  <c r="J1041" i="2"/>
  <c r="K1041" i="2" s="1"/>
  <c r="J817" i="2"/>
  <c r="K817" i="2" s="1"/>
  <c r="J608" i="2"/>
  <c r="K608" i="2" s="1"/>
  <c r="J870" i="2"/>
  <c r="K870" i="2" s="1"/>
  <c r="J567" i="2"/>
  <c r="K567" i="2" s="1"/>
  <c r="J546" i="2"/>
  <c r="K546" i="2" s="1"/>
  <c r="J893" i="2"/>
  <c r="K893" i="2" s="1"/>
  <c r="J508" i="2"/>
  <c r="K508" i="2" s="1"/>
  <c r="J476" i="2"/>
  <c r="K476" i="2" s="1"/>
  <c r="J463" i="2"/>
  <c r="K463" i="2" s="1"/>
  <c r="J319" i="2"/>
  <c r="K319" i="2" s="1"/>
  <c r="J277" i="2"/>
  <c r="K277" i="2" s="1"/>
  <c r="J218" i="2"/>
  <c r="K218" i="2" s="1"/>
  <c r="J153" i="2"/>
  <c r="K153" i="2" s="1"/>
  <c r="J217" i="2"/>
  <c r="K217" i="2" s="1"/>
  <c r="J1478" i="2"/>
  <c r="K1478" i="2" s="1"/>
  <c r="J1078" i="2"/>
  <c r="K1078" i="2" s="1"/>
  <c r="J1239" i="2"/>
  <c r="K1239" i="2" s="1"/>
  <c r="J1213" i="2"/>
  <c r="K1213" i="2" s="1"/>
  <c r="J1106" i="2"/>
  <c r="K1106" i="2" s="1"/>
  <c r="J951" i="2"/>
  <c r="K951" i="2" s="1"/>
  <c r="J424" i="2"/>
  <c r="K424" i="2" s="1"/>
  <c r="J865" i="2"/>
  <c r="K865" i="2" s="1"/>
  <c r="J294" i="2"/>
  <c r="K294" i="2" s="1"/>
  <c r="J590" i="2"/>
  <c r="K590" i="2" s="1"/>
  <c r="J1477" i="2"/>
  <c r="K1477" i="2" s="1"/>
  <c r="J700" i="2"/>
  <c r="K700" i="2" s="1"/>
  <c r="J1067" i="2"/>
  <c r="K1067" i="2" s="1"/>
  <c r="J1158" i="2"/>
  <c r="K1158" i="2" s="1"/>
  <c r="J346" i="2"/>
  <c r="K346" i="2" s="1"/>
  <c r="R329" i="2"/>
  <c r="J1275" i="2"/>
  <c r="K1275" i="2" s="1"/>
  <c r="J1146" i="2"/>
  <c r="K1146" i="2" s="1"/>
  <c r="J1348" i="2"/>
  <c r="K1348" i="2" s="1"/>
  <c r="J1201" i="2"/>
  <c r="K1201" i="2" s="1"/>
  <c r="J896" i="2"/>
  <c r="K896" i="2" s="1"/>
  <c r="J873" i="2"/>
  <c r="K873" i="2" s="1"/>
  <c r="J791" i="2"/>
  <c r="K791" i="2" s="1"/>
  <c r="J639" i="2"/>
  <c r="K639" i="2" s="1"/>
  <c r="J743" i="2"/>
  <c r="K743" i="2" s="1"/>
  <c r="J634" i="2"/>
  <c r="K634" i="2" s="1"/>
  <c r="J558" i="2"/>
  <c r="K558" i="2" s="1"/>
  <c r="J610" i="2"/>
  <c r="K610" i="2" s="1"/>
  <c r="J298" i="2"/>
  <c r="K298" i="2" s="1"/>
  <c r="J351" i="2"/>
  <c r="K351" i="2" s="1"/>
  <c r="J443" i="2"/>
  <c r="K443" i="2" s="1"/>
  <c r="J233" i="2"/>
  <c r="K233" i="2" s="1"/>
  <c r="J1421" i="2"/>
  <c r="K1421" i="2" s="1"/>
  <c r="J1227" i="2"/>
  <c r="K1227" i="2" s="1"/>
  <c r="J1031" i="2"/>
  <c r="K1031" i="2" s="1"/>
  <c r="J1212" i="2"/>
  <c r="K1212" i="2" s="1"/>
  <c r="J675" i="2"/>
  <c r="K675" i="2" s="1"/>
  <c r="J886" i="2"/>
  <c r="K886" i="2" s="1"/>
  <c r="J1042" i="2"/>
  <c r="K1042" i="2" s="1"/>
  <c r="J835" i="2"/>
  <c r="K835" i="2" s="1"/>
  <c r="J626" i="2"/>
  <c r="K626" i="2" s="1"/>
  <c r="J759" i="2"/>
  <c r="K759" i="2" s="1"/>
  <c r="J666" i="2"/>
  <c r="K666" i="2" s="1"/>
  <c r="J391" i="2"/>
  <c r="K391" i="2" s="1"/>
  <c r="J267" i="2"/>
  <c r="K267" i="2" s="1"/>
  <c r="J266" i="2"/>
  <c r="K266" i="2" s="1"/>
  <c r="J1436" i="2"/>
  <c r="K1436" i="2" s="1"/>
  <c r="J329" i="2"/>
  <c r="K329" i="2" s="1"/>
  <c r="R279" i="2"/>
  <c r="R207" i="2"/>
  <c r="R73" i="2"/>
  <c r="R2698" i="2"/>
  <c r="R1962" i="2"/>
  <c r="R1166" i="2"/>
  <c r="R1029" i="2"/>
  <c r="R857" i="2"/>
  <c r="R785" i="2"/>
  <c r="R634" i="2"/>
  <c r="R539" i="2"/>
  <c r="R467" i="2"/>
  <c r="R384" i="2"/>
  <c r="R284" i="2"/>
  <c r="R212" i="2"/>
  <c r="R89" i="2"/>
  <c r="R2605" i="2"/>
  <c r="R1135" i="2"/>
  <c r="R7047" i="2"/>
  <c r="J1251" i="2"/>
  <c r="K1251" i="2" s="1"/>
  <c r="J1404" i="2"/>
  <c r="K1404" i="2" s="1"/>
  <c r="J1425" i="2"/>
  <c r="K1425" i="2" s="1"/>
  <c r="J989" i="2"/>
  <c r="K989" i="2" s="1"/>
  <c r="J970" i="2"/>
  <c r="K970" i="2" s="1"/>
  <c r="J906" i="2"/>
  <c r="K906" i="2" s="1"/>
  <c r="J1034" i="2"/>
  <c r="K1034" i="2" s="1"/>
  <c r="J801" i="2"/>
  <c r="K801" i="2" s="1"/>
  <c r="J654" i="2"/>
  <c r="K654" i="2" s="1"/>
  <c r="J884" i="2"/>
  <c r="K884" i="2" s="1"/>
  <c r="J320" i="2"/>
  <c r="K320" i="2" s="1"/>
  <c r="J189" i="2"/>
  <c r="K189" i="2" s="1"/>
  <c r="J423" i="2"/>
  <c r="K423" i="2" s="1"/>
  <c r="J1128" i="2"/>
  <c r="K1128" i="2" s="1"/>
  <c r="J1473" i="2"/>
  <c r="K1473" i="2" s="1"/>
  <c r="J1402" i="2"/>
  <c r="K1402" i="2" s="1"/>
  <c r="J1307" i="2"/>
  <c r="K1307" i="2" s="1"/>
  <c r="J1472" i="2"/>
  <c r="K1472" i="2" s="1"/>
  <c r="J1306" i="2"/>
  <c r="K1306" i="2" s="1"/>
  <c r="J958" i="2"/>
  <c r="K958" i="2" s="1"/>
  <c r="J942" i="2"/>
  <c r="K942" i="2" s="1"/>
  <c r="J981" i="2"/>
  <c r="K981" i="2" s="1"/>
  <c r="J1019" i="2"/>
  <c r="K1019" i="2" s="1"/>
  <c r="J813" i="2"/>
  <c r="K813" i="2" s="1"/>
  <c r="J786" i="2"/>
  <c r="K786" i="2" s="1"/>
  <c r="J851" i="2"/>
  <c r="K851" i="2" s="1"/>
  <c r="J1016" i="2"/>
  <c r="K1016" i="2" s="1"/>
  <c r="J695" i="2"/>
  <c r="K695" i="2" s="1"/>
  <c r="J854" i="2"/>
  <c r="K854" i="2" s="1"/>
  <c r="J625" i="2"/>
  <c r="K625" i="2" s="1"/>
  <c r="J597" i="2"/>
  <c r="K597" i="2" s="1"/>
  <c r="J678" i="2"/>
  <c r="K678" i="2" s="1"/>
  <c r="J523" i="2"/>
  <c r="K523" i="2" s="1"/>
  <c r="J524" i="2"/>
  <c r="K524" i="2" s="1"/>
  <c r="J488" i="2"/>
  <c r="K488" i="2" s="1"/>
  <c r="J472" i="2"/>
  <c r="K472" i="2" s="1"/>
  <c r="J254" i="2"/>
  <c r="K254" i="2" s="1"/>
  <c r="J201" i="2"/>
  <c r="K201" i="2" s="1"/>
  <c r="J186" i="2"/>
  <c r="K186" i="2" s="1"/>
  <c r="J163" i="2"/>
  <c r="K163" i="2" s="1"/>
  <c r="J187" i="2"/>
  <c r="K187" i="2" s="1"/>
  <c r="J1474" i="2"/>
  <c r="K1474" i="2" s="1"/>
  <c r="J1173" i="2"/>
  <c r="K1173" i="2" s="1"/>
  <c r="J1276" i="2"/>
  <c r="K1276" i="2" s="1"/>
  <c r="J1303" i="2"/>
  <c r="K1303" i="2" s="1"/>
  <c r="J1428" i="2"/>
  <c r="K1428" i="2" s="1"/>
  <c r="J1004" i="2"/>
  <c r="K1004" i="2" s="1"/>
  <c r="J525" i="2"/>
  <c r="K525" i="2" s="1"/>
  <c r="J846" i="2"/>
  <c r="K846" i="2" s="1"/>
  <c r="J380" i="2"/>
  <c r="K380" i="2" s="1"/>
  <c r="J539" i="2"/>
  <c r="K539" i="2" s="1"/>
  <c r="J1448" i="2"/>
  <c r="K1448" i="2" s="1"/>
  <c r="J243" i="2"/>
  <c r="K243" i="2" s="1"/>
  <c r="J1029" i="2"/>
  <c r="K1029" i="2" s="1"/>
  <c r="J1065" i="2"/>
  <c r="K1065" i="2" s="1"/>
  <c r="J226" i="2"/>
  <c r="K226" i="2" s="1"/>
  <c r="J1210" i="2"/>
  <c r="K1210" i="2" s="1"/>
  <c r="J1204" i="2"/>
  <c r="K1204" i="2" s="1"/>
  <c r="J815" i="2"/>
  <c r="K815" i="2" s="1"/>
  <c r="J413" i="2"/>
  <c r="K413" i="2" s="1"/>
  <c r="J347" i="2"/>
  <c r="K347" i="2" s="1"/>
  <c r="J501" i="2"/>
  <c r="K501" i="2" s="1"/>
  <c r="J311" i="2"/>
  <c r="K311" i="2" s="1"/>
  <c r="J1184" i="2"/>
  <c r="K1184" i="2" s="1"/>
  <c r="J265" i="2"/>
  <c r="K265" i="2" s="1"/>
  <c r="J1300" i="2"/>
  <c r="K1300" i="2" s="1"/>
  <c r="J1205" i="2"/>
  <c r="K1205" i="2" s="1"/>
  <c r="J1225" i="2"/>
  <c r="K1225" i="2" s="1"/>
  <c r="J487" i="2"/>
  <c r="K487" i="2" s="1"/>
  <c r="J570" i="2"/>
  <c r="K570" i="2" s="1"/>
  <c r="J515" i="2"/>
  <c r="K515" i="2" s="1"/>
  <c r="J330" i="2"/>
  <c r="K330" i="2" s="1"/>
  <c r="J227" i="2"/>
  <c r="K227" i="2" s="1"/>
  <c r="J593" i="2"/>
  <c r="K593" i="2" s="1"/>
  <c r="J841" i="2"/>
  <c r="K841" i="2" s="1"/>
  <c r="J907" i="2"/>
  <c r="K907" i="2" s="1"/>
  <c r="J777" i="2"/>
  <c r="K777" i="2" s="1"/>
  <c r="J650" i="2"/>
  <c r="K650" i="2" s="1"/>
  <c r="J750" i="2"/>
  <c r="K750" i="2" s="1"/>
  <c r="J555" i="2"/>
  <c r="K555" i="2" s="1"/>
  <c r="J491" i="2"/>
  <c r="K491" i="2" s="1"/>
  <c r="J339" i="2"/>
  <c r="K339" i="2" s="1"/>
  <c r="J1305" i="2"/>
  <c r="K1305" i="2" s="1"/>
  <c r="J1424" i="2"/>
  <c r="K1424" i="2" s="1"/>
  <c r="J317" i="2"/>
  <c r="K317" i="2" s="1"/>
  <c r="J1280" i="2"/>
  <c r="K1280" i="2" s="1"/>
  <c r="J1215" i="2"/>
  <c r="K1215" i="2" s="1"/>
  <c r="J580" i="2"/>
  <c r="K580" i="2" s="1"/>
  <c r="J1399" i="2"/>
  <c r="K1399" i="2" s="1"/>
  <c r="J1132" i="2"/>
  <c r="K1132" i="2" s="1"/>
  <c r="J1094" i="2"/>
  <c r="K1094" i="2" s="1"/>
  <c r="J1147" i="2"/>
  <c r="K1147" i="2" s="1"/>
  <c r="J1069" i="2"/>
  <c r="K1069" i="2" s="1"/>
  <c r="J959" i="2"/>
  <c r="K959" i="2" s="1"/>
  <c r="J918" i="2"/>
  <c r="K918" i="2" s="1"/>
  <c r="J1107" i="2"/>
  <c r="K1107" i="2" s="1"/>
  <c r="J534" i="2"/>
  <c r="K534" i="2" s="1"/>
  <c r="J475" i="2"/>
  <c r="K475" i="2" s="1"/>
  <c r="J239" i="2"/>
  <c r="K239" i="2" s="1"/>
  <c r="J1483" i="2"/>
  <c r="K1483" i="2" s="1"/>
  <c r="J1224" i="2"/>
  <c r="K1224" i="2" s="1"/>
  <c r="J867" i="2"/>
  <c r="K867" i="2" s="1"/>
  <c r="J796" i="2"/>
  <c r="K796" i="2" s="1"/>
  <c r="J771" i="2"/>
  <c r="K771" i="2" s="1"/>
  <c r="J1371" i="2"/>
  <c r="K1371" i="2" s="1"/>
  <c r="J1312" i="2"/>
  <c r="K1312" i="2" s="1"/>
  <c r="J1360" i="2"/>
  <c r="K1360" i="2" s="1"/>
  <c r="J1304" i="2"/>
  <c r="K1304" i="2" s="1"/>
  <c r="J1245" i="2"/>
  <c r="K1245" i="2" s="1"/>
  <c r="J1167" i="2"/>
  <c r="K1167" i="2" s="1"/>
  <c r="J1077" i="2"/>
  <c r="K1077" i="2" s="1"/>
  <c r="J954" i="2"/>
  <c r="K954" i="2" s="1"/>
  <c r="J789" i="2"/>
  <c r="K789" i="2" s="1"/>
  <c r="J755" i="2"/>
  <c r="K755" i="2" s="1"/>
  <c r="J717" i="2"/>
  <c r="K717" i="2" s="1"/>
  <c r="J765" i="2"/>
  <c r="K765" i="2" s="1"/>
  <c r="J677" i="2"/>
  <c r="K677" i="2" s="1"/>
  <c r="J467" i="2"/>
  <c r="K467" i="2" s="1"/>
  <c r="J379" i="2"/>
  <c r="K379" i="2" s="1"/>
  <c r="J397" i="2"/>
  <c r="K397" i="2" s="1"/>
  <c r="J363" i="2"/>
  <c r="K363" i="2" s="1"/>
  <c r="J1179" i="2"/>
  <c r="K1179" i="2" s="1"/>
  <c r="J1388" i="2"/>
  <c r="K1388" i="2" s="1"/>
  <c r="J924" i="2"/>
  <c r="K924" i="2" s="1"/>
  <c r="J726" i="2"/>
  <c r="K726" i="2" s="1"/>
  <c r="J902" i="2"/>
  <c r="K902" i="2" s="1"/>
  <c r="J1018" i="2"/>
  <c r="K1018" i="2" s="1"/>
  <c r="J614" i="2"/>
  <c r="K614" i="2" s="1"/>
  <c r="J564" i="2"/>
  <c r="K564" i="2" s="1"/>
  <c r="J260" i="2"/>
  <c r="K260" i="2" s="1"/>
  <c r="J355" i="2"/>
  <c r="K355" i="2" s="1"/>
  <c r="J368" i="2"/>
  <c r="K368" i="2" s="1"/>
  <c r="J299" i="2"/>
  <c r="K299" i="2" s="1"/>
  <c r="J205" i="2"/>
  <c r="K205" i="2" s="1"/>
  <c r="J859" i="2"/>
  <c r="K859" i="2" s="1"/>
  <c r="J303" i="2"/>
  <c r="K303" i="2" s="1"/>
  <c r="J797" i="2"/>
  <c r="K797" i="2" s="1"/>
  <c r="J926" i="2"/>
  <c r="K926" i="2" s="1"/>
  <c r="J663" i="2"/>
  <c r="K663" i="2" s="1"/>
  <c r="J705" i="2"/>
  <c r="K705" i="2" s="1"/>
  <c r="J322" i="2"/>
  <c r="K322" i="2" s="1"/>
  <c r="J1172" i="2"/>
  <c r="K1172" i="2" s="1"/>
  <c r="J344" i="2"/>
  <c r="K344" i="2" s="1"/>
  <c r="J415" i="2"/>
  <c r="K415" i="2" s="1"/>
  <c r="J1091" i="2"/>
  <c r="K1091" i="2" s="1"/>
  <c r="J495" i="2"/>
  <c r="K495" i="2" s="1"/>
  <c r="J1326" i="2"/>
  <c r="K1326" i="2" s="1"/>
  <c r="J291" i="2"/>
  <c r="K291" i="2" s="1"/>
  <c r="J486" i="2"/>
  <c r="K486" i="2" s="1"/>
  <c r="J342" i="2"/>
  <c r="K342" i="2" s="1"/>
  <c r="J427" i="2"/>
  <c r="K427" i="2" s="1"/>
  <c r="J399" i="2"/>
  <c r="K399" i="2" s="1"/>
  <c r="J1500" i="2"/>
  <c r="K1500" i="2" s="1"/>
  <c r="J1395" i="2"/>
  <c r="K1395" i="2" s="1"/>
  <c r="J1217" i="2"/>
  <c r="K1217" i="2" s="1"/>
  <c r="J1089" i="2"/>
  <c r="K1089" i="2" s="1"/>
  <c r="J946" i="2"/>
  <c r="K946" i="2" s="1"/>
  <c r="J866" i="2"/>
  <c r="K866" i="2" s="1"/>
  <c r="J760" i="2"/>
  <c r="K760" i="2" s="1"/>
  <c r="J818" i="2"/>
  <c r="K818" i="2" s="1"/>
  <c r="J729" i="2"/>
  <c r="K729" i="2" s="1"/>
  <c r="J747" i="2"/>
  <c r="K747" i="2" s="1"/>
  <c r="J733" i="2"/>
  <c r="K733" i="2" s="1"/>
  <c r="J651" i="2"/>
  <c r="K651" i="2" s="1"/>
  <c r="J591" i="2"/>
  <c r="K591" i="2" s="1"/>
  <c r="J483" i="2"/>
  <c r="K483" i="2" s="1"/>
  <c r="J538" i="2"/>
  <c r="K538" i="2" s="1"/>
  <c r="J511" i="2"/>
  <c r="K511" i="2" s="1"/>
  <c r="J452" i="2"/>
  <c r="K452" i="2" s="1"/>
  <c r="J286" i="2"/>
  <c r="K286" i="2" s="1"/>
  <c r="J484" i="2"/>
  <c r="K484" i="2" s="1"/>
  <c r="J375" i="2"/>
  <c r="K375" i="2" s="1"/>
  <c r="J503" i="2"/>
  <c r="K503" i="2" s="1"/>
  <c r="J459" i="2"/>
  <c r="K459" i="2" s="1"/>
  <c r="J390" i="2"/>
  <c r="K390" i="2" s="1"/>
  <c r="J242" i="2"/>
  <c r="K242" i="2" s="1"/>
  <c r="J193" i="2"/>
  <c r="K193" i="2" s="1"/>
  <c r="J169" i="2"/>
  <c r="K169" i="2" s="1"/>
  <c r="J165" i="2"/>
  <c r="K165" i="2" s="1"/>
  <c r="J177" i="2"/>
  <c r="K177" i="2" s="1"/>
  <c r="J1267" i="2"/>
  <c r="K1267" i="2" s="1"/>
  <c r="J530" i="2"/>
  <c r="K530" i="2" s="1"/>
  <c r="J1175" i="2"/>
  <c r="K1175" i="2" s="1"/>
  <c r="J612" i="2"/>
  <c r="K612" i="2" s="1"/>
  <c r="J714" i="2"/>
  <c r="K714" i="2" s="1"/>
  <c r="J498" i="2"/>
  <c r="K498" i="2" s="1"/>
  <c r="J513" i="2"/>
  <c r="K513" i="2" s="1"/>
  <c r="J382" i="2"/>
  <c r="K382" i="2" s="1"/>
  <c r="J211" i="2"/>
  <c r="K211" i="2" s="1"/>
  <c r="J697" i="2"/>
  <c r="K697" i="2" s="1"/>
  <c r="R744" i="2"/>
  <c r="R593" i="2"/>
  <c r="R521" i="2"/>
  <c r="R449" i="2"/>
  <c r="R366" i="2"/>
  <c r="R266" i="2"/>
  <c r="R194" i="2"/>
  <c r="R27" i="2"/>
  <c r="R2238" i="2"/>
  <c r="R874" i="2"/>
  <c r="J1181" i="2"/>
  <c r="K1181" i="2" s="1"/>
  <c r="J998" i="2"/>
  <c r="K998" i="2" s="1"/>
  <c r="J782" i="2"/>
  <c r="K782" i="2" s="1"/>
  <c r="J961" i="2"/>
  <c r="K961" i="2" s="1"/>
  <c r="J950" i="2"/>
  <c r="K950" i="2" s="1"/>
  <c r="J1501" i="2"/>
  <c r="K1501" i="2" s="1"/>
  <c r="J1313" i="2"/>
  <c r="K1313" i="2" s="1"/>
  <c r="J1159" i="2"/>
  <c r="K1159" i="2" s="1"/>
  <c r="J1098" i="2"/>
  <c r="K1098" i="2" s="1"/>
  <c r="J1110" i="2"/>
  <c r="K1110" i="2" s="1"/>
  <c r="J939" i="2"/>
  <c r="K939" i="2" s="1"/>
  <c r="J825" i="2"/>
  <c r="K825" i="2" s="1"/>
  <c r="J910" i="2"/>
  <c r="K910" i="2" s="1"/>
  <c r="J295" i="2"/>
  <c r="K295" i="2" s="1"/>
  <c r="J1397" i="2"/>
  <c r="K1397" i="2" s="1"/>
  <c r="J1495" i="2"/>
  <c r="K1495" i="2" s="1"/>
  <c r="J1416" i="2"/>
  <c r="K1416" i="2" s="1"/>
  <c r="J781" i="2"/>
  <c r="K781" i="2" s="1"/>
  <c r="J719" i="2"/>
  <c r="K719" i="2" s="1"/>
  <c r="J377" i="2"/>
  <c r="K377" i="2" s="1"/>
  <c r="J464" i="2"/>
  <c r="K464" i="2" s="1"/>
  <c r="J235" i="2"/>
  <c r="K235" i="2" s="1"/>
  <c r="J769" i="2"/>
  <c r="K769" i="2" s="1"/>
  <c r="J1437" i="2"/>
  <c r="K1437" i="2" s="1"/>
  <c r="J1427" i="2"/>
  <c r="K1427" i="2" s="1"/>
  <c r="J1394" i="2"/>
  <c r="K1394" i="2" s="1"/>
  <c r="J1315" i="2"/>
  <c r="K1315" i="2" s="1"/>
  <c r="J1347" i="2"/>
  <c r="K1347" i="2" s="1"/>
  <c r="J1382" i="2"/>
  <c r="K1382" i="2" s="1"/>
  <c r="J1198" i="2"/>
  <c r="K1198" i="2" s="1"/>
  <c r="J1246" i="2"/>
  <c r="K1246" i="2" s="1"/>
  <c r="J1127" i="2"/>
  <c r="K1127" i="2" s="1"/>
  <c r="J1114" i="2"/>
  <c r="K1114" i="2" s="1"/>
  <c r="J1153" i="2"/>
  <c r="K1153" i="2" s="1"/>
  <c r="J1022" i="2"/>
  <c r="K1022" i="2" s="1"/>
  <c r="J1039" i="2"/>
  <c r="K1039" i="2" s="1"/>
  <c r="J1129" i="2"/>
  <c r="K1129" i="2" s="1"/>
  <c r="J971" i="2"/>
  <c r="K971" i="2" s="1"/>
  <c r="J1081" i="2"/>
  <c r="K1081" i="2" s="1"/>
  <c r="J908" i="2"/>
  <c r="K908" i="2" s="1"/>
  <c r="J822" i="2"/>
  <c r="K822" i="2" s="1"/>
  <c r="J734" i="2"/>
  <c r="K734" i="2" s="1"/>
  <c r="J869" i="2"/>
  <c r="K869" i="2" s="1"/>
  <c r="J668" i="2"/>
  <c r="K668" i="2" s="1"/>
  <c r="J833" i="2"/>
  <c r="K833" i="2" s="1"/>
  <c r="J905" i="2"/>
  <c r="K905" i="2" s="1"/>
  <c r="J556" i="2"/>
  <c r="K556" i="2" s="1"/>
  <c r="J451" i="2"/>
  <c r="K451" i="2" s="1"/>
  <c r="J621" i="2"/>
  <c r="K621" i="2" s="1"/>
  <c r="J439" i="2"/>
  <c r="K439" i="2" s="1"/>
  <c r="J435" i="2"/>
  <c r="K435" i="2" s="1"/>
  <c r="J383" i="2"/>
  <c r="K383" i="2" s="1"/>
  <c r="J335" i="2"/>
  <c r="K335" i="2" s="1"/>
  <c r="J387" i="2"/>
  <c r="K387" i="2" s="1"/>
  <c r="J354" i="2"/>
  <c r="K354" i="2" s="1"/>
  <c r="J301" i="2"/>
  <c r="K301" i="2" s="1"/>
  <c r="J197" i="2"/>
  <c r="K197" i="2" s="1"/>
  <c r="J1295" i="2"/>
  <c r="K1295" i="2" s="1"/>
  <c r="J991" i="2"/>
  <c r="K991" i="2" s="1"/>
  <c r="J1351" i="2"/>
  <c r="K1351" i="2" s="1"/>
  <c r="J1043" i="2"/>
  <c r="K1043" i="2" s="1"/>
  <c r="J889" i="2"/>
  <c r="K889" i="2" s="1"/>
  <c r="J1119" i="2"/>
  <c r="K1119" i="2" s="1"/>
  <c r="J774" i="2"/>
  <c r="K774" i="2" s="1"/>
  <c r="J578" i="2"/>
  <c r="K578" i="2" s="1"/>
  <c r="J598" i="2"/>
  <c r="K598" i="2" s="1"/>
  <c r="J173" i="2"/>
  <c r="K173" i="2" s="1"/>
  <c r="J287" i="2"/>
  <c r="K287" i="2" s="1"/>
  <c r="J1279" i="2"/>
  <c r="K1279" i="2" s="1"/>
  <c r="J240" i="2"/>
  <c r="K240" i="2" s="1"/>
  <c r="R355" i="2"/>
  <c r="R255" i="2"/>
  <c r="R183" i="2"/>
  <c r="R4450" i="2"/>
  <c r="R2427" i="2"/>
  <c r="R1733" i="2"/>
  <c r="R1142" i="2"/>
  <c r="R1005" i="2"/>
  <c r="R833" i="2"/>
  <c r="R738" i="2"/>
  <c r="R587" i="2"/>
  <c r="R515" i="2"/>
  <c r="R443" i="2"/>
  <c r="R360" i="2"/>
  <c r="R260" i="2"/>
  <c r="R188" i="2"/>
  <c r="R16" i="2"/>
  <c r="R2184" i="2"/>
  <c r="R856" i="2"/>
  <c r="J1387" i="2"/>
  <c r="K1387" i="2" s="1"/>
  <c r="J1264" i="2"/>
  <c r="K1264" i="2" s="1"/>
  <c r="J1062" i="2"/>
  <c r="K1062" i="2" s="1"/>
  <c r="J274" i="2"/>
  <c r="K274" i="2" s="1"/>
  <c r="J402" i="2"/>
  <c r="K402" i="2" s="1"/>
  <c r="J527" i="2"/>
  <c r="K527" i="2" s="1"/>
  <c r="J1262" i="2"/>
  <c r="K1262" i="2" s="1"/>
  <c r="J170" i="2"/>
  <c r="K170" i="2" s="1"/>
  <c r="J635" i="2"/>
  <c r="K635" i="2" s="1"/>
  <c r="J632" i="2"/>
  <c r="K632" i="2" s="1"/>
  <c r="J507" i="2"/>
  <c r="K507" i="2" s="1"/>
  <c r="J584" i="2"/>
  <c r="K584" i="2" s="1"/>
  <c r="J761" i="2"/>
  <c r="K761" i="2" s="1"/>
  <c r="J343" i="2"/>
  <c r="K343" i="2" s="1"/>
  <c r="J1447" i="2"/>
  <c r="K1447" i="2" s="1"/>
  <c r="J151" i="2"/>
  <c r="K151" i="2" s="1"/>
  <c r="J341" i="2"/>
  <c r="K341" i="2" s="1"/>
  <c r="J367" i="2"/>
  <c r="K367" i="2" s="1"/>
  <c r="J160" i="2"/>
  <c r="K160" i="2" s="1"/>
  <c r="J1242" i="2"/>
  <c r="K1242" i="2" s="1"/>
  <c r="J927" i="2"/>
  <c r="K927" i="2" s="1"/>
  <c r="J721" i="2"/>
  <c r="K721" i="2" s="1"/>
  <c r="J798" i="2"/>
  <c r="K798" i="2" s="1"/>
  <c r="J296" i="2"/>
  <c r="K296" i="2" s="1"/>
  <c r="J856" i="2"/>
  <c r="K856" i="2" s="1"/>
  <c r="J899" i="2"/>
  <c r="K899" i="2" s="1"/>
  <c r="J1414" i="2"/>
  <c r="K1414" i="2" s="1"/>
  <c r="J1324" i="2"/>
  <c r="K1324" i="2" s="1"/>
  <c r="J1499" i="2"/>
  <c r="K1499" i="2" s="1"/>
  <c r="J1469" i="2"/>
  <c r="K1469" i="2" s="1"/>
  <c r="J1418" i="2"/>
  <c r="K1418" i="2" s="1"/>
  <c r="J1422" i="2"/>
  <c r="K1422" i="2" s="1"/>
  <c r="J1364" i="2"/>
  <c r="K1364" i="2" s="1"/>
  <c r="J1288" i="2"/>
  <c r="K1288" i="2" s="1"/>
  <c r="J1316" i="2"/>
  <c r="K1316" i="2" s="1"/>
  <c r="J1111" i="2"/>
  <c r="K1111" i="2" s="1"/>
  <c r="J1120" i="2"/>
  <c r="K1120" i="2" s="1"/>
  <c r="J1047" i="2"/>
  <c r="K1047" i="2" s="1"/>
  <c r="J934" i="2"/>
  <c r="K934" i="2" s="1"/>
  <c r="J1030" i="2"/>
  <c r="K1030" i="2" s="1"/>
  <c r="J861" i="2"/>
  <c r="K861" i="2" s="1"/>
  <c r="J964" i="2"/>
  <c r="K964" i="2" s="1"/>
  <c r="J827" i="2"/>
  <c r="K827" i="2" s="1"/>
  <c r="J839" i="2"/>
  <c r="K839" i="2" s="1"/>
  <c r="J914" i="2"/>
  <c r="K914" i="2" s="1"/>
  <c r="J741" i="2"/>
  <c r="K741" i="2" s="1"/>
  <c r="J849" i="2"/>
  <c r="K849" i="2" s="1"/>
  <c r="J659" i="2"/>
  <c r="K659" i="2" s="1"/>
  <c r="J688" i="2"/>
  <c r="K688" i="2" s="1"/>
  <c r="J582" i="2"/>
  <c r="K582" i="2" s="1"/>
  <c r="J499" i="2"/>
  <c r="K499" i="2" s="1"/>
  <c r="J500" i="2"/>
  <c r="K500" i="2" s="1"/>
  <c r="J366" i="2"/>
  <c r="K366" i="2" s="1"/>
  <c r="J440" i="2"/>
  <c r="K440" i="2" s="1"/>
  <c r="J162" i="2"/>
  <c r="K162" i="2" s="1"/>
  <c r="J1457" i="2"/>
  <c r="K1457" i="2" s="1"/>
  <c r="J1155" i="2"/>
  <c r="K1155" i="2" s="1"/>
  <c r="J1310" i="2"/>
  <c r="K1310" i="2" s="1"/>
  <c r="J1266" i="2"/>
  <c r="K1266" i="2" s="1"/>
  <c r="J1294" i="2"/>
  <c r="K1294" i="2" s="1"/>
  <c r="J1438" i="2"/>
  <c r="K1438" i="2" s="1"/>
  <c r="J1475" i="2"/>
  <c r="K1475" i="2" s="1"/>
  <c r="J738" i="2"/>
  <c r="K738" i="2" s="1"/>
  <c r="J1229" i="2"/>
  <c r="K1229" i="2" s="1"/>
  <c r="J175" i="2"/>
  <c r="K175" i="2" s="1"/>
  <c r="J414" i="2"/>
  <c r="K414" i="2" s="1"/>
  <c r="J645" i="2"/>
  <c r="K645" i="2" s="1"/>
  <c r="J633" i="2"/>
  <c r="K633" i="2" s="1"/>
  <c r="J745" i="2"/>
  <c r="K745" i="2" s="1"/>
  <c r="J712" i="2"/>
  <c r="K712" i="2" s="1"/>
  <c r="R1674" i="2"/>
  <c r="R1136" i="2"/>
  <c r="R999" i="2"/>
  <c r="R827" i="2"/>
  <c r="R732" i="2"/>
  <c r="R581" i="2"/>
  <c r="R509" i="2"/>
  <c r="R437" i="2"/>
  <c r="R354" i="2"/>
  <c r="R254" i="2"/>
  <c r="R182" i="2"/>
  <c r="R9101" i="2"/>
  <c r="R1896" i="2"/>
  <c r="R820" i="2"/>
  <c r="R2538" i="2"/>
  <c r="R1836" i="2"/>
  <c r="R1209" i="2"/>
  <c r="R1022" i="2"/>
  <c r="R778" i="2"/>
  <c r="R401" i="2"/>
  <c r="R2480" i="2"/>
  <c r="R1781" i="2"/>
  <c r="R1201" i="2"/>
  <c r="R1016" i="2"/>
  <c r="R749" i="2"/>
  <c r="R347" i="2"/>
  <c r="R2357" i="2"/>
  <c r="R1662" i="2"/>
  <c r="R1159" i="2"/>
  <c r="R998" i="2"/>
  <c r="R725" i="2"/>
  <c r="R323" i="2"/>
  <c r="R1548" i="2"/>
  <c r="R1141" i="2"/>
  <c r="R862" i="2"/>
  <c r="R662" i="2"/>
  <c r="R253" i="2"/>
  <c r="R3100" i="2"/>
  <c r="R2124" i="2"/>
  <c r="R1420" i="2"/>
  <c r="R1058" i="2"/>
  <c r="R850" i="2"/>
  <c r="R562" i="2"/>
  <c r="R4347" i="2"/>
  <c r="R2884" i="2"/>
  <c r="R2069" i="2"/>
  <c r="R1316" i="2"/>
  <c r="R1046" i="2"/>
  <c r="R844" i="2"/>
  <c r="R556" i="2"/>
  <c r="R3098" i="2"/>
  <c r="R2781" i="2"/>
  <c r="R2010" i="2"/>
  <c r="R1277" i="2"/>
  <c r="R1040" i="2"/>
  <c r="R838" i="2"/>
  <c r="R550" i="2"/>
  <c r="R2872" i="2"/>
  <c r="R2687" i="2"/>
  <c r="R1950" i="2"/>
  <c r="R1253" i="2"/>
  <c r="R1034" i="2"/>
  <c r="R832" i="2"/>
  <c r="R484" i="2"/>
  <c r="R1464" i="2"/>
  <c r="R1502" i="2"/>
  <c r="R1153" i="2"/>
  <c r="R1010" i="2"/>
  <c r="R784" i="2"/>
  <c r="R526" i="2"/>
  <c r="R3316" i="2"/>
  <c r="R1292" i="2"/>
  <c r="R1064" i="2"/>
  <c r="R868" i="2"/>
  <c r="R737" i="2"/>
  <c r="R359" i="2"/>
  <c r="R1230" i="2"/>
  <c r="R478" i="2"/>
  <c r="R259" i="2"/>
  <c r="R1409" i="2"/>
  <c r="R633" i="2"/>
  <c r="R466" i="2"/>
  <c r="R241" i="2"/>
  <c r="R1188" i="2"/>
  <c r="R992" i="2"/>
  <c r="R802" i="2"/>
  <c r="R627" i="2"/>
  <c r="R460" i="2"/>
  <c r="R175" i="2"/>
  <c r="R1117" i="2"/>
  <c r="R921" i="2"/>
  <c r="R796" i="2"/>
  <c r="R598" i="2"/>
  <c r="R454" i="2"/>
  <c r="R26" i="2"/>
  <c r="R1087" i="2"/>
  <c r="R1052" i="2"/>
  <c r="R915" i="2"/>
  <c r="R790" i="2"/>
  <c r="R592" i="2"/>
  <c r="R448" i="2"/>
  <c r="R15" i="2"/>
  <c r="R956" i="2"/>
  <c r="R944" i="2"/>
  <c r="R678" i="2"/>
  <c r="R544" i="2"/>
  <c r="R383" i="2"/>
  <c r="R199" i="2"/>
  <c r="R2770" i="2"/>
  <c r="R772" i="2"/>
  <c r="R538" i="2"/>
  <c r="R377" i="2"/>
  <c r="R193" i="2"/>
  <c r="R1949" i="2"/>
  <c r="R766" i="2"/>
  <c r="R371" i="2"/>
  <c r="R187" i="2"/>
  <c r="R1890" i="2"/>
  <c r="R713" i="2"/>
  <c r="R639" i="2"/>
  <c r="R490" i="2"/>
  <c r="R365" i="2"/>
  <c r="R181" i="2"/>
  <c r="R1830" i="2"/>
  <c r="R311" i="2"/>
  <c r="R760" i="2"/>
  <c r="R532" i="2"/>
  <c r="R436" i="2"/>
  <c r="R283" i="2"/>
  <c r="R169" i="2"/>
  <c r="R2597" i="2"/>
  <c r="R1111" i="2"/>
  <c r="R288" i="2"/>
  <c r="R128" i="2"/>
  <c r="R2118" i="2"/>
  <c r="R1105" i="2"/>
  <c r="R163" i="2"/>
  <c r="R520" i="2"/>
  <c r="R395" i="2"/>
  <c r="R271" i="2"/>
  <c r="R117" i="2"/>
  <c r="R2064" i="2"/>
  <c r="R1099" i="2"/>
  <c r="R145" i="2"/>
  <c r="R508" i="2"/>
  <c r="R389" i="2"/>
  <c r="R265" i="2"/>
  <c r="R71" i="2"/>
  <c r="R2004" i="2"/>
  <c r="R1093" i="2"/>
  <c r="R111" i="2"/>
  <c r="R826" i="2"/>
  <c r="R731" i="2"/>
  <c r="R586" i="2"/>
  <c r="R514" i="2"/>
  <c r="R442" i="2"/>
  <c r="R353" i="2"/>
  <c r="R247" i="2"/>
  <c r="R77" i="2"/>
  <c r="R2680" i="2"/>
  <c r="R1349" i="2"/>
  <c r="R950" i="2"/>
  <c r="R133" i="2"/>
  <c r="R814" i="2"/>
  <c r="R690" i="2"/>
  <c r="R574" i="2"/>
  <c r="R502" i="2"/>
  <c r="R430" i="2"/>
  <c r="R341" i="2"/>
  <c r="R235" i="2"/>
  <c r="R42" i="2"/>
  <c r="R2537" i="2"/>
  <c r="R1223" i="2"/>
  <c r="R938" i="2"/>
  <c r="R2591" i="2"/>
  <c r="R808" i="2"/>
  <c r="R684" i="2"/>
  <c r="R568" i="2"/>
  <c r="R496" i="2"/>
  <c r="R424" i="2"/>
  <c r="R335" i="2"/>
  <c r="R223" i="2"/>
  <c r="R37" i="2"/>
  <c r="R2178" i="2"/>
  <c r="R1194" i="2"/>
  <c r="R926" i="2"/>
  <c r="R2406" i="2"/>
  <c r="R2466" i="2"/>
  <c r="R1081" i="2"/>
  <c r="R707" i="2"/>
  <c r="R2346" i="2"/>
  <c r="R968" i="2"/>
  <c r="R667" i="2"/>
  <c r="R1472" i="2"/>
  <c r="R962" i="2"/>
  <c r="R650" i="2"/>
  <c r="R1307" i="2"/>
  <c r="N19" i="2"/>
  <c r="R139" i="2"/>
  <c r="R1656" i="2"/>
  <c r="R229" i="2"/>
  <c r="R122" i="2"/>
  <c r="R4966" i="2"/>
  <c r="R2473" i="2"/>
  <c r="R1776" i="2"/>
  <c r="R1182" i="2"/>
  <c r="R1075" i="2"/>
  <c r="R909" i="2"/>
  <c r="R644" i="2"/>
  <c r="R105" i="2"/>
  <c r="R1158" i="2"/>
  <c r="R2408" i="2"/>
  <c r="R1716" i="2"/>
  <c r="R1176" i="2"/>
  <c r="R1069" i="2"/>
  <c r="R903" i="2"/>
  <c r="R621" i="2"/>
  <c r="R5" i="2"/>
  <c r="R1146" i="2"/>
  <c r="R217" i="2"/>
  <c r="R100" i="2"/>
  <c r="R4054" i="2"/>
  <c r="R2352" i="2"/>
  <c r="R1661" i="2"/>
  <c r="R1170" i="2"/>
  <c r="R986" i="2"/>
  <c r="R897" i="2"/>
  <c r="R615" i="2"/>
  <c r="R3532" i="2"/>
  <c r="R1033" i="2"/>
  <c r="R211" i="2"/>
  <c r="R94" i="2"/>
  <c r="R3772" i="2"/>
  <c r="R2292" i="2"/>
  <c r="R1602" i="2"/>
  <c r="R1129" i="2"/>
  <c r="R980" i="2"/>
  <c r="R891" i="2"/>
  <c r="R418" i="2"/>
  <c r="R3292" i="2"/>
  <c r="R1009" i="2"/>
  <c r="R205" i="2"/>
  <c r="R88" i="2"/>
  <c r="R3556" i="2"/>
  <c r="R2237" i="2"/>
  <c r="R1542" i="2"/>
  <c r="R1123" i="2"/>
  <c r="R974" i="2"/>
  <c r="R879" i="2"/>
  <c r="R412" i="2"/>
  <c r="R3076" i="2"/>
  <c r="R1003" i="2"/>
  <c r="R406" i="2"/>
  <c r="R59" i="2"/>
  <c r="R2232" i="2"/>
  <c r="R873" i="2"/>
  <c r="R317" i="2"/>
  <c r="R53" i="2"/>
  <c r="R1829" i="2"/>
  <c r="R789" i="2"/>
  <c r="R748" i="2"/>
  <c r="R701" i="2"/>
  <c r="R300" i="2"/>
  <c r="R6831" i="2"/>
  <c r="R1596" i="2"/>
  <c r="R689" i="2"/>
  <c r="R695" i="2"/>
  <c r="R294" i="2"/>
  <c r="R4006" i="2"/>
  <c r="R1491" i="2"/>
  <c r="R561" i="2"/>
  <c r="R885" i="2"/>
  <c r="R656" i="2"/>
  <c r="R305" i="2"/>
  <c r="R65" i="2"/>
  <c r="R2532" i="2"/>
  <c r="R1369" i="2"/>
  <c r="R777" i="2"/>
  <c r="R1268" i="2"/>
  <c r="R742" i="2"/>
  <c r="R754" i="2"/>
  <c r="R609" i="2"/>
  <c r="R157" i="2"/>
  <c r="R4944" i="2"/>
  <c r="R2172" i="2"/>
  <c r="R1057" i="2"/>
  <c r="R495" i="2"/>
  <c r="R932" i="2"/>
  <c r="R719" i="2"/>
  <c r="R603" i="2"/>
  <c r="R151" i="2"/>
  <c r="R4294" i="2"/>
  <c r="R2117" i="2"/>
  <c r="R1039" i="2"/>
  <c r="R489" i="2"/>
  <c r="R82" i="2"/>
  <c r="R3770" i="2"/>
  <c r="R2286" i="2"/>
  <c r="R1427" i="2"/>
  <c r="R1021" i="2"/>
  <c r="R567" i="2"/>
  <c r="R47" i="2"/>
  <c r="R2864" i="2"/>
  <c r="R2058" i="2"/>
  <c r="R1252" i="2"/>
  <c r="R855" i="2"/>
  <c r="R483" i="2"/>
  <c r="R31" i="2"/>
  <c r="T9" i="2" s="1"/>
  <c r="U9" i="2" s="1"/>
  <c r="R2769" i="2"/>
  <c r="R1998" i="2"/>
  <c r="R1215" i="2"/>
  <c r="R837" i="2"/>
  <c r="R453" i="2"/>
  <c r="R9" i="2"/>
  <c r="R2672" i="2"/>
  <c r="R1944" i="2"/>
  <c r="R1164" i="2"/>
  <c r="R831" i="2"/>
  <c r="R352" i="2"/>
  <c r="R1541" i="2"/>
  <c r="R1244" i="2"/>
  <c r="R1027" i="2"/>
  <c r="R801" i="2"/>
  <c r="R537" i="2"/>
  <c r="R1331" i="2"/>
  <c r="R1140" i="2"/>
  <c r="R867" i="2"/>
  <c r="R736" i="2"/>
  <c r="R447" i="2"/>
  <c r="R1884" i="2"/>
  <c r="R1315" i="2"/>
  <c r="R1063" i="2"/>
  <c r="R861" i="2"/>
  <c r="R730" i="2"/>
  <c r="R394" i="2"/>
  <c r="R1770" i="2"/>
  <c r="R1283" i="2"/>
  <c r="R1051" i="2"/>
  <c r="R849" i="2"/>
  <c r="R638" i="2"/>
  <c r="R340" i="2"/>
  <c r="R1710" i="2"/>
  <c r="R1276" i="2"/>
  <c r="R1045" i="2"/>
  <c r="R843" i="2"/>
  <c r="R597" i="2"/>
  <c r="R334" i="2"/>
  <c r="R1152" i="2"/>
  <c r="R1015" i="2"/>
  <c r="R819" i="2"/>
  <c r="R573" i="2"/>
  <c r="R346" i="2"/>
  <c r="R1291" i="2"/>
  <c r="R1134" i="2"/>
  <c r="R991" i="2"/>
  <c r="R783" i="2"/>
  <c r="R555" i="2"/>
  <c r="R234" i="2"/>
  <c r="R228" i="2"/>
  <c r="R471" i="2"/>
  <c r="R222" i="2"/>
  <c r="R632" i="2"/>
  <c r="R465" i="2"/>
  <c r="R216" i="2"/>
  <c r="R626" i="2"/>
  <c r="R459" i="2"/>
  <c r="R204" i="2"/>
  <c r="R997" i="2"/>
  <c r="R825" i="2"/>
  <c r="R724" i="2"/>
  <c r="R543" i="2"/>
  <c r="R400" i="2"/>
  <c r="R210" i="2"/>
  <c r="R920" i="2"/>
  <c r="R813" i="2"/>
  <c r="R683" i="2"/>
  <c r="R531" i="2"/>
  <c r="R382" i="2"/>
  <c r="R198" i="2"/>
  <c r="R914" i="2"/>
  <c r="R807" i="2"/>
  <c r="R672" i="2"/>
  <c r="R525" i="2"/>
  <c r="R358" i="2"/>
  <c r="R174" i="2"/>
  <c r="R519" i="2"/>
  <c r="R441" i="2"/>
  <c r="R328" i="2"/>
  <c r="R168" i="2"/>
  <c r="R591" i="2"/>
  <c r="R513" i="2"/>
  <c r="R435" i="2"/>
  <c r="R282" i="2"/>
  <c r="R121" i="2"/>
  <c r="R585" i="2"/>
  <c r="R507" i="2"/>
  <c r="R429" i="2"/>
  <c r="R276" i="2"/>
  <c r="R93" i="2"/>
  <c r="R579" i="2"/>
  <c r="R501" i="2"/>
  <c r="R423" i="2"/>
  <c r="R246" i="2"/>
  <c r="R87" i="2"/>
  <c r="R270" i="2"/>
  <c r="R127" i="2"/>
  <c r="R795" i="2"/>
  <c r="R661" i="2"/>
  <c r="R549" i="2"/>
  <c r="R477" i="2"/>
  <c r="R388" i="2"/>
  <c r="R240" i="2"/>
  <c r="R99" i="2"/>
  <c r="R76" i="2"/>
  <c r="R70" i="2"/>
  <c r="R376" i="2"/>
  <c r="R264" i="2"/>
  <c r="R192" i="2"/>
  <c r="R41" i="2"/>
  <c r="R370" i="2"/>
  <c r="R258" i="2"/>
  <c r="R186" i="2"/>
  <c r="R36" i="2"/>
  <c r="R364" i="2"/>
  <c r="R252" i="2"/>
  <c r="R180" i="2"/>
  <c r="R5781" i="2"/>
  <c r="R4753" i="2"/>
  <c r="R3866" i="2"/>
  <c r="R3290" i="2"/>
  <c r="R2842" i="2"/>
  <c r="R2612" i="2"/>
  <c r="R2459" i="2"/>
  <c r="R2310" i="2"/>
  <c r="R2166" i="2"/>
  <c r="R2045" i="2"/>
  <c r="R1901" i="2"/>
  <c r="R1758" i="2"/>
  <c r="R1620" i="2"/>
  <c r="R1259" i="2"/>
  <c r="R1196" i="2"/>
  <c r="R1189" i="2"/>
  <c r="R1122" i="2"/>
  <c r="R1115" i="2"/>
  <c r="R1086" i="2"/>
  <c r="R1079" i="2"/>
  <c r="R1044" i="2"/>
  <c r="R985" i="2"/>
  <c r="R978" i="2"/>
  <c r="R949" i="2"/>
  <c r="R942" i="2"/>
  <c r="R919" i="2"/>
  <c r="R896" i="2"/>
  <c r="R889" i="2"/>
  <c r="R854" i="2"/>
  <c r="R782" i="2"/>
  <c r="R759" i="2"/>
  <c r="R700" i="2"/>
  <c r="R652" i="2"/>
  <c r="R645" i="2"/>
  <c r="R637" i="2"/>
  <c r="R605" i="2"/>
  <c r="R536" i="2"/>
  <c r="R464" i="2"/>
  <c r="R399" i="2"/>
  <c r="R327" i="2"/>
  <c r="R319" i="2"/>
  <c r="R312" i="2"/>
  <c r="R290" i="2"/>
  <c r="R221" i="2"/>
  <c r="R162" i="2"/>
  <c r="R155" i="2"/>
  <c r="R110" i="2"/>
  <c r="R84" i="2"/>
  <c r="R61" i="2"/>
  <c r="R54" i="2"/>
  <c r="R25" i="2"/>
  <c r="T8" i="2" s="1"/>
  <c r="U8" i="2" s="1"/>
  <c r="R152" i="2"/>
  <c r="R8" i="2"/>
  <c r="X5" i="2" s="1"/>
  <c r="Z5" i="2" s="1"/>
  <c r="Y5" i="2" s="1"/>
  <c r="R2653" i="2"/>
  <c r="R607" i="2"/>
  <c r="R4722" i="2"/>
  <c r="R3820" i="2"/>
  <c r="R3268" i="2"/>
  <c r="R2809" i="2"/>
  <c r="R2590" i="2"/>
  <c r="R2453" i="2"/>
  <c r="R2304" i="2"/>
  <c r="R2165" i="2"/>
  <c r="R2022" i="2"/>
  <c r="R1878" i="2"/>
  <c r="R1757" i="2"/>
  <c r="R1613" i="2"/>
  <c r="R1325" i="2"/>
  <c r="R1297" i="2"/>
  <c r="R1213" i="2"/>
  <c r="R1181" i="2"/>
  <c r="R1174" i="2"/>
  <c r="R1157" i="2"/>
  <c r="R1107" i="2"/>
  <c r="R1100" i="2"/>
  <c r="R1071" i="2"/>
  <c r="R1002" i="2"/>
  <c r="R970" i="2"/>
  <c r="R963" i="2"/>
  <c r="R934" i="2"/>
  <c r="R927" i="2"/>
  <c r="R910" i="2"/>
  <c r="R881" i="2"/>
  <c r="R812" i="2"/>
  <c r="R773" i="2"/>
  <c r="R741" i="2"/>
  <c r="R714" i="2"/>
  <c r="R682" i="2"/>
  <c r="R666" i="2"/>
  <c r="R619" i="2"/>
  <c r="R566" i="2"/>
  <c r="R494" i="2"/>
  <c r="R422" i="2"/>
  <c r="R414" i="2"/>
  <c r="R407" i="2"/>
  <c r="R357" i="2"/>
  <c r="R251" i="2"/>
  <c r="R179" i="2"/>
  <c r="R147" i="2"/>
  <c r="R140" i="2"/>
  <c r="R92" i="2"/>
  <c r="R46" i="2"/>
  <c r="R32" i="2"/>
  <c r="R10" i="2"/>
  <c r="R316" i="2"/>
  <c r="R159" i="2"/>
  <c r="R107" i="2"/>
  <c r="R22" i="2"/>
  <c r="R2493" i="2"/>
  <c r="R1198" i="2"/>
  <c r="R898" i="2"/>
  <c r="R614" i="2"/>
  <c r="R203" i="2"/>
  <c r="R4491" i="2"/>
  <c r="R3748" i="2"/>
  <c r="R3244" i="2"/>
  <c r="R2792" i="2"/>
  <c r="R2584" i="2"/>
  <c r="R2433" i="2"/>
  <c r="R2285" i="2"/>
  <c r="R2160" i="2"/>
  <c r="R2016" i="2"/>
  <c r="R1877" i="2"/>
  <c r="R1734" i="2"/>
  <c r="R1590" i="2"/>
  <c r="R1397" i="2"/>
  <c r="R1334" i="2"/>
  <c r="R1286" i="2"/>
  <c r="R1258" i="2"/>
  <c r="R1221" i="2"/>
  <c r="R1203" i="2"/>
  <c r="R1195" i="2"/>
  <c r="R1128" i="2"/>
  <c r="R1121" i="2"/>
  <c r="R1092" i="2"/>
  <c r="R1085" i="2"/>
  <c r="R1032" i="2"/>
  <c r="R984" i="2"/>
  <c r="R955" i="2"/>
  <c r="R948" i="2"/>
  <c r="R902" i="2"/>
  <c r="R895" i="2"/>
  <c r="R842" i="2"/>
  <c r="R765" i="2"/>
  <c r="R758" i="2"/>
  <c r="R706" i="2"/>
  <c r="R699" i="2"/>
  <c r="R651" i="2"/>
  <c r="R625" i="2"/>
  <c r="R611" i="2"/>
  <c r="R604" i="2"/>
  <c r="R596" i="2"/>
  <c r="R524" i="2"/>
  <c r="R452" i="2"/>
  <c r="R387" i="2"/>
  <c r="R318" i="2"/>
  <c r="R304" i="2"/>
  <c r="R296" i="2"/>
  <c r="R289" i="2"/>
  <c r="R281" i="2"/>
  <c r="R209" i="2"/>
  <c r="R161" i="2"/>
  <c r="R116" i="2"/>
  <c r="R109" i="2"/>
  <c r="R83" i="2"/>
  <c r="R67" i="2"/>
  <c r="R60" i="2"/>
  <c r="R24" i="2"/>
  <c r="AG3" i="2"/>
  <c r="R227" i="2"/>
  <c r="R30" i="2"/>
  <c r="R2070" i="2"/>
  <c r="R1131" i="2"/>
  <c r="R381" i="2"/>
  <c r="R164" i="2"/>
  <c r="R4367" i="2"/>
  <c r="R3724" i="2"/>
  <c r="R3172" i="2"/>
  <c r="R2759" i="2"/>
  <c r="R2578" i="2"/>
  <c r="R2421" i="2"/>
  <c r="R2280" i="2"/>
  <c r="R2141" i="2"/>
  <c r="R1997" i="2"/>
  <c r="R1872" i="2"/>
  <c r="R1728" i="2"/>
  <c r="R1589" i="2"/>
  <c r="R1479" i="2"/>
  <c r="R1458" i="2"/>
  <c r="R1450" i="2"/>
  <c r="R1247" i="2"/>
  <c r="R1229" i="2"/>
  <c r="R1187" i="2"/>
  <c r="R1180" i="2"/>
  <c r="R1145" i="2"/>
  <c r="R1113" i="2"/>
  <c r="R1106" i="2"/>
  <c r="R1077" i="2"/>
  <c r="R1070" i="2"/>
  <c r="R1062" i="2"/>
  <c r="R990" i="2"/>
  <c r="R976" i="2"/>
  <c r="R969" i="2"/>
  <c r="R940" i="2"/>
  <c r="R933" i="2"/>
  <c r="R887" i="2"/>
  <c r="R880" i="2"/>
  <c r="R872" i="2"/>
  <c r="R800" i="2"/>
  <c r="R729" i="2"/>
  <c r="R720" i="2"/>
  <c r="R665" i="2"/>
  <c r="R643" i="2"/>
  <c r="R554" i="2"/>
  <c r="R482" i="2"/>
  <c r="R413" i="2"/>
  <c r="R345" i="2"/>
  <c r="R310" i="2"/>
  <c r="R239" i="2"/>
  <c r="R167" i="2"/>
  <c r="R153" i="2"/>
  <c r="R146" i="2"/>
  <c r="R132" i="2"/>
  <c r="R75" i="2"/>
  <c r="R52" i="2"/>
  <c r="R45" i="2"/>
  <c r="R287" i="2"/>
  <c r="R81" i="2"/>
  <c r="R3482" i="2"/>
  <c r="R1381" i="2"/>
  <c r="R1271" i="2"/>
  <c r="R1207" i="2"/>
  <c r="R1169" i="2"/>
  <c r="R1124" i="2"/>
  <c r="R1088" i="2"/>
  <c r="R987" i="2"/>
  <c r="R958" i="2"/>
  <c r="R905" i="2"/>
  <c r="R112" i="2"/>
  <c r="R4288" i="2"/>
  <c r="R3700" i="2"/>
  <c r="R3124" i="2"/>
  <c r="R2749" i="2"/>
  <c r="R2558" i="2"/>
  <c r="R2401" i="2"/>
  <c r="R2274" i="2"/>
  <c r="R2130" i="2"/>
  <c r="R1992" i="2"/>
  <c r="R1853" i="2"/>
  <c r="R1709" i="2"/>
  <c r="R1584" i="2"/>
  <c r="R1396" i="2"/>
  <c r="R1333" i="2"/>
  <c r="R1313" i="2"/>
  <c r="R1285" i="2"/>
  <c r="R1172" i="2"/>
  <c r="R1127" i="2"/>
  <c r="R1098" i="2"/>
  <c r="R1091" i="2"/>
  <c r="R1020" i="2"/>
  <c r="R961" i="2"/>
  <c r="R954" i="2"/>
  <c r="R925" i="2"/>
  <c r="R908" i="2"/>
  <c r="R901" i="2"/>
  <c r="R830" i="2"/>
  <c r="R771" i="2"/>
  <c r="R764" i="2"/>
  <c r="R712" i="2"/>
  <c r="R705" i="2"/>
  <c r="R657" i="2"/>
  <c r="R617" i="2"/>
  <c r="R610" i="2"/>
  <c r="R584" i="2"/>
  <c r="R512" i="2"/>
  <c r="R440" i="2"/>
  <c r="R405" i="2"/>
  <c r="R375" i="2"/>
  <c r="R295" i="2"/>
  <c r="R269" i="2"/>
  <c r="R197" i="2"/>
  <c r="R138" i="2"/>
  <c r="R115" i="2"/>
  <c r="R66" i="2"/>
  <c r="R2214" i="2"/>
  <c r="R836" i="2"/>
  <c r="R761" i="2"/>
  <c r="R709" i="2"/>
  <c r="R590" i="2"/>
  <c r="R299" i="2"/>
  <c r="R118" i="2"/>
  <c r="R4240" i="2"/>
  <c r="R3628" i="2"/>
  <c r="R3052" i="2"/>
  <c r="R2738" i="2"/>
  <c r="R2545" i="2"/>
  <c r="R2394" i="2"/>
  <c r="R2256" i="2"/>
  <c r="R2112" i="2"/>
  <c r="R1986" i="2"/>
  <c r="R1842" i="2"/>
  <c r="R1704" i="2"/>
  <c r="R1565" i="2"/>
  <c r="R1498" i="2"/>
  <c r="R1457" i="2"/>
  <c r="R1417" i="2"/>
  <c r="R1322" i="2"/>
  <c r="R1274" i="2"/>
  <c r="R1246" i="2"/>
  <c r="R1236" i="2"/>
  <c r="R1193" i="2"/>
  <c r="R1186" i="2"/>
  <c r="R1119" i="2"/>
  <c r="R1112" i="2"/>
  <c r="R1083" i="2"/>
  <c r="R1076" i="2"/>
  <c r="R1050" i="2"/>
  <c r="R982" i="2"/>
  <c r="R975" i="2"/>
  <c r="R946" i="2"/>
  <c r="R939" i="2"/>
  <c r="R893" i="2"/>
  <c r="R886" i="2"/>
  <c r="R860" i="2"/>
  <c r="R788" i="2"/>
  <c r="R756" i="2"/>
  <c r="R697" i="2"/>
  <c r="R671" i="2"/>
  <c r="R649" i="2"/>
  <c r="R642" i="2"/>
  <c r="R602" i="2"/>
  <c r="R542" i="2"/>
  <c r="R470" i="2"/>
  <c r="R333" i="2"/>
  <c r="R6102" i="2"/>
  <c r="R4234" i="2"/>
  <c r="R3580" i="2"/>
  <c r="R3028" i="2"/>
  <c r="R2709" i="2"/>
  <c r="R2525" i="2"/>
  <c r="R2388" i="2"/>
  <c r="R2244" i="2"/>
  <c r="R2106" i="2"/>
  <c r="R1968" i="2"/>
  <c r="R1824" i="2"/>
  <c r="R1698" i="2"/>
  <c r="R1554" i="2"/>
  <c r="R1361" i="2"/>
  <c r="R1218" i="2"/>
  <c r="R1178" i="2"/>
  <c r="R1171" i="2"/>
  <c r="R1163" i="2"/>
  <c r="R1133" i="2"/>
  <c r="R1104" i="2"/>
  <c r="R1097" i="2"/>
  <c r="R1068" i="2"/>
  <c r="R1008" i="2"/>
  <c r="R967" i="2"/>
  <c r="R960" i="2"/>
  <c r="R931" i="2"/>
  <c r="R907" i="2"/>
  <c r="R878" i="2"/>
  <c r="R818" i="2"/>
  <c r="R770" i="2"/>
  <c r="R747" i="2"/>
  <c r="R718" i="2"/>
  <c r="R711" i="2"/>
  <c r="R688" i="2"/>
  <c r="R663" i="2"/>
  <c r="R623" i="2"/>
  <c r="R616" i="2"/>
  <c r="R572" i="2"/>
  <c r="R500" i="2"/>
  <c r="R428" i="2"/>
  <c r="R411" i="2"/>
  <c r="R363" i="2"/>
  <c r="R257" i="2"/>
  <c r="R185" i="2"/>
  <c r="R144" i="2"/>
  <c r="R137" i="2"/>
  <c r="R120" i="2"/>
  <c r="R98" i="2"/>
  <c r="R43" i="2"/>
  <c r="R14" i="2"/>
  <c r="X6" i="2" s="1"/>
  <c r="Z6" i="2" s="1"/>
  <c r="Y6" i="2" s="1"/>
  <c r="R4000" i="2"/>
  <c r="R1932" i="2"/>
  <c r="R1794" i="2"/>
  <c r="R1650" i="2"/>
  <c r="R1524" i="2"/>
  <c r="R1455" i="2"/>
  <c r="R1434" i="2"/>
  <c r="R1348" i="2"/>
  <c r="R1337" i="2"/>
  <c r="R1095" i="2"/>
  <c r="R951" i="2"/>
  <c r="R768" i="2"/>
  <c r="R702" i="2"/>
  <c r="R518" i="2"/>
  <c r="R321" i="2"/>
  <c r="R275" i="2"/>
  <c r="R135" i="2"/>
  <c r="R63" i="2"/>
  <c r="R6062" i="2"/>
  <c r="R4132" i="2"/>
  <c r="R3508" i="2"/>
  <c r="R3004" i="2"/>
  <c r="R2689" i="2"/>
  <c r="R2519" i="2"/>
  <c r="R2370" i="2"/>
  <c r="R2226" i="2"/>
  <c r="R2100" i="2"/>
  <c r="R1956" i="2"/>
  <c r="R1818" i="2"/>
  <c r="R1680" i="2"/>
  <c r="R1536" i="2"/>
  <c r="R1321" i="2"/>
  <c r="R1301" i="2"/>
  <c r="R1199" i="2"/>
  <c r="R1192" i="2"/>
  <c r="R1125" i="2"/>
  <c r="R1118" i="2"/>
  <c r="R1089" i="2"/>
  <c r="R1082" i="2"/>
  <c r="R1038" i="2"/>
  <c r="R988" i="2"/>
  <c r="R981" i="2"/>
  <c r="R952" i="2"/>
  <c r="R945" i="2"/>
  <c r="R899" i="2"/>
  <c r="R892" i="2"/>
  <c r="R848" i="2"/>
  <c r="R762" i="2"/>
  <c r="R755" i="2"/>
  <c r="R703" i="2"/>
  <c r="R696" i="2"/>
  <c r="R655" i="2"/>
  <c r="R648" i="2"/>
  <c r="R631" i="2"/>
  <c r="R608" i="2"/>
  <c r="R601" i="2"/>
  <c r="R530" i="2"/>
  <c r="R458" i="2"/>
  <c r="R393" i="2"/>
  <c r="R322" i="2"/>
  <c r="R315" i="2"/>
  <c r="R293" i="2"/>
  <c r="R286" i="2"/>
  <c r="R215" i="2"/>
  <c r="R165" i="2"/>
  <c r="R158" i="2"/>
  <c r="R113" i="2"/>
  <c r="R106" i="2"/>
  <c r="R80" i="2"/>
  <c r="R64" i="2"/>
  <c r="R57" i="2"/>
  <c r="R21" i="2"/>
  <c r="R5422" i="2"/>
  <c r="R6026" i="2"/>
  <c r="R4102" i="2"/>
  <c r="R3484" i="2"/>
  <c r="R2932" i="2"/>
  <c r="R2662" i="2"/>
  <c r="R2512" i="2"/>
  <c r="R2358" i="2"/>
  <c r="R2220" i="2"/>
  <c r="R2082" i="2"/>
  <c r="R1938" i="2"/>
  <c r="R1812" i="2"/>
  <c r="R1668" i="2"/>
  <c r="R1530" i="2"/>
  <c r="R1393" i="2"/>
  <c r="R1310" i="2"/>
  <c r="R1262" i="2"/>
  <c r="R1225" i="2"/>
  <c r="R1217" i="2"/>
  <c r="R1184" i="2"/>
  <c r="R1177" i="2"/>
  <c r="R1151" i="2"/>
  <c r="R1110" i="2"/>
  <c r="R1103" i="2"/>
  <c r="R1074" i="2"/>
  <c r="R1067" i="2"/>
  <c r="R996" i="2"/>
  <c r="R973" i="2"/>
  <c r="R966" i="2"/>
  <c r="R937" i="2"/>
  <c r="R930" i="2"/>
  <c r="R913" i="2"/>
  <c r="R884" i="2"/>
  <c r="R877" i="2"/>
  <c r="R806" i="2"/>
  <c r="R776" i="2"/>
  <c r="R735" i="2"/>
  <c r="R717" i="2"/>
  <c r="R677" i="2"/>
  <c r="R669" i="2"/>
  <c r="R622" i="2"/>
  <c r="R560" i="2"/>
  <c r="R488" i="2"/>
  <c r="R417" i="2"/>
  <c r="R410" i="2"/>
  <c r="R351" i="2"/>
  <c r="R307" i="2"/>
  <c r="R245" i="2"/>
  <c r="R173" i="2"/>
  <c r="R150" i="2"/>
  <c r="R143" i="2"/>
  <c r="R86" i="2"/>
  <c r="R49" i="2"/>
  <c r="R35" i="2"/>
  <c r="R13" i="2"/>
  <c r="T6" i="2" s="1"/>
  <c r="U6" i="2" s="1"/>
  <c r="V6" i="2" s="1"/>
  <c r="R1484" i="2"/>
  <c r="R1026" i="2"/>
  <c r="R654" i="2"/>
  <c r="R292" i="2"/>
  <c r="R5203" i="2"/>
  <c r="R3994" i="2"/>
  <c r="R3388" i="2"/>
  <c r="R2853" i="2"/>
  <c r="R2651" i="2"/>
  <c r="R2485" i="2"/>
  <c r="R2334" i="2"/>
  <c r="R2196" i="2"/>
  <c r="R2052" i="2"/>
  <c r="R1926" i="2"/>
  <c r="R1782" i="2"/>
  <c r="R1644" i="2"/>
  <c r="R1506" i="2"/>
  <c r="R1462" i="2"/>
  <c r="R1309" i="2"/>
  <c r="R1289" i="2"/>
  <c r="R1232" i="2"/>
  <c r="R1224" i="2"/>
  <c r="R1190" i="2"/>
  <c r="R1183" i="2"/>
  <c r="R1139" i="2"/>
  <c r="R1116" i="2"/>
  <c r="R1109" i="2"/>
  <c r="R1080" i="2"/>
  <c r="R1073" i="2"/>
  <c r="R1056" i="2"/>
  <c r="R979" i="2"/>
  <c r="R972" i="2"/>
  <c r="R943" i="2"/>
  <c r="R936" i="2"/>
  <c r="R890" i="2"/>
  <c r="R883" i="2"/>
  <c r="R866" i="2"/>
  <c r="R794" i="2"/>
  <c r="R723" i="2"/>
  <c r="R668" i="2"/>
  <c r="R646" i="2"/>
  <c r="R548" i="2"/>
  <c r="R476" i="2"/>
  <c r="R416" i="2"/>
  <c r="R339" i="2"/>
  <c r="R313" i="2"/>
  <c r="R306" i="2"/>
  <c r="R233" i="2"/>
  <c r="R156" i="2"/>
  <c r="R149" i="2"/>
  <c r="R126" i="2"/>
  <c r="R78" i="2"/>
  <c r="R55" i="2"/>
  <c r="R48" i="2"/>
  <c r="R6" i="2"/>
  <c r="R51" i="2"/>
  <c r="R2906" i="2"/>
  <c r="R4921" i="2"/>
  <c r="R3952" i="2"/>
  <c r="R3364" i="2"/>
  <c r="R2852" i="2"/>
  <c r="R2619" i="2"/>
  <c r="R2460" i="2"/>
  <c r="R2333" i="2"/>
  <c r="R2189" i="2"/>
  <c r="R2046" i="2"/>
  <c r="R1908" i="2"/>
  <c r="R1764" i="2"/>
  <c r="R1638" i="2"/>
  <c r="R1443" i="2"/>
  <c r="R1357" i="2"/>
  <c r="R1298" i="2"/>
  <c r="R1270" i="2"/>
  <c r="R1250" i="2"/>
  <c r="R1175" i="2"/>
  <c r="R1168" i="2"/>
  <c r="R1130" i="2"/>
  <c r="R1101" i="2"/>
  <c r="R1094" i="2"/>
  <c r="R1014" i="2"/>
  <c r="R964" i="2"/>
  <c r="R957" i="2"/>
  <c r="R928" i="2"/>
  <c r="R911" i="2"/>
  <c r="R904" i="2"/>
  <c r="R824" i="2"/>
  <c r="R774" i="2"/>
  <c r="R767" i="2"/>
  <c r="R753" i="2"/>
  <c r="R715" i="2"/>
  <c r="R708" i="2"/>
  <c r="R694" i="2"/>
  <c r="R660" i="2"/>
  <c r="R620" i="2"/>
  <c r="R613" i="2"/>
  <c r="R578" i="2"/>
  <c r="R506" i="2"/>
  <c r="R434" i="2"/>
  <c r="R408" i="2"/>
  <c r="R369" i="2"/>
  <c r="R298" i="2"/>
  <c r="R263" i="2"/>
  <c r="R191" i="2"/>
  <c r="R141" i="2"/>
  <c r="R134" i="2"/>
  <c r="R104" i="2"/>
  <c r="R69" i="2"/>
  <c r="R40" i="2"/>
  <c r="R33" i="2"/>
  <c r="R19" i="2"/>
  <c r="T7" i="2" s="1"/>
  <c r="U7" i="2" s="1"/>
  <c r="R11" i="2"/>
  <c r="R309" i="2"/>
  <c r="R58" i="2"/>
  <c r="R2340" i="2"/>
  <c r="R446" i="2"/>
  <c r="N100" i="2"/>
  <c r="N46" i="2"/>
  <c r="N22" i="2"/>
  <c r="N101" i="2"/>
  <c r="N16" i="2"/>
  <c r="N40" i="2"/>
  <c r="N80" i="2"/>
  <c r="N63" i="2"/>
  <c r="N47" i="2"/>
  <c r="N37" i="2"/>
  <c r="M19" i="2"/>
  <c r="N76" i="2"/>
  <c r="N60" i="2"/>
  <c r="N28" i="2"/>
  <c r="N109" i="2"/>
  <c r="N68" i="2"/>
  <c r="H898" i="2"/>
  <c r="I303" i="2"/>
  <c r="H416" i="2"/>
  <c r="H565" i="2"/>
  <c r="H519" i="2"/>
  <c r="I424" i="2"/>
  <c r="N58" i="2"/>
  <c r="N24" i="2"/>
  <c r="H843" i="2"/>
  <c r="H1384" i="2"/>
  <c r="H1263" i="2"/>
  <c r="I796" i="2"/>
  <c r="H318" i="2"/>
  <c r="N9" i="2"/>
  <c r="H1238" i="2"/>
  <c r="N161" i="2"/>
  <c r="H690" i="2"/>
  <c r="H158" i="2"/>
  <c r="H637" i="2"/>
  <c r="I617" i="2"/>
  <c r="R2" i="3"/>
  <c r="P3" i="3"/>
  <c r="I947" i="2"/>
  <c r="H947" i="2"/>
  <c r="H949" i="2"/>
  <c r="I949" i="2"/>
  <c r="I1481" i="2"/>
  <c r="H1481" i="2"/>
  <c r="I961" i="2"/>
  <c r="H1234" i="2"/>
  <c r="H832" i="2"/>
  <c r="I832" i="2"/>
  <c r="I1358" i="2"/>
  <c r="H1358" i="2"/>
  <c r="H976" i="2"/>
  <c r="I976" i="2"/>
  <c r="I1202" i="2"/>
  <c r="H1202" i="2"/>
  <c r="I1015" i="2"/>
  <c r="H1015" i="2"/>
  <c r="I1003" i="2"/>
  <c r="I1276" i="2"/>
  <c r="I174" i="2"/>
  <c r="H174" i="2"/>
  <c r="I710" i="2"/>
  <c r="H710" i="2"/>
  <c r="I638" i="2"/>
  <c r="H638" i="2"/>
  <c r="I306" i="2"/>
  <c r="H306" i="2"/>
  <c r="I1172" i="2"/>
  <c r="I411" i="2"/>
  <c r="I664" i="2"/>
  <c r="H664" i="2"/>
  <c r="H937" i="2"/>
  <c r="I937" i="2"/>
  <c r="H246" i="2"/>
  <c r="I1214" i="2"/>
  <c r="H1214" i="2"/>
  <c r="I662" i="2"/>
  <c r="H662" i="2"/>
  <c r="I455" i="2"/>
  <c r="H455" i="2"/>
  <c r="I707" i="2"/>
  <c r="H707" i="2"/>
  <c r="H215" i="2"/>
  <c r="I215" i="2"/>
  <c r="I1292" i="2"/>
  <c r="H1292" i="2"/>
  <c r="N87" i="2"/>
  <c r="I722" i="2"/>
  <c r="H722" i="2"/>
  <c r="I1027" i="2"/>
  <c r="H1027" i="2"/>
  <c r="H622" i="2"/>
  <c r="I622" i="2"/>
  <c r="I1284" i="2"/>
  <c r="H1284" i="2"/>
  <c r="H1226" i="2"/>
  <c r="I633" i="2"/>
  <c r="I1008" i="2"/>
  <c r="H1008" i="2"/>
  <c r="I721" i="2"/>
  <c r="N84" i="2"/>
  <c r="N49" i="2"/>
  <c r="I1128" i="2"/>
  <c r="I1212" i="2"/>
  <c r="H1066" i="2"/>
  <c r="H1054" i="2"/>
  <c r="I991" i="2"/>
  <c r="N74" i="2"/>
  <c r="N7" i="2"/>
  <c r="N27" i="2"/>
  <c r="I1474" i="2"/>
  <c r="H1055" i="2"/>
  <c r="H196" i="2"/>
  <c r="N95" i="2"/>
  <c r="M27" i="2"/>
  <c r="H1444" i="2"/>
  <c r="H551" i="2"/>
  <c r="I460" i="2"/>
  <c r="H460" i="2"/>
  <c r="H793" i="2"/>
  <c r="I793" i="2"/>
  <c r="I1020" i="2"/>
  <c r="H1020" i="2"/>
  <c r="I635" i="2"/>
  <c r="H275" i="2"/>
  <c r="I1058" i="2"/>
  <c r="H1058" i="2"/>
  <c r="H1005" i="2"/>
  <c r="H935" i="2"/>
  <c r="H577" i="2"/>
  <c r="H520" i="2"/>
  <c r="H282" i="2"/>
  <c r="N21" i="2"/>
  <c r="I1374" i="2"/>
  <c r="H1374" i="2"/>
  <c r="I1279" i="2"/>
  <c r="H1085" i="2"/>
  <c r="H1048" i="2"/>
  <c r="H693" i="2"/>
  <c r="H431" i="2"/>
  <c r="I1091" i="2"/>
  <c r="H1191" i="2"/>
  <c r="I783" i="2"/>
  <c r="H783" i="2"/>
  <c r="H772" i="2"/>
  <c r="I772" i="2"/>
  <c r="I1370" i="2"/>
  <c r="H1370" i="2"/>
  <c r="H1101" i="2"/>
  <c r="H1325" i="2"/>
  <c r="I612" i="2"/>
  <c r="I240" i="2"/>
  <c r="I897" i="2"/>
  <c r="H897" i="2"/>
  <c r="H731" i="2"/>
  <c r="I530" i="2"/>
  <c r="I1187" i="2"/>
  <c r="H1187" i="2"/>
  <c r="H1046" i="2"/>
  <c r="H310" i="2"/>
  <c r="N92" i="2"/>
  <c r="I1498" i="2"/>
  <c r="H1498" i="2"/>
  <c r="I1489" i="2"/>
  <c r="H1489" i="2"/>
  <c r="H736" i="2"/>
  <c r="I736" i="2"/>
  <c r="H588" i="2"/>
  <c r="I588" i="2"/>
  <c r="I449" i="2"/>
  <c r="H449" i="2"/>
  <c r="N31" i="2"/>
  <c r="M31" i="2"/>
  <c r="H1093" i="2"/>
  <c r="I1093" i="2"/>
  <c r="I1338" i="2"/>
  <c r="H1338" i="2"/>
  <c r="I1137" i="2"/>
  <c r="H1137" i="2"/>
  <c r="I1156" i="2"/>
  <c r="H1156" i="2"/>
  <c r="I979" i="2"/>
  <c r="H979" i="2"/>
  <c r="H1032" i="2"/>
  <c r="I1032" i="2"/>
  <c r="H195" i="2"/>
  <c r="I195" i="2"/>
  <c r="I1079" i="2"/>
  <c r="H1079" i="2"/>
  <c r="I674" i="2"/>
  <c r="H674" i="2"/>
  <c r="I648" i="2"/>
  <c r="H648" i="2"/>
  <c r="H589" i="2"/>
  <c r="H553" i="2"/>
  <c r="H831" i="2"/>
  <c r="I831" i="2"/>
  <c r="I1026" i="2"/>
  <c r="H1026" i="2"/>
  <c r="I1014" i="2"/>
  <c r="H1014" i="2"/>
  <c r="I923" i="2"/>
  <c r="H923" i="2"/>
  <c r="H1068" i="2"/>
  <c r="I1068" i="2"/>
  <c r="H808" i="2"/>
  <c r="I808" i="2"/>
  <c r="H1265" i="2"/>
  <c r="I1265" i="2"/>
  <c r="I1140" i="2"/>
  <c r="H1140" i="2"/>
  <c r="I858" i="2"/>
  <c r="H858" i="2"/>
  <c r="H1446" i="2"/>
  <c r="I1446" i="2"/>
  <c r="I575" i="2"/>
  <c r="H575" i="2"/>
  <c r="I587" i="2"/>
  <c r="H587" i="2"/>
  <c r="H183" i="2"/>
  <c r="I183" i="2"/>
  <c r="I886" i="2"/>
  <c r="H1459" i="2"/>
  <c r="I1459" i="2"/>
  <c r="H1178" i="2"/>
  <c r="I1178" i="2"/>
  <c r="H1429" i="2"/>
  <c r="I1429" i="2"/>
  <c r="H900" i="2"/>
  <c r="I900" i="2"/>
  <c r="I984" i="2"/>
  <c r="H984" i="2"/>
  <c r="H438" i="2"/>
  <c r="I438" i="2"/>
  <c r="H426" i="2"/>
  <c r="I426" i="2"/>
  <c r="I353" i="2"/>
  <c r="H353" i="2"/>
  <c r="H250" i="2"/>
  <c r="I250" i="2"/>
  <c r="I960" i="2"/>
  <c r="H960" i="2"/>
  <c r="N13" i="2"/>
  <c r="M13" i="2"/>
  <c r="I389" i="2"/>
  <c r="H389" i="2"/>
  <c r="N25" i="2"/>
  <c r="M25" i="2"/>
  <c r="I640" i="2"/>
  <c r="H640" i="2"/>
  <c r="I1445" i="2"/>
  <c r="H1445" i="2"/>
  <c r="H698" i="2"/>
  <c r="M95" i="2"/>
  <c r="H1431" i="2"/>
  <c r="I1431" i="2"/>
  <c r="H1274" i="2"/>
  <c r="I1274" i="2"/>
  <c r="I1398" i="2"/>
  <c r="H1398" i="2"/>
  <c r="I807" i="2"/>
  <c r="H807" i="2"/>
  <c r="H1203" i="2"/>
  <c r="I1203" i="2"/>
  <c r="H649" i="2"/>
  <c r="I649" i="2"/>
  <c r="H474" i="2"/>
  <c r="I474" i="2"/>
  <c r="I819" i="2"/>
  <c r="H819" i="2"/>
  <c r="I830" i="2"/>
  <c r="H830" i="2"/>
  <c r="I412" i="2"/>
  <c r="H412" i="2"/>
  <c r="I912" i="2"/>
  <c r="H912" i="2"/>
  <c r="I185" i="2"/>
  <c r="H185" i="2"/>
  <c r="I161" i="2"/>
  <c r="H161" i="2"/>
  <c r="H315" i="2"/>
  <c r="I315" i="2"/>
  <c r="H210" i="2"/>
  <c r="I210" i="2"/>
  <c r="H966" i="2"/>
  <c r="I1148" i="2"/>
  <c r="H1148" i="2"/>
  <c r="I1372" i="2"/>
  <c r="H1372" i="2"/>
  <c r="I1396" i="2"/>
  <c r="H1396" i="2"/>
  <c r="I795" i="2"/>
  <c r="H795" i="2"/>
  <c r="I436" i="2"/>
  <c r="H436" i="2"/>
  <c r="H462" i="2"/>
  <c r="I462" i="2"/>
  <c r="H853" i="2"/>
  <c r="I853" i="2"/>
  <c r="I497" i="2"/>
  <c r="H497" i="2"/>
  <c r="H358" i="2"/>
  <c r="I358" i="2"/>
  <c r="I473" i="2"/>
  <c r="H473" i="2"/>
  <c r="I365" i="2"/>
  <c r="H365" i="2"/>
  <c r="H171" i="2"/>
  <c r="I171" i="2"/>
  <c r="I182" i="2"/>
  <c r="H182" i="2"/>
  <c r="I794" i="2"/>
  <c r="H794" i="2"/>
  <c r="I208" i="2"/>
  <c r="H208" i="2"/>
  <c r="H255" i="2"/>
  <c r="I255" i="2"/>
  <c r="H1497" i="2"/>
  <c r="H401" i="2"/>
  <c r="I291" i="2"/>
  <c r="M28" i="2"/>
  <c r="I1252" i="2"/>
  <c r="H1252" i="2"/>
  <c r="I1165" i="2"/>
  <c r="H1165" i="2"/>
  <c r="H1458" i="2"/>
  <c r="I1458" i="2"/>
  <c r="I711" i="2"/>
  <c r="H711" i="2"/>
  <c r="I855" i="2"/>
  <c r="H855" i="2"/>
  <c r="H510" i="2"/>
  <c r="I510" i="2"/>
  <c r="I219" i="2"/>
  <c r="H219" i="2"/>
  <c r="I599" i="2"/>
  <c r="H599" i="2"/>
  <c r="H359" i="2"/>
  <c r="I1337" i="2"/>
  <c r="H1337" i="2"/>
  <c r="I1080" i="2"/>
  <c r="H1080" i="2"/>
  <c r="H1253" i="2"/>
  <c r="I1253" i="2"/>
  <c r="I936" i="2"/>
  <c r="H936" i="2"/>
  <c r="H1484" i="2"/>
  <c r="I1484" i="2"/>
  <c r="I613" i="2"/>
  <c r="H613" i="2"/>
  <c r="H450" i="2"/>
  <c r="I450" i="2"/>
  <c r="I806" i="2"/>
  <c r="H806" i="2"/>
  <c r="H676" i="2"/>
  <c r="I676" i="2"/>
  <c r="I184" i="2"/>
  <c r="H184" i="2"/>
  <c r="H993" i="2"/>
  <c r="I1227" i="2"/>
  <c r="H150" i="2"/>
  <c r="I1189" i="2"/>
  <c r="H1189" i="2"/>
  <c r="H820" i="2"/>
  <c r="I820" i="2"/>
  <c r="I1177" i="2"/>
  <c r="H1177" i="2"/>
  <c r="H600" i="2"/>
  <c r="I600" i="2"/>
  <c r="I425" i="2"/>
  <c r="H425" i="2"/>
  <c r="H370" i="2"/>
  <c r="I370" i="2"/>
  <c r="H327" i="2"/>
  <c r="I327" i="2"/>
  <c r="N15" i="2"/>
  <c r="I1350" i="2"/>
  <c r="H1350" i="2"/>
  <c r="I1038" i="2"/>
  <c r="H1038" i="2"/>
  <c r="I1296" i="2"/>
  <c r="H1296" i="2"/>
  <c r="H868" i="2"/>
  <c r="I868" i="2"/>
  <c r="I770" i="2"/>
  <c r="H770" i="2"/>
  <c r="H844" i="2"/>
  <c r="I844" i="2"/>
  <c r="I509" i="2"/>
  <c r="H509" i="2"/>
  <c r="I1082" i="2"/>
  <c r="H1082" i="2"/>
  <c r="I461" i="2"/>
  <c r="H461" i="2"/>
  <c r="I437" i="2"/>
  <c r="H437" i="2"/>
  <c r="I1349" i="2"/>
  <c r="H1349" i="2"/>
  <c r="H522" i="2"/>
  <c r="I522" i="2"/>
  <c r="I723" i="2"/>
  <c r="H723" i="2"/>
  <c r="I652" i="2"/>
  <c r="H652" i="2"/>
  <c r="I403" i="2"/>
  <c r="H403" i="2"/>
  <c r="I194" i="2"/>
  <c r="H194" i="2"/>
  <c r="M40" i="2"/>
  <c r="I1386" i="2"/>
  <c r="H1386" i="2"/>
  <c r="I888" i="2"/>
  <c r="H888" i="2"/>
  <c r="H687" i="2"/>
  <c r="I687" i="2"/>
  <c r="H521" i="2"/>
  <c r="I521" i="2"/>
  <c r="I485" i="2"/>
  <c r="H485" i="2"/>
  <c r="I601" i="2"/>
  <c r="H601" i="2"/>
  <c r="H228" i="2"/>
  <c r="I228" i="2"/>
  <c r="H159" i="2"/>
  <c r="I159" i="2"/>
  <c r="I251" i="2"/>
  <c r="H251" i="2"/>
  <c r="N61" i="2"/>
  <c r="I1285" i="2"/>
  <c r="H1285" i="2"/>
  <c r="I1486" i="2"/>
  <c r="H1486" i="2"/>
  <c r="H735" i="2"/>
  <c r="I735" i="2"/>
  <c r="H784" i="2"/>
  <c r="I784" i="2"/>
  <c r="I746" i="2"/>
  <c r="H746" i="2"/>
  <c r="I948" i="2"/>
  <c r="H948" i="2"/>
  <c r="H685" i="2"/>
  <c r="I685" i="2"/>
  <c r="I878" i="2"/>
  <c r="H878" i="2"/>
  <c r="H200" i="2"/>
  <c r="I200" i="2"/>
  <c r="N1425" i="2"/>
  <c r="M1425" i="2"/>
  <c r="N1416" i="2"/>
  <c r="M1416" i="2"/>
  <c r="N1450" i="2"/>
  <c r="M1450" i="2"/>
  <c r="I1401" i="2"/>
  <c r="H1401" i="2"/>
  <c r="N1199" i="2"/>
  <c r="M1199" i="2"/>
  <c r="H1186" i="2"/>
  <c r="I1186" i="2"/>
  <c r="I1163" i="2"/>
  <c r="H1163" i="2"/>
  <c r="I1092" i="2"/>
  <c r="H1092" i="2"/>
  <c r="N835" i="2"/>
  <c r="M835" i="2"/>
  <c r="I596" i="2"/>
  <c r="H596" i="2"/>
  <c r="I595" i="2"/>
  <c r="H595" i="2"/>
  <c r="N569" i="2"/>
  <c r="M569" i="2"/>
  <c r="H502" i="2"/>
  <c r="I502" i="2"/>
  <c r="M86" i="2"/>
  <c r="N86" i="2"/>
  <c r="N304" i="2"/>
  <c r="M304" i="2"/>
  <c r="N861" i="2"/>
  <c r="M861" i="2"/>
  <c r="N1274" i="2"/>
  <c r="M1274" i="2"/>
  <c r="H1419" i="2"/>
  <c r="I1419" i="2"/>
  <c r="N1355" i="2"/>
  <c r="M1355" i="2"/>
  <c r="I1269" i="2"/>
  <c r="H1269" i="2"/>
  <c r="H1257" i="2"/>
  <c r="I1257" i="2"/>
  <c r="H788" i="2"/>
  <c r="I788" i="2"/>
  <c r="M836" i="2"/>
  <c r="N836" i="2"/>
  <c r="M701" i="2"/>
  <c r="N701" i="2"/>
  <c r="N404" i="2"/>
  <c r="M404" i="2"/>
  <c r="M552" i="2"/>
  <c r="N552" i="2"/>
  <c r="I809" i="2"/>
  <c r="H809" i="2"/>
  <c r="I569" i="2"/>
  <c r="H569" i="2"/>
  <c r="M396" i="2"/>
  <c r="N396" i="2"/>
  <c r="M297" i="2"/>
  <c r="N297" i="2"/>
  <c r="N223" i="2"/>
  <c r="M223" i="2"/>
  <c r="I204" i="2"/>
  <c r="H204" i="2"/>
  <c r="N148" i="2"/>
  <c r="M148" i="2"/>
  <c r="N59" i="2"/>
  <c r="M59" i="2"/>
  <c r="N402" i="2"/>
  <c r="M402" i="2"/>
  <c r="N664" i="2"/>
  <c r="M664" i="2"/>
  <c r="M1100" i="2"/>
  <c r="N1100" i="2"/>
  <c r="N1431" i="2"/>
  <c r="M1431" i="2"/>
  <c r="I1185" i="2"/>
  <c r="H1185" i="2"/>
  <c r="N1120" i="2"/>
  <c r="M1120" i="2"/>
  <c r="N1086" i="2"/>
  <c r="M1086" i="2"/>
  <c r="I1087" i="2"/>
  <c r="H1087" i="2"/>
  <c r="M932" i="2"/>
  <c r="N932" i="2"/>
  <c r="M897" i="2"/>
  <c r="N897" i="2"/>
  <c r="N972" i="2"/>
  <c r="M972" i="2"/>
  <c r="M821" i="2"/>
  <c r="N821" i="2"/>
  <c r="M754" i="2"/>
  <c r="N754" i="2"/>
  <c r="M776" i="2"/>
  <c r="N776" i="2"/>
  <c r="I718" i="2"/>
  <c r="H718" i="2"/>
  <c r="I715" i="2"/>
  <c r="H715" i="2"/>
  <c r="M704" i="2"/>
  <c r="N704" i="2"/>
  <c r="M691" i="2"/>
  <c r="N691" i="2"/>
  <c r="N727" i="2"/>
  <c r="M727" i="2"/>
  <c r="H860" i="2"/>
  <c r="I860" i="2"/>
  <c r="I683" i="2"/>
  <c r="H683" i="2"/>
  <c r="I672" i="2"/>
  <c r="H672" i="2"/>
  <c r="I945" i="2"/>
  <c r="H945" i="2"/>
  <c r="H627" i="2"/>
  <c r="I627" i="2"/>
  <c r="M653" i="2"/>
  <c r="N653" i="2"/>
  <c r="N802" i="2"/>
  <c r="M802" i="2"/>
  <c r="M603" i="2"/>
  <c r="N603" i="2"/>
  <c r="M585" i="2"/>
  <c r="N585" i="2"/>
  <c r="I561" i="2"/>
  <c r="H561" i="2"/>
  <c r="I552" i="2"/>
  <c r="H552" i="2"/>
  <c r="I615" i="2"/>
  <c r="H615" i="2"/>
  <c r="I528" i="2"/>
  <c r="H528" i="2"/>
  <c r="I492" i="2"/>
  <c r="H492" i="2"/>
  <c r="N515" i="2"/>
  <c r="M515" i="2"/>
  <c r="N467" i="2"/>
  <c r="M467" i="2"/>
  <c r="N557" i="2"/>
  <c r="M557" i="2"/>
  <c r="N528" i="2"/>
  <c r="M528" i="2"/>
  <c r="N468" i="2"/>
  <c r="M468" i="2"/>
  <c r="N560" i="2"/>
  <c r="M560" i="2"/>
  <c r="H644" i="2"/>
  <c r="I644" i="2"/>
  <c r="N417" i="2"/>
  <c r="M417" i="2"/>
  <c r="I592" i="2"/>
  <c r="H592" i="2"/>
  <c r="I571" i="2"/>
  <c r="H571" i="2"/>
  <c r="N505" i="2"/>
  <c r="M505" i="2"/>
  <c r="I493" i="2"/>
  <c r="H493" i="2"/>
  <c r="M442" i="2"/>
  <c r="N442" i="2"/>
  <c r="I350" i="2"/>
  <c r="H350" i="2"/>
  <c r="I457" i="2"/>
  <c r="H457" i="2"/>
  <c r="I376" i="2"/>
  <c r="H376" i="2"/>
  <c r="N326" i="2"/>
  <c r="M326" i="2"/>
  <c r="M403" i="2"/>
  <c r="N403" i="2"/>
  <c r="N375" i="2"/>
  <c r="M375" i="2"/>
  <c r="N339" i="2"/>
  <c r="M339" i="2"/>
  <c r="N463" i="2"/>
  <c r="M463" i="2"/>
  <c r="M331" i="2"/>
  <c r="N331" i="2"/>
  <c r="H381" i="2"/>
  <c r="I381" i="2"/>
  <c r="M321" i="2"/>
  <c r="N321" i="2"/>
  <c r="I234" i="2"/>
  <c r="H234" i="2"/>
  <c r="H261" i="2"/>
  <c r="I261" i="2"/>
  <c r="M289" i="2"/>
  <c r="N289" i="2"/>
  <c r="H238" i="2"/>
  <c r="I238" i="2"/>
  <c r="M285" i="2"/>
  <c r="N285" i="2"/>
  <c r="N186" i="2"/>
  <c r="M186" i="2"/>
  <c r="N150" i="2"/>
  <c r="M150" i="2"/>
  <c r="N190" i="2"/>
  <c r="M190" i="2"/>
  <c r="N166" i="2"/>
  <c r="M166" i="2"/>
  <c r="N142" i="2"/>
  <c r="M142" i="2"/>
  <c r="H206" i="2"/>
  <c r="I206" i="2"/>
  <c r="M127" i="2"/>
  <c r="N127" i="2"/>
  <c r="M96" i="2"/>
  <c r="N96" i="2"/>
  <c r="N135" i="2"/>
  <c r="M135" i="2"/>
  <c r="M199" i="2"/>
  <c r="N199" i="2"/>
  <c r="N194" i="2"/>
  <c r="M194" i="2"/>
  <c r="N181" i="2"/>
  <c r="M181" i="2"/>
  <c r="M218" i="2"/>
  <c r="N218" i="2"/>
  <c r="N311" i="2"/>
  <c r="M311" i="2"/>
  <c r="M458" i="2"/>
  <c r="N458" i="2"/>
  <c r="N323" i="2"/>
  <c r="M323" i="2"/>
  <c r="N426" i="2"/>
  <c r="M426" i="2"/>
  <c r="N421" i="2"/>
  <c r="M421" i="2"/>
  <c r="N535" i="2"/>
  <c r="M535" i="2"/>
  <c r="N411" i="2"/>
  <c r="M411" i="2"/>
  <c r="N461" i="2"/>
  <c r="M461" i="2"/>
  <c r="N282" i="2"/>
  <c r="M282" i="2"/>
  <c r="M422" i="2"/>
  <c r="N422" i="2"/>
  <c r="N460" i="2"/>
  <c r="M460" i="2"/>
  <c r="N483" i="2"/>
  <c r="M483" i="2"/>
  <c r="N539" i="2"/>
  <c r="M539" i="2"/>
  <c r="N705" i="2"/>
  <c r="M705" i="2"/>
  <c r="N936" i="2"/>
  <c r="M936" i="2"/>
  <c r="N888" i="2"/>
  <c r="M888" i="2"/>
  <c r="N613" i="2"/>
  <c r="M613" i="2"/>
  <c r="N645" i="2"/>
  <c r="M645" i="2"/>
  <c r="M619" i="2"/>
  <c r="N619" i="2"/>
  <c r="N659" i="2"/>
  <c r="M659" i="2"/>
  <c r="N675" i="2"/>
  <c r="M675" i="2"/>
  <c r="N700" i="2"/>
  <c r="M700" i="2"/>
  <c r="N666" i="2"/>
  <c r="M666" i="2"/>
  <c r="N745" i="2"/>
  <c r="M745" i="2"/>
  <c r="M816" i="2"/>
  <c r="N816" i="2"/>
  <c r="N782" i="2"/>
  <c r="M782" i="2"/>
  <c r="M899" i="2"/>
  <c r="N899" i="2"/>
  <c r="N855" i="2"/>
  <c r="M855" i="2"/>
  <c r="N854" i="2"/>
  <c r="M854" i="2"/>
  <c r="N769" i="2"/>
  <c r="M769" i="2"/>
  <c r="N841" i="2"/>
  <c r="M841" i="2"/>
  <c r="N976" i="2"/>
  <c r="M976" i="2"/>
  <c r="N898" i="2"/>
  <c r="M898" i="2"/>
  <c r="N925" i="2"/>
  <c r="M925" i="2"/>
  <c r="N922" i="2"/>
  <c r="M922" i="2"/>
  <c r="N1017" i="2"/>
  <c r="M1017" i="2"/>
  <c r="N983" i="2"/>
  <c r="M983" i="2"/>
  <c r="N1041" i="2"/>
  <c r="M1041" i="2"/>
  <c r="N1125" i="2"/>
  <c r="M1125" i="2"/>
  <c r="N1251" i="2"/>
  <c r="M1251" i="2"/>
  <c r="N1232" i="2"/>
  <c r="M1232" i="2"/>
  <c r="N1202" i="2"/>
  <c r="M1202" i="2"/>
  <c r="N1319" i="2"/>
  <c r="M1319" i="2"/>
  <c r="N1292" i="2"/>
  <c r="M1292" i="2"/>
  <c r="N1324" i="2"/>
  <c r="M1324" i="2"/>
  <c r="N1349" i="2"/>
  <c r="M1349" i="2"/>
  <c r="M1334" i="2"/>
  <c r="N1334" i="2"/>
  <c r="N1384" i="2"/>
  <c r="M1384" i="2"/>
  <c r="N1443" i="2"/>
  <c r="M1443" i="2"/>
  <c r="M77" i="2"/>
  <c r="N77" i="2"/>
  <c r="M18" i="2"/>
  <c r="N18" i="2"/>
  <c r="I1479" i="2"/>
  <c r="H1479" i="2"/>
  <c r="I1073" i="2"/>
  <c r="H1073" i="2"/>
  <c r="H995" i="2"/>
  <c r="I995" i="2"/>
  <c r="N884" i="2"/>
  <c r="M884" i="2"/>
  <c r="I756" i="2"/>
  <c r="H756" i="2"/>
  <c r="N838" i="2"/>
  <c r="M838" i="2"/>
  <c r="I660" i="2"/>
  <c r="H660" i="2"/>
  <c r="H526" i="2"/>
  <c r="I526" i="2"/>
  <c r="N493" i="2"/>
  <c r="M493" i="2"/>
  <c r="I543" i="2"/>
  <c r="H543" i="2"/>
  <c r="M283" i="2"/>
  <c r="N283" i="2"/>
  <c r="H357" i="2"/>
  <c r="I357" i="2"/>
  <c r="N213" i="2"/>
  <c r="M213" i="2"/>
  <c r="N189" i="2"/>
  <c r="M189" i="2"/>
  <c r="I156" i="2"/>
  <c r="H156" i="2"/>
  <c r="N17" i="2"/>
  <c r="M17" i="2"/>
  <c r="N173" i="2"/>
  <c r="M173" i="2"/>
  <c r="N191" i="2"/>
  <c r="M191" i="2"/>
  <c r="N316" i="2"/>
  <c r="M316" i="2"/>
  <c r="N437" i="2"/>
  <c r="M437" i="2"/>
  <c r="N949" i="2"/>
  <c r="M949" i="2"/>
  <c r="M780" i="2"/>
  <c r="N780" i="2"/>
  <c r="N1028" i="2"/>
  <c r="M1028" i="2"/>
  <c r="N1097" i="2"/>
  <c r="M1097" i="2"/>
  <c r="M1309" i="2"/>
  <c r="N1309" i="2"/>
  <c r="M1145" i="2"/>
  <c r="N1145" i="2"/>
  <c r="M1353" i="2"/>
  <c r="N1353" i="2"/>
  <c r="N962" i="2"/>
  <c r="M962" i="2"/>
  <c r="N440" i="2"/>
  <c r="M440" i="2"/>
  <c r="N368" i="2"/>
  <c r="M368" i="2"/>
  <c r="M81" i="2"/>
  <c r="N81" i="2"/>
  <c r="N530" i="2"/>
  <c r="M530" i="2"/>
  <c r="N637" i="2"/>
  <c r="M637" i="2"/>
  <c r="N882" i="2"/>
  <c r="M882" i="2"/>
  <c r="M980" i="2"/>
  <c r="N980" i="2"/>
  <c r="N1279" i="2"/>
  <c r="M1279" i="2"/>
  <c r="N1465" i="2"/>
  <c r="M1465" i="2"/>
  <c r="N1343" i="2"/>
  <c r="M1343" i="2"/>
  <c r="I1261" i="2"/>
  <c r="H1261" i="2"/>
  <c r="H1240" i="2"/>
  <c r="I1240" i="2"/>
  <c r="N1149" i="2"/>
  <c r="M1149" i="2"/>
  <c r="M1222" i="2"/>
  <c r="N1222" i="2"/>
  <c r="M1164" i="2"/>
  <c r="N1164" i="2"/>
  <c r="I1143" i="2"/>
  <c r="H1143" i="2"/>
  <c r="N1182" i="2"/>
  <c r="M1182" i="2"/>
  <c r="H1072" i="2"/>
  <c r="I1072" i="2"/>
  <c r="I1108" i="2"/>
  <c r="H1108" i="2"/>
  <c r="M1057" i="2"/>
  <c r="N1057" i="2"/>
  <c r="H1084" i="2"/>
  <c r="I1084" i="2"/>
  <c r="N951" i="2"/>
  <c r="M951" i="2"/>
  <c r="M1001" i="2"/>
  <c r="N1001" i="2"/>
  <c r="N940" i="2"/>
  <c r="M940" i="2"/>
  <c r="N1469" i="2"/>
  <c r="M1469" i="2"/>
  <c r="H1480" i="2"/>
  <c r="I1480" i="2"/>
  <c r="I1476" i="2"/>
  <c r="H1476" i="2"/>
  <c r="I1415" i="2"/>
  <c r="H1415" i="2"/>
  <c r="H1411" i="2"/>
  <c r="I1411" i="2"/>
  <c r="N1427" i="2"/>
  <c r="M1427" i="2"/>
  <c r="M1413" i="2"/>
  <c r="N1413" i="2"/>
  <c r="H1375" i="2"/>
  <c r="I1375" i="2"/>
  <c r="M1491" i="2"/>
  <c r="N1491" i="2"/>
  <c r="I1376" i="2"/>
  <c r="H1376" i="2"/>
  <c r="I1344" i="2"/>
  <c r="H1344" i="2"/>
  <c r="I1355" i="2"/>
  <c r="H1355" i="2"/>
  <c r="N1339" i="2"/>
  <c r="M1339" i="2"/>
  <c r="I1308" i="2"/>
  <c r="H1308" i="2"/>
  <c r="N1287" i="2"/>
  <c r="M1287" i="2"/>
  <c r="I1341" i="2"/>
  <c r="H1341" i="2"/>
  <c r="I1322" i="2"/>
  <c r="H1322" i="2"/>
  <c r="H1342" i="2"/>
  <c r="I1342" i="2"/>
  <c r="I1283" i="2"/>
  <c r="H1283" i="2"/>
  <c r="M1237" i="2"/>
  <c r="N1237" i="2"/>
  <c r="I1389" i="2"/>
  <c r="H1389" i="2"/>
  <c r="I1289" i="2"/>
  <c r="H1289" i="2"/>
  <c r="I1166" i="2"/>
  <c r="H1166" i="2"/>
  <c r="M1282" i="2"/>
  <c r="N1282" i="2"/>
  <c r="H1200" i="2"/>
  <c r="I1200" i="2"/>
  <c r="I1149" i="2"/>
  <c r="H1149" i="2"/>
  <c r="H1162" i="2"/>
  <c r="I1162" i="2"/>
  <c r="I1222" i="2"/>
  <c r="H1222" i="2"/>
  <c r="I1142" i="2"/>
  <c r="H1142" i="2"/>
  <c r="H1182" i="2"/>
  <c r="I1182" i="2"/>
  <c r="I1113" i="2"/>
  <c r="H1113" i="2"/>
  <c r="N1071" i="2"/>
  <c r="M1071" i="2"/>
  <c r="I1051" i="2"/>
  <c r="H1051" i="2"/>
  <c r="I1353" i="2"/>
  <c r="H1353" i="2"/>
  <c r="I982" i="2"/>
  <c r="H982" i="2"/>
  <c r="I1099" i="2"/>
  <c r="H1099" i="2"/>
  <c r="M1007" i="2"/>
  <c r="N1007" i="2"/>
  <c r="I980" i="2"/>
  <c r="H980" i="2"/>
  <c r="H1000" i="2"/>
  <c r="I1000" i="2"/>
  <c r="N966" i="2"/>
  <c r="M966" i="2"/>
  <c r="N930" i="2"/>
  <c r="M930" i="2"/>
  <c r="I1025" i="2"/>
  <c r="H1025" i="2"/>
  <c r="M889" i="2"/>
  <c r="N889" i="2"/>
  <c r="N822" i="2"/>
  <c r="M822" i="2"/>
  <c r="N774" i="2"/>
  <c r="M774" i="2"/>
  <c r="N938" i="2"/>
  <c r="M938" i="2"/>
  <c r="N871" i="2"/>
  <c r="M871" i="2"/>
  <c r="N1053" i="2"/>
  <c r="M1053" i="2"/>
  <c r="M824" i="2"/>
  <c r="N824" i="2"/>
  <c r="I852" i="2"/>
  <c r="H852" i="2"/>
  <c r="M872" i="2"/>
  <c r="N872" i="2"/>
  <c r="M804" i="2"/>
  <c r="N804" i="2"/>
  <c r="I754" i="2"/>
  <c r="H754" i="2"/>
  <c r="I768" i="2"/>
  <c r="H768" i="2"/>
  <c r="M833" i="2"/>
  <c r="N833" i="2"/>
  <c r="N863" i="2"/>
  <c r="M863" i="2"/>
  <c r="H836" i="2"/>
  <c r="I836" i="2"/>
  <c r="I968" i="2"/>
  <c r="H968" i="2"/>
  <c r="I713" i="2"/>
  <c r="H713" i="2"/>
  <c r="M694" i="2"/>
  <c r="N694" i="2"/>
  <c r="M957" i="2"/>
  <c r="N957" i="2"/>
  <c r="N730" i="2"/>
  <c r="M730" i="2"/>
  <c r="I708" i="2"/>
  <c r="H708" i="2"/>
  <c r="N670" i="2"/>
  <c r="M670" i="2"/>
  <c r="H740" i="2"/>
  <c r="I740" i="2"/>
  <c r="M887" i="2"/>
  <c r="N887" i="2"/>
  <c r="M636" i="2"/>
  <c r="N636" i="2"/>
  <c r="H594" i="2"/>
  <c r="I594" i="2"/>
  <c r="I763" i="2"/>
  <c r="H763" i="2"/>
  <c r="N656" i="2"/>
  <c r="M656" i="2"/>
  <c r="I802" i="2"/>
  <c r="H802" i="2"/>
  <c r="N631" i="2"/>
  <c r="M631" i="2"/>
  <c r="H542" i="2"/>
  <c r="I542" i="2"/>
  <c r="M532" i="2"/>
  <c r="N532" i="2"/>
  <c r="N500" i="2"/>
  <c r="M500" i="2"/>
  <c r="M550" i="2"/>
  <c r="N550" i="2"/>
  <c r="N501" i="2"/>
  <c r="M501" i="2"/>
  <c r="I544" i="2"/>
  <c r="H544" i="2"/>
  <c r="I557" i="2"/>
  <c r="H557" i="2"/>
  <c r="N606" i="2"/>
  <c r="M606" i="2"/>
  <c r="N644" i="2"/>
  <c r="M644" i="2"/>
  <c r="N554" i="2"/>
  <c r="M554" i="2"/>
  <c r="M531" i="2"/>
  <c r="N531" i="2"/>
  <c r="I419" i="2"/>
  <c r="H419" i="2"/>
  <c r="N393" i="2"/>
  <c r="M393" i="2"/>
  <c r="N356" i="2"/>
  <c r="M356" i="2"/>
  <c r="N395" i="2"/>
  <c r="M395" i="2"/>
  <c r="I529" i="2"/>
  <c r="H529" i="2"/>
  <c r="N429" i="2"/>
  <c r="M429" i="2"/>
  <c r="N370" i="2"/>
  <c r="M370" i="2"/>
  <c r="N334" i="2"/>
  <c r="M334" i="2"/>
  <c r="N262" i="2"/>
  <c r="M262" i="2"/>
  <c r="I338" i="2"/>
  <c r="H338" i="2"/>
  <c r="N374" i="2"/>
  <c r="M374" i="2"/>
  <c r="I316" i="2"/>
  <c r="H316" i="2"/>
  <c r="I494" i="2"/>
  <c r="H494" i="2"/>
  <c r="I398" i="2"/>
  <c r="H398" i="2"/>
  <c r="N303" i="2"/>
  <c r="M303" i="2"/>
  <c r="I385" i="2"/>
  <c r="H385" i="2"/>
  <c r="I313" i="2"/>
  <c r="H313" i="2"/>
  <c r="M319" i="2"/>
  <c r="N319" i="2"/>
  <c r="M373" i="2"/>
  <c r="N373" i="2"/>
  <c r="M470" i="2"/>
  <c r="N470" i="2"/>
  <c r="H297" i="2"/>
  <c r="I297" i="2"/>
  <c r="N408" i="2"/>
  <c r="M408" i="2"/>
  <c r="I259" i="2"/>
  <c r="H259" i="2"/>
  <c r="N372" i="2"/>
  <c r="M372" i="2"/>
  <c r="I241" i="2"/>
  <c r="H241" i="2"/>
  <c r="I434" i="2"/>
  <c r="H434" i="2"/>
  <c r="M273" i="2"/>
  <c r="N273" i="2"/>
  <c r="N217" i="2"/>
  <c r="M217" i="2"/>
  <c r="N175" i="2"/>
  <c r="M175" i="2"/>
  <c r="I179" i="2"/>
  <c r="H179" i="2"/>
  <c r="N153" i="2"/>
  <c r="M153" i="2"/>
  <c r="N220" i="2"/>
  <c r="M220" i="2"/>
  <c r="M50" i="2"/>
  <c r="N50" i="2"/>
  <c r="N184" i="2"/>
  <c r="M184" i="2"/>
  <c r="N205" i="2"/>
  <c r="M205" i="2"/>
  <c r="N208" i="2"/>
  <c r="M208" i="2"/>
  <c r="N221" i="2"/>
  <c r="M221" i="2"/>
  <c r="N222" i="2"/>
  <c r="M222" i="2"/>
  <c r="N352" i="2"/>
  <c r="M352" i="2"/>
  <c r="M313" i="2"/>
  <c r="N313" i="2"/>
  <c r="N556" i="2"/>
  <c r="M556" i="2"/>
  <c r="N412" i="2"/>
  <c r="M412" i="2"/>
  <c r="N294" i="2"/>
  <c r="M294" i="2"/>
  <c r="N423" i="2"/>
  <c r="M423" i="2"/>
  <c r="N553" i="2"/>
  <c r="M553" i="2"/>
  <c r="M720" i="2"/>
  <c r="N720" i="2"/>
  <c r="N649" i="2"/>
  <c r="M649" i="2"/>
  <c r="N575" i="2"/>
  <c r="M575" i="2"/>
  <c r="M620" i="2"/>
  <c r="N620" i="2"/>
  <c r="M674" i="2"/>
  <c r="N674" i="2"/>
  <c r="N736" i="2"/>
  <c r="M736" i="2"/>
  <c r="N712" i="2"/>
  <c r="M712" i="2"/>
  <c r="N687" i="2"/>
  <c r="M687" i="2"/>
  <c r="M744" i="2"/>
  <c r="N744" i="2"/>
  <c r="N789" i="2"/>
  <c r="M789" i="2"/>
  <c r="N830" i="2"/>
  <c r="M830" i="2"/>
  <c r="N759" i="2"/>
  <c r="M759" i="2"/>
  <c r="N832" i="2"/>
  <c r="M832" i="2"/>
  <c r="N907" i="2"/>
  <c r="M907" i="2"/>
  <c r="N924" i="2"/>
  <c r="M924" i="2"/>
  <c r="N770" i="2"/>
  <c r="M770" i="2"/>
  <c r="N987" i="2"/>
  <c r="M987" i="2"/>
  <c r="N1002" i="2"/>
  <c r="M1002" i="2"/>
  <c r="N981" i="2"/>
  <c r="M981" i="2"/>
  <c r="N934" i="2"/>
  <c r="M934" i="2"/>
  <c r="N1003" i="2"/>
  <c r="M1003" i="2"/>
  <c r="M1066" i="2"/>
  <c r="N1066" i="2"/>
  <c r="N1046" i="2"/>
  <c r="M1046" i="2"/>
  <c r="N1110" i="2"/>
  <c r="M1110" i="2"/>
  <c r="N1103" i="2"/>
  <c r="M1103" i="2"/>
  <c r="M1172" i="2"/>
  <c r="N1172" i="2"/>
  <c r="N1224" i="2"/>
  <c r="M1224" i="2"/>
  <c r="N1362" i="2"/>
  <c r="M1362" i="2"/>
  <c r="M1294" i="2"/>
  <c r="N1294" i="2"/>
  <c r="N1393" i="2"/>
  <c r="M1393" i="2"/>
  <c r="N1337" i="2"/>
  <c r="M1337" i="2"/>
  <c r="M1394" i="2"/>
  <c r="N1394" i="2"/>
  <c r="M1444" i="2"/>
  <c r="N1444" i="2"/>
  <c r="N1486" i="2"/>
  <c r="M1486" i="2"/>
  <c r="N78" i="2"/>
  <c r="M78" i="2"/>
  <c r="G16" i="1"/>
  <c r="E16" i="1"/>
  <c r="K16" i="1"/>
  <c r="J16" i="1"/>
  <c r="I16" i="1"/>
  <c r="N16" i="1"/>
  <c r="H16" i="1"/>
  <c r="F16" i="1"/>
  <c r="O16" i="1"/>
  <c r="P16" i="1"/>
  <c r="M16" i="1"/>
  <c r="L16" i="1"/>
  <c r="N119" i="2"/>
  <c r="M119" i="2"/>
  <c r="M30" i="2"/>
  <c r="N30" i="2"/>
  <c r="N1481" i="2"/>
  <c r="M1481" i="2"/>
  <c r="N1298" i="2"/>
  <c r="M1298" i="2"/>
  <c r="H1207" i="2"/>
  <c r="I1207" i="2"/>
  <c r="N1200" i="2"/>
  <c r="M1200" i="2"/>
  <c r="N1108" i="2"/>
  <c r="M1108" i="2"/>
  <c r="I955" i="2"/>
  <c r="H955" i="2"/>
  <c r="M349" i="2"/>
  <c r="N349" i="2"/>
  <c r="N1404" i="2"/>
  <c r="M1404" i="2"/>
  <c r="N1403" i="2"/>
  <c r="M1403" i="2"/>
  <c r="M1196" i="2"/>
  <c r="N1196" i="2"/>
  <c r="N1198" i="2"/>
  <c r="M1198" i="2"/>
  <c r="N1147" i="2"/>
  <c r="M1147" i="2"/>
  <c r="N1489" i="2"/>
  <c r="M1489" i="2"/>
  <c r="M1476" i="2"/>
  <c r="N1476" i="2"/>
  <c r="H1460" i="2"/>
  <c r="I1460" i="2"/>
  <c r="M1488" i="2"/>
  <c r="N1488" i="2"/>
  <c r="M1410" i="2"/>
  <c r="N1410" i="2"/>
  <c r="N1408" i="2"/>
  <c r="M1408" i="2"/>
  <c r="M1406" i="2"/>
  <c r="N1406" i="2"/>
  <c r="N1461" i="2"/>
  <c r="M1461" i="2"/>
  <c r="N1378" i="2"/>
  <c r="M1378" i="2"/>
  <c r="N1441" i="2"/>
  <c r="M1441" i="2"/>
  <c r="H1413" i="2"/>
  <c r="I1413" i="2"/>
  <c r="I1368" i="2"/>
  <c r="H1368" i="2"/>
  <c r="M1456" i="2"/>
  <c r="N1456" i="2"/>
  <c r="M1373" i="2"/>
  <c r="N1373" i="2"/>
  <c r="N1377" i="2"/>
  <c r="M1377" i="2"/>
  <c r="H1354" i="2"/>
  <c r="I1354" i="2"/>
  <c r="N1399" i="2"/>
  <c r="M1399" i="2"/>
  <c r="H1287" i="2"/>
  <c r="I1287" i="2"/>
  <c r="N1352" i="2"/>
  <c r="M1352" i="2"/>
  <c r="M1256" i="2"/>
  <c r="N1256" i="2"/>
  <c r="N1331" i="2"/>
  <c r="M1331" i="2"/>
  <c r="I1272" i="2"/>
  <c r="H1272" i="2"/>
  <c r="M1268" i="2"/>
  <c r="N1268" i="2"/>
  <c r="N1183" i="2"/>
  <c r="M1183" i="2"/>
  <c r="N1220" i="2"/>
  <c r="M1220" i="2"/>
  <c r="M1188" i="2"/>
  <c r="N1188" i="2"/>
  <c r="I1199" i="2"/>
  <c r="H1199" i="2"/>
  <c r="N1330" i="2"/>
  <c r="M1330" i="2"/>
  <c r="I1116" i="2"/>
  <c r="H1116" i="2"/>
  <c r="I1157" i="2"/>
  <c r="H1157" i="2"/>
  <c r="M1116" i="2"/>
  <c r="N1116" i="2"/>
  <c r="I1164" i="2"/>
  <c r="H1164" i="2"/>
  <c r="N1074" i="2"/>
  <c r="M1074" i="2"/>
  <c r="N1062" i="2"/>
  <c r="M1062" i="2"/>
  <c r="N1031" i="2"/>
  <c r="M1031" i="2"/>
  <c r="H1064" i="2"/>
  <c r="I1064" i="2"/>
  <c r="M1105" i="2"/>
  <c r="N1105" i="2"/>
  <c r="N1050" i="2"/>
  <c r="M1050" i="2"/>
  <c r="N1045" i="2"/>
  <c r="M1045" i="2"/>
  <c r="N1092" i="2"/>
  <c r="M1092" i="2"/>
  <c r="N1075" i="2"/>
  <c r="M1075" i="2"/>
  <c r="I1049" i="2"/>
  <c r="H1049" i="2"/>
  <c r="M1228" i="2"/>
  <c r="N1228" i="2"/>
  <c r="M1133" i="2"/>
  <c r="N1133" i="2"/>
  <c r="I1096" i="2"/>
  <c r="H1096" i="2"/>
  <c r="N985" i="2"/>
  <c r="M985" i="2"/>
  <c r="I932" i="2"/>
  <c r="H932" i="2"/>
  <c r="N858" i="2"/>
  <c r="M858" i="2"/>
  <c r="N908" i="2"/>
  <c r="M908" i="2"/>
  <c r="I994" i="2"/>
  <c r="H994" i="2"/>
  <c r="N944" i="2"/>
  <c r="M944" i="2"/>
  <c r="N880" i="2"/>
  <c r="M880" i="2"/>
  <c r="N787" i="2"/>
  <c r="M787" i="2"/>
  <c r="M929" i="2"/>
  <c r="N929" i="2"/>
  <c r="N815" i="2"/>
  <c r="M815" i="2"/>
  <c r="M1016" i="2"/>
  <c r="N1016" i="2"/>
  <c r="N862" i="2"/>
  <c r="M862" i="2"/>
  <c r="H776" i="2"/>
  <c r="I776" i="2"/>
  <c r="M956" i="2"/>
  <c r="N956" i="2"/>
  <c r="N751" i="2"/>
  <c r="M751" i="2"/>
  <c r="M766" i="2"/>
  <c r="N766" i="2"/>
  <c r="H704" i="2"/>
  <c r="I704" i="2"/>
  <c r="I694" i="2"/>
  <c r="H694" i="2"/>
  <c r="H691" i="2"/>
  <c r="I691" i="2"/>
  <c r="I730" i="2"/>
  <c r="H730" i="2"/>
  <c r="H727" i="2"/>
  <c r="I727" i="2"/>
  <c r="H670" i="2"/>
  <c r="I670" i="2"/>
  <c r="M672" i="2"/>
  <c r="N672" i="2"/>
  <c r="H586" i="2"/>
  <c r="I586" i="2"/>
  <c r="I619" i="2"/>
  <c r="H619" i="2"/>
  <c r="M616" i="2"/>
  <c r="N616" i="2"/>
  <c r="M540" i="2"/>
  <c r="N540" i="2"/>
  <c r="N594" i="2"/>
  <c r="M594" i="2"/>
  <c r="I444" i="2"/>
  <c r="H444" i="2"/>
  <c r="M665" i="2"/>
  <c r="N665" i="2"/>
  <c r="H579" i="2"/>
  <c r="I579" i="2"/>
  <c r="I549" i="2"/>
  <c r="H549" i="2"/>
  <c r="N455" i="2"/>
  <c r="M455" i="2"/>
  <c r="N1011" i="2"/>
  <c r="M1011" i="2"/>
  <c r="M583" i="2"/>
  <c r="N583" i="2"/>
  <c r="I417" i="2"/>
  <c r="H417" i="2"/>
  <c r="N343" i="2"/>
  <c r="M343" i="2"/>
  <c r="M514" i="2"/>
  <c r="N514" i="2"/>
  <c r="M490" i="2"/>
  <c r="N490" i="2"/>
  <c r="N517" i="2"/>
  <c r="M517" i="2"/>
  <c r="I505" i="2"/>
  <c r="H505" i="2"/>
  <c r="H442" i="2"/>
  <c r="I442" i="2"/>
  <c r="I446" i="2"/>
  <c r="H446" i="2"/>
  <c r="I326" i="2"/>
  <c r="H326" i="2"/>
  <c r="N439" i="2"/>
  <c r="M439" i="2"/>
  <c r="N314" i="2"/>
  <c r="M314" i="2"/>
  <c r="H269" i="2"/>
  <c r="I269" i="2"/>
  <c r="M369" i="2"/>
  <c r="N369" i="2"/>
  <c r="I337" i="2"/>
  <c r="H337" i="2"/>
  <c r="M325" i="2"/>
  <c r="N325" i="2"/>
  <c r="H321" i="2"/>
  <c r="I321" i="2"/>
  <c r="N224" i="2"/>
  <c r="M224" i="2"/>
  <c r="N238" i="2"/>
  <c r="M238" i="2"/>
  <c r="H285" i="2"/>
  <c r="I285" i="2"/>
  <c r="I190" i="2"/>
  <c r="H190" i="2"/>
  <c r="I166" i="2"/>
  <c r="H166" i="2"/>
  <c r="M210" i="2"/>
  <c r="N210" i="2"/>
  <c r="M117" i="2"/>
  <c r="N117" i="2"/>
  <c r="N51" i="2"/>
  <c r="M51" i="2"/>
  <c r="N33" i="2"/>
  <c r="M33" i="2"/>
  <c r="N35" i="2"/>
  <c r="M35" i="2"/>
  <c r="N147" i="2"/>
  <c r="M147" i="2"/>
  <c r="N134" i="2"/>
  <c r="M134" i="2"/>
  <c r="N193" i="2"/>
  <c r="M193" i="2"/>
  <c r="N200" i="2"/>
  <c r="M200" i="2"/>
  <c r="N226" i="2"/>
  <c r="M226" i="2"/>
  <c r="M227" i="2"/>
  <c r="N227" i="2"/>
  <c r="N240" i="2"/>
  <c r="M240" i="2"/>
  <c r="N425" i="2"/>
  <c r="M425" i="2"/>
  <c r="N292" i="2"/>
  <c r="M292" i="2"/>
  <c r="M506" i="2"/>
  <c r="N506" i="2"/>
  <c r="N462" i="2"/>
  <c r="M462" i="2"/>
  <c r="M538" i="2"/>
  <c r="N538" i="2"/>
  <c r="N474" i="2"/>
  <c r="M474" i="2"/>
  <c r="N529" i="2"/>
  <c r="M529" i="2"/>
  <c r="N306" i="2"/>
  <c r="M306" i="2"/>
  <c r="N424" i="2"/>
  <c r="M424" i="2"/>
  <c r="N472" i="2"/>
  <c r="M472" i="2"/>
  <c r="N558" i="2"/>
  <c r="M558" i="2"/>
  <c r="N495" i="2"/>
  <c r="M495" i="2"/>
  <c r="M707" i="2"/>
  <c r="N707" i="2"/>
  <c r="N577" i="2"/>
  <c r="M577" i="2"/>
  <c r="N647" i="2"/>
  <c r="M647" i="2"/>
  <c r="M708" i="2"/>
  <c r="N708" i="2"/>
  <c r="N699" i="2"/>
  <c r="M699" i="2"/>
  <c r="N724" i="2"/>
  <c r="M724" i="2"/>
  <c r="N783" i="2"/>
  <c r="M783" i="2"/>
  <c r="N795" i="2"/>
  <c r="M795" i="2"/>
  <c r="N837" i="2"/>
  <c r="M837" i="2"/>
  <c r="N813" i="2"/>
  <c r="M813" i="2"/>
  <c r="N937" i="2"/>
  <c r="M937" i="2"/>
  <c r="N912" i="2"/>
  <c r="M912" i="2"/>
  <c r="N856" i="2"/>
  <c r="M856" i="2"/>
  <c r="N781" i="2"/>
  <c r="M781" i="2"/>
  <c r="N853" i="2"/>
  <c r="M853" i="2"/>
  <c r="N1005" i="2"/>
  <c r="M1005" i="2"/>
  <c r="N1029" i="2"/>
  <c r="M1029" i="2"/>
  <c r="N993" i="2"/>
  <c r="M993" i="2"/>
  <c r="N946" i="2"/>
  <c r="M946" i="2"/>
  <c r="N1058" i="2"/>
  <c r="M1058" i="2"/>
  <c r="M1037" i="2"/>
  <c r="N1037" i="2"/>
  <c r="N1020" i="2"/>
  <c r="M1020" i="2"/>
  <c r="M1114" i="2"/>
  <c r="N1114" i="2"/>
  <c r="N1140" i="2"/>
  <c r="M1140" i="2"/>
  <c r="N1273" i="2"/>
  <c r="M1273" i="2"/>
  <c r="N1158" i="2"/>
  <c r="M1158" i="2"/>
  <c r="N1225" i="2"/>
  <c r="M1225" i="2"/>
  <c r="N1333" i="2"/>
  <c r="M1333" i="2"/>
  <c r="M1385" i="2"/>
  <c r="N1385" i="2"/>
  <c r="N1201" i="2"/>
  <c r="M1201" i="2"/>
  <c r="N1360" i="2"/>
  <c r="M1360" i="2"/>
  <c r="N1424" i="2"/>
  <c r="M1424" i="2"/>
  <c r="N1358" i="2"/>
  <c r="M1358" i="2"/>
  <c r="N1383" i="2"/>
  <c r="M1383" i="2"/>
  <c r="N1350" i="2"/>
  <c r="M1350" i="2"/>
  <c r="N1437" i="2"/>
  <c r="M1437" i="2"/>
  <c r="M1460" i="2"/>
  <c r="N1460" i="2"/>
  <c r="N1495" i="2"/>
  <c r="M1495" i="2"/>
  <c r="N5" i="2"/>
  <c r="M5" i="2"/>
  <c r="M48" i="2"/>
  <c r="N48" i="2"/>
  <c r="M32" i="2"/>
  <c r="N32" i="2"/>
  <c r="N1392" i="2"/>
  <c r="M1392" i="2"/>
  <c r="I1278" i="2"/>
  <c r="H1278" i="2"/>
  <c r="M1240" i="2"/>
  <c r="N1240" i="2"/>
  <c r="H1090" i="2"/>
  <c r="I1090" i="2"/>
  <c r="I1121" i="2"/>
  <c r="H1121" i="2"/>
  <c r="N504" i="2"/>
  <c r="M504" i="2"/>
  <c r="H465" i="2"/>
  <c r="I465" i="2"/>
  <c r="H536" i="2"/>
  <c r="I536" i="2"/>
  <c r="N338" i="2"/>
  <c r="M338" i="2"/>
  <c r="N152" i="2"/>
  <c r="M152" i="2"/>
  <c r="N43" i="2"/>
  <c r="M43" i="2"/>
  <c r="N438" i="2"/>
  <c r="M438" i="2"/>
  <c r="N757" i="2"/>
  <c r="M757" i="2"/>
  <c r="I1044" i="2"/>
  <c r="H1044" i="2"/>
  <c r="H764" i="2"/>
  <c r="I764" i="2"/>
  <c r="N641" i="2"/>
  <c r="M641" i="2"/>
  <c r="M648" i="2"/>
  <c r="N648" i="2"/>
  <c r="N1478" i="2"/>
  <c r="M1478" i="2"/>
  <c r="I1456" i="2"/>
  <c r="H1456" i="2"/>
  <c r="N1221" i="2"/>
  <c r="M1221" i="2"/>
  <c r="I1169" i="2"/>
  <c r="H1169" i="2"/>
  <c r="M1245" i="2"/>
  <c r="N1245" i="2"/>
  <c r="I1130" i="2"/>
  <c r="H1130" i="2"/>
  <c r="M1143" i="2"/>
  <c r="N1143" i="2"/>
  <c r="N1094" i="2"/>
  <c r="M1094" i="2"/>
  <c r="I1071" i="2"/>
  <c r="H1071" i="2"/>
  <c r="I1270" i="2"/>
  <c r="H1270" i="2"/>
  <c r="N1083" i="2"/>
  <c r="M1083" i="2"/>
  <c r="I1045" i="2"/>
  <c r="H1045" i="2"/>
  <c r="M1109" i="2"/>
  <c r="N1109" i="2"/>
  <c r="N1056" i="2"/>
  <c r="M1056" i="2"/>
  <c r="I1075" i="2"/>
  <c r="H1075" i="2"/>
  <c r="I1001" i="2"/>
  <c r="H1001" i="2"/>
  <c r="N939" i="2"/>
  <c r="M939" i="2"/>
  <c r="M1021" i="2"/>
  <c r="N1021" i="2"/>
  <c r="N1042" i="2"/>
  <c r="M1042" i="2"/>
  <c r="H985" i="2"/>
  <c r="I985" i="2"/>
  <c r="M997" i="2"/>
  <c r="N997" i="2"/>
  <c r="M953" i="2"/>
  <c r="N953" i="2"/>
  <c r="M933" i="2"/>
  <c r="N933" i="2"/>
  <c r="H1053" i="2"/>
  <c r="I1053" i="2"/>
  <c r="M911" i="2"/>
  <c r="N911" i="2"/>
  <c r="H988" i="2"/>
  <c r="I988" i="2"/>
  <c r="H880" i="2"/>
  <c r="I880" i="2"/>
  <c r="H824" i="2"/>
  <c r="I824" i="2"/>
  <c r="N790" i="2"/>
  <c r="M790" i="2"/>
  <c r="H872" i="2"/>
  <c r="I872" i="2"/>
  <c r="I749" i="2"/>
  <c r="H749" i="2"/>
  <c r="N892" i="2"/>
  <c r="M892" i="2"/>
  <c r="I862" i="2"/>
  <c r="H862" i="2"/>
  <c r="M969" i="2"/>
  <c r="N969" i="2"/>
  <c r="M812" i="2"/>
  <c r="N812" i="2"/>
  <c r="N904" i="2"/>
  <c r="M904" i="2"/>
  <c r="M917" i="2"/>
  <c r="N917" i="2"/>
  <c r="I766" i="2"/>
  <c r="H766" i="2"/>
  <c r="M725" i="2"/>
  <c r="N725" i="2"/>
  <c r="I681" i="2"/>
  <c r="H681" i="2"/>
  <c r="N658" i="2"/>
  <c r="M658" i="2"/>
  <c r="N668" i="2"/>
  <c r="M668" i="2"/>
  <c r="I689" i="2"/>
  <c r="H689" i="2"/>
  <c r="M800" i="2"/>
  <c r="N800" i="2"/>
  <c r="N679" i="2"/>
  <c r="M679" i="2"/>
  <c r="M864" i="2"/>
  <c r="N864" i="2"/>
  <c r="M555" i="2"/>
  <c r="N555" i="2"/>
  <c r="N524" i="2"/>
  <c r="M524" i="2"/>
  <c r="N464" i="2"/>
  <c r="M464" i="2"/>
  <c r="N428" i="2"/>
  <c r="M428" i="2"/>
  <c r="M576" i="2"/>
  <c r="N576" i="2"/>
  <c r="N547" i="2"/>
  <c r="M547" i="2"/>
  <c r="N503" i="2"/>
  <c r="M503" i="2"/>
  <c r="I574" i="2"/>
  <c r="H574" i="2"/>
  <c r="N492" i="2"/>
  <c r="M492" i="2"/>
  <c r="N456" i="2"/>
  <c r="M456" i="2"/>
  <c r="N591" i="2"/>
  <c r="M591" i="2"/>
  <c r="H554" i="2"/>
  <c r="I554" i="2"/>
  <c r="I410" i="2"/>
  <c r="H410" i="2"/>
  <c r="N405" i="2"/>
  <c r="M405" i="2"/>
  <c r="I393" i="2"/>
  <c r="H393" i="2"/>
  <c r="M592" i="2"/>
  <c r="N592" i="2"/>
  <c r="N420" i="2"/>
  <c r="M420" i="2"/>
  <c r="N344" i="2"/>
  <c r="M344" i="2"/>
  <c r="N487" i="2"/>
  <c r="M487" i="2"/>
  <c r="I429" i="2"/>
  <c r="H429" i="2"/>
  <c r="N250" i="2"/>
  <c r="M250" i="2"/>
  <c r="M543" i="2"/>
  <c r="N543" i="2"/>
  <c r="I433" i="2"/>
  <c r="H433" i="2"/>
  <c r="I314" i="2"/>
  <c r="H314" i="2"/>
  <c r="I364" i="2"/>
  <c r="H364" i="2"/>
  <c r="I304" i="2"/>
  <c r="H304" i="2"/>
  <c r="I518" i="2"/>
  <c r="H518" i="2"/>
  <c r="N407" i="2"/>
  <c r="M407" i="2"/>
  <c r="I307" i="2"/>
  <c r="H307" i="2"/>
  <c r="N348" i="2"/>
  <c r="M348" i="2"/>
  <c r="N384" i="2"/>
  <c r="M384" i="2"/>
  <c r="M345" i="2"/>
  <c r="N345" i="2"/>
  <c r="N336" i="2"/>
  <c r="M336" i="2"/>
  <c r="I408" i="2"/>
  <c r="H408" i="2"/>
  <c r="I256" i="2"/>
  <c r="H256" i="2"/>
  <c r="M333" i="2"/>
  <c r="N333" i="2"/>
  <c r="I372" i="2"/>
  <c r="H372" i="2"/>
  <c r="I244" i="2"/>
  <c r="H244" i="2"/>
  <c r="H273" i="2"/>
  <c r="I273" i="2"/>
  <c r="N312" i="2"/>
  <c r="M312" i="2"/>
  <c r="N264" i="2"/>
  <c r="M264" i="2"/>
  <c r="M225" i="2"/>
  <c r="N225" i="2"/>
  <c r="N177" i="2"/>
  <c r="M177" i="2"/>
  <c r="N99" i="2"/>
  <c r="M99" i="2"/>
  <c r="N70" i="2"/>
  <c r="M70" i="2"/>
  <c r="N125" i="2"/>
  <c r="M125" i="2"/>
  <c r="M144" i="2"/>
  <c r="N144" i="2"/>
  <c r="N45" i="2"/>
  <c r="M45" i="2"/>
  <c r="N53" i="2"/>
  <c r="M53" i="2"/>
  <c r="N67" i="2"/>
  <c r="M67" i="2"/>
  <c r="N126" i="2"/>
  <c r="M126" i="2"/>
  <c r="M242" i="2"/>
  <c r="N242" i="2"/>
  <c r="N243" i="2"/>
  <c r="M243" i="2"/>
  <c r="M385" i="2"/>
  <c r="N385" i="2"/>
  <c r="N449" i="2"/>
  <c r="M449" i="2"/>
  <c r="N376" i="2"/>
  <c r="M376" i="2"/>
  <c r="N635" i="2"/>
  <c r="M635" i="2"/>
  <c r="N485" i="2"/>
  <c r="M485" i="2"/>
  <c r="N272" i="2"/>
  <c r="M272" i="2"/>
  <c r="N399" i="2"/>
  <c r="M399" i="2"/>
  <c r="N318" i="2"/>
  <c r="M318" i="2"/>
  <c r="M564" i="2"/>
  <c r="N564" i="2"/>
  <c r="N819" i="2"/>
  <c r="M819" i="2"/>
  <c r="N722" i="2"/>
  <c r="M722" i="2"/>
  <c r="M632" i="2"/>
  <c r="N632" i="2"/>
  <c r="N731" i="2"/>
  <c r="M731" i="2"/>
  <c r="M586" i="2"/>
  <c r="N586" i="2"/>
  <c r="N729" i="2"/>
  <c r="M729" i="2"/>
  <c r="N688" i="2"/>
  <c r="M688" i="2"/>
  <c r="N711" i="2"/>
  <c r="M711" i="2"/>
  <c r="M792" i="2"/>
  <c r="N792" i="2"/>
  <c r="N791" i="2"/>
  <c r="M791" i="2"/>
  <c r="N831" i="2"/>
  <c r="M831" i="2"/>
  <c r="N873" i="2"/>
  <c r="M873" i="2"/>
  <c r="N999" i="2"/>
  <c r="M999" i="2"/>
  <c r="N958" i="2"/>
  <c r="M958" i="2"/>
  <c r="M989" i="2"/>
  <c r="N989" i="2"/>
  <c r="M1054" i="2"/>
  <c r="N1054" i="2"/>
  <c r="N1106" i="2"/>
  <c r="M1106" i="2"/>
  <c r="N1032" i="2"/>
  <c r="M1032" i="2"/>
  <c r="N1080" i="2"/>
  <c r="M1080" i="2"/>
  <c r="N1159" i="2"/>
  <c r="M1159" i="2"/>
  <c r="N1144" i="2"/>
  <c r="M1144" i="2"/>
  <c r="N1304" i="2"/>
  <c r="M1304" i="2"/>
  <c r="N1187" i="2"/>
  <c r="M1187" i="2"/>
  <c r="N1160" i="2"/>
  <c r="M1160" i="2"/>
  <c r="M1247" i="2"/>
  <c r="N1247" i="2"/>
  <c r="N1345" i="2"/>
  <c r="M1345" i="2"/>
  <c r="N1420" i="2"/>
  <c r="M1420" i="2"/>
  <c r="N1214" i="2"/>
  <c r="M1214" i="2"/>
  <c r="N1347" i="2"/>
  <c r="M1347" i="2"/>
  <c r="N1464" i="2"/>
  <c r="M1464" i="2"/>
  <c r="M1472" i="2"/>
  <c r="N1472" i="2"/>
  <c r="M110" i="2"/>
  <c r="N110" i="2"/>
  <c r="N104" i="2"/>
  <c r="M104" i="2"/>
  <c r="N71" i="2"/>
  <c r="M71" i="2"/>
  <c r="M36" i="2"/>
  <c r="N36" i="2"/>
  <c r="N103" i="2"/>
  <c r="M103" i="2"/>
  <c r="S10" i="2"/>
  <c r="I1286" i="2"/>
  <c r="H1286" i="2"/>
  <c r="I943" i="2"/>
  <c r="H943" i="2"/>
  <c r="M749" i="2"/>
  <c r="N749" i="2"/>
  <c r="M732" i="2"/>
  <c r="N732" i="2"/>
  <c r="M677" i="2"/>
  <c r="N677" i="2"/>
  <c r="N621" i="2"/>
  <c r="M621" i="2"/>
  <c r="H478" i="2"/>
  <c r="I478" i="2"/>
  <c r="I481" i="2"/>
  <c r="H481" i="2"/>
  <c r="I374" i="2"/>
  <c r="H374" i="2"/>
  <c r="H252" i="2"/>
  <c r="I252" i="2"/>
  <c r="I300" i="2"/>
  <c r="H300" i="2"/>
  <c r="N176" i="2"/>
  <c r="M176" i="2"/>
  <c r="M265" i="2"/>
  <c r="N265" i="2"/>
  <c r="N600" i="2"/>
  <c r="M600" i="2"/>
  <c r="N646" i="2"/>
  <c r="M646" i="2"/>
  <c r="N1067" i="2"/>
  <c r="M1067" i="2"/>
  <c r="N1261" i="2"/>
  <c r="M1261" i="2"/>
  <c r="M1306" i="2"/>
  <c r="N1306" i="2"/>
  <c r="M1315" i="2"/>
  <c r="N1315" i="2"/>
  <c r="N1446" i="2"/>
  <c r="M1446" i="2"/>
  <c r="M1311" i="2"/>
  <c r="N1311" i="2"/>
  <c r="N1341" i="2"/>
  <c r="M1341" i="2"/>
  <c r="M1242" i="2"/>
  <c r="N1242" i="2"/>
  <c r="M1342" i="2"/>
  <c r="N1342" i="2"/>
  <c r="N1168" i="2"/>
  <c r="M1168" i="2"/>
  <c r="M1382" i="2"/>
  <c r="N1382" i="2"/>
  <c r="M1254" i="2"/>
  <c r="N1254" i="2"/>
  <c r="M1142" i="2"/>
  <c r="N1142" i="2"/>
  <c r="I1152" i="2"/>
  <c r="H1152" i="2"/>
  <c r="N1099" i="2"/>
  <c r="M1099" i="2"/>
  <c r="I977" i="2"/>
  <c r="H977" i="2"/>
  <c r="M1096" i="2"/>
  <c r="N1096" i="2"/>
  <c r="H1176" i="2"/>
  <c r="I1176" i="2"/>
  <c r="M839" i="2"/>
  <c r="N839" i="2"/>
  <c r="I838" i="2"/>
  <c r="H838" i="2"/>
  <c r="M740" i="2"/>
  <c r="N740" i="2"/>
  <c r="I602" i="2"/>
  <c r="H602" i="2"/>
  <c r="M419" i="2"/>
  <c r="N419" i="2"/>
  <c r="N536" i="2"/>
  <c r="M536" i="2"/>
  <c r="I249" i="2"/>
  <c r="H249" i="2"/>
  <c r="I155" i="2"/>
  <c r="H155" i="2"/>
  <c r="M94" i="2"/>
  <c r="N94" i="2"/>
  <c r="N287" i="2"/>
  <c r="M287" i="2"/>
  <c r="N522" i="2"/>
  <c r="M522" i="2"/>
  <c r="N270" i="2"/>
  <c r="M270" i="2"/>
  <c r="N651" i="2"/>
  <c r="M651" i="2"/>
  <c r="N758" i="2"/>
  <c r="M758" i="2"/>
  <c r="N1040" i="2"/>
  <c r="M1040" i="2"/>
  <c r="N1085" i="2"/>
  <c r="M1085" i="2"/>
  <c r="N1429" i="2"/>
  <c r="M1429" i="2"/>
  <c r="I1392" i="2"/>
  <c r="H1392" i="2"/>
  <c r="N1255" i="2"/>
  <c r="M1255" i="2"/>
  <c r="I1243" i="2"/>
  <c r="H1243" i="2"/>
  <c r="I1465" i="2"/>
  <c r="H1465" i="2"/>
  <c r="N1452" i="2"/>
  <c r="M1452" i="2"/>
  <c r="H1378" i="2"/>
  <c r="I1378" i="2"/>
  <c r="I1332" i="2"/>
  <c r="H1332" i="2"/>
  <c r="I1327" i="2"/>
  <c r="H1327" i="2"/>
  <c r="H1233" i="2"/>
  <c r="I1233" i="2"/>
  <c r="N1301" i="2"/>
  <c r="M1301" i="2"/>
  <c r="M1428" i="2"/>
  <c r="N1428" i="2"/>
  <c r="H1462" i="2"/>
  <c r="I1462" i="2"/>
  <c r="N1419" i="2"/>
  <c r="M1419" i="2"/>
  <c r="I1487" i="2"/>
  <c r="H1487" i="2"/>
  <c r="I1363" i="2"/>
  <c r="H1363" i="2"/>
  <c r="N1407" i="2"/>
  <c r="M1407" i="2"/>
  <c r="M1397" i="2"/>
  <c r="N1397" i="2"/>
  <c r="M1365" i="2"/>
  <c r="N1365" i="2"/>
  <c r="I1420" i="2"/>
  <c r="H1420" i="2"/>
  <c r="N1363" i="2"/>
  <c r="M1363" i="2"/>
  <c r="M1390" i="2"/>
  <c r="N1390" i="2"/>
  <c r="N1364" i="2"/>
  <c r="M1364" i="2"/>
  <c r="I1373" i="2"/>
  <c r="H1373" i="2"/>
  <c r="M1432" i="2"/>
  <c r="N1432" i="2"/>
  <c r="N1493" i="2"/>
  <c r="M1493" i="2"/>
  <c r="I1343" i="2"/>
  <c r="H1343" i="2"/>
  <c r="H1319" i="2"/>
  <c r="I1319" i="2"/>
  <c r="I1345" i="2"/>
  <c r="H1345" i="2"/>
  <c r="N1321" i="2"/>
  <c r="M1321" i="2"/>
  <c r="N1308" i="2"/>
  <c r="M1308" i="2"/>
  <c r="N1285" i="2"/>
  <c r="M1285" i="2"/>
  <c r="H1302" i="2"/>
  <c r="I1302" i="2"/>
  <c r="M1400" i="2"/>
  <c r="N1400" i="2"/>
  <c r="M1290" i="2"/>
  <c r="N1290" i="2"/>
  <c r="I1256" i="2"/>
  <c r="H1256" i="2"/>
  <c r="H1268" i="2"/>
  <c r="I1268" i="2"/>
  <c r="M1266" i="2"/>
  <c r="N1266" i="2"/>
  <c r="M1178" i="2"/>
  <c r="N1178" i="2"/>
  <c r="I1209" i="2"/>
  <c r="H1209" i="2"/>
  <c r="N1153" i="2"/>
  <c r="M1153" i="2"/>
  <c r="I1161" i="2"/>
  <c r="H1161" i="2"/>
  <c r="N1244" i="2"/>
  <c r="M1244" i="2"/>
  <c r="I1221" i="2"/>
  <c r="H1221" i="2"/>
  <c r="H1330" i="2"/>
  <c r="I1330" i="2"/>
  <c r="N1205" i="2"/>
  <c r="M1205" i="2"/>
  <c r="I1282" i="2"/>
  <c r="H1282" i="2"/>
  <c r="N1128" i="2"/>
  <c r="M1128" i="2"/>
  <c r="M1139" i="2"/>
  <c r="N1139" i="2"/>
  <c r="N1152" i="2"/>
  <c r="M1152" i="2"/>
  <c r="N1089" i="2"/>
  <c r="M1089" i="2"/>
  <c r="I1057" i="2"/>
  <c r="H1057" i="2"/>
  <c r="N1081" i="2"/>
  <c r="M1081" i="2"/>
  <c r="H1052" i="2"/>
  <c r="I1052" i="2"/>
  <c r="N1034" i="2"/>
  <c r="M1034" i="2"/>
  <c r="I1061" i="2"/>
  <c r="H1061" i="2"/>
  <c r="N1098" i="2"/>
  <c r="M1098" i="2"/>
  <c r="I1109" i="2"/>
  <c r="H1109" i="2"/>
  <c r="I1056" i="2"/>
  <c r="H1056" i="2"/>
  <c r="I992" i="2"/>
  <c r="H992" i="2"/>
  <c r="N964" i="2"/>
  <c r="M964" i="2"/>
  <c r="N928" i="2"/>
  <c r="M928" i="2"/>
  <c r="H1133" i="2"/>
  <c r="I1133" i="2"/>
  <c r="M1033" i="2"/>
  <c r="N1033" i="2"/>
  <c r="N918" i="2"/>
  <c r="M918" i="2"/>
  <c r="I1013" i="2"/>
  <c r="H1013" i="2"/>
  <c r="N926" i="2"/>
  <c r="M926" i="2"/>
  <c r="H997" i="2"/>
  <c r="I997" i="2"/>
  <c r="N914" i="2"/>
  <c r="M914" i="2"/>
  <c r="N810" i="2"/>
  <c r="M810" i="2"/>
  <c r="N762" i="2"/>
  <c r="M762" i="2"/>
  <c r="N859" i="2"/>
  <c r="M859" i="2"/>
  <c r="I911" i="2"/>
  <c r="H911" i="2"/>
  <c r="I944" i="2"/>
  <c r="H944" i="2"/>
  <c r="N916" i="2"/>
  <c r="M916" i="2"/>
  <c r="N988" i="2"/>
  <c r="M988" i="2"/>
  <c r="I790" i="2"/>
  <c r="H790" i="2"/>
  <c r="I787" i="2"/>
  <c r="H787" i="2"/>
  <c r="I972" i="2"/>
  <c r="H972" i="2"/>
  <c r="M965" i="2"/>
  <c r="N965" i="2"/>
  <c r="H929" i="2"/>
  <c r="I929" i="2"/>
  <c r="I892" i="2"/>
  <c r="H892" i="2"/>
  <c r="I840" i="2"/>
  <c r="H840" i="2"/>
  <c r="M893" i="2"/>
  <c r="N893" i="2"/>
  <c r="I956" i="2"/>
  <c r="H956" i="2"/>
  <c r="H904" i="2"/>
  <c r="I904" i="2"/>
  <c r="I816" i="2"/>
  <c r="H816" i="2"/>
  <c r="I751" i="2"/>
  <c r="H751" i="2"/>
  <c r="N799" i="2"/>
  <c r="M799" i="2"/>
  <c r="N682" i="2"/>
  <c r="M682" i="2"/>
  <c r="N920" i="2"/>
  <c r="M920" i="2"/>
  <c r="I773" i="2"/>
  <c r="H773" i="2"/>
  <c r="I957" i="2"/>
  <c r="H957" i="2"/>
  <c r="I845" i="2"/>
  <c r="H845" i="2"/>
  <c r="N739" i="2"/>
  <c r="M739" i="2"/>
  <c r="H658" i="2"/>
  <c r="I658" i="2"/>
  <c r="N629" i="2"/>
  <c r="M629" i="2"/>
  <c r="M941" i="2"/>
  <c r="N941" i="2"/>
  <c r="N567" i="2"/>
  <c r="M567" i="2"/>
  <c r="I679" i="2"/>
  <c r="H679" i="2"/>
  <c r="I616" i="2"/>
  <c r="H616" i="2"/>
  <c r="I516" i="2"/>
  <c r="H516" i="2"/>
  <c r="I480" i="2"/>
  <c r="H480" i="2"/>
  <c r="N669" i="2"/>
  <c r="M669" i="2"/>
  <c r="N544" i="2"/>
  <c r="M544" i="2"/>
  <c r="N443" i="2"/>
  <c r="M443" i="2"/>
  <c r="N602" i="2"/>
  <c r="M602" i="2"/>
  <c r="M809" i="2"/>
  <c r="N809" i="2"/>
  <c r="N391" i="2"/>
  <c r="M391" i="2"/>
  <c r="H514" i="2"/>
  <c r="I514" i="2"/>
  <c r="H490" i="2"/>
  <c r="I490" i="2"/>
  <c r="I517" i="2"/>
  <c r="H517" i="2"/>
  <c r="I422" i="2"/>
  <c r="H422" i="2"/>
  <c r="N322" i="2"/>
  <c r="M322" i="2"/>
  <c r="N475" i="2"/>
  <c r="M475" i="2"/>
  <c r="N415" i="2"/>
  <c r="M415" i="2"/>
  <c r="I302" i="2"/>
  <c r="H302" i="2"/>
  <c r="N362" i="2"/>
  <c r="M362" i="2"/>
  <c r="N302" i="2"/>
  <c r="M302" i="2"/>
  <c r="N363" i="2"/>
  <c r="M363" i="2"/>
  <c r="N327" i="2"/>
  <c r="M327" i="2"/>
  <c r="H293" i="2"/>
  <c r="I293" i="2"/>
  <c r="N267" i="2"/>
  <c r="M267" i="2"/>
  <c r="M301" i="2"/>
  <c r="N301" i="2"/>
  <c r="H369" i="2"/>
  <c r="I369" i="2"/>
  <c r="I331" i="2"/>
  <c r="H331" i="2"/>
  <c r="I373" i="2"/>
  <c r="H373" i="2"/>
  <c r="I236" i="2"/>
  <c r="H236" i="2"/>
  <c r="M241" i="2"/>
  <c r="N241" i="2"/>
  <c r="I312" i="2"/>
  <c r="H312" i="2"/>
  <c r="I264" i="2"/>
  <c r="H264" i="2"/>
  <c r="N215" i="2"/>
  <c r="M215" i="2"/>
  <c r="N174" i="2"/>
  <c r="M174" i="2"/>
  <c r="N202" i="2"/>
  <c r="M202" i="2"/>
  <c r="N139" i="2"/>
  <c r="M139" i="2"/>
  <c r="N188" i="2"/>
  <c r="M188" i="2"/>
  <c r="N164" i="2"/>
  <c r="M164" i="2"/>
  <c r="N140" i="2"/>
  <c r="M140" i="2"/>
  <c r="M204" i="2"/>
  <c r="N204" i="2"/>
  <c r="M207" i="2"/>
  <c r="N207" i="2"/>
  <c r="N149" i="2"/>
  <c r="M149" i="2"/>
  <c r="N160" i="2"/>
  <c r="M160" i="2"/>
  <c r="N41" i="2"/>
  <c r="M41" i="2"/>
  <c r="N83" i="2"/>
  <c r="M83" i="2"/>
  <c r="N172" i="2"/>
  <c r="M172" i="2"/>
  <c r="N159" i="2"/>
  <c r="M159" i="2"/>
  <c r="N146" i="2"/>
  <c r="M146" i="2"/>
  <c r="N133" i="2"/>
  <c r="M133" i="2"/>
  <c r="N201" i="2"/>
  <c r="M201" i="2"/>
  <c r="N138" i="2"/>
  <c r="M138" i="2"/>
  <c r="N228" i="2"/>
  <c r="M228" i="2"/>
  <c r="M245" i="2"/>
  <c r="N245" i="2"/>
  <c r="M253" i="2"/>
  <c r="N253" i="2"/>
  <c r="N299" i="2"/>
  <c r="M299" i="2"/>
  <c r="N497" i="2"/>
  <c r="M497" i="2"/>
  <c r="N623" i="2"/>
  <c r="M623" i="2"/>
  <c r="N607" i="2"/>
  <c r="M607" i="2"/>
  <c r="N284" i="2"/>
  <c r="M284" i="2"/>
  <c r="N450" i="2"/>
  <c r="M450" i="2"/>
  <c r="N330" i="2"/>
  <c r="M330" i="2"/>
  <c r="N484" i="2"/>
  <c r="M484" i="2"/>
  <c r="N435" i="2"/>
  <c r="M435" i="2"/>
  <c r="N507" i="2"/>
  <c r="M507" i="2"/>
  <c r="N772" i="2"/>
  <c r="M772" i="2"/>
  <c r="N534" i="2"/>
  <c r="M534" i="2"/>
  <c r="M662" i="2"/>
  <c r="N662" i="2"/>
  <c r="N630" i="2"/>
  <c r="M630" i="2"/>
  <c r="N734" i="2"/>
  <c r="M734" i="2"/>
  <c r="N685" i="2"/>
  <c r="M685" i="2"/>
  <c r="N735" i="2"/>
  <c r="M735" i="2"/>
  <c r="N723" i="2"/>
  <c r="M723" i="2"/>
  <c r="N808" i="2"/>
  <c r="M808" i="2"/>
  <c r="N673" i="2"/>
  <c r="M673" i="2"/>
  <c r="M909" i="2"/>
  <c r="N909" i="2"/>
  <c r="N883" i="2"/>
  <c r="M883" i="2"/>
  <c r="N818" i="2"/>
  <c r="M818" i="2"/>
  <c r="N752" i="2"/>
  <c r="M752" i="2"/>
  <c r="N690" i="2"/>
  <c r="M690" i="2"/>
  <c r="N801" i="2"/>
  <c r="M801" i="2"/>
  <c r="N959" i="2"/>
  <c r="M959" i="2"/>
  <c r="N886" i="2"/>
  <c r="M886" i="2"/>
  <c r="N793" i="2"/>
  <c r="M793" i="2"/>
  <c r="N865" i="2"/>
  <c r="M865" i="2"/>
  <c r="N970" i="2"/>
  <c r="M970" i="2"/>
  <c r="M1076" i="2"/>
  <c r="N1076" i="2"/>
  <c r="M1004" i="2"/>
  <c r="N1004" i="2"/>
  <c r="N1061" i="2"/>
  <c r="M1061" i="2"/>
  <c r="N1122" i="2"/>
  <c r="M1122" i="2"/>
  <c r="M1154" i="2"/>
  <c r="N1154" i="2"/>
  <c r="N1165" i="2"/>
  <c r="M1165" i="2"/>
  <c r="M1272" i="2"/>
  <c r="N1272" i="2"/>
  <c r="N1398" i="2"/>
  <c r="M1398" i="2"/>
  <c r="N1227" i="2"/>
  <c r="M1227" i="2"/>
  <c r="N1241" i="2"/>
  <c r="M1241" i="2"/>
  <c r="N1265" i="2"/>
  <c r="M1265" i="2"/>
  <c r="N1323" i="2"/>
  <c r="M1323" i="2"/>
  <c r="N1371" i="2"/>
  <c r="M1371" i="2"/>
  <c r="N1445" i="2"/>
  <c r="M1445" i="2"/>
  <c r="N1458" i="2"/>
  <c r="M1458" i="2"/>
  <c r="N1497" i="2"/>
  <c r="M1497" i="2"/>
  <c r="M72" i="2"/>
  <c r="N72" i="2"/>
  <c r="N79" i="2"/>
  <c r="M79" i="2"/>
  <c r="M26" i="2"/>
  <c r="N26" i="2"/>
  <c r="H1461" i="2"/>
  <c r="I1461" i="2"/>
  <c r="I1357" i="2"/>
  <c r="H1357" i="2"/>
  <c r="N1072" i="2"/>
  <c r="M1072" i="2"/>
  <c r="I1218" i="2"/>
  <c r="H1218" i="2"/>
  <c r="M1102" i="2"/>
  <c r="N1102" i="2"/>
  <c r="M1176" i="2"/>
  <c r="N1176" i="2"/>
  <c r="M1012" i="2"/>
  <c r="N1012" i="2"/>
  <c r="N779" i="2"/>
  <c r="M779" i="2"/>
  <c r="N915" i="2"/>
  <c r="M915" i="2"/>
  <c r="N667" i="2"/>
  <c r="M667" i="2"/>
  <c r="M715" i="2"/>
  <c r="N715" i="2"/>
  <c r="I732" i="2"/>
  <c r="H732" i="2"/>
  <c r="N671" i="2"/>
  <c r="M671" i="2"/>
  <c r="N169" i="2"/>
  <c r="M169" i="2"/>
  <c r="M398" i="2"/>
  <c r="N398" i="2"/>
  <c r="N570" i="2"/>
  <c r="M570" i="2"/>
  <c r="N640" i="2"/>
  <c r="M640" i="2"/>
  <c r="N721" i="2"/>
  <c r="M721" i="2"/>
  <c r="N807" i="2"/>
  <c r="M807" i="2"/>
  <c r="N1079" i="2"/>
  <c r="M1079" i="2"/>
  <c r="N1055" i="2"/>
  <c r="M1055" i="2"/>
  <c r="N1189" i="2"/>
  <c r="M1189" i="2"/>
  <c r="M1303" i="2"/>
  <c r="N1303" i="2"/>
  <c r="M1422" i="2"/>
  <c r="N1422" i="2"/>
  <c r="R23" i="1"/>
  <c r="P57" i="1"/>
  <c r="O57" i="1"/>
  <c r="N57" i="1"/>
  <c r="B8" i="1"/>
  <c r="M1496" i="2"/>
  <c r="N1496" i="2"/>
  <c r="I1434" i="2"/>
  <c r="H1434" i="2"/>
  <c r="M1322" i="2"/>
  <c r="N1322" i="2"/>
  <c r="I919" i="2"/>
  <c r="H919" i="2"/>
  <c r="N968" i="2"/>
  <c r="M968" i="2"/>
  <c r="M718" i="2"/>
  <c r="N718" i="2"/>
  <c r="I636" i="2"/>
  <c r="H636" i="2"/>
  <c r="I456" i="2"/>
  <c r="H456" i="2"/>
  <c r="I328" i="2"/>
  <c r="H328" i="2"/>
  <c r="H305" i="2"/>
  <c r="I305" i="2"/>
  <c r="H309" i="2"/>
  <c r="I309" i="2"/>
  <c r="M130" i="2"/>
  <c r="N130" i="2"/>
  <c r="N64" i="2"/>
  <c r="M64" i="2"/>
  <c r="M277" i="2"/>
  <c r="N277" i="2"/>
  <c r="N624" i="2"/>
  <c r="M624" i="2"/>
  <c r="N654" i="2"/>
  <c r="M654" i="2"/>
  <c r="N796" i="2"/>
  <c r="M796" i="2"/>
  <c r="M1192" i="2"/>
  <c r="N1192" i="2"/>
  <c r="N1348" i="2"/>
  <c r="M1348" i="2"/>
  <c r="M1354" i="2"/>
  <c r="N1354" i="2"/>
  <c r="N1490" i="2"/>
  <c r="M1490" i="2"/>
  <c r="M1137" i="2"/>
  <c r="N1137" i="2"/>
  <c r="N1270" i="2"/>
  <c r="M1270" i="2"/>
  <c r="N1426" i="2"/>
  <c r="M1426" i="2"/>
  <c r="H1409" i="2"/>
  <c r="I1409" i="2"/>
  <c r="I1423" i="2"/>
  <c r="H1423" i="2"/>
  <c r="M1204" i="2"/>
  <c r="N1204" i="2"/>
  <c r="N1477" i="2"/>
  <c r="M1477" i="2"/>
  <c r="N1475" i="2"/>
  <c r="M1475" i="2"/>
  <c r="H1449" i="2"/>
  <c r="I1449" i="2"/>
  <c r="H1452" i="2"/>
  <c r="I1452" i="2"/>
  <c r="N1453" i="2"/>
  <c r="M1453" i="2"/>
  <c r="I1361" i="2"/>
  <c r="H1361" i="2"/>
  <c r="H1407" i="2"/>
  <c r="I1407" i="2"/>
  <c r="I1491" i="2"/>
  <c r="H1491" i="2"/>
  <c r="I1380" i="2"/>
  <c r="H1380" i="2"/>
  <c r="H1433" i="2"/>
  <c r="I1433" i="2"/>
  <c r="H1390" i="2"/>
  <c r="I1390" i="2"/>
  <c r="I1329" i="2"/>
  <c r="H1329" i="2"/>
  <c r="I1377" i="2"/>
  <c r="H1377" i="2"/>
  <c r="N1376" i="2"/>
  <c r="M1376" i="2"/>
  <c r="I1385" i="2"/>
  <c r="H1385" i="2"/>
  <c r="I1249" i="2"/>
  <c r="H1249" i="2"/>
  <c r="I1331" i="2"/>
  <c r="H1331" i="2"/>
  <c r="N1379" i="2"/>
  <c r="M1379" i="2"/>
  <c r="N1297" i="2"/>
  <c r="M1297" i="2"/>
  <c r="N1173" i="2"/>
  <c r="M1173" i="2"/>
  <c r="N1233" i="2"/>
  <c r="M1233" i="2"/>
  <c r="M1231" i="2"/>
  <c r="N1231" i="2"/>
  <c r="N1197" i="2"/>
  <c r="M1197" i="2"/>
  <c r="I1192" i="2"/>
  <c r="H1192" i="2"/>
  <c r="I1154" i="2"/>
  <c r="H1154" i="2"/>
  <c r="I1254" i="2"/>
  <c r="H1254" i="2"/>
  <c r="N1194" i="2"/>
  <c r="M1194" i="2"/>
  <c r="M1169" i="2"/>
  <c r="N1169" i="2"/>
  <c r="I1135" i="2"/>
  <c r="H1135" i="2"/>
  <c r="I1138" i="2"/>
  <c r="H1138" i="2"/>
  <c r="M1132" i="2"/>
  <c r="N1132" i="2"/>
  <c r="I1083" i="2"/>
  <c r="H1083" i="2"/>
  <c r="N1022" i="2"/>
  <c r="M1022" i="2"/>
  <c r="M1051" i="2"/>
  <c r="N1051" i="2"/>
  <c r="N1180" i="2"/>
  <c r="M1180" i="2"/>
  <c r="I1040" i="2"/>
  <c r="H1040" i="2"/>
  <c r="I974" i="2"/>
  <c r="H974" i="2"/>
  <c r="N1024" i="2"/>
  <c r="M1024" i="2"/>
  <c r="I986" i="2"/>
  <c r="H986" i="2"/>
  <c r="H1021" i="2"/>
  <c r="I1021" i="2"/>
  <c r="M1036" i="2"/>
  <c r="N1036" i="2"/>
  <c r="N1060" i="2"/>
  <c r="M1060" i="2"/>
  <c r="N954" i="2"/>
  <c r="M954" i="2"/>
  <c r="N1023" i="2"/>
  <c r="M1023" i="2"/>
  <c r="H953" i="2"/>
  <c r="I953" i="2"/>
  <c r="N1112" i="2"/>
  <c r="M1112" i="2"/>
  <c r="I909" i="2"/>
  <c r="H909" i="2"/>
  <c r="I785" i="2"/>
  <c r="H785" i="2"/>
  <c r="N950" i="2"/>
  <c r="M950" i="2"/>
  <c r="I863" i="2"/>
  <c r="H863" i="2"/>
  <c r="I804" i="2"/>
  <c r="H804" i="2"/>
  <c r="M797" i="2"/>
  <c r="N797" i="2"/>
  <c r="H812" i="2"/>
  <c r="I812" i="2"/>
  <c r="N775" i="2"/>
  <c r="M775" i="2"/>
  <c r="H917" i="2"/>
  <c r="I917" i="2"/>
  <c r="H682" i="2"/>
  <c r="I682" i="2"/>
  <c r="M716" i="2"/>
  <c r="N716" i="2"/>
  <c r="M703" i="2"/>
  <c r="N703" i="2"/>
  <c r="N803" i="2"/>
  <c r="M803" i="2"/>
  <c r="N742" i="2"/>
  <c r="M742" i="2"/>
  <c r="I630" i="2"/>
  <c r="H630" i="2"/>
  <c r="N614" i="2"/>
  <c r="M614" i="2"/>
  <c r="H800" i="2"/>
  <c r="I800" i="2"/>
  <c r="M626" i="2"/>
  <c r="N626" i="2"/>
  <c r="N568" i="2"/>
  <c r="M568" i="2"/>
  <c r="I631" i="2"/>
  <c r="H631" i="2"/>
  <c r="I532" i="2"/>
  <c r="H532" i="2"/>
  <c r="N548" i="2"/>
  <c r="M548" i="2"/>
  <c r="H680" i="2"/>
  <c r="I680" i="2"/>
  <c r="I576" i="2"/>
  <c r="H576" i="2"/>
  <c r="N525" i="2"/>
  <c r="M525" i="2"/>
  <c r="N489" i="2"/>
  <c r="M489" i="2"/>
  <c r="I432" i="2"/>
  <c r="H432" i="2"/>
  <c r="N579" i="2"/>
  <c r="M579" i="2"/>
  <c r="N516" i="2"/>
  <c r="M516" i="2"/>
  <c r="I445" i="2"/>
  <c r="H445" i="2"/>
  <c r="I405" i="2"/>
  <c r="H405" i="2"/>
  <c r="I420" i="2"/>
  <c r="H420" i="2"/>
  <c r="N332" i="2"/>
  <c r="M332" i="2"/>
  <c r="N533" i="2"/>
  <c r="M533" i="2"/>
  <c r="N499" i="2"/>
  <c r="M499" i="2"/>
  <c r="N358" i="2"/>
  <c r="M358" i="2"/>
  <c r="I290" i="2"/>
  <c r="H290" i="2"/>
  <c r="M430" i="2"/>
  <c r="N430" i="2"/>
  <c r="I292" i="2"/>
  <c r="H292" i="2"/>
  <c r="I407" i="2"/>
  <c r="H407" i="2"/>
  <c r="I325" i="2"/>
  <c r="H325" i="2"/>
  <c r="I470" i="2"/>
  <c r="H470" i="2"/>
  <c r="I348" i="2"/>
  <c r="H348" i="2"/>
  <c r="I384" i="2"/>
  <c r="H384" i="2"/>
  <c r="H345" i="2"/>
  <c r="I345" i="2"/>
  <c r="I336" i="2"/>
  <c r="H336" i="2"/>
  <c r="H333" i="2"/>
  <c r="I333" i="2"/>
  <c r="I230" i="2"/>
  <c r="H230" i="2"/>
  <c r="I283" i="2"/>
  <c r="H283" i="2"/>
  <c r="N235" i="2"/>
  <c r="M235" i="2"/>
  <c r="N248" i="2"/>
  <c r="M248" i="2"/>
  <c r="M214" i="2"/>
  <c r="N214" i="2"/>
  <c r="I213" i="2"/>
  <c r="H213" i="2"/>
  <c r="I198" i="2"/>
  <c r="H198" i="2"/>
  <c r="M107" i="2"/>
  <c r="N107" i="2"/>
  <c r="N69" i="2"/>
  <c r="M69" i="2"/>
  <c r="M180" i="2"/>
  <c r="N180" i="2"/>
  <c r="M132" i="2"/>
  <c r="N132" i="2"/>
  <c r="N206" i="2"/>
  <c r="M206" i="2"/>
  <c r="N131" i="2"/>
  <c r="M131" i="2"/>
  <c r="N251" i="2"/>
  <c r="M251" i="2"/>
  <c r="N268" i="2"/>
  <c r="M268" i="2"/>
  <c r="N413" i="2"/>
  <c r="M413" i="2"/>
  <c r="N246" i="2"/>
  <c r="M246" i="2"/>
  <c r="N486" i="2"/>
  <c r="M486" i="2"/>
  <c r="N509" i="2"/>
  <c r="M509" i="2"/>
  <c r="N335" i="2"/>
  <c r="M335" i="2"/>
  <c r="N296" i="2"/>
  <c r="M296" i="2"/>
  <c r="M469" i="2"/>
  <c r="N469" i="2"/>
  <c r="N342" i="2"/>
  <c r="M342" i="2"/>
  <c r="N541" i="2"/>
  <c r="M541" i="2"/>
  <c r="N663" i="2"/>
  <c r="M663" i="2"/>
  <c r="N905" i="2"/>
  <c r="M905" i="2"/>
  <c r="M588" i="2"/>
  <c r="N588" i="2"/>
  <c r="N676" i="2"/>
  <c r="M676" i="2"/>
  <c r="N642" i="2"/>
  <c r="M642" i="2"/>
  <c r="M828" i="2"/>
  <c r="N828" i="2"/>
  <c r="N698" i="2"/>
  <c r="M698" i="2"/>
  <c r="M755" i="2"/>
  <c r="N755" i="2"/>
  <c r="N849" i="2"/>
  <c r="M849" i="2"/>
  <c r="N678" i="2"/>
  <c r="M678" i="2"/>
  <c r="N910" i="2"/>
  <c r="M910" i="2"/>
  <c r="M894" i="2"/>
  <c r="N894" i="2"/>
  <c r="N784" i="2"/>
  <c r="M784" i="2"/>
  <c r="N702" i="2"/>
  <c r="M702" i="2"/>
  <c r="N901" i="2"/>
  <c r="M901" i="2"/>
  <c r="M1113" i="2"/>
  <c r="N1113" i="2"/>
  <c r="N1015" i="2"/>
  <c r="M1015" i="2"/>
  <c r="M1064" i="2"/>
  <c r="N1064" i="2"/>
  <c r="N1073" i="2"/>
  <c r="M1073" i="2"/>
  <c r="M1166" i="2"/>
  <c r="N1166" i="2"/>
  <c r="N1134" i="2"/>
  <c r="M1134" i="2"/>
  <c r="N1161" i="2"/>
  <c r="M1161" i="2"/>
  <c r="N1175" i="2"/>
  <c r="M1175" i="2"/>
  <c r="N1344" i="2"/>
  <c r="M1344" i="2"/>
  <c r="N1179" i="2"/>
  <c r="M1179" i="2"/>
  <c r="N1236" i="2"/>
  <c r="M1236" i="2"/>
  <c r="N1293" i="2"/>
  <c r="M1293" i="2"/>
  <c r="M1276" i="2"/>
  <c r="N1276" i="2"/>
  <c r="M1357" i="2"/>
  <c r="N1357" i="2"/>
  <c r="N1335" i="2"/>
  <c r="M1335" i="2"/>
  <c r="N1457" i="2"/>
  <c r="M1457" i="2"/>
  <c r="N1500" i="2"/>
  <c r="M1500" i="2"/>
  <c r="N97" i="2"/>
  <c r="M97" i="2"/>
  <c r="M34" i="2"/>
  <c r="N34" i="2"/>
  <c r="M54" i="2"/>
  <c r="N54" i="2"/>
  <c r="N1320" i="2"/>
  <c r="M1320" i="2"/>
  <c r="M992" i="2"/>
  <c r="N992" i="2"/>
  <c r="H903" i="2"/>
  <c r="I903" i="2"/>
  <c r="I814" i="2"/>
  <c r="H814" i="2"/>
  <c r="I1063" i="2"/>
  <c r="H1063" i="2"/>
  <c r="N118" i="2"/>
  <c r="M118" i="2"/>
  <c r="N195" i="2"/>
  <c r="M195" i="2"/>
  <c r="M494" i="2"/>
  <c r="N494" i="2"/>
  <c r="N520" i="2"/>
  <c r="M520" i="2"/>
  <c r="M695" i="2"/>
  <c r="N695" i="2"/>
  <c r="N584" i="2"/>
  <c r="M584" i="2"/>
  <c r="N765" i="2"/>
  <c r="M765" i="2"/>
  <c r="N947" i="2"/>
  <c r="M947" i="2"/>
  <c r="N1038" i="2"/>
  <c r="M1038" i="2"/>
  <c r="N1162" i="2"/>
  <c r="M1162" i="2"/>
  <c r="N1234" i="2"/>
  <c r="M1234" i="2"/>
  <c r="N1442" i="2"/>
  <c r="M1442" i="2"/>
  <c r="H1365" i="2"/>
  <c r="I1365" i="2"/>
  <c r="N1185" i="2"/>
  <c r="M1185" i="2"/>
  <c r="H1122" i="2"/>
  <c r="I1122" i="2"/>
  <c r="N1030" i="2"/>
  <c r="M1030" i="2"/>
  <c r="N1000" i="2"/>
  <c r="M1000" i="2"/>
  <c r="N890" i="2"/>
  <c r="M890" i="2"/>
  <c r="I921" i="2"/>
  <c r="H921" i="2"/>
  <c r="N851" i="2"/>
  <c r="M851" i="2"/>
  <c r="I562" i="2"/>
  <c r="H562" i="2"/>
  <c r="H665" i="2"/>
  <c r="I665" i="2"/>
  <c r="N355" i="2"/>
  <c r="M355" i="2"/>
  <c r="M271" i="2"/>
  <c r="N271" i="2"/>
  <c r="N231" i="2"/>
  <c r="M231" i="2"/>
  <c r="N406" i="2"/>
  <c r="M406" i="2"/>
  <c r="N991" i="2"/>
  <c r="M991" i="2"/>
  <c r="M1210" i="2"/>
  <c r="N1210" i="2"/>
  <c r="M89" i="2"/>
  <c r="N89" i="2"/>
  <c r="I1391" i="2"/>
  <c r="H1391" i="2"/>
  <c r="H1311" i="2"/>
  <c r="I1311" i="2"/>
  <c r="I1235" i="2"/>
  <c r="H1235" i="2"/>
  <c r="N1329" i="2"/>
  <c r="M1329" i="2"/>
  <c r="I1297" i="2"/>
  <c r="H1297" i="2"/>
  <c r="I1237" i="2"/>
  <c r="H1237" i="2"/>
  <c r="N1466" i="2"/>
  <c r="M1466" i="2"/>
  <c r="N1479" i="2"/>
  <c r="M1479" i="2"/>
  <c r="I1467" i="2"/>
  <c r="H1467" i="2"/>
  <c r="I1442" i="2"/>
  <c r="H1442" i="2"/>
  <c r="N1388" i="2"/>
  <c r="M1388" i="2"/>
  <c r="H1440" i="2"/>
  <c r="I1440" i="2"/>
  <c r="I1441" i="2"/>
  <c r="H1441" i="2"/>
  <c r="H1393" i="2"/>
  <c r="I1393" i="2"/>
  <c r="H1450" i="2"/>
  <c r="I1450" i="2"/>
  <c r="I1493" i="2"/>
  <c r="H1493" i="2"/>
  <c r="M1340" i="2"/>
  <c r="N1340" i="2"/>
  <c r="M1367" i="2"/>
  <c r="N1367" i="2"/>
  <c r="M1435" i="2"/>
  <c r="N1435" i="2"/>
  <c r="H1290" i="2"/>
  <c r="I1290" i="2"/>
  <c r="H1317" i="2"/>
  <c r="I1317" i="2"/>
  <c r="I1260" i="2"/>
  <c r="H1260" i="2"/>
  <c r="I1379" i="2"/>
  <c r="H1379" i="2"/>
  <c r="I1168" i="2"/>
  <c r="H1168" i="2"/>
  <c r="N1277" i="2"/>
  <c r="M1277" i="2"/>
  <c r="M1184" i="2"/>
  <c r="N1184" i="2"/>
  <c r="N1259" i="2"/>
  <c r="M1259" i="2"/>
  <c r="H1188" i="2"/>
  <c r="I1188" i="2"/>
  <c r="I1301" i="2"/>
  <c r="H1301" i="2"/>
  <c r="N1230" i="2"/>
  <c r="M1230" i="2"/>
  <c r="I1197" i="2"/>
  <c r="H1197" i="2"/>
  <c r="I1220" i="2"/>
  <c r="H1220" i="2"/>
  <c r="N1381" i="2"/>
  <c r="M1381" i="2"/>
  <c r="N1150" i="2"/>
  <c r="M1150" i="2"/>
  <c r="I1194" i="2"/>
  <c r="H1194" i="2"/>
  <c r="N1258" i="2"/>
  <c r="M1258" i="2"/>
  <c r="M1174" i="2"/>
  <c r="N1174" i="2"/>
  <c r="I1139" i="2"/>
  <c r="H1139" i="2"/>
  <c r="M1138" i="2"/>
  <c r="N1138" i="2"/>
  <c r="N1107" i="2"/>
  <c r="M1107" i="2"/>
  <c r="N1019" i="2"/>
  <c r="M1019" i="2"/>
  <c r="I1100" i="2"/>
  <c r="H1100" i="2"/>
  <c r="I1105" i="2"/>
  <c r="H1105" i="2"/>
  <c r="I1028" i="2"/>
  <c r="H1028" i="2"/>
  <c r="N973" i="2"/>
  <c r="M973" i="2"/>
  <c r="N979" i="2"/>
  <c r="M979" i="2"/>
  <c r="I987" i="2"/>
  <c r="H987" i="2"/>
  <c r="I1126" i="2"/>
  <c r="H1126" i="2"/>
  <c r="H1033" i="2"/>
  <c r="I1033" i="2"/>
  <c r="N1009" i="2"/>
  <c r="M1009" i="2"/>
  <c r="N846" i="2"/>
  <c r="M846" i="2"/>
  <c r="M1035" i="2"/>
  <c r="N1035" i="2"/>
  <c r="M994" i="2"/>
  <c r="N994" i="2"/>
  <c r="I916" i="2"/>
  <c r="H916" i="2"/>
  <c r="N823" i="2"/>
  <c r="M823" i="2"/>
  <c r="I828" i="2"/>
  <c r="H828" i="2"/>
  <c r="H965" i="2"/>
  <c r="I965" i="2"/>
  <c r="M785" i="2"/>
  <c r="N785" i="2"/>
  <c r="I969" i="2"/>
  <c r="H969" i="2"/>
  <c r="N850" i="2"/>
  <c r="M850" i="2"/>
  <c r="N778" i="2"/>
  <c r="M778" i="2"/>
  <c r="N931" i="2"/>
  <c r="M931" i="2"/>
  <c r="I799" i="2"/>
  <c r="H799" i="2"/>
  <c r="I725" i="2"/>
  <c r="H725" i="2"/>
  <c r="M706" i="2"/>
  <c r="N706" i="2"/>
  <c r="H643" i="2"/>
  <c r="I643" i="2"/>
  <c r="I803" i="2"/>
  <c r="H803" i="2"/>
  <c r="N655" i="2"/>
  <c r="M655" i="2"/>
  <c r="I742" i="2"/>
  <c r="H742" i="2"/>
  <c r="I739" i="2"/>
  <c r="H739" i="2"/>
  <c r="I887" i="2"/>
  <c r="H887" i="2"/>
  <c r="I744" i="2"/>
  <c r="H744" i="2"/>
  <c r="H647" i="2"/>
  <c r="I647" i="2"/>
  <c r="N617" i="2"/>
  <c r="M617" i="2"/>
  <c r="M767" i="2"/>
  <c r="N767" i="2"/>
  <c r="H941" i="2"/>
  <c r="I941" i="2"/>
  <c r="M628" i="2"/>
  <c r="N628" i="2"/>
  <c r="H603" i="2"/>
  <c r="I603" i="2"/>
  <c r="M604" i="2"/>
  <c r="N604" i="2"/>
  <c r="I864" i="2"/>
  <c r="H864" i="2"/>
  <c r="M573" i="2"/>
  <c r="N573" i="2"/>
  <c r="N488" i="2"/>
  <c r="M488" i="2"/>
  <c r="N545" i="2"/>
  <c r="M545" i="2"/>
  <c r="M562" i="2"/>
  <c r="N562" i="2"/>
  <c r="M537" i="2"/>
  <c r="N537" i="2"/>
  <c r="N566" i="2"/>
  <c r="M566" i="2"/>
  <c r="N491" i="2"/>
  <c r="M491" i="2"/>
  <c r="N431" i="2"/>
  <c r="M431" i="2"/>
  <c r="N595" i="2"/>
  <c r="M595" i="2"/>
  <c r="N444" i="2"/>
  <c r="M444" i="2"/>
  <c r="I566" i="2"/>
  <c r="H566" i="2"/>
  <c r="I547" i="2"/>
  <c r="H547" i="2"/>
  <c r="I609" i="2"/>
  <c r="H609" i="2"/>
  <c r="I583" i="2"/>
  <c r="H583" i="2"/>
  <c r="N418" i="2"/>
  <c r="M418" i="2"/>
  <c r="N379" i="2"/>
  <c r="M379" i="2"/>
  <c r="N260" i="2"/>
  <c r="M260" i="2"/>
  <c r="I533" i="2"/>
  <c r="H533" i="2"/>
  <c r="I469" i="2"/>
  <c r="H469" i="2"/>
  <c r="I278" i="2"/>
  <c r="H278" i="2"/>
  <c r="I352" i="2"/>
  <c r="H352" i="2"/>
  <c r="N290" i="2"/>
  <c r="M290" i="2"/>
  <c r="I482" i="2"/>
  <c r="H482" i="2"/>
  <c r="H394" i="2"/>
  <c r="I394" i="2"/>
  <c r="N291" i="2"/>
  <c r="M291" i="2"/>
  <c r="M410" i="2"/>
  <c r="N410" i="2"/>
  <c r="N324" i="2"/>
  <c r="M324" i="2"/>
  <c r="M441" i="2"/>
  <c r="N441" i="2"/>
  <c r="I289" i="2"/>
  <c r="H289" i="2"/>
  <c r="M259" i="2"/>
  <c r="N259" i="2"/>
  <c r="I253" i="2"/>
  <c r="H253" i="2"/>
  <c r="I237" i="2"/>
  <c r="H237" i="2"/>
  <c r="I271" i="2"/>
  <c r="H271" i="2"/>
  <c r="H222" i="2"/>
  <c r="I222" i="2"/>
  <c r="N276" i="2"/>
  <c r="M276" i="2"/>
  <c r="N244" i="2"/>
  <c r="M244" i="2"/>
  <c r="I248" i="2"/>
  <c r="H248" i="2"/>
  <c r="I225" i="2"/>
  <c r="H225" i="2"/>
  <c r="I214" i="2"/>
  <c r="H214" i="2"/>
  <c r="N163" i="2"/>
  <c r="M163" i="2"/>
  <c r="N197" i="2"/>
  <c r="M197" i="2"/>
  <c r="I167" i="2"/>
  <c r="H167" i="2"/>
  <c r="N178" i="2"/>
  <c r="M178" i="2"/>
  <c r="N154" i="2"/>
  <c r="M154" i="2"/>
  <c r="N124" i="2"/>
  <c r="M124" i="2"/>
  <c r="N66" i="2"/>
  <c r="M66" i="2"/>
  <c r="I203" i="2"/>
  <c r="H203" i="2"/>
  <c r="M98" i="2"/>
  <c r="N98" i="2"/>
  <c r="N23" i="2"/>
  <c r="M23" i="2"/>
  <c r="N171" i="2"/>
  <c r="M171" i="2"/>
  <c r="N158" i="2"/>
  <c r="M158" i="2"/>
  <c r="N145" i="2"/>
  <c r="M145" i="2"/>
  <c r="N211" i="2"/>
  <c r="M211" i="2"/>
  <c r="N143" i="2"/>
  <c r="M143" i="2"/>
  <c r="N257" i="2"/>
  <c r="M257" i="2"/>
  <c r="N229" i="2"/>
  <c r="M229" i="2"/>
  <c r="N377" i="2"/>
  <c r="M377" i="2"/>
  <c r="N341" i="2"/>
  <c r="M341" i="2"/>
  <c r="N328" i="2"/>
  <c r="M328" i="2"/>
  <c r="N521" i="2"/>
  <c r="M521" i="2"/>
  <c r="N347" i="2"/>
  <c r="M347" i="2"/>
  <c r="N392" i="2"/>
  <c r="M392" i="2"/>
  <c r="N308" i="2"/>
  <c r="M308" i="2"/>
  <c r="N473" i="2"/>
  <c r="M473" i="2"/>
  <c r="N354" i="2"/>
  <c r="M354" i="2"/>
  <c r="N693" i="2"/>
  <c r="M693" i="2"/>
  <c r="N496" i="2"/>
  <c r="M496" i="2"/>
  <c r="N447" i="2"/>
  <c r="M447" i="2"/>
  <c r="N519" i="2"/>
  <c r="M519" i="2"/>
  <c r="N546" i="2"/>
  <c r="M546" i="2"/>
  <c r="N589" i="2"/>
  <c r="M589" i="2"/>
  <c r="M852" i="2"/>
  <c r="N852" i="2"/>
  <c r="M756" i="2"/>
  <c r="N756" i="2"/>
  <c r="M638" i="2"/>
  <c r="N638" i="2"/>
  <c r="N868" i="2"/>
  <c r="M868" i="2"/>
  <c r="N741" i="2"/>
  <c r="M741" i="2"/>
  <c r="N794" i="2"/>
  <c r="M794" i="2"/>
  <c r="N935" i="2"/>
  <c r="M935" i="2"/>
  <c r="N820" i="2"/>
  <c r="M820" i="2"/>
  <c r="N714" i="2"/>
  <c r="M714" i="2"/>
  <c r="N1027" i="2"/>
  <c r="M1027" i="2"/>
  <c r="M906" i="2"/>
  <c r="N906" i="2"/>
  <c r="N805" i="2"/>
  <c r="M805" i="2"/>
  <c r="N877" i="2"/>
  <c r="M877" i="2"/>
  <c r="N978" i="2"/>
  <c r="M978" i="2"/>
  <c r="M1118" i="2"/>
  <c r="N1118" i="2"/>
  <c r="N1078" i="2"/>
  <c r="M1078" i="2"/>
  <c r="N1130" i="2"/>
  <c r="M1130" i="2"/>
  <c r="N1135" i="2"/>
  <c r="M1135" i="2"/>
  <c r="M1190" i="2"/>
  <c r="N1190" i="2"/>
  <c r="N1156" i="2"/>
  <c r="M1156" i="2"/>
  <c r="M1260" i="2"/>
  <c r="N1260" i="2"/>
  <c r="N1203" i="2"/>
  <c r="M1203" i="2"/>
  <c r="M1239" i="2"/>
  <c r="N1239" i="2"/>
  <c r="N1238" i="2"/>
  <c r="M1238" i="2"/>
  <c r="N1252" i="2"/>
  <c r="M1252" i="2"/>
  <c r="N1326" i="2"/>
  <c r="M1326" i="2"/>
  <c r="M1280" i="2"/>
  <c r="N1280" i="2"/>
  <c r="M1370" i="2"/>
  <c r="N1370" i="2"/>
  <c r="N1396" i="2"/>
  <c r="M1396" i="2"/>
  <c r="N1485" i="2"/>
  <c r="M1485" i="2"/>
  <c r="N65" i="2"/>
  <c r="M65" i="2"/>
  <c r="N106" i="2"/>
  <c r="M106" i="2"/>
  <c r="M8" i="2"/>
  <c r="N8" i="2"/>
  <c r="M42" i="2"/>
  <c r="N42" i="2"/>
  <c r="I216" i="2"/>
  <c r="H216" i="2"/>
  <c r="H1468" i="2"/>
  <c r="I1468" i="2"/>
  <c r="N1387" i="2"/>
  <c r="M1387" i="2"/>
  <c r="N1451" i="2"/>
  <c r="M1451" i="2"/>
  <c r="M1346" i="2"/>
  <c r="N1346" i="2"/>
  <c r="I1400" i="2"/>
  <c r="H1400" i="2"/>
  <c r="N1271" i="2"/>
  <c r="M1271" i="2"/>
  <c r="N1217" i="2"/>
  <c r="M1217" i="2"/>
  <c r="N1119" i="2"/>
  <c r="M1119" i="2"/>
  <c r="M1084" i="2"/>
  <c r="N1084" i="2"/>
  <c r="M1025" i="2"/>
  <c r="N1025" i="2"/>
  <c r="N870" i="2"/>
  <c r="M870" i="2"/>
  <c r="I811" i="2"/>
  <c r="H811" i="2"/>
  <c r="M860" i="2"/>
  <c r="N860" i="2"/>
  <c r="M627" i="2"/>
  <c r="N627" i="2"/>
  <c r="N266" i="2"/>
  <c r="M266" i="2"/>
  <c r="N55" i="2"/>
  <c r="M55" i="2"/>
  <c r="N182" i="2"/>
  <c r="M182" i="2"/>
  <c r="M256" i="2"/>
  <c r="N256" i="2"/>
  <c r="N258" i="2"/>
  <c r="M258" i="2"/>
  <c r="N1093" i="2"/>
  <c r="M1093" i="2"/>
  <c r="N129" i="2"/>
  <c r="M129" i="2"/>
  <c r="I1494" i="2"/>
  <c r="H1494" i="2"/>
  <c r="I1356" i="2"/>
  <c r="H1356" i="2"/>
  <c r="I1454" i="2"/>
  <c r="H1454" i="2"/>
  <c r="I1271" i="2"/>
  <c r="H1271" i="2"/>
  <c r="N1289" i="2"/>
  <c r="M1289" i="2"/>
  <c r="N476" i="2"/>
  <c r="M476" i="2"/>
  <c r="I362" i="2"/>
  <c r="H362" i="2"/>
  <c r="N281" i="2"/>
  <c r="M281" i="2"/>
  <c r="N457" i="2"/>
  <c r="M457" i="2"/>
  <c r="M639" i="2"/>
  <c r="N639" i="2"/>
  <c r="M840" i="2"/>
  <c r="N840" i="2"/>
  <c r="N1101" i="2"/>
  <c r="M1101" i="2"/>
  <c r="N1313" i="2"/>
  <c r="M1313" i="2"/>
  <c r="N1447" i="2"/>
  <c r="M1447" i="2"/>
  <c r="N1402" i="2"/>
  <c r="M1402" i="2"/>
  <c r="I1417" i="2"/>
  <c r="H1417" i="2"/>
  <c r="N1411" i="2"/>
  <c r="M1411" i="2"/>
  <c r="H1451" i="2"/>
  <c r="I1451" i="2"/>
  <c r="I1309" i="2"/>
  <c r="H1309" i="2"/>
  <c r="I1408" i="2"/>
  <c r="H1408" i="2"/>
  <c r="N1300" i="2"/>
  <c r="M1300" i="2"/>
  <c r="I1183" i="2"/>
  <c r="H1183" i="2"/>
  <c r="N1209" i="2"/>
  <c r="M1209" i="2"/>
  <c r="I1208" i="2"/>
  <c r="H1208" i="2"/>
  <c r="M1246" i="2"/>
  <c r="N1246" i="2"/>
  <c r="M1170" i="2"/>
  <c r="N1170" i="2"/>
  <c r="N1229" i="2"/>
  <c r="M1229" i="2"/>
  <c r="N1504" i="2"/>
  <c r="M1504" i="2"/>
  <c r="N1462" i="2"/>
  <c r="M1462" i="2"/>
  <c r="N1463" i="2"/>
  <c r="M1463" i="2"/>
  <c r="M1455" i="2"/>
  <c r="N1455" i="2"/>
  <c r="H1426" i="2"/>
  <c r="I1426" i="2"/>
  <c r="I1470" i="2"/>
  <c r="H1470" i="2"/>
  <c r="N1391" i="2"/>
  <c r="M1391" i="2"/>
  <c r="I1432" i="2"/>
  <c r="H1432" i="2"/>
  <c r="I1367" i="2"/>
  <c r="H1367" i="2"/>
  <c r="M1328" i="2"/>
  <c r="N1328" i="2"/>
  <c r="M1369" i="2"/>
  <c r="N1369" i="2"/>
  <c r="M1318" i="2"/>
  <c r="N1318" i="2"/>
  <c r="M1288" i="2"/>
  <c r="N1288" i="2"/>
  <c r="M1327" i="2"/>
  <c r="N1327" i="2"/>
  <c r="N1299" i="2"/>
  <c r="M1299" i="2"/>
  <c r="H1248" i="2"/>
  <c r="I1248" i="2"/>
  <c r="H1160" i="2"/>
  <c r="I1160" i="2"/>
  <c r="N1195" i="2"/>
  <c r="M1195" i="2"/>
  <c r="H1231" i="2"/>
  <c r="I1231" i="2"/>
  <c r="I1259" i="2"/>
  <c r="H1259" i="2"/>
  <c r="M1389" i="2"/>
  <c r="N1389" i="2"/>
  <c r="H1196" i="2"/>
  <c r="I1196" i="2"/>
  <c r="M1216" i="2"/>
  <c r="N1216" i="2"/>
  <c r="N1219" i="2"/>
  <c r="M1219" i="2"/>
  <c r="I1145" i="2"/>
  <c r="H1145" i="2"/>
  <c r="H1150" i="2"/>
  <c r="I1150" i="2"/>
  <c r="M1171" i="2"/>
  <c r="N1171" i="2"/>
  <c r="N1148" i="2"/>
  <c r="M1148" i="2"/>
  <c r="N1206" i="2"/>
  <c r="M1206" i="2"/>
  <c r="H1125" i="2"/>
  <c r="I1125" i="2"/>
  <c r="M1141" i="2"/>
  <c r="N1141" i="2"/>
  <c r="I1118" i="2"/>
  <c r="H1118" i="2"/>
  <c r="I1076" i="2"/>
  <c r="H1076" i="2"/>
  <c r="I999" i="2"/>
  <c r="H999" i="2"/>
  <c r="I1024" i="2"/>
  <c r="H1024" i="2"/>
  <c r="M974" i="2"/>
  <c r="N974" i="2"/>
  <c r="I1036" i="2"/>
  <c r="H1036" i="2"/>
  <c r="I983" i="2"/>
  <c r="H983" i="2"/>
  <c r="H1060" i="2"/>
  <c r="I1060" i="2"/>
  <c r="H1009" i="2"/>
  <c r="I1009" i="2"/>
  <c r="I1023" i="2"/>
  <c r="H1023" i="2"/>
  <c r="N967" i="2"/>
  <c r="M967" i="2"/>
  <c r="N1018" i="2"/>
  <c r="M1018" i="2"/>
  <c r="H879" i="2"/>
  <c r="I879" i="2"/>
  <c r="N798" i="2"/>
  <c r="M798" i="2"/>
  <c r="N750" i="2"/>
  <c r="M750" i="2"/>
  <c r="I890" i="2"/>
  <c r="H890" i="2"/>
  <c r="N847" i="2"/>
  <c r="M847" i="2"/>
  <c r="H1112" i="2"/>
  <c r="I1112" i="2"/>
  <c r="N975" i="2"/>
  <c r="M975" i="2"/>
  <c r="M869" i="2"/>
  <c r="N869" i="2"/>
  <c r="N826" i="2"/>
  <c r="M826" i="2"/>
  <c r="N891" i="2"/>
  <c r="M891" i="2"/>
  <c r="M857" i="2"/>
  <c r="N857" i="2"/>
  <c r="M768" i="2"/>
  <c r="N768" i="2"/>
  <c r="I885" i="2"/>
  <c r="H885" i="2"/>
  <c r="H752" i="2"/>
  <c r="I752" i="2"/>
  <c r="M876" i="2"/>
  <c r="N876" i="2"/>
  <c r="M848" i="2"/>
  <c r="N848" i="2"/>
  <c r="I850" i="2"/>
  <c r="H850" i="2"/>
  <c r="I778" i="2"/>
  <c r="H778" i="2"/>
  <c r="I775" i="2"/>
  <c r="H775" i="2"/>
  <c r="N1117" i="2"/>
  <c r="M1117" i="2"/>
  <c r="I876" i="2"/>
  <c r="H876" i="2"/>
  <c r="M681" i="2"/>
  <c r="N681" i="2"/>
  <c r="I920" i="2"/>
  <c r="H920" i="2"/>
  <c r="H716" i="2"/>
  <c r="I716" i="2"/>
  <c r="I706" i="2"/>
  <c r="H706" i="2"/>
  <c r="H703" i="2"/>
  <c r="I703" i="2"/>
  <c r="M692" i="2"/>
  <c r="N692" i="2"/>
  <c r="I737" i="2"/>
  <c r="H737" i="2"/>
  <c r="M728" i="2"/>
  <c r="N728" i="2"/>
  <c r="I720" i="2"/>
  <c r="H720" i="2"/>
  <c r="I696" i="2"/>
  <c r="H696" i="2"/>
  <c r="I655" i="2"/>
  <c r="H655" i="2"/>
  <c r="M713" i="2"/>
  <c r="N713" i="2"/>
  <c r="I646" i="2"/>
  <c r="H646" i="2"/>
  <c r="N605" i="2"/>
  <c r="M605" i="2"/>
  <c r="I767" i="2"/>
  <c r="H767" i="2"/>
  <c r="M684" i="2"/>
  <c r="N684" i="2"/>
  <c r="M689" i="2"/>
  <c r="N689" i="2"/>
  <c r="M660" i="2"/>
  <c r="N660" i="2"/>
  <c r="N618" i="2"/>
  <c r="M618" i="2"/>
  <c r="M597" i="2"/>
  <c r="N597" i="2"/>
  <c r="I573" i="2"/>
  <c r="H573" i="2"/>
  <c r="N452" i="2"/>
  <c r="M452" i="2"/>
  <c r="N416" i="2"/>
  <c r="M416" i="2"/>
  <c r="M574" i="2"/>
  <c r="N574" i="2"/>
  <c r="I545" i="2"/>
  <c r="H545" i="2"/>
  <c r="N561" i="2"/>
  <c r="M561" i="2"/>
  <c r="M686" i="2"/>
  <c r="N686" i="2"/>
  <c r="I1011" i="2"/>
  <c r="H1011" i="2"/>
  <c r="M657" i="2"/>
  <c r="N657" i="2"/>
  <c r="M609" i="2"/>
  <c r="N609" i="2"/>
  <c r="N427" i="2"/>
  <c r="M427" i="2"/>
  <c r="N511" i="2"/>
  <c r="M511" i="2"/>
  <c r="I421" i="2"/>
  <c r="H421" i="2"/>
  <c r="N298" i="2"/>
  <c r="M298" i="2"/>
  <c r="M466" i="2"/>
  <c r="N466" i="2"/>
  <c r="N453" i="2"/>
  <c r="M453" i="2"/>
  <c r="H430" i="2"/>
  <c r="I430" i="2"/>
  <c r="N350" i="2"/>
  <c r="M350" i="2"/>
  <c r="I280" i="2"/>
  <c r="H280" i="2"/>
  <c r="H257" i="2"/>
  <c r="I257" i="2"/>
  <c r="M361" i="2"/>
  <c r="N361" i="2"/>
  <c r="I324" i="2"/>
  <c r="H324" i="2"/>
  <c r="N360" i="2"/>
  <c r="M360" i="2"/>
  <c r="I349" i="2"/>
  <c r="H349" i="2"/>
  <c r="N232" i="2"/>
  <c r="M232" i="2"/>
  <c r="I276" i="2"/>
  <c r="H276" i="2"/>
  <c r="I229" i="2"/>
  <c r="H229" i="2"/>
  <c r="N141" i="2"/>
  <c r="M141" i="2"/>
  <c r="N123" i="2"/>
  <c r="M123" i="2"/>
  <c r="M108" i="2"/>
  <c r="N108" i="2"/>
  <c r="N136" i="2"/>
  <c r="M136" i="2"/>
  <c r="N29" i="2"/>
  <c r="M29" i="2"/>
  <c r="I180" i="2"/>
  <c r="H180" i="2"/>
  <c r="N113" i="2"/>
  <c r="M113" i="2"/>
  <c r="N57" i="2"/>
  <c r="M57" i="2"/>
  <c r="N155" i="2"/>
  <c r="M155" i="2"/>
  <c r="N234" i="2"/>
  <c r="M234" i="2"/>
  <c r="N269" i="2"/>
  <c r="M269" i="2"/>
  <c r="N219" i="2"/>
  <c r="M219" i="2"/>
  <c r="M482" i="2"/>
  <c r="N482" i="2"/>
  <c r="N365" i="2"/>
  <c r="M365" i="2"/>
  <c r="N329" i="2"/>
  <c r="M329" i="2"/>
  <c r="N498" i="2"/>
  <c r="M498" i="2"/>
  <c r="N400" i="2"/>
  <c r="M400" i="2"/>
  <c r="N394" i="2"/>
  <c r="M394" i="2"/>
  <c r="N359" i="2"/>
  <c r="M359" i="2"/>
  <c r="N320" i="2"/>
  <c r="M320" i="2"/>
  <c r="N563" i="2"/>
  <c r="M563" i="2"/>
  <c r="N366" i="2"/>
  <c r="M366" i="2"/>
  <c r="N710" i="2"/>
  <c r="M710" i="2"/>
  <c r="N611" i="2"/>
  <c r="M611" i="2"/>
  <c r="M549" i="2"/>
  <c r="N549" i="2"/>
  <c r="N565" i="2"/>
  <c r="M565" i="2"/>
  <c r="N587" i="2"/>
  <c r="M587" i="2"/>
  <c r="N598" i="2"/>
  <c r="M598" i="2"/>
  <c r="N683" i="2"/>
  <c r="M683" i="2"/>
  <c r="M696" i="2"/>
  <c r="N696" i="2"/>
  <c r="N948" i="2"/>
  <c r="M948" i="2"/>
  <c r="N960" i="2"/>
  <c r="M960" i="2"/>
  <c r="N842" i="2"/>
  <c r="M842" i="2"/>
  <c r="N726" i="2"/>
  <c r="M726" i="2"/>
  <c r="N806" i="2"/>
  <c r="M806" i="2"/>
  <c r="N923" i="2"/>
  <c r="M923" i="2"/>
  <c r="N984" i="2"/>
  <c r="M984" i="2"/>
  <c r="N1124" i="2"/>
  <c r="M1124" i="2"/>
  <c r="N1065" i="2"/>
  <c r="M1065" i="2"/>
  <c r="N1191" i="2"/>
  <c r="M1191" i="2"/>
  <c r="N1136" i="2"/>
  <c r="M1136" i="2"/>
  <c r="N1264" i="2"/>
  <c r="M1264" i="2"/>
  <c r="N1177" i="2"/>
  <c r="M1177" i="2"/>
  <c r="N1263" i="2"/>
  <c r="M1263" i="2"/>
  <c r="M1291" i="2"/>
  <c r="N1291" i="2"/>
  <c r="M1412" i="2"/>
  <c r="N1412" i="2"/>
  <c r="N1414" i="2"/>
  <c r="M1414" i="2"/>
  <c r="N1467" i="2"/>
  <c r="M1467" i="2"/>
  <c r="N1473" i="2"/>
  <c r="M1473" i="2"/>
  <c r="M1484" i="2"/>
  <c r="N1484" i="2"/>
  <c r="N1471" i="2"/>
  <c r="M1471" i="2"/>
  <c r="N137" i="2"/>
  <c r="M137" i="2"/>
  <c r="W8" i="2"/>
  <c r="M192" i="2"/>
  <c r="N192" i="2"/>
  <c r="M38" i="2"/>
  <c r="N38" i="2"/>
  <c r="N93" i="2"/>
  <c r="M93" i="2"/>
  <c r="M62" i="2"/>
  <c r="N62" i="2"/>
  <c r="N1501" i="2"/>
  <c r="M1501" i="2"/>
  <c r="H1464" i="2"/>
  <c r="I1464" i="2"/>
  <c r="N1499" i="2"/>
  <c r="M1499" i="2"/>
  <c r="H1059" i="2"/>
  <c r="I1059" i="2"/>
  <c r="N786" i="2"/>
  <c r="M786" i="2"/>
  <c r="I792" i="2"/>
  <c r="H792" i="2"/>
  <c r="I753" i="2"/>
  <c r="H753" i="2"/>
  <c r="N748" i="2"/>
  <c r="M748" i="2"/>
  <c r="I585" i="2"/>
  <c r="H585" i="2"/>
  <c r="N571" i="2"/>
  <c r="M571" i="2"/>
  <c r="N386" i="2"/>
  <c r="M386" i="2"/>
  <c r="H454" i="2"/>
  <c r="I454" i="2"/>
  <c r="M381" i="2"/>
  <c r="N381" i="2"/>
  <c r="N310" i="2"/>
  <c r="M310" i="2"/>
  <c r="M434" i="2"/>
  <c r="N434" i="2"/>
  <c r="N114" i="2"/>
  <c r="M114" i="2"/>
  <c r="N11" i="2"/>
  <c r="M11" i="2"/>
  <c r="N293" i="2"/>
  <c r="M293" i="2"/>
  <c r="N448" i="2"/>
  <c r="M448" i="2"/>
  <c r="N622" i="2"/>
  <c r="M622" i="2"/>
  <c r="N652" i="2"/>
  <c r="M652" i="2"/>
  <c r="N777" i="2"/>
  <c r="M777" i="2"/>
  <c r="N1284" i="2"/>
  <c r="M1284" i="2"/>
  <c r="N1295" i="2"/>
  <c r="M1295" i="2"/>
  <c r="N1374" i="2"/>
  <c r="M1374" i="2"/>
  <c r="N1438" i="2"/>
  <c r="M1438" i="2"/>
  <c r="N216" i="2"/>
  <c r="M216" i="2"/>
  <c r="I1503" i="2"/>
  <c r="H1503" i="2"/>
  <c r="M1243" i="2"/>
  <c r="N1243" i="2"/>
  <c r="M977" i="2"/>
  <c r="N977" i="2"/>
  <c r="M737" i="2"/>
  <c r="N737" i="2"/>
  <c r="H656" i="2"/>
  <c r="I656" i="2"/>
  <c r="I537" i="2"/>
  <c r="H537" i="2"/>
  <c r="N397" i="2"/>
  <c r="M397" i="2"/>
  <c r="N116" i="2"/>
  <c r="M116" i="2"/>
  <c r="I220" i="2"/>
  <c r="H220" i="2"/>
  <c r="N105" i="2"/>
  <c r="M105" i="2"/>
  <c r="N212" i="2"/>
  <c r="M212" i="2"/>
  <c r="N317" i="2"/>
  <c r="M317" i="2"/>
  <c r="N389" i="2"/>
  <c r="M389" i="2"/>
  <c r="N610" i="2"/>
  <c r="M610" i="2"/>
  <c r="N733" i="2"/>
  <c r="M733" i="2"/>
  <c r="N1213" i="2"/>
  <c r="M1213" i="2"/>
  <c r="N1307" i="2"/>
  <c r="M1307" i="2"/>
  <c r="N1356" i="2"/>
  <c r="M1356" i="2"/>
  <c r="N1480" i="2"/>
  <c r="M1480" i="2"/>
  <c r="N1421" i="2"/>
  <c r="M1421" i="2"/>
  <c r="M1361" i="2"/>
  <c r="N1361" i="2"/>
  <c r="M1283" i="2"/>
  <c r="N1283" i="2"/>
  <c r="I1223" i="2"/>
  <c r="H1223" i="2"/>
  <c r="H1492" i="2"/>
  <c r="I1492" i="2"/>
  <c r="I1488" i="2"/>
  <c r="H1488" i="2"/>
  <c r="I1104" i="2"/>
  <c r="H1104" i="2"/>
  <c r="N1502" i="2"/>
  <c r="M1502" i="2"/>
  <c r="N1468" i="2"/>
  <c r="M1468" i="2"/>
  <c r="H1443" i="2"/>
  <c r="I1443" i="2"/>
  <c r="N1449" i="2"/>
  <c r="M1449" i="2"/>
  <c r="N1487" i="2"/>
  <c r="M1487" i="2"/>
  <c r="M1470" i="2"/>
  <c r="N1470" i="2"/>
  <c r="N1433" i="2"/>
  <c r="M1433" i="2"/>
  <c r="N1375" i="2"/>
  <c r="M1375" i="2"/>
  <c r="N1434" i="2"/>
  <c r="M1434" i="2"/>
  <c r="M1401" i="2"/>
  <c r="N1401" i="2"/>
  <c r="N1366" i="2"/>
  <c r="M1366" i="2"/>
  <c r="I1339" i="2"/>
  <c r="H1339" i="2"/>
  <c r="N1316" i="2"/>
  <c r="M1316" i="2"/>
  <c r="N1314" i="2"/>
  <c r="M1314" i="2"/>
  <c r="M1302" i="2"/>
  <c r="N1302" i="2"/>
  <c r="H1299" i="2"/>
  <c r="I1299" i="2"/>
  <c r="I1334" i="2"/>
  <c r="H1334" i="2"/>
  <c r="H1490" i="2"/>
  <c r="I1490" i="2"/>
  <c r="H1435" i="2"/>
  <c r="I1435" i="2"/>
  <c r="M1454" i="2"/>
  <c r="N1454" i="2"/>
  <c r="I1247" i="2"/>
  <c r="H1247" i="2"/>
  <c r="N1248" i="2"/>
  <c r="M1248" i="2"/>
  <c r="I1277" i="2"/>
  <c r="H1277" i="2"/>
  <c r="I1232" i="2"/>
  <c r="H1232" i="2"/>
  <c r="H1195" i="2"/>
  <c r="I1195" i="2"/>
  <c r="N1181" i="2"/>
  <c r="M1181" i="2"/>
  <c r="I1230" i="2"/>
  <c r="H1230" i="2"/>
  <c r="I1190" i="2"/>
  <c r="H1190" i="2"/>
  <c r="H1381" i="2"/>
  <c r="I1381" i="2"/>
  <c r="I1244" i="2"/>
  <c r="H1244" i="2"/>
  <c r="I1171" i="2"/>
  <c r="H1171" i="2"/>
  <c r="M1129" i="2"/>
  <c r="N1129" i="2"/>
  <c r="I1086" i="2"/>
  <c r="H1086" i="2"/>
  <c r="M1151" i="2"/>
  <c r="N1151" i="2"/>
  <c r="N1131" i="2"/>
  <c r="M1131" i="2"/>
  <c r="N1111" i="2"/>
  <c r="M1111" i="2"/>
  <c r="N1048" i="2"/>
  <c r="M1048" i="2"/>
  <c r="N1218" i="2"/>
  <c r="M1218" i="2"/>
  <c r="M1090" i="2"/>
  <c r="N1090" i="2"/>
  <c r="I1095" i="2"/>
  <c r="H1095" i="2"/>
  <c r="I1180" i="2"/>
  <c r="H1180" i="2"/>
  <c r="M1069" i="2"/>
  <c r="N1069" i="2"/>
  <c r="I1006" i="2"/>
  <c r="H1006" i="2"/>
  <c r="N986" i="2"/>
  <c r="M986" i="2"/>
  <c r="N952" i="2"/>
  <c r="M952" i="2"/>
  <c r="M995" i="2"/>
  <c r="N995" i="2"/>
  <c r="M1126" i="2"/>
  <c r="N1126" i="2"/>
  <c r="N878" i="2"/>
  <c r="M878" i="2"/>
  <c r="N1121" i="2"/>
  <c r="M1121" i="2"/>
  <c r="M943" i="2"/>
  <c r="N943" i="2"/>
  <c r="I1035" i="2"/>
  <c r="H1035" i="2"/>
  <c r="I933" i="2"/>
  <c r="H933" i="2"/>
  <c r="I857" i="2"/>
  <c r="H857" i="2"/>
  <c r="I826" i="2"/>
  <c r="H826" i="2"/>
  <c r="I823" i="2"/>
  <c r="H823" i="2"/>
  <c r="N919" i="2"/>
  <c r="M919" i="2"/>
  <c r="N811" i="2"/>
  <c r="M811" i="2"/>
  <c r="I780" i="2"/>
  <c r="H780" i="2"/>
  <c r="I931" i="2"/>
  <c r="H931" i="2"/>
  <c r="N743" i="2"/>
  <c r="M743" i="2"/>
  <c r="I701" i="2"/>
  <c r="H701" i="2"/>
  <c r="N593" i="2"/>
  <c r="M593" i="2"/>
  <c r="M895" i="2"/>
  <c r="N895" i="2"/>
  <c r="I606" i="2"/>
  <c r="H606" i="2"/>
  <c r="M874" i="2"/>
  <c r="N874" i="2"/>
  <c r="N596" i="2"/>
  <c r="M596" i="2"/>
  <c r="H628" i="2"/>
  <c r="I628" i="2"/>
  <c r="I604" i="2"/>
  <c r="H604" i="2"/>
  <c r="I550" i="2"/>
  <c r="H550" i="2"/>
  <c r="N633" i="2"/>
  <c r="M633" i="2"/>
  <c r="N572" i="2"/>
  <c r="M572" i="2"/>
  <c r="N512" i="2"/>
  <c r="M512" i="2"/>
  <c r="N680" i="2"/>
  <c r="M680" i="2"/>
  <c r="M542" i="2"/>
  <c r="N542" i="2"/>
  <c r="H560" i="2"/>
  <c r="I560" i="2"/>
  <c r="I535" i="2"/>
  <c r="H535" i="2"/>
  <c r="I504" i="2"/>
  <c r="H504" i="2"/>
  <c r="I468" i="2"/>
  <c r="H468" i="2"/>
  <c r="I669" i="2"/>
  <c r="H669" i="2"/>
  <c r="N480" i="2"/>
  <c r="M480" i="2"/>
  <c r="I559" i="2"/>
  <c r="H559" i="2"/>
  <c r="H418" i="2"/>
  <c r="I418" i="2"/>
  <c r="N465" i="2"/>
  <c r="M465" i="2"/>
  <c r="N367" i="2"/>
  <c r="M367" i="2"/>
  <c r="M526" i="2"/>
  <c r="N526" i="2"/>
  <c r="M502" i="2"/>
  <c r="N502" i="2"/>
  <c r="M478" i="2"/>
  <c r="N478" i="2"/>
  <c r="N481" i="2"/>
  <c r="M481" i="2"/>
  <c r="N451" i="2"/>
  <c r="M451" i="2"/>
  <c r="N433" i="2"/>
  <c r="M433" i="2"/>
  <c r="I395" i="2"/>
  <c r="H395" i="2"/>
  <c r="N278" i="2"/>
  <c r="M278" i="2"/>
  <c r="I506" i="2"/>
  <c r="H506" i="2"/>
  <c r="N387" i="2"/>
  <c r="M387" i="2"/>
  <c r="N351" i="2"/>
  <c r="M351" i="2"/>
  <c r="N315" i="2"/>
  <c r="M315" i="2"/>
  <c r="N255" i="2"/>
  <c r="M255" i="2"/>
  <c r="I361" i="2"/>
  <c r="H361" i="2"/>
  <c r="I441" i="2"/>
  <c r="H441" i="2"/>
  <c r="M454" i="2"/>
  <c r="N454" i="2"/>
  <c r="N288" i="2"/>
  <c r="M288" i="2"/>
  <c r="N247" i="2"/>
  <c r="M247" i="2"/>
  <c r="M357" i="2"/>
  <c r="N357" i="2"/>
  <c r="I202" i="2"/>
  <c r="H202" i="2"/>
  <c r="N162" i="2"/>
  <c r="M162" i="2"/>
  <c r="N187" i="2"/>
  <c r="M187" i="2"/>
  <c r="I178" i="2"/>
  <c r="H178" i="2"/>
  <c r="I154" i="2"/>
  <c r="H154" i="2"/>
  <c r="N128" i="2"/>
  <c r="M128" i="2"/>
  <c r="N209" i="2"/>
  <c r="M209" i="2"/>
  <c r="I191" i="2"/>
  <c r="H191" i="2"/>
  <c r="N165" i="2"/>
  <c r="M165" i="2"/>
  <c r="M252" i="2"/>
  <c r="N252" i="2"/>
  <c r="N122" i="2"/>
  <c r="M122" i="2"/>
  <c r="M156" i="2"/>
  <c r="N156" i="2"/>
  <c r="N102" i="2"/>
  <c r="M102" i="2"/>
  <c r="N82" i="2"/>
  <c r="M82" i="2"/>
  <c r="M115" i="2"/>
  <c r="N115" i="2"/>
  <c r="N75" i="2"/>
  <c r="M75" i="2"/>
  <c r="M168" i="2"/>
  <c r="N168" i="2"/>
  <c r="N112" i="2"/>
  <c r="M112" i="2"/>
  <c r="N183" i="2"/>
  <c r="M183" i="2"/>
  <c r="N170" i="2"/>
  <c r="M170" i="2"/>
  <c r="N157" i="2"/>
  <c r="M157" i="2"/>
  <c r="N167" i="2"/>
  <c r="M167" i="2"/>
  <c r="N237" i="2"/>
  <c r="M237" i="2"/>
  <c r="M239" i="2"/>
  <c r="N239" i="2"/>
  <c r="M230" i="2"/>
  <c r="N230" i="2"/>
  <c r="N305" i="2"/>
  <c r="M305" i="2"/>
  <c r="M518" i="2"/>
  <c r="N518" i="2"/>
  <c r="N445" i="2"/>
  <c r="M445" i="2"/>
  <c r="N409" i="2"/>
  <c r="M409" i="2"/>
  <c r="N340" i="2"/>
  <c r="M340" i="2"/>
  <c r="N371" i="2"/>
  <c r="M371" i="2"/>
  <c r="N401" i="2"/>
  <c r="M401" i="2"/>
  <c r="N378" i="2"/>
  <c r="M378" i="2"/>
  <c r="N436" i="2"/>
  <c r="M436" i="2"/>
  <c r="N508" i="2"/>
  <c r="M508" i="2"/>
  <c r="N612" i="2"/>
  <c r="M612" i="2"/>
  <c r="N459" i="2"/>
  <c r="M459" i="2"/>
  <c r="N551" i="2"/>
  <c r="M551" i="2"/>
  <c r="N582" i="2"/>
  <c r="M582" i="2"/>
  <c r="M580" i="2"/>
  <c r="N580" i="2"/>
  <c r="N599" i="2"/>
  <c r="M599" i="2"/>
  <c r="N608" i="2"/>
  <c r="M608" i="2"/>
  <c r="N601" i="2"/>
  <c r="M601" i="2"/>
  <c r="N866" i="2"/>
  <c r="M866" i="2"/>
  <c r="M650" i="2"/>
  <c r="N650" i="2"/>
  <c r="N625" i="2"/>
  <c r="M625" i="2"/>
  <c r="N825" i="2"/>
  <c r="M825" i="2"/>
  <c r="N697" i="2"/>
  <c r="M697" i="2"/>
  <c r="N1010" i="2"/>
  <c r="M1010" i="2"/>
  <c r="N738" i="2"/>
  <c r="M738" i="2"/>
  <c r="N753" i="2"/>
  <c r="M753" i="2"/>
  <c r="N913" i="2"/>
  <c r="M913" i="2"/>
  <c r="N817" i="2"/>
  <c r="M817" i="2"/>
  <c r="N896" i="2"/>
  <c r="M896" i="2"/>
  <c r="M879" i="2"/>
  <c r="N879" i="2"/>
  <c r="N1039" i="2"/>
  <c r="M1039" i="2"/>
  <c r="N1008" i="2"/>
  <c r="M1008" i="2"/>
  <c r="N1052" i="2"/>
  <c r="M1052" i="2"/>
  <c r="N990" i="2"/>
  <c r="M990" i="2"/>
  <c r="N1026" i="2"/>
  <c r="M1026" i="2"/>
  <c r="N1235" i="2"/>
  <c r="M1235" i="2"/>
  <c r="N1088" i="2"/>
  <c r="M1088" i="2"/>
  <c r="N1215" i="2"/>
  <c r="M1215" i="2"/>
  <c r="N1091" i="2"/>
  <c r="M1091" i="2"/>
  <c r="M1157" i="2"/>
  <c r="N1157" i="2"/>
  <c r="N1070" i="2"/>
  <c r="M1070" i="2"/>
  <c r="M1155" i="2"/>
  <c r="N1155" i="2"/>
  <c r="N1226" i="2"/>
  <c r="M1226" i="2"/>
  <c r="N1208" i="2"/>
  <c r="M1208" i="2"/>
  <c r="N1253" i="2"/>
  <c r="M1253" i="2"/>
  <c r="N1312" i="2"/>
  <c r="M1312" i="2"/>
  <c r="N1262" i="2"/>
  <c r="M1262" i="2"/>
  <c r="N1275" i="2"/>
  <c r="M1275" i="2"/>
  <c r="N1380" i="2"/>
  <c r="M1380" i="2"/>
  <c r="M1482" i="2"/>
  <c r="N1482" i="2"/>
  <c r="N1440" i="2"/>
  <c r="M1440" i="2"/>
  <c r="N1368" i="2"/>
  <c r="M1368" i="2"/>
  <c r="N1409" i="2"/>
  <c r="M1409" i="2"/>
  <c r="N1359" i="2"/>
  <c r="M1359" i="2"/>
  <c r="M1417" i="2"/>
  <c r="N1417" i="2"/>
  <c r="N1492" i="2"/>
  <c r="M1492" i="2"/>
  <c r="N1459" i="2"/>
  <c r="M1459" i="2"/>
  <c r="N1474" i="2"/>
  <c r="M1474" i="2"/>
  <c r="N91" i="2"/>
  <c r="M91" i="2"/>
  <c r="I1471" i="2"/>
  <c r="H1471" i="2"/>
  <c r="I1430" i="2"/>
  <c r="H1430" i="2"/>
  <c r="N1267" i="2"/>
  <c r="M1267" i="2"/>
  <c r="I1273" i="2"/>
  <c r="H1273" i="2"/>
  <c r="I1037" i="2"/>
  <c r="H1037" i="2"/>
  <c r="N834" i="2"/>
  <c r="M834" i="2"/>
  <c r="H895" i="2"/>
  <c r="I895" i="2"/>
  <c r="M249" i="2"/>
  <c r="N249" i="2"/>
  <c r="M261" i="2"/>
  <c r="N261" i="2"/>
  <c r="I168" i="2"/>
  <c r="H168" i="2"/>
  <c r="N280" i="2"/>
  <c r="M280" i="2"/>
  <c r="N388" i="2"/>
  <c r="M388" i="2"/>
  <c r="N471" i="2"/>
  <c r="M471" i="2"/>
  <c r="N717" i="2"/>
  <c r="M717" i="2"/>
  <c r="N827" i="2"/>
  <c r="M827" i="2"/>
  <c r="N843" i="2"/>
  <c r="M843" i="2"/>
  <c r="N829" i="2"/>
  <c r="M829" i="2"/>
  <c r="N1077" i="2"/>
  <c r="M1077" i="2"/>
  <c r="N1338" i="2"/>
  <c r="M1338" i="2"/>
  <c r="N1439" i="2"/>
  <c r="M1439" i="2"/>
  <c r="M1448" i="2"/>
  <c r="N1448" i="2"/>
  <c r="I1074" i="2"/>
  <c r="H1074" i="2"/>
  <c r="N1123" i="2"/>
  <c r="M1123" i="2"/>
  <c r="N1049" i="2"/>
  <c r="M1049" i="2"/>
  <c r="N1006" i="2"/>
  <c r="M1006" i="2"/>
  <c r="I667" i="2"/>
  <c r="H667" i="2"/>
  <c r="N763" i="2"/>
  <c r="M763" i="2"/>
  <c r="I607" i="2"/>
  <c r="H607" i="2"/>
  <c r="I657" i="2"/>
  <c r="H657" i="2"/>
  <c r="I458" i="2"/>
  <c r="H458" i="2"/>
  <c r="N274" i="2"/>
  <c r="M274" i="2"/>
  <c r="N254" i="2"/>
  <c r="M254" i="2"/>
  <c r="N279" i="2"/>
  <c r="M279" i="2"/>
  <c r="M307" i="2"/>
  <c r="N307" i="2"/>
  <c r="N151" i="2"/>
  <c r="M151" i="2"/>
  <c r="I207" i="2"/>
  <c r="H207" i="2"/>
  <c r="N263" i="2"/>
  <c r="M263" i="2"/>
  <c r="M719" i="2"/>
  <c r="N719" i="2"/>
  <c r="N661" i="2"/>
  <c r="M661" i="2"/>
  <c r="N881" i="2"/>
  <c r="M881" i="2"/>
  <c r="N900" i="2"/>
  <c r="M900" i="2"/>
  <c r="N1115" i="2"/>
  <c r="M1115" i="2"/>
  <c r="M1249" i="2"/>
  <c r="N1249" i="2"/>
  <c r="N1305" i="2"/>
  <c r="M1305" i="2"/>
  <c r="N1395" i="2"/>
  <c r="M1395" i="2"/>
  <c r="M56" i="2"/>
  <c r="N56" i="2"/>
  <c r="I1320" i="2"/>
  <c r="H1320" i="2"/>
  <c r="I1346" i="2"/>
  <c r="H1346" i="2"/>
  <c r="H1403" i="2"/>
  <c r="I1403" i="2"/>
  <c r="N1503" i="2"/>
  <c r="M1503" i="2"/>
  <c r="H1504" i="2"/>
  <c r="I1504" i="2"/>
  <c r="M1494" i="2"/>
  <c r="N1494" i="2"/>
  <c r="N1430" i="2"/>
  <c r="M1430" i="2"/>
  <c r="H1463" i="2"/>
  <c r="I1463" i="2"/>
  <c r="I1439" i="2"/>
  <c r="H1439" i="2"/>
  <c r="I1453" i="2"/>
  <c r="H1453" i="2"/>
  <c r="N1405" i="2"/>
  <c r="M1405" i="2"/>
  <c r="N1418" i="2"/>
  <c r="M1418" i="2"/>
  <c r="H1328" i="2"/>
  <c r="I1328" i="2"/>
  <c r="M1423" i="2"/>
  <c r="N1423" i="2"/>
  <c r="H1366" i="2"/>
  <c r="I1366" i="2"/>
  <c r="H1369" i="2"/>
  <c r="I1369" i="2"/>
  <c r="H1318" i="2"/>
  <c r="I1318" i="2"/>
  <c r="H1314" i="2"/>
  <c r="I1314" i="2"/>
  <c r="N1296" i="2"/>
  <c r="M1296" i="2"/>
  <c r="N1351" i="2"/>
  <c r="M1351" i="2"/>
  <c r="I1298" i="2"/>
  <c r="H1298" i="2"/>
  <c r="I1352" i="2"/>
  <c r="H1352" i="2"/>
  <c r="M1278" i="2"/>
  <c r="N1278" i="2"/>
  <c r="N1317" i="2"/>
  <c r="M1317" i="2"/>
  <c r="M1269" i="2"/>
  <c r="N1269" i="2"/>
  <c r="N1286" i="2"/>
  <c r="M1286" i="2"/>
  <c r="I1211" i="2"/>
  <c r="H1211" i="2"/>
  <c r="N1193" i="2"/>
  <c r="M1193" i="2"/>
  <c r="M1257" i="2"/>
  <c r="N1257" i="2"/>
  <c r="N1207" i="2"/>
  <c r="M1207" i="2"/>
  <c r="H1219" i="2"/>
  <c r="I1219" i="2"/>
  <c r="I1170" i="2"/>
  <c r="H1170" i="2"/>
  <c r="N1186" i="2"/>
  <c r="M1186" i="2"/>
  <c r="I1124" i="2"/>
  <c r="H1124" i="2"/>
  <c r="I1258" i="2"/>
  <c r="H1258" i="2"/>
  <c r="I1206" i="2"/>
  <c r="H1206" i="2"/>
  <c r="H1151" i="2"/>
  <c r="I1151" i="2"/>
  <c r="N1104" i="2"/>
  <c r="M1104" i="2"/>
  <c r="N1163" i="2"/>
  <c r="M1163" i="2"/>
  <c r="M1087" i="2"/>
  <c r="N1087" i="2"/>
  <c r="N1047" i="2"/>
  <c r="M1047" i="2"/>
  <c r="M1059" i="2"/>
  <c r="N1059" i="2"/>
  <c r="N1095" i="2"/>
  <c r="M1095" i="2"/>
  <c r="I1123" i="2"/>
  <c r="H1123" i="2"/>
  <c r="M998" i="2"/>
  <c r="N998" i="2"/>
  <c r="M1013" i="2"/>
  <c r="N1013" i="2"/>
  <c r="N963" i="2"/>
  <c r="M963" i="2"/>
  <c r="I1228" i="2"/>
  <c r="H1228" i="2"/>
  <c r="N1044" i="2"/>
  <c r="M1044" i="2"/>
  <c r="N982" i="2"/>
  <c r="M982" i="2"/>
  <c r="N942" i="2"/>
  <c r="M942" i="2"/>
  <c r="I967" i="2"/>
  <c r="H967" i="2"/>
  <c r="N902" i="2"/>
  <c r="M902" i="2"/>
  <c r="I975" i="2"/>
  <c r="H975" i="2"/>
  <c r="N955" i="2"/>
  <c r="M955" i="2"/>
  <c r="M885" i="2"/>
  <c r="N885" i="2"/>
  <c r="I821" i="2"/>
  <c r="H821" i="2"/>
  <c r="M788" i="2"/>
  <c r="N788" i="2"/>
  <c r="H1012" i="2"/>
  <c r="I1012" i="2"/>
  <c r="N927" i="2"/>
  <c r="M927" i="2"/>
  <c r="I875" i="2"/>
  <c r="H875" i="2"/>
  <c r="N875" i="2"/>
  <c r="M875" i="2"/>
  <c r="H848" i="2"/>
  <c r="I848" i="2"/>
  <c r="M761" i="2"/>
  <c r="N761" i="2"/>
  <c r="H915" i="2"/>
  <c r="I915" i="2"/>
  <c r="N814" i="2"/>
  <c r="M814" i="2"/>
  <c r="I1117" i="2"/>
  <c r="H1117" i="2"/>
  <c r="M773" i="2"/>
  <c r="N773" i="2"/>
  <c r="M764" i="2"/>
  <c r="N764" i="2"/>
  <c r="H692" i="2"/>
  <c r="I692" i="2"/>
  <c r="H728" i="2"/>
  <c r="I728" i="2"/>
  <c r="M845" i="2"/>
  <c r="N845" i="2"/>
  <c r="N1063" i="2"/>
  <c r="M1063" i="2"/>
  <c r="I642" i="2"/>
  <c r="H642" i="2"/>
  <c r="N581" i="2"/>
  <c r="M581" i="2"/>
  <c r="M945" i="2"/>
  <c r="N945" i="2"/>
  <c r="I684" i="2"/>
  <c r="H684" i="2"/>
  <c r="I874" i="2"/>
  <c r="H874" i="2"/>
  <c r="I653" i="2"/>
  <c r="H653" i="2"/>
  <c r="I618" i="2"/>
  <c r="H618" i="2"/>
  <c r="N513" i="2"/>
  <c r="M513" i="2"/>
  <c r="N477" i="2"/>
  <c r="M477" i="2"/>
  <c r="I671" i="2"/>
  <c r="H671" i="2"/>
  <c r="N615" i="2"/>
  <c r="M615" i="2"/>
  <c r="N527" i="2"/>
  <c r="M527" i="2"/>
  <c r="N479" i="2"/>
  <c r="M479" i="2"/>
  <c r="I686" i="2"/>
  <c r="H686" i="2"/>
  <c r="N559" i="2"/>
  <c r="M559" i="2"/>
  <c r="N432" i="2"/>
  <c r="M432" i="2"/>
  <c r="I531" i="2"/>
  <c r="H531" i="2"/>
  <c r="N380" i="2"/>
  <c r="M380" i="2"/>
  <c r="N523" i="2"/>
  <c r="M523" i="2"/>
  <c r="M446" i="2"/>
  <c r="N446" i="2"/>
  <c r="N382" i="2"/>
  <c r="M382" i="2"/>
  <c r="N346" i="2"/>
  <c r="M346" i="2"/>
  <c r="N286" i="2"/>
  <c r="M286" i="2"/>
  <c r="H466" i="2"/>
  <c r="I466" i="2"/>
  <c r="I453" i="2"/>
  <c r="H453" i="2"/>
  <c r="I386" i="2"/>
  <c r="H386" i="2"/>
  <c r="I388" i="2"/>
  <c r="H388" i="2"/>
  <c r="I340" i="2"/>
  <c r="H340" i="2"/>
  <c r="I268" i="2"/>
  <c r="H268" i="2"/>
  <c r="H406" i="2"/>
  <c r="I406" i="2"/>
  <c r="H281" i="2"/>
  <c r="I281" i="2"/>
  <c r="M337" i="2"/>
  <c r="N337" i="2"/>
  <c r="M295" i="2"/>
  <c r="N295" i="2"/>
  <c r="I409" i="2"/>
  <c r="H409" i="2"/>
  <c r="I360" i="2"/>
  <c r="H360" i="2"/>
  <c r="I288" i="2"/>
  <c r="H288" i="2"/>
  <c r="I245" i="2"/>
  <c r="H245" i="2"/>
  <c r="M309" i="2"/>
  <c r="N309" i="2"/>
  <c r="N300" i="2"/>
  <c r="M300" i="2"/>
  <c r="H223" i="2"/>
  <c r="I223" i="2"/>
  <c r="H209" i="2"/>
  <c r="I209" i="2"/>
  <c r="M198" i="2"/>
  <c r="N198" i="2"/>
  <c r="M120" i="2"/>
  <c r="N120" i="2"/>
  <c r="M88" i="2"/>
  <c r="N88" i="2"/>
  <c r="N203" i="2"/>
  <c r="M203" i="2"/>
  <c r="N73" i="2"/>
  <c r="M73" i="2"/>
  <c r="N111" i="2"/>
  <c r="M111" i="2"/>
  <c r="N179" i="2"/>
  <c r="M179" i="2"/>
  <c r="N236" i="2"/>
  <c r="M236" i="2"/>
  <c r="N233" i="2"/>
  <c r="M233" i="2"/>
  <c r="N275" i="2"/>
  <c r="M275" i="2"/>
  <c r="N364" i="2"/>
  <c r="M364" i="2"/>
  <c r="N353" i="2"/>
  <c r="M353" i="2"/>
  <c r="N510" i="2"/>
  <c r="M510" i="2"/>
  <c r="N414" i="2"/>
  <c r="M414" i="2"/>
  <c r="N383" i="2"/>
  <c r="M383" i="2"/>
  <c r="N390" i="2"/>
  <c r="M390" i="2"/>
  <c r="N643" i="2"/>
  <c r="M643" i="2"/>
  <c r="M590" i="2"/>
  <c r="N590" i="2"/>
  <c r="N578" i="2"/>
  <c r="M578" i="2"/>
  <c r="N634" i="2"/>
  <c r="M634" i="2"/>
  <c r="N867" i="2"/>
  <c r="M867" i="2"/>
  <c r="M921" i="2"/>
  <c r="N921" i="2"/>
  <c r="N961" i="2"/>
  <c r="M961" i="2"/>
  <c r="N746" i="2"/>
  <c r="M746" i="2"/>
  <c r="N709" i="2"/>
  <c r="M709" i="2"/>
  <c r="N760" i="2"/>
  <c r="M760" i="2"/>
  <c r="N844" i="2"/>
  <c r="M844" i="2"/>
  <c r="N747" i="2"/>
  <c r="M747" i="2"/>
  <c r="N771" i="2"/>
  <c r="M771" i="2"/>
  <c r="M903" i="2"/>
  <c r="N903" i="2"/>
  <c r="N971" i="2"/>
  <c r="M971" i="2"/>
  <c r="N1068" i="2"/>
  <c r="M1068" i="2"/>
  <c r="N996" i="2"/>
  <c r="M996" i="2"/>
  <c r="N1014" i="2"/>
  <c r="M1014" i="2"/>
  <c r="N1043" i="2"/>
  <c r="M1043" i="2"/>
  <c r="N1332" i="2"/>
  <c r="M1332" i="2"/>
  <c r="N1127" i="2"/>
  <c r="M1127" i="2"/>
  <c r="N1082" i="2"/>
  <c r="M1082" i="2"/>
  <c r="N1167" i="2"/>
  <c r="M1167" i="2"/>
  <c r="N1146" i="2"/>
  <c r="M1146" i="2"/>
  <c r="N1212" i="2"/>
  <c r="M1212" i="2"/>
  <c r="M1211" i="2"/>
  <c r="N1211" i="2"/>
  <c r="N1250" i="2"/>
  <c r="M1250" i="2"/>
  <c r="M1223" i="2"/>
  <c r="N1223" i="2"/>
  <c r="N1281" i="2"/>
  <c r="M1281" i="2"/>
  <c r="N1336" i="2"/>
  <c r="M1336" i="2"/>
  <c r="N1310" i="2"/>
  <c r="M1310" i="2"/>
  <c r="N1325" i="2"/>
  <c r="M1325" i="2"/>
  <c r="N1415" i="2"/>
  <c r="M1415" i="2"/>
  <c r="N1372" i="2"/>
  <c r="M1372" i="2"/>
  <c r="N1436" i="2"/>
  <c r="M1436" i="2"/>
  <c r="N1386" i="2"/>
  <c r="M1386" i="2"/>
  <c r="N1498" i="2"/>
  <c r="M1498" i="2"/>
  <c r="N1483" i="2"/>
  <c r="M1483" i="2"/>
  <c r="N52" i="2"/>
  <c r="M52" i="2"/>
  <c r="M10" i="2"/>
  <c r="N10" i="2"/>
  <c r="I192" i="2"/>
  <c r="H192" i="2"/>
  <c r="M20" i="2"/>
  <c r="N20" i="2"/>
  <c r="M14" i="2"/>
  <c r="N14" i="2"/>
  <c r="AA5" i="2" l="1"/>
  <c r="J1492" i="2"/>
  <c r="K1492" i="2" s="1"/>
  <c r="J1060" i="2"/>
  <c r="K1060" i="2" s="1"/>
  <c r="J997" i="2"/>
  <c r="K997" i="2" s="1"/>
  <c r="J575" i="2"/>
  <c r="K575" i="2" s="1"/>
  <c r="J223" i="2"/>
  <c r="K223" i="2" s="1"/>
  <c r="J728" i="2"/>
  <c r="K728" i="2" s="1"/>
  <c r="J752" i="2"/>
  <c r="K752" i="2" s="1"/>
  <c r="J824" i="2"/>
  <c r="K824" i="2" s="1"/>
  <c r="J526" i="2"/>
  <c r="K526" i="2" s="1"/>
  <c r="J601" i="2"/>
  <c r="K601" i="2" s="1"/>
  <c r="J599" i="2"/>
  <c r="K599" i="2" s="1"/>
  <c r="J649" i="2"/>
  <c r="K649" i="2" s="1"/>
  <c r="J1156" i="2"/>
  <c r="K1156" i="2" s="1"/>
  <c r="V8" i="2"/>
  <c r="AA8" i="2"/>
  <c r="J388" i="2"/>
  <c r="K388" i="2" s="1"/>
  <c r="J967" i="2"/>
  <c r="K967" i="2" s="1"/>
  <c r="J1124" i="2"/>
  <c r="K1124" i="2" s="1"/>
  <c r="J1352" i="2"/>
  <c r="K1352" i="2" s="1"/>
  <c r="J1453" i="2"/>
  <c r="K1453" i="2" s="1"/>
  <c r="J667" i="2"/>
  <c r="K667" i="2" s="1"/>
  <c r="J206" i="2"/>
  <c r="K206" i="2" s="1"/>
  <c r="J1290" i="2"/>
  <c r="K1290" i="2" s="1"/>
  <c r="J1268" i="2"/>
  <c r="K1268" i="2" s="1"/>
  <c r="J993" i="2"/>
  <c r="K993" i="2" s="1"/>
  <c r="J520" i="2"/>
  <c r="K520" i="2" s="1"/>
  <c r="J915" i="2"/>
  <c r="K915" i="2" s="1"/>
  <c r="J1318" i="2"/>
  <c r="K1318" i="2" s="1"/>
  <c r="J703" i="2"/>
  <c r="K703" i="2" s="1"/>
  <c r="J293" i="2"/>
  <c r="K293" i="2" s="1"/>
  <c r="J381" i="2"/>
  <c r="K381" i="2" s="1"/>
  <c r="J735" i="2"/>
  <c r="K735" i="2" s="1"/>
  <c r="J150" i="2"/>
  <c r="K150" i="2" s="1"/>
  <c r="J497" i="2"/>
  <c r="K497" i="2" s="1"/>
  <c r="J900" i="2"/>
  <c r="K900" i="2" s="1"/>
  <c r="J772" i="2"/>
  <c r="K772" i="2" s="1"/>
  <c r="J174" i="2"/>
  <c r="K174" i="2" s="1"/>
  <c r="J560" i="2"/>
  <c r="K560" i="2" s="1"/>
  <c r="J1443" i="2"/>
  <c r="K1443" i="2" s="1"/>
  <c r="J1150" i="2"/>
  <c r="K1150" i="2" s="1"/>
  <c r="J386" i="2"/>
  <c r="K386" i="2" s="1"/>
  <c r="J1231" i="2"/>
  <c r="K1231" i="2" s="1"/>
  <c r="J1468" i="2"/>
  <c r="K1468" i="2" s="1"/>
  <c r="J1033" i="2"/>
  <c r="K1033" i="2" s="1"/>
  <c r="J345" i="2"/>
  <c r="K345" i="2" s="1"/>
  <c r="J917" i="2"/>
  <c r="K917" i="2" s="1"/>
  <c r="J1407" i="2"/>
  <c r="K1407" i="2" s="1"/>
  <c r="J305" i="2"/>
  <c r="K305" i="2" s="1"/>
  <c r="J1461" i="2"/>
  <c r="K1461" i="2" s="1"/>
  <c r="J238" i="2"/>
  <c r="K238" i="2" s="1"/>
  <c r="J1211" i="2"/>
  <c r="K1211" i="2" s="1"/>
  <c r="J753" i="2"/>
  <c r="K753" i="2" s="1"/>
  <c r="J280" i="2"/>
  <c r="K280" i="2" s="1"/>
  <c r="J720" i="2"/>
  <c r="K720" i="2" s="1"/>
  <c r="J1036" i="2"/>
  <c r="K1036" i="2" s="1"/>
  <c r="J1417" i="2"/>
  <c r="K1417" i="2" s="1"/>
  <c r="J566" i="2"/>
  <c r="K566" i="2" s="1"/>
  <c r="J1366" i="2"/>
  <c r="K1366" i="2" s="1"/>
  <c r="J1403" i="2"/>
  <c r="K1403" i="2" s="1"/>
  <c r="J895" i="2"/>
  <c r="K895" i="2" s="1"/>
  <c r="J716" i="2"/>
  <c r="K716" i="2" s="1"/>
  <c r="J1112" i="2"/>
  <c r="K1112" i="2" s="1"/>
  <c r="J647" i="2"/>
  <c r="K647" i="2" s="1"/>
  <c r="J1000" i="2"/>
  <c r="K1000" i="2" s="1"/>
  <c r="J1484" i="2"/>
  <c r="K1484" i="2" s="1"/>
  <c r="J674" i="2"/>
  <c r="K674" i="2" s="1"/>
  <c r="J215" i="2"/>
  <c r="K215" i="2" s="1"/>
  <c r="J686" i="2"/>
  <c r="K686" i="2" s="1"/>
  <c r="J202" i="2"/>
  <c r="K202" i="2" s="1"/>
  <c r="J778" i="2"/>
  <c r="K778" i="2" s="1"/>
  <c r="K1012" i="2"/>
  <c r="J1012" i="2"/>
  <c r="J1299" i="2"/>
  <c r="K1299" i="2" s="1"/>
  <c r="J764" i="2"/>
  <c r="K764" i="2" s="1"/>
  <c r="J670" i="2"/>
  <c r="K670" i="2" s="1"/>
  <c r="J200" i="2"/>
  <c r="K200" i="2" s="1"/>
  <c r="J1165" i="2"/>
  <c r="K1165" i="2" s="1"/>
  <c r="J1372" i="2"/>
  <c r="K1372" i="2" s="1"/>
  <c r="J648" i="2"/>
  <c r="K648" i="2" s="1"/>
  <c r="J1369" i="2"/>
  <c r="K1369" i="2" s="1"/>
  <c r="J394" i="2"/>
  <c r="K394" i="2" s="1"/>
  <c r="J1393" i="2"/>
  <c r="K1393" i="2" s="1"/>
  <c r="J1378" i="2"/>
  <c r="K1378" i="2" s="1"/>
  <c r="J321" i="2"/>
  <c r="K321" i="2" s="1"/>
  <c r="J1064" i="2"/>
  <c r="K1064" i="2" s="1"/>
  <c r="J425" i="2"/>
  <c r="K425" i="2" s="1"/>
  <c r="J1148" i="2"/>
  <c r="K1148" i="2" s="1"/>
  <c r="J460" i="2"/>
  <c r="K460" i="2" s="1"/>
  <c r="J664" i="2"/>
  <c r="K664" i="2" s="1"/>
  <c r="J158" i="2"/>
  <c r="K158" i="2" s="1"/>
  <c r="J192" i="2"/>
  <c r="K192" i="2" s="1"/>
  <c r="J1439" i="2"/>
  <c r="K1439" i="2" s="1"/>
  <c r="J604" i="2"/>
  <c r="K604" i="2" s="1"/>
  <c r="J767" i="2"/>
  <c r="K767" i="2" s="1"/>
  <c r="J1145" i="2"/>
  <c r="K1145" i="2" s="1"/>
  <c r="J1183" i="2"/>
  <c r="K1183" i="2" s="1"/>
  <c r="J482" i="2"/>
  <c r="K482" i="2" s="1"/>
  <c r="J1504" i="2"/>
  <c r="K1504" i="2" s="1"/>
  <c r="J904" i="2"/>
  <c r="K904" i="2" s="1"/>
  <c r="J1419" i="2"/>
  <c r="K1419" i="2" s="1"/>
  <c r="J1311" i="2"/>
  <c r="K1311" i="2" s="1"/>
  <c r="J682" i="2"/>
  <c r="K682" i="2" s="1"/>
  <c r="J880" i="2"/>
  <c r="K880" i="2" s="1"/>
  <c r="J536" i="2"/>
  <c r="K536" i="2" s="1"/>
  <c r="J1287" i="2"/>
  <c r="K1287" i="2" s="1"/>
  <c r="J1162" i="2"/>
  <c r="K1162" i="2" s="1"/>
  <c r="J1084" i="2"/>
  <c r="K1084" i="2" s="1"/>
  <c r="J485" i="2"/>
  <c r="K485" i="2" s="1"/>
  <c r="J1252" i="2"/>
  <c r="K1252" i="2" s="1"/>
  <c r="J1429" i="2"/>
  <c r="K1429" i="2" s="1"/>
  <c r="J731" i="2"/>
  <c r="K731" i="2" s="1"/>
  <c r="J821" i="2"/>
  <c r="K821" i="2" s="1"/>
  <c r="J1298" i="2"/>
  <c r="K1298" i="2" s="1"/>
  <c r="J1471" i="2"/>
  <c r="K1471" i="2" s="1"/>
  <c r="J361" i="2"/>
  <c r="K361" i="2" s="1"/>
  <c r="J573" i="2"/>
  <c r="K573" i="2" s="1"/>
  <c r="J1271" i="2"/>
  <c r="K1271" i="2" s="1"/>
  <c r="J692" i="2"/>
  <c r="K692" i="2" s="1"/>
  <c r="J656" i="2"/>
  <c r="K656" i="2" s="1"/>
  <c r="J1464" i="2"/>
  <c r="K1464" i="2" s="1"/>
  <c r="J1365" i="2"/>
  <c r="K1365" i="2" s="1"/>
  <c r="J1462" i="2"/>
  <c r="K1462" i="2" s="1"/>
  <c r="J868" i="2"/>
  <c r="K868" i="2" s="1"/>
  <c r="J182" i="2"/>
  <c r="K182" i="2" s="1"/>
  <c r="J250" i="2"/>
  <c r="K250" i="2" s="1"/>
  <c r="J1137" i="2"/>
  <c r="K1137" i="2" s="1"/>
  <c r="J1284" i="2"/>
  <c r="K1284" i="2" s="1"/>
  <c r="J289" i="2"/>
  <c r="K289" i="2" s="1"/>
  <c r="J848" i="2"/>
  <c r="K848" i="2" s="1"/>
  <c r="J836" i="2"/>
  <c r="K836" i="2" s="1"/>
  <c r="J418" i="2"/>
  <c r="K418" i="2" s="1"/>
  <c r="J1451" i="2"/>
  <c r="K1451" i="2" s="1"/>
  <c r="J514" i="2"/>
  <c r="K514" i="2" s="1"/>
  <c r="J1176" i="2"/>
  <c r="K1176" i="2" s="1"/>
  <c r="J554" i="2"/>
  <c r="K554" i="2" s="1"/>
  <c r="J860" i="2"/>
  <c r="K860" i="2" s="1"/>
  <c r="J1186" i="2"/>
  <c r="K1186" i="2" s="1"/>
  <c r="J794" i="2"/>
  <c r="K794" i="2" s="1"/>
  <c r="J698" i="2"/>
  <c r="K698" i="2" s="1"/>
  <c r="J257" i="2"/>
  <c r="K257" i="2" s="1"/>
  <c r="J879" i="2"/>
  <c r="K879" i="2" s="1"/>
  <c r="J309" i="2"/>
  <c r="K309" i="2" s="1"/>
  <c r="J727" i="2"/>
  <c r="K727" i="2" s="1"/>
  <c r="J219" i="2"/>
  <c r="K219" i="2" s="1"/>
  <c r="J1203" i="2"/>
  <c r="K1203" i="2" s="1"/>
  <c r="J923" i="2"/>
  <c r="K923" i="2" s="1"/>
  <c r="J1234" i="2"/>
  <c r="K1234" i="2" s="1"/>
  <c r="J421" i="2"/>
  <c r="K421" i="2" s="1"/>
  <c r="J203" i="2"/>
  <c r="K203" i="2" s="1"/>
  <c r="J803" i="2"/>
  <c r="K803" i="2" s="1"/>
  <c r="J1105" i="2"/>
  <c r="K1105" i="2" s="1"/>
  <c r="J1197" i="2"/>
  <c r="K1197" i="2" s="1"/>
  <c r="J1441" i="2"/>
  <c r="K1441" i="2" s="1"/>
  <c r="J1391" i="2"/>
  <c r="K1391" i="2" s="1"/>
  <c r="J1063" i="2"/>
  <c r="K1063" i="2" s="1"/>
  <c r="J292" i="2"/>
  <c r="K292" i="2" s="1"/>
  <c r="J432" i="2"/>
  <c r="K432" i="2" s="1"/>
  <c r="J532" i="2"/>
  <c r="K532" i="2" s="1"/>
  <c r="J630" i="2"/>
  <c r="K630" i="2" s="1"/>
  <c r="J974" i="2"/>
  <c r="K974" i="2" s="1"/>
  <c r="J1154" i="2"/>
  <c r="K1154" i="2" s="1"/>
  <c r="J1377" i="2"/>
  <c r="K1377" i="2" s="1"/>
  <c r="J919" i="2"/>
  <c r="K919" i="2" s="1"/>
  <c r="J373" i="2"/>
  <c r="K373" i="2" s="1"/>
  <c r="J480" i="2"/>
  <c r="K480" i="2" s="1"/>
  <c r="J956" i="2"/>
  <c r="K956" i="2" s="1"/>
  <c r="J972" i="2"/>
  <c r="K972" i="2" s="1"/>
  <c r="J911" i="2"/>
  <c r="K911" i="2" s="1"/>
  <c r="J481" i="2"/>
  <c r="K481" i="2" s="1"/>
  <c r="J943" i="2"/>
  <c r="K943" i="2" s="1"/>
  <c r="J256" i="2"/>
  <c r="K256" i="2" s="1"/>
  <c r="J307" i="2"/>
  <c r="K307" i="2" s="1"/>
  <c r="J433" i="2"/>
  <c r="K433" i="2" s="1"/>
  <c r="J862" i="2"/>
  <c r="K862" i="2" s="1"/>
  <c r="J1075" i="2"/>
  <c r="K1075" i="2" s="1"/>
  <c r="J1071" i="2"/>
  <c r="K1071" i="2" s="1"/>
  <c r="J1044" i="2"/>
  <c r="K1044" i="2" s="1"/>
  <c r="J1278" i="2"/>
  <c r="K1278" i="2" s="1"/>
  <c r="J1049" i="2"/>
  <c r="K1049" i="2" s="1"/>
  <c r="J1157" i="2"/>
  <c r="K1157" i="2" s="1"/>
  <c r="J1368" i="2"/>
  <c r="K1368" i="2" s="1"/>
  <c r="J955" i="2"/>
  <c r="K955" i="2" s="1"/>
  <c r="J385" i="2"/>
  <c r="K385" i="2" s="1"/>
  <c r="J338" i="2"/>
  <c r="K338" i="2" s="1"/>
  <c r="J763" i="2"/>
  <c r="K763" i="2" s="1"/>
  <c r="J708" i="2"/>
  <c r="K708" i="2" s="1"/>
  <c r="J1051" i="2"/>
  <c r="K1051" i="2" s="1"/>
  <c r="J1389" i="2"/>
  <c r="K1389" i="2" s="1"/>
  <c r="J1476" i="2"/>
  <c r="K1476" i="2" s="1"/>
  <c r="J660" i="2"/>
  <c r="K660" i="2" s="1"/>
  <c r="J1479" i="2"/>
  <c r="K1479" i="2" s="1"/>
  <c r="J376" i="2"/>
  <c r="K376" i="2" s="1"/>
  <c r="J571" i="2"/>
  <c r="K571" i="2" s="1"/>
  <c r="J615" i="2"/>
  <c r="K615" i="2" s="1"/>
  <c r="J595" i="2"/>
  <c r="K595" i="2" s="1"/>
  <c r="J878" i="2"/>
  <c r="K878" i="2" s="1"/>
  <c r="J1486" i="2"/>
  <c r="K1486" i="2" s="1"/>
  <c r="J194" i="2"/>
  <c r="K194" i="2" s="1"/>
  <c r="J437" i="2"/>
  <c r="K437" i="2" s="1"/>
  <c r="J370" i="2"/>
  <c r="K370" i="2" s="1"/>
  <c r="J912" i="2"/>
  <c r="K912" i="2" s="1"/>
  <c r="J1445" i="2"/>
  <c r="K1445" i="2" s="1"/>
  <c r="J1068" i="2"/>
  <c r="K1068" i="2" s="1"/>
  <c r="J588" i="2"/>
  <c r="K588" i="2" s="1"/>
  <c r="J783" i="2"/>
  <c r="K783" i="2" s="1"/>
  <c r="J282" i="2"/>
  <c r="K282" i="2" s="1"/>
  <c r="J793" i="2"/>
  <c r="K793" i="2" s="1"/>
  <c r="J1226" i="2"/>
  <c r="K1226" i="2" s="1"/>
  <c r="J937" i="2"/>
  <c r="K937" i="2" s="1"/>
  <c r="J832" i="2"/>
  <c r="K832" i="2" s="1"/>
  <c r="J637" i="2"/>
  <c r="K637" i="2" s="1"/>
  <c r="J245" i="2"/>
  <c r="K245" i="2" s="1"/>
  <c r="J453" i="2"/>
  <c r="K453" i="2" s="1"/>
  <c r="J618" i="2"/>
  <c r="K618" i="2" s="1"/>
  <c r="J642" i="2"/>
  <c r="K642" i="2" s="1"/>
  <c r="J1123" i="2"/>
  <c r="K1123" i="2" s="1"/>
  <c r="J1170" i="2"/>
  <c r="K1170" i="2" s="1"/>
  <c r="J1346" i="2"/>
  <c r="K1346" i="2" s="1"/>
  <c r="J207" i="2"/>
  <c r="K207" i="2" s="1"/>
  <c r="J458" i="2"/>
  <c r="K458" i="2" s="1"/>
  <c r="J395" i="2"/>
  <c r="K395" i="2" s="1"/>
  <c r="J669" i="2"/>
  <c r="K669" i="2" s="1"/>
  <c r="J701" i="2"/>
  <c r="K701" i="2" s="1"/>
  <c r="J823" i="2"/>
  <c r="K823" i="2" s="1"/>
  <c r="J1006" i="2"/>
  <c r="K1006" i="2" s="1"/>
  <c r="J1171" i="2"/>
  <c r="K1171" i="2" s="1"/>
  <c r="J220" i="2"/>
  <c r="K220" i="2" s="1"/>
  <c r="J792" i="2"/>
  <c r="K792" i="2" s="1"/>
  <c r="J349" i="2"/>
  <c r="K349" i="2" s="1"/>
  <c r="J920" i="2"/>
  <c r="K920" i="2" s="1"/>
  <c r="J850" i="2"/>
  <c r="K850" i="2" s="1"/>
  <c r="J1470" i="2"/>
  <c r="K1470" i="2" s="1"/>
  <c r="J1454" i="2"/>
  <c r="K1454" i="2" s="1"/>
  <c r="J811" i="2"/>
  <c r="K811" i="2" s="1"/>
  <c r="J216" i="2"/>
  <c r="K216" i="2" s="1"/>
  <c r="J744" i="2"/>
  <c r="K744" i="2" s="1"/>
  <c r="J916" i="2"/>
  <c r="K916" i="2" s="1"/>
  <c r="J1126" i="2"/>
  <c r="K1126" i="2" s="1"/>
  <c r="J1100" i="2"/>
  <c r="K1100" i="2" s="1"/>
  <c r="J1168" i="2"/>
  <c r="K1168" i="2" s="1"/>
  <c r="J1237" i="2"/>
  <c r="K1237" i="2" s="1"/>
  <c r="J814" i="2"/>
  <c r="K814" i="2" s="1"/>
  <c r="J384" i="2"/>
  <c r="K384" i="2" s="1"/>
  <c r="J420" i="2"/>
  <c r="K420" i="2" s="1"/>
  <c r="J631" i="2"/>
  <c r="K631" i="2" s="1"/>
  <c r="J785" i="2"/>
  <c r="K785" i="2" s="1"/>
  <c r="J1040" i="2"/>
  <c r="K1040" i="2" s="1"/>
  <c r="J1138" i="2"/>
  <c r="K1138" i="2" s="1"/>
  <c r="J1192" i="2"/>
  <c r="K1192" i="2" s="1"/>
  <c r="J1329" i="2"/>
  <c r="K1329" i="2" s="1"/>
  <c r="J1361" i="2"/>
  <c r="K1361" i="2" s="1"/>
  <c r="J328" i="2"/>
  <c r="K328" i="2" s="1"/>
  <c r="J732" i="2"/>
  <c r="K732" i="2" s="1"/>
  <c r="J331" i="2"/>
  <c r="K331" i="2" s="1"/>
  <c r="J516" i="2"/>
  <c r="K516" i="2" s="1"/>
  <c r="J787" i="2"/>
  <c r="K787" i="2" s="1"/>
  <c r="J1013" i="2"/>
  <c r="K1013" i="2" s="1"/>
  <c r="J992" i="2"/>
  <c r="K992" i="2" s="1"/>
  <c r="J1161" i="2"/>
  <c r="K1161" i="2" s="1"/>
  <c r="J1256" i="2"/>
  <c r="K1256" i="2" s="1"/>
  <c r="J1373" i="2"/>
  <c r="K1373" i="2" s="1"/>
  <c r="J602" i="2"/>
  <c r="K602" i="2" s="1"/>
  <c r="J977" i="2"/>
  <c r="K977" i="2" s="1"/>
  <c r="J1286" i="2"/>
  <c r="K1286" i="2" s="1"/>
  <c r="J408" i="2"/>
  <c r="K408" i="2" s="1"/>
  <c r="J766" i="2"/>
  <c r="K766" i="2" s="1"/>
  <c r="J1456" i="2"/>
  <c r="K1456" i="2" s="1"/>
  <c r="J166" i="2"/>
  <c r="K166" i="2" s="1"/>
  <c r="J326" i="2"/>
  <c r="K326" i="2" s="1"/>
  <c r="J549" i="2"/>
  <c r="K549" i="2" s="1"/>
  <c r="J730" i="2"/>
  <c r="K730" i="2" s="1"/>
  <c r="J932" i="2"/>
  <c r="K932" i="2" s="1"/>
  <c r="J1116" i="2"/>
  <c r="K1116" i="2" s="1"/>
  <c r="J852" i="2"/>
  <c r="K852" i="2" s="1"/>
  <c r="J980" i="2"/>
  <c r="K980" i="2" s="1"/>
  <c r="J1149" i="2"/>
  <c r="K1149" i="2" s="1"/>
  <c r="J1308" i="2"/>
  <c r="K1308" i="2" s="1"/>
  <c r="J457" i="2"/>
  <c r="K457" i="2" s="1"/>
  <c r="J592" i="2"/>
  <c r="K592" i="2" s="1"/>
  <c r="J552" i="2"/>
  <c r="K552" i="2" s="1"/>
  <c r="J569" i="2"/>
  <c r="K569" i="2" s="1"/>
  <c r="J596" i="2"/>
  <c r="K596" i="2" s="1"/>
  <c r="J1401" i="2"/>
  <c r="K1401" i="2" s="1"/>
  <c r="J1285" i="2"/>
  <c r="K1285" i="2" s="1"/>
  <c r="J403" i="2"/>
  <c r="K403" i="2" s="1"/>
  <c r="J461" i="2"/>
  <c r="K461" i="2" s="1"/>
  <c r="J1296" i="2"/>
  <c r="K1296" i="2" s="1"/>
  <c r="J184" i="2"/>
  <c r="K184" i="2" s="1"/>
  <c r="J936" i="2"/>
  <c r="K936" i="2" s="1"/>
  <c r="J853" i="2"/>
  <c r="K853" i="2" s="1"/>
  <c r="J412" i="2"/>
  <c r="K412" i="2" s="1"/>
  <c r="J807" i="2"/>
  <c r="K807" i="2" s="1"/>
  <c r="J640" i="2"/>
  <c r="K640" i="2" s="1"/>
  <c r="J353" i="2"/>
  <c r="K353" i="2" s="1"/>
  <c r="J1446" i="2"/>
  <c r="K1446" i="2" s="1"/>
  <c r="J736" i="2"/>
  <c r="K736" i="2" s="1"/>
  <c r="J897" i="2"/>
  <c r="K897" i="2" s="1"/>
  <c r="J1191" i="2"/>
  <c r="K1191" i="2" s="1"/>
  <c r="J577" i="2"/>
  <c r="K577" i="2" s="1"/>
  <c r="J1054" i="2"/>
  <c r="K1054" i="2" s="1"/>
  <c r="J707" i="2"/>
  <c r="K707" i="2" s="1"/>
  <c r="J690" i="2"/>
  <c r="K690" i="2" s="1"/>
  <c r="J519" i="2"/>
  <c r="K519" i="2" s="1"/>
  <c r="J628" i="2"/>
  <c r="K628" i="2" s="1"/>
  <c r="J1195" i="2"/>
  <c r="K1195" i="2" s="1"/>
  <c r="J1435" i="2"/>
  <c r="K1435" i="2" s="1"/>
  <c r="J454" i="2"/>
  <c r="K454" i="2" s="1"/>
  <c r="J1125" i="2"/>
  <c r="K1125" i="2" s="1"/>
  <c r="J222" i="2"/>
  <c r="K222" i="2" s="1"/>
  <c r="J603" i="2"/>
  <c r="K603" i="2" s="1"/>
  <c r="J643" i="2"/>
  <c r="K643" i="2" s="1"/>
  <c r="J1440" i="2"/>
  <c r="K1440" i="2" s="1"/>
  <c r="J658" i="2"/>
  <c r="K658" i="2" s="1"/>
  <c r="J1052" i="2"/>
  <c r="K1052" i="2" s="1"/>
  <c r="J478" i="2"/>
  <c r="K478" i="2" s="1"/>
  <c r="J988" i="2"/>
  <c r="K988" i="2" s="1"/>
  <c r="J985" i="2"/>
  <c r="K985" i="2" s="1"/>
  <c r="J465" i="2"/>
  <c r="K465" i="2" s="1"/>
  <c r="J1413" i="2"/>
  <c r="K1413" i="2" s="1"/>
  <c r="J297" i="2"/>
  <c r="K297" i="2" s="1"/>
  <c r="J594" i="2"/>
  <c r="K594" i="2" s="1"/>
  <c r="J1375" i="2"/>
  <c r="K1375" i="2" s="1"/>
  <c r="J1480" i="2"/>
  <c r="K1480" i="2" s="1"/>
  <c r="J357" i="2"/>
  <c r="K357" i="2" s="1"/>
  <c r="J627" i="2"/>
  <c r="K627" i="2" s="1"/>
  <c r="J788" i="2"/>
  <c r="K788" i="2" s="1"/>
  <c r="J685" i="2"/>
  <c r="K685" i="2" s="1"/>
  <c r="J966" i="2"/>
  <c r="K966" i="2" s="1"/>
  <c r="J1178" i="2"/>
  <c r="K1178" i="2" s="1"/>
  <c r="J858" i="2"/>
  <c r="K858" i="2" s="1"/>
  <c r="J1014" i="2"/>
  <c r="K1014" i="2" s="1"/>
  <c r="J1079" i="2"/>
  <c r="K1079" i="2" s="1"/>
  <c r="J1338" i="2"/>
  <c r="K1338" i="2" s="1"/>
  <c r="J1489" i="2"/>
  <c r="K1489" i="2" s="1"/>
  <c r="J935" i="2"/>
  <c r="K935" i="2" s="1"/>
  <c r="J551" i="2"/>
  <c r="K551" i="2" s="1"/>
  <c r="J1066" i="2"/>
  <c r="K1066" i="2" s="1"/>
  <c r="J1015" i="2"/>
  <c r="K1015" i="2" s="1"/>
  <c r="J1481" i="2"/>
  <c r="K1481" i="2" s="1"/>
  <c r="J565" i="2"/>
  <c r="K565" i="2" s="1"/>
  <c r="J281" i="2"/>
  <c r="K281" i="2" s="1"/>
  <c r="J1463" i="2"/>
  <c r="K1463" i="2" s="1"/>
  <c r="J154" i="2"/>
  <c r="K154" i="2" s="1"/>
  <c r="J545" i="2"/>
  <c r="K545" i="2" s="1"/>
  <c r="J737" i="2"/>
  <c r="K737" i="2" s="1"/>
  <c r="J890" i="2"/>
  <c r="K890" i="2" s="1"/>
  <c r="J1024" i="2"/>
  <c r="K1024" i="2" s="1"/>
  <c r="J1408" i="2"/>
  <c r="K1408" i="2" s="1"/>
  <c r="J1400" i="2"/>
  <c r="K1400" i="2" s="1"/>
  <c r="J214" i="2"/>
  <c r="K214" i="2" s="1"/>
  <c r="J271" i="2"/>
  <c r="K271" i="2" s="1"/>
  <c r="J352" i="2"/>
  <c r="K352" i="2" s="1"/>
  <c r="J887" i="2"/>
  <c r="K887" i="2" s="1"/>
  <c r="J969" i="2"/>
  <c r="K969" i="2" s="1"/>
  <c r="J987" i="2"/>
  <c r="K987" i="2" s="1"/>
  <c r="J1194" i="2"/>
  <c r="K1194" i="2" s="1"/>
  <c r="J1301" i="2"/>
  <c r="K1301" i="2" s="1"/>
  <c r="J1379" i="2"/>
  <c r="K1379" i="2" s="1"/>
  <c r="J1297" i="2"/>
  <c r="K1297" i="2" s="1"/>
  <c r="J283" i="2"/>
  <c r="K283" i="2" s="1"/>
  <c r="J290" i="2"/>
  <c r="K290" i="2" s="1"/>
  <c r="J405" i="2"/>
  <c r="K405" i="2" s="1"/>
  <c r="J909" i="2"/>
  <c r="K909" i="2" s="1"/>
  <c r="J1135" i="2"/>
  <c r="K1135" i="2" s="1"/>
  <c r="J1331" i="2"/>
  <c r="K1331" i="2" s="1"/>
  <c r="J1423" i="2"/>
  <c r="K1423" i="2" s="1"/>
  <c r="J456" i="2"/>
  <c r="K456" i="2" s="1"/>
  <c r="J1434" i="2"/>
  <c r="K1434" i="2" s="1"/>
  <c r="J264" i="2"/>
  <c r="K264" i="2" s="1"/>
  <c r="J422" i="2"/>
  <c r="K422" i="2" s="1"/>
  <c r="J616" i="2"/>
  <c r="K616" i="2" s="1"/>
  <c r="J840" i="2"/>
  <c r="K840" i="2" s="1"/>
  <c r="J790" i="2"/>
  <c r="K790" i="2" s="1"/>
  <c r="J1056" i="2"/>
  <c r="K1056" i="2" s="1"/>
  <c r="J1282" i="2"/>
  <c r="K1282" i="2" s="1"/>
  <c r="J1345" i="2"/>
  <c r="K1345" i="2" s="1"/>
  <c r="J1465" i="2"/>
  <c r="K1465" i="2" s="1"/>
  <c r="J518" i="2"/>
  <c r="K518" i="2" s="1"/>
  <c r="J393" i="2"/>
  <c r="K393" i="2" s="1"/>
  <c r="J689" i="2"/>
  <c r="K689" i="2" s="1"/>
  <c r="J749" i="2"/>
  <c r="K749" i="2" s="1"/>
  <c r="J190" i="2"/>
  <c r="K190" i="2" s="1"/>
  <c r="J337" i="2"/>
  <c r="K337" i="2" s="1"/>
  <c r="J446" i="2"/>
  <c r="K446" i="2" s="1"/>
  <c r="J619" i="2"/>
  <c r="K619" i="2" s="1"/>
  <c r="J1272" i="2"/>
  <c r="K1272" i="2" s="1"/>
  <c r="J434" i="2"/>
  <c r="K434" i="2" s="1"/>
  <c r="J398" i="2"/>
  <c r="K398" i="2" s="1"/>
  <c r="J557" i="2"/>
  <c r="K557" i="2" s="1"/>
  <c r="J1113" i="2"/>
  <c r="K1113" i="2" s="1"/>
  <c r="J1283" i="2"/>
  <c r="K1283" i="2" s="1"/>
  <c r="J1108" i="2"/>
  <c r="K1108" i="2" s="1"/>
  <c r="J756" i="2"/>
  <c r="K756" i="2" s="1"/>
  <c r="J350" i="2"/>
  <c r="K350" i="2" s="1"/>
  <c r="J561" i="2"/>
  <c r="K561" i="2" s="1"/>
  <c r="J945" i="2"/>
  <c r="K945" i="2" s="1"/>
  <c r="J1185" i="2"/>
  <c r="K1185" i="2" s="1"/>
  <c r="J809" i="2"/>
  <c r="K809" i="2" s="1"/>
  <c r="J948" i="2"/>
  <c r="K948" i="2" s="1"/>
  <c r="J521" i="2"/>
  <c r="K521" i="2" s="1"/>
  <c r="J652" i="2"/>
  <c r="K652" i="2" s="1"/>
  <c r="J1082" i="2"/>
  <c r="K1082" i="2" s="1"/>
  <c r="J1038" i="2"/>
  <c r="K1038" i="2" s="1"/>
  <c r="J600" i="2"/>
  <c r="K600" i="2" s="1"/>
  <c r="J510" i="2"/>
  <c r="K510" i="2" s="1"/>
  <c r="J171" i="2"/>
  <c r="K171" i="2" s="1"/>
  <c r="J462" i="2"/>
  <c r="K462" i="2" s="1"/>
  <c r="J830" i="2"/>
  <c r="K830" i="2" s="1"/>
  <c r="J1398" i="2"/>
  <c r="K1398" i="2" s="1"/>
  <c r="J431" i="2"/>
  <c r="K431" i="2" s="1"/>
  <c r="J1005" i="2"/>
  <c r="K1005" i="2" s="1"/>
  <c r="J1444" i="2"/>
  <c r="K1444" i="2" s="1"/>
  <c r="J622" i="2"/>
  <c r="K622" i="2" s="1"/>
  <c r="J455" i="2"/>
  <c r="K455" i="2" s="1"/>
  <c r="J1238" i="2"/>
  <c r="K1238" i="2" s="1"/>
  <c r="J416" i="2"/>
  <c r="K416" i="2" s="1"/>
  <c r="J288" i="2"/>
  <c r="K288" i="2" s="1"/>
  <c r="J653" i="2"/>
  <c r="K653" i="2" s="1"/>
  <c r="J1117" i="2"/>
  <c r="K1117" i="2" s="1"/>
  <c r="J875" i="2"/>
  <c r="K875" i="2" s="1"/>
  <c r="J1320" i="2"/>
  <c r="K1320" i="2" s="1"/>
  <c r="J657" i="2"/>
  <c r="K657" i="2" s="1"/>
  <c r="J1037" i="2"/>
  <c r="K1037" i="2" s="1"/>
  <c r="J468" i="2"/>
  <c r="K468" i="2" s="1"/>
  <c r="J826" i="2"/>
  <c r="K826" i="2" s="1"/>
  <c r="J1244" i="2"/>
  <c r="K1244" i="2" s="1"/>
  <c r="J1232" i="2"/>
  <c r="K1232" i="2" s="1"/>
  <c r="J1339" i="2"/>
  <c r="K1339" i="2" s="1"/>
  <c r="J1104" i="2"/>
  <c r="K1104" i="2" s="1"/>
  <c r="J646" i="2"/>
  <c r="K646" i="2" s="1"/>
  <c r="J1023" i="2"/>
  <c r="K1023" i="2" s="1"/>
  <c r="J1356" i="2"/>
  <c r="K1356" i="2" s="1"/>
  <c r="J348" i="2"/>
  <c r="K348" i="2" s="1"/>
  <c r="J406" i="2"/>
  <c r="K406" i="2" s="1"/>
  <c r="J466" i="2"/>
  <c r="K466" i="2" s="1"/>
  <c r="J1151" i="2"/>
  <c r="K1151" i="2" s="1"/>
  <c r="J1219" i="2"/>
  <c r="K1219" i="2" s="1"/>
  <c r="J1328" i="2"/>
  <c r="K1328" i="2" s="1"/>
  <c r="J1490" i="2"/>
  <c r="K1490" i="2" s="1"/>
  <c r="J430" i="2"/>
  <c r="K430" i="2" s="1"/>
  <c r="J1160" i="2"/>
  <c r="K1160" i="2" s="1"/>
  <c r="J1426" i="2"/>
  <c r="K1426" i="2" s="1"/>
  <c r="J665" i="2"/>
  <c r="K665" i="2" s="1"/>
  <c r="J903" i="2"/>
  <c r="K903" i="2" s="1"/>
  <c r="J812" i="2"/>
  <c r="K812" i="2" s="1"/>
  <c r="J1390" i="2"/>
  <c r="K1390" i="2" s="1"/>
  <c r="J369" i="2"/>
  <c r="K369" i="2" s="1"/>
  <c r="J273" i="2"/>
  <c r="K273" i="2" s="1"/>
  <c r="J579" i="2"/>
  <c r="K579" i="2" s="1"/>
  <c r="J691" i="2"/>
  <c r="K691" i="2" s="1"/>
  <c r="J776" i="2"/>
  <c r="K776" i="2" s="1"/>
  <c r="J1354" i="2"/>
  <c r="K1354" i="2" s="1"/>
  <c r="J542" i="2"/>
  <c r="K542" i="2" s="1"/>
  <c r="J1200" i="2"/>
  <c r="K1200" i="2" s="1"/>
  <c r="J261" i="2"/>
  <c r="K261" i="2" s="1"/>
  <c r="J1257" i="2"/>
  <c r="K1257" i="2" s="1"/>
  <c r="J251" i="2"/>
  <c r="K251" i="2" s="1"/>
  <c r="J1177" i="2"/>
  <c r="K1177" i="2" s="1"/>
  <c r="J676" i="2"/>
  <c r="K676" i="2" s="1"/>
  <c r="J1253" i="2"/>
  <c r="K1253" i="2" s="1"/>
  <c r="J855" i="2"/>
  <c r="K855" i="2" s="1"/>
  <c r="J401" i="2"/>
  <c r="K401" i="2" s="1"/>
  <c r="J365" i="2"/>
  <c r="K365" i="2" s="1"/>
  <c r="J436" i="2"/>
  <c r="K436" i="2" s="1"/>
  <c r="J210" i="2"/>
  <c r="K210" i="2" s="1"/>
  <c r="J426" i="2"/>
  <c r="K426" i="2" s="1"/>
  <c r="J1459" i="2"/>
  <c r="K1459" i="2" s="1"/>
  <c r="J1140" i="2"/>
  <c r="K1140" i="2" s="1"/>
  <c r="J1026" i="2"/>
  <c r="K1026" i="2" s="1"/>
  <c r="J1498" i="2"/>
  <c r="K1498" i="2" s="1"/>
  <c r="J693" i="2"/>
  <c r="K693" i="2" s="1"/>
  <c r="J1058" i="2"/>
  <c r="K1058" i="2" s="1"/>
  <c r="J1027" i="2"/>
  <c r="K1027" i="2" s="1"/>
  <c r="J306" i="2"/>
  <c r="K306" i="2" s="1"/>
  <c r="J1202" i="2"/>
  <c r="K1202" i="2" s="1"/>
  <c r="J1074" i="2"/>
  <c r="K1074" i="2" s="1"/>
  <c r="J168" i="2"/>
  <c r="K168" i="2" s="1"/>
  <c r="J1273" i="2"/>
  <c r="K1273" i="2" s="1"/>
  <c r="J178" i="2"/>
  <c r="K178" i="2" s="1"/>
  <c r="J504" i="2"/>
  <c r="K504" i="2" s="1"/>
  <c r="J931" i="2"/>
  <c r="K931" i="2" s="1"/>
  <c r="J857" i="2"/>
  <c r="K857" i="2" s="1"/>
  <c r="J1180" i="2"/>
  <c r="K1180" i="2" s="1"/>
  <c r="J1277" i="2"/>
  <c r="K1277" i="2" s="1"/>
  <c r="J1334" i="2"/>
  <c r="K1334" i="2" s="1"/>
  <c r="J1488" i="2"/>
  <c r="K1488" i="2" s="1"/>
  <c r="J1503" i="2"/>
  <c r="K1503" i="2" s="1"/>
  <c r="J324" i="2"/>
  <c r="K324" i="2" s="1"/>
  <c r="J876" i="2"/>
  <c r="K876" i="2" s="1"/>
  <c r="J999" i="2"/>
  <c r="K999" i="2" s="1"/>
  <c r="J1309" i="2"/>
  <c r="K1309" i="2" s="1"/>
  <c r="J362" i="2"/>
  <c r="K362" i="2" s="1"/>
  <c r="J1494" i="2"/>
  <c r="K1494" i="2" s="1"/>
  <c r="J225" i="2"/>
  <c r="K225" i="2" s="1"/>
  <c r="J237" i="2"/>
  <c r="K237" i="2" s="1"/>
  <c r="J278" i="2"/>
  <c r="K278" i="2" s="1"/>
  <c r="J583" i="2"/>
  <c r="K583" i="2" s="1"/>
  <c r="J739" i="2"/>
  <c r="K739" i="2" s="1"/>
  <c r="J725" i="2"/>
  <c r="K725" i="2" s="1"/>
  <c r="J1260" i="2"/>
  <c r="K1260" i="2" s="1"/>
  <c r="J1493" i="2"/>
  <c r="K1493" i="2" s="1"/>
  <c r="J1442" i="2"/>
  <c r="K1442" i="2" s="1"/>
  <c r="J562" i="2"/>
  <c r="K562" i="2" s="1"/>
  <c r="J198" i="2"/>
  <c r="K198" i="2" s="1"/>
  <c r="J230" i="2"/>
  <c r="K230" i="2" s="1"/>
  <c r="J470" i="2"/>
  <c r="K470" i="2" s="1"/>
  <c r="J445" i="2"/>
  <c r="K445" i="2" s="1"/>
  <c r="J576" i="2"/>
  <c r="K576" i="2" s="1"/>
  <c r="J1249" i="2"/>
  <c r="K1249" i="2" s="1"/>
  <c r="J636" i="2"/>
  <c r="K636" i="2" s="1"/>
  <c r="J1218" i="2"/>
  <c r="K1218" i="2" s="1"/>
  <c r="J312" i="2"/>
  <c r="K312" i="2" s="1"/>
  <c r="J517" i="2"/>
  <c r="K517" i="2" s="1"/>
  <c r="J679" i="2"/>
  <c r="K679" i="2" s="1"/>
  <c r="J845" i="2"/>
  <c r="K845" i="2" s="1"/>
  <c r="J751" i="2"/>
  <c r="K751" i="2" s="1"/>
  <c r="J892" i="2"/>
  <c r="K892" i="2" s="1"/>
  <c r="J1109" i="2"/>
  <c r="K1109" i="2" s="1"/>
  <c r="J1057" i="2"/>
  <c r="K1057" i="2" s="1"/>
  <c r="J1209" i="2"/>
  <c r="K1209" i="2" s="1"/>
  <c r="J1363" i="2"/>
  <c r="K1363" i="2" s="1"/>
  <c r="J1243" i="2"/>
  <c r="K1243" i="2" s="1"/>
  <c r="J155" i="2"/>
  <c r="K155" i="2" s="1"/>
  <c r="J838" i="2"/>
  <c r="K838" i="2" s="1"/>
  <c r="J1152" i="2"/>
  <c r="K1152" i="2" s="1"/>
  <c r="J300" i="2"/>
  <c r="K300" i="2" s="1"/>
  <c r="J244" i="2"/>
  <c r="K244" i="2" s="1"/>
  <c r="J304" i="2"/>
  <c r="K304" i="2" s="1"/>
  <c r="J429" i="2"/>
  <c r="K429" i="2" s="1"/>
  <c r="J574" i="2"/>
  <c r="K574" i="2" s="1"/>
  <c r="J1045" i="2"/>
  <c r="K1045" i="2" s="1"/>
  <c r="J1130" i="2"/>
  <c r="K1130" i="2" s="1"/>
  <c r="J1121" i="2"/>
  <c r="K1121" i="2" s="1"/>
  <c r="J417" i="2"/>
  <c r="K417" i="2" s="1"/>
  <c r="J694" i="2"/>
  <c r="K694" i="2" s="1"/>
  <c r="J1096" i="2"/>
  <c r="K1096" i="2" s="1"/>
  <c r="J1199" i="2"/>
  <c r="K1199" i="2" s="1"/>
  <c r="J241" i="2"/>
  <c r="K241" i="2" s="1"/>
  <c r="J494" i="2"/>
  <c r="K494" i="2" s="1"/>
  <c r="J419" i="2"/>
  <c r="K419" i="2" s="1"/>
  <c r="J544" i="2"/>
  <c r="K544" i="2" s="1"/>
  <c r="J768" i="2"/>
  <c r="K768" i="2" s="1"/>
  <c r="J1025" i="2"/>
  <c r="K1025" i="2" s="1"/>
  <c r="J1099" i="2"/>
  <c r="K1099" i="2" s="1"/>
  <c r="J1355" i="2"/>
  <c r="K1355" i="2" s="1"/>
  <c r="J543" i="2"/>
  <c r="K543" i="2" s="1"/>
  <c r="J234" i="2"/>
  <c r="K234" i="2" s="1"/>
  <c r="J672" i="2"/>
  <c r="K672" i="2" s="1"/>
  <c r="J715" i="2"/>
  <c r="K715" i="2" s="1"/>
  <c r="J204" i="2"/>
  <c r="K204" i="2" s="1"/>
  <c r="J1269" i="2"/>
  <c r="K1269" i="2" s="1"/>
  <c r="J1092" i="2"/>
  <c r="K1092" i="2" s="1"/>
  <c r="J746" i="2"/>
  <c r="K746" i="2" s="1"/>
  <c r="J687" i="2"/>
  <c r="K687" i="2" s="1"/>
  <c r="J723" i="2"/>
  <c r="K723" i="2" s="1"/>
  <c r="J509" i="2"/>
  <c r="K509" i="2" s="1"/>
  <c r="J1350" i="2"/>
  <c r="K1350" i="2" s="1"/>
  <c r="J806" i="2"/>
  <c r="K806" i="2" s="1"/>
  <c r="J1080" i="2"/>
  <c r="K1080" i="2" s="1"/>
  <c r="J1497" i="2"/>
  <c r="K1497" i="2" s="1"/>
  <c r="J819" i="2"/>
  <c r="K819" i="2" s="1"/>
  <c r="J389" i="2"/>
  <c r="K389" i="2" s="1"/>
  <c r="J195" i="2"/>
  <c r="K195" i="2" s="1"/>
  <c r="J1093" i="2"/>
  <c r="K1093" i="2" s="1"/>
  <c r="J1325" i="2"/>
  <c r="K1325" i="2" s="1"/>
  <c r="J1048" i="2"/>
  <c r="K1048" i="2" s="1"/>
  <c r="J662" i="2"/>
  <c r="K662" i="2" s="1"/>
  <c r="J949" i="2"/>
  <c r="K949" i="2" s="1"/>
  <c r="J318" i="2"/>
  <c r="K318" i="2" s="1"/>
  <c r="J898" i="2"/>
  <c r="K898" i="2" s="1"/>
  <c r="J360" i="2"/>
  <c r="K360" i="2" s="1"/>
  <c r="J268" i="2"/>
  <c r="K268" i="2" s="1"/>
  <c r="J531" i="2"/>
  <c r="K531" i="2" s="1"/>
  <c r="J874" i="2"/>
  <c r="K874" i="2" s="1"/>
  <c r="J975" i="2"/>
  <c r="K975" i="2" s="1"/>
  <c r="J1228" i="2"/>
  <c r="K1228" i="2" s="1"/>
  <c r="J1206" i="2"/>
  <c r="K1206" i="2" s="1"/>
  <c r="J607" i="2"/>
  <c r="K607" i="2" s="1"/>
  <c r="J209" i="2"/>
  <c r="K209" i="2" s="1"/>
  <c r="J1314" i="2"/>
  <c r="K1314" i="2" s="1"/>
  <c r="J1381" i="2"/>
  <c r="K1381" i="2" s="1"/>
  <c r="J1059" i="2"/>
  <c r="K1059" i="2" s="1"/>
  <c r="J1009" i="2"/>
  <c r="K1009" i="2" s="1"/>
  <c r="J1196" i="2"/>
  <c r="K1196" i="2" s="1"/>
  <c r="J1248" i="2"/>
  <c r="K1248" i="2" s="1"/>
  <c r="J941" i="2"/>
  <c r="K941" i="2" s="1"/>
  <c r="J1188" i="2"/>
  <c r="K1188" i="2" s="1"/>
  <c r="J1122" i="2"/>
  <c r="K1122" i="2" s="1"/>
  <c r="J1021" i="2"/>
  <c r="K1021" i="2" s="1"/>
  <c r="J1433" i="2"/>
  <c r="K1433" i="2" s="1"/>
  <c r="J1452" i="2"/>
  <c r="K1452" i="2" s="1"/>
  <c r="J1409" i="2"/>
  <c r="K1409" i="2" s="1"/>
  <c r="J1319" i="2"/>
  <c r="K1319" i="2" s="1"/>
  <c r="J1233" i="2"/>
  <c r="K1233" i="2" s="1"/>
  <c r="J872" i="2"/>
  <c r="K872" i="2" s="1"/>
  <c r="J1053" i="2"/>
  <c r="K1053" i="2" s="1"/>
  <c r="J285" i="2"/>
  <c r="K285" i="2" s="1"/>
  <c r="J442" i="2"/>
  <c r="K442" i="2" s="1"/>
  <c r="J586" i="2"/>
  <c r="K586" i="2" s="1"/>
  <c r="J1460" i="2"/>
  <c r="K1460" i="2" s="1"/>
  <c r="J1207" i="2"/>
  <c r="K1207" i="2" s="1"/>
  <c r="J1182" i="2"/>
  <c r="K1182" i="2" s="1"/>
  <c r="J1342" i="2"/>
  <c r="K1342" i="2" s="1"/>
  <c r="J1072" i="2"/>
  <c r="K1072" i="2" s="1"/>
  <c r="J1240" i="2"/>
  <c r="K1240" i="2" s="1"/>
  <c r="J644" i="2"/>
  <c r="K644" i="2" s="1"/>
  <c r="J888" i="2"/>
  <c r="K888" i="2" s="1"/>
  <c r="J711" i="2"/>
  <c r="K711" i="2" s="1"/>
  <c r="J473" i="2"/>
  <c r="K473" i="2" s="1"/>
  <c r="J795" i="2"/>
  <c r="K795" i="2" s="1"/>
  <c r="J315" i="2"/>
  <c r="K315" i="2" s="1"/>
  <c r="J1274" i="2"/>
  <c r="K1274" i="2" s="1"/>
  <c r="J438" i="2"/>
  <c r="K438" i="2" s="1"/>
  <c r="J1101" i="2"/>
  <c r="K1101" i="2" s="1"/>
  <c r="J1085" i="2"/>
  <c r="K1085" i="2" s="1"/>
  <c r="J275" i="2"/>
  <c r="K275" i="2" s="1"/>
  <c r="J196" i="2"/>
  <c r="K196" i="2" s="1"/>
  <c r="J722" i="2"/>
  <c r="K722" i="2" s="1"/>
  <c r="J638" i="2"/>
  <c r="K638" i="2" s="1"/>
  <c r="J947" i="2"/>
  <c r="K947" i="2" s="1"/>
  <c r="J409" i="2"/>
  <c r="K409" i="2" s="1"/>
  <c r="J340" i="2"/>
  <c r="K340" i="2" s="1"/>
  <c r="J671" i="2"/>
  <c r="K671" i="2" s="1"/>
  <c r="J684" i="2"/>
  <c r="K684" i="2" s="1"/>
  <c r="J1258" i="2"/>
  <c r="K1258" i="2" s="1"/>
  <c r="J535" i="2"/>
  <c r="K535" i="2" s="1"/>
  <c r="J606" i="2"/>
  <c r="K606" i="2" s="1"/>
  <c r="J780" i="2"/>
  <c r="K780" i="2" s="1"/>
  <c r="J933" i="2"/>
  <c r="K933" i="2" s="1"/>
  <c r="J1095" i="2"/>
  <c r="K1095" i="2" s="1"/>
  <c r="J1190" i="2"/>
  <c r="K1190" i="2" s="1"/>
  <c r="J537" i="2"/>
  <c r="K537" i="2" s="1"/>
  <c r="J585" i="2"/>
  <c r="K585" i="2" s="1"/>
  <c r="J180" i="2"/>
  <c r="K180" i="2" s="1"/>
  <c r="J229" i="2"/>
  <c r="K229" i="2" s="1"/>
  <c r="J655" i="2"/>
  <c r="K655" i="2" s="1"/>
  <c r="J1076" i="2"/>
  <c r="K1076" i="2" s="1"/>
  <c r="J1367" i="2"/>
  <c r="K1367" i="2" s="1"/>
  <c r="J1208" i="2"/>
  <c r="K1208" i="2" s="1"/>
  <c r="J248" i="2"/>
  <c r="K248" i="2" s="1"/>
  <c r="J253" i="2"/>
  <c r="K253" i="2" s="1"/>
  <c r="J469" i="2"/>
  <c r="K469" i="2" s="1"/>
  <c r="J609" i="2"/>
  <c r="K609" i="2" s="1"/>
  <c r="J742" i="2"/>
  <c r="K742" i="2" s="1"/>
  <c r="J799" i="2"/>
  <c r="K799" i="2" s="1"/>
  <c r="J1467" i="2"/>
  <c r="K1467" i="2" s="1"/>
  <c r="J1235" i="2"/>
  <c r="K1235" i="2" s="1"/>
  <c r="J213" i="2"/>
  <c r="K213" i="2" s="1"/>
  <c r="J325" i="2"/>
  <c r="K325" i="2" s="1"/>
  <c r="J804" i="2"/>
  <c r="K804" i="2" s="1"/>
  <c r="J986" i="2"/>
  <c r="K986" i="2" s="1"/>
  <c r="J1385" i="2"/>
  <c r="K1385" i="2" s="1"/>
  <c r="J1380" i="2"/>
  <c r="K1380" i="2" s="1"/>
  <c r="J302" i="2"/>
  <c r="K302" i="2" s="1"/>
  <c r="J957" i="2"/>
  <c r="K957" i="2" s="1"/>
  <c r="J816" i="2"/>
  <c r="K816" i="2" s="1"/>
  <c r="J1343" i="2"/>
  <c r="K1343" i="2" s="1"/>
  <c r="J1487" i="2"/>
  <c r="K1487" i="2" s="1"/>
  <c r="J1327" i="2"/>
  <c r="K1327" i="2" s="1"/>
  <c r="J249" i="2"/>
  <c r="K249" i="2" s="1"/>
  <c r="J372" i="2"/>
  <c r="K372" i="2" s="1"/>
  <c r="J364" i="2"/>
  <c r="K364" i="2" s="1"/>
  <c r="J410" i="2"/>
  <c r="K410" i="2" s="1"/>
  <c r="J505" i="2"/>
  <c r="K505" i="2" s="1"/>
  <c r="J444" i="2"/>
  <c r="K444" i="2" s="1"/>
  <c r="J994" i="2"/>
  <c r="K994" i="2" s="1"/>
  <c r="J1164" i="2"/>
  <c r="K1164" i="2" s="1"/>
  <c r="J179" i="2"/>
  <c r="K179" i="2" s="1"/>
  <c r="J316" i="2"/>
  <c r="K316" i="2" s="1"/>
  <c r="J802" i="2"/>
  <c r="K802" i="2" s="1"/>
  <c r="J713" i="2"/>
  <c r="K713" i="2" s="1"/>
  <c r="J754" i="2"/>
  <c r="K754" i="2" s="1"/>
  <c r="J982" i="2"/>
  <c r="K982" i="2" s="1"/>
  <c r="J1142" i="2"/>
  <c r="K1142" i="2" s="1"/>
  <c r="J1166" i="2"/>
  <c r="K1166" i="2" s="1"/>
  <c r="J1322" i="2"/>
  <c r="K1322" i="2" s="1"/>
  <c r="J1344" i="2"/>
  <c r="K1344" i="2" s="1"/>
  <c r="J1261" i="2"/>
  <c r="K1261" i="2" s="1"/>
  <c r="J156" i="2"/>
  <c r="K156" i="2" s="1"/>
  <c r="J493" i="2"/>
  <c r="K493" i="2" s="1"/>
  <c r="J492" i="2"/>
  <c r="K492" i="2" s="1"/>
  <c r="J683" i="2"/>
  <c r="K683" i="2" s="1"/>
  <c r="J718" i="2"/>
  <c r="K718" i="2" s="1"/>
  <c r="J1163" i="2"/>
  <c r="K1163" i="2" s="1"/>
  <c r="J159" i="2"/>
  <c r="K159" i="2" s="1"/>
  <c r="J820" i="2"/>
  <c r="K820" i="2" s="1"/>
  <c r="J1337" i="2"/>
  <c r="K1337" i="2" s="1"/>
  <c r="J255" i="2"/>
  <c r="K255" i="2" s="1"/>
  <c r="J161" i="2"/>
  <c r="K161" i="2" s="1"/>
  <c r="J984" i="2"/>
  <c r="K984" i="2" s="1"/>
  <c r="J183" i="2"/>
  <c r="K183" i="2" s="1"/>
  <c r="J1265" i="2"/>
  <c r="K1265" i="2" s="1"/>
  <c r="J831" i="2"/>
  <c r="K831" i="2" s="1"/>
  <c r="J1032" i="2"/>
  <c r="K1032" i="2" s="1"/>
  <c r="J310" i="2"/>
  <c r="K310" i="2" s="1"/>
  <c r="J1370" i="2"/>
  <c r="K1370" i="2" s="1"/>
  <c r="J1055" i="2"/>
  <c r="K1055" i="2" s="1"/>
  <c r="J1214" i="2"/>
  <c r="K1214" i="2" s="1"/>
  <c r="J976" i="2"/>
  <c r="K976" i="2" s="1"/>
  <c r="J1263" i="2"/>
  <c r="K1263" i="2" s="1"/>
  <c r="J965" i="2"/>
  <c r="K965" i="2" s="1"/>
  <c r="J1317" i="2"/>
  <c r="K1317" i="2" s="1"/>
  <c r="J1450" i="2"/>
  <c r="K1450" i="2" s="1"/>
  <c r="J333" i="2"/>
  <c r="K333" i="2" s="1"/>
  <c r="J680" i="2"/>
  <c r="K680" i="2" s="1"/>
  <c r="J800" i="2"/>
  <c r="K800" i="2" s="1"/>
  <c r="J953" i="2"/>
  <c r="K953" i="2" s="1"/>
  <c r="J1449" i="2"/>
  <c r="K1449" i="2" s="1"/>
  <c r="J490" i="2"/>
  <c r="K490" i="2" s="1"/>
  <c r="J929" i="2"/>
  <c r="K929" i="2" s="1"/>
  <c r="J1133" i="2"/>
  <c r="K1133" i="2" s="1"/>
  <c r="J1330" i="2"/>
  <c r="K1330" i="2" s="1"/>
  <c r="J1302" i="2"/>
  <c r="K1302" i="2" s="1"/>
  <c r="J252" i="2"/>
  <c r="K252" i="2" s="1"/>
  <c r="J1090" i="2"/>
  <c r="K1090" i="2" s="1"/>
  <c r="J269" i="2"/>
  <c r="K269" i="2" s="1"/>
  <c r="J704" i="2"/>
  <c r="K704" i="2" s="1"/>
  <c r="J740" i="2"/>
  <c r="K740" i="2" s="1"/>
  <c r="J1411" i="2"/>
  <c r="K1411" i="2" s="1"/>
  <c r="J995" i="2"/>
  <c r="K995" i="2" s="1"/>
  <c r="J502" i="2"/>
  <c r="K502" i="2" s="1"/>
  <c r="J784" i="2"/>
  <c r="K784" i="2" s="1"/>
  <c r="J1386" i="2"/>
  <c r="K1386" i="2" s="1"/>
  <c r="J522" i="2"/>
  <c r="K522" i="2" s="1"/>
  <c r="J844" i="2"/>
  <c r="K844" i="2" s="1"/>
  <c r="J1189" i="2"/>
  <c r="K1189" i="2" s="1"/>
  <c r="J450" i="2"/>
  <c r="K450" i="2" s="1"/>
  <c r="J208" i="2"/>
  <c r="K208" i="2" s="1"/>
  <c r="J1396" i="2"/>
  <c r="K1396" i="2" s="1"/>
  <c r="J474" i="2"/>
  <c r="K474" i="2" s="1"/>
  <c r="J1431" i="2"/>
  <c r="K1431" i="2" s="1"/>
  <c r="J587" i="2"/>
  <c r="K587" i="2" s="1"/>
  <c r="J553" i="2"/>
  <c r="K553" i="2" s="1"/>
  <c r="J979" i="2"/>
  <c r="K979" i="2" s="1"/>
  <c r="J449" i="2"/>
  <c r="K449" i="2" s="1"/>
  <c r="J1046" i="2"/>
  <c r="K1046" i="2" s="1"/>
  <c r="J1374" i="2"/>
  <c r="K1374" i="2" s="1"/>
  <c r="J1020" i="2"/>
  <c r="K1020" i="2" s="1"/>
  <c r="J1008" i="2"/>
  <c r="K1008" i="2" s="1"/>
  <c r="J710" i="2"/>
  <c r="K710" i="2" s="1"/>
  <c r="J1358" i="2"/>
  <c r="K1358" i="2" s="1"/>
  <c r="J1384" i="2"/>
  <c r="K1384" i="2" s="1"/>
  <c r="J1430" i="2"/>
  <c r="K1430" i="2" s="1"/>
  <c r="J191" i="2"/>
  <c r="K191" i="2" s="1"/>
  <c r="J441" i="2"/>
  <c r="K441" i="2" s="1"/>
  <c r="J506" i="2"/>
  <c r="K506" i="2" s="1"/>
  <c r="J559" i="2"/>
  <c r="K559" i="2" s="1"/>
  <c r="J550" i="2"/>
  <c r="K550" i="2" s="1"/>
  <c r="J1035" i="2"/>
  <c r="K1035" i="2" s="1"/>
  <c r="J1086" i="2"/>
  <c r="K1086" i="2" s="1"/>
  <c r="J1230" i="2"/>
  <c r="K1230" i="2" s="1"/>
  <c r="J1247" i="2"/>
  <c r="K1247" i="2" s="1"/>
  <c r="J1223" i="2"/>
  <c r="K1223" i="2" s="1"/>
  <c r="J276" i="2"/>
  <c r="K276" i="2" s="1"/>
  <c r="J1011" i="2"/>
  <c r="K1011" i="2" s="1"/>
  <c r="J696" i="2"/>
  <c r="K696" i="2" s="1"/>
  <c r="J706" i="2"/>
  <c r="K706" i="2" s="1"/>
  <c r="J775" i="2"/>
  <c r="K775" i="2" s="1"/>
  <c r="J885" i="2"/>
  <c r="K885" i="2" s="1"/>
  <c r="J983" i="2"/>
  <c r="K983" i="2" s="1"/>
  <c r="J1118" i="2"/>
  <c r="K1118" i="2" s="1"/>
  <c r="J1259" i="2"/>
  <c r="K1259" i="2" s="1"/>
  <c r="J1432" i="2"/>
  <c r="K1432" i="2" s="1"/>
  <c r="J167" i="2"/>
  <c r="K167" i="2" s="1"/>
  <c r="J533" i="2"/>
  <c r="K533" i="2" s="1"/>
  <c r="J547" i="2"/>
  <c r="K547" i="2" s="1"/>
  <c r="J864" i="2"/>
  <c r="K864" i="2" s="1"/>
  <c r="J828" i="2"/>
  <c r="K828" i="2" s="1"/>
  <c r="J1028" i="2"/>
  <c r="K1028" i="2" s="1"/>
  <c r="J1139" i="2"/>
  <c r="K1139" i="2" s="1"/>
  <c r="J1220" i="2"/>
  <c r="K1220" i="2" s="1"/>
  <c r="J921" i="2"/>
  <c r="K921" i="2" s="1"/>
  <c r="J336" i="2"/>
  <c r="K336" i="2" s="1"/>
  <c r="J407" i="2"/>
  <c r="K407" i="2" s="1"/>
  <c r="J863" i="2"/>
  <c r="K863" i="2" s="1"/>
  <c r="J1083" i="2"/>
  <c r="K1083" i="2" s="1"/>
  <c r="J1254" i="2"/>
  <c r="K1254" i="2" s="1"/>
  <c r="J1491" i="2"/>
  <c r="K1491" i="2" s="1"/>
  <c r="J1357" i="2"/>
  <c r="K1357" i="2" s="1"/>
  <c r="J236" i="2"/>
  <c r="K236" i="2" s="1"/>
  <c r="J773" i="2"/>
  <c r="K773" i="2" s="1"/>
  <c r="J944" i="2"/>
  <c r="K944" i="2" s="1"/>
  <c r="J1061" i="2"/>
  <c r="K1061" i="2" s="1"/>
  <c r="J1221" i="2"/>
  <c r="K1221" i="2" s="1"/>
  <c r="J1420" i="2"/>
  <c r="K1420" i="2" s="1"/>
  <c r="J1332" i="2"/>
  <c r="K1332" i="2" s="1"/>
  <c r="J1392" i="2"/>
  <c r="K1392" i="2" s="1"/>
  <c r="J374" i="2"/>
  <c r="K374" i="2" s="1"/>
  <c r="J314" i="2"/>
  <c r="K314" i="2" s="1"/>
  <c r="J681" i="2"/>
  <c r="K681" i="2" s="1"/>
  <c r="J1001" i="2"/>
  <c r="K1001" i="2" s="1"/>
  <c r="J1270" i="2"/>
  <c r="K1270" i="2" s="1"/>
  <c r="J1169" i="2"/>
  <c r="K1169" i="2" s="1"/>
  <c r="J259" i="2"/>
  <c r="K259" i="2" s="1"/>
  <c r="J313" i="2"/>
  <c r="K313" i="2" s="1"/>
  <c r="J529" i="2"/>
  <c r="K529" i="2" s="1"/>
  <c r="J968" i="2"/>
  <c r="K968" i="2" s="1"/>
  <c r="J1353" i="2"/>
  <c r="K1353" i="2" s="1"/>
  <c r="J1222" i="2"/>
  <c r="K1222" i="2" s="1"/>
  <c r="J1289" i="2"/>
  <c r="K1289" i="2" s="1"/>
  <c r="J1341" i="2"/>
  <c r="K1341" i="2" s="1"/>
  <c r="J1376" i="2"/>
  <c r="K1376" i="2" s="1"/>
  <c r="J1415" i="2"/>
  <c r="K1415" i="2" s="1"/>
  <c r="J1143" i="2"/>
  <c r="K1143" i="2" s="1"/>
  <c r="J1073" i="2"/>
  <c r="K1073" i="2" s="1"/>
  <c r="J528" i="2"/>
  <c r="K528" i="2" s="1"/>
  <c r="J1087" i="2"/>
  <c r="K1087" i="2" s="1"/>
  <c r="J228" i="2"/>
  <c r="K228" i="2" s="1"/>
  <c r="J1349" i="2"/>
  <c r="K1349" i="2" s="1"/>
  <c r="J770" i="2"/>
  <c r="K770" i="2" s="1"/>
  <c r="J327" i="2"/>
  <c r="K327" i="2" s="1"/>
  <c r="J613" i="2"/>
  <c r="K613" i="2" s="1"/>
  <c r="J359" i="2"/>
  <c r="K359" i="2" s="1"/>
  <c r="J1458" i="2"/>
  <c r="K1458" i="2" s="1"/>
  <c r="J358" i="2"/>
  <c r="K358" i="2" s="1"/>
  <c r="J185" i="2"/>
  <c r="K185" i="2" s="1"/>
  <c r="J960" i="2"/>
  <c r="K960" i="2" s="1"/>
  <c r="J808" i="2"/>
  <c r="K808" i="2" s="1"/>
  <c r="J589" i="2"/>
  <c r="K589" i="2" s="1"/>
  <c r="J1187" i="2"/>
  <c r="K1187" i="2" s="1"/>
  <c r="J1292" i="2"/>
  <c r="K1292" i="2" s="1"/>
  <c r="J246" i="2"/>
  <c r="K246" i="2" s="1"/>
  <c r="J843" i="2"/>
  <c r="K843" i="2" s="1"/>
  <c r="AA6" i="2"/>
  <c r="AA7" i="2"/>
  <c r="V7" i="2"/>
  <c r="R3" i="3"/>
  <c r="E14" i="1"/>
  <c r="T10" i="2"/>
  <c r="U10" i="2" s="1"/>
  <c r="S11" i="2"/>
  <c r="M13" i="1"/>
  <c r="M14" i="1"/>
  <c r="B6" i="1"/>
  <c r="I15" i="1"/>
  <c r="E13" i="1"/>
  <c r="E15" i="1"/>
  <c r="I13" i="1"/>
  <c r="M17" i="1"/>
  <c r="E17" i="1"/>
  <c r="I17" i="1"/>
  <c r="I14" i="1"/>
  <c r="X8" i="2"/>
  <c r="Z8" i="2" s="1"/>
  <c r="W9" i="2"/>
  <c r="AA9" i="2"/>
  <c r="V9" i="2"/>
  <c r="M15" i="1"/>
  <c r="C55" i="1" l="1"/>
  <c r="V10" i="2"/>
  <c r="AA10" i="2"/>
  <c r="W10" i="2"/>
  <c r="X9" i="2"/>
  <c r="Z9" i="2" s="1"/>
  <c r="Y8" i="2"/>
  <c r="B21" i="1"/>
  <c r="C54" i="1"/>
  <c r="C56" i="1"/>
  <c r="S12" i="2"/>
  <c r="T11" i="2"/>
  <c r="U11" i="2" s="1"/>
  <c r="Y9" i="2" l="1"/>
  <c r="X10" i="2"/>
  <c r="Z10" i="2" s="1"/>
  <c r="W11" i="2"/>
  <c r="AA11" i="2"/>
  <c r="V11" i="2"/>
  <c r="S13" i="2"/>
  <c r="T12" i="2"/>
  <c r="U12" i="2" s="1"/>
  <c r="W12" i="2" l="1"/>
  <c r="X11" i="2"/>
  <c r="Z11" i="2" s="1"/>
  <c r="Y10" i="2"/>
  <c r="V12" i="2"/>
  <c r="AA12" i="2"/>
  <c r="S14" i="2"/>
  <c r="T13" i="2"/>
  <c r="U13" i="2" s="1"/>
  <c r="Y11" i="2" l="1"/>
  <c r="X12" i="2"/>
  <c r="Z12" i="2" s="1"/>
  <c r="W13" i="2"/>
  <c r="AA13" i="2"/>
  <c r="V13" i="2"/>
  <c r="T14" i="2"/>
  <c r="U14" i="2" s="1"/>
  <c r="S15" i="2"/>
  <c r="W14" i="2" l="1"/>
  <c r="X13" i="2"/>
  <c r="Z13" i="2" s="1"/>
  <c r="Y12" i="2"/>
  <c r="T15" i="2"/>
  <c r="U15" i="2" s="1"/>
  <c r="S16" i="2"/>
  <c r="V14" i="2"/>
  <c r="AA14" i="2"/>
  <c r="T16" i="2" l="1"/>
  <c r="U16" i="2" s="1"/>
  <c r="S17" i="2"/>
  <c r="Y13" i="2"/>
  <c r="AA15" i="2"/>
  <c r="V15" i="2"/>
  <c r="X14" i="2"/>
  <c r="Z14" i="2" s="1"/>
  <c r="Y14" i="2" s="1"/>
  <c r="W15" i="2"/>
  <c r="X15" i="2" l="1"/>
  <c r="Z15" i="2" s="1"/>
  <c r="Y15" i="2" s="1"/>
  <c r="W16" i="2"/>
  <c r="S18" i="2"/>
  <c r="T17" i="2"/>
  <c r="U17" i="2" s="1"/>
  <c r="V16" i="2"/>
  <c r="AA16" i="2"/>
  <c r="AA17" i="2" l="1"/>
  <c r="V17" i="2"/>
  <c r="T18" i="2"/>
  <c r="U18" i="2" s="1"/>
  <c r="S19" i="2"/>
  <c r="W17" i="2"/>
  <c r="X16" i="2"/>
  <c r="Z16" i="2" s="1"/>
  <c r="Y16" i="2" s="1"/>
  <c r="X17" i="2" l="1"/>
  <c r="Z17" i="2" s="1"/>
  <c r="Y17" i="2" s="1"/>
  <c r="W18" i="2"/>
  <c r="T19" i="2"/>
  <c r="U19" i="2" s="1"/>
  <c r="S20" i="2"/>
  <c r="V18" i="2"/>
  <c r="AA18" i="2"/>
  <c r="AA19" i="2" l="1"/>
  <c r="V19" i="2"/>
  <c r="T20" i="2"/>
  <c r="U20" i="2" s="1"/>
  <c r="S21" i="2"/>
  <c r="X18" i="2"/>
  <c r="Z18" i="2" s="1"/>
  <c r="Y18" i="2" s="1"/>
  <c r="W19" i="2"/>
  <c r="X19" i="2" l="1"/>
  <c r="Z19" i="2" s="1"/>
  <c r="Y19" i="2" s="1"/>
  <c r="W20" i="2"/>
  <c r="S22" i="2"/>
  <c r="T21" i="2"/>
  <c r="U21" i="2" s="1"/>
  <c r="V20" i="2"/>
  <c r="AA20" i="2"/>
  <c r="T22" i="2" l="1"/>
  <c r="U22" i="2" s="1"/>
  <c r="S23" i="2"/>
  <c r="AA21" i="2"/>
  <c r="V21" i="2"/>
  <c r="X20" i="2"/>
  <c r="Z20" i="2" s="1"/>
  <c r="Y20" i="2" s="1"/>
  <c r="W21" i="2"/>
  <c r="W22" i="2" l="1"/>
  <c r="X21" i="2"/>
  <c r="Z21" i="2" s="1"/>
  <c r="Y21" i="2" s="1"/>
  <c r="S24" i="2"/>
  <c r="T23" i="2"/>
  <c r="U23" i="2" s="1"/>
  <c r="V22" i="2"/>
  <c r="AA22" i="2"/>
  <c r="AA23" i="2" l="1"/>
  <c r="V23" i="2"/>
  <c r="S25" i="2"/>
  <c r="T24" i="2"/>
  <c r="U24" i="2" s="1"/>
  <c r="X22" i="2"/>
  <c r="Z22" i="2" s="1"/>
  <c r="Y22" i="2" s="1"/>
  <c r="W23" i="2"/>
  <c r="X23" i="2" l="1"/>
  <c r="Z23" i="2" s="1"/>
  <c r="Y23" i="2" s="1"/>
  <c r="W24" i="2"/>
  <c r="V24" i="2"/>
  <c r="AA24" i="2"/>
  <c r="T25" i="2"/>
  <c r="U25" i="2" s="1"/>
  <c r="S26" i="2"/>
  <c r="T26" i="2" l="1"/>
  <c r="U26" i="2" s="1"/>
  <c r="S27" i="2"/>
  <c r="AA25" i="2"/>
  <c r="V25" i="2"/>
  <c r="X24" i="2"/>
  <c r="Z24" i="2" s="1"/>
  <c r="Y24" i="2" s="1"/>
  <c r="W25" i="2"/>
  <c r="W26" i="2" l="1"/>
  <c r="X25" i="2"/>
  <c r="Z25" i="2" s="1"/>
  <c r="Y25" i="2" s="1"/>
  <c r="T27" i="2"/>
  <c r="U27" i="2" s="1"/>
  <c r="S28" i="2"/>
  <c r="AA26" i="2"/>
  <c r="V26" i="2"/>
  <c r="T28" i="2" l="1"/>
  <c r="U28" i="2" s="1"/>
  <c r="S29" i="2"/>
  <c r="AA27" i="2"/>
  <c r="V27" i="2"/>
  <c r="X26" i="2"/>
  <c r="Z26" i="2" s="1"/>
  <c r="Y26" i="2" s="1"/>
  <c r="W27" i="2"/>
  <c r="X27" i="2" l="1"/>
  <c r="Z27" i="2" s="1"/>
  <c r="Y27" i="2" s="1"/>
  <c r="W28" i="2"/>
  <c r="S30" i="2"/>
  <c r="T29" i="2"/>
  <c r="U29" i="2" s="1"/>
  <c r="V28" i="2"/>
  <c r="AA28" i="2"/>
  <c r="AA29" i="2" l="1"/>
  <c r="V29" i="2"/>
  <c r="T30" i="2"/>
  <c r="U30" i="2" s="1"/>
  <c r="S31" i="2"/>
  <c r="W29" i="2"/>
  <c r="X28" i="2"/>
  <c r="Z28" i="2" s="1"/>
  <c r="Y28" i="2" s="1"/>
  <c r="X29" i="2" l="1"/>
  <c r="Z29" i="2" s="1"/>
  <c r="Y29" i="2" s="1"/>
  <c r="W30" i="2"/>
  <c r="T31" i="2"/>
  <c r="U31" i="2" s="1"/>
  <c r="S32" i="2"/>
  <c r="V30" i="2"/>
  <c r="AA30" i="2"/>
  <c r="T32" i="2" l="1"/>
  <c r="U32" i="2" s="1"/>
  <c r="S33" i="2"/>
  <c r="AA31" i="2"/>
  <c r="V31" i="2"/>
  <c r="X30" i="2"/>
  <c r="Z30" i="2" s="1"/>
  <c r="Y30" i="2" s="1"/>
  <c r="W31" i="2"/>
  <c r="X31" i="2" l="1"/>
  <c r="Z31" i="2" s="1"/>
  <c r="Y31" i="2" s="1"/>
  <c r="W32" i="2"/>
  <c r="S34" i="2"/>
  <c r="T33" i="2"/>
  <c r="U33" i="2" s="1"/>
  <c r="V32" i="2"/>
  <c r="AA32" i="2"/>
  <c r="AA33" i="2" l="1"/>
  <c r="V33" i="2"/>
  <c r="T34" i="2"/>
  <c r="U34" i="2" s="1"/>
  <c r="S35" i="2"/>
  <c r="X32" i="2"/>
  <c r="Z32" i="2" s="1"/>
  <c r="Y32" i="2" s="1"/>
  <c r="W33" i="2"/>
  <c r="W34" i="2" l="1"/>
  <c r="X33" i="2"/>
  <c r="Z33" i="2" s="1"/>
  <c r="Y33" i="2" s="1"/>
  <c r="T35" i="2"/>
  <c r="U35" i="2" s="1"/>
  <c r="S36" i="2"/>
  <c r="V34" i="2"/>
  <c r="AA34" i="2"/>
  <c r="S37" i="2" l="1"/>
  <c r="T36" i="2"/>
  <c r="U36" i="2" s="1"/>
  <c r="AA35" i="2"/>
  <c r="V35" i="2"/>
  <c r="X34" i="2"/>
  <c r="Z34" i="2" s="1"/>
  <c r="Y34" i="2" s="1"/>
  <c r="W35" i="2"/>
  <c r="X35" i="2" l="1"/>
  <c r="Z35" i="2" s="1"/>
  <c r="Y35" i="2" s="1"/>
  <c r="W36" i="2"/>
  <c r="V36" i="2"/>
  <c r="AA36" i="2"/>
  <c r="T37" i="2"/>
  <c r="U37" i="2" s="1"/>
  <c r="S38" i="2"/>
  <c r="T38" i="2" l="1"/>
  <c r="U38" i="2" s="1"/>
  <c r="S39" i="2"/>
  <c r="AA37" i="2"/>
  <c r="V37" i="2"/>
  <c r="X36" i="2"/>
  <c r="Z36" i="2" s="1"/>
  <c r="Y36" i="2" s="1"/>
  <c r="W37" i="2"/>
  <c r="X37" i="2" l="1"/>
  <c r="Z37" i="2" s="1"/>
  <c r="Y37" i="2" s="1"/>
  <c r="W38" i="2"/>
  <c r="S40" i="2"/>
  <c r="T39" i="2"/>
  <c r="U39" i="2" s="1"/>
  <c r="AA38" i="2"/>
  <c r="V38" i="2"/>
  <c r="T40" i="2" l="1"/>
  <c r="U40" i="2" s="1"/>
  <c r="S41" i="2"/>
  <c r="AA39" i="2"/>
  <c r="V39" i="2"/>
  <c r="X38" i="2"/>
  <c r="Z38" i="2" s="1"/>
  <c r="Y38" i="2" s="1"/>
  <c r="W39" i="2"/>
  <c r="X39" i="2" l="1"/>
  <c r="Z39" i="2" s="1"/>
  <c r="Y39" i="2" s="1"/>
  <c r="W40" i="2"/>
  <c r="S42" i="2"/>
  <c r="T41" i="2"/>
  <c r="U41" i="2" s="1"/>
  <c r="V40" i="2"/>
  <c r="AA40" i="2"/>
  <c r="AA41" i="2" l="1"/>
  <c r="V41" i="2"/>
  <c r="T42" i="2"/>
  <c r="U42" i="2" s="1"/>
  <c r="S43" i="2"/>
  <c r="W41" i="2"/>
  <c r="X40" i="2"/>
  <c r="Z40" i="2" s="1"/>
  <c r="Y40" i="2" s="1"/>
  <c r="X41" i="2" l="1"/>
  <c r="Z41" i="2" s="1"/>
  <c r="Y41" i="2" s="1"/>
  <c r="W42" i="2"/>
  <c r="V42" i="2"/>
  <c r="AA42" i="2"/>
  <c r="S44" i="2"/>
  <c r="T43" i="2"/>
  <c r="U43" i="2" s="1"/>
  <c r="T44" i="2" l="1"/>
  <c r="U44" i="2" s="1"/>
  <c r="S45" i="2"/>
  <c r="AA43" i="2"/>
  <c r="V43" i="2"/>
  <c r="W43" i="2"/>
  <c r="X42" i="2"/>
  <c r="Z42" i="2" s="1"/>
  <c r="Y42" i="2" s="1"/>
  <c r="X43" i="2" l="1"/>
  <c r="Z43" i="2" s="1"/>
  <c r="Y43" i="2" s="1"/>
  <c r="W44" i="2"/>
  <c r="T45" i="2"/>
  <c r="U45" i="2" s="1"/>
  <c r="S46" i="2"/>
  <c r="V44" i="2"/>
  <c r="AA44" i="2"/>
  <c r="S47" i="2" l="1"/>
  <c r="T46" i="2"/>
  <c r="U46" i="2" s="1"/>
  <c r="AA45" i="2"/>
  <c r="V45" i="2"/>
  <c r="X44" i="2"/>
  <c r="Z44" i="2" s="1"/>
  <c r="Y44" i="2" s="1"/>
  <c r="W45" i="2"/>
  <c r="X45" i="2" l="1"/>
  <c r="Z45" i="2" s="1"/>
  <c r="Y45" i="2" s="1"/>
  <c r="W46" i="2"/>
  <c r="AA46" i="2"/>
  <c r="V46" i="2"/>
  <c r="T47" i="2"/>
  <c r="U47" i="2" s="1"/>
  <c r="S48" i="2"/>
  <c r="T48" i="2" l="1"/>
  <c r="U48" i="2" s="1"/>
  <c r="S49" i="2"/>
  <c r="AA47" i="2"/>
  <c r="V47" i="2"/>
  <c r="X46" i="2"/>
  <c r="Z46" i="2" s="1"/>
  <c r="Y46" i="2" s="1"/>
  <c r="W47" i="2"/>
  <c r="W48" i="2" l="1"/>
  <c r="X47" i="2"/>
  <c r="Z47" i="2" s="1"/>
  <c r="Y47" i="2" s="1"/>
  <c r="T49" i="2"/>
  <c r="U49" i="2" s="1"/>
  <c r="S50" i="2"/>
  <c r="AA48" i="2"/>
  <c r="V48" i="2"/>
  <c r="S51" i="2" l="1"/>
  <c r="T50" i="2"/>
  <c r="U50" i="2" s="1"/>
  <c r="AA49" i="2"/>
  <c r="V49" i="2"/>
  <c r="X48" i="2"/>
  <c r="Z48" i="2" s="1"/>
  <c r="Y48" i="2" s="1"/>
  <c r="W49" i="2"/>
  <c r="X49" i="2" l="1"/>
  <c r="Z49" i="2" s="1"/>
  <c r="Y49" i="2" s="1"/>
  <c r="W50" i="2"/>
  <c r="V50" i="2"/>
  <c r="AA50" i="2"/>
  <c r="S52" i="2"/>
  <c r="T51" i="2"/>
  <c r="U51" i="2" s="1"/>
  <c r="V51" i="2" l="1"/>
  <c r="AA51" i="2"/>
  <c r="T52" i="2"/>
  <c r="U52" i="2" s="1"/>
  <c r="S53" i="2"/>
  <c r="X50" i="2"/>
  <c r="Z50" i="2" s="1"/>
  <c r="Y50" i="2" s="1"/>
  <c r="W51" i="2"/>
  <c r="X51" i="2" l="1"/>
  <c r="Z51" i="2" s="1"/>
  <c r="Y51" i="2" s="1"/>
  <c r="W52" i="2"/>
  <c r="AA52" i="2"/>
  <c r="V52" i="2"/>
  <c r="T53" i="2"/>
  <c r="U53" i="2" s="1"/>
  <c r="S54" i="2"/>
  <c r="V53" i="2" l="1"/>
  <c r="AA53" i="2"/>
  <c r="T54" i="2"/>
  <c r="U54" i="2" s="1"/>
  <c r="S55" i="2"/>
  <c r="W53" i="2"/>
  <c r="X52" i="2"/>
  <c r="Z52" i="2" s="1"/>
  <c r="Y52" i="2" s="1"/>
  <c r="X53" i="2" l="1"/>
  <c r="Z53" i="2" s="1"/>
  <c r="Y53" i="2" s="1"/>
  <c r="W54" i="2"/>
  <c r="T55" i="2"/>
  <c r="U55" i="2" s="1"/>
  <c r="S56" i="2"/>
  <c r="V54" i="2"/>
  <c r="AA54" i="2"/>
  <c r="S57" i="2" l="1"/>
  <c r="T56" i="2"/>
  <c r="U56" i="2" s="1"/>
  <c r="V55" i="2"/>
  <c r="AA55" i="2"/>
  <c r="W55" i="2"/>
  <c r="X54" i="2"/>
  <c r="Z54" i="2" s="1"/>
  <c r="Y54" i="2" s="1"/>
  <c r="W56" i="2" l="1"/>
  <c r="X55" i="2"/>
  <c r="Z55" i="2" s="1"/>
  <c r="Y55" i="2" s="1"/>
  <c r="V56" i="2"/>
  <c r="AA56" i="2"/>
  <c r="S58" i="2"/>
  <c r="T57" i="2"/>
  <c r="U57" i="2" s="1"/>
  <c r="T58" i="2" l="1"/>
  <c r="U58" i="2" s="1"/>
  <c r="S59" i="2"/>
  <c r="AA57" i="2"/>
  <c r="V57" i="2"/>
  <c r="X56" i="2"/>
  <c r="Z56" i="2" s="1"/>
  <c r="Y56" i="2" s="1"/>
  <c r="W57" i="2"/>
  <c r="X57" i="2" l="1"/>
  <c r="Z57" i="2" s="1"/>
  <c r="Y57" i="2" s="1"/>
  <c r="W58" i="2"/>
  <c r="S60" i="2"/>
  <c r="T59" i="2"/>
  <c r="U59" i="2" s="1"/>
  <c r="V58" i="2"/>
  <c r="AA58" i="2"/>
  <c r="AA59" i="2" l="1"/>
  <c r="V59" i="2"/>
  <c r="T60" i="2"/>
  <c r="U60" i="2" s="1"/>
  <c r="S61" i="2"/>
  <c r="X58" i="2"/>
  <c r="Z58" i="2" s="1"/>
  <c r="Y58" i="2" s="1"/>
  <c r="W59" i="2"/>
  <c r="T61" i="2" l="1"/>
  <c r="U61" i="2" s="1"/>
  <c r="S62" i="2"/>
  <c r="V60" i="2"/>
  <c r="AA60" i="2"/>
  <c r="X59" i="2"/>
  <c r="Z59" i="2" s="1"/>
  <c r="Y59" i="2" s="1"/>
  <c r="W60" i="2"/>
  <c r="W61" i="2" l="1"/>
  <c r="X60" i="2"/>
  <c r="Z60" i="2" s="1"/>
  <c r="Y60" i="2" s="1"/>
  <c r="S63" i="2"/>
  <c r="T62" i="2"/>
  <c r="U62" i="2" s="1"/>
  <c r="AA61" i="2"/>
  <c r="V61" i="2"/>
  <c r="AA62" i="2" l="1"/>
  <c r="V62" i="2"/>
  <c r="T63" i="2"/>
  <c r="U63" i="2" s="1"/>
  <c r="S64" i="2"/>
  <c r="X61" i="2"/>
  <c r="Z61" i="2" s="1"/>
  <c r="Y61" i="2" s="1"/>
  <c r="W62" i="2"/>
  <c r="X62" i="2" l="1"/>
  <c r="Z62" i="2" s="1"/>
  <c r="Y62" i="2" s="1"/>
  <c r="W63" i="2"/>
  <c r="T64" i="2"/>
  <c r="U64" i="2" s="1"/>
  <c r="S65" i="2"/>
  <c r="V63" i="2"/>
  <c r="AA63" i="2"/>
  <c r="S66" i="2" l="1"/>
  <c r="T65" i="2"/>
  <c r="U65" i="2" s="1"/>
  <c r="V64" i="2"/>
  <c r="AA64" i="2"/>
  <c r="W64" i="2"/>
  <c r="X63" i="2"/>
  <c r="Z63" i="2" s="1"/>
  <c r="Y63" i="2" s="1"/>
  <c r="X64" i="2" l="1"/>
  <c r="Z64" i="2" s="1"/>
  <c r="Y64" i="2" s="1"/>
  <c r="W65" i="2"/>
  <c r="AA65" i="2"/>
  <c r="V65" i="2"/>
  <c r="T66" i="2"/>
  <c r="U66" i="2" s="1"/>
  <c r="S67" i="2"/>
  <c r="T67" i="2" l="1"/>
  <c r="U67" i="2" s="1"/>
  <c r="S68" i="2"/>
  <c r="V66" i="2"/>
  <c r="AA66" i="2"/>
  <c r="W66" i="2"/>
  <c r="X65" i="2"/>
  <c r="Z65" i="2" s="1"/>
  <c r="Y65" i="2" s="1"/>
  <c r="W67" i="2" l="1"/>
  <c r="X66" i="2"/>
  <c r="Z66" i="2" s="1"/>
  <c r="Y66" i="2" s="1"/>
  <c r="T68" i="2"/>
  <c r="U68" i="2" s="1"/>
  <c r="S69" i="2"/>
  <c r="AA67" i="2"/>
  <c r="V67" i="2"/>
  <c r="T69" i="2" l="1"/>
  <c r="U69" i="2" s="1"/>
  <c r="S70" i="2"/>
  <c r="V68" i="2"/>
  <c r="AA68" i="2"/>
  <c r="X67" i="2"/>
  <c r="Z67" i="2" s="1"/>
  <c r="Y67" i="2" s="1"/>
  <c r="W68" i="2"/>
  <c r="X68" i="2" l="1"/>
  <c r="Z68" i="2" s="1"/>
  <c r="Y68" i="2" s="1"/>
  <c r="W69" i="2"/>
  <c r="T70" i="2"/>
  <c r="U70" i="2" s="1"/>
  <c r="S71" i="2"/>
  <c r="V69" i="2"/>
  <c r="AA69" i="2"/>
  <c r="S72" i="2" l="1"/>
  <c r="T71" i="2"/>
  <c r="U71" i="2" s="1"/>
  <c r="AA70" i="2"/>
  <c r="V70" i="2"/>
  <c r="X69" i="2"/>
  <c r="Z69" i="2" s="1"/>
  <c r="Y69" i="2" s="1"/>
  <c r="W70" i="2"/>
  <c r="X70" i="2" l="1"/>
  <c r="Z70" i="2" s="1"/>
  <c r="Y70" i="2" s="1"/>
  <c r="W71" i="2"/>
  <c r="AA71" i="2"/>
  <c r="V71" i="2"/>
  <c r="T72" i="2"/>
  <c r="U72" i="2" s="1"/>
  <c r="S73" i="2"/>
  <c r="S74" i="2" l="1"/>
  <c r="T73" i="2"/>
  <c r="U73" i="2" s="1"/>
  <c r="V72" i="2"/>
  <c r="AA72" i="2"/>
  <c r="W72" i="2"/>
  <c r="X71" i="2"/>
  <c r="Z71" i="2" s="1"/>
  <c r="Y71" i="2" s="1"/>
  <c r="W73" i="2" l="1"/>
  <c r="X72" i="2"/>
  <c r="Z72" i="2" s="1"/>
  <c r="Y72" i="2" s="1"/>
  <c r="AA73" i="2"/>
  <c r="V73" i="2"/>
  <c r="S75" i="2"/>
  <c r="T74" i="2"/>
  <c r="U74" i="2" s="1"/>
  <c r="V74" i="2" l="1"/>
  <c r="AA74" i="2"/>
  <c r="S76" i="2"/>
  <c r="T75" i="2"/>
  <c r="U75" i="2" s="1"/>
  <c r="X73" i="2"/>
  <c r="Z73" i="2" s="1"/>
  <c r="Y73" i="2" s="1"/>
  <c r="W74" i="2"/>
  <c r="W75" i="2" l="1"/>
  <c r="X74" i="2"/>
  <c r="Z74" i="2" s="1"/>
  <c r="Y74" i="2" s="1"/>
  <c r="AA75" i="2"/>
  <c r="V75" i="2"/>
  <c r="T76" i="2"/>
  <c r="U76" i="2" s="1"/>
  <c r="S77" i="2"/>
  <c r="AA76" i="2" l="1"/>
  <c r="V76" i="2"/>
  <c r="S78" i="2"/>
  <c r="T77" i="2"/>
  <c r="U77" i="2" s="1"/>
  <c r="X75" i="2"/>
  <c r="Z75" i="2" s="1"/>
  <c r="Y75" i="2" s="1"/>
  <c r="W76" i="2"/>
  <c r="W77" i="2" l="1"/>
  <c r="X76" i="2"/>
  <c r="Z76" i="2" s="1"/>
  <c r="Y76" i="2" s="1"/>
  <c r="T78" i="2"/>
  <c r="U78" i="2" s="1"/>
  <c r="S79" i="2"/>
  <c r="AA77" i="2"/>
  <c r="V77" i="2"/>
  <c r="S80" i="2" l="1"/>
  <c r="T79" i="2"/>
  <c r="U79" i="2" s="1"/>
  <c r="V78" i="2"/>
  <c r="AA78" i="2"/>
  <c r="W78" i="2"/>
  <c r="X77" i="2"/>
  <c r="Z77" i="2" s="1"/>
  <c r="Y77" i="2" s="1"/>
  <c r="W79" i="2" l="1"/>
  <c r="X78" i="2"/>
  <c r="Z78" i="2" s="1"/>
  <c r="Y78" i="2" s="1"/>
  <c r="AA79" i="2"/>
  <c r="V79" i="2"/>
  <c r="T80" i="2"/>
  <c r="U80" i="2" s="1"/>
  <c r="S81" i="2"/>
  <c r="V80" i="2" l="1"/>
  <c r="AA80" i="2"/>
  <c r="T81" i="2"/>
  <c r="U81" i="2" s="1"/>
  <c r="S82" i="2"/>
  <c r="W80" i="2"/>
  <c r="X79" i="2"/>
  <c r="Z79" i="2" s="1"/>
  <c r="Y79" i="2" s="1"/>
  <c r="X80" i="2" l="1"/>
  <c r="Z80" i="2" s="1"/>
  <c r="Y80" i="2" s="1"/>
  <c r="W81" i="2"/>
  <c r="T82" i="2"/>
  <c r="U82" i="2" s="1"/>
  <c r="S83" i="2"/>
  <c r="AA81" i="2"/>
  <c r="V81" i="2"/>
  <c r="S84" i="2" l="1"/>
  <c r="T83" i="2"/>
  <c r="U83" i="2" s="1"/>
  <c r="V82" i="2"/>
  <c r="AA82" i="2"/>
  <c r="W82" i="2"/>
  <c r="X81" i="2"/>
  <c r="Z81" i="2" s="1"/>
  <c r="Y81" i="2" s="1"/>
  <c r="X82" i="2" l="1"/>
  <c r="Z82" i="2" s="1"/>
  <c r="Y82" i="2" s="1"/>
  <c r="W83" i="2"/>
  <c r="AA83" i="2"/>
  <c r="V83" i="2"/>
  <c r="S85" i="2"/>
  <c r="T84" i="2"/>
  <c r="U84" i="2" s="1"/>
  <c r="AA84" i="2" l="1"/>
  <c r="V84" i="2"/>
  <c r="S86" i="2"/>
  <c r="T85" i="2"/>
  <c r="U85" i="2" s="1"/>
  <c r="W84" i="2"/>
  <c r="X83" i="2"/>
  <c r="Z83" i="2" s="1"/>
  <c r="Y83" i="2" s="1"/>
  <c r="X84" i="2" l="1"/>
  <c r="Z84" i="2" s="1"/>
  <c r="Y84" i="2" s="1"/>
  <c r="W85" i="2"/>
  <c r="AA85" i="2"/>
  <c r="V85" i="2"/>
  <c r="S87" i="2"/>
  <c r="T86" i="2"/>
  <c r="U86" i="2" s="1"/>
  <c r="V86" i="2" l="1"/>
  <c r="AA86" i="2"/>
  <c r="S88" i="2"/>
  <c r="T87" i="2"/>
  <c r="U87" i="2" s="1"/>
  <c r="X85" i="2"/>
  <c r="Z85" i="2" s="1"/>
  <c r="Y85" i="2" s="1"/>
  <c r="W86" i="2"/>
  <c r="X86" i="2" l="1"/>
  <c r="Z86" i="2" s="1"/>
  <c r="Y86" i="2" s="1"/>
  <c r="W87" i="2"/>
  <c r="AA87" i="2"/>
  <c r="V87" i="2"/>
  <c r="T88" i="2"/>
  <c r="U88" i="2" s="1"/>
  <c r="S89" i="2"/>
  <c r="S90" i="2" l="1"/>
  <c r="T89" i="2"/>
  <c r="U89" i="2" s="1"/>
  <c r="AA88" i="2"/>
  <c r="V88" i="2"/>
  <c r="W88" i="2"/>
  <c r="X87" i="2"/>
  <c r="Z87" i="2" s="1"/>
  <c r="Y87" i="2" s="1"/>
  <c r="X88" i="2" l="1"/>
  <c r="Z88" i="2" s="1"/>
  <c r="Y88" i="2" s="1"/>
  <c r="W89" i="2"/>
  <c r="AA89" i="2"/>
  <c r="V89" i="2"/>
  <c r="T90" i="2"/>
  <c r="U90" i="2" s="1"/>
  <c r="S91" i="2"/>
  <c r="S92" i="2" l="1"/>
  <c r="T91" i="2"/>
  <c r="U91" i="2" s="1"/>
  <c r="V90" i="2"/>
  <c r="AA90" i="2"/>
  <c r="W90" i="2"/>
  <c r="X89" i="2"/>
  <c r="Z89" i="2" s="1"/>
  <c r="Y89" i="2" s="1"/>
  <c r="W91" i="2" l="1"/>
  <c r="X90" i="2"/>
  <c r="Z90" i="2" s="1"/>
  <c r="Y90" i="2" s="1"/>
  <c r="AA91" i="2"/>
  <c r="V91" i="2"/>
  <c r="S93" i="2"/>
  <c r="T92" i="2"/>
  <c r="U92" i="2" s="1"/>
  <c r="V92" i="2" l="1"/>
  <c r="AA92" i="2"/>
  <c r="T93" i="2"/>
  <c r="U93" i="2" s="1"/>
  <c r="S94" i="2"/>
  <c r="W92" i="2"/>
  <c r="X91" i="2"/>
  <c r="Z91" i="2" s="1"/>
  <c r="Y91" i="2" s="1"/>
  <c r="V93" i="2" l="1"/>
  <c r="AA93" i="2"/>
  <c r="X92" i="2"/>
  <c r="Z92" i="2" s="1"/>
  <c r="Y92" i="2" s="1"/>
  <c r="W93" i="2"/>
  <c r="S95" i="2"/>
  <c r="T94" i="2"/>
  <c r="U94" i="2" s="1"/>
  <c r="AA94" i="2" l="1"/>
  <c r="V94" i="2"/>
  <c r="T95" i="2"/>
  <c r="U95" i="2" s="1"/>
  <c r="S96" i="2"/>
  <c r="W94" i="2"/>
  <c r="X93" i="2"/>
  <c r="Z93" i="2" s="1"/>
  <c r="Y93" i="2" s="1"/>
  <c r="S97" i="2" l="1"/>
  <c r="T96" i="2"/>
  <c r="U96" i="2" s="1"/>
  <c r="AA95" i="2"/>
  <c r="V95" i="2"/>
  <c r="X94" i="2"/>
  <c r="Z94" i="2" s="1"/>
  <c r="Y94" i="2" s="1"/>
  <c r="W95" i="2"/>
  <c r="W96" i="2" l="1"/>
  <c r="X95" i="2"/>
  <c r="Z95" i="2" s="1"/>
  <c r="Y95" i="2" s="1"/>
  <c r="AA96" i="2"/>
  <c r="V96" i="2"/>
  <c r="T97" i="2"/>
  <c r="U97" i="2" s="1"/>
  <c r="S98" i="2"/>
  <c r="S99" i="2" l="1"/>
  <c r="T98" i="2"/>
  <c r="U98" i="2" s="1"/>
  <c r="AA97" i="2"/>
  <c r="V97" i="2"/>
  <c r="X96" i="2"/>
  <c r="Z96" i="2" s="1"/>
  <c r="Y96" i="2" s="1"/>
  <c r="W97" i="2"/>
  <c r="X97" i="2" l="1"/>
  <c r="Z97" i="2" s="1"/>
  <c r="Y97" i="2" s="1"/>
  <c r="W98" i="2"/>
  <c r="AA98" i="2"/>
  <c r="V98" i="2"/>
  <c r="S100" i="2"/>
  <c r="T99" i="2"/>
  <c r="U99" i="2" s="1"/>
  <c r="T100" i="2" l="1"/>
  <c r="U100" i="2" s="1"/>
  <c r="S101" i="2"/>
  <c r="W99" i="2"/>
  <c r="X98" i="2"/>
  <c r="Z98" i="2" s="1"/>
  <c r="Y98" i="2" s="1"/>
  <c r="AA99" i="2"/>
  <c r="V99" i="2"/>
  <c r="X99" i="2" l="1"/>
  <c r="Z99" i="2" s="1"/>
  <c r="Y99" i="2" s="1"/>
  <c r="W100" i="2"/>
  <c r="S102" i="2"/>
  <c r="T101" i="2"/>
  <c r="U101" i="2" s="1"/>
  <c r="AA100" i="2"/>
  <c r="V100" i="2"/>
  <c r="AA101" i="2" l="1"/>
  <c r="V101" i="2"/>
  <c r="T102" i="2"/>
  <c r="U102" i="2" s="1"/>
  <c r="S103" i="2"/>
  <c r="W101" i="2"/>
  <c r="X100" i="2"/>
  <c r="Z100" i="2" s="1"/>
  <c r="Y100" i="2" s="1"/>
  <c r="W102" i="2" l="1"/>
  <c r="X101" i="2"/>
  <c r="Z101" i="2" s="1"/>
  <c r="Y101" i="2" s="1"/>
  <c r="T103" i="2"/>
  <c r="U103" i="2" s="1"/>
  <c r="S104" i="2"/>
  <c r="V102" i="2"/>
  <c r="AA102" i="2"/>
  <c r="T104" i="2" l="1"/>
  <c r="U104" i="2" s="1"/>
  <c r="S105" i="2"/>
  <c r="V103" i="2"/>
  <c r="AA103" i="2"/>
  <c r="W103" i="2"/>
  <c r="X102" i="2"/>
  <c r="Z102" i="2" s="1"/>
  <c r="Y102" i="2" s="1"/>
  <c r="W104" i="2" l="1"/>
  <c r="X103" i="2"/>
  <c r="Z103" i="2" s="1"/>
  <c r="Y103" i="2" s="1"/>
  <c r="T105" i="2"/>
  <c r="U105" i="2" s="1"/>
  <c r="S106" i="2"/>
  <c r="V104" i="2"/>
  <c r="AA104" i="2"/>
  <c r="T106" i="2" l="1"/>
  <c r="U106" i="2" s="1"/>
  <c r="S107" i="2"/>
  <c r="V105" i="2"/>
  <c r="AA105" i="2"/>
  <c r="X104" i="2"/>
  <c r="Z104" i="2" s="1"/>
  <c r="Y104" i="2" s="1"/>
  <c r="W105" i="2"/>
  <c r="W106" i="2" l="1"/>
  <c r="X105" i="2"/>
  <c r="Z105" i="2" s="1"/>
  <c r="Y105" i="2" s="1"/>
  <c r="S108" i="2"/>
  <c r="T107" i="2"/>
  <c r="U107" i="2" s="1"/>
  <c r="V106" i="2"/>
  <c r="AA106" i="2"/>
  <c r="AA107" i="2" l="1"/>
  <c r="V107" i="2"/>
  <c r="S109" i="2"/>
  <c r="T108" i="2"/>
  <c r="U108" i="2" s="1"/>
  <c r="X106" i="2"/>
  <c r="Z106" i="2" s="1"/>
  <c r="Y106" i="2" s="1"/>
  <c r="W107" i="2"/>
  <c r="X107" i="2" l="1"/>
  <c r="Z107" i="2" s="1"/>
  <c r="Y107" i="2" s="1"/>
  <c r="W108" i="2"/>
  <c r="AA108" i="2"/>
  <c r="V108" i="2"/>
  <c r="S110" i="2"/>
  <c r="T109" i="2"/>
  <c r="U109" i="2" s="1"/>
  <c r="AA109" i="2" l="1"/>
  <c r="V109" i="2"/>
  <c r="S111" i="2"/>
  <c r="T110" i="2"/>
  <c r="U110" i="2" s="1"/>
  <c r="X108" i="2"/>
  <c r="Z108" i="2" s="1"/>
  <c r="Y108" i="2" s="1"/>
  <c r="W109" i="2"/>
  <c r="X109" i="2" l="1"/>
  <c r="Z109" i="2" s="1"/>
  <c r="Y109" i="2" s="1"/>
  <c r="W110" i="2"/>
  <c r="AA110" i="2"/>
  <c r="V110" i="2"/>
  <c r="S112" i="2"/>
  <c r="T111" i="2"/>
  <c r="U111" i="2" s="1"/>
  <c r="AA111" i="2" l="1"/>
  <c r="V111" i="2"/>
  <c r="T112" i="2"/>
  <c r="U112" i="2" s="1"/>
  <c r="S113" i="2"/>
  <c r="W111" i="2"/>
  <c r="X110" i="2"/>
  <c r="Z110" i="2" s="1"/>
  <c r="Y110" i="2" s="1"/>
  <c r="X111" i="2" l="1"/>
  <c r="Z111" i="2" s="1"/>
  <c r="Y111" i="2" s="1"/>
  <c r="W112" i="2"/>
  <c r="S114" i="2"/>
  <c r="T113" i="2"/>
  <c r="U113" i="2" s="1"/>
  <c r="AA112" i="2"/>
  <c r="V112" i="2"/>
  <c r="AA113" i="2" l="1"/>
  <c r="V113" i="2"/>
  <c r="T114" i="2"/>
  <c r="U114" i="2" s="1"/>
  <c r="S115" i="2"/>
  <c r="W113" i="2"/>
  <c r="X112" i="2"/>
  <c r="Z112" i="2" s="1"/>
  <c r="Y112" i="2" s="1"/>
  <c r="W114" i="2" l="1"/>
  <c r="X113" i="2"/>
  <c r="Z113" i="2" s="1"/>
  <c r="Y113" i="2" s="1"/>
  <c r="T115" i="2"/>
  <c r="U115" i="2" s="1"/>
  <c r="S116" i="2"/>
  <c r="V114" i="2"/>
  <c r="AA114" i="2"/>
  <c r="T116" i="2" l="1"/>
  <c r="U116" i="2" s="1"/>
  <c r="S117" i="2"/>
  <c r="AA115" i="2"/>
  <c r="V115" i="2"/>
  <c r="W115" i="2"/>
  <c r="X114" i="2"/>
  <c r="Z114" i="2" s="1"/>
  <c r="Y114" i="2" s="1"/>
  <c r="T117" i="2" l="1"/>
  <c r="U117" i="2" s="1"/>
  <c r="S118" i="2"/>
  <c r="W116" i="2"/>
  <c r="X115" i="2"/>
  <c r="Z115" i="2" s="1"/>
  <c r="Y115" i="2" s="1"/>
  <c r="V116" i="2"/>
  <c r="AA116" i="2"/>
  <c r="X116" i="2" l="1"/>
  <c r="Z116" i="2" s="1"/>
  <c r="Y116" i="2" s="1"/>
  <c r="W117" i="2"/>
  <c r="S119" i="2"/>
  <c r="T118" i="2"/>
  <c r="U118" i="2" s="1"/>
  <c r="V117" i="2"/>
  <c r="AA117" i="2"/>
  <c r="V118" i="2" l="1"/>
  <c r="AA118" i="2"/>
  <c r="T119" i="2"/>
  <c r="U119" i="2" s="1"/>
  <c r="S120" i="2"/>
  <c r="X117" i="2"/>
  <c r="Z117" i="2" s="1"/>
  <c r="Y117" i="2" s="1"/>
  <c r="W118" i="2"/>
  <c r="T120" i="2" l="1"/>
  <c r="U120" i="2" s="1"/>
  <c r="S121" i="2"/>
  <c r="X118" i="2"/>
  <c r="Z118" i="2" s="1"/>
  <c r="Y118" i="2" s="1"/>
  <c r="W119" i="2"/>
  <c r="AA119" i="2"/>
  <c r="V119" i="2"/>
  <c r="X119" i="2" l="1"/>
  <c r="Z119" i="2" s="1"/>
  <c r="Y119" i="2" s="1"/>
  <c r="W120" i="2"/>
  <c r="T121" i="2"/>
  <c r="U121" i="2" s="1"/>
  <c r="S122" i="2"/>
  <c r="AA120" i="2"/>
  <c r="V120" i="2"/>
  <c r="S123" i="2" l="1"/>
  <c r="T122" i="2"/>
  <c r="U122" i="2" s="1"/>
  <c r="AA121" i="2"/>
  <c r="V121" i="2"/>
  <c r="X120" i="2"/>
  <c r="Z120" i="2" s="1"/>
  <c r="Y120" i="2" s="1"/>
  <c r="W121" i="2"/>
  <c r="X121" i="2" l="1"/>
  <c r="Z121" i="2" s="1"/>
  <c r="Y121" i="2" s="1"/>
  <c r="W122" i="2"/>
  <c r="AA122" i="2"/>
  <c r="V122" i="2"/>
  <c r="S124" i="2"/>
  <c r="T123" i="2"/>
  <c r="U123" i="2" s="1"/>
  <c r="AA123" i="2" l="1"/>
  <c r="V123" i="2"/>
  <c r="W123" i="2"/>
  <c r="X122" i="2"/>
  <c r="Z122" i="2" s="1"/>
  <c r="Y122" i="2" s="1"/>
  <c r="T124" i="2"/>
  <c r="U124" i="2" s="1"/>
  <c r="S125" i="2"/>
  <c r="T125" i="2" l="1"/>
  <c r="U125" i="2" s="1"/>
  <c r="S126" i="2"/>
  <c r="AA124" i="2"/>
  <c r="V124" i="2"/>
  <c r="X123" i="2"/>
  <c r="Z123" i="2" s="1"/>
  <c r="Y123" i="2" s="1"/>
  <c r="W124" i="2"/>
  <c r="W125" i="2" l="1"/>
  <c r="X124" i="2"/>
  <c r="Z124" i="2" s="1"/>
  <c r="Y124" i="2" s="1"/>
  <c r="T126" i="2"/>
  <c r="U126" i="2" s="1"/>
  <c r="S127" i="2"/>
  <c r="AA125" i="2"/>
  <c r="V125" i="2"/>
  <c r="V126" i="2" l="1"/>
  <c r="AA126" i="2"/>
  <c r="T127" i="2"/>
  <c r="U127" i="2" s="1"/>
  <c r="S128" i="2"/>
  <c r="X125" i="2"/>
  <c r="Z125" i="2" s="1"/>
  <c r="Y125" i="2" s="1"/>
  <c r="W126" i="2"/>
  <c r="W127" i="2" l="1"/>
  <c r="X126" i="2"/>
  <c r="Z126" i="2" s="1"/>
  <c r="Y126" i="2" s="1"/>
  <c r="T128" i="2"/>
  <c r="U128" i="2" s="1"/>
  <c r="S129" i="2"/>
  <c r="V127" i="2"/>
  <c r="AA127" i="2"/>
  <c r="V128" i="2" l="1"/>
  <c r="AA128" i="2"/>
  <c r="T129" i="2"/>
  <c r="U129" i="2" s="1"/>
  <c r="S130" i="2"/>
  <c r="W128" i="2"/>
  <c r="X127" i="2"/>
  <c r="Z127" i="2" s="1"/>
  <c r="Y127" i="2" s="1"/>
  <c r="X128" i="2" l="1"/>
  <c r="Z128" i="2" s="1"/>
  <c r="Y128" i="2" s="1"/>
  <c r="W129" i="2"/>
  <c r="T130" i="2"/>
  <c r="U130" i="2" s="1"/>
  <c r="S131" i="2"/>
  <c r="V129" i="2"/>
  <c r="AA129" i="2"/>
  <c r="T131" i="2" l="1"/>
  <c r="U131" i="2" s="1"/>
  <c r="S132" i="2"/>
  <c r="V130" i="2"/>
  <c r="AA130" i="2"/>
  <c r="X129" i="2"/>
  <c r="Z129" i="2" s="1"/>
  <c r="Y129" i="2" s="1"/>
  <c r="W130" i="2"/>
  <c r="T132" i="2" l="1"/>
  <c r="U132" i="2" s="1"/>
  <c r="S133" i="2"/>
  <c r="X130" i="2"/>
  <c r="Z130" i="2" s="1"/>
  <c r="Y130" i="2" s="1"/>
  <c r="W131" i="2"/>
  <c r="AA131" i="2"/>
  <c r="V131" i="2"/>
  <c r="X131" i="2" l="1"/>
  <c r="Z131" i="2" s="1"/>
  <c r="Y131" i="2" s="1"/>
  <c r="W132" i="2"/>
  <c r="T133" i="2"/>
  <c r="U133" i="2" s="1"/>
  <c r="S134" i="2"/>
  <c r="AA132" i="2"/>
  <c r="V132" i="2"/>
  <c r="AA133" i="2" l="1"/>
  <c r="V133" i="2"/>
  <c r="S135" i="2"/>
  <c r="T134" i="2"/>
  <c r="U134" i="2" s="1"/>
  <c r="X132" i="2"/>
  <c r="Z132" i="2" s="1"/>
  <c r="Y132" i="2" s="1"/>
  <c r="W133" i="2"/>
  <c r="X133" i="2" l="1"/>
  <c r="Z133" i="2" s="1"/>
  <c r="Y133" i="2" s="1"/>
  <c r="W134" i="2"/>
  <c r="AA134" i="2"/>
  <c r="V134" i="2"/>
  <c r="S136" i="2"/>
  <c r="T135" i="2"/>
  <c r="U135" i="2" s="1"/>
  <c r="T136" i="2" l="1"/>
  <c r="U136" i="2" s="1"/>
  <c r="S137" i="2"/>
  <c r="AA135" i="2"/>
  <c r="V135" i="2"/>
  <c r="X134" i="2"/>
  <c r="Z134" i="2" s="1"/>
  <c r="Y134" i="2" s="1"/>
  <c r="W135" i="2"/>
  <c r="X135" i="2" l="1"/>
  <c r="Z135" i="2" s="1"/>
  <c r="Y135" i="2" s="1"/>
  <c r="W136" i="2"/>
  <c r="T137" i="2"/>
  <c r="U137" i="2" s="1"/>
  <c r="S138" i="2"/>
  <c r="AA136" i="2"/>
  <c r="V136" i="2"/>
  <c r="T138" i="2" l="1"/>
  <c r="U138" i="2" s="1"/>
  <c r="S139" i="2"/>
  <c r="AA137" i="2"/>
  <c r="V137" i="2"/>
  <c r="X136" i="2"/>
  <c r="Z136" i="2" s="1"/>
  <c r="Y136" i="2" s="1"/>
  <c r="W137" i="2"/>
  <c r="T139" i="2" l="1"/>
  <c r="U139" i="2" s="1"/>
  <c r="S140" i="2"/>
  <c r="X137" i="2"/>
  <c r="Z137" i="2" s="1"/>
  <c r="Y137" i="2" s="1"/>
  <c r="W138" i="2"/>
  <c r="V138" i="2"/>
  <c r="AA138" i="2"/>
  <c r="W139" i="2" l="1"/>
  <c r="X138" i="2"/>
  <c r="Z138" i="2" s="1"/>
  <c r="Y138" i="2" s="1"/>
  <c r="T140" i="2"/>
  <c r="U140" i="2" s="1"/>
  <c r="S141" i="2"/>
  <c r="V139" i="2"/>
  <c r="AA139" i="2"/>
  <c r="T141" i="2" l="1"/>
  <c r="U141" i="2" s="1"/>
  <c r="S142" i="2"/>
  <c r="V140" i="2"/>
  <c r="AA140" i="2"/>
  <c r="W140" i="2"/>
  <c r="X139" i="2"/>
  <c r="Z139" i="2" s="1"/>
  <c r="Y139" i="2" s="1"/>
  <c r="X140" i="2" l="1"/>
  <c r="Z140" i="2" s="1"/>
  <c r="Y140" i="2" s="1"/>
  <c r="W141" i="2"/>
  <c r="T142" i="2"/>
  <c r="U142" i="2" s="1"/>
  <c r="S143" i="2"/>
  <c r="V141" i="2"/>
  <c r="AA141" i="2"/>
  <c r="T143" i="2" l="1"/>
  <c r="U143" i="2" s="1"/>
  <c r="S144" i="2"/>
  <c r="V142" i="2"/>
  <c r="AA142" i="2"/>
  <c r="X141" i="2"/>
  <c r="Z141" i="2" s="1"/>
  <c r="Y141" i="2" s="1"/>
  <c r="W142" i="2"/>
  <c r="T144" i="2" l="1"/>
  <c r="U144" i="2" s="1"/>
  <c r="S145" i="2"/>
  <c r="X142" i="2"/>
  <c r="Z142" i="2" s="1"/>
  <c r="Y142" i="2" s="1"/>
  <c r="W143" i="2"/>
  <c r="AA143" i="2"/>
  <c r="V143" i="2"/>
  <c r="X143" i="2" l="1"/>
  <c r="Z143" i="2" s="1"/>
  <c r="Y143" i="2" s="1"/>
  <c r="W144" i="2"/>
  <c r="T145" i="2"/>
  <c r="U145" i="2" s="1"/>
  <c r="S146" i="2"/>
  <c r="AA144" i="2"/>
  <c r="V144" i="2"/>
  <c r="S147" i="2" l="1"/>
  <c r="T146" i="2"/>
  <c r="U146" i="2" s="1"/>
  <c r="AA145" i="2"/>
  <c r="V145" i="2"/>
  <c r="X144" i="2"/>
  <c r="Z144" i="2" s="1"/>
  <c r="Y144" i="2" s="1"/>
  <c r="W145" i="2"/>
  <c r="X145" i="2" l="1"/>
  <c r="Z145" i="2" s="1"/>
  <c r="Y145" i="2" s="1"/>
  <c r="W146" i="2"/>
  <c r="AA146" i="2"/>
  <c r="V146" i="2"/>
  <c r="S148" i="2"/>
  <c r="T147" i="2"/>
  <c r="U147" i="2" s="1"/>
  <c r="T148" i="2" l="1"/>
  <c r="U148" i="2" s="1"/>
  <c r="S149" i="2"/>
  <c r="X146" i="2"/>
  <c r="Z146" i="2" s="1"/>
  <c r="Y146" i="2" s="1"/>
  <c r="W147" i="2"/>
  <c r="AA147" i="2"/>
  <c r="V147" i="2"/>
  <c r="X147" i="2" l="1"/>
  <c r="Z147" i="2" s="1"/>
  <c r="Y147" i="2" s="1"/>
  <c r="W148" i="2"/>
  <c r="T149" i="2"/>
  <c r="U149" i="2" s="1"/>
  <c r="S150" i="2"/>
  <c r="AA148" i="2"/>
  <c r="V148" i="2"/>
  <c r="T150" i="2" l="1"/>
  <c r="U150" i="2" s="1"/>
  <c r="S151" i="2"/>
  <c r="AA149" i="2"/>
  <c r="V149" i="2"/>
  <c r="X148" i="2"/>
  <c r="Z148" i="2" s="1"/>
  <c r="Y148" i="2" s="1"/>
  <c r="W149" i="2"/>
  <c r="X149" i="2" l="1"/>
  <c r="Z149" i="2" s="1"/>
  <c r="Y149" i="2" s="1"/>
  <c r="W150" i="2"/>
  <c r="T151" i="2"/>
  <c r="U151" i="2" s="1"/>
  <c r="S152" i="2"/>
  <c r="V150" i="2"/>
  <c r="AA150" i="2"/>
  <c r="T152" i="2" l="1"/>
  <c r="U152" i="2" s="1"/>
  <c r="S153" i="2"/>
  <c r="V151" i="2"/>
  <c r="AA151" i="2"/>
  <c r="W151" i="2"/>
  <c r="X150" i="2"/>
  <c r="Z150" i="2" s="1"/>
  <c r="Y150" i="2" s="1"/>
  <c r="W152" i="2" l="1"/>
  <c r="X151" i="2"/>
  <c r="Z151" i="2" s="1"/>
  <c r="Y151" i="2" s="1"/>
  <c r="T153" i="2"/>
  <c r="U153" i="2" s="1"/>
  <c r="S154" i="2"/>
  <c r="V152" i="2"/>
  <c r="AA152" i="2"/>
  <c r="T154" i="2" l="1"/>
  <c r="U154" i="2" s="1"/>
  <c r="S155" i="2"/>
  <c r="V153" i="2"/>
  <c r="AA153" i="2"/>
  <c r="X152" i="2"/>
  <c r="Z152" i="2" s="1"/>
  <c r="Y152" i="2" s="1"/>
  <c r="W153" i="2"/>
  <c r="T155" i="2" l="1"/>
  <c r="U155" i="2" s="1"/>
  <c r="S156" i="2"/>
  <c r="X153" i="2"/>
  <c r="Z153" i="2" s="1"/>
  <c r="Y153" i="2" s="1"/>
  <c r="W154" i="2"/>
  <c r="V154" i="2"/>
  <c r="AA154" i="2"/>
  <c r="X154" i="2" l="1"/>
  <c r="Z154" i="2" s="1"/>
  <c r="Y154" i="2" s="1"/>
  <c r="W155" i="2"/>
  <c r="T156" i="2"/>
  <c r="U156" i="2" s="1"/>
  <c r="S157" i="2"/>
  <c r="AA155" i="2"/>
  <c r="V155" i="2"/>
  <c r="T157" i="2" l="1"/>
  <c r="U157" i="2" s="1"/>
  <c r="S158" i="2"/>
  <c r="AA156" i="2"/>
  <c r="V156" i="2"/>
  <c r="X155" i="2"/>
  <c r="Z155" i="2" s="1"/>
  <c r="Y155" i="2" s="1"/>
  <c r="W156" i="2"/>
  <c r="X156" i="2" l="1"/>
  <c r="Z156" i="2" s="1"/>
  <c r="Y156" i="2" s="1"/>
  <c r="W157" i="2"/>
  <c r="S159" i="2"/>
  <c r="T158" i="2"/>
  <c r="U158" i="2" s="1"/>
  <c r="AA157" i="2"/>
  <c r="V157" i="2"/>
  <c r="AA158" i="2" l="1"/>
  <c r="V158" i="2"/>
  <c r="S160" i="2"/>
  <c r="T159" i="2"/>
  <c r="U159" i="2" s="1"/>
  <c r="X157" i="2"/>
  <c r="Z157" i="2" s="1"/>
  <c r="Y157" i="2" s="1"/>
  <c r="W158" i="2"/>
  <c r="X158" i="2" l="1"/>
  <c r="Z158" i="2" s="1"/>
  <c r="Y158" i="2" s="1"/>
  <c r="W159" i="2"/>
  <c r="AA159" i="2"/>
  <c r="V159" i="2"/>
  <c r="T160" i="2"/>
  <c r="U160" i="2" s="1"/>
  <c r="S161" i="2"/>
  <c r="AA160" i="2" l="1"/>
  <c r="V160" i="2"/>
  <c r="T161" i="2"/>
  <c r="U161" i="2" s="1"/>
  <c r="S162" i="2"/>
  <c r="X159" i="2"/>
  <c r="Z159" i="2" s="1"/>
  <c r="Y159" i="2" s="1"/>
  <c r="W160" i="2"/>
  <c r="X160" i="2" l="1"/>
  <c r="Z160" i="2" s="1"/>
  <c r="Y160" i="2" s="1"/>
  <c r="W161" i="2"/>
  <c r="AA161" i="2"/>
  <c r="V161" i="2"/>
  <c r="T162" i="2"/>
  <c r="U162" i="2" s="1"/>
  <c r="S163" i="2"/>
  <c r="V162" i="2" l="1"/>
  <c r="AA162" i="2"/>
  <c r="T163" i="2"/>
  <c r="U163" i="2" s="1"/>
  <c r="S164" i="2"/>
  <c r="X161" i="2"/>
  <c r="Z161" i="2" s="1"/>
  <c r="Y161" i="2" s="1"/>
  <c r="W162" i="2"/>
  <c r="W163" i="2" l="1"/>
  <c r="X162" i="2"/>
  <c r="Z162" i="2" s="1"/>
  <c r="Y162" i="2" s="1"/>
  <c r="T164" i="2"/>
  <c r="U164" i="2" s="1"/>
  <c r="S165" i="2"/>
  <c r="V163" i="2"/>
  <c r="AA163" i="2"/>
  <c r="T165" i="2" l="1"/>
  <c r="U165" i="2" s="1"/>
  <c r="S166" i="2"/>
  <c r="V164" i="2"/>
  <c r="AA164" i="2"/>
  <c r="W164" i="2"/>
  <c r="X163" i="2"/>
  <c r="Z163" i="2" s="1"/>
  <c r="Y163" i="2" s="1"/>
  <c r="T166" i="2" l="1"/>
  <c r="U166" i="2" s="1"/>
  <c r="S167" i="2"/>
  <c r="X164" i="2"/>
  <c r="Z164" i="2" s="1"/>
  <c r="Y164" i="2" s="1"/>
  <c r="W165" i="2"/>
  <c r="V165" i="2"/>
  <c r="AA165" i="2"/>
  <c r="X165" i="2" l="1"/>
  <c r="Z165" i="2" s="1"/>
  <c r="Y165" i="2" s="1"/>
  <c r="W166" i="2"/>
  <c r="T167" i="2"/>
  <c r="U167" i="2" s="1"/>
  <c r="S168" i="2"/>
  <c r="V166" i="2"/>
  <c r="AA166" i="2"/>
  <c r="T168" i="2" l="1"/>
  <c r="U168" i="2" s="1"/>
  <c r="S169" i="2"/>
  <c r="AA167" i="2"/>
  <c r="V167" i="2"/>
  <c r="X166" i="2"/>
  <c r="Z166" i="2" s="1"/>
  <c r="Y166" i="2" s="1"/>
  <c r="W167" i="2"/>
  <c r="X167" i="2" l="1"/>
  <c r="Z167" i="2" s="1"/>
  <c r="Y167" i="2" s="1"/>
  <c r="W168" i="2"/>
  <c r="T169" i="2"/>
  <c r="U169" i="2" s="1"/>
  <c r="S170" i="2"/>
  <c r="AA168" i="2"/>
  <c r="V168" i="2"/>
  <c r="S171" i="2" l="1"/>
  <c r="T170" i="2"/>
  <c r="U170" i="2" s="1"/>
  <c r="AA169" i="2"/>
  <c r="V169" i="2"/>
  <c r="X168" i="2"/>
  <c r="Z168" i="2" s="1"/>
  <c r="Y168" i="2" s="1"/>
  <c r="W169" i="2"/>
  <c r="X169" i="2" l="1"/>
  <c r="Z169" i="2" s="1"/>
  <c r="Y169" i="2" s="1"/>
  <c r="W170" i="2"/>
  <c r="AA170" i="2"/>
  <c r="V170" i="2"/>
  <c r="S172" i="2"/>
  <c r="T171" i="2"/>
  <c r="U171" i="2" s="1"/>
  <c r="AA171" i="2" l="1"/>
  <c r="V171" i="2"/>
  <c r="T172" i="2"/>
  <c r="U172" i="2" s="1"/>
  <c r="S173" i="2"/>
  <c r="X170" i="2"/>
  <c r="Z170" i="2" s="1"/>
  <c r="Y170" i="2" s="1"/>
  <c r="W171" i="2"/>
  <c r="X171" i="2" l="1"/>
  <c r="Z171" i="2" s="1"/>
  <c r="Y171" i="2" s="1"/>
  <c r="W172" i="2"/>
  <c r="T173" i="2"/>
  <c r="U173" i="2" s="1"/>
  <c r="S174" i="2"/>
  <c r="AA172" i="2"/>
  <c r="V172" i="2"/>
  <c r="T174" i="2" l="1"/>
  <c r="U174" i="2" s="1"/>
  <c r="S175" i="2"/>
  <c r="AA173" i="2"/>
  <c r="V173" i="2"/>
  <c r="X172" i="2"/>
  <c r="Z172" i="2" s="1"/>
  <c r="Y172" i="2" s="1"/>
  <c r="W173" i="2"/>
  <c r="X173" i="2" l="1"/>
  <c r="Z173" i="2" s="1"/>
  <c r="Y173" i="2" s="1"/>
  <c r="W174" i="2"/>
  <c r="T175" i="2"/>
  <c r="U175" i="2" s="1"/>
  <c r="S176" i="2"/>
  <c r="V174" i="2"/>
  <c r="AA174" i="2"/>
  <c r="T176" i="2" l="1"/>
  <c r="U176" i="2" s="1"/>
  <c r="S177" i="2"/>
  <c r="V175" i="2"/>
  <c r="AA175" i="2"/>
  <c r="W175" i="2"/>
  <c r="X174" i="2"/>
  <c r="Z174" i="2" s="1"/>
  <c r="Y174" i="2" s="1"/>
  <c r="W176" i="2" l="1"/>
  <c r="X175" i="2"/>
  <c r="Z175" i="2" s="1"/>
  <c r="Y175" i="2" s="1"/>
  <c r="T177" i="2"/>
  <c r="U177" i="2" s="1"/>
  <c r="S178" i="2"/>
  <c r="V176" i="2"/>
  <c r="AA176" i="2"/>
  <c r="T178" i="2" l="1"/>
  <c r="U178" i="2" s="1"/>
  <c r="S179" i="2"/>
  <c r="V177" i="2"/>
  <c r="AA177" i="2"/>
  <c r="X176" i="2"/>
  <c r="Z176" i="2" s="1"/>
  <c r="Y176" i="2" s="1"/>
  <c r="W177" i="2"/>
  <c r="X177" i="2" l="1"/>
  <c r="Z177" i="2" s="1"/>
  <c r="Y177" i="2" s="1"/>
  <c r="W178" i="2"/>
  <c r="T179" i="2"/>
  <c r="U179" i="2" s="1"/>
  <c r="S180" i="2"/>
  <c r="V178" i="2"/>
  <c r="AA178" i="2"/>
  <c r="T180" i="2" l="1"/>
  <c r="U180" i="2" s="1"/>
  <c r="S181" i="2"/>
  <c r="AA179" i="2"/>
  <c r="V179" i="2"/>
  <c r="X178" i="2"/>
  <c r="Z178" i="2" s="1"/>
  <c r="Y178" i="2" s="1"/>
  <c r="W179" i="2"/>
  <c r="X179" i="2" l="1"/>
  <c r="Z179" i="2" s="1"/>
  <c r="Y179" i="2" s="1"/>
  <c r="W180" i="2"/>
  <c r="T181" i="2"/>
  <c r="U181" i="2" s="1"/>
  <c r="S182" i="2"/>
  <c r="AA180" i="2"/>
  <c r="V180" i="2"/>
  <c r="S183" i="2" l="1"/>
  <c r="T182" i="2"/>
  <c r="U182" i="2" s="1"/>
  <c r="AA181" i="2"/>
  <c r="V181" i="2"/>
  <c r="X180" i="2"/>
  <c r="Z180" i="2" s="1"/>
  <c r="Y180" i="2" s="1"/>
  <c r="W181" i="2"/>
  <c r="X181" i="2" l="1"/>
  <c r="Z181" i="2" s="1"/>
  <c r="Y181" i="2" s="1"/>
  <c r="W182" i="2"/>
  <c r="AA182" i="2"/>
  <c r="V182" i="2"/>
  <c r="S184" i="2"/>
  <c r="T183" i="2"/>
  <c r="U183" i="2" s="1"/>
  <c r="AA183" i="2" l="1"/>
  <c r="V183" i="2"/>
  <c r="T184" i="2"/>
  <c r="U184" i="2" s="1"/>
  <c r="S185" i="2"/>
  <c r="X182" i="2"/>
  <c r="Z182" i="2" s="1"/>
  <c r="Y182" i="2" s="1"/>
  <c r="W183" i="2"/>
  <c r="X183" i="2" l="1"/>
  <c r="Z183" i="2" s="1"/>
  <c r="Y183" i="2" s="1"/>
  <c r="W184" i="2"/>
  <c r="T185" i="2"/>
  <c r="U185" i="2" s="1"/>
  <c r="S186" i="2"/>
  <c r="AA184" i="2"/>
  <c r="V184" i="2"/>
  <c r="T186" i="2" l="1"/>
  <c r="U186" i="2" s="1"/>
  <c r="S187" i="2"/>
  <c r="AA185" i="2"/>
  <c r="V185" i="2"/>
  <c r="X184" i="2"/>
  <c r="Z184" i="2" s="1"/>
  <c r="Y184" i="2" s="1"/>
  <c r="W185" i="2"/>
  <c r="X185" i="2" l="1"/>
  <c r="Z185" i="2" s="1"/>
  <c r="Y185" i="2" s="1"/>
  <c r="W186" i="2"/>
  <c r="T187" i="2"/>
  <c r="U187" i="2" s="1"/>
  <c r="S188" i="2"/>
  <c r="V186" i="2"/>
  <c r="AA186" i="2"/>
  <c r="T188" i="2" l="1"/>
  <c r="U188" i="2" s="1"/>
  <c r="S189" i="2"/>
  <c r="V187" i="2"/>
  <c r="AA187" i="2"/>
  <c r="W187" i="2"/>
  <c r="X186" i="2"/>
  <c r="Z186" i="2" s="1"/>
  <c r="Y186" i="2" s="1"/>
  <c r="W188" i="2" l="1"/>
  <c r="X187" i="2"/>
  <c r="Z187" i="2" s="1"/>
  <c r="Y187" i="2" s="1"/>
  <c r="T189" i="2"/>
  <c r="U189" i="2" s="1"/>
  <c r="S190" i="2"/>
  <c r="V188" i="2"/>
  <c r="AA188" i="2"/>
  <c r="T190" i="2" l="1"/>
  <c r="U190" i="2" s="1"/>
  <c r="S191" i="2"/>
  <c r="V189" i="2"/>
  <c r="AA189" i="2"/>
  <c r="X188" i="2"/>
  <c r="Z188" i="2" s="1"/>
  <c r="Y188" i="2" s="1"/>
  <c r="W189" i="2"/>
  <c r="X189" i="2" l="1"/>
  <c r="Z189" i="2" s="1"/>
  <c r="Y189" i="2" s="1"/>
  <c r="W190" i="2"/>
  <c r="T191" i="2"/>
  <c r="U191" i="2" s="1"/>
  <c r="S192" i="2"/>
  <c r="V190" i="2"/>
  <c r="AA190" i="2"/>
  <c r="T192" i="2" l="1"/>
  <c r="U192" i="2" s="1"/>
  <c r="S193" i="2"/>
  <c r="AA191" i="2"/>
  <c r="V191" i="2"/>
  <c r="X190" i="2"/>
  <c r="Z190" i="2" s="1"/>
  <c r="Y190" i="2" s="1"/>
  <c r="W191" i="2"/>
  <c r="X191" i="2" l="1"/>
  <c r="Z191" i="2" s="1"/>
  <c r="Y191" i="2" s="1"/>
  <c r="W192" i="2"/>
  <c r="T193" i="2"/>
  <c r="U193" i="2" s="1"/>
  <c r="S194" i="2"/>
  <c r="AA192" i="2"/>
  <c r="V192" i="2"/>
  <c r="S195" i="2" l="1"/>
  <c r="T194" i="2"/>
  <c r="U194" i="2" s="1"/>
  <c r="AA193" i="2"/>
  <c r="V193" i="2"/>
  <c r="X192" i="2"/>
  <c r="Z192" i="2" s="1"/>
  <c r="Y192" i="2" s="1"/>
  <c r="W193" i="2"/>
  <c r="X193" i="2" l="1"/>
  <c r="Z193" i="2" s="1"/>
  <c r="Y193" i="2" s="1"/>
  <c r="W194" i="2"/>
  <c r="AA194" i="2"/>
  <c r="V194" i="2"/>
  <c r="S196" i="2"/>
  <c r="T195" i="2"/>
  <c r="U195" i="2" s="1"/>
  <c r="AA195" i="2" l="1"/>
  <c r="V195" i="2"/>
  <c r="T196" i="2"/>
  <c r="U196" i="2" s="1"/>
  <c r="S197" i="2"/>
  <c r="X194" i="2"/>
  <c r="Z194" i="2" s="1"/>
  <c r="Y194" i="2" s="1"/>
  <c r="W195" i="2"/>
  <c r="X195" i="2" l="1"/>
  <c r="Z195" i="2" s="1"/>
  <c r="Y195" i="2" s="1"/>
  <c r="W196" i="2"/>
  <c r="T197" i="2"/>
  <c r="U197" i="2" s="1"/>
  <c r="S198" i="2"/>
  <c r="AA196" i="2"/>
  <c r="V196" i="2"/>
  <c r="S199" i="2" l="1"/>
  <c r="T198" i="2"/>
  <c r="U198" i="2" s="1"/>
  <c r="V197" i="2"/>
  <c r="AA197" i="2"/>
  <c r="W197" i="2"/>
  <c r="X196" i="2"/>
  <c r="Z196" i="2" s="1"/>
  <c r="Y196" i="2" s="1"/>
  <c r="AA198" i="2" l="1"/>
  <c r="V198" i="2"/>
  <c r="X197" i="2"/>
  <c r="Z197" i="2" s="1"/>
  <c r="Y197" i="2" s="1"/>
  <c r="W198" i="2"/>
  <c r="T199" i="2"/>
  <c r="U199" i="2" s="1"/>
  <c r="S200" i="2"/>
  <c r="S201" i="2" l="1"/>
  <c r="T200" i="2"/>
  <c r="U200" i="2" s="1"/>
  <c r="AA199" i="2"/>
  <c r="V199" i="2"/>
  <c r="W199" i="2"/>
  <c r="X198" i="2"/>
  <c r="Z198" i="2" s="1"/>
  <c r="Y198" i="2" s="1"/>
  <c r="V200" i="2" l="1"/>
  <c r="AA200" i="2"/>
  <c r="W200" i="2"/>
  <c r="X199" i="2"/>
  <c r="Z199" i="2" s="1"/>
  <c r="Y199" i="2" s="1"/>
  <c r="S202" i="2"/>
  <c r="T201" i="2"/>
  <c r="U201" i="2" s="1"/>
  <c r="AA201" i="2" l="1"/>
  <c r="V201" i="2"/>
  <c r="T202" i="2"/>
  <c r="U202" i="2" s="1"/>
  <c r="S203" i="2"/>
  <c r="X200" i="2"/>
  <c r="Z200" i="2" s="1"/>
  <c r="Y200" i="2" s="1"/>
  <c r="W201" i="2"/>
  <c r="W202" i="2" l="1"/>
  <c r="X201" i="2"/>
  <c r="Z201" i="2" s="1"/>
  <c r="Y201" i="2" s="1"/>
  <c r="T203" i="2"/>
  <c r="U203" i="2" s="1"/>
  <c r="S204" i="2"/>
  <c r="AA202" i="2"/>
  <c r="V202" i="2"/>
  <c r="S205" i="2" l="1"/>
  <c r="T204" i="2"/>
  <c r="U204" i="2" s="1"/>
  <c r="AA203" i="2"/>
  <c r="V203" i="2"/>
  <c r="X202" i="2"/>
  <c r="Z202" i="2" s="1"/>
  <c r="Y202" i="2" s="1"/>
  <c r="W203" i="2"/>
  <c r="W204" i="2" l="1"/>
  <c r="X203" i="2"/>
  <c r="Z203" i="2" s="1"/>
  <c r="Y203" i="2" s="1"/>
  <c r="V204" i="2"/>
  <c r="AA204" i="2"/>
  <c r="S206" i="2"/>
  <c r="T205" i="2"/>
  <c r="U205" i="2" s="1"/>
  <c r="V205" i="2" l="1"/>
  <c r="AA205" i="2"/>
  <c r="T206" i="2"/>
  <c r="U206" i="2" s="1"/>
  <c r="S207" i="2"/>
  <c r="W205" i="2"/>
  <c r="X204" i="2"/>
  <c r="Z204" i="2" s="1"/>
  <c r="Y204" i="2" s="1"/>
  <c r="AA206" i="2" l="1"/>
  <c r="V206" i="2"/>
  <c r="W206" i="2"/>
  <c r="X205" i="2"/>
  <c r="Z205" i="2" s="1"/>
  <c r="Y205" i="2" s="1"/>
  <c r="S208" i="2"/>
  <c r="T207" i="2"/>
  <c r="U207" i="2" s="1"/>
  <c r="AA207" i="2" l="1"/>
  <c r="V207" i="2"/>
  <c r="T208" i="2"/>
  <c r="U208" i="2" s="1"/>
  <c r="S209" i="2"/>
  <c r="X206" i="2"/>
  <c r="Z206" i="2" s="1"/>
  <c r="Y206" i="2" s="1"/>
  <c r="W207" i="2"/>
  <c r="X207" i="2" l="1"/>
  <c r="Z207" i="2" s="1"/>
  <c r="Y207" i="2" s="1"/>
  <c r="W208" i="2"/>
  <c r="S210" i="2"/>
  <c r="T209" i="2"/>
  <c r="U209" i="2" s="1"/>
  <c r="V208" i="2"/>
  <c r="AA208" i="2"/>
  <c r="AA209" i="2" l="1"/>
  <c r="V209" i="2"/>
  <c r="S211" i="2"/>
  <c r="T210" i="2"/>
  <c r="U210" i="2" s="1"/>
  <c r="W209" i="2"/>
  <c r="X208" i="2"/>
  <c r="Z208" i="2" s="1"/>
  <c r="Y208" i="2" s="1"/>
  <c r="W210" i="2" l="1"/>
  <c r="X209" i="2"/>
  <c r="Z209" i="2" s="1"/>
  <c r="Y209" i="2" s="1"/>
  <c r="AA210" i="2"/>
  <c r="V210" i="2"/>
  <c r="T211" i="2"/>
  <c r="U211" i="2" s="1"/>
  <c r="S212" i="2"/>
  <c r="S213" i="2" l="1"/>
  <c r="T212" i="2"/>
  <c r="U212" i="2" s="1"/>
  <c r="V211" i="2"/>
  <c r="AA211" i="2"/>
  <c r="X210" i="2"/>
  <c r="Z210" i="2" s="1"/>
  <c r="Y210" i="2" s="1"/>
  <c r="W211" i="2"/>
  <c r="W212" i="2" l="1"/>
  <c r="X211" i="2"/>
  <c r="Z211" i="2" s="1"/>
  <c r="Y211" i="2" s="1"/>
  <c r="AA212" i="2"/>
  <c r="V212" i="2"/>
  <c r="S214" i="2"/>
  <c r="T213" i="2"/>
  <c r="U213" i="2" s="1"/>
  <c r="AA213" i="2" l="1"/>
  <c r="V213" i="2"/>
  <c r="T214" i="2"/>
  <c r="U214" i="2" s="1"/>
  <c r="S215" i="2"/>
  <c r="X212" i="2"/>
  <c r="Z212" i="2" s="1"/>
  <c r="Y212" i="2" s="1"/>
  <c r="W213" i="2"/>
  <c r="W214" i="2" l="1"/>
  <c r="X213" i="2"/>
  <c r="Z213" i="2" s="1"/>
  <c r="Y213" i="2" s="1"/>
  <c r="AA214" i="2"/>
  <c r="V214" i="2"/>
  <c r="T215" i="2"/>
  <c r="U215" i="2" s="1"/>
  <c r="S216" i="2"/>
  <c r="AA215" i="2" l="1"/>
  <c r="V215" i="2"/>
  <c r="T216" i="2"/>
  <c r="U216" i="2" s="1"/>
  <c r="S217" i="2"/>
  <c r="W215" i="2"/>
  <c r="X214" i="2"/>
  <c r="Z214" i="2" s="1"/>
  <c r="Y214" i="2" s="1"/>
  <c r="W216" i="2" l="1"/>
  <c r="X215" i="2"/>
  <c r="Z215" i="2" s="1"/>
  <c r="Y215" i="2" s="1"/>
  <c r="S218" i="2"/>
  <c r="T217" i="2"/>
  <c r="U217" i="2" s="1"/>
  <c r="V216" i="2"/>
  <c r="AA216" i="2"/>
  <c r="AA217" i="2" l="1"/>
  <c r="V217" i="2"/>
  <c r="T218" i="2"/>
  <c r="U218" i="2" s="1"/>
  <c r="S219" i="2"/>
  <c r="W217" i="2"/>
  <c r="X216" i="2"/>
  <c r="Z216" i="2" s="1"/>
  <c r="Y216" i="2" s="1"/>
  <c r="T219" i="2" l="1"/>
  <c r="U219" i="2" s="1"/>
  <c r="S220" i="2"/>
  <c r="AA218" i="2"/>
  <c r="V218" i="2"/>
  <c r="W218" i="2"/>
  <c r="X217" i="2"/>
  <c r="Z217" i="2" s="1"/>
  <c r="Y217" i="2" s="1"/>
  <c r="W219" i="2" l="1"/>
  <c r="X218" i="2"/>
  <c r="Z218" i="2" s="1"/>
  <c r="Y218" i="2" s="1"/>
  <c r="S221" i="2"/>
  <c r="T220" i="2"/>
  <c r="U220" i="2" s="1"/>
  <c r="V219" i="2"/>
  <c r="AA219" i="2"/>
  <c r="AA220" i="2" l="1"/>
  <c r="V220" i="2"/>
  <c r="T221" i="2"/>
  <c r="U221" i="2" s="1"/>
  <c r="S222" i="2"/>
  <c r="X219" i="2"/>
  <c r="Z219" i="2" s="1"/>
  <c r="Y219" i="2" s="1"/>
  <c r="W220" i="2"/>
  <c r="X220" i="2" l="1"/>
  <c r="Z220" i="2" s="1"/>
  <c r="Y220" i="2" s="1"/>
  <c r="W221" i="2"/>
  <c r="V221" i="2"/>
  <c r="AA221" i="2"/>
  <c r="T222" i="2"/>
  <c r="U222" i="2" s="1"/>
  <c r="S223" i="2"/>
  <c r="S224" i="2" l="1"/>
  <c r="T223" i="2"/>
  <c r="U223" i="2" s="1"/>
  <c r="AA222" i="2"/>
  <c r="V222" i="2"/>
  <c r="W222" i="2"/>
  <c r="X221" i="2"/>
  <c r="Z221" i="2" s="1"/>
  <c r="Y221" i="2" s="1"/>
  <c r="X222" i="2" l="1"/>
  <c r="Z222" i="2" s="1"/>
  <c r="Y222" i="2" s="1"/>
  <c r="W223" i="2"/>
  <c r="AA223" i="2"/>
  <c r="V223" i="2"/>
  <c r="T224" i="2"/>
  <c r="U224" i="2" s="1"/>
  <c r="S225" i="2"/>
  <c r="S226" i="2" l="1"/>
  <c r="T225" i="2"/>
  <c r="U225" i="2" s="1"/>
  <c r="V224" i="2"/>
  <c r="AA224" i="2"/>
  <c r="X223" i="2"/>
  <c r="Z223" i="2" s="1"/>
  <c r="Y223" i="2" s="1"/>
  <c r="W224" i="2"/>
  <c r="W225" i="2" l="1"/>
  <c r="X224" i="2"/>
  <c r="Z224" i="2" s="1"/>
  <c r="Y224" i="2" s="1"/>
  <c r="AA225" i="2"/>
  <c r="V225" i="2"/>
  <c r="T226" i="2"/>
  <c r="U226" i="2" s="1"/>
  <c r="S227" i="2"/>
  <c r="T227" i="2" l="1"/>
  <c r="U227" i="2" s="1"/>
  <c r="S228" i="2"/>
  <c r="AA226" i="2"/>
  <c r="V226" i="2"/>
  <c r="X225" i="2"/>
  <c r="Z225" i="2" s="1"/>
  <c r="Y225" i="2" s="1"/>
  <c r="W226" i="2"/>
  <c r="X226" i="2" l="1"/>
  <c r="Z226" i="2" s="1"/>
  <c r="Y226" i="2" s="1"/>
  <c r="W227" i="2"/>
  <c r="S229" i="2"/>
  <c r="T228" i="2"/>
  <c r="U228" i="2" s="1"/>
  <c r="AA227" i="2"/>
  <c r="V227" i="2"/>
  <c r="AA228" i="2" l="1"/>
  <c r="V228" i="2"/>
  <c r="S230" i="2"/>
  <c r="T229" i="2"/>
  <c r="U229" i="2" s="1"/>
  <c r="X227" i="2"/>
  <c r="Z227" i="2" s="1"/>
  <c r="Y227" i="2" s="1"/>
  <c r="W228" i="2"/>
  <c r="X228" i="2" l="1"/>
  <c r="Z228" i="2" s="1"/>
  <c r="Y228" i="2" s="1"/>
  <c r="W229" i="2"/>
  <c r="AA229" i="2"/>
  <c r="V229" i="2"/>
  <c r="T230" i="2"/>
  <c r="U230" i="2" s="1"/>
  <c r="S231" i="2"/>
  <c r="T231" i="2" l="1"/>
  <c r="U231" i="2" s="1"/>
  <c r="S232" i="2"/>
  <c r="AA230" i="2"/>
  <c r="V230" i="2"/>
  <c r="W230" i="2"/>
  <c r="X229" i="2"/>
  <c r="Z229" i="2" s="1"/>
  <c r="Y229" i="2" s="1"/>
  <c r="X230" i="2" l="1"/>
  <c r="Z230" i="2" s="1"/>
  <c r="Y230" i="2" s="1"/>
  <c r="W231" i="2"/>
  <c r="S233" i="2"/>
  <c r="T232" i="2"/>
  <c r="U232" i="2" s="1"/>
  <c r="AA231" i="2"/>
  <c r="V231" i="2"/>
  <c r="V232" i="2" l="1"/>
  <c r="AA232" i="2"/>
  <c r="S234" i="2"/>
  <c r="T233" i="2"/>
  <c r="U233" i="2" s="1"/>
  <c r="W232" i="2"/>
  <c r="X231" i="2"/>
  <c r="Z231" i="2" s="1"/>
  <c r="Y231" i="2" s="1"/>
  <c r="W233" i="2" l="1"/>
  <c r="X232" i="2"/>
  <c r="Z232" i="2" s="1"/>
  <c r="Y232" i="2" s="1"/>
  <c r="T234" i="2"/>
  <c r="U234" i="2" s="1"/>
  <c r="S235" i="2"/>
  <c r="V233" i="2"/>
  <c r="AA233" i="2"/>
  <c r="T235" i="2" l="1"/>
  <c r="U235" i="2" s="1"/>
  <c r="S236" i="2"/>
  <c r="AA234" i="2"/>
  <c r="V234" i="2"/>
  <c r="W234" i="2"/>
  <c r="X233" i="2"/>
  <c r="Z233" i="2" s="1"/>
  <c r="Y233" i="2" s="1"/>
  <c r="W235" i="2" l="1"/>
  <c r="X234" i="2"/>
  <c r="Z234" i="2" s="1"/>
  <c r="Y234" i="2" s="1"/>
  <c r="S237" i="2"/>
  <c r="T236" i="2"/>
  <c r="U236" i="2" s="1"/>
  <c r="V235" i="2"/>
  <c r="AA235" i="2"/>
  <c r="V236" i="2" l="1"/>
  <c r="AA236" i="2"/>
  <c r="T237" i="2"/>
  <c r="U237" i="2" s="1"/>
  <c r="S238" i="2"/>
  <c r="X235" i="2"/>
  <c r="Z235" i="2" s="1"/>
  <c r="Y235" i="2" s="1"/>
  <c r="W236" i="2"/>
  <c r="V237" i="2" l="1"/>
  <c r="AA237" i="2"/>
  <c r="W237" i="2"/>
  <c r="X236" i="2"/>
  <c r="Z236" i="2" s="1"/>
  <c r="Y236" i="2" s="1"/>
  <c r="S239" i="2"/>
  <c r="T238" i="2"/>
  <c r="U238" i="2" s="1"/>
  <c r="AA238" i="2" l="1"/>
  <c r="V238" i="2"/>
  <c r="T239" i="2"/>
  <c r="U239" i="2" s="1"/>
  <c r="S240" i="2"/>
  <c r="W238" i="2"/>
  <c r="X237" i="2"/>
  <c r="Z237" i="2" s="1"/>
  <c r="Y237" i="2" s="1"/>
  <c r="X238" i="2" l="1"/>
  <c r="Z238" i="2" s="1"/>
  <c r="Y238" i="2" s="1"/>
  <c r="W239" i="2"/>
  <c r="T240" i="2"/>
  <c r="U240" i="2" s="1"/>
  <c r="S241" i="2"/>
  <c r="AA239" i="2"/>
  <c r="V239" i="2"/>
  <c r="V240" i="2" l="1"/>
  <c r="AA240" i="2"/>
  <c r="S242" i="2"/>
  <c r="T241" i="2"/>
  <c r="U241" i="2" s="1"/>
  <c r="W240" i="2"/>
  <c r="X239" i="2"/>
  <c r="Z239" i="2" s="1"/>
  <c r="Y239" i="2" s="1"/>
  <c r="X240" i="2" l="1"/>
  <c r="Z240" i="2" s="1"/>
  <c r="Y240" i="2" s="1"/>
  <c r="W241" i="2"/>
  <c r="AA241" i="2"/>
  <c r="V241" i="2"/>
  <c r="T242" i="2"/>
  <c r="U242" i="2" s="1"/>
  <c r="S243" i="2"/>
  <c r="S244" i="2" l="1"/>
  <c r="T243" i="2"/>
  <c r="U243" i="2" s="1"/>
  <c r="AA242" i="2"/>
  <c r="V242" i="2"/>
  <c r="X241" i="2"/>
  <c r="Z241" i="2" s="1"/>
  <c r="Y241" i="2" s="1"/>
  <c r="W242" i="2"/>
  <c r="W243" i="2" l="1"/>
  <c r="X242" i="2"/>
  <c r="Z242" i="2" s="1"/>
  <c r="Y242" i="2" s="1"/>
  <c r="V243" i="2"/>
  <c r="AA243" i="2"/>
  <c r="S245" i="2"/>
  <c r="T244" i="2"/>
  <c r="U244" i="2" s="1"/>
  <c r="AA244" i="2" l="1"/>
  <c r="V244" i="2"/>
  <c r="S246" i="2"/>
  <c r="T245" i="2"/>
  <c r="U245" i="2" s="1"/>
  <c r="X243" i="2"/>
  <c r="Z243" i="2" s="1"/>
  <c r="Y243" i="2" s="1"/>
  <c r="W244" i="2"/>
  <c r="W245" i="2" l="1"/>
  <c r="X244" i="2"/>
  <c r="Z244" i="2" s="1"/>
  <c r="Y244" i="2" s="1"/>
  <c r="AA245" i="2"/>
  <c r="V245" i="2"/>
  <c r="T246" i="2"/>
  <c r="U246" i="2" s="1"/>
  <c r="S247" i="2"/>
  <c r="S248" i="2" l="1"/>
  <c r="T247" i="2"/>
  <c r="U247" i="2" s="1"/>
  <c r="AA246" i="2"/>
  <c r="V246" i="2"/>
  <c r="W246" i="2"/>
  <c r="X245" i="2"/>
  <c r="Z245" i="2" s="1"/>
  <c r="Y245" i="2" s="1"/>
  <c r="X246" i="2" l="1"/>
  <c r="Z246" i="2" s="1"/>
  <c r="Y246" i="2" s="1"/>
  <c r="W247" i="2"/>
  <c r="AA247" i="2"/>
  <c r="V247" i="2"/>
  <c r="T248" i="2"/>
  <c r="U248" i="2" s="1"/>
  <c r="S249" i="2"/>
  <c r="T249" i="2" l="1"/>
  <c r="U249" i="2" s="1"/>
  <c r="S250" i="2"/>
  <c r="V248" i="2"/>
  <c r="AA248" i="2"/>
  <c r="X247" i="2"/>
  <c r="Z247" i="2" s="1"/>
  <c r="Y247" i="2" s="1"/>
  <c r="W248" i="2"/>
  <c r="W249" i="2" l="1"/>
  <c r="X248" i="2"/>
  <c r="Z248" i="2" s="1"/>
  <c r="Y248" i="2" s="1"/>
  <c r="S251" i="2"/>
  <c r="T250" i="2"/>
  <c r="U250" i="2" s="1"/>
  <c r="AA249" i="2"/>
  <c r="V249" i="2"/>
  <c r="V250" i="2" l="1"/>
  <c r="AA250" i="2"/>
  <c r="S252" i="2"/>
  <c r="T251" i="2"/>
  <c r="U251" i="2" s="1"/>
  <c r="W250" i="2"/>
  <c r="X249" i="2"/>
  <c r="Z249" i="2" s="1"/>
  <c r="Y249" i="2" s="1"/>
  <c r="X250" i="2" l="1"/>
  <c r="Z250" i="2" s="1"/>
  <c r="Y250" i="2" s="1"/>
  <c r="W251" i="2"/>
  <c r="V251" i="2"/>
  <c r="AA251" i="2"/>
  <c r="S253" i="2"/>
  <c r="T252" i="2"/>
  <c r="U252" i="2" s="1"/>
  <c r="T253" i="2" l="1"/>
  <c r="U253" i="2" s="1"/>
  <c r="S254" i="2"/>
  <c r="W252" i="2"/>
  <c r="X251" i="2"/>
  <c r="Z251" i="2" s="1"/>
  <c r="Y251" i="2" s="1"/>
  <c r="AA252" i="2"/>
  <c r="V252" i="2"/>
  <c r="X252" i="2" l="1"/>
  <c r="Z252" i="2" s="1"/>
  <c r="Y252" i="2" s="1"/>
  <c r="W253" i="2"/>
  <c r="T254" i="2"/>
  <c r="U254" i="2" s="1"/>
  <c r="S255" i="2"/>
  <c r="AA253" i="2"/>
  <c r="V253" i="2"/>
  <c r="S256" i="2" l="1"/>
  <c r="T255" i="2"/>
  <c r="U255" i="2" s="1"/>
  <c r="AA254" i="2"/>
  <c r="V254" i="2"/>
  <c r="X253" i="2"/>
  <c r="Z253" i="2" s="1"/>
  <c r="Y253" i="2" s="1"/>
  <c r="W254" i="2"/>
  <c r="W255" i="2" l="1"/>
  <c r="X254" i="2"/>
  <c r="Z254" i="2" s="1"/>
  <c r="Y254" i="2" s="1"/>
  <c r="AA255" i="2"/>
  <c r="V255" i="2"/>
  <c r="S257" i="2"/>
  <c r="T256" i="2"/>
  <c r="U256" i="2" s="1"/>
  <c r="AA256" i="2" l="1"/>
  <c r="V256" i="2"/>
  <c r="T257" i="2"/>
  <c r="U257" i="2" s="1"/>
  <c r="S258" i="2"/>
  <c r="W256" i="2"/>
  <c r="X255" i="2"/>
  <c r="Z255" i="2" s="1"/>
  <c r="Y255" i="2" s="1"/>
  <c r="W257" i="2" l="1"/>
  <c r="X256" i="2"/>
  <c r="Z256" i="2" s="1"/>
  <c r="Y256" i="2" s="1"/>
  <c r="T258" i="2"/>
  <c r="U258" i="2" s="1"/>
  <c r="S259" i="2"/>
  <c r="V257" i="2"/>
  <c r="AA257" i="2"/>
  <c r="AA258" i="2" l="1"/>
  <c r="V258" i="2"/>
  <c r="T259" i="2"/>
  <c r="U259" i="2" s="1"/>
  <c r="S260" i="2"/>
  <c r="X257" i="2"/>
  <c r="Z257" i="2" s="1"/>
  <c r="Y257" i="2" s="1"/>
  <c r="W258" i="2"/>
  <c r="X258" i="2" l="1"/>
  <c r="Z258" i="2" s="1"/>
  <c r="Y258" i="2" s="1"/>
  <c r="W259" i="2"/>
  <c r="V259" i="2"/>
  <c r="AA259" i="2"/>
  <c r="T260" i="2"/>
  <c r="U260" i="2" s="1"/>
  <c r="S261" i="2"/>
  <c r="V260" i="2" l="1"/>
  <c r="AA260" i="2"/>
  <c r="T261" i="2"/>
  <c r="U261" i="2" s="1"/>
  <c r="S262" i="2"/>
  <c r="W260" i="2"/>
  <c r="X259" i="2"/>
  <c r="Z259" i="2" s="1"/>
  <c r="Y259" i="2" s="1"/>
  <c r="W261" i="2" l="1"/>
  <c r="X260" i="2"/>
  <c r="Z260" i="2" s="1"/>
  <c r="Y260" i="2" s="1"/>
  <c r="T262" i="2"/>
  <c r="U262" i="2" s="1"/>
  <c r="S263" i="2"/>
  <c r="V261" i="2"/>
  <c r="AA261" i="2"/>
  <c r="T263" i="2" l="1"/>
  <c r="U263" i="2" s="1"/>
  <c r="S264" i="2"/>
  <c r="V262" i="2"/>
  <c r="AA262" i="2"/>
  <c r="X261" i="2"/>
  <c r="Z261" i="2" s="1"/>
  <c r="Y261" i="2" s="1"/>
  <c r="W262" i="2"/>
  <c r="X262" i="2" l="1"/>
  <c r="Z262" i="2" s="1"/>
  <c r="Y262" i="2" s="1"/>
  <c r="W263" i="2"/>
  <c r="S265" i="2"/>
  <c r="T264" i="2"/>
  <c r="U264" i="2" s="1"/>
  <c r="V263" i="2"/>
  <c r="AA263" i="2"/>
  <c r="AA264" i="2" l="1"/>
  <c r="V264" i="2"/>
  <c r="T265" i="2"/>
  <c r="U265" i="2" s="1"/>
  <c r="S266" i="2"/>
  <c r="X263" i="2"/>
  <c r="Z263" i="2" s="1"/>
  <c r="Y263" i="2" s="1"/>
  <c r="W264" i="2"/>
  <c r="X264" i="2" l="1"/>
  <c r="Z264" i="2" s="1"/>
  <c r="Y264" i="2" s="1"/>
  <c r="W265" i="2"/>
  <c r="T266" i="2"/>
  <c r="U266" i="2" s="1"/>
  <c r="S267" i="2"/>
  <c r="AA265" i="2"/>
  <c r="V265" i="2"/>
  <c r="S268" i="2" l="1"/>
  <c r="T267" i="2"/>
  <c r="U267" i="2" s="1"/>
  <c r="AA266" i="2"/>
  <c r="V266" i="2"/>
  <c r="X265" i="2"/>
  <c r="Z265" i="2" s="1"/>
  <c r="Y265" i="2" s="1"/>
  <c r="W266" i="2"/>
  <c r="X266" i="2" l="1"/>
  <c r="Z266" i="2" s="1"/>
  <c r="Y266" i="2" s="1"/>
  <c r="W267" i="2"/>
  <c r="AA267" i="2"/>
  <c r="V267" i="2"/>
  <c r="S269" i="2"/>
  <c r="T268" i="2"/>
  <c r="U268" i="2" s="1"/>
  <c r="AA268" i="2" l="1"/>
  <c r="V268" i="2"/>
  <c r="X267" i="2"/>
  <c r="Z267" i="2" s="1"/>
  <c r="Y267" i="2" s="1"/>
  <c r="W268" i="2"/>
  <c r="T269" i="2"/>
  <c r="U269" i="2" s="1"/>
  <c r="S270" i="2"/>
  <c r="V269" i="2" l="1"/>
  <c r="AA269" i="2"/>
  <c r="T270" i="2"/>
  <c r="U270" i="2" s="1"/>
  <c r="S271" i="2"/>
  <c r="W269" i="2"/>
  <c r="X268" i="2"/>
  <c r="Z268" i="2" s="1"/>
  <c r="Y268" i="2" s="1"/>
  <c r="X269" i="2" l="1"/>
  <c r="Z269" i="2" s="1"/>
  <c r="Y269" i="2" s="1"/>
  <c r="W270" i="2"/>
  <c r="T271" i="2"/>
  <c r="U271" i="2" s="1"/>
  <c r="S272" i="2"/>
  <c r="AA270" i="2"/>
  <c r="V270" i="2"/>
  <c r="T272" i="2" l="1"/>
  <c r="U272" i="2" s="1"/>
  <c r="S273" i="2"/>
  <c r="V271" i="2"/>
  <c r="AA271" i="2"/>
  <c r="X270" i="2"/>
  <c r="Z270" i="2" s="1"/>
  <c r="Y270" i="2" s="1"/>
  <c r="W271" i="2"/>
  <c r="W272" i="2" l="1"/>
  <c r="X271" i="2"/>
  <c r="Z271" i="2" s="1"/>
  <c r="Y271" i="2" s="1"/>
  <c r="T273" i="2"/>
  <c r="U273" i="2" s="1"/>
  <c r="S274" i="2"/>
  <c r="V272" i="2"/>
  <c r="AA272" i="2"/>
  <c r="T274" i="2" l="1"/>
  <c r="U274" i="2" s="1"/>
  <c r="S275" i="2"/>
  <c r="V273" i="2"/>
  <c r="AA273" i="2"/>
  <c r="W273" i="2"/>
  <c r="X272" i="2"/>
  <c r="Z272" i="2" s="1"/>
  <c r="Y272" i="2" s="1"/>
  <c r="X273" i="2" l="1"/>
  <c r="Z273" i="2" s="1"/>
  <c r="Y273" i="2" s="1"/>
  <c r="W274" i="2"/>
  <c r="T275" i="2"/>
  <c r="U275" i="2" s="1"/>
  <c r="S276" i="2"/>
  <c r="V274" i="2"/>
  <c r="AA274" i="2"/>
  <c r="V275" i="2" l="1"/>
  <c r="AA275" i="2"/>
  <c r="X274" i="2"/>
  <c r="Z274" i="2" s="1"/>
  <c r="Y274" i="2" s="1"/>
  <c r="W275" i="2"/>
  <c r="S277" i="2"/>
  <c r="T276" i="2"/>
  <c r="U276" i="2" s="1"/>
  <c r="AA276" i="2" l="1"/>
  <c r="V276" i="2"/>
  <c r="T277" i="2"/>
  <c r="U277" i="2" s="1"/>
  <c r="S278" i="2"/>
  <c r="X275" i="2"/>
  <c r="Z275" i="2" s="1"/>
  <c r="Y275" i="2" s="1"/>
  <c r="W276" i="2"/>
  <c r="X276" i="2" l="1"/>
  <c r="Z276" i="2" s="1"/>
  <c r="Y276" i="2" s="1"/>
  <c r="W277" i="2"/>
  <c r="AA277" i="2"/>
  <c r="V277" i="2"/>
  <c r="T278" i="2"/>
  <c r="U278" i="2" s="1"/>
  <c r="S279" i="2"/>
  <c r="S280" i="2" l="1"/>
  <c r="T279" i="2"/>
  <c r="U279" i="2" s="1"/>
  <c r="AA278" i="2"/>
  <c r="V278" i="2"/>
  <c r="X277" i="2"/>
  <c r="Z277" i="2" s="1"/>
  <c r="Y277" i="2" s="1"/>
  <c r="W278" i="2"/>
  <c r="X278" i="2" l="1"/>
  <c r="Z278" i="2" s="1"/>
  <c r="Y278" i="2" s="1"/>
  <c r="W279" i="2"/>
  <c r="AA279" i="2"/>
  <c r="V279" i="2"/>
  <c r="S281" i="2"/>
  <c r="T280" i="2"/>
  <c r="U280" i="2" s="1"/>
  <c r="AA280" i="2" l="1"/>
  <c r="V280" i="2"/>
  <c r="T281" i="2"/>
  <c r="U281" i="2" s="1"/>
  <c r="S282" i="2"/>
  <c r="X279" i="2"/>
  <c r="Z279" i="2" s="1"/>
  <c r="Y279" i="2" s="1"/>
  <c r="W280" i="2"/>
  <c r="W281" i="2" l="1"/>
  <c r="X280" i="2"/>
  <c r="Z280" i="2" s="1"/>
  <c r="Y280" i="2" s="1"/>
  <c r="AA281" i="2"/>
  <c r="V281" i="2"/>
  <c r="T282" i="2"/>
  <c r="U282" i="2" s="1"/>
  <c r="S283" i="2"/>
  <c r="T283" i="2" l="1"/>
  <c r="U283" i="2" s="1"/>
  <c r="S284" i="2"/>
  <c r="AA282" i="2"/>
  <c r="V282" i="2"/>
  <c r="X281" i="2"/>
  <c r="Z281" i="2" s="1"/>
  <c r="Y281" i="2" s="1"/>
  <c r="W282" i="2"/>
  <c r="T284" i="2" l="1"/>
  <c r="U284" i="2" s="1"/>
  <c r="S285" i="2"/>
  <c r="X282" i="2"/>
  <c r="Z282" i="2" s="1"/>
  <c r="Y282" i="2" s="1"/>
  <c r="W283" i="2"/>
  <c r="V283" i="2"/>
  <c r="AA283" i="2"/>
  <c r="W284" i="2" l="1"/>
  <c r="X283" i="2"/>
  <c r="Z283" i="2" s="1"/>
  <c r="Y283" i="2" s="1"/>
  <c r="T285" i="2"/>
  <c r="U285" i="2" s="1"/>
  <c r="S286" i="2"/>
  <c r="V284" i="2"/>
  <c r="AA284" i="2"/>
  <c r="S287" i="2" l="1"/>
  <c r="T286" i="2"/>
  <c r="U286" i="2" s="1"/>
  <c r="V285" i="2"/>
  <c r="AA285" i="2"/>
  <c r="W285" i="2"/>
  <c r="X284" i="2"/>
  <c r="Z284" i="2" s="1"/>
  <c r="Y284" i="2" s="1"/>
  <c r="X285" i="2" l="1"/>
  <c r="Z285" i="2" s="1"/>
  <c r="Y285" i="2" s="1"/>
  <c r="W286" i="2"/>
  <c r="V286" i="2"/>
  <c r="AA286" i="2"/>
  <c r="T287" i="2"/>
  <c r="U287" i="2" s="1"/>
  <c r="S288" i="2"/>
  <c r="S289" i="2" l="1"/>
  <c r="T288" i="2"/>
  <c r="U288" i="2" s="1"/>
  <c r="V287" i="2"/>
  <c r="AA287" i="2"/>
  <c r="X286" i="2"/>
  <c r="Z286" i="2" s="1"/>
  <c r="Y286" i="2" s="1"/>
  <c r="W287" i="2"/>
  <c r="X287" i="2" l="1"/>
  <c r="Z287" i="2" s="1"/>
  <c r="Y287" i="2" s="1"/>
  <c r="W288" i="2"/>
  <c r="AA288" i="2"/>
  <c r="V288" i="2"/>
  <c r="T289" i="2"/>
  <c r="U289" i="2" s="1"/>
  <c r="S290" i="2"/>
  <c r="T290" i="2" l="1"/>
  <c r="U290" i="2" s="1"/>
  <c r="S291" i="2"/>
  <c r="AA289" i="2"/>
  <c r="V289" i="2"/>
  <c r="X288" i="2"/>
  <c r="Z288" i="2" s="1"/>
  <c r="Y288" i="2" s="1"/>
  <c r="W289" i="2"/>
  <c r="S292" i="2" l="1"/>
  <c r="T291" i="2"/>
  <c r="U291" i="2" s="1"/>
  <c r="X289" i="2"/>
  <c r="Z289" i="2" s="1"/>
  <c r="Y289" i="2" s="1"/>
  <c r="W290" i="2"/>
  <c r="AA290" i="2"/>
  <c r="V290" i="2"/>
  <c r="X290" i="2" l="1"/>
  <c r="Z290" i="2" s="1"/>
  <c r="Y290" i="2" s="1"/>
  <c r="W291" i="2"/>
  <c r="AA291" i="2"/>
  <c r="V291" i="2"/>
  <c r="S293" i="2"/>
  <c r="T292" i="2"/>
  <c r="U292" i="2" s="1"/>
  <c r="AA292" i="2" l="1"/>
  <c r="V292" i="2"/>
  <c r="T293" i="2"/>
  <c r="U293" i="2" s="1"/>
  <c r="S294" i="2"/>
  <c r="X291" i="2"/>
  <c r="Z291" i="2" s="1"/>
  <c r="Y291" i="2" s="1"/>
  <c r="W292" i="2"/>
  <c r="T294" i="2" l="1"/>
  <c r="U294" i="2" s="1"/>
  <c r="S295" i="2"/>
  <c r="W293" i="2"/>
  <c r="X292" i="2"/>
  <c r="Z292" i="2" s="1"/>
  <c r="Y292" i="2" s="1"/>
  <c r="AA293" i="2"/>
  <c r="V293" i="2"/>
  <c r="X293" i="2" l="1"/>
  <c r="Z293" i="2" s="1"/>
  <c r="Y293" i="2" s="1"/>
  <c r="W294" i="2"/>
  <c r="T295" i="2"/>
  <c r="U295" i="2" s="1"/>
  <c r="S296" i="2"/>
  <c r="AA294" i="2"/>
  <c r="V294" i="2"/>
  <c r="T296" i="2" l="1"/>
  <c r="U296" i="2" s="1"/>
  <c r="S297" i="2"/>
  <c r="V295" i="2"/>
  <c r="AA295" i="2"/>
  <c r="X294" i="2"/>
  <c r="Z294" i="2" s="1"/>
  <c r="Y294" i="2" s="1"/>
  <c r="W295" i="2"/>
  <c r="W296" i="2" l="1"/>
  <c r="X295" i="2"/>
  <c r="Z295" i="2" s="1"/>
  <c r="Y295" i="2" s="1"/>
  <c r="T297" i="2"/>
  <c r="U297" i="2" s="1"/>
  <c r="S298" i="2"/>
  <c r="V296" i="2"/>
  <c r="AA296" i="2"/>
  <c r="S299" i="2" l="1"/>
  <c r="T298" i="2"/>
  <c r="U298" i="2" s="1"/>
  <c r="V297" i="2"/>
  <c r="AA297" i="2"/>
  <c r="W297" i="2"/>
  <c r="X296" i="2"/>
  <c r="Z296" i="2" s="1"/>
  <c r="Y296" i="2" s="1"/>
  <c r="V298" i="2" l="1"/>
  <c r="AA298" i="2"/>
  <c r="X297" i="2"/>
  <c r="Z297" i="2" s="1"/>
  <c r="Y297" i="2" s="1"/>
  <c r="W298" i="2"/>
  <c r="T299" i="2"/>
  <c r="U299" i="2" s="1"/>
  <c r="S300" i="2"/>
  <c r="S301" i="2" l="1"/>
  <c r="T300" i="2"/>
  <c r="U300" i="2" s="1"/>
  <c r="V299" i="2"/>
  <c r="AA299" i="2"/>
  <c r="X298" i="2"/>
  <c r="Z298" i="2" s="1"/>
  <c r="Y298" i="2" s="1"/>
  <c r="W299" i="2"/>
  <c r="X299" i="2" l="1"/>
  <c r="Z299" i="2" s="1"/>
  <c r="Y299" i="2" s="1"/>
  <c r="W300" i="2"/>
  <c r="AA300" i="2"/>
  <c r="V300" i="2"/>
  <c r="T301" i="2"/>
  <c r="U301" i="2" s="1"/>
  <c r="S302" i="2"/>
  <c r="T302" i="2" l="1"/>
  <c r="U302" i="2" s="1"/>
  <c r="S303" i="2"/>
  <c r="AA301" i="2"/>
  <c r="V301" i="2"/>
  <c r="X300" i="2"/>
  <c r="Z300" i="2" s="1"/>
  <c r="Y300" i="2" s="1"/>
  <c r="W301" i="2"/>
  <c r="X301" i="2" l="1"/>
  <c r="Z301" i="2" s="1"/>
  <c r="Y301" i="2" s="1"/>
  <c r="W302" i="2"/>
  <c r="S304" i="2"/>
  <c r="T303" i="2"/>
  <c r="U303" i="2" s="1"/>
  <c r="AA302" i="2"/>
  <c r="V302" i="2"/>
  <c r="AA303" i="2" l="1"/>
  <c r="V303" i="2"/>
  <c r="S305" i="2"/>
  <c r="T304" i="2"/>
  <c r="U304" i="2" s="1"/>
  <c r="W303" i="2"/>
  <c r="X302" i="2"/>
  <c r="Z302" i="2" s="1"/>
  <c r="Y302" i="2" s="1"/>
  <c r="AA304" i="2" l="1"/>
  <c r="V304" i="2"/>
  <c r="T305" i="2"/>
  <c r="U305" i="2" s="1"/>
  <c r="S306" i="2"/>
  <c r="X303" i="2"/>
  <c r="Z303" i="2" s="1"/>
  <c r="Y303" i="2" s="1"/>
  <c r="W304" i="2"/>
  <c r="AA305" i="2" l="1"/>
  <c r="V305" i="2"/>
  <c r="W305" i="2"/>
  <c r="X304" i="2"/>
  <c r="Z304" i="2" s="1"/>
  <c r="Y304" i="2" s="1"/>
  <c r="T306" i="2"/>
  <c r="U306" i="2" s="1"/>
  <c r="S307" i="2"/>
  <c r="T307" i="2" l="1"/>
  <c r="U307" i="2" s="1"/>
  <c r="S308" i="2"/>
  <c r="X305" i="2"/>
  <c r="Z305" i="2" s="1"/>
  <c r="Y305" i="2" s="1"/>
  <c r="W306" i="2"/>
  <c r="AA306" i="2"/>
  <c r="V306" i="2"/>
  <c r="X306" i="2" l="1"/>
  <c r="Z306" i="2" s="1"/>
  <c r="Y306" i="2" s="1"/>
  <c r="W307" i="2"/>
  <c r="T308" i="2"/>
  <c r="U308" i="2" s="1"/>
  <c r="S309" i="2"/>
  <c r="V307" i="2"/>
  <c r="AA307" i="2"/>
  <c r="T309" i="2" l="1"/>
  <c r="U309" i="2" s="1"/>
  <c r="S310" i="2"/>
  <c r="V308" i="2"/>
  <c r="AA308" i="2"/>
  <c r="W308" i="2"/>
  <c r="X307" i="2"/>
  <c r="Z307" i="2" s="1"/>
  <c r="Y307" i="2" s="1"/>
  <c r="W309" i="2" l="1"/>
  <c r="X308" i="2"/>
  <c r="Z308" i="2" s="1"/>
  <c r="Y308" i="2" s="1"/>
  <c r="S311" i="2"/>
  <c r="T310" i="2"/>
  <c r="U310" i="2" s="1"/>
  <c r="V309" i="2"/>
  <c r="AA309" i="2"/>
  <c r="V310" i="2" l="1"/>
  <c r="AA310" i="2"/>
  <c r="T311" i="2"/>
  <c r="U311" i="2" s="1"/>
  <c r="S312" i="2"/>
  <c r="X309" i="2"/>
  <c r="Z309" i="2" s="1"/>
  <c r="Y309" i="2" s="1"/>
  <c r="W310" i="2"/>
  <c r="X310" i="2" l="1"/>
  <c r="Z310" i="2" s="1"/>
  <c r="Y310" i="2" s="1"/>
  <c r="W311" i="2"/>
  <c r="S313" i="2"/>
  <c r="T312" i="2"/>
  <c r="U312" i="2" s="1"/>
  <c r="V311" i="2"/>
  <c r="AA311" i="2"/>
  <c r="AA312" i="2" l="1"/>
  <c r="V312" i="2"/>
  <c r="T313" i="2"/>
  <c r="U313" i="2" s="1"/>
  <c r="S314" i="2"/>
  <c r="X311" i="2"/>
  <c r="Z311" i="2" s="1"/>
  <c r="Y311" i="2" s="1"/>
  <c r="W312" i="2"/>
  <c r="X312" i="2" l="1"/>
  <c r="Z312" i="2" s="1"/>
  <c r="Y312" i="2" s="1"/>
  <c r="W313" i="2"/>
  <c r="T314" i="2"/>
  <c r="U314" i="2" s="1"/>
  <c r="S315" i="2"/>
  <c r="AA313" i="2"/>
  <c r="V313" i="2"/>
  <c r="S316" i="2" l="1"/>
  <c r="T315" i="2"/>
  <c r="U315" i="2" s="1"/>
  <c r="AA314" i="2"/>
  <c r="V314" i="2"/>
  <c r="X313" i="2"/>
  <c r="Z313" i="2" s="1"/>
  <c r="Y313" i="2" s="1"/>
  <c r="W314" i="2"/>
  <c r="W315" i="2" l="1"/>
  <c r="X314" i="2"/>
  <c r="Z314" i="2" s="1"/>
  <c r="Y314" i="2" s="1"/>
  <c r="AA315" i="2"/>
  <c r="V315" i="2"/>
  <c r="S317" i="2"/>
  <c r="T316" i="2"/>
  <c r="U316" i="2" s="1"/>
  <c r="AA316" i="2" l="1"/>
  <c r="V316" i="2"/>
  <c r="T317" i="2"/>
  <c r="U317" i="2" s="1"/>
  <c r="S318" i="2"/>
  <c r="X315" i="2"/>
  <c r="Z315" i="2" s="1"/>
  <c r="Y315" i="2" s="1"/>
  <c r="W316" i="2"/>
  <c r="W317" i="2" l="1"/>
  <c r="X316" i="2"/>
  <c r="Z316" i="2" s="1"/>
  <c r="Y316" i="2" s="1"/>
  <c r="T318" i="2"/>
  <c r="U318" i="2" s="1"/>
  <c r="S319" i="2"/>
  <c r="AA317" i="2"/>
  <c r="V317" i="2"/>
  <c r="T319" i="2" l="1"/>
  <c r="U319" i="2" s="1"/>
  <c r="S320" i="2"/>
  <c r="AA318" i="2"/>
  <c r="V318" i="2"/>
  <c r="X317" i="2"/>
  <c r="Z317" i="2" s="1"/>
  <c r="Y317" i="2" s="1"/>
  <c r="W318" i="2"/>
  <c r="X318" i="2" l="1"/>
  <c r="Z318" i="2" s="1"/>
  <c r="Y318" i="2" s="1"/>
  <c r="W319" i="2"/>
  <c r="T320" i="2"/>
  <c r="U320" i="2" s="1"/>
  <c r="S321" i="2"/>
  <c r="V319" i="2"/>
  <c r="AA319" i="2"/>
  <c r="V320" i="2" l="1"/>
  <c r="AA320" i="2"/>
  <c r="T321" i="2"/>
  <c r="U321" i="2" s="1"/>
  <c r="S322" i="2"/>
  <c r="W320" i="2"/>
  <c r="X319" i="2"/>
  <c r="Z319" i="2" s="1"/>
  <c r="Y319" i="2" s="1"/>
  <c r="W321" i="2" l="1"/>
  <c r="X320" i="2"/>
  <c r="Z320" i="2" s="1"/>
  <c r="Y320" i="2" s="1"/>
  <c r="T322" i="2"/>
  <c r="U322" i="2" s="1"/>
  <c r="S323" i="2"/>
  <c r="V321" i="2"/>
  <c r="AA321" i="2"/>
  <c r="T323" i="2" l="1"/>
  <c r="U323" i="2" s="1"/>
  <c r="S324" i="2"/>
  <c r="V322" i="2"/>
  <c r="AA322" i="2"/>
  <c r="X321" i="2"/>
  <c r="Z321" i="2" s="1"/>
  <c r="Y321" i="2" s="1"/>
  <c r="W322" i="2"/>
  <c r="X322" i="2" l="1"/>
  <c r="Z322" i="2" s="1"/>
  <c r="Y322" i="2" s="1"/>
  <c r="W323" i="2"/>
  <c r="S325" i="2"/>
  <c r="T324" i="2"/>
  <c r="U324" i="2" s="1"/>
  <c r="V323" i="2"/>
  <c r="AA323" i="2"/>
  <c r="AA324" i="2" l="1"/>
  <c r="V324" i="2"/>
  <c r="T325" i="2"/>
  <c r="U325" i="2" s="1"/>
  <c r="S326" i="2"/>
  <c r="X323" i="2"/>
  <c r="Z323" i="2" s="1"/>
  <c r="Y323" i="2" s="1"/>
  <c r="W324" i="2"/>
  <c r="X324" i="2" l="1"/>
  <c r="Z324" i="2" s="1"/>
  <c r="Y324" i="2" s="1"/>
  <c r="W325" i="2"/>
  <c r="T326" i="2"/>
  <c r="U326" i="2" s="1"/>
  <c r="S327" i="2"/>
  <c r="AA325" i="2"/>
  <c r="V325" i="2"/>
  <c r="S328" i="2" l="1"/>
  <c r="T327" i="2"/>
  <c r="U327" i="2" s="1"/>
  <c r="AA326" i="2"/>
  <c r="V326" i="2"/>
  <c r="X325" i="2"/>
  <c r="Z325" i="2" s="1"/>
  <c r="Y325" i="2" s="1"/>
  <c r="W326" i="2"/>
  <c r="X326" i="2" l="1"/>
  <c r="Z326" i="2" s="1"/>
  <c r="Y326" i="2" s="1"/>
  <c r="W327" i="2"/>
  <c r="AA327" i="2"/>
  <c r="V327" i="2"/>
  <c r="S329" i="2"/>
  <c r="T328" i="2"/>
  <c r="U328" i="2" s="1"/>
  <c r="AA328" i="2" l="1"/>
  <c r="V328" i="2"/>
  <c r="T329" i="2"/>
  <c r="U329" i="2" s="1"/>
  <c r="S330" i="2"/>
  <c r="X327" i="2"/>
  <c r="Z327" i="2" s="1"/>
  <c r="Y327" i="2" s="1"/>
  <c r="W328" i="2"/>
  <c r="W329" i="2" l="1"/>
  <c r="X328" i="2"/>
  <c r="Z328" i="2" s="1"/>
  <c r="Y328" i="2" s="1"/>
  <c r="T330" i="2"/>
  <c r="U330" i="2" s="1"/>
  <c r="S331" i="2"/>
  <c r="AA329" i="2"/>
  <c r="V329" i="2"/>
  <c r="T331" i="2" l="1"/>
  <c r="U331" i="2" s="1"/>
  <c r="S332" i="2"/>
  <c r="AA330" i="2"/>
  <c r="V330" i="2"/>
  <c r="X329" i="2"/>
  <c r="Z329" i="2" s="1"/>
  <c r="Y329" i="2" s="1"/>
  <c r="W330" i="2"/>
  <c r="T332" i="2" l="1"/>
  <c r="U332" i="2" s="1"/>
  <c r="S333" i="2"/>
  <c r="X330" i="2"/>
  <c r="Z330" i="2" s="1"/>
  <c r="Y330" i="2" s="1"/>
  <c r="W331" i="2"/>
  <c r="V331" i="2"/>
  <c r="AA331" i="2"/>
  <c r="W332" i="2" l="1"/>
  <c r="X331" i="2"/>
  <c r="Z331" i="2" s="1"/>
  <c r="Y331" i="2" s="1"/>
  <c r="T333" i="2"/>
  <c r="U333" i="2" s="1"/>
  <c r="S334" i="2"/>
  <c r="V332" i="2"/>
  <c r="AA332" i="2"/>
  <c r="T334" i="2" l="1"/>
  <c r="U334" i="2" s="1"/>
  <c r="S335" i="2"/>
  <c r="V333" i="2"/>
  <c r="AA333" i="2"/>
  <c r="W333" i="2"/>
  <c r="X332" i="2"/>
  <c r="Z332" i="2" s="1"/>
  <c r="Y332" i="2" s="1"/>
  <c r="X333" i="2" l="1"/>
  <c r="Z333" i="2" s="1"/>
  <c r="Y333" i="2" s="1"/>
  <c r="W334" i="2"/>
  <c r="T335" i="2"/>
  <c r="U335" i="2" s="1"/>
  <c r="S336" i="2"/>
  <c r="V334" i="2"/>
  <c r="AA334" i="2"/>
  <c r="S337" i="2" l="1"/>
  <c r="T336" i="2"/>
  <c r="U336" i="2" s="1"/>
  <c r="V335" i="2"/>
  <c r="AA335" i="2"/>
  <c r="X334" i="2"/>
  <c r="Z334" i="2" s="1"/>
  <c r="Y334" i="2" s="1"/>
  <c r="W335" i="2"/>
  <c r="X335" i="2" l="1"/>
  <c r="Z335" i="2" s="1"/>
  <c r="Y335" i="2" s="1"/>
  <c r="W336" i="2"/>
  <c r="AA336" i="2"/>
  <c r="V336" i="2"/>
  <c r="T337" i="2"/>
  <c r="U337" i="2" s="1"/>
  <c r="S338" i="2"/>
  <c r="T338" i="2" l="1"/>
  <c r="U338" i="2" s="1"/>
  <c r="S339" i="2"/>
  <c r="AA337" i="2"/>
  <c r="V337" i="2"/>
  <c r="X336" i="2"/>
  <c r="Z336" i="2" s="1"/>
  <c r="Y336" i="2" s="1"/>
  <c r="W337" i="2"/>
  <c r="X337" i="2" l="1"/>
  <c r="Z337" i="2" s="1"/>
  <c r="Y337" i="2" s="1"/>
  <c r="W338" i="2"/>
  <c r="S340" i="2"/>
  <c r="T339" i="2"/>
  <c r="U339" i="2" s="1"/>
  <c r="AA338" i="2"/>
  <c r="V338" i="2"/>
  <c r="AA339" i="2" l="1"/>
  <c r="V339" i="2"/>
  <c r="S341" i="2"/>
  <c r="T340" i="2"/>
  <c r="U340" i="2" s="1"/>
  <c r="X338" i="2"/>
  <c r="Z338" i="2" s="1"/>
  <c r="Y338" i="2" s="1"/>
  <c r="W339" i="2"/>
  <c r="X339" i="2" l="1"/>
  <c r="Z339" i="2" s="1"/>
  <c r="Y339" i="2" s="1"/>
  <c r="W340" i="2"/>
  <c r="AA340" i="2"/>
  <c r="V340" i="2"/>
  <c r="T341" i="2"/>
  <c r="U341" i="2" s="1"/>
  <c r="S342" i="2"/>
  <c r="T342" i="2" l="1"/>
  <c r="U342" i="2" s="1"/>
  <c r="S343" i="2"/>
  <c r="AA341" i="2"/>
  <c r="V341" i="2"/>
  <c r="W341" i="2"/>
  <c r="X340" i="2"/>
  <c r="Z340" i="2" s="1"/>
  <c r="Y340" i="2" s="1"/>
  <c r="X341" i="2" l="1"/>
  <c r="Z341" i="2" s="1"/>
  <c r="Y341" i="2" s="1"/>
  <c r="W342" i="2"/>
  <c r="T343" i="2"/>
  <c r="U343" i="2" s="1"/>
  <c r="S344" i="2"/>
  <c r="AA342" i="2"/>
  <c r="V342" i="2"/>
  <c r="T344" i="2" l="1"/>
  <c r="U344" i="2" s="1"/>
  <c r="S345" i="2"/>
  <c r="V343" i="2"/>
  <c r="AA343" i="2"/>
  <c r="X342" i="2"/>
  <c r="Z342" i="2" s="1"/>
  <c r="Y342" i="2" s="1"/>
  <c r="W343" i="2"/>
  <c r="W344" i="2" l="1"/>
  <c r="X343" i="2"/>
  <c r="Z343" i="2" s="1"/>
  <c r="Y343" i="2" s="1"/>
  <c r="T345" i="2"/>
  <c r="U345" i="2" s="1"/>
  <c r="S346" i="2"/>
  <c r="V344" i="2"/>
  <c r="AA344" i="2"/>
  <c r="T346" i="2" l="1"/>
  <c r="U346" i="2" s="1"/>
  <c r="S347" i="2"/>
  <c r="V345" i="2"/>
  <c r="AA345" i="2"/>
  <c r="W345" i="2"/>
  <c r="X344" i="2"/>
  <c r="Z344" i="2" s="1"/>
  <c r="Y344" i="2" s="1"/>
  <c r="X345" i="2" l="1"/>
  <c r="Z345" i="2" s="1"/>
  <c r="Y345" i="2" s="1"/>
  <c r="W346" i="2"/>
  <c r="T347" i="2"/>
  <c r="U347" i="2" s="1"/>
  <c r="S348" i="2"/>
  <c r="V346" i="2"/>
  <c r="AA346" i="2"/>
  <c r="V347" i="2" l="1"/>
  <c r="AA347" i="2"/>
  <c r="S349" i="2"/>
  <c r="T348" i="2"/>
  <c r="U348" i="2" s="1"/>
  <c r="X346" i="2"/>
  <c r="Z346" i="2" s="1"/>
  <c r="Y346" i="2" s="1"/>
  <c r="W347" i="2"/>
  <c r="X347" i="2" l="1"/>
  <c r="Z347" i="2" s="1"/>
  <c r="Y347" i="2" s="1"/>
  <c r="W348" i="2"/>
  <c r="AA348" i="2"/>
  <c r="V348" i="2"/>
  <c r="T349" i="2"/>
  <c r="U349" i="2" s="1"/>
  <c r="S350" i="2"/>
  <c r="T350" i="2" l="1"/>
  <c r="U350" i="2" s="1"/>
  <c r="S351" i="2"/>
  <c r="AA349" i="2"/>
  <c r="V349" i="2"/>
  <c r="X348" i="2"/>
  <c r="Z348" i="2" s="1"/>
  <c r="Y348" i="2" s="1"/>
  <c r="W349" i="2"/>
  <c r="X349" i="2" l="1"/>
  <c r="Z349" i="2" s="1"/>
  <c r="Y349" i="2" s="1"/>
  <c r="W350" i="2"/>
  <c r="S352" i="2"/>
  <c r="T351" i="2"/>
  <c r="U351" i="2" s="1"/>
  <c r="AA350" i="2"/>
  <c r="V350" i="2"/>
  <c r="AA351" i="2" l="1"/>
  <c r="V351" i="2"/>
  <c r="S353" i="2"/>
  <c r="T352" i="2"/>
  <c r="U352" i="2" s="1"/>
  <c r="X350" i="2"/>
  <c r="Z350" i="2" s="1"/>
  <c r="Y350" i="2" s="1"/>
  <c r="W351" i="2"/>
  <c r="X351" i="2" l="1"/>
  <c r="Z351" i="2" s="1"/>
  <c r="Y351" i="2" s="1"/>
  <c r="W352" i="2"/>
  <c r="T353" i="2"/>
  <c r="U353" i="2" s="1"/>
  <c r="S354" i="2"/>
  <c r="AA352" i="2"/>
  <c r="V352" i="2"/>
  <c r="T354" i="2" l="1"/>
  <c r="U354" i="2" s="1"/>
  <c r="S355" i="2"/>
  <c r="AA353" i="2"/>
  <c r="V353" i="2"/>
  <c r="W353" i="2"/>
  <c r="X352" i="2"/>
  <c r="Z352" i="2" s="1"/>
  <c r="Y352" i="2" s="1"/>
  <c r="X353" i="2" l="1"/>
  <c r="Z353" i="2" s="1"/>
  <c r="Y353" i="2" s="1"/>
  <c r="W354" i="2"/>
  <c r="T355" i="2"/>
  <c r="U355" i="2" s="1"/>
  <c r="S356" i="2"/>
  <c r="AA354" i="2"/>
  <c r="V354" i="2"/>
  <c r="V355" i="2" l="1"/>
  <c r="AA355" i="2"/>
  <c r="X354" i="2"/>
  <c r="Z354" i="2" s="1"/>
  <c r="Y354" i="2" s="1"/>
  <c r="W355" i="2"/>
  <c r="T356" i="2"/>
  <c r="U356" i="2" s="1"/>
  <c r="S357" i="2"/>
  <c r="T357" i="2" l="1"/>
  <c r="U357" i="2" s="1"/>
  <c r="S358" i="2"/>
  <c r="V356" i="2"/>
  <c r="AA356" i="2"/>
  <c r="W356" i="2"/>
  <c r="X355" i="2"/>
  <c r="Z355" i="2" s="1"/>
  <c r="Y355" i="2" s="1"/>
  <c r="T358" i="2" l="1"/>
  <c r="U358" i="2" s="1"/>
  <c r="S359" i="2"/>
  <c r="W357" i="2"/>
  <c r="X356" i="2"/>
  <c r="Z356" i="2" s="1"/>
  <c r="Y356" i="2" s="1"/>
  <c r="V357" i="2"/>
  <c r="AA357" i="2"/>
  <c r="X357" i="2" l="1"/>
  <c r="Z357" i="2" s="1"/>
  <c r="Y357" i="2" s="1"/>
  <c r="W358" i="2"/>
  <c r="T359" i="2"/>
  <c r="U359" i="2" s="1"/>
  <c r="S360" i="2"/>
  <c r="V358" i="2"/>
  <c r="AA358" i="2"/>
  <c r="S361" i="2" l="1"/>
  <c r="T360" i="2"/>
  <c r="U360" i="2" s="1"/>
  <c r="V359" i="2"/>
  <c r="AA359" i="2"/>
  <c r="X358" i="2"/>
  <c r="Z358" i="2" s="1"/>
  <c r="Y358" i="2" s="1"/>
  <c r="W359" i="2"/>
  <c r="X359" i="2" l="1"/>
  <c r="Z359" i="2" s="1"/>
  <c r="Y359" i="2" s="1"/>
  <c r="W360" i="2"/>
  <c r="AA360" i="2"/>
  <c r="V360" i="2"/>
  <c r="T361" i="2"/>
  <c r="U361" i="2" s="1"/>
  <c r="S362" i="2"/>
  <c r="T362" i="2" l="1"/>
  <c r="U362" i="2" s="1"/>
  <c r="S363" i="2"/>
  <c r="X360" i="2"/>
  <c r="Z360" i="2" s="1"/>
  <c r="Y360" i="2" s="1"/>
  <c r="W361" i="2"/>
  <c r="AA361" i="2"/>
  <c r="V361" i="2"/>
  <c r="S364" i="2" l="1"/>
  <c r="T363" i="2"/>
  <c r="U363" i="2" s="1"/>
  <c r="X361" i="2"/>
  <c r="Z361" i="2" s="1"/>
  <c r="Y361" i="2" s="1"/>
  <c r="W362" i="2"/>
  <c r="AA362" i="2"/>
  <c r="V362" i="2"/>
  <c r="X362" i="2" l="1"/>
  <c r="Z362" i="2" s="1"/>
  <c r="Y362" i="2" s="1"/>
  <c r="W363" i="2"/>
  <c r="AA363" i="2"/>
  <c r="V363" i="2"/>
  <c r="S365" i="2"/>
  <c r="T364" i="2"/>
  <c r="U364" i="2" s="1"/>
  <c r="AA364" i="2" l="1"/>
  <c r="V364" i="2"/>
  <c r="T365" i="2"/>
  <c r="U365" i="2" s="1"/>
  <c r="S366" i="2"/>
  <c r="X363" i="2"/>
  <c r="Z363" i="2" s="1"/>
  <c r="Y363" i="2" s="1"/>
  <c r="W364" i="2"/>
  <c r="W365" i="2" l="1"/>
  <c r="X364" i="2"/>
  <c r="Z364" i="2" s="1"/>
  <c r="Y364" i="2" s="1"/>
  <c r="T366" i="2"/>
  <c r="U366" i="2" s="1"/>
  <c r="S367" i="2"/>
  <c r="AA365" i="2"/>
  <c r="V365" i="2"/>
  <c r="T367" i="2" l="1"/>
  <c r="U367" i="2" s="1"/>
  <c r="S368" i="2"/>
  <c r="AA366" i="2"/>
  <c r="V366" i="2"/>
  <c r="X365" i="2"/>
  <c r="Z365" i="2" s="1"/>
  <c r="Y365" i="2" s="1"/>
  <c r="W366" i="2"/>
  <c r="X366" i="2" l="1"/>
  <c r="Z366" i="2" s="1"/>
  <c r="Y366" i="2" s="1"/>
  <c r="W367" i="2"/>
  <c r="T368" i="2"/>
  <c r="U368" i="2" s="1"/>
  <c r="S369" i="2"/>
  <c r="V367" i="2"/>
  <c r="AA367" i="2"/>
  <c r="T369" i="2" l="1"/>
  <c r="U369" i="2" s="1"/>
  <c r="S370" i="2"/>
  <c r="V368" i="2"/>
  <c r="AA368" i="2"/>
  <c r="W368" i="2"/>
  <c r="X367" i="2"/>
  <c r="Z367" i="2" s="1"/>
  <c r="Y367" i="2" s="1"/>
  <c r="W369" i="2" l="1"/>
  <c r="X368" i="2"/>
  <c r="Z368" i="2" s="1"/>
  <c r="Y368" i="2" s="1"/>
  <c r="T370" i="2"/>
  <c r="U370" i="2" s="1"/>
  <c r="S371" i="2"/>
  <c r="V369" i="2"/>
  <c r="AA369" i="2"/>
  <c r="T371" i="2" l="1"/>
  <c r="U371" i="2" s="1"/>
  <c r="S372" i="2"/>
  <c r="V370" i="2"/>
  <c r="AA370" i="2"/>
  <c r="X369" i="2"/>
  <c r="Z369" i="2" s="1"/>
  <c r="Y369" i="2" s="1"/>
  <c r="W370" i="2"/>
  <c r="X370" i="2" l="1"/>
  <c r="Z370" i="2" s="1"/>
  <c r="Y370" i="2" s="1"/>
  <c r="W371" i="2"/>
  <c r="S373" i="2"/>
  <c r="T372" i="2"/>
  <c r="U372" i="2" s="1"/>
  <c r="V371" i="2"/>
  <c r="AA371" i="2"/>
  <c r="AA372" i="2" l="1"/>
  <c r="V372" i="2"/>
  <c r="T373" i="2"/>
  <c r="U373" i="2" s="1"/>
  <c r="S374" i="2"/>
  <c r="X371" i="2"/>
  <c r="Z371" i="2" s="1"/>
  <c r="Y371" i="2" s="1"/>
  <c r="W372" i="2"/>
  <c r="X372" i="2" l="1"/>
  <c r="Z372" i="2" s="1"/>
  <c r="Y372" i="2" s="1"/>
  <c r="W373" i="2"/>
  <c r="T374" i="2"/>
  <c r="U374" i="2" s="1"/>
  <c r="S375" i="2"/>
  <c r="AA373" i="2"/>
  <c r="V373" i="2"/>
  <c r="S376" i="2" l="1"/>
  <c r="T375" i="2"/>
  <c r="U375" i="2" s="1"/>
  <c r="AA374" i="2"/>
  <c r="V374" i="2"/>
  <c r="X373" i="2"/>
  <c r="Z373" i="2" s="1"/>
  <c r="Y373" i="2" s="1"/>
  <c r="W374" i="2"/>
  <c r="X374" i="2" l="1"/>
  <c r="Z374" i="2" s="1"/>
  <c r="Y374" i="2" s="1"/>
  <c r="W375" i="2"/>
  <c r="AA375" i="2"/>
  <c r="V375" i="2"/>
  <c r="S377" i="2"/>
  <c r="T376" i="2"/>
  <c r="U376" i="2" s="1"/>
  <c r="AA376" i="2" l="1"/>
  <c r="V376" i="2"/>
  <c r="T377" i="2"/>
  <c r="U377" i="2" s="1"/>
  <c r="S378" i="2"/>
  <c r="X375" i="2"/>
  <c r="Z375" i="2" s="1"/>
  <c r="Y375" i="2" s="1"/>
  <c r="W376" i="2"/>
  <c r="W377" i="2" l="1"/>
  <c r="X376" i="2"/>
  <c r="Z376" i="2" s="1"/>
  <c r="Y376" i="2" s="1"/>
  <c r="T378" i="2"/>
  <c r="U378" i="2" s="1"/>
  <c r="S379" i="2"/>
  <c r="AA377" i="2"/>
  <c r="V377" i="2"/>
  <c r="T379" i="2" l="1"/>
  <c r="U379" i="2" s="1"/>
  <c r="S380" i="2"/>
  <c r="AA378" i="2"/>
  <c r="V378" i="2"/>
  <c r="X377" i="2"/>
  <c r="Z377" i="2" s="1"/>
  <c r="Y377" i="2" s="1"/>
  <c r="W378" i="2"/>
  <c r="X378" i="2" l="1"/>
  <c r="Z378" i="2" s="1"/>
  <c r="Y378" i="2" s="1"/>
  <c r="W379" i="2"/>
  <c r="T380" i="2"/>
  <c r="U380" i="2" s="1"/>
  <c r="S381" i="2"/>
  <c r="V379" i="2"/>
  <c r="AA379" i="2"/>
  <c r="T381" i="2" l="1"/>
  <c r="U381" i="2" s="1"/>
  <c r="S382" i="2"/>
  <c r="V380" i="2"/>
  <c r="AA380" i="2"/>
  <c r="W380" i="2"/>
  <c r="X379" i="2"/>
  <c r="Z379" i="2" s="1"/>
  <c r="Y379" i="2" s="1"/>
  <c r="T382" i="2" l="1"/>
  <c r="U382" i="2" s="1"/>
  <c r="S383" i="2"/>
  <c r="W381" i="2"/>
  <c r="X380" i="2"/>
  <c r="Z380" i="2" s="1"/>
  <c r="Y380" i="2" s="1"/>
  <c r="V381" i="2"/>
  <c r="AA381" i="2"/>
  <c r="X381" i="2" l="1"/>
  <c r="Z381" i="2" s="1"/>
  <c r="Y381" i="2" s="1"/>
  <c r="W382" i="2"/>
  <c r="T383" i="2"/>
  <c r="U383" i="2" s="1"/>
  <c r="S384" i="2"/>
  <c r="V382" i="2"/>
  <c r="AA382" i="2"/>
  <c r="S385" i="2" l="1"/>
  <c r="T384" i="2"/>
  <c r="U384" i="2" s="1"/>
  <c r="V383" i="2"/>
  <c r="AA383" i="2"/>
  <c r="X382" i="2"/>
  <c r="Z382" i="2" s="1"/>
  <c r="Y382" i="2" s="1"/>
  <c r="W383" i="2"/>
  <c r="X383" i="2" l="1"/>
  <c r="Z383" i="2" s="1"/>
  <c r="Y383" i="2" s="1"/>
  <c r="W384" i="2"/>
  <c r="AA384" i="2"/>
  <c r="V384" i="2"/>
  <c r="T385" i="2"/>
  <c r="U385" i="2" s="1"/>
  <c r="S386" i="2"/>
  <c r="AA385" i="2" l="1"/>
  <c r="V385" i="2"/>
  <c r="T386" i="2"/>
  <c r="U386" i="2" s="1"/>
  <c r="S387" i="2"/>
  <c r="X384" i="2"/>
  <c r="Z384" i="2" s="1"/>
  <c r="Y384" i="2" s="1"/>
  <c r="W385" i="2"/>
  <c r="X385" i="2" l="1"/>
  <c r="Z385" i="2" s="1"/>
  <c r="Y385" i="2" s="1"/>
  <c r="W386" i="2"/>
  <c r="S388" i="2"/>
  <c r="T387" i="2"/>
  <c r="U387" i="2" s="1"/>
  <c r="AA386" i="2"/>
  <c r="V386" i="2"/>
  <c r="AA387" i="2" l="1"/>
  <c r="V387" i="2"/>
  <c r="S389" i="2"/>
  <c r="T388" i="2"/>
  <c r="U388" i="2" s="1"/>
  <c r="X386" i="2"/>
  <c r="Z386" i="2" s="1"/>
  <c r="Y386" i="2" s="1"/>
  <c r="W387" i="2"/>
  <c r="X387" i="2" l="1"/>
  <c r="Z387" i="2" s="1"/>
  <c r="Y387" i="2" s="1"/>
  <c r="W388" i="2"/>
  <c r="T389" i="2"/>
  <c r="U389" i="2" s="1"/>
  <c r="S390" i="2"/>
  <c r="AA388" i="2"/>
  <c r="V388" i="2"/>
  <c r="T390" i="2" l="1"/>
  <c r="U390" i="2" s="1"/>
  <c r="S391" i="2"/>
  <c r="AA389" i="2"/>
  <c r="V389" i="2"/>
  <c r="W389" i="2"/>
  <c r="X388" i="2"/>
  <c r="Z388" i="2" s="1"/>
  <c r="Y388" i="2" s="1"/>
  <c r="X389" i="2" l="1"/>
  <c r="Z389" i="2" s="1"/>
  <c r="Y389" i="2" s="1"/>
  <c r="W390" i="2"/>
  <c r="T391" i="2"/>
  <c r="U391" i="2" s="1"/>
  <c r="S392" i="2"/>
  <c r="AA390" i="2"/>
  <c r="V390" i="2"/>
  <c r="T392" i="2" l="1"/>
  <c r="U392" i="2" s="1"/>
  <c r="S393" i="2"/>
  <c r="V391" i="2"/>
  <c r="AA391" i="2"/>
  <c r="W391" i="2"/>
  <c r="X390" i="2"/>
  <c r="Z390" i="2" s="1"/>
  <c r="Y390" i="2" s="1"/>
  <c r="W392" i="2" l="1"/>
  <c r="X391" i="2"/>
  <c r="Z391" i="2" s="1"/>
  <c r="Y391" i="2" s="1"/>
  <c r="S394" i="2"/>
  <c r="T393" i="2"/>
  <c r="U393" i="2" s="1"/>
  <c r="V392" i="2"/>
  <c r="AA392" i="2"/>
  <c r="V393" i="2" l="1"/>
  <c r="AA393" i="2"/>
  <c r="S395" i="2"/>
  <c r="T394" i="2"/>
  <c r="U394" i="2" s="1"/>
  <c r="W393" i="2"/>
  <c r="X392" i="2"/>
  <c r="Z392" i="2" s="1"/>
  <c r="Y392" i="2" s="1"/>
  <c r="W394" i="2" l="1"/>
  <c r="X393" i="2"/>
  <c r="Z393" i="2" s="1"/>
  <c r="Y393" i="2" s="1"/>
  <c r="V394" i="2"/>
  <c r="AA394" i="2"/>
  <c r="T395" i="2"/>
  <c r="U395" i="2" s="1"/>
  <c r="S396" i="2"/>
  <c r="S397" i="2" l="1"/>
  <c r="T396" i="2"/>
  <c r="U396" i="2" s="1"/>
  <c r="AA395" i="2"/>
  <c r="V395" i="2"/>
  <c r="X394" i="2"/>
  <c r="Z394" i="2" s="1"/>
  <c r="Y394" i="2" s="1"/>
  <c r="W395" i="2"/>
  <c r="X395" i="2" l="1"/>
  <c r="Z395" i="2" s="1"/>
  <c r="Y395" i="2" s="1"/>
  <c r="W396" i="2"/>
  <c r="AA396" i="2"/>
  <c r="V396" i="2"/>
  <c r="T397" i="2"/>
  <c r="U397" i="2" s="1"/>
  <c r="S398" i="2"/>
  <c r="T398" i="2" l="1"/>
  <c r="U398" i="2" s="1"/>
  <c r="S399" i="2"/>
  <c r="AA397" i="2"/>
  <c r="V397" i="2"/>
  <c r="X396" i="2"/>
  <c r="Z396" i="2" s="1"/>
  <c r="Y396" i="2" s="1"/>
  <c r="W397" i="2"/>
  <c r="W398" i="2" l="1"/>
  <c r="X397" i="2"/>
  <c r="Z397" i="2" s="1"/>
  <c r="Y397" i="2" s="1"/>
  <c r="S400" i="2"/>
  <c r="T399" i="2"/>
  <c r="U399" i="2" s="1"/>
  <c r="AA398" i="2"/>
  <c r="V398" i="2"/>
  <c r="AA399" i="2" l="1"/>
  <c r="V399" i="2"/>
  <c r="S401" i="2"/>
  <c r="T400" i="2"/>
  <c r="U400" i="2" s="1"/>
  <c r="W399" i="2"/>
  <c r="X398" i="2"/>
  <c r="Z398" i="2" s="1"/>
  <c r="Y398" i="2" s="1"/>
  <c r="X399" i="2" l="1"/>
  <c r="Z399" i="2" s="1"/>
  <c r="Y399" i="2" s="1"/>
  <c r="W400" i="2"/>
  <c r="S402" i="2"/>
  <c r="T401" i="2"/>
  <c r="U401" i="2" s="1"/>
  <c r="AA400" i="2"/>
  <c r="V400" i="2"/>
  <c r="AA401" i="2" l="1"/>
  <c r="V401" i="2"/>
  <c r="T402" i="2"/>
  <c r="U402" i="2" s="1"/>
  <c r="S403" i="2"/>
  <c r="W401" i="2"/>
  <c r="X400" i="2"/>
  <c r="Z400" i="2" s="1"/>
  <c r="Y400" i="2" s="1"/>
  <c r="AA402" i="2" l="1"/>
  <c r="V402" i="2"/>
  <c r="W402" i="2"/>
  <c r="X401" i="2"/>
  <c r="Z401" i="2" s="1"/>
  <c r="Y401" i="2" s="1"/>
  <c r="T403" i="2"/>
  <c r="U403" i="2" s="1"/>
  <c r="S404" i="2"/>
  <c r="T404" i="2" l="1"/>
  <c r="U404" i="2" s="1"/>
  <c r="S405" i="2"/>
  <c r="AA403" i="2"/>
  <c r="V403" i="2"/>
  <c r="X402" i="2"/>
  <c r="Z402" i="2" s="1"/>
  <c r="Y402" i="2" s="1"/>
  <c r="W403" i="2"/>
  <c r="W404" i="2" l="1"/>
  <c r="X403" i="2"/>
  <c r="Z403" i="2" s="1"/>
  <c r="Y403" i="2" s="1"/>
  <c r="S406" i="2"/>
  <c r="T405" i="2"/>
  <c r="U405" i="2" s="1"/>
  <c r="V404" i="2"/>
  <c r="AA404" i="2"/>
  <c r="V405" i="2" l="1"/>
  <c r="AA405" i="2"/>
  <c r="T406" i="2"/>
  <c r="U406" i="2" s="1"/>
  <c r="S407" i="2"/>
  <c r="W405" i="2"/>
  <c r="X404" i="2"/>
  <c r="Z404" i="2" s="1"/>
  <c r="Y404" i="2" s="1"/>
  <c r="W406" i="2" l="1"/>
  <c r="X405" i="2"/>
  <c r="Z405" i="2" s="1"/>
  <c r="Y405" i="2" s="1"/>
  <c r="T407" i="2"/>
  <c r="U407" i="2" s="1"/>
  <c r="S408" i="2"/>
  <c r="V406" i="2"/>
  <c r="AA406" i="2"/>
  <c r="T408" i="2" l="1"/>
  <c r="U408" i="2" s="1"/>
  <c r="S409" i="2"/>
  <c r="V407" i="2"/>
  <c r="AA407" i="2"/>
  <c r="X406" i="2"/>
  <c r="Z406" i="2" s="1"/>
  <c r="Y406" i="2" s="1"/>
  <c r="W407" i="2"/>
  <c r="X407" i="2" l="1"/>
  <c r="Z407" i="2" s="1"/>
  <c r="Y407" i="2" s="1"/>
  <c r="W408" i="2"/>
  <c r="T409" i="2"/>
  <c r="U409" i="2" s="1"/>
  <c r="S410" i="2"/>
  <c r="V408" i="2"/>
  <c r="AA408" i="2"/>
  <c r="T410" i="2" l="1"/>
  <c r="U410" i="2" s="1"/>
  <c r="S411" i="2"/>
  <c r="AA409" i="2"/>
  <c r="V409" i="2"/>
  <c r="X408" i="2"/>
  <c r="Z408" i="2" s="1"/>
  <c r="Y408" i="2" s="1"/>
  <c r="W409" i="2"/>
  <c r="X409" i="2" l="1"/>
  <c r="Z409" i="2" s="1"/>
  <c r="Y409" i="2" s="1"/>
  <c r="W410" i="2"/>
  <c r="S412" i="2"/>
  <c r="T411" i="2"/>
  <c r="U411" i="2" s="1"/>
  <c r="AA410" i="2"/>
  <c r="V410" i="2"/>
  <c r="S413" i="2" l="1"/>
  <c r="T412" i="2"/>
  <c r="U412" i="2" s="1"/>
  <c r="AA411" i="2"/>
  <c r="V411" i="2"/>
  <c r="X410" i="2"/>
  <c r="Z410" i="2" s="1"/>
  <c r="Y410" i="2" s="1"/>
  <c r="W411" i="2"/>
  <c r="X411" i="2" l="1"/>
  <c r="Z411" i="2" s="1"/>
  <c r="Y411" i="2" s="1"/>
  <c r="W412" i="2"/>
  <c r="AA412" i="2"/>
  <c r="V412" i="2"/>
  <c r="S414" i="2"/>
  <c r="T413" i="2"/>
  <c r="U413" i="2" s="1"/>
  <c r="AA413" i="2" l="1"/>
  <c r="V413" i="2"/>
  <c r="T414" i="2"/>
  <c r="U414" i="2" s="1"/>
  <c r="S415" i="2"/>
  <c r="X412" i="2"/>
  <c r="Z412" i="2" s="1"/>
  <c r="Y412" i="2" s="1"/>
  <c r="W413" i="2"/>
  <c r="W414" i="2" l="1"/>
  <c r="X413" i="2"/>
  <c r="Z413" i="2" s="1"/>
  <c r="Y413" i="2" s="1"/>
  <c r="T415" i="2"/>
  <c r="U415" i="2" s="1"/>
  <c r="S416" i="2"/>
  <c r="AA414" i="2"/>
  <c r="V414" i="2"/>
  <c r="T416" i="2" l="1"/>
  <c r="U416" i="2" s="1"/>
  <c r="S417" i="2"/>
  <c r="AA415" i="2"/>
  <c r="V415" i="2"/>
  <c r="W415" i="2"/>
  <c r="X414" i="2"/>
  <c r="Z414" i="2" s="1"/>
  <c r="Y414" i="2" s="1"/>
  <c r="W416" i="2" l="1"/>
  <c r="X415" i="2"/>
  <c r="Z415" i="2" s="1"/>
  <c r="Y415" i="2" s="1"/>
  <c r="T417" i="2"/>
  <c r="U417" i="2" s="1"/>
  <c r="S418" i="2"/>
  <c r="V416" i="2"/>
  <c r="AA416" i="2"/>
  <c r="T418" i="2" l="1"/>
  <c r="U418" i="2" s="1"/>
  <c r="S419" i="2"/>
  <c r="V417" i="2"/>
  <c r="AA417" i="2"/>
  <c r="W417" i="2"/>
  <c r="X416" i="2"/>
  <c r="Z416" i="2" s="1"/>
  <c r="Y416" i="2" s="1"/>
  <c r="W418" i="2" l="1"/>
  <c r="X417" i="2"/>
  <c r="Z417" i="2" s="1"/>
  <c r="Y417" i="2" s="1"/>
  <c r="T419" i="2"/>
  <c r="U419" i="2" s="1"/>
  <c r="S420" i="2"/>
  <c r="V418" i="2"/>
  <c r="AA418" i="2"/>
  <c r="T420" i="2" l="1"/>
  <c r="U420" i="2" s="1"/>
  <c r="S421" i="2"/>
  <c r="V419" i="2"/>
  <c r="AA419" i="2"/>
  <c r="X418" i="2"/>
  <c r="Z418" i="2" s="1"/>
  <c r="Y418" i="2" s="1"/>
  <c r="W419" i="2"/>
  <c r="X419" i="2" l="1"/>
  <c r="Z419" i="2" s="1"/>
  <c r="Y419" i="2" s="1"/>
  <c r="W420" i="2"/>
  <c r="T421" i="2"/>
  <c r="U421" i="2" s="1"/>
  <c r="S422" i="2"/>
  <c r="V420" i="2"/>
  <c r="AA420" i="2"/>
  <c r="S423" i="2" l="1"/>
  <c r="T422" i="2"/>
  <c r="U422" i="2" s="1"/>
  <c r="AA421" i="2"/>
  <c r="V421" i="2"/>
  <c r="X420" i="2"/>
  <c r="Z420" i="2" s="1"/>
  <c r="Y420" i="2" s="1"/>
  <c r="W421" i="2"/>
  <c r="X421" i="2" l="1"/>
  <c r="Z421" i="2" s="1"/>
  <c r="Y421" i="2" s="1"/>
  <c r="W422" i="2"/>
  <c r="AA422" i="2"/>
  <c r="V422" i="2"/>
  <c r="S424" i="2"/>
  <c r="T423" i="2"/>
  <c r="U423" i="2" s="1"/>
  <c r="S425" i="2" l="1"/>
  <c r="T424" i="2"/>
  <c r="U424" i="2" s="1"/>
  <c r="AA423" i="2"/>
  <c r="V423" i="2"/>
  <c r="X422" i="2"/>
  <c r="Z422" i="2" s="1"/>
  <c r="Y422" i="2" s="1"/>
  <c r="W423" i="2"/>
  <c r="X423" i="2" l="1"/>
  <c r="Z423" i="2" s="1"/>
  <c r="Y423" i="2" s="1"/>
  <c r="W424" i="2"/>
  <c r="AA424" i="2"/>
  <c r="V424" i="2"/>
  <c r="S426" i="2"/>
  <c r="T425" i="2"/>
  <c r="U425" i="2" s="1"/>
  <c r="AA425" i="2" l="1"/>
  <c r="V425" i="2"/>
  <c r="T426" i="2"/>
  <c r="U426" i="2" s="1"/>
  <c r="S427" i="2"/>
  <c r="W425" i="2"/>
  <c r="X424" i="2"/>
  <c r="Z424" i="2" s="1"/>
  <c r="Y424" i="2" s="1"/>
  <c r="W426" i="2" l="1"/>
  <c r="X425" i="2"/>
  <c r="Z425" i="2" s="1"/>
  <c r="Y425" i="2" s="1"/>
  <c r="T427" i="2"/>
  <c r="U427" i="2" s="1"/>
  <c r="S428" i="2"/>
  <c r="AA426" i="2"/>
  <c r="V426" i="2"/>
  <c r="T428" i="2" l="1"/>
  <c r="U428" i="2" s="1"/>
  <c r="S429" i="2"/>
  <c r="AA427" i="2"/>
  <c r="V427" i="2"/>
  <c r="X426" i="2"/>
  <c r="Z426" i="2" s="1"/>
  <c r="Y426" i="2" s="1"/>
  <c r="W427" i="2"/>
  <c r="X427" i="2" l="1"/>
  <c r="Z427" i="2" s="1"/>
  <c r="Y427" i="2" s="1"/>
  <c r="W428" i="2"/>
  <c r="T429" i="2"/>
  <c r="U429" i="2" s="1"/>
  <c r="S430" i="2"/>
  <c r="V428" i="2"/>
  <c r="AA428" i="2"/>
  <c r="T430" i="2" l="1"/>
  <c r="U430" i="2" s="1"/>
  <c r="S431" i="2"/>
  <c r="V429" i="2"/>
  <c r="AA429" i="2"/>
  <c r="W429" i="2"/>
  <c r="X428" i="2"/>
  <c r="Z428" i="2" s="1"/>
  <c r="Y428" i="2" s="1"/>
  <c r="W430" i="2" l="1"/>
  <c r="X429" i="2"/>
  <c r="Z429" i="2" s="1"/>
  <c r="Y429" i="2" s="1"/>
  <c r="T431" i="2"/>
  <c r="U431" i="2" s="1"/>
  <c r="S432" i="2"/>
  <c r="V430" i="2"/>
  <c r="AA430" i="2"/>
  <c r="V431" i="2" l="1"/>
  <c r="AA431" i="2"/>
  <c r="S433" i="2"/>
  <c r="T432" i="2"/>
  <c r="U432" i="2" s="1"/>
  <c r="X430" i="2"/>
  <c r="Z430" i="2" s="1"/>
  <c r="Y430" i="2" s="1"/>
  <c r="W431" i="2"/>
  <c r="X431" i="2" l="1"/>
  <c r="Z431" i="2" s="1"/>
  <c r="Y431" i="2" s="1"/>
  <c r="W432" i="2"/>
  <c r="S434" i="2"/>
  <c r="T433" i="2"/>
  <c r="U433" i="2" s="1"/>
  <c r="V432" i="2"/>
  <c r="AA432" i="2"/>
  <c r="AA433" i="2" l="1"/>
  <c r="V433" i="2"/>
  <c r="T434" i="2"/>
  <c r="U434" i="2" s="1"/>
  <c r="S435" i="2"/>
  <c r="X432" i="2"/>
  <c r="Z432" i="2" s="1"/>
  <c r="Y432" i="2" s="1"/>
  <c r="W433" i="2"/>
  <c r="T435" i="2" l="1"/>
  <c r="U435" i="2" s="1"/>
  <c r="S436" i="2"/>
  <c r="X433" i="2"/>
  <c r="Z433" i="2" s="1"/>
  <c r="Y433" i="2" s="1"/>
  <c r="W434" i="2"/>
  <c r="AA434" i="2"/>
  <c r="V434" i="2"/>
  <c r="X434" i="2" l="1"/>
  <c r="Z434" i="2" s="1"/>
  <c r="Y434" i="2" s="1"/>
  <c r="W435" i="2"/>
  <c r="S437" i="2"/>
  <c r="T436" i="2"/>
  <c r="U436" i="2" s="1"/>
  <c r="AA435" i="2"/>
  <c r="V435" i="2"/>
  <c r="S438" i="2" l="1"/>
  <c r="T437" i="2"/>
  <c r="U437" i="2" s="1"/>
  <c r="X435" i="2"/>
  <c r="Z435" i="2" s="1"/>
  <c r="Y435" i="2" s="1"/>
  <c r="W436" i="2"/>
  <c r="AA436" i="2"/>
  <c r="V436" i="2"/>
  <c r="W437" i="2" l="1"/>
  <c r="X436" i="2"/>
  <c r="Z436" i="2" s="1"/>
  <c r="Y436" i="2" s="1"/>
  <c r="AA437" i="2"/>
  <c r="V437" i="2"/>
  <c r="T438" i="2"/>
  <c r="U438" i="2" s="1"/>
  <c r="S439" i="2"/>
  <c r="T439" i="2" l="1"/>
  <c r="U439" i="2" s="1"/>
  <c r="S440" i="2"/>
  <c r="AA438" i="2"/>
  <c r="V438" i="2"/>
  <c r="W438" i="2"/>
  <c r="X437" i="2"/>
  <c r="Z437" i="2" s="1"/>
  <c r="Y437" i="2" s="1"/>
  <c r="X438" i="2" l="1"/>
  <c r="Z438" i="2" s="1"/>
  <c r="Y438" i="2" s="1"/>
  <c r="W439" i="2"/>
  <c r="T440" i="2"/>
  <c r="U440" i="2" s="1"/>
  <c r="S441" i="2"/>
  <c r="V439" i="2"/>
  <c r="AA439" i="2"/>
  <c r="T441" i="2" l="1"/>
  <c r="U441" i="2" s="1"/>
  <c r="S442" i="2"/>
  <c r="V440" i="2"/>
  <c r="AA440" i="2"/>
  <c r="X439" i="2"/>
  <c r="Z439" i="2" s="1"/>
  <c r="Y439" i="2" s="1"/>
  <c r="W440" i="2"/>
  <c r="W441" i="2" l="1"/>
  <c r="X440" i="2"/>
  <c r="Z440" i="2" s="1"/>
  <c r="Y440" i="2" s="1"/>
  <c r="T442" i="2"/>
  <c r="U442" i="2" s="1"/>
  <c r="S443" i="2"/>
  <c r="V441" i="2"/>
  <c r="AA441" i="2"/>
  <c r="T443" i="2" l="1"/>
  <c r="U443" i="2" s="1"/>
  <c r="S444" i="2"/>
  <c r="V442" i="2"/>
  <c r="AA442" i="2"/>
  <c r="W442" i="2"/>
  <c r="X441" i="2"/>
  <c r="Z441" i="2" s="1"/>
  <c r="Y441" i="2" s="1"/>
  <c r="X442" i="2" l="1"/>
  <c r="Z442" i="2" s="1"/>
  <c r="Y442" i="2" s="1"/>
  <c r="W443" i="2"/>
  <c r="S445" i="2"/>
  <c r="T444" i="2"/>
  <c r="U444" i="2" s="1"/>
  <c r="V443" i="2"/>
  <c r="AA443" i="2"/>
  <c r="V444" i="2" l="1"/>
  <c r="AA444" i="2"/>
  <c r="S446" i="2"/>
  <c r="T445" i="2"/>
  <c r="U445" i="2" s="1"/>
  <c r="X443" i="2"/>
  <c r="Z443" i="2" s="1"/>
  <c r="Y443" i="2" s="1"/>
  <c r="W444" i="2"/>
  <c r="X444" i="2" l="1"/>
  <c r="Z444" i="2" s="1"/>
  <c r="Y444" i="2" s="1"/>
  <c r="W445" i="2"/>
  <c r="AA445" i="2"/>
  <c r="V445" i="2"/>
  <c r="T446" i="2"/>
  <c r="U446" i="2" s="1"/>
  <c r="S447" i="2"/>
  <c r="T447" i="2" l="1"/>
  <c r="U447" i="2" s="1"/>
  <c r="S448" i="2"/>
  <c r="AA446" i="2"/>
  <c r="V446" i="2"/>
  <c r="X445" i="2"/>
  <c r="Z445" i="2" s="1"/>
  <c r="Y445" i="2" s="1"/>
  <c r="W446" i="2"/>
  <c r="X446" i="2" l="1"/>
  <c r="Z446" i="2" s="1"/>
  <c r="Y446" i="2" s="1"/>
  <c r="W447" i="2"/>
  <c r="S449" i="2"/>
  <c r="T448" i="2"/>
  <c r="U448" i="2" s="1"/>
  <c r="AA447" i="2"/>
  <c r="V447" i="2"/>
  <c r="AA448" i="2" l="1"/>
  <c r="V448" i="2"/>
  <c r="S450" i="2"/>
  <c r="T449" i="2"/>
  <c r="U449" i="2" s="1"/>
  <c r="X447" i="2"/>
  <c r="Z447" i="2" s="1"/>
  <c r="Y447" i="2" s="1"/>
  <c r="W448" i="2"/>
  <c r="W449" i="2" l="1"/>
  <c r="X448" i="2"/>
  <c r="Z448" i="2" s="1"/>
  <c r="Y448" i="2" s="1"/>
  <c r="AA449" i="2"/>
  <c r="V449" i="2"/>
  <c r="T450" i="2"/>
  <c r="U450" i="2" s="1"/>
  <c r="S451" i="2"/>
  <c r="T451" i="2" l="1"/>
  <c r="U451" i="2" s="1"/>
  <c r="S452" i="2"/>
  <c r="AA450" i="2"/>
  <c r="V450" i="2"/>
  <c r="W450" i="2"/>
  <c r="X449" i="2"/>
  <c r="Z449" i="2" s="1"/>
  <c r="Y449" i="2" s="1"/>
  <c r="X450" i="2" l="1"/>
  <c r="Z450" i="2" s="1"/>
  <c r="Y450" i="2" s="1"/>
  <c r="W451" i="2"/>
  <c r="T452" i="2"/>
  <c r="U452" i="2" s="1"/>
  <c r="S453" i="2"/>
  <c r="AA451" i="2"/>
  <c r="V451" i="2"/>
  <c r="T453" i="2" l="1"/>
  <c r="U453" i="2" s="1"/>
  <c r="S454" i="2"/>
  <c r="V452" i="2"/>
  <c r="AA452" i="2"/>
  <c r="X451" i="2"/>
  <c r="Z451" i="2" s="1"/>
  <c r="Y451" i="2" s="1"/>
  <c r="W452" i="2"/>
  <c r="W453" i="2" l="1"/>
  <c r="X452" i="2"/>
  <c r="Z452" i="2" s="1"/>
  <c r="Y452" i="2" s="1"/>
  <c r="T454" i="2"/>
  <c r="U454" i="2" s="1"/>
  <c r="S455" i="2"/>
  <c r="V453" i="2"/>
  <c r="AA453" i="2"/>
  <c r="T455" i="2" l="1"/>
  <c r="U455" i="2" s="1"/>
  <c r="S456" i="2"/>
  <c r="V454" i="2"/>
  <c r="AA454" i="2"/>
  <c r="W454" i="2"/>
  <c r="X453" i="2"/>
  <c r="Z453" i="2" s="1"/>
  <c r="Y453" i="2" s="1"/>
  <c r="X454" i="2" l="1"/>
  <c r="Z454" i="2" s="1"/>
  <c r="Y454" i="2" s="1"/>
  <c r="W455" i="2"/>
  <c r="S457" i="2"/>
  <c r="T456" i="2"/>
  <c r="U456" i="2" s="1"/>
  <c r="V455" i="2"/>
  <c r="AA455" i="2"/>
  <c r="V456" i="2" l="1"/>
  <c r="AA456" i="2"/>
  <c r="S458" i="2"/>
  <c r="T457" i="2"/>
  <c r="U457" i="2" s="1"/>
  <c r="X455" i="2"/>
  <c r="Z455" i="2" s="1"/>
  <c r="Y455" i="2" s="1"/>
  <c r="W456" i="2"/>
  <c r="X456" i="2" l="1"/>
  <c r="Z456" i="2" s="1"/>
  <c r="Y456" i="2" s="1"/>
  <c r="W457" i="2"/>
  <c r="AA457" i="2"/>
  <c r="V457" i="2"/>
  <c r="T458" i="2"/>
  <c r="U458" i="2" s="1"/>
  <c r="S459" i="2"/>
  <c r="T459" i="2" l="1"/>
  <c r="U459" i="2" s="1"/>
  <c r="S460" i="2"/>
  <c r="AA458" i="2"/>
  <c r="V458" i="2"/>
  <c r="X457" i="2"/>
  <c r="Z457" i="2" s="1"/>
  <c r="Y457" i="2" s="1"/>
  <c r="W458" i="2"/>
  <c r="X458" i="2" l="1"/>
  <c r="Z458" i="2" s="1"/>
  <c r="Y458" i="2" s="1"/>
  <c r="W459" i="2"/>
  <c r="S461" i="2"/>
  <c r="T460" i="2"/>
  <c r="U460" i="2" s="1"/>
  <c r="AA459" i="2"/>
  <c r="V459" i="2"/>
  <c r="AA460" i="2" l="1"/>
  <c r="V460" i="2"/>
  <c r="S462" i="2"/>
  <c r="T461" i="2"/>
  <c r="U461" i="2" s="1"/>
  <c r="X459" i="2"/>
  <c r="Z459" i="2" s="1"/>
  <c r="Y459" i="2" s="1"/>
  <c r="W460" i="2"/>
  <c r="W461" i="2" l="1"/>
  <c r="X460" i="2"/>
  <c r="Z460" i="2" s="1"/>
  <c r="Y460" i="2" s="1"/>
  <c r="AA461" i="2"/>
  <c r="V461" i="2"/>
  <c r="T462" i="2"/>
  <c r="U462" i="2" s="1"/>
  <c r="S463" i="2"/>
  <c r="T463" i="2" l="1"/>
  <c r="U463" i="2" s="1"/>
  <c r="S464" i="2"/>
  <c r="AA462" i="2"/>
  <c r="V462" i="2"/>
  <c r="W462" i="2"/>
  <c r="X461" i="2"/>
  <c r="Z461" i="2" s="1"/>
  <c r="Y461" i="2" s="1"/>
  <c r="X462" i="2" l="1"/>
  <c r="Z462" i="2" s="1"/>
  <c r="Y462" i="2" s="1"/>
  <c r="W463" i="2"/>
  <c r="T464" i="2"/>
  <c r="U464" i="2" s="1"/>
  <c r="S465" i="2"/>
  <c r="AA463" i="2"/>
  <c r="V463" i="2"/>
  <c r="T465" i="2" l="1"/>
  <c r="U465" i="2" s="1"/>
  <c r="S466" i="2"/>
  <c r="V464" i="2"/>
  <c r="AA464" i="2"/>
  <c r="X463" i="2"/>
  <c r="Z463" i="2" s="1"/>
  <c r="Y463" i="2" s="1"/>
  <c r="W464" i="2"/>
  <c r="W465" i="2" l="1"/>
  <c r="X464" i="2"/>
  <c r="Z464" i="2" s="1"/>
  <c r="Y464" i="2" s="1"/>
  <c r="T466" i="2"/>
  <c r="U466" i="2" s="1"/>
  <c r="S467" i="2"/>
  <c r="V465" i="2"/>
  <c r="AA465" i="2"/>
  <c r="V466" i="2" l="1"/>
  <c r="AA466" i="2"/>
  <c r="T467" i="2"/>
  <c r="U467" i="2" s="1"/>
  <c r="S468" i="2"/>
  <c r="W466" i="2"/>
  <c r="X465" i="2"/>
  <c r="Z465" i="2" s="1"/>
  <c r="Y465" i="2" s="1"/>
  <c r="X466" i="2" l="1"/>
  <c r="Z466" i="2" s="1"/>
  <c r="Y466" i="2" s="1"/>
  <c r="W467" i="2"/>
  <c r="S469" i="2"/>
  <c r="T468" i="2"/>
  <c r="U468" i="2" s="1"/>
  <c r="V467" i="2"/>
  <c r="AA467" i="2"/>
  <c r="V468" i="2" l="1"/>
  <c r="AA468" i="2"/>
  <c r="S470" i="2"/>
  <c r="T469" i="2"/>
  <c r="U469" i="2" s="1"/>
  <c r="X467" i="2"/>
  <c r="Z467" i="2" s="1"/>
  <c r="Y467" i="2" s="1"/>
  <c r="W468" i="2"/>
  <c r="X468" i="2" l="1"/>
  <c r="Z468" i="2" s="1"/>
  <c r="Y468" i="2" s="1"/>
  <c r="W469" i="2"/>
  <c r="AA469" i="2"/>
  <c r="V469" i="2"/>
  <c r="T470" i="2"/>
  <c r="U470" i="2" s="1"/>
  <c r="S471" i="2"/>
  <c r="T471" i="2" l="1"/>
  <c r="U471" i="2" s="1"/>
  <c r="S472" i="2"/>
  <c r="AA470" i="2"/>
  <c r="V470" i="2"/>
  <c r="X469" i="2"/>
  <c r="Z469" i="2" s="1"/>
  <c r="Y469" i="2" s="1"/>
  <c r="W470" i="2"/>
  <c r="X470" i="2" l="1"/>
  <c r="Z470" i="2" s="1"/>
  <c r="Y470" i="2" s="1"/>
  <c r="W471" i="2"/>
  <c r="S473" i="2"/>
  <c r="T472" i="2"/>
  <c r="U472" i="2" s="1"/>
  <c r="AA471" i="2"/>
  <c r="V471" i="2"/>
  <c r="AA472" i="2" l="1"/>
  <c r="V472" i="2"/>
  <c r="S474" i="2"/>
  <c r="T473" i="2"/>
  <c r="U473" i="2" s="1"/>
  <c r="X471" i="2"/>
  <c r="Z471" i="2" s="1"/>
  <c r="Y471" i="2" s="1"/>
  <c r="W472" i="2"/>
  <c r="W473" i="2" l="1"/>
  <c r="X472" i="2"/>
  <c r="Z472" i="2" s="1"/>
  <c r="Y472" i="2" s="1"/>
  <c r="AA473" i="2"/>
  <c r="V473" i="2"/>
  <c r="T474" i="2"/>
  <c r="U474" i="2" s="1"/>
  <c r="S475" i="2"/>
  <c r="T475" i="2" l="1"/>
  <c r="U475" i="2" s="1"/>
  <c r="S476" i="2"/>
  <c r="AA474" i="2"/>
  <c r="V474" i="2"/>
  <c r="W474" i="2"/>
  <c r="X473" i="2"/>
  <c r="Z473" i="2" s="1"/>
  <c r="Y473" i="2" s="1"/>
  <c r="X474" i="2" l="1"/>
  <c r="Z474" i="2" s="1"/>
  <c r="Y474" i="2" s="1"/>
  <c r="W475" i="2"/>
  <c r="T476" i="2"/>
  <c r="U476" i="2" s="1"/>
  <c r="S477" i="2"/>
  <c r="AA475" i="2"/>
  <c r="V475" i="2"/>
  <c r="T477" i="2" l="1"/>
  <c r="U477" i="2" s="1"/>
  <c r="S478" i="2"/>
  <c r="V476" i="2"/>
  <c r="AA476" i="2"/>
  <c r="X475" i="2"/>
  <c r="Z475" i="2" s="1"/>
  <c r="Y475" i="2" s="1"/>
  <c r="W476" i="2"/>
  <c r="W477" i="2" l="1"/>
  <c r="X476" i="2"/>
  <c r="Z476" i="2" s="1"/>
  <c r="Y476" i="2" s="1"/>
  <c r="T478" i="2"/>
  <c r="U478" i="2" s="1"/>
  <c r="S479" i="2"/>
  <c r="V477" i="2"/>
  <c r="AA477" i="2"/>
  <c r="V478" i="2" l="1"/>
  <c r="AA478" i="2"/>
  <c r="T479" i="2"/>
  <c r="U479" i="2" s="1"/>
  <c r="S480" i="2"/>
  <c r="W478" i="2"/>
  <c r="X477" i="2"/>
  <c r="Z477" i="2" s="1"/>
  <c r="Y477" i="2" s="1"/>
  <c r="V479" i="2" l="1"/>
  <c r="AA479" i="2"/>
  <c r="X478" i="2"/>
  <c r="Z478" i="2" s="1"/>
  <c r="Y478" i="2" s="1"/>
  <c r="W479" i="2"/>
  <c r="T480" i="2"/>
  <c r="U480" i="2" s="1"/>
  <c r="S481" i="2"/>
  <c r="V480" i="2" l="1"/>
  <c r="AA480" i="2"/>
  <c r="X479" i="2"/>
  <c r="Z479" i="2" s="1"/>
  <c r="Y479" i="2" s="1"/>
  <c r="W480" i="2"/>
  <c r="S482" i="2"/>
  <c r="T481" i="2"/>
  <c r="U481" i="2" s="1"/>
  <c r="AA481" i="2" l="1"/>
  <c r="V481" i="2"/>
  <c r="T482" i="2"/>
  <c r="U482" i="2" s="1"/>
  <c r="S483" i="2"/>
  <c r="X480" i="2"/>
  <c r="Z480" i="2" s="1"/>
  <c r="Y480" i="2" s="1"/>
  <c r="W481" i="2"/>
  <c r="X481" i="2" l="1"/>
  <c r="Z481" i="2" s="1"/>
  <c r="Y481" i="2" s="1"/>
  <c r="W482" i="2"/>
  <c r="T483" i="2"/>
  <c r="U483" i="2" s="1"/>
  <c r="S484" i="2"/>
  <c r="AA482" i="2"/>
  <c r="V482" i="2"/>
  <c r="S485" i="2" l="1"/>
  <c r="T484" i="2"/>
  <c r="U484" i="2" s="1"/>
  <c r="AA483" i="2"/>
  <c r="V483" i="2"/>
  <c r="X482" i="2"/>
  <c r="Z482" i="2" s="1"/>
  <c r="Y482" i="2" s="1"/>
  <c r="W483" i="2"/>
  <c r="X483" i="2" l="1"/>
  <c r="Z483" i="2" s="1"/>
  <c r="Y483" i="2" s="1"/>
  <c r="W484" i="2"/>
  <c r="AA484" i="2"/>
  <c r="V484" i="2"/>
  <c r="S486" i="2"/>
  <c r="T485" i="2"/>
  <c r="U485" i="2" s="1"/>
  <c r="T486" i="2" l="1"/>
  <c r="U486" i="2" s="1"/>
  <c r="S487" i="2"/>
  <c r="AA485" i="2"/>
  <c r="V485" i="2"/>
  <c r="X484" i="2"/>
  <c r="Z484" i="2" s="1"/>
  <c r="Y484" i="2" s="1"/>
  <c r="W485" i="2"/>
  <c r="W486" i="2" l="1"/>
  <c r="X485" i="2"/>
  <c r="Z485" i="2" s="1"/>
  <c r="Y485" i="2" s="1"/>
  <c r="T487" i="2"/>
  <c r="U487" i="2" s="1"/>
  <c r="S488" i="2"/>
  <c r="AA486" i="2"/>
  <c r="V486" i="2"/>
  <c r="T488" i="2" l="1"/>
  <c r="U488" i="2" s="1"/>
  <c r="S489" i="2"/>
  <c r="AA487" i="2"/>
  <c r="V487" i="2"/>
  <c r="X486" i="2"/>
  <c r="Z486" i="2" s="1"/>
  <c r="Y486" i="2" s="1"/>
  <c r="W487" i="2"/>
  <c r="X487" i="2" l="1"/>
  <c r="Z487" i="2" s="1"/>
  <c r="Y487" i="2" s="1"/>
  <c r="W488" i="2"/>
  <c r="T489" i="2"/>
  <c r="U489" i="2" s="1"/>
  <c r="S490" i="2"/>
  <c r="V488" i="2"/>
  <c r="AA488" i="2"/>
  <c r="V489" i="2" l="1"/>
  <c r="AA489" i="2"/>
  <c r="T490" i="2"/>
  <c r="U490" i="2" s="1"/>
  <c r="S491" i="2"/>
  <c r="W489" i="2"/>
  <c r="X488" i="2"/>
  <c r="Z488" i="2" s="1"/>
  <c r="Y488" i="2" s="1"/>
  <c r="V490" i="2" l="1"/>
  <c r="AA490" i="2"/>
  <c r="W490" i="2"/>
  <c r="X489" i="2"/>
  <c r="Z489" i="2" s="1"/>
  <c r="Y489" i="2" s="1"/>
  <c r="T491" i="2"/>
  <c r="U491" i="2" s="1"/>
  <c r="S492" i="2"/>
  <c r="T492" i="2" l="1"/>
  <c r="U492" i="2" s="1"/>
  <c r="S493" i="2"/>
  <c r="V491" i="2"/>
  <c r="AA491" i="2"/>
  <c r="X490" i="2"/>
  <c r="Z490" i="2" s="1"/>
  <c r="Y490" i="2" s="1"/>
  <c r="W491" i="2"/>
  <c r="X491" i="2" l="1"/>
  <c r="Z491" i="2" s="1"/>
  <c r="Y491" i="2" s="1"/>
  <c r="W492" i="2"/>
  <c r="S494" i="2"/>
  <c r="T493" i="2"/>
  <c r="U493" i="2" s="1"/>
  <c r="V492" i="2"/>
  <c r="AA492" i="2"/>
  <c r="AA493" i="2" l="1"/>
  <c r="V493" i="2"/>
  <c r="T494" i="2"/>
  <c r="U494" i="2" s="1"/>
  <c r="S495" i="2"/>
  <c r="X492" i="2"/>
  <c r="Z492" i="2" s="1"/>
  <c r="Y492" i="2" s="1"/>
  <c r="W493" i="2"/>
  <c r="X493" i="2" l="1"/>
  <c r="Z493" i="2" s="1"/>
  <c r="Y493" i="2" s="1"/>
  <c r="W494" i="2"/>
  <c r="T495" i="2"/>
  <c r="U495" i="2" s="1"/>
  <c r="S496" i="2"/>
  <c r="AA494" i="2"/>
  <c r="V494" i="2"/>
  <c r="S497" i="2" l="1"/>
  <c r="T496" i="2"/>
  <c r="U496" i="2" s="1"/>
  <c r="AA495" i="2"/>
  <c r="V495" i="2"/>
  <c r="X494" i="2"/>
  <c r="Z494" i="2" s="1"/>
  <c r="Y494" i="2" s="1"/>
  <c r="W495" i="2"/>
  <c r="X495" i="2" l="1"/>
  <c r="Z495" i="2" s="1"/>
  <c r="Y495" i="2" s="1"/>
  <c r="W496" i="2"/>
  <c r="AA496" i="2"/>
  <c r="V496" i="2"/>
  <c r="S498" i="2"/>
  <c r="T497" i="2"/>
  <c r="U497" i="2" s="1"/>
  <c r="AA497" i="2" l="1"/>
  <c r="V497" i="2"/>
  <c r="T498" i="2"/>
  <c r="U498" i="2" s="1"/>
  <c r="S499" i="2"/>
  <c r="X496" i="2"/>
  <c r="Z496" i="2" s="1"/>
  <c r="Y496" i="2" s="1"/>
  <c r="W497" i="2"/>
  <c r="W498" i="2" l="1"/>
  <c r="X497" i="2"/>
  <c r="Z497" i="2" s="1"/>
  <c r="Y497" i="2" s="1"/>
  <c r="T499" i="2"/>
  <c r="U499" i="2" s="1"/>
  <c r="S500" i="2"/>
  <c r="AA498" i="2"/>
  <c r="V498" i="2"/>
  <c r="T500" i="2" l="1"/>
  <c r="U500" i="2" s="1"/>
  <c r="S501" i="2"/>
  <c r="AA499" i="2"/>
  <c r="V499" i="2"/>
  <c r="X498" i="2"/>
  <c r="Z498" i="2" s="1"/>
  <c r="Y498" i="2" s="1"/>
  <c r="W499" i="2"/>
  <c r="X499" i="2" l="1"/>
  <c r="Z499" i="2" s="1"/>
  <c r="Y499" i="2" s="1"/>
  <c r="W500" i="2"/>
  <c r="T501" i="2"/>
  <c r="U501" i="2" s="1"/>
  <c r="S502" i="2"/>
  <c r="V500" i="2"/>
  <c r="AA500" i="2"/>
  <c r="T502" i="2" l="1"/>
  <c r="U502" i="2" s="1"/>
  <c r="S503" i="2"/>
  <c r="V501" i="2"/>
  <c r="AA501" i="2"/>
  <c r="W501" i="2"/>
  <c r="X500" i="2"/>
  <c r="Z500" i="2" s="1"/>
  <c r="Y500" i="2" s="1"/>
  <c r="W502" i="2" l="1"/>
  <c r="X501" i="2"/>
  <c r="Z501" i="2" s="1"/>
  <c r="Y501" i="2" s="1"/>
  <c r="T503" i="2"/>
  <c r="U503" i="2" s="1"/>
  <c r="S504" i="2"/>
  <c r="V502" i="2"/>
  <c r="AA502" i="2"/>
  <c r="T504" i="2" l="1"/>
  <c r="U504" i="2" s="1"/>
  <c r="S505" i="2"/>
  <c r="V503" i="2"/>
  <c r="AA503" i="2"/>
  <c r="X502" i="2"/>
  <c r="Z502" i="2" s="1"/>
  <c r="Y502" i="2" s="1"/>
  <c r="W503" i="2"/>
  <c r="X503" i="2" l="1"/>
  <c r="Z503" i="2" s="1"/>
  <c r="Y503" i="2" s="1"/>
  <c r="W504" i="2"/>
  <c r="S506" i="2"/>
  <c r="T505" i="2"/>
  <c r="U505" i="2" s="1"/>
  <c r="V504" i="2"/>
  <c r="AA504" i="2"/>
  <c r="AA505" i="2" l="1"/>
  <c r="V505" i="2"/>
  <c r="T506" i="2"/>
  <c r="U506" i="2" s="1"/>
  <c r="S507" i="2"/>
  <c r="X504" i="2"/>
  <c r="Z504" i="2" s="1"/>
  <c r="Y504" i="2" s="1"/>
  <c r="W505" i="2"/>
  <c r="X505" i="2" l="1"/>
  <c r="Z505" i="2" s="1"/>
  <c r="Y505" i="2" s="1"/>
  <c r="W506" i="2"/>
  <c r="T507" i="2"/>
  <c r="U507" i="2" s="1"/>
  <c r="S508" i="2"/>
  <c r="AA506" i="2"/>
  <c r="V506" i="2"/>
  <c r="S509" i="2" l="1"/>
  <c r="T508" i="2"/>
  <c r="U508" i="2" s="1"/>
  <c r="AA507" i="2"/>
  <c r="V507" i="2"/>
  <c r="X506" i="2"/>
  <c r="Z506" i="2" s="1"/>
  <c r="Y506" i="2" s="1"/>
  <c r="W507" i="2"/>
  <c r="X507" i="2" l="1"/>
  <c r="Z507" i="2" s="1"/>
  <c r="Y507" i="2" s="1"/>
  <c r="W508" i="2"/>
  <c r="AA508" i="2"/>
  <c r="V508" i="2"/>
  <c r="S510" i="2"/>
  <c r="T509" i="2"/>
  <c r="U509" i="2" s="1"/>
  <c r="AA509" i="2" l="1"/>
  <c r="V509" i="2"/>
  <c r="T510" i="2"/>
  <c r="U510" i="2" s="1"/>
  <c r="S511" i="2"/>
  <c r="X508" i="2"/>
  <c r="Z508" i="2" s="1"/>
  <c r="Y508" i="2" s="1"/>
  <c r="W509" i="2"/>
  <c r="W510" i="2" l="1"/>
  <c r="X509" i="2"/>
  <c r="Z509" i="2" s="1"/>
  <c r="Y509" i="2" s="1"/>
  <c r="T511" i="2"/>
  <c r="U511" i="2" s="1"/>
  <c r="S512" i="2"/>
  <c r="AA510" i="2"/>
  <c r="V510" i="2"/>
  <c r="T512" i="2" l="1"/>
  <c r="U512" i="2" s="1"/>
  <c r="S513" i="2"/>
  <c r="AA511" i="2"/>
  <c r="V511" i="2"/>
  <c r="X510" i="2"/>
  <c r="Z510" i="2" s="1"/>
  <c r="Y510" i="2" s="1"/>
  <c r="W511" i="2"/>
  <c r="X511" i="2" l="1"/>
  <c r="Z511" i="2" s="1"/>
  <c r="Y511" i="2" s="1"/>
  <c r="W512" i="2"/>
  <c r="T513" i="2"/>
  <c r="U513" i="2" s="1"/>
  <c r="S514" i="2"/>
  <c r="V512" i="2"/>
  <c r="AA512" i="2"/>
  <c r="T514" i="2" l="1"/>
  <c r="U514" i="2" s="1"/>
  <c r="S515" i="2"/>
  <c r="V513" i="2"/>
  <c r="AA513" i="2"/>
  <c r="W513" i="2"/>
  <c r="X512" i="2"/>
  <c r="Z512" i="2" s="1"/>
  <c r="Y512" i="2" s="1"/>
  <c r="W514" i="2" l="1"/>
  <c r="X513" i="2"/>
  <c r="Z513" i="2" s="1"/>
  <c r="Y513" i="2" s="1"/>
  <c r="T515" i="2"/>
  <c r="U515" i="2" s="1"/>
  <c r="S516" i="2"/>
  <c r="V514" i="2"/>
  <c r="AA514" i="2"/>
  <c r="T516" i="2" l="1"/>
  <c r="U516" i="2" s="1"/>
  <c r="S517" i="2"/>
  <c r="V515" i="2"/>
  <c r="AA515" i="2"/>
  <c r="X514" i="2"/>
  <c r="Z514" i="2" s="1"/>
  <c r="Y514" i="2" s="1"/>
  <c r="W515" i="2"/>
  <c r="X515" i="2" l="1"/>
  <c r="Z515" i="2" s="1"/>
  <c r="Y515" i="2" s="1"/>
  <c r="W516" i="2"/>
  <c r="S518" i="2"/>
  <c r="T517" i="2"/>
  <c r="U517" i="2" s="1"/>
  <c r="V516" i="2"/>
  <c r="AA516" i="2"/>
  <c r="AA517" i="2" l="1"/>
  <c r="V517" i="2"/>
  <c r="T518" i="2"/>
  <c r="U518" i="2" s="1"/>
  <c r="S519" i="2"/>
  <c r="X516" i="2"/>
  <c r="Z516" i="2" s="1"/>
  <c r="Y516" i="2" s="1"/>
  <c r="W517" i="2"/>
  <c r="AA518" i="2" l="1"/>
  <c r="V518" i="2"/>
  <c r="X517" i="2"/>
  <c r="Z517" i="2" s="1"/>
  <c r="Y517" i="2" s="1"/>
  <c r="W518" i="2"/>
  <c r="T519" i="2"/>
  <c r="U519" i="2" s="1"/>
  <c r="S520" i="2"/>
  <c r="AA519" i="2" l="1"/>
  <c r="V519" i="2"/>
  <c r="S521" i="2"/>
  <c r="T520" i="2"/>
  <c r="U520" i="2" s="1"/>
  <c r="X518" i="2"/>
  <c r="Z518" i="2" s="1"/>
  <c r="Y518" i="2" s="1"/>
  <c r="W519" i="2"/>
  <c r="X519" i="2" l="1"/>
  <c r="Z519" i="2" s="1"/>
  <c r="Y519" i="2" s="1"/>
  <c r="W520" i="2"/>
  <c r="AA520" i="2"/>
  <c r="V520" i="2"/>
  <c r="S522" i="2"/>
  <c r="T521" i="2"/>
  <c r="U521" i="2" s="1"/>
  <c r="AA521" i="2" l="1"/>
  <c r="V521" i="2"/>
  <c r="T522" i="2"/>
  <c r="U522" i="2" s="1"/>
  <c r="S523" i="2"/>
  <c r="X520" i="2"/>
  <c r="Z520" i="2" s="1"/>
  <c r="Y520" i="2" s="1"/>
  <c r="W521" i="2"/>
  <c r="W522" i="2" l="1"/>
  <c r="X521" i="2"/>
  <c r="Z521" i="2" s="1"/>
  <c r="Y521" i="2" s="1"/>
  <c r="T523" i="2"/>
  <c r="U523" i="2" s="1"/>
  <c r="S524" i="2"/>
  <c r="AA522" i="2"/>
  <c r="V522" i="2"/>
  <c r="T524" i="2" l="1"/>
  <c r="U524" i="2" s="1"/>
  <c r="S525" i="2"/>
  <c r="AA523" i="2"/>
  <c r="V523" i="2"/>
  <c r="X522" i="2"/>
  <c r="Z522" i="2" s="1"/>
  <c r="Y522" i="2" s="1"/>
  <c r="W523" i="2"/>
  <c r="X523" i="2" l="1"/>
  <c r="Z523" i="2" s="1"/>
  <c r="Y523" i="2" s="1"/>
  <c r="W524" i="2"/>
  <c r="T525" i="2"/>
  <c r="U525" i="2" s="1"/>
  <c r="S526" i="2"/>
  <c r="V524" i="2"/>
  <c r="AA524" i="2"/>
  <c r="T526" i="2" l="1"/>
  <c r="U526" i="2" s="1"/>
  <c r="S527" i="2"/>
  <c r="V525" i="2"/>
  <c r="AA525" i="2"/>
  <c r="W525" i="2"/>
  <c r="X524" i="2"/>
  <c r="Z524" i="2" s="1"/>
  <c r="Y524" i="2" s="1"/>
  <c r="W526" i="2" l="1"/>
  <c r="X525" i="2"/>
  <c r="Z525" i="2" s="1"/>
  <c r="Y525" i="2" s="1"/>
  <c r="T527" i="2"/>
  <c r="U527" i="2" s="1"/>
  <c r="S528" i="2"/>
  <c r="V526" i="2"/>
  <c r="AA526" i="2"/>
  <c r="T528" i="2" l="1"/>
  <c r="U528" i="2" s="1"/>
  <c r="S529" i="2"/>
  <c r="V527" i="2"/>
  <c r="AA527" i="2"/>
  <c r="X526" i="2"/>
  <c r="Z526" i="2" s="1"/>
  <c r="Y526" i="2" s="1"/>
  <c r="W527" i="2"/>
  <c r="X527" i="2" l="1"/>
  <c r="Z527" i="2" s="1"/>
  <c r="Y527" i="2" s="1"/>
  <c r="W528" i="2"/>
  <c r="S530" i="2"/>
  <c r="T529" i="2"/>
  <c r="U529" i="2" s="1"/>
  <c r="AA528" i="2"/>
  <c r="V528" i="2"/>
  <c r="V529" i="2" l="1"/>
  <c r="AA529" i="2"/>
  <c r="T530" i="2"/>
  <c r="U530" i="2" s="1"/>
  <c r="S531" i="2"/>
  <c r="X528" i="2"/>
  <c r="Z528" i="2" s="1"/>
  <c r="Y528" i="2" s="1"/>
  <c r="W529" i="2"/>
  <c r="X529" i="2" l="1"/>
  <c r="Z529" i="2" s="1"/>
  <c r="Y529" i="2" s="1"/>
  <c r="W530" i="2"/>
  <c r="V530" i="2"/>
  <c r="AA530" i="2"/>
  <c r="S532" i="2"/>
  <c r="T531" i="2"/>
  <c r="U531" i="2" s="1"/>
  <c r="AA531" i="2" l="1"/>
  <c r="V531" i="2"/>
  <c r="T532" i="2"/>
  <c r="U532" i="2" s="1"/>
  <c r="S533" i="2"/>
  <c r="X530" i="2"/>
  <c r="Z530" i="2" s="1"/>
  <c r="Y530" i="2" s="1"/>
  <c r="W531" i="2"/>
  <c r="X531" i="2" l="1"/>
  <c r="Z531" i="2" s="1"/>
  <c r="Y531" i="2" s="1"/>
  <c r="W532" i="2"/>
  <c r="T533" i="2"/>
  <c r="U533" i="2" s="1"/>
  <c r="S534" i="2"/>
  <c r="V532" i="2"/>
  <c r="AA532" i="2"/>
  <c r="S535" i="2" l="1"/>
  <c r="T534" i="2"/>
  <c r="U534" i="2" s="1"/>
  <c r="V533" i="2"/>
  <c r="AA533" i="2"/>
  <c r="W533" i="2"/>
  <c r="X532" i="2"/>
  <c r="Z532" i="2" s="1"/>
  <c r="Y532" i="2" s="1"/>
  <c r="V534" i="2" l="1"/>
  <c r="AA534" i="2"/>
  <c r="W534" i="2"/>
  <c r="X533" i="2"/>
  <c r="Z533" i="2" s="1"/>
  <c r="Y533" i="2" s="1"/>
  <c r="S536" i="2"/>
  <c r="T535" i="2"/>
  <c r="U535" i="2" s="1"/>
  <c r="V535" i="2" l="1"/>
  <c r="AA535" i="2"/>
  <c r="S537" i="2"/>
  <c r="T536" i="2"/>
  <c r="U536" i="2" s="1"/>
  <c r="X534" i="2"/>
  <c r="Z534" i="2" s="1"/>
  <c r="Y534" i="2" s="1"/>
  <c r="W535" i="2"/>
  <c r="W536" i="2" l="1"/>
  <c r="X535" i="2"/>
  <c r="Z535" i="2" s="1"/>
  <c r="Y535" i="2" s="1"/>
  <c r="V536" i="2"/>
  <c r="AA536" i="2"/>
  <c r="S538" i="2"/>
  <c r="T537" i="2"/>
  <c r="U537" i="2" s="1"/>
  <c r="AA537" i="2" l="1"/>
  <c r="V537" i="2"/>
  <c r="S539" i="2"/>
  <c r="T538" i="2"/>
  <c r="U538" i="2" s="1"/>
  <c r="X536" i="2"/>
  <c r="Z536" i="2" s="1"/>
  <c r="Y536" i="2" s="1"/>
  <c r="W537" i="2"/>
  <c r="W538" i="2" l="1"/>
  <c r="X537" i="2"/>
  <c r="Z537" i="2" s="1"/>
  <c r="Y537" i="2" s="1"/>
  <c r="V538" i="2"/>
  <c r="AA538" i="2"/>
  <c r="S540" i="2"/>
  <c r="T539" i="2"/>
  <c r="U539" i="2" s="1"/>
  <c r="S541" i="2" l="1"/>
  <c r="T540" i="2"/>
  <c r="U540" i="2" s="1"/>
  <c r="AA539" i="2"/>
  <c r="V539" i="2"/>
  <c r="X538" i="2"/>
  <c r="Z538" i="2" s="1"/>
  <c r="Y538" i="2" s="1"/>
  <c r="W539" i="2"/>
  <c r="W540" i="2" l="1"/>
  <c r="X539" i="2"/>
  <c r="Z539" i="2" s="1"/>
  <c r="Y539" i="2" s="1"/>
  <c r="V540" i="2"/>
  <c r="AA540" i="2"/>
  <c r="S542" i="2"/>
  <c r="T541" i="2"/>
  <c r="U541" i="2" s="1"/>
  <c r="T542" i="2" l="1"/>
  <c r="U542" i="2" s="1"/>
  <c r="S543" i="2"/>
  <c r="AA541" i="2"/>
  <c r="V541" i="2"/>
  <c r="X540" i="2"/>
  <c r="Z540" i="2" s="1"/>
  <c r="Y540" i="2" s="1"/>
  <c r="W541" i="2"/>
  <c r="W542" i="2" l="1"/>
  <c r="X541" i="2"/>
  <c r="Z541" i="2" s="1"/>
  <c r="Y541" i="2" s="1"/>
  <c r="T543" i="2"/>
  <c r="U543" i="2" s="1"/>
  <c r="S544" i="2"/>
  <c r="V542" i="2"/>
  <c r="AA542" i="2"/>
  <c r="T544" i="2" l="1"/>
  <c r="U544" i="2" s="1"/>
  <c r="S545" i="2"/>
  <c r="AA543" i="2"/>
  <c r="V543" i="2"/>
  <c r="X542" i="2"/>
  <c r="Z542" i="2" s="1"/>
  <c r="Y542" i="2" s="1"/>
  <c r="W543" i="2"/>
  <c r="W544" i="2" l="1"/>
  <c r="X543" i="2"/>
  <c r="Z543" i="2" s="1"/>
  <c r="Y543" i="2" s="1"/>
  <c r="S546" i="2"/>
  <c r="T545" i="2"/>
  <c r="U545" i="2" s="1"/>
  <c r="V544" i="2"/>
  <c r="AA544" i="2"/>
  <c r="V545" i="2" l="1"/>
  <c r="AA545" i="2"/>
  <c r="T546" i="2"/>
  <c r="U546" i="2" s="1"/>
  <c r="S547" i="2"/>
  <c r="W545" i="2"/>
  <c r="X544" i="2"/>
  <c r="Z544" i="2" s="1"/>
  <c r="Y544" i="2" s="1"/>
  <c r="X545" i="2" l="1"/>
  <c r="Z545" i="2" s="1"/>
  <c r="Y545" i="2" s="1"/>
  <c r="W546" i="2"/>
  <c r="S548" i="2"/>
  <c r="T547" i="2"/>
  <c r="U547" i="2" s="1"/>
  <c r="V546" i="2"/>
  <c r="AA546" i="2"/>
  <c r="AA547" i="2" l="1"/>
  <c r="V547" i="2"/>
  <c r="T548" i="2"/>
  <c r="U548" i="2" s="1"/>
  <c r="S549" i="2"/>
  <c r="X546" i="2"/>
  <c r="Z546" i="2" s="1"/>
  <c r="Y546" i="2" s="1"/>
  <c r="W547" i="2"/>
  <c r="W548" i="2" l="1"/>
  <c r="X547" i="2"/>
  <c r="Z547" i="2" s="1"/>
  <c r="Y547" i="2" s="1"/>
  <c r="S550" i="2"/>
  <c r="T549" i="2"/>
  <c r="U549" i="2" s="1"/>
  <c r="V548" i="2"/>
  <c r="AA548" i="2"/>
  <c r="AA549" i="2" l="1"/>
  <c r="V549" i="2"/>
  <c r="S551" i="2"/>
  <c r="T550" i="2"/>
  <c r="U550" i="2" s="1"/>
  <c r="X548" i="2"/>
  <c r="Z548" i="2" s="1"/>
  <c r="Y548" i="2" s="1"/>
  <c r="W549" i="2"/>
  <c r="W550" i="2" l="1"/>
  <c r="X549" i="2"/>
  <c r="Z549" i="2" s="1"/>
  <c r="Y549" i="2" s="1"/>
  <c r="AA550" i="2"/>
  <c r="V550" i="2"/>
  <c r="T551" i="2"/>
  <c r="U551" i="2" s="1"/>
  <c r="S552" i="2"/>
  <c r="S553" i="2" l="1"/>
  <c r="T552" i="2"/>
  <c r="U552" i="2" s="1"/>
  <c r="AA551" i="2"/>
  <c r="V551" i="2"/>
  <c r="X550" i="2"/>
  <c r="Z550" i="2" s="1"/>
  <c r="Y550" i="2" s="1"/>
  <c r="W551" i="2"/>
  <c r="W552" i="2" l="1"/>
  <c r="X551" i="2"/>
  <c r="Z551" i="2" s="1"/>
  <c r="Y551" i="2" s="1"/>
  <c r="AA552" i="2"/>
  <c r="V552" i="2"/>
  <c r="T553" i="2"/>
  <c r="U553" i="2" s="1"/>
  <c r="S554" i="2"/>
  <c r="T554" i="2" l="1"/>
  <c r="U554" i="2" s="1"/>
  <c r="S555" i="2"/>
  <c r="AA553" i="2"/>
  <c r="V553" i="2"/>
  <c r="X552" i="2"/>
  <c r="Z552" i="2" s="1"/>
  <c r="Y552" i="2" s="1"/>
  <c r="W553" i="2"/>
  <c r="W554" i="2" l="1"/>
  <c r="X553" i="2"/>
  <c r="Z553" i="2" s="1"/>
  <c r="Y553" i="2" s="1"/>
  <c r="T555" i="2"/>
  <c r="U555" i="2" s="1"/>
  <c r="S556" i="2"/>
  <c r="AA554" i="2"/>
  <c r="V554" i="2"/>
  <c r="T556" i="2" l="1"/>
  <c r="U556" i="2" s="1"/>
  <c r="S557" i="2"/>
  <c r="V555" i="2"/>
  <c r="AA555" i="2"/>
  <c r="W555" i="2"/>
  <c r="X554" i="2"/>
  <c r="Z554" i="2" s="1"/>
  <c r="Y554" i="2" s="1"/>
  <c r="X555" i="2" l="1"/>
  <c r="Z555" i="2" s="1"/>
  <c r="Y555" i="2" s="1"/>
  <c r="W556" i="2"/>
  <c r="T557" i="2"/>
  <c r="U557" i="2" s="1"/>
  <c r="S558" i="2"/>
  <c r="V556" i="2"/>
  <c r="AA556" i="2"/>
  <c r="S559" i="2" l="1"/>
  <c r="T558" i="2"/>
  <c r="U558" i="2" s="1"/>
  <c r="AA557" i="2"/>
  <c r="V557" i="2"/>
  <c r="W557" i="2"/>
  <c r="X556" i="2"/>
  <c r="Z556" i="2" s="1"/>
  <c r="Y556" i="2" s="1"/>
  <c r="W558" i="2" l="1"/>
  <c r="X557" i="2"/>
  <c r="Z557" i="2" s="1"/>
  <c r="Y557" i="2" s="1"/>
  <c r="V558" i="2"/>
  <c r="AA558" i="2"/>
  <c r="S560" i="2"/>
  <c r="T559" i="2"/>
  <c r="U559" i="2" s="1"/>
  <c r="V559" i="2" l="1"/>
  <c r="AA559" i="2"/>
  <c r="T560" i="2"/>
  <c r="U560" i="2" s="1"/>
  <c r="S561" i="2"/>
  <c r="X558" i="2"/>
  <c r="Z558" i="2" s="1"/>
  <c r="Y558" i="2" s="1"/>
  <c r="W559" i="2"/>
  <c r="W560" i="2" l="1"/>
  <c r="X559" i="2"/>
  <c r="Z559" i="2" s="1"/>
  <c r="Y559" i="2" s="1"/>
  <c r="S562" i="2"/>
  <c r="T561" i="2"/>
  <c r="U561" i="2" s="1"/>
  <c r="V560" i="2"/>
  <c r="AA560" i="2"/>
  <c r="AA561" i="2" l="1"/>
  <c r="V561" i="2"/>
  <c r="T562" i="2"/>
  <c r="U562" i="2" s="1"/>
  <c r="S563" i="2"/>
  <c r="X560" i="2"/>
  <c r="Z560" i="2" s="1"/>
  <c r="Y560" i="2" s="1"/>
  <c r="W561" i="2"/>
  <c r="X561" i="2" l="1"/>
  <c r="Z561" i="2" s="1"/>
  <c r="Y561" i="2" s="1"/>
  <c r="W562" i="2"/>
  <c r="V562" i="2"/>
  <c r="AA562" i="2"/>
  <c r="S564" i="2"/>
  <c r="T563" i="2"/>
  <c r="U563" i="2" s="1"/>
  <c r="AA563" i="2" l="1"/>
  <c r="V563" i="2"/>
  <c r="S565" i="2"/>
  <c r="T564" i="2"/>
  <c r="U564" i="2" s="1"/>
  <c r="W563" i="2"/>
  <c r="X562" i="2"/>
  <c r="Z562" i="2" s="1"/>
  <c r="Y562" i="2" s="1"/>
  <c r="X563" i="2" l="1"/>
  <c r="Z563" i="2" s="1"/>
  <c r="Y563" i="2" s="1"/>
  <c r="W564" i="2"/>
  <c r="T565" i="2"/>
  <c r="U565" i="2" s="1"/>
  <c r="S566" i="2"/>
  <c r="V564" i="2"/>
  <c r="AA564" i="2"/>
  <c r="T566" i="2" l="1"/>
  <c r="U566" i="2" s="1"/>
  <c r="S567" i="2"/>
  <c r="V565" i="2"/>
  <c r="AA565" i="2"/>
  <c r="W565" i="2"/>
  <c r="X564" i="2"/>
  <c r="Z564" i="2" s="1"/>
  <c r="Y564" i="2" s="1"/>
  <c r="X565" i="2" l="1"/>
  <c r="Z565" i="2" s="1"/>
  <c r="Y565" i="2" s="1"/>
  <c r="W566" i="2"/>
  <c r="T567" i="2"/>
  <c r="U567" i="2" s="1"/>
  <c r="S568" i="2"/>
  <c r="AA566" i="2"/>
  <c r="V566" i="2"/>
  <c r="T568" i="2" l="1"/>
  <c r="U568" i="2" s="1"/>
  <c r="S569" i="2"/>
  <c r="V567" i="2"/>
  <c r="AA567" i="2"/>
  <c r="X566" i="2"/>
  <c r="Z566" i="2" s="1"/>
  <c r="Y566" i="2" s="1"/>
  <c r="W567" i="2"/>
  <c r="W568" i="2" l="1"/>
  <c r="X567" i="2"/>
  <c r="Z567" i="2" s="1"/>
  <c r="Y567" i="2" s="1"/>
  <c r="S570" i="2"/>
  <c r="T569" i="2"/>
  <c r="U569" i="2" s="1"/>
  <c r="V568" i="2"/>
  <c r="AA568" i="2"/>
  <c r="AA569" i="2" l="1"/>
  <c r="V569" i="2"/>
  <c r="T570" i="2"/>
  <c r="U570" i="2" s="1"/>
  <c r="S571" i="2"/>
  <c r="W569" i="2"/>
  <c r="X568" i="2"/>
  <c r="Z568" i="2" s="1"/>
  <c r="Y568" i="2" s="1"/>
  <c r="W570" i="2" l="1"/>
  <c r="X569" i="2"/>
  <c r="Z569" i="2" s="1"/>
  <c r="Y569" i="2" s="1"/>
  <c r="T571" i="2"/>
  <c r="U571" i="2" s="1"/>
  <c r="S572" i="2"/>
  <c r="V570" i="2"/>
  <c r="AA570" i="2"/>
  <c r="T572" i="2" l="1"/>
  <c r="U572" i="2" s="1"/>
  <c r="S573" i="2"/>
  <c r="AA571" i="2"/>
  <c r="V571" i="2"/>
  <c r="X570" i="2"/>
  <c r="Z570" i="2" s="1"/>
  <c r="Y570" i="2" s="1"/>
  <c r="W571" i="2"/>
  <c r="X571" i="2" l="1"/>
  <c r="Z571" i="2" s="1"/>
  <c r="Y571" i="2" s="1"/>
  <c r="W572" i="2"/>
  <c r="T573" i="2"/>
  <c r="U573" i="2" s="1"/>
  <c r="S574" i="2"/>
  <c r="AA572" i="2"/>
  <c r="V572" i="2"/>
  <c r="S575" i="2" l="1"/>
  <c r="T574" i="2"/>
  <c r="U574" i="2" s="1"/>
  <c r="AA573" i="2"/>
  <c r="V573" i="2"/>
  <c r="X572" i="2"/>
  <c r="Z572" i="2" s="1"/>
  <c r="Y572" i="2" s="1"/>
  <c r="W573" i="2"/>
  <c r="X573" i="2" l="1"/>
  <c r="Z573" i="2" s="1"/>
  <c r="Y573" i="2" s="1"/>
  <c r="W574" i="2"/>
  <c r="AA574" i="2"/>
  <c r="V574" i="2"/>
  <c r="T575" i="2"/>
  <c r="U575" i="2" s="1"/>
  <c r="S576" i="2"/>
  <c r="S577" i="2" l="1"/>
  <c r="T576" i="2"/>
  <c r="U576" i="2" s="1"/>
  <c r="AA575" i="2"/>
  <c r="V575" i="2"/>
  <c r="W575" i="2"/>
  <c r="X574" i="2"/>
  <c r="Z574" i="2" s="1"/>
  <c r="Y574" i="2" s="1"/>
  <c r="W576" i="2" l="1"/>
  <c r="X575" i="2"/>
  <c r="Z575" i="2" s="1"/>
  <c r="Y575" i="2" s="1"/>
  <c r="V576" i="2"/>
  <c r="AA576" i="2"/>
  <c r="S578" i="2"/>
  <c r="T577" i="2"/>
  <c r="U577" i="2" s="1"/>
  <c r="AA577" i="2" l="1"/>
  <c r="V577" i="2"/>
  <c r="T578" i="2"/>
  <c r="U578" i="2" s="1"/>
  <c r="S579" i="2"/>
  <c r="X576" i="2"/>
  <c r="Z576" i="2" s="1"/>
  <c r="Y576" i="2" s="1"/>
  <c r="W577" i="2"/>
  <c r="X577" i="2" l="1"/>
  <c r="Z577" i="2" s="1"/>
  <c r="Y577" i="2" s="1"/>
  <c r="W578" i="2"/>
  <c r="S580" i="2"/>
  <c r="T579" i="2"/>
  <c r="U579" i="2" s="1"/>
  <c r="V578" i="2"/>
  <c r="AA578" i="2"/>
  <c r="AA579" i="2" l="1"/>
  <c r="V579" i="2"/>
  <c r="T580" i="2"/>
  <c r="U580" i="2" s="1"/>
  <c r="S581" i="2"/>
  <c r="X578" i="2"/>
  <c r="Z578" i="2" s="1"/>
  <c r="Y578" i="2" s="1"/>
  <c r="W579" i="2"/>
  <c r="X579" i="2" l="1"/>
  <c r="Z579" i="2" s="1"/>
  <c r="Y579" i="2" s="1"/>
  <c r="W580" i="2"/>
  <c r="S582" i="2"/>
  <c r="T581" i="2"/>
  <c r="U581" i="2" s="1"/>
  <c r="V580" i="2"/>
  <c r="AA580" i="2"/>
  <c r="AA581" i="2" l="1"/>
  <c r="V581" i="2"/>
  <c r="S583" i="2"/>
  <c r="T582" i="2"/>
  <c r="U582" i="2" s="1"/>
  <c r="W581" i="2"/>
  <c r="X580" i="2"/>
  <c r="Z580" i="2" s="1"/>
  <c r="Y580" i="2" s="1"/>
  <c r="V582" i="2" l="1"/>
  <c r="AA582" i="2"/>
  <c r="W582" i="2"/>
  <c r="X581" i="2"/>
  <c r="Z581" i="2" s="1"/>
  <c r="Y581" i="2" s="1"/>
  <c r="S584" i="2"/>
  <c r="T583" i="2"/>
  <c r="U583" i="2" s="1"/>
  <c r="AA583" i="2" l="1"/>
  <c r="V583" i="2"/>
  <c r="T584" i="2"/>
  <c r="U584" i="2" s="1"/>
  <c r="S585" i="2"/>
  <c r="X582" i="2"/>
  <c r="Z582" i="2" s="1"/>
  <c r="Y582" i="2" s="1"/>
  <c r="W583" i="2"/>
  <c r="X583" i="2" l="1"/>
  <c r="Z583" i="2" s="1"/>
  <c r="Y583" i="2" s="1"/>
  <c r="W584" i="2"/>
  <c r="T585" i="2"/>
  <c r="U585" i="2" s="1"/>
  <c r="S586" i="2"/>
  <c r="V584" i="2"/>
  <c r="AA584" i="2"/>
  <c r="T586" i="2" l="1"/>
  <c r="U586" i="2" s="1"/>
  <c r="S587" i="2"/>
  <c r="AA585" i="2"/>
  <c r="V585" i="2"/>
  <c r="X584" i="2"/>
  <c r="Z584" i="2" s="1"/>
  <c r="Y584" i="2" s="1"/>
  <c r="W585" i="2"/>
  <c r="W586" i="2" l="1"/>
  <c r="X585" i="2"/>
  <c r="Z585" i="2" s="1"/>
  <c r="Y585" i="2" s="1"/>
  <c r="S588" i="2"/>
  <c r="T587" i="2"/>
  <c r="U587" i="2" s="1"/>
  <c r="V586" i="2"/>
  <c r="AA586" i="2"/>
  <c r="AA587" i="2" l="1"/>
  <c r="V587" i="2"/>
  <c r="S589" i="2"/>
  <c r="T588" i="2"/>
  <c r="U588" i="2" s="1"/>
  <c r="W587" i="2"/>
  <c r="X586" i="2"/>
  <c r="Z586" i="2" s="1"/>
  <c r="Y586" i="2" s="1"/>
  <c r="X587" i="2" l="1"/>
  <c r="Z587" i="2" s="1"/>
  <c r="Y587" i="2" s="1"/>
  <c r="W588" i="2"/>
  <c r="V588" i="2"/>
  <c r="AA588" i="2"/>
  <c r="S590" i="2"/>
  <c r="T589" i="2"/>
  <c r="U589" i="2" s="1"/>
  <c r="AA589" i="2" l="1"/>
  <c r="V589" i="2"/>
  <c r="T590" i="2"/>
  <c r="U590" i="2" s="1"/>
  <c r="S591" i="2"/>
  <c r="X588" i="2"/>
  <c r="Z588" i="2" s="1"/>
  <c r="Y588" i="2" s="1"/>
  <c r="W589" i="2"/>
  <c r="W590" i="2" l="1"/>
  <c r="X589" i="2"/>
  <c r="Z589" i="2" s="1"/>
  <c r="Y589" i="2" s="1"/>
  <c r="T591" i="2"/>
  <c r="U591" i="2" s="1"/>
  <c r="S592" i="2"/>
  <c r="AA590" i="2"/>
  <c r="V590" i="2"/>
  <c r="T592" i="2" l="1"/>
  <c r="U592" i="2" s="1"/>
  <c r="S593" i="2"/>
  <c r="AA591" i="2"/>
  <c r="V591" i="2"/>
  <c r="W591" i="2"/>
  <c r="X590" i="2"/>
  <c r="Z590" i="2" s="1"/>
  <c r="Y590" i="2" s="1"/>
  <c r="W592" i="2" l="1"/>
  <c r="X591" i="2"/>
  <c r="Z591" i="2" s="1"/>
  <c r="Y591" i="2" s="1"/>
  <c r="S594" i="2"/>
  <c r="T593" i="2"/>
  <c r="U593" i="2" s="1"/>
  <c r="V592" i="2"/>
  <c r="AA592" i="2"/>
  <c r="V593" i="2" l="1"/>
  <c r="AA593" i="2"/>
  <c r="S595" i="2"/>
  <c r="T594" i="2"/>
  <c r="U594" i="2" s="1"/>
  <c r="W593" i="2"/>
  <c r="X592" i="2"/>
  <c r="Z592" i="2" s="1"/>
  <c r="Y592" i="2" s="1"/>
  <c r="W594" i="2" l="1"/>
  <c r="X593" i="2"/>
  <c r="Z593" i="2" s="1"/>
  <c r="Y593" i="2" s="1"/>
  <c r="V594" i="2"/>
  <c r="AA594" i="2"/>
  <c r="T595" i="2"/>
  <c r="U595" i="2" s="1"/>
  <c r="S596" i="2"/>
  <c r="AA595" i="2" l="1"/>
  <c r="V595" i="2"/>
  <c r="T596" i="2"/>
  <c r="U596" i="2" s="1"/>
  <c r="S597" i="2"/>
  <c r="X594" i="2"/>
  <c r="Z594" i="2" s="1"/>
  <c r="Y594" i="2" s="1"/>
  <c r="W595" i="2"/>
  <c r="X595" i="2" l="1"/>
  <c r="Z595" i="2" s="1"/>
  <c r="Y595" i="2" s="1"/>
  <c r="W596" i="2"/>
  <c r="S598" i="2"/>
  <c r="T597" i="2"/>
  <c r="U597" i="2" s="1"/>
  <c r="AA596" i="2"/>
  <c r="V596" i="2"/>
  <c r="AA597" i="2" l="1"/>
  <c r="V597" i="2"/>
  <c r="T598" i="2"/>
  <c r="U598" i="2" s="1"/>
  <c r="S599" i="2"/>
  <c r="X596" i="2"/>
  <c r="Z596" i="2" s="1"/>
  <c r="Y596" i="2" s="1"/>
  <c r="W597" i="2"/>
  <c r="X597" i="2" l="1"/>
  <c r="Z597" i="2" s="1"/>
  <c r="Y597" i="2" s="1"/>
  <c r="W598" i="2"/>
  <c r="S600" i="2"/>
  <c r="T599" i="2"/>
  <c r="U599" i="2" s="1"/>
  <c r="AA598" i="2"/>
  <c r="V598" i="2"/>
  <c r="AA599" i="2" l="1"/>
  <c r="V599" i="2"/>
  <c r="S601" i="2"/>
  <c r="T600" i="2"/>
  <c r="U600" i="2" s="1"/>
  <c r="W599" i="2"/>
  <c r="X598" i="2"/>
  <c r="Z598" i="2" s="1"/>
  <c r="Y598" i="2" s="1"/>
  <c r="W600" i="2" l="1"/>
  <c r="X599" i="2"/>
  <c r="Z599" i="2" s="1"/>
  <c r="Y599" i="2" s="1"/>
  <c r="V600" i="2"/>
  <c r="AA600" i="2"/>
  <c r="T601" i="2"/>
  <c r="U601" i="2" s="1"/>
  <c r="S602" i="2"/>
  <c r="T602" i="2" l="1"/>
  <c r="U602" i="2" s="1"/>
  <c r="S603" i="2"/>
  <c r="V601" i="2"/>
  <c r="AA601" i="2"/>
  <c r="X600" i="2"/>
  <c r="Z600" i="2" s="1"/>
  <c r="Y600" i="2" s="1"/>
  <c r="W601" i="2"/>
  <c r="W602" i="2" l="1"/>
  <c r="X601" i="2"/>
  <c r="Z601" i="2" s="1"/>
  <c r="Y601" i="2" s="1"/>
  <c r="T603" i="2"/>
  <c r="U603" i="2" s="1"/>
  <c r="S604" i="2"/>
  <c r="V602" i="2"/>
  <c r="AA602" i="2"/>
  <c r="T604" i="2" l="1"/>
  <c r="U604" i="2" s="1"/>
  <c r="S605" i="2"/>
  <c r="V603" i="2"/>
  <c r="AA603" i="2"/>
  <c r="X602" i="2"/>
  <c r="Z602" i="2" s="1"/>
  <c r="Y602" i="2" s="1"/>
  <c r="W603" i="2"/>
  <c r="W604" i="2" l="1"/>
  <c r="X603" i="2"/>
  <c r="Z603" i="2" s="1"/>
  <c r="Y603" i="2" s="1"/>
  <c r="S606" i="2"/>
  <c r="T605" i="2"/>
  <c r="U605" i="2" s="1"/>
  <c r="V604" i="2"/>
  <c r="AA604" i="2"/>
  <c r="V605" i="2" l="1"/>
  <c r="AA605" i="2"/>
  <c r="S607" i="2"/>
  <c r="T606" i="2"/>
  <c r="U606" i="2" s="1"/>
  <c r="W605" i="2"/>
  <c r="X604" i="2"/>
  <c r="Z604" i="2" s="1"/>
  <c r="Y604" i="2" s="1"/>
  <c r="V606" i="2" l="1"/>
  <c r="AA606" i="2"/>
  <c r="X605" i="2"/>
  <c r="Z605" i="2" s="1"/>
  <c r="Y605" i="2" s="1"/>
  <c r="W606" i="2"/>
  <c r="S608" i="2"/>
  <c r="T607" i="2"/>
  <c r="U607" i="2" s="1"/>
  <c r="AA607" i="2" l="1"/>
  <c r="V607" i="2"/>
  <c r="T608" i="2"/>
  <c r="U608" i="2" s="1"/>
  <c r="S609" i="2"/>
  <c r="X606" i="2"/>
  <c r="Z606" i="2" s="1"/>
  <c r="Y606" i="2" s="1"/>
  <c r="W607" i="2"/>
  <c r="X607" i="2" l="1"/>
  <c r="Z607" i="2" s="1"/>
  <c r="Y607" i="2" s="1"/>
  <c r="W608" i="2"/>
  <c r="S610" i="2"/>
  <c r="T609" i="2"/>
  <c r="U609" i="2" s="1"/>
  <c r="AA608" i="2"/>
  <c r="V608" i="2"/>
  <c r="AA609" i="2" l="1"/>
  <c r="V609" i="2"/>
  <c r="S611" i="2"/>
  <c r="T610" i="2"/>
  <c r="U610" i="2" s="1"/>
  <c r="X608" i="2"/>
  <c r="Z608" i="2" s="1"/>
  <c r="Y608" i="2" s="1"/>
  <c r="W609" i="2"/>
  <c r="X609" i="2" l="1"/>
  <c r="Z609" i="2" s="1"/>
  <c r="Y609" i="2" s="1"/>
  <c r="W610" i="2"/>
  <c r="AA610" i="2"/>
  <c r="V610" i="2"/>
  <c r="S612" i="2"/>
  <c r="T611" i="2"/>
  <c r="U611" i="2" s="1"/>
  <c r="AA611" i="2" l="1"/>
  <c r="V611" i="2"/>
  <c r="S613" i="2"/>
  <c r="T612" i="2"/>
  <c r="U612" i="2" s="1"/>
  <c r="W611" i="2"/>
  <c r="X610" i="2"/>
  <c r="Z610" i="2" s="1"/>
  <c r="Y610" i="2" s="1"/>
  <c r="X611" i="2" l="1"/>
  <c r="Z611" i="2" s="1"/>
  <c r="Y611" i="2" s="1"/>
  <c r="W612" i="2"/>
  <c r="AA612" i="2"/>
  <c r="V612" i="2"/>
  <c r="T613" i="2"/>
  <c r="U613" i="2" s="1"/>
  <c r="S614" i="2"/>
  <c r="V613" i="2" l="1"/>
  <c r="AA613" i="2"/>
  <c r="T614" i="2"/>
  <c r="U614" i="2" s="1"/>
  <c r="S615" i="2"/>
  <c r="X612" i="2"/>
  <c r="Z612" i="2" s="1"/>
  <c r="Y612" i="2" s="1"/>
  <c r="W613" i="2"/>
  <c r="W614" i="2" l="1"/>
  <c r="X613" i="2"/>
  <c r="Z613" i="2" s="1"/>
  <c r="Y613" i="2" s="1"/>
  <c r="T615" i="2"/>
  <c r="U615" i="2" s="1"/>
  <c r="S616" i="2"/>
  <c r="V614" i="2"/>
  <c r="AA614" i="2"/>
  <c r="T616" i="2" l="1"/>
  <c r="U616" i="2" s="1"/>
  <c r="S617" i="2"/>
  <c r="V615" i="2"/>
  <c r="AA615" i="2"/>
  <c r="X614" i="2"/>
  <c r="Z614" i="2" s="1"/>
  <c r="Y614" i="2" s="1"/>
  <c r="W615" i="2"/>
  <c r="W616" i="2" l="1"/>
  <c r="X615" i="2"/>
  <c r="Z615" i="2" s="1"/>
  <c r="Y615" i="2" s="1"/>
  <c r="T617" i="2"/>
  <c r="U617" i="2" s="1"/>
  <c r="S618" i="2"/>
  <c r="V616" i="2"/>
  <c r="AA616" i="2"/>
  <c r="S619" i="2" l="1"/>
  <c r="T618" i="2"/>
  <c r="U618" i="2" s="1"/>
  <c r="V617" i="2"/>
  <c r="AA617" i="2"/>
  <c r="W617" i="2"/>
  <c r="X616" i="2"/>
  <c r="Z616" i="2" s="1"/>
  <c r="Y616" i="2" s="1"/>
  <c r="X617" i="2" l="1"/>
  <c r="Z617" i="2" s="1"/>
  <c r="Y617" i="2" s="1"/>
  <c r="W618" i="2"/>
  <c r="V618" i="2"/>
  <c r="AA618" i="2"/>
  <c r="T619" i="2"/>
  <c r="U619" i="2" s="1"/>
  <c r="S620" i="2"/>
  <c r="AA619" i="2" l="1"/>
  <c r="V619" i="2"/>
  <c r="T620" i="2"/>
  <c r="U620" i="2" s="1"/>
  <c r="S621" i="2"/>
  <c r="X618" i="2"/>
  <c r="Z618" i="2" s="1"/>
  <c r="Y618" i="2" s="1"/>
  <c r="W619" i="2"/>
  <c r="X619" i="2" l="1"/>
  <c r="Z619" i="2" s="1"/>
  <c r="Y619" i="2" s="1"/>
  <c r="W620" i="2"/>
  <c r="S622" i="2"/>
  <c r="T621" i="2"/>
  <c r="U621" i="2" s="1"/>
  <c r="AA620" i="2"/>
  <c r="V620" i="2"/>
  <c r="AA621" i="2" l="1"/>
  <c r="V621" i="2"/>
  <c r="S623" i="2"/>
  <c r="T622" i="2"/>
  <c r="U622" i="2" s="1"/>
  <c r="X620" i="2"/>
  <c r="Z620" i="2" s="1"/>
  <c r="Y620" i="2" s="1"/>
  <c r="W621" i="2"/>
  <c r="W622" i="2" l="1"/>
  <c r="X621" i="2"/>
  <c r="Z621" i="2" s="1"/>
  <c r="Y621" i="2" s="1"/>
  <c r="AA622" i="2"/>
  <c r="V622" i="2"/>
  <c r="S624" i="2"/>
  <c r="T623" i="2"/>
  <c r="U623" i="2" s="1"/>
  <c r="AA623" i="2" l="1"/>
  <c r="V623" i="2"/>
  <c r="T624" i="2"/>
  <c r="U624" i="2" s="1"/>
  <c r="S625" i="2"/>
  <c r="W623" i="2"/>
  <c r="X622" i="2"/>
  <c r="Z622" i="2" s="1"/>
  <c r="Y622" i="2" s="1"/>
  <c r="W624" i="2" l="1"/>
  <c r="X623" i="2"/>
  <c r="Z623" i="2" s="1"/>
  <c r="Y623" i="2" s="1"/>
  <c r="T625" i="2"/>
  <c r="U625" i="2" s="1"/>
  <c r="S626" i="2"/>
  <c r="AA624" i="2"/>
  <c r="V624" i="2"/>
  <c r="T626" i="2" l="1"/>
  <c r="U626" i="2" s="1"/>
  <c r="S627" i="2"/>
  <c r="AA625" i="2"/>
  <c r="V625" i="2"/>
  <c r="X624" i="2"/>
  <c r="Z624" i="2" s="1"/>
  <c r="Y624" i="2" s="1"/>
  <c r="W625" i="2"/>
  <c r="X625" i="2" l="1"/>
  <c r="Z625" i="2" s="1"/>
  <c r="Y625" i="2" s="1"/>
  <c r="W626" i="2"/>
  <c r="T627" i="2"/>
  <c r="U627" i="2" s="1"/>
  <c r="S628" i="2"/>
  <c r="V626" i="2"/>
  <c r="AA626" i="2"/>
  <c r="V627" i="2" l="1"/>
  <c r="AA627" i="2"/>
  <c r="T628" i="2"/>
  <c r="U628" i="2" s="1"/>
  <c r="S629" i="2"/>
  <c r="W627" i="2"/>
  <c r="X626" i="2"/>
  <c r="Z626" i="2" s="1"/>
  <c r="Y626" i="2" s="1"/>
  <c r="W628" i="2" l="1"/>
  <c r="X627" i="2"/>
  <c r="Z627" i="2" s="1"/>
  <c r="Y627" i="2" s="1"/>
  <c r="T629" i="2"/>
  <c r="U629" i="2" s="1"/>
  <c r="S630" i="2"/>
  <c r="V628" i="2"/>
  <c r="AA628" i="2"/>
  <c r="S631" i="2" l="1"/>
  <c r="T630" i="2"/>
  <c r="U630" i="2" s="1"/>
  <c r="V629" i="2"/>
  <c r="AA629" i="2"/>
  <c r="X628" i="2"/>
  <c r="Z628" i="2" s="1"/>
  <c r="Y628" i="2" s="1"/>
  <c r="W629" i="2"/>
  <c r="X629" i="2" l="1"/>
  <c r="Z629" i="2" s="1"/>
  <c r="Y629" i="2" s="1"/>
  <c r="W630" i="2"/>
  <c r="V630" i="2"/>
  <c r="AA630" i="2"/>
  <c r="S632" i="2"/>
  <c r="T631" i="2"/>
  <c r="U631" i="2" s="1"/>
  <c r="AA631" i="2" l="1"/>
  <c r="V631" i="2"/>
  <c r="T632" i="2"/>
  <c r="U632" i="2" s="1"/>
  <c r="S633" i="2"/>
  <c r="X630" i="2"/>
  <c r="Z630" i="2" s="1"/>
  <c r="Y630" i="2" s="1"/>
  <c r="W631" i="2"/>
  <c r="X631" i="2" l="1"/>
  <c r="Z631" i="2" s="1"/>
  <c r="Y631" i="2" s="1"/>
  <c r="W632" i="2"/>
  <c r="T633" i="2"/>
  <c r="U633" i="2" s="1"/>
  <c r="S634" i="2"/>
  <c r="AA632" i="2"/>
  <c r="V632" i="2"/>
  <c r="S635" i="2" l="1"/>
  <c r="T634" i="2"/>
  <c r="U634" i="2" s="1"/>
  <c r="AA633" i="2"/>
  <c r="V633" i="2"/>
  <c r="X632" i="2"/>
  <c r="Z632" i="2" s="1"/>
  <c r="Y632" i="2" s="1"/>
  <c r="W633" i="2"/>
  <c r="W634" i="2" l="1"/>
  <c r="X633" i="2"/>
  <c r="Z633" i="2" s="1"/>
  <c r="Y633" i="2" s="1"/>
  <c r="AA634" i="2"/>
  <c r="V634" i="2"/>
  <c r="T635" i="2"/>
  <c r="U635" i="2" s="1"/>
  <c r="S636" i="2"/>
  <c r="S637" i="2" l="1"/>
  <c r="T636" i="2"/>
  <c r="U636" i="2" s="1"/>
  <c r="AA635" i="2"/>
  <c r="V635" i="2"/>
  <c r="X634" i="2"/>
  <c r="Z634" i="2" s="1"/>
  <c r="Y634" i="2" s="1"/>
  <c r="W635" i="2"/>
  <c r="X635" i="2" l="1"/>
  <c r="Z635" i="2" s="1"/>
  <c r="Y635" i="2" s="1"/>
  <c r="W636" i="2"/>
  <c r="AA636" i="2"/>
  <c r="V636" i="2"/>
  <c r="S638" i="2"/>
  <c r="T637" i="2"/>
  <c r="U637" i="2" s="1"/>
  <c r="V637" i="2" l="1"/>
  <c r="AA637" i="2"/>
  <c r="S639" i="2"/>
  <c r="T638" i="2"/>
  <c r="U638" i="2" s="1"/>
  <c r="X636" i="2"/>
  <c r="Z636" i="2" s="1"/>
  <c r="Y636" i="2" s="1"/>
  <c r="W637" i="2"/>
  <c r="W638" i="2" l="1"/>
  <c r="X637" i="2"/>
  <c r="Z637" i="2" s="1"/>
  <c r="Y637" i="2" s="1"/>
  <c r="AA638" i="2"/>
  <c r="V638" i="2"/>
  <c r="S640" i="2"/>
  <c r="T639" i="2"/>
  <c r="U639" i="2" s="1"/>
  <c r="AA639" i="2" l="1"/>
  <c r="V639" i="2"/>
  <c r="T640" i="2"/>
  <c r="U640" i="2" s="1"/>
  <c r="S641" i="2"/>
  <c r="X638" i="2"/>
  <c r="Z638" i="2" s="1"/>
  <c r="Y638" i="2" s="1"/>
  <c r="W639" i="2"/>
  <c r="X639" i="2" l="1"/>
  <c r="Z639" i="2" s="1"/>
  <c r="Y639" i="2" s="1"/>
  <c r="W640" i="2"/>
  <c r="S642" i="2"/>
  <c r="T641" i="2"/>
  <c r="U641" i="2" s="1"/>
  <c r="V640" i="2"/>
  <c r="AA640" i="2"/>
  <c r="V641" i="2" l="1"/>
  <c r="AA641" i="2"/>
  <c r="S643" i="2"/>
  <c r="T642" i="2"/>
  <c r="U642" i="2" s="1"/>
  <c r="W641" i="2"/>
  <c r="X640" i="2"/>
  <c r="Z640" i="2" s="1"/>
  <c r="Y640" i="2" s="1"/>
  <c r="V642" i="2" l="1"/>
  <c r="AA642" i="2"/>
  <c r="T643" i="2"/>
  <c r="U643" i="2" s="1"/>
  <c r="S644" i="2"/>
  <c r="X641" i="2"/>
  <c r="Z641" i="2" s="1"/>
  <c r="Y641" i="2" s="1"/>
  <c r="W642" i="2"/>
  <c r="V643" i="2" l="1"/>
  <c r="AA643" i="2"/>
  <c r="W643" i="2"/>
  <c r="X642" i="2"/>
  <c r="Z642" i="2" s="1"/>
  <c r="Y642" i="2" s="1"/>
  <c r="T644" i="2"/>
  <c r="U644" i="2" s="1"/>
  <c r="S645" i="2"/>
  <c r="S646" i="2" l="1"/>
  <c r="T645" i="2"/>
  <c r="U645" i="2" s="1"/>
  <c r="AA644" i="2"/>
  <c r="V644" i="2"/>
  <c r="W644" i="2"/>
  <c r="X643" i="2"/>
  <c r="Z643" i="2" s="1"/>
  <c r="Y643" i="2" s="1"/>
  <c r="X644" i="2" l="1"/>
  <c r="Z644" i="2" s="1"/>
  <c r="Y644" i="2" s="1"/>
  <c r="W645" i="2"/>
  <c r="V645" i="2"/>
  <c r="AA645" i="2"/>
  <c r="T646" i="2"/>
  <c r="U646" i="2" s="1"/>
  <c r="S647" i="2"/>
  <c r="V646" i="2" l="1"/>
  <c r="AA646" i="2"/>
  <c r="T647" i="2"/>
  <c r="U647" i="2" s="1"/>
  <c r="S648" i="2"/>
  <c r="W646" i="2"/>
  <c r="X645" i="2"/>
  <c r="Z645" i="2" s="1"/>
  <c r="Y645" i="2" s="1"/>
  <c r="X646" i="2" l="1"/>
  <c r="Z646" i="2" s="1"/>
  <c r="Y646" i="2" s="1"/>
  <c r="W647" i="2"/>
  <c r="T648" i="2"/>
  <c r="U648" i="2" s="1"/>
  <c r="S649" i="2"/>
  <c r="AA647" i="2"/>
  <c r="V647" i="2"/>
  <c r="T649" i="2" l="1"/>
  <c r="U649" i="2" s="1"/>
  <c r="S650" i="2"/>
  <c r="V648" i="2"/>
  <c r="AA648" i="2"/>
  <c r="X647" i="2"/>
  <c r="Z647" i="2" s="1"/>
  <c r="Y647" i="2" s="1"/>
  <c r="W648" i="2"/>
  <c r="X648" i="2" l="1"/>
  <c r="Z648" i="2" s="1"/>
  <c r="Y648" i="2" s="1"/>
  <c r="W649" i="2"/>
  <c r="S651" i="2"/>
  <c r="T650" i="2"/>
  <c r="U650" i="2" s="1"/>
  <c r="V649" i="2"/>
  <c r="AA649" i="2"/>
  <c r="AA650" i="2" l="1"/>
  <c r="V650" i="2"/>
  <c r="T651" i="2"/>
  <c r="U651" i="2" s="1"/>
  <c r="S652" i="2"/>
  <c r="X649" i="2"/>
  <c r="Z649" i="2" s="1"/>
  <c r="Y649" i="2" s="1"/>
  <c r="W650" i="2"/>
  <c r="X650" i="2" l="1"/>
  <c r="Z650" i="2" s="1"/>
  <c r="Y650" i="2" s="1"/>
  <c r="W651" i="2"/>
  <c r="T652" i="2"/>
  <c r="U652" i="2" s="1"/>
  <c r="S653" i="2"/>
  <c r="AA651" i="2"/>
  <c r="V651" i="2"/>
  <c r="S654" i="2" l="1"/>
  <c r="T653" i="2"/>
  <c r="U653" i="2" s="1"/>
  <c r="AA652" i="2"/>
  <c r="V652" i="2"/>
  <c r="W652" i="2"/>
  <c r="X651" i="2"/>
  <c r="Z651" i="2" s="1"/>
  <c r="Y651" i="2" s="1"/>
  <c r="X652" i="2" l="1"/>
  <c r="Z652" i="2" s="1"/>
  <c r="Y652" i="2" s="1"/>
  <c r="W653" i="2"/>
  <c r="V653" i="2"/>
  <c r="AA653" i="2"/>
  <c r="T654" i="2"/>
  <c r="U654" i="2" s="1"/>
  <c r="S655" i="2"/>
  <c r="V654" i="2" l="1"/>
  <c r="AA654" i="2"/>
  <c r="T655" i="2"/>
  <c r="U655" i="2" s="1"/>
  <c r="S656" i="2"/>
  <c r="W654" i="2"/>
  <c r="X653" i="2"/>
  <c r="Z653" i="2" s="1"/>
  <c r="Y653" i="2" s="1"/>
  <c r="W655" i="2" l="1"/>
  <c r="X654" i="2"/>
  <c r="Z654" i="2" s="1"/>
  <c r="Y654" i="2" s="1"/>
  <c r="T656" i="2"/>
  <c r="U656" i="2" s="1"/>
  <c r="S657" i="2"/>
  <c r="V655" i="2"/>
  <c r="AA655" i="2"/>
  <c r="T657" i="2" l="1"/>
  <c r="U657" i="2" s="1"/>
  <c r="S658" i="2"/>
  <c r="V656" i="2"/>
  <c r="AA656" i="2"/>
  <c r="X655" i="2"/>
  <c r="Z655" i="2" s="1"/>
  <c r="Y655" i="2" s="1"/>
  <c r="W656" i="2"/>
  <c r="X656" i="2" l="1"/>
  <c r="Z656" i="2" s="1"/>
  <c r="Y656" i="2" s="1"/>
  <c r="W657" i="2"/>
  <c r="S659" i="2"/>
  <c r="T658" i="2"/>
  <c r="U658" i="2" s="1"/>
  <c r="V657" i="2"/>
  <c r="AA657" i="2"/>
  <c r="S660" i="2" l="1"/>
  <c r="T659" i="2"/>
  <c r="U659" i="2" s="1"/>
  <c r="AA658" i="2"/>
  <c r="V658" i="2"/>
  <c r="W658" i="2"/>
  <c r="X657" i="2"/>
  <c r="Z657" i="2" s="1"/>
  <c r="Y657" i="2" s="1"/>
  <c r="X658" i="2" l="1"/>
  <c r="Z658" i="2" s="1"/>
  <c r="Y658" i="2" s="1"/>
  <c r="W659" i="2"/>
  <c r="AA659" i="2"/>
  <c r="V659" i="2"/>
  <c r="S661" i="2"/>
  <c r="T660" i="2"/>
  <c r="U660" i="2" s="1"/>
  <c r="V660" i="2" l="1"/>
  <c r="AA660" i="2"/>
  <c r="S662" i="2"/>
  <c r="T661" i="2"/>
  <c r="U661" i="2" s="1"/>
  <c r="X659" i="2"/>
  <c r="Z659" i="2" s="1"/>
  <c r="Y659" i="2" s="1"/>
  <c r="W660" i="2"/>
  <c r="AA661" i="2" l="1"/>
  <c r="V661" i="2"/>
  <c r="W661" i="2"/>
  <c r="X660" i="2"/>
  <c r="Z660" i="2" s="1"/>
  <c r="Y660" i="2" s="1"/>
  <c r="S663" i="2"/>
  <c r="T662" i="2"/>
  <c r="U662" i="2" s="1"/>
  <c r="AA662" i="2" l="1"/>
  <c r="V662" i="2"/>
  <c r="S664" i="2"/>
  <c r="T663" i="2"/>
  <c r="U663" i="2" s="1"/>
  <c r="X661" i="2"/>
  <c r="Z661" i="2" s="1"/>
  <c r="Y661" i="2" s="1"/>
  <c r="W662" i="2"/>
  <c r="W663" i="2" l="1"/>
  <c r="X662" i="2"/>
  <c r="Z662" i="2" s="1"/>
  <c r="Y662" i="2" s="1"/>
  <c r="V663" i="2"/>
  <c r="AA663" i="2"/>
  <c r="T664" i="2"/>
  <c r="U664" i="2" s="1"/>
  <c r="S665" i="2"/>
  <c r="AA664" i="2" l="1"/>
  <c r="V664" i="2"/>
  <c r="S666" i="2"/>
  <c r="T665" i="2"/>
  <c r="U665" i="2" s="1"/>
  <c r="W664" i="2"/>
  <c r="X663" i="2"/>
  <c r="Z663" i="2" s="1"/>
  <c r="Y663" i="2" s="1"/>
  <c r="X664" i="2" l="1"/>
  <c r="Z664" i="2" s="1"/>
  <c r="Y664" i="2" s="1"/>
  <c r="W665" i="2"/>
  <c r="AA665" i="2"/>
  <c r="V665" i="2"/>
  <c r="T666" i="2"/>
  <c r="U666" i="2" s="1"/>
  <c r="S667" i="2"/>
  <c r="V666" i="2" l="1"/>
  <c r="AA666" i="2"/>
  <c r="T667" i="2"/>
  <c r="U667" i="2" s="1"/>
  <c r="S668" i="2"/>
  <c r="X665" i="2"/>
  <c r="Z665" i="2" s="1"/>
  <c r="Y665" i="2" s="1"/>
  <c r="W666" i="2"/>
  <c r="W667" i="2" l="1"/>
  <c r="X666" i="2"/>
  <c r="Z666" i="2" s="1"/>
  <c r="Y666" i="2" s="1"/>
  <c r="T668" i="2"/>
  <c r="U668" i="2" s="1"/>
  <c r="S669" i="2"/>
  <c r="V667" i="2"/>
  <c r="AA667" i="2"/>
  <c r="T669" i="2" l="1"/>
  <c r="U669" i="2" s="1"/>
  <c r="S670" i="2"/>
  <c r="V668" i="2"/>
  <c r="AA668" i="2"/>
  <c r="X667" i="2"/>
  <c r="Z667" i="2" s="1"/>
  <c r="Y667" i="2" s="1"/>
  <c r="W668" i="2"/>
  <c r="X668" i="2" l="1"/>
  <c r="Z668" i="2" s="1"/>
  <c r="Y668" i="2" s="1"/>
  <c r="W669" i="2"/>
  <c r="S671" i="2"/>
  <c r="T670" i="2"/>
  <c r="U670" i="2" s="1"/>
  <c r="V669" i="2"/>
  <c r="AA669" i="2"/>
  <c r="AA670" i="2" l="1"/>
  <c r="V670" i="2"/>
  <c r="T671" i="2"/>
  <c r="U671" i="2" s="1"/>
  <c r="S672" i="2"/>
  <c r="W670" i="2"/>
  <c r="X669" i="2"/>
  <c r="Z669" i="2" s="1"/>
  <c r="Y669" i="2" s="1"/>
  <c r="X670" i="2" l="1"/>
  <c r="Z670" i="2" s="1"/>
  <c r="Y670" i="2" s="1"/>
  <c r="W671" i="2"/>
  <c r="T672" i="2"/>
  <c r="U672" i="2" s="1"/>
  <c r="S673" i="2"/>
  <c r="AA671" i="2"/>
  <c r="V671" i="2"/>
  <c r="S674" i="2" l="1"/>
  <c r="T673" i="2"/>
  <c r="U673" i="2" s="1"/>
  <c r="AA672" i="2"/>
  <c r="V672" i="2"/>
  <c r="X671" i="2"/>
  <c r="Z671" i="2" s="1"/>
  <c r="Y671" i="2" s="1"/>
  <c r="W672" i="2"/>
  <c r="W673" i="2" l="1"/>
  <c r="X672" i="2"/>
  <c r="Z672" i="2" s="1"/>
  <c r="Y672" i="2" s="1"/>
  <c r="AA673" i="2"/>
  <c r="V673" i="2"/>
  <c r="S675" i="2"/>
  <c r="T674" i="2"/>
  <c r="U674" i="2" s="1"/>
  <c r="AA674" i="2" l="1"/>
  <c r="V674" i="2"/>
  <c r="S676" i="2"/>
  <c r="T675" i="2"/>
  <c r="U675" i="2" s="1"/>
  <c r="X673" i="2"/>
  <c r="Z673" i="2" s="1"/>
  <c r="Y673" i="2" s="1"/>
  <c r="W674" i="2"/>
  <c r="X674" i="2" l="1"/>
  <c r="Z674" i="2" s="1"/>
  <c r="Y674" i="2" s="1"/>
  <c r="W675" i="2"/>
  <c r="AA675" i="2"/>
  <c r="V675" i="2"/>
  <c r="T676" i="2"/>
  <c r="U676" i="2" s="1"/>
  <c r="S677" i="2"/>
  <c r="S678" i="2" l="1"/>
  <c r="T677" i="2"/>
  <c r="U677" i="2" s="1"/>
  <c r="AA676" i="2"/>
  <c r="V676" i="2"/>
  <c r="W676" i="2"/>
  <c r="X675" i="2"/>
  <c r="Z675" i="2" s="1"/>
  <c r="Y675" i="2" s="1"/>
  <c r="W677" i="2" l="1"/>
  <c r="X676" i="2"/>
  <c r="Z676" i="2" s="1"/>
  <c r="Y676" i="2" s="1"/>
  <c r="AA677" i="2"/>
  <c r="V677" i="2"/>
  <c r="T678" i="2"/>
  <c r="U678" i="2" s="1"/>
  <c r="S679" i="2"/>
  <c r="T679" i="2" l="1"/>
  <c r="U679" i="2" s="1"/>
  <c r="S680" i="2"/>
  <c r="V678" i="2"/>
  <c r="AA678" i="2"/>
  <c r="W678" i="2"/>
  <c r="X677" i="2"/>
  <c r="Z677" i="2" s="1"/>
  <c r="Y677" i="2" s="1"/>
  <c r="W679" i="2" l="1"/>
  <c r="X678" i="2"/>
  <c r="Z678" i="2" s="1"/>
  <c r="Y678" i="2" s="1"/>
  <c r="T680" i="2"/>
  <c r="U680" i="2" s="1"/>
  <c r="S681" i="2"/>
  <c r="AA679" i="2"/>
  <c r="V679" i="2"/>
  <c r="T681" i="2" l="1"/>
  <c r="U681" i="2" s="1"/>
  <c r="S682" i="2"/>
  <c r="V680" i="2"/>
  <c r="AA680" i="2"/>
  <c r="W680" i="2"/>
  <c r="X679" i="2"/>
  <c r="Z679" i="2" s="1"/>
  <c r="Y679" i="2" s="1"/>
  <c r="X680" i="2" l="1"/>
  <c r="Z680" i="2" s="1"/>
  <c r="Y680" i="2" s="1"/>
  <c r="W681" i="2"/>
  <c r="T682" i="2"/>
  <c r="U682" i="2" s="1"/>
  <c r="S683" i="2"/>
  <c r="V681" i="2"/>
  <c r="AA681" i="2"/>
  <c r="S684" i="2" l="1"/>
  <c r="T683" i="2"/>
  <c r="U683" i="2" s="1"/>
  <c r="V682" i="2"/>
  <c r="AA682" i="2"/>
  <c r="W682" i="2"/>
  <c r="X681" i="2"/>
  <c r="Z681" i="2" s="1"/>
  <c r="Y681" i="2" s="1"/>
  <c r="X682" i="2" l="1"/>
  <c r="Z682" i="2" s="1"/>
  <c r="Y682" i="2" s="1"/>
  <c r="W683" i="2"/>
  <c r="AA683" i="2"/>
  <c r="V683" i="2"/>
  <c r="S685" i="2"/>
  <c r="T684" i="2"/>
  <c r="U684" i="2" s="1"/>
  <c r="S686" i="2" l="1"/>
  <c r="T685" i="2"/>
  <c r="U685" i="2" s="1"/>
  <c r="AA684" i="2"/>
  <c r="V684" i="2"/>
  <c r="X683" i="2"/>
  <c r="Z683" i="2" s="1"/>
  <c r="Y683" i="2" s="1"/>
  <c r="W684" i="2"/>
  <c r="W685" i="2" l="1"/>
  <c r="X684" i="2"/>
  <c r="Z684" i="2" s="1"/>
  <c r="Y684" i="2" s="1"/>
  <c r="AA685" i="2"/>
  <c r="V685" i="2"/>
  <c r="S687" i="2"/>
  <c r="T686" i="2"/>
  <c r="U686" i="2" s="1"/>
  <c r="AA686" i="2" l="1"/>
  <c r="V686" i="2"/>
  <c r="S688" i="2"/>
  <c r="T687" i="2"/>
  <c r="U687" i="2" s="1"/>
  <c r="X685" i="2"/>
  <c r="Z685" i="2" s="1"/>
  <c r="Y685" i="2" s="1"/>
  <c r="W686" i="2"/>
  <c r="W687" i="2" l="1"/>
  <c r="X686" i="2"/>
  <c r="Z686" i="2" s="1"/>
  <c r="Y686" i="2" s="1"/>
  <c r="AA687" i="2"/>
  <c r="V687" i="2"/>
  <c r="T688" i="2"/>
  <c r="U688" i="2" s="1"/>
  <c r="S689" i="2"/>
  <c r="AA688" i="2" l="1"/>
  <c r="V688" i="2"/>
  <c r="T689" i="2"/>
  <c r="U689" i="2" s="1"/>
  <c r="S690" i="2"/>
  <c r="X687" i="2"/>
  <c r="Z687" i="2" s="1"/>
  <c r="Y687" i="2" s="1"/>
  <c r="W688" i="2"/>
  <c r="X688" i="2" l="1"/>
  <c r="Z688" i="2" s="1"/>
  <c r="Y688" i="2" s="1"/>
  <c r="W689" i="2"/>
  <c r="T690" i="2"/>
  <c r="U690" i="2" s="1"/>
  <c r="S691" i="2"/>
  <c r="AA689" i="2"/>
  <c r="V689" i="2"/>
  <c r="T691" i="2" l="1"/>
  <c r="U691" i="2" s="1"/>
  <c r="S692" i="2"/>
  <c r="V690" i="2"/>
  <c r="AA690" i="2"/>
  <c r="X689" i="2"/>
  <c r="Z689" i="2" s="1"/>
  <c r="Y689" i="2" s="1"/>
  <c r="W690" i="2"/>
  <c r="W691" i="2" l="1"/>
  <c r="X690" i="2"/>
  <c r="Z690" i="2" s="1"/>
  <c r="Y690" i="2" s="1"/>
  <c r="S693" i="2"/>
  <c r="T692" i="2"/>
  <c r="U692" i="2" s="1"/>
  <c r="V691" i="2"/>
  <c r="AA691" i="2"/>
  <c r="V692" i="2" l="1"/>
  <c r="AA692" i="2"/>
  <c r="T693" i="2"/>
  <c r="U693" i="2" s="1"/>
  <c r="S694" i="2"/>
  <c r="W692" i="2"/>
  <c r="X691" i="2"/>
  <c r="Z691" i="2" s="1"/>
  <c r="Y691" i="2" s="1"/>
  <c r="X692" i="2" l="1"/>
  <c r="Z692" i="2" s="1"/>
  <c r="Y692" i="2" s="1"/>
  <c r="W693" i="2"/>
  <c r="S695" i="2"/>
  <c r="T694" i="2"/>
  <c r="U694" i="2" s="1"/>
  <c r="V693" i="2"/>
  <c r="AA693" i="2"/>
  <c r="AA694" i="2" l="1"/>
  <c r="V694" i="2"/>
  <c r="T695" i="2"/>
  <c r="U695" i="2" s="1"/>
  <c r="S696" i="2"/>
  <c r="X693" i="2"/>
  <c r="Z693" i="2" s="1"/>
  <c r="Y693" i="2" s="1"/>
  <c r="W694" i="2"/>
  <c r="X694" i="2" l="1"/>
  <c r="Z694" i="2" s="1"/>
  <c r="Y694" i="2" s="1"/>
  <c r="W695" i="2"/>
  <c r="T696" i="2"/>
  <c r="U696" i="2" s="1"/>
  <c r="S697" i="2"/>
  <c r="AA695" i="2"/>
  <c r="V695" i="2"/>
  <c r="AA696" i="2" l="1"/>
  <c r="V696" i="2"/>
  <c r="X695" i="2"/>
  <c r="Z695" i="2" s="1"/>
  <c r="Y695" i="2" s="1"/>
  <c r="W696" i="2"/>
  <c r="S698" i="2"/>
  <c r="T697" i="2"/>
  <c r="U697" i="2" s="1"/>
  <c r="AA697" i="2" l="1"/>
  <c r="V697" i="2"/>
  <c r="S699" i="2"/>
  <c r="T698" i="2"/>
  <c r="U698" i="2" s="1"/>
  <c r="W697" i="2"/>
  <c r="X696" i="2"/>
  <c r="Z696" i="2" s="1"/>
  <c r="Y696" i="2" s="1"/>
  <c r="AA698" i="2" l="1"/>
  <c r="V698" i="2"/>
  <c r="S700" i="2"/>
  <c r="T699" i="2"/>
  <c r="U699" i="2" s="1"/>
  <c r="X697" i="2"/>
  <c r="Z697" i="2" s="1"/>
  <c r="Y697" i="2" s="1"/>
  <c r="W698" i="2"/>
  <c r="W699" i="2" l="1"/>
  <c r="X698" i="2"/>
  <c r="Z698" i="2" s="1"/>
  <c r="Y698" i="2" s="1"/>
  <c r="AA699" i="2"/>
  <c r="V699" i="2"/>
  <c r="T700" i="2"/>
  <c r="U700" i="2" s="1"/>
  <c r="S701" i="2"/>
  <c r="T701" i="2" l="1"/>
  <c r="U701" i="2" s="1"/>
  <c r="S702" i="2"/>
  <c r="AA700" i="2"/>
  <c r="V700" i="2"/>
  <c r="W700" i="2"/>
  <c r="X699" i="2"/>
  <c r="Z699" i="2" s="1"/>
  <c r="Y699" i="2" s="1"/>
  <c r="X700" i="2" l="1"/>
  <c r="Z700" i="2" s="1"/>
  <c r="Y700" i="2" s="1"/>
  <c r="W701" i="2"/>
  <c r="T702" i="2"/>
  <c r="U702" i="2" s="1"/>
  <c r="S703" i="2"/>
  <c r="AA701" i="2"/>
  <c r="V701" i="2"/>
  <c r="T703" i="2" l="1"/>
  <c r="U703" i="2" s="1"/>
  <c r="S704" i="2"/>
  <c r="V702" i="2"/>
  <c r="AA702" i="2"/>
  <c r="W702" i="2"/>
  <c r="X701" i="2"/>
  <c r="Z701" i="2" s="1"/>
  <c r="Y701" i="2" s="1"/>
  <c r="W703" i="2" l="1"/>
  <c r="X702" i="2"/>
  <c r="Z702" i="2" s="1"/>
  <c r="Y702" i="2" s="1"/>
  <c r="S705" i="2"/>
  <c r="T704" i="2"/>
  <c r="U704" i="2" s="1"/>
  <c r="V703" i="2"/>
  <c r="AA703" i="2"/>
  <c r="V704" i="2" l="1"/>
  <c r="AA704" i="2"/>
  <c r="T705" i="2"/>
  <c r="U705" i="2" s="1"/>
  <c r="S706" i="2"/>
  <c r="W704" i="2"/>
  <c r="X703" i="2"/>
  <c r="Z703" i="2" s="1"/>
  <c r="Y703" i="2" s="1"/>
  <c r="X704" i="2" l="1"/>
  <c r="Z704" i="2" s="1"/>
  <c r="Y704" i="2" s="1"/>
  <c r="W705" i="2"/>
  <c r="S707" i="2"/>
  <c r="T706" i="2"/>
  <c r="U706" i="2" s="1"/>
  <c r="V705" i="2"/>
  <c r="AA705" i="2"/>
  <c r="AA706" i="2" l="1"/>
  <c r="V706" i="2"/>
  <c r="T707" i="2"/>
  <c r="U707" i="2" s="1"/>
  <c r="S708" i="2"/>
  <c r="X705" i="2"/>
  <c r="Z705" i="2" s="1"/>
  <c r="Y705" i="2" s="1"/>
  <c r="W706" i="2"/>
  <c r="X706" i="2" l="1"/>
  <c r="Z706" i="2" s="1"/>
  <c r="Y706" i="2" s="1"/>
  <c r="W707" i="2"/>
  <c r="T708" i="2"/>
  <c r="U708" i="2" s="1"/>
  <c r="S709" i="2"/>
  <c r="AA707" i="2"/>
  <c r="V707" i="2"/>
  <c r="S710" i="2" l="1"/>
  <c r="T709" i="2"/>
  <c r="U709" i="2" s="1"/>
  <c r="AA708" i="2"/>
  <c r="V708" i="2"/>
  <c r="X707" i="2"/>
  <c r="Z707" i="2" s="1"/>
  <c r="Y707" i="2" s="1"/>
  <c r="W708" i="2"/>
  <c r="W709" i="2" l="1"/>
  <c r="X708" i="2"/>
  <c r="Z708" i="2" s="1"/>
  <c r="Y708" i="2" s="1"/>
  <c r="AA709" i="2"/>
  <c r="V709" i="2"/>
  <c r="S711" i="2"/>
  <c r="T710" i="2"/>
  <c r="U710" i="2" s="1"/>
  <c r="AA710" i="2" l="1"/>
  <c r="V710" i="2"/>
  <c r="S712" i="2"/>
  <c r="T711" i="2"/>
  <c r="U711" i="2" s="1"/>
  <c r="X709" i="2"/>
  <c r="Z709" i="2" s="1"/>
  <c r="Y709" i="2" s="1"/>
  <c r="W710" i="2"/>
  <c r="W711" i="2" l="1"/>
  <c r="X710" i="2"/>
  <c r="Z710" i="2" s="1"/>
  <c r="Y710" i="2" s="1"/>
  <c r="AA711" i="2"/>
  <c r="V711" i="2"/>
  <c r="T712" i="2"/>
  <c r="U712" i="2" s="1"/>
  <c r="S713" i="2"/>
  <c r="T713" i="2" l="1"/>
  <c r="U713" i="2" s="1"/>
  <c r="S714" i="2"/>
  <c r="AA712" i="2"/>
  <c r="V712" i="2"/>
  <c r="X711" i="2"/>
  <c r="Z711" i="2" s="1"/>
  <c r="Y711" i="2" s="1"/>
  <c r="W712" i="2"/>
  <c r="X712" i="2" l="1"/>
  <c r="Z712" i="2" s="1"/>
  <c r="Y712" i="2" s="1"/>
  <c r="W713" i="2"/>
  <c r="T714" i="2"/>
  <c r="U714" i="2" s="1"/>
  <c r="S715" i="2"/>
  <c r="AA713" i="2"/>
  <c r="V713" i="2"/>
  <c r="T715" i="2" l="1"/>
  <c r="U715" i="2" s="1"/>
  <c r="S716" i="2"/>
  <c r="V714" i="2"/>
  <c r="AA714" i="2"/>
  <c r="W714" i="2"/>
  <c r="X713" i="2"/>
  <c r="Z713" i="2" s="1"/>
  <c r="Y713" i="2" s="1"/>
  <c r="W715" i="2" l="1"/>
  <c r="X714" i="2"/>
  <c r="Z714" i="2" s="1"/>
  <c r="Y714" i="2" s="1"/>
  <c r="S717" i="2"/>
  <c r="T716" i="2"/>
  <c r="U716" i="2" s="1"/>
  <c r="V715" i="2"/>
  <c r="AA715" i="2"/>
  <c r="V716" i="2" l="1"/>
  <c r="AA716" i="2"/>
  <c r="T717" i="2"/>
  <c r="U717" i="2" s="1"/>
  <c r="S718" i="2"/>
  <c r="W716" i="2"/>
  <c r="X715" i="2"/>
  <c r="Z715" i="2" s="1"/>
  <c r="Y715" i="2" s="1"/>
  <c r="X716" i="2" l="1"/>
  <c r="Z716" i="2" s="1"/>
  <c r="Y716" i="2" s="1"/>
  <c r="W717" i="2"/>
  <c r="S719" i="2"/>
  <c r="T718" i="2"/>
  <c r="U718" i="2" s="1"/>
  <c r="V717" i="2"/>
  <c r="AA717" i="2"/>
  <c r="AA718" i="2" l="1"/>
  <c r="V718" i="2"/>
  <c r="T719" i="2"/>
  <c r="U719" i="2" s="1"/>
  <c r="S720" i="2"/>
  <c r="X717" i="2"/>
  <c r="Z717" i="2" s="1"/>
  <c r="Y717" i="2" s="1"/>
  <c r="W718" i="2"/>
  <c r="X718" i="2" l="1"/>
  <c r="Z718" i="2" s="1"/>
  <c r="Y718" i="2" s="1"/>
  <c r="W719" i="2"/>
  <c r="T720" i="2"/>
  <c r="U720" i="2" s="1"/>
  <c r="S721" i="2"/>
  <c r="AA719" i="2"/>
  <c r="V719" i="2"/>
  <c r="S722" i="2" l="1"/>
  <c r="T721" i="2"/>
  <c r="U721" i="2" s="1"/>
  <c r="AA720" i="2"/>
  <c r="V720" i="2"/>
  <c r="X719" i="2"/>
  <c r="Z719" i="2" s="1"/>
  <c r="Y719" i="2" s="1"/>
  <c r="W720" i="2"/>
  <c r="W721" i="2" l="1"/>
  <c r="X720" i="2"/>
  <c r="Z720" i="2" s="1"/>
  <c r="Y720" i="2" s="1"/>
  <c r="AA721" i="2"/>
  <c r="V721" i="2"/>
  <c r="S723" i="2"/>
  <c r="T722" i="2"/>
  <c r="U722" i="2" s="1"/>
  <c r="AA722" i="2" l="1"/>
  <c r="V722" i="2"/>
  <c r="S724" i="2"/>
  <c r="T723" i="2"/>
  <c r="U723" i="2" s="1"/>
  <c r="X721" i="2"/>
  <c r="Z721" i="2" s="1"/>
  <c r="Y721" i="2" s="1"/>
  <c r="W722" i="2"/>
  <c r="W723" i="2" l="1"/>
  <c r="X722" i="2"/>
  <c r="Z722" i="2" s="1"/>
  <c r="Y722" i="2" s="1"/>
  <c r="AA723" i="2"/>
  <c r="V723" i="2"/>
  <c r="T724" i="2"/>
  <c r="U724" i="2" s="1"/>
  <c r="S725" i="2"/>
  <c r="T725" i="2" l="1"/>
  <c r="U725" i="2" s="1"/>
  <c r="S726" i="2"/>
  <c r="AA724" i="2"/>
  <c r="V724" i="2"/>
  <c r="X723" i="2"/>
  <c r="Z723" i="2" s="1"/>
  <c r="Y723" i="2" s="1"/>
  <c r="W724" i="2"/>
  <c r="X724" i="2" l="1"/>
  <c r="Z724" i="2" s="1"/>
  <c r="Y724" i="2" s="1"/>
  <c r="W725" i="2"/>
  <c r="T726" i="2"/>
  <c r="U726" i="2" s="1"/>
  <c r="S727" i="2"/>
  <c r="AA725" i="2"/>
  <c r="V725" i="2"/>
  <c r="T727" i="2" l="1"/>
  <c r="U727" i="2" s="1"/>
  <c r="S728" i="2"/>
  <c r="V726" i="2"/>
  <c r="AA726" i="2"/>
  <c r="X725" i="2"/>
  <c r="Z725" i="2" s="1"/>
  <c r="Y725" i="2" s="1"/>
  <c r="W726" i="2"/>
  <c r="W727" i="2" l="1"/>
  <c r="X726" i="2"/>
  <c r="Z726" i="2" s="1"/>
  <c r="Y726" i="2" s="1"/>
  <c r="T728" i="2"/>
  <c r="U728" i="2" s="1"/>
  <c r="S729" i="2"/>
  <c r="V727" i="2"/>
  <c r="AA727" i="2"/>
  <c r="T729" i="2" l="1"/>
  <c r="U729" i="2" s="1"/>
  <c r="S730" i="2"/>
  <c r="V728" i="2"/>
  <c r="AA728" i="2"/>
  <c r="W728" i="2"/>
  <c r="X727" i="2"/>
  <c r="Z727" i="2" s="1"/>
  <c r="Y727" i="2" s="1"/>
  <c r="X728" i="2" l="1"/>
  <c r="Z728" i="2" s="1"/>
  <c r="Y728" i="2" s="1"/>
  <c r="W729" i="2"/>
  <c r="S731" i="2"/>
  <c r="T730" i="2"/>
  <c r="U730" i="2" s="1"/>
  <c r="V729" i="2"/>
  <c r="AA729" i="2"/>
  <c r="AA730" i="2" l="1"/>
  <c r="V730" i="2"/>
  <c r="S732" i="2"/>
  <c r="T731" i="2"/>
  <c r="U731" i="2" s="1"/>
  <c r="X729" i="2"/>
  <c r="Z729" i="2" s="1"/>
  <c r="Y729" i="2" s="1"/>
  <c r="W730" i="2"/>
  <c r="X730" i="2" l="1"/>
  <c r="Z730" i="2" s="1"/>
  <c r="Y730" i="2" s="1"/>
  <c r="W731" i="2"/>
  <c r="AA731" i="2"/>
  <c r="V731" i="2"/>
  <c r="T732" i="2"/>
  <c r="U732" i="2" s="1"/>
  <c r="S733" i="2"/>
  <c r="T733" i="2" l="1"/>
  <c r="U733" i="2" s="1"/>
  <c r="S734" i="2"/>
  <c r="AA732" i="2"/>
  <c r="V732" i="2"/>
  <c r="X731" i="2"/>
  <c r="Z731" i="2" s="1"/>
  <c r="Y731" i="2" s="1"/>
  <c r="W732" i="2"/>
  <c r="W733" i="2" l="1"/>
  <c r="X732" i="2"/>
  <c r="Z732" i="2" s="1"/>
  <c r="Y732" i="2" s="1"/>
  <c r="S735" i="2"/>
  <c r="T734" i="2"/>
  <c r="U734" i="2" s="1"/>
  <c r="AA733" i="2"/>
  <c r="V733" i="2"/>
  <c r="AA734" i="2" l="1"/>
  <c r="V734" i="2"/>
  <c r="S736" i="2"/>
  <c r="T735" i="2"/>
  <c r="U735" i="2" s="1"/>
  <c r="X733" i="2"/>
  <c r="Z733" i="2" s="1"/>
  <c r="Y733" i="2" s="1"/>
  <c r="W734" i="2"/>
  <c r="W735" i="2" l="1"/>
  <c r="X734" i="2"/>
  <c r="Z734" i="2" s="1"/>
  <c r="Y734" i="2" s="1"/>
  <c r="V735" i="2"/>
  <c r="AA735" i="2"/>
  <c r="T736" i="2"/>
  <c r="U736" i="2" s="1"/>
  <c r="S737" i="2"/>
  <c r="AA736" i="2" l="1"/>
  <c r="V736" i="2"/>
  <c r="T737" i="2"/>
  <c r="U737" i="2" s="1"/>
  <c r="S738" i="2"/>
  <c r="X735" i="2"/>
  <c r="Z735" i="2" s="1"/>
  <c r="Y735" i="2" s="1"/>
  <c r="W736" i="2"/>
  <c r="X736" i="2" l="1"/>
  <c r="Z736" i="2" s="1"/>
  <c r="Y736" i="2" s="1"/>
  <c r="W737" i="2"/>
  <c r="T738" i="2"/>
  <c r="U738" i="2" s="1"/>
  <c r="S739" i="2"/>
  <c r="AA737" i="2"/>
  <c r="V737" i="2"/>
  <c r="T739" i="2" l="1"/>
  <c r="U739" i="2" s="1"/>
  <c r="S740" i="2"/>
  <c r="V738" i="2"/>
  <c r="AA738" i="2"/>
  <c r="W738" i="2"/>
  <c r="X737" i="2"/>
  <c r="Z737" i="2" s="1"/>
  <c r="Y737" i="2" s="1"/>
  <c r="W739" i="2" l="1"/>
  <c r="X738" i="2"/>
  <c r="Z738" i="2" s="1"/>
  <c r="Y738" i="2" s="1"/>
  <c r="T740" i="2"/>
  <c r="U740" i="2" s="1"/>
  <c r="S741" i="2"/>
  <c r="V739" i="2"/>
  <c r="AA739" i="2"/>
  <c r="T741" i="2" l="1"/>
  <c r="U741" i="2" s="1"/>
  <c r="S742" i="2"/>
  <c r="V740" i="2"/>
  <c r="AA740" i="2"/>
  <c r="W740" i="2"/>
  <c r="X739" i="2"/>
  <c r="Z739" i="2" s="1"/>
  <c r="Y739" i="2" s="1"/>
  <c r="X740" i="2" l="1"/>
  <c r="Z740" i="2" s="1"/>
  <c r="Y740" i="2" s="1"/>
  <c r="W741" i="2"/>
  <c r="S743" i="2"/>
  <c r="T742" i="2"/>
  <c r="U742" i="2" s="1"/>
  <c r="V741" i="2"/>
  <c r="AA741" i="2"/>
  <c r="AA742" i="2" l="1"/>
  <c r="V742" i="2"/>
  <c r="S744" i="2"/>
  <c r="T743" i="2"/>
  <c r="U743" i="2" s="1"/>
  <c r="X741" i="2"/>
  <c r="Z741" i="2" s="1"/>
  <c r="Y741" i="2" s="1"/>
  <c r="W742" i="2"/>
  <c r="X742" i="2" l="1"/>
  <c r="Z742" i="2" s="1"/>
  <c r="Y742" i="2" s="1"/>
  <c r="W743" i="2"/>
  <c r="AA743" i="2"/>
  <c r="V743" i="2"/>
  <c r="T744" i="2"/>
  <c r="U744" i="2" s="1"/>
  <c r="S745" i="2"/>
  <c r="S746" i="2" l="1"/>
  <c r="T745" i="2"/>
  <c r="U745" i="2" s="1"/>
  <c r="AA744" i="2"/>
  <c r="V744" i="2"/>
  <c r="X743" i="2"/>
  <c r="Z743" i="2" s="1"/>
  <c r="Y743" i="2" s="1"/>
  <c r="W744" i="2"/>
  <c r="W745" i="2" l="1"/>
  <c r="X744" i="2"/>
  <c r="Z744" i="2" s="1"/>
  <c r="Y744" i="2" s="1"/>
  <c r="AA745" i="2"/>
  <c r="V745" i="2"/>
  <c r="S747" i="2"/>
  <c r="T746" i="2"/>
  <c r="U746" i="2" s="1"/>
  <c r="AA746" i="2" l="1"/>
  <c r="V746" i="2"/>
  <c r="S748" i="2"/>
  <c r="T747" i="2"/>
  <c r="U747" i="2" s="1"/>
  <c r="X745" i="2"/>
  <c r="Z745" i="2" s="1"/>
  <c r="Y745" i="2" s="1"/>
  <c r="W746" i="2"/>
  <c r="W747" i="2" l="1"/>
  <c r="X746" i="2"/>
  <c r="Z746" i="2" s="1"/>
  <c r="Y746" i="2" s="1"/>
  <c r="V747" i="2"/>
  <c r="AA747" i="2"/>
  <c r="T748" i="2"/>
  <c r="U748" i="2" s="1"/>
  <c r="S749" i="2"/>
  <c r="T749" i="2" l="1"/>
  <c r="U749" i="2" s="1"/>
  <c r="S750" i="2"/>
  <c r="AA748" i="2"/>
  <c r="V748" i="2"/>
  <c r="X747" i="2"/>
  <c r="Z747" i="2" s="1"/>
  <c r="Y747" i="2" s="1"/>
  <c r="W748" i="2"/>
  <c r="X748" i="2" l="1"/>
  <c r="Z748" i="2" s="1"/>
  <c r="Y748" i="2" s="1"/>
  <c r="W749" i="2"/>
  <c r="T750" i="2"/>
  <c r="U750" i="2" s="1"/>
  <c r="S751" i="2"/>
  <c r="AA749" i="2"/>
  <c r="V749" i="2"/>
  <c r="S752" i="2" l="1"/>
  <c r="T751" i="2"/>
  <c r="U751" i="2" s="1"/>
  <c r="V750" i="2"/>
  <c r="AA750" i="2"/>
  <c r="W750" i="2"/>
  <c r="X749" i="2"/>
  <c r="Z749" i="2" s="1"/>
  <c r="Y749" i="2" s="1"/>
  <c r="W751" i="2" l="1"/>
  <c r="X750" i="2"/>
  <c r="Z750" i="2" s="1"/>
  <c r="Y750" i="2" s="1"/>
  <c r="V751" i="2"/>
  <c r="AA751" i="2"/>
  <c r="S753" i="2"/>
  <c r="T752" i="2"/>
  <c r="U752" i="2" s="1"/>
  <c r="T753" i="2" l="1"/>
  <c r="U753" i="2" s="1"/>
  <c r="S754" i="2"/>
  <c r="V752" i="2"/>
  <c r="AA752" i="2"/>
  <c r="W752" i="2"/>
  <c r="X751" i="2"/>
  <c r="Z751" i="2" s="1"/>
  <c r="Y751" i="2" s="1"/>
  <c r="X752" i="2" l="1"/>
  <c r="Z752" i="2" s="1"/>
  <c r="Y752" i="2" s="1"/>
  <c r="W753" i="2"/>
  <c r="S755" i="2"/>
  <c r="T754" i="2"/>
  <c r="U754" i="2" s="1"/>
  <c r="V753" i="2"/>
  <c r="AA753" i="2"/>
  <c r="AA754" i="2" l="1"/>
  <c r="V754" i="2"/>
  <c r="T755" i="2"/>
  <c r="U755" i="2" s="1"/>
  <c r="S756" i="2"/>
  <c r="X753" i="2"/>
  <c r="Z753" i="2" s="1"/>
  <c r="Y753" i="2" s="1"/>
  <c r="W754" i="2"/>
  <c r="X754" i="2" l="1"/>
  <c r="Z754" i="2" s="1"/>
  <c r="Y754" i="2" s="1"/>
  <c r="W755" i="2"/>
  <c r="T756" i="2"/>
  <c r="U756" i="2" s="1"/>
  <c r="S757" i="2"/>
  <c r="AA755" i="2"/>
  <c r="V755" i="2"/>
  <c r="T757" i="2" l="1"/>
  <c r="U757" i="2" s="1"/>
  <c r="S758" i="2"/>
  <c r="AA756" i="2"/>
  <c r="V756" i="2"/>
  <c r="X755" i="2"/>
  <c r="Z755" i="2" s="1"/>
  <c r="Y755" i="2" s="1"/>
  <c r="W756" i="2"/>
  <c r="W757" i="2" l="1"/>
  <c r="X756" i="2"/>
  <c r="Z756" i="2" s="1"/>
  <c r="Y756" i="2" s="1"/>
  <c r="S759" i="2"/>
  <c r="T758" i="2"/>
  <c r="U758" i="2" s="1"/>
  <c r="AA757" i="2"/>
  <c r="V757" i="2"/>
  <c r="AA758" i="2" l="1"/>
  <c r="V758" i="2"/>
  <c r="S760" i="2"/>
  <c r="T759" i="2"/>
  <c r="U759" i="2" s="1"/>
  <c r="X757" i="2"/>
  <c r="Z757" i="2" s="1"/>
  <c r="Y757" i="2" s="1"/>
  <c r="W758" i="2"/>
  <c r="W759" i="2" l="1"/>
  <c r="X758" i="2"/>
  <c r="Z758" i="2" s="1"/>
  <c r="Y758" i="2" s="1"/>
  <c r="AA759" i="2"/>
  <c r="V759" i="2"/>
  <c r="T760" i="2"/>
  <c r="U760" i="2" s="1"/>
  <c r="S761" i="2"/>
  <c r="AA760" i="2" l="1"/>
  <c r="V760" i="2"/>
  <c r="T761" i="2"/>
  <c r="U761" i="2" s="1"/>
  <c r="S762" i="2"/>
  <c r="W760" i="2"/>
  <c r="X759" i="2"/>
  <c r="Z759" i="2" s="1"/>
  <c r="Y759" i="2" s="1"/>
  <c r="X760" i="2" l="1"/>
  <c r="Z760" i="2" s="1"/>
  <c r="Y760" i="2" s="1"/>
  <c r="W761" i="2"/>
  <c r="T762" i="2"/>
  <c r="U762" i="2" s="1"/>
  <c r="S763" i="2"/>
  <c r="AA761" i="2"/>
  <c r="V761" i="2"/>
  <c r="T763" i="2" l="1"/>
  <c r="U763" i="2" s="1"/>
  <c r="S764" i="2"/>
  <c r="V762" i="2"/>
  <c r="AA762" i="2"/>
  <c r="W762" i="2"/>
  <c r="X761" i="2"/>
  <c r="Z761" i="2" s="1"/>
  <c r="Y761" i="2" s="1"/>
  <c r="W763" i="2" l="1"/>
  <c r="X762" i="2"/>
  <c r="Z762" i="2" s="1"/>
  <c r="Y762" i="2" s="1"/>
  <c r="S765" i="2"/>
  <c r="T764" i="2"/>
  <c r="U764" i="2" s="1"/>
  <c r="V763" i="2"/>
  <c r="AA763" i="2"/>
  <c r="V764" i="2" l="1"/>
  <c r="AA764" i="2"/>
  <c r="T765" i="2"/>
  <c r="U765" i="2" s="1"/>
  <c r="S766" i="2"/>
  <c r="W764" i="2"/>
  <c r="X763" i="2"/>
  <c r="Z763" i="2" s="1"/>
  <c r="Y763" i="2" s="1"/>
  <c r="X764" i="2" l="1"/>
  <c r="Z764" i="2" s="1"/>
  <c r="Y764" i="2" s="1"/>
  <c r="W765" i="2"/>
  <c r="S767" i="2"/>
  <c r="T766" i="2"/>
  <c r="U766" i="2" s="1"/>
  <c r="V765" i="2"/>
  <c r="AA765" i="2"/>
  <c r="AA766" i="2" l="1"/>
  <c r="V766" i="2"/>
  <c r="T767" i="2"/>
  <c r="U767" i="2" s="1"/>
  <c r="S768" i="2"/>
  <c r="X765" i="2"/>
  <c r="Z765" i="2" s="1"/>
  <c r="Y765" i="2" s="1"/>
  <c r="W766" i="2"/>
  <c r="X766" i="2" l="1"/>
  <c r="Z766" i="2" s="1"/>
  <c r="Y766" i="2" s="1"/>
  <c r="W767" i="2"/>
  <c r="T768" i="2"/>
  <c r="U768" i="2" s="1"/>
  <c r="S769" i="2"/>
  <c r="AA767" i="2"/>
  <c r="V767" i="2"/>
  <c r="S770" i="2" l="1"/>
  <c r="T769" i="2"/>
  <c r="U769" i="2" s="1"/>
  <c r="AA768" i="2"/>
  <c r="V768" i="2"/>
  <c r="X767" i="2"/>
  <c r="Z767" i="2" s="1"/>
  <c r="Y767" i="2" s="1"/>
  <c r="W768" i="2"/>
  <c r="W769" i="2" l="1"/>
  <c r="X768" i="2"/>
  <c r="Z768" i="2" s="1"/>
  <c r="Y768" i="2" s="1"/>
  <c r="AA769" i="2"/>
  <c r="V769" i="2"/>
  <c r="S771" i="2"/>
  <c r="T770" i="2"/>
  <c r="U770" i="2" s="1"/>
  <c r="AA770" i="2" l="1"/>
  <c r="V770" i="2"/>
  <c r="S772" i="2"/>
  <c r="T771" i="2"/>
  <c r="U771" i="2" s="1"/>
  <c r="X769" i="2"/>
  <c r="Z769" i="2" s="1"/>
  <c r="Y769" i="2" s="1"/>
  <c r="W770" i="2"/>
  <c r="W771" i="2" l="1"/>
  <c r="X770" i="2"/>
  <c r="Z770" i="2" s="1"/>
  <c r="Y770" i="2" s="1"/>
  <c r="AA771" i="2"/>
  <c r="V771" i="2"/>
  <c r="T772" i="2"/>
  <c r="U772" i="2" s="1"/>
  <c r="S773" i="2"/>
  <c r="AA772" i="2" l="1"/>
  <c r="V772" i="2"/>
  <c r="T773" i="2"/>
  <c r="U773" i="2" s="1"/>
  <c r="S774" i="2"/>
  <c r="W772" i="2"/>
  <c r="X771" i="2"/>
  <c r="Z771" i="2" s="1"/>
  <c r="Y771" i="2" s="1"/>
  <c r="X772" i="2" l="1"/>
  <c r="Z772" i="2" s="1"/>
  <c r="Y772" i="2" s="1"/>
  <c r="W773" i="2"/>
  <c r="T774" i="2"/>
  <c r="U774" i="2" s="1"/>
  <c r="S775" i="2"/>
  <c r="V773" i="2"/>
  <c r="AA773" i="2"/>
  <c r="T775" i="2" l="1"/>
  <c r="U775" i="2" s="1"/>
  <c r="S776" i="2"/>
  <c r="V774" i="2"/>
  <c r="AA774" i="2"/>
  <c r="W774" i="2"/>
  <c r="X773" i="2"/>
  <c r="Z773" i="2" s="1"/>
  <c r="Y773" i="2" s="1"/>
  <c r="W775" i="2" l="1"/>
  <c r="X774" i="2"/>
  <c r="Z774" i="2" s="1"/>
  <c r="Y774" i="2" s="1"/>
  <c r="S777" i="2"/>
  <c r="T776" i="2"/>
  <c r="U776" i="2" s="1"/>
  <c r="V775" i="2"/>
  <c r="AA775" i="2"/>
  <c r="V776" i="2" l="1"/>
  <c r="AA776" i="2"/>
  <c r="T777" i="2"/>
  <c r="U777" i="2" s="1"/>
  <c r="S778" i="2"/>
  <c r="W776" i="2"/>
  <c r="X775" i="2"/>
  <c r="Z775" i="2" s="1"/>
  <c r="Y775" i="2" s="1"/>
  <c r="X776" i="2" l="1"/>
  <c r="Z776" i="2" s="1"/>
  <c r="Y776" i="2" s="1"/>
  <c r="W777" i="2"/>
  <c r="S779" i="2"/>
  <c r="T778" i="2"/>
  <c r="U778" i="2" s="1"/>
  <c r="V777" i="2"/>
  <c r="AA777" i="2"/>
  <c r="AA778" i="2" l="1"/>
  <c r="V778" i="2"/>
  <c r="T779" i="2"/>
  <c r="U779" i="2" s="1"/>
  <c r="S780" i="2"/>
  <c r="X777" i="2"/>
  <c r="Z777" i="2" s="1"/>
  <c r="Y777" i="2" s="1"/>
  <c r="W778" i="2"/>
  <c r="X778" i="2" l="1"/>
  <c r="Z778" i="2" s="1"/>
  <c r="Y778" i="2" s="1"/>
  <c r="W779" i="2"/>
  <c r="T780" i="2"/>
  <c r="U780" i="2" s="1"/>
  <c r="S781" i="2"/>
  <c r="AA779" i="2"/>
  <c r="V779" i="2"/>
  <c r="S782" i="2" l="1"/>
  <c r="T781" i="2"/>
  <c r="U781" i="2" s="1"/>
  <c r="AA780" i="2"/>
  <c r="V780" i="2"/>
  <c r="X779" i="2"/>
  <c r="Z779" i="2" s="1"/>
  <c r="Y779" i="2" s="1"/>
  <c r="W780" i="2"/>
  <c r="W781" i="2" l="1"/>
  <c r="X780" i="2"/>
  <c r="Z780" i="2" s="1"/>
  <c r="Y780" i="2" s="1"/>
  <c r="AA781" i="2"/>
  <c r="V781" i="2"/>
  <c r="S783" i="2"/>
  <c r="T782" i="2"/>
  <c r="U782" i="2" s="1"/>
  <c r="AA782" i="2" l="1"/>
  <c r="V782" i="2"/>
  <c r="S784" i="2"/>
  <c r="T783" i="2"/>
  <c r="U783" i="2" s="1"/>
  <c r="X781" i="2"/>
  <c r="Z781" i="2" s="1"/>
  <c r="Y781" i="2" s="1"/>
  <c r="W782" i="2"/>
  <c r="W783" i="2" l="1"/>
  <c r="X782" i="2"/>
  <c r="Z782" i="2" s="1"/>
  <c r="Y782" i="2" s="1"/>
  <c r="AA783" i="2"/>
  <c r="V783" i="2"/>
  <c r="T784" i="2"/>
  <c r="U784" i="2" s="1"/>
  <c r="S785" i="2"/>
  <c r="AA784" i="2" l="1"/>
  <c r="V784" i="2"/>
  <c r="T785" i="2"/>
  <c r="U785" i="2" s="1"/>
  <c r="S786" i="2"/>
  <c r="W784" i="2"/>
  <c r="X783" i="2"/>
  <c r="Z783" i="2" s="1"/>
  <c r="Y783" i="2" s="1"/>
  <c r="X784" i="2" l="1"/>
  <c r="Z784" i="2" s="1"/>
  <c r="Y784" i="2" s="1"/>
  <c r="W785" i="2"/>
  <c r="T786" i="2"/>
  <c r="U786" i="2" s="1"/>
  <c r="S787" i="2"/>
  <c r="AA785" i="2"/>
  <c r="V785" i="2"/>
  <c r="T787" i="2" l="1"/>
  <c r="U787" i="2" s="1"/>
  <c r="S788" i="2"/>
  <c r="V786" i="2"/>
  <c r="AA786" i="2"/>
  <c r="W786" i="2"/>
  <c r="X785" i="2"/>
  <c r="Z785" i="2" s="1"/>
  <c r="Y785" i="2" s="1"/>
  <c r="W787" i="2" l="1"/>
  <c r="X786" i="2"/>
  <c r="Z786" i="2" s="1"/>
  <c r="Y786" i="2" s="1"/>
  <c r="S789" i="2"/>
  <c r="T788" i="2"/>
  <c r="U788" i="2" s="1"/>
  <c r="V787" i="2"/>
  <c r="AA787" i="2"/>
  <c r="V788" i="2" l="1"/>
  <c r="AA788" i="2"/>
  <c r="T789" i="2"/>
  <c r="U789" i="2" s="1"/>
  <c r="S790" i="2"/>
  <c r="W788" i="2"/>
  <c r="X787" i="2"/>
  <c r="Z787" i="2" s="1"/>
  <c r="Y787" i="2" s="1"/>
  <c r="X788" i="2" l="1"/>
  <c r="Z788" i="2" s="1"/>
  <c r="Y788" i="2" s="1"/>
  <c r="W789" i="2"/>
  <c r="S791" i="2"/>
  <c r="T790" i="2"/>
  <c r="U790" i="2" s="1"/>
  <c r="V789" i="2"/>
  <c r="AA789" i="2"/>
  <c r="AA790" i="2" l="1"/>
  <c r="V790" i="2"/>
  <c r="S792" i="2"/>
  <c r="T791" i="2"/>
  <c r="U791" i="2" s="1"/>
  <c r="X789" i="2"/>
  <c r="Z789" i="2" s="1"/>
  <c r="Y789" i="2" s="1"/>
  <c r="W790" i="2"/>
  <c r="X790" i="2" l="1"/>
  <c r="Z790" i="2" s="1"/>
  <c r="Y790" i="2" s="1"/>
  <c r="W791" i="2"/>
  <c r="AA791" i="2"/>
  <c r="V791" i="2"/>
  <c r="T792" i="2"/>
  <c r="U792" i="2" s="1"/>
  <c r="S793" i="2"/>
  <c r="AA792" i="2" l="1"/>
  <c r="V792" i="2"/>
  <c r="T793" i="2"/>
  <c r="U793" i="2" s="1"/>
  <c r="S794" i="2"/>
  <c r="X791" i="2"/>
  <c r="Z791" i="2" s="1"/>
  <c r="Y791" i="2" s="1"/>
  <c r="W792" i="2"/>
  <c r="W793" i="2" l="1"/>
  <c r="X792" i="2"/>
  <c r="Z792" i="2" s="1"/>
  <c r="Y792" i="2" s="1"/>
  <c r="S795" i="2"/>
  <c r="T794" i="2"/>
  <c r="U794" i="2" s="1"/>
  <c r="AA793" i="2"/>
  <c r="V793" i="2"/>
  <c r="AA794" i="2" l="1"/>
  <c r="V794" i="2"/>
  <c r="S796" i="2"/>
  <c r="T795" i="2"/>
  <c r="U795" i="2" s="1"/>
  <c r="X793" i="2"/>
  <c r="Z793" i="2" s="1"/>
  <c r="Y793" i="2" s="1"/>
  <c r="W794" i="2"/>
  <c r="W795" i="2" l="1"/>
  <c r="X794" i="2"/>
  <c r="Z794" i="2" s="1"/>
  <c r="Y794" i="2" s="1"/>
  <c r="AA795" i="2"/>
  <c r="V795" i="2"/>
  <c r="T796" i="2"/>
  <c r="U796" i="2" s="1"/>
  <c r="S797" i="2"/>
  <c r="T797" i="2" l="1"/>
  <c r="U797" i="2" s="1"/>
  <c r="S798" i="2"/>
  <c r="AA796" i="2"/>
  <c r="V796" i="2"/>
  <c r="W796" i="2"/>
  <c r="X795" i="2"/>
  <c r="Z795" i="2" s="1"/>
  <c r="Y795" i="2" s="1"/>
  <c r="X796" i="2" l="1"/>
  <c r="Z796" i="2" s="1"/>
  <c r="Y796" i="2" s="1"/>
  <c r="W797" i="2"/>
  <c r="T798" i="2"/>
  <c r="U798" i="2" s="1"/>
  <c r="S799" i="2"/>
  <c r="AA797" i="2"/>
  <c r="V797" i="2"/>
  <c r="T799" i="2" l="1"/>
  <c r="U799" i="2" s="1"/>
  <c r="S800" i="2"/>
  <c r="V798" i="2"/>
  <c r="AA798" i="2"/>
  <c r="W798" i="2"/>
  <c r="X797" i="2"/>
  <c r="Z797" i="2" s="1"/>
  <c r="Y797" i="2" s="1"/>
  <c r="W799" i="2" l="1"/>
  <c r="X798" i="2"/>
  <c r="Z798" i="2" s="1"/>
  <c r="Y798" i="2" s="1"/>
  <c r="S801" i="2"/>
  <c r="T800" i="2"/>
  <c r="U800" i="2" s="1"/>
  <c r="V799" i="2"/>
  <c r="AA799" i="2"/>
  <c r="V800" i="2" l="1"/>
  <c r="AA800" i="2"/>
  <c r="T801" i="2"/>
  <c r="U801" i="2" s="1"/>
  <c r="S802" i="2"/>
  <c r="W800" i="2"/>
  <c r="X799" i="2"/>
  <c r="Z799" i="2" s="1"/>
  <c r="Y799" i="2" s="1"/>
  <c r="X800" i="2" l="1"/>
  <c r="Z800" i="2" s="1"/>
  <c r="Y800" i="2" s="1"/>
  <c r="W801" i="2"/>
  <c r="S803" i="2"/>
  <c r="T802" i="2"/>
  <c r="U802" i="2" s="1"/>
  <c r="V801" i="2"/>
  <c r="AA801" i="2"/>
  <c r="AA802" i="2" l="1"/>
  <c r="V802" i="2"/>
  <c r="T803" i="2"/>
  <c r="U803" i="2" s="1"/>
  <c r="S804" i="2"/>
  <c r="X801" i="2"/>
  <c r="Z801" i="2" s="1"/>
  <c r="Y801" i="2" s="1"/>
  <c r="W802" i="2"/>
  <c r="X802" i="2" l="1"/>
  <c r="Z802" i="2" s="1"/>
  <c r="Y802" i="2" s="1"/>
  <c r="W803" i="2"/>
  <c r="T804" i="2"/>
  <c r="U804" i="2" s="1"/>
  <c r="S805" i="2"/>
  <c r="AA803" i="2"/>
  <c r="V803" i="2"/>
  <c r="S806" i="2" l="1"/>
  <c r="T805" i="2"/>
  <c r="U805" i="2" s="1"/>
  <c r="AA804" i="2"/>
  <c r="V804" i="2"/>
  <c r="X803" i="2"/>
  <c r="Z803" i="2" s="1"/>
  <c r="Y803" i="2" s="1"/>
  <c r="W804" i="2"/>
  <c r="W805" i="2" l="1"/>
  <c r="X804" i="2"/>
  <c r="Z804" i="2" s="1"/>
  <c r="Y804" i="2" s="1"/>
  <c r="AA805" i="2"/>
  <c r="V805" i="2"/>
  <c r="S807" i="2"/>
  <c r="T806" i="2"/>
  <c r="U806" i="2" s="1"/>
  <c r="AA806" i="2" l="1"/>
  <c r="V806" i="2"/>
  <c r="S808" i="2"/>
  <c r="T807" i="2"/>
  <c r="U807" i="2" s="1"/>
  <c r="X805" i="2"/>
  <c r="Z805" i="2" s="1"/>
  <c r="Y805" i="2" s="1"/>
  <c r="W806" i="2"/>
  <c r="W807" i="2" l="1"/>
  <c r="X806" i="2"/>
  <c r="Z806" i="2" s="1"/>
  <c r="Y806" i="2" s="1"/>
  <c r="AA807" i="2"/>
  <c r="V807" i="2"/>
  <c r="T808" i="2"/>
  <c r="U808" i="2" s="1"/>
  <c r="S809" i="2"/>
  <c r="T809" i="2" l="1"/>
  <c r="U809" i="2" s="1"/>
  <c r="S810" i="2"/>
  <c r="AA808" i="2"/>
  <c r="V808" i="2"/>
  <c r="W808" i="2"/>
  <c r="X807" i="2"/>
  <c r="Z807" i="2" s="1"/>
  <c r="Y807" i="2" s="1"/>
  <c r="X808" i="2" l="1"/>
  <c r="Z808" i="2" s="1"/>
  <c r="Y808" i="2" s="1"/>
  <c r="W809" i="2"/>
  <c r="T810" i="2"/>
  <c r="U810" i="2" s="1"/>
  <c r="S811" i="2"/>
  <c r="V809" i="2"/>
  <c r="AA809" i="2"/>
  <c r="T811" i="2" l="1"/>
  <c r="U811" i="2" s="1"/>
  <c r="S812" i="2"/>
  <c r="V810" i="2"/>
  <c r="AA810" i="2"/>
  <c r="W810" i="2"/>
  <c r="X809" i="2"/>
  <c r="Z809" i="2" s="1"/>
  <c r="Y809" i="2" s="1"/>
  <c r="W811" i="2" l="1"/>
  <c r="X810" i="2"/>
  <c r="Z810" i="2" s="1"/>
  <c r="Y810" i="2" s="1"/>
  <c r="S813" i="2"/>
  <c r="T812" i="2"/>
  <c r="U812" i="2" s="1"/>
  <c r="V811" i="2"/>
  <c r="AA811" i="2"/>
  <c r="V812" i="2" l="1"/>
  <c r="AA812" i="2"/>
  <c r="T813" i="2"/>
  <c r="U813" i="2" s="1"/>
  <c r="S814" i="2"/>
  <c r="W812" i="2"/>
  <c r="X811" i="2"/>
  <c r="Z811" i="2" s="1"/>
  <c r="Y811" i="2" s="1"/>
  <c r="X812" i="2" l="1"/>
  <c r="Z812" i="2" s="1"/>
  <c r="Y812" i="2" s="1"/>
  <c r="W813" i="2"/>
  <c r="S815" i="2"/>
  <c r="T814" i="2"/>
  <c r="U814" i="2" s="1"/>
  <c r="V813" i="2"/>
  <c r="AA813" i="2"/>
  <c r="AA814" i="2" l="1"/>
  <c r="V814" i="2"/>
  <c r="T815" i="2"/>
  <c r="U815" i="2" s="1"/>
  <c r="S816" i="2"/>
  <c r="X813" i="2"/>
  <c r="Z813" i="2" s="1"/>
  <c r="Y813" i="2" s="1"/>
  <c r="W814" i="2"/>
  <c r="X814" i="2" l="1"/>
  <c r="Z814" i="2" s="1"/>
  <c r="Y814" i="2" s="1"/>
  <c r="W815" i="2"/>
  <c r="T816" i="2"/>
  <c r="U816" i="2" s="1"/>
  <c r="S817" i="2"/>
  <c r="AA815" i="2"/>
  <c r="V815" i="2"/>
  <c r="S818" i="2" l="1"/>
  <c r="T817" i="2"/>
  <c r="U817" i="2" s="1"/>
  <c r="AA816" i="2"/>
  <c r="V816" i="2"/>
  <c r="X815" i="2"/>
  <c r="Z815" i="2" s="1"/>
  <c r="Y815" i="2" s="1"/>
  <c r="W816" i="2"/>
  <c r="X816" i="2" l="1"/>
  <c r="Z816" i="2" s="1"/>
  <c r="Y816" i="2" s="1"/>
  <c r="W817" i="2"/>
  <c r="AA817" i="2"/>
  <c r="V817" i="2"/>
  <c r="S819" i="2"/>
  <c r="T818" i="2"/>
  <c r="U818" i="2" s="1"/>
  <c r="AA818" i="2" l="1"/>
  <c r="V818" i="2"/>
  <c r="S820" i="2"/>
  <c r="T819" i="2"/>
  <c r="U819" i="2" s="1"/>
  <c r="X817" i="2"/>
  <c r="Z817" i="2" s="1"/>
  <c r="Y817" i="2" s="1"/>
  <c r="W818" i="2"/>
  <c r="W819" i="2" l="1"/>
  <c r="X818" i="2"/>
  <c r="Z818" i="2" s="1"/>
  <c r="Y818" i="2" s="1"/>
  <c r="AA819" i="2"/>
  <c r="V819" i="2"/>
  <c r="T820" i="2"/>
  <c r="U820" i="2" s="1"/>
  <c r="S821" i="2"/>
  <c r="T821" i="2" l="1"/>
  <c r="U821" i="2" s="1"/>
  <c r="S822" i="2"/>
  <c r="AA820" i="2"/>
  <c r="V820" i="2"/>
  <c r="W820" i="2"/>
  <c r="X819" i="2"/>
  <c r="Z819" i="2" s="1"/>
  <c r="Y819" i="2" s="1"/>
  <c r="X820" i="2" l="1"/>
  <c r="Z820" i="2" s="1"/>
  <c r="Y820" i="2" s="1"/>
  <c r="W821" i="2"/>
  <c r="T822" i="2"/>
  <c r="U822" i="2" s="1"/>
  <c r="S823" i="2"/>
  <c r="AA821" i="2"/>
  <c r="V821" i="2"/>
  <c r="T823" i="2" l="1"/>
  <c r="U823" i="2" s="1"/>
  <c r="S824" i="2"/>
  <c r="V822" i="2"/>
  <c r="AA822" i="2"/>
  <c r="X821" i="2"/>
  <c r="Z821" i="2" s="1"/>
  <c r="Y821" i="2" s="1"/>
  <c r="W822" i="2"/>
  <c r="W823" i="2" l="1"/>
  <c r="X822" i="2"/>
  <c r="Z822" i="2" s="1"/>
  <c r="Y822" i="2" s="1"/>
  <c r="T824" i="2"/>
  <c r="U824" i="2" s="1"/>
  <c r="S825" i="2"/>
  <c r="V823" i="2"/>
  <c r="AA823" i="2"/>
  <c r="T825" i="2" l="1"/>
  <c r="U825" i="2" s="1"/>
  <c r="S826" i="2"/>
  <c r="V824" i="2"/>
  <c r="AA824" i="2"/>
  <c r="W824" i="2"/>
  <c r="X823" i="2"/>
  <c r="Z823" i="2" s="1"/>
  <c r="Y823" i="2" s="1"/>
  <c r="X824" i="2" l="1"/>
  <c r="Z824" i="2" s="1"/>
  <c r="Y824" i="2" s="1"/>
  <c r="W825" i="2"/>
  <c r="S827" i="2"/>
  <c r="T826" i="2"/>
  <c r="U826" i="2" s="1"/>
  <c r="V825" i="2"/>
  <c r="AA825" i="2"/>
  <c r="AA826" i="2" l="1"/>
  <c r="V826" i="2"/>
  <c r="S828" i="2"/>
  <c r="T827" i="2"/>
  <c r="U827" i="2" s="1"/>
  <c r="X825" i="2"/>
  <c r="Z825" i="2" s="1"/>
  <c r="Y825" i="2" s="1"/>
  <c r="W826" i="2"/>
  <c r="X826" i="2" l="1"/>
  <c r="Z826" i="2" s="1"/>
  <c r="Y826" i="2" s="1"/>
  <c r="W827" i="2"/>
  <c r="AA827" i="2"/>
  <c r="V827" i="2"/>
  <c r="T828" i="2"/>
  <c r="U828" i="2" s="1"/>
  <c r="S829" i="2"/>
  <c r="S830" i="2" l="1"/>
  <c r="T829" i="2"/>
  <c r="U829" i="2" s="1"/>
  <c r="AA828" i="2"/>
  <c r="V828" i="2"/>
  <c r="X827" i="2"/>
  <c r="Z827" i="2" s="1"/>
  <c r="Y827" i="2" s="1"/>
  <c r="W828" i="2"/>
  <c r="W829" i="2" l="1"/>
  <c r="X828" i="2"/>
  <c r="Z828" i="2" s="1"/>
  <c r="Y828" i="2" s="1"/>
  <c r="AA829" i="2"/>
  <c r="V829" i="2"/>
  <c r="S831" i="2"/>
  <c r="T830" i="2"/>
  <c r="U830" i="2" s="1"/>
  <c r="AA830" i="2" l="1"/>
  <c r="V830" i="2"/>
  <c r="S832" i="2"/>
  <c r="T831" i="2"/>
  <c r="U831" i="2" s="1"/>
  <c r="X829" i="2"/>
  <c r="Z829" i="2" s="1"/>
  <c r="Y829" i="2" s="1"/>
  <c r="W830" i="2"/>
  <c r="AA831" i="2" l="1"/>
  <c r="V831" i="2"/>
  <c r="W831" i="2"/>
  <c r="X830" i="2"/>
  <c r="Z830" i="2" s="1"/>
  <c r="Y830" i="2" s="1"/>
  <c r="T832" i="2"/>
  <c r="U832" i="2" s="1"/>
  <c r="S833" i="2"/>
  <c r="W832" i="2" l="1"/>
  <c r="X831" i="2"/>
  <c r="Z831" i="2" s="1"/>
  <c r="Y831" i="2" s="1"/>
  <c r="AA832" i="2"/>
  <c r="V832" i="2"/>
  <c r="T833" i="2"/>
  <c r="U833" i="2" s="1"/>
  <c r="S834" i="2"/>
  <c r="T834" i="2" l="1"/>
  <c r="U834" i="2" s="1"/>
  <c r="S835" i="2"/>
  <c r="AA833" i="2"/>
  <c r="V833" i="2"/>
  <c r="X832" i="2"/>
  <c r="Z832" i="2" s="1"/>
  <c r="Y832" i="2" s="1"/>
  <c r="W833" i="2"/>
  <c r="X833" i="2" l="1"/>
  <c r="Z833" i="2" s="1"/>
  <c r="Y833" i="2" s="1"/>
  <c r="W834" i="2"/>
  <c r="T835" i="2"/>
  <c r="U835" i="2" s="1"/>
  <c r="S836" i="2"/>
  <c r="V834" i="2"/>
  <c r="AA834" i="2"/>
  <c r="S837" i="2" l="1"/>
  <c r="T836" i="2"/>
  <c r="U836" i="2" s="1"/>
  <c r="V835" i="2"/>
  <c r="AA835" i="2"/>
  <c r="W835" i="2"/>
  <c r="X834" i="2"/>
  <c r="Z834" i="2" s="1"/>
  <c r="Y834" i="2" s="1"/>
  <c r="W836" i="2" l="1"/>
  <c r="X835" i="2"/>
  <c r="Z835" i="2" s="1"/>
  <c r="Y835" i="2" s="1"/>
  <c r="V836" i="2"/>
  <c r="AA836" i="2"/>
  <c r="T837" i="2"/>
  <c r="U837" i="2" s="1"/>
  <c r="S838" i="2"/>
  <c r="T838" i="2" l="1"/>
  <c r="U838" i="2" s="1"/>
  <c r="S839" i="2"/>
  <c r="V837" i="2"/>
  <c r="AA837" i="2"/>
  <c r="X836" i="2"/>
  <c r="Z836" i="2" s="1"/>
  <c r="Y836" i="2" s="1"/>
  <c r="W837" i="2"/>
  <c r="X837" i="2" l="1"/>
  <c r="Z837" i="2" s="1"/>
  <c r="Y837" i="2" s="1"/>
  <c r="W838" i="2"/>
  <c r="T839" i="2"/>
  <c r="U839" i="2" s="1"/>
  <c r="S840" i="2"/>
  <c r="AA838" i="2"/>
  <c r="V838" i="2"/>
  <c r="T840" i="2" l="1"/>
  <c r="U840" i="2" s="1"/>
  <c r="S841" i="2"/>
  <c r="AA839" i="2"/>
  <c r="V839" i="2"/>
  <c r="X838" i="2"/>
  <c r="Z838" i="2" s="1"/>
  <c r="Y838" i="2" s="1"/>
  <c r="W839" i="2"/>
  <c r="X839" i="2" l="1"/>
  <c r="Z839" i="2" s="1"/>
  <c r="Y839" i="2" s="1"/>
  <c r="W840" i="2"/>
  <c r="T841" i="2"/>
  <c r="U841" i="2" s="1"/>
  <c r="S842" i="2"/>
  <c r="AA840" i="2"/>
  <c r="V840" i="2"/>
  <c r="S843" i="2" l="1"/>
  <c r="T842" i="2"/>
  <c r="U842" i="2" s="1"/>
  <c r="AA841" i="2"/>
  <c r="V841" i="2"/>
  <c r="W841" i="2"/>
  <c r="X840" i="2"/>
  <c r="Z840" i="2" s="1"/>
  <c r="Y840" i="2" s="1"/>
  <c r="X841" i="2" l="1"/>
  <c r="Z841" i="2" s="1"/>
  <c r="Y841" i="2" s="1"/>
  <c r="W842" i="2"/>
  <c r="AA842" i="2"/>
  <c r="V842" i="2"/>
  <c r="S844" i="2"/>
  <c r="T843" i="2"/>
  <c r="U843" i="2" s="1"/>
  <c r="V843" i="2" l="1"/>
  <c r="AA843" i="2"/>
  <c r="T844" i="2"/>
  <c r="U844" i="2" s="1"/>
  <c r="S845" i="2"/>
  <c r="X842" i="2"/>
  <c r="Z842" i="2" s="1"/>
  <c r="Y842" i="2" s="1"/>
  <c r="W843" i="2"/>
  <c r="X843" i="2" l="1"/>
  <c r="Z843" i="2" s="1"/>
  <c r="Y843" i="2" s="1"/>
  <c r="W844" i="2"/>
  <c r="AA844" i="2"/>
  <c r="V844" i="2"/>
  <c r="T845" i="2"/>
  <c r="U845" i="2" s="1"/>
  <c r="S846" i="2"/>
  <c r="T846" i="2" l="1"/>
  <c r="U846" i="2" s="1"/>
  <c r="S847" i="2"/>
  <c r="X844" i="2"/>
  <c r="Z844" i="2" s="1"/>
  <c r="Y844" i="2" s="1"/>
  <c r="W845" i="2"/>
  <c r="AA845" i="2"/>
  <c r="V845" i="2"/>
  <c r="W846" i="2" l="1"/>
  <c r="X845" i="2"/>
  <c r="Z845" i="2" s="1"/>
  <c r="Y845" i="2" s="1"/>
  <c r="T847" i="2"/>
  <c r="U847" i="2" s="1"/>
  <c r="S848" i="2"/>
  <c r="V846" i="2"/>
  <c r="AA846" i="2"/>
  <c r="S849" i="2" l="1"/>
  <c r="T848" i="2"/>
  <c r="U848" i="2" s="1"/>
  <c r="V847" i="2"/>
  <c r="AA847" i="2"/>
  <c r="W847" i="2"/>
  <c r="X846" i="2"/>
  <c r="Z846" i="2" s="1"/>
  <c r="Y846" i="2" s="1"/>
  <c r="W848" i="2" l="1"/>
  <c r="X847" i="2"/>
  <c r="Z847" i="2" s="1"/>
  <c r="Y847" i="2" s="1"/>
  <c r="V848" i="2"/>
  <c r="AA848" i="2"/>
  <c r="T849" i="2"/>
  <c r="U849" i="2" s="1"/>
  <c r="S850" i="2"/>
  <c r="T850" i="2" l="1"/>
  <c r="U850" i="2" s="1"/>
  <c r="S851" i="2"/>
  <c r="V849" i="2"/>
  <c r="AA849" i="2"/>
  <c r="X848" i="2"/>
  <c r="Z848" i="2" s="1"/>
  <c r="Y848" i="2" s="1"/>
  <c r="W849" i="2"/>
  <c r="X849" i="2" l="1"/>
  <c r="Z849" i="2" s="1"/>
  <c r="Y849" i="2" s="1"/>
  <c r="W850" i="2"/>
  <c r="T851" i="2"/>
  <c r="U851" i="2" s="1"/>
  <c r="S852" i="2"/>
  <c r="V850" i="2"/>
  <c r="AA850" i="2"/>
  <c r="T852" i="2" l="1"/>
  <c r="U852" i="2" s="1"/>
  <c r="S853" i="2"/>
  <c r="AA851" i="2"/>
  <c r="V851" i="2"/>
  <c r="X850" i="2"/>
  <c r="Z850" i="2" s="1"/>
  <c r="Y850" i="2" s="1"/>
  <c r="W851" i="2"/>
  <c r="X851" i="2" l="1"/>
  <c r="Z851" i="2" s="1"/>
  <c r="Y851" i="2" s="1"/>
  <c r="W852" i="2"/>
  <c r="T853" i="2"/>
  <c r="U853" i="2" s="1"/>
  <c r="S854" i="2"/>
  <c r="AA852" i="2"/>
  <c r="V852" i="2"/>
  <c r="S855" i="2" l="1"/>
  <c r="T854" i="2"/>
  <c r="U854" i="2" s="1"/>
  <c r="AA853" i="2"/>
  <c r="V853" i="2"/>
  <c r="W853" i="2"/>
  <c r="X852" i="2"/>
  <c r="Z852" i="2" s="1"/>
  <c r="Y852" i="2" s="1"/>
  <c r="X853" i="2" l="1"/>
  <c r="Z853" i="2" s="1"/>
  <c r="Y853" i="2" s="1"/>
  <c r="W854" i="2"/>
  <c r="AA854" i="2"/>
  <c r="V854" i="2"/>
  <c r="S856" i="2"/>
  <c r="T855" i="2"/>
  <c r="U855" i="2" s="1"/>
  <c r="AA855" i="2" l="1"/>
  <c r="V855" i="2"/>
  <c r="T856" i="2"/>
  <c r="U856" i="2" s="1"/>
  <c r="S857" i="2"/>
  <c r="X854" i="2"/>
  <c r="Z854" i="2" s="1"/>
  <c r="Y854" i="2" s="1"/>
  <c r="W855" i="2"/>
  <c r="X855" i="2" l="1"/>
  <c r="Z855" i="2" s="1"/>
  <c r="Y855" i="2" s="1"/>
  <c r="W856" i="2"/>
  <c r="T857" i="2"/>
  <c r="U857" i="2" s="1"/>
  <c r="S858" i="2"/>
  <c r="AA856" i="2"/>
  <c r="V856" i="2"/>
  <c r="T858" i="2" l="1"/>
  <c r="U858" i="2" s="1"/>
  <c r="S859" i="2"/>
  <c r="AA857" i="2"/>
  <c r="V857" i="2"/>
  <c r="X856" i="2"/>
  <c r="Z856" i="2" s="1"/>
  <c r="Y856" i="2" s="1"/>
  <c r="W857" i="2"/>
  <c r="X857" i="2" l="1"/>
  <c r="Z857" i="2" s="1"/>
  <c r="Y857" i="2" s="1"/>
  <c r="W858" i="2"/>
  <c r="T859" i="2"/>
  <c r="U859" i="2" s="1"/>
  <c r="S860" i="2"/>
  <c r="V858" i="2"/>
  <c r="AA858" i="2"/>
  <c r="S861" i="2" l="1"/>
  <c r="T860" i="2"/>
  <c r="U860" i="2" s="1"/>
  <c r="V859" i="2"/>
  <c r="AA859" i="2"/>
  <c r="W859" i="2"/>
  <c r="X858" i="2"/>
  <c r="Z858" i="2" s="1"/>
  <c r="Y858" i="2" s="1"/>
  <c r="W860" i="2" l="1"/>
  <c r="X859" i="2"/>
  <c r="Z859" i="2" s="1"/>
  <c r="Y859" i="2" s="1"/>
  <c r="V860" i="2"/>
  <c r="AA860" i="2"/>
  <c r="T861" i="2"/>
  <c r="U861" i="2" s="1"/>
  <c r="S862" i="2"/>
  <c r="T862" i="2" l="1"/>
  <c r="U862" i="2" s="1"/>
  <c r="S863" i="2"/>
  <c r="V861" i="2"/>
  <c r="AA861" i="2"/>
  <c r="X860" i="2"/>
  <c r="Z860" i="2" s="1"/>
  <c r="Y860" i="2" s="1"/>
  <c r="W861" i="2"/>
  <c r="X861" i="2" l="1"/>
  <c r="Z861" i="2" s="1"/>
  <c r="Y861" i="2" s="1"/>
  <c r="W862" i="2"/>
  <c r="T863" i="2"/>
  <c r="U863" i="2" s="1"/>
  <c r="S864" i="2"/>
  <c r="AA862" i="2"/>
  <c r="V862" i="2"/>
  <c r="T864" i="2" l="1"/>
  <c r="U864" i="2" s="1"/>
  <c r="S865" i="2"/>
  <c r="AA863" i="2"/>
  <c r="V863" i="2"/>
  <c r="X862" i="2"/>
  <c r="Z862" i="2" s="1"/>
  <c r="Y862" i="2" s="1"/>
  <c r="W863" i="2"/>
  <c r="X863" i="2" l="1"/>
  <c r="Z863" i="2" s="1"/>
  <c r="Y863" i="2" s="1"/>
  <c r="W864" i="2"/>
  <c r="S866" i="2"/>
  <c r="T865" i="2"/>
  <c r="U865" i="2" s="1"/>
  <c r="AA864" i="2"/>
  <c r="V864" i="2"/>
  <c r="AA865" i="2" l="1"/>
  <c r="V865" i="2"/>
  <c r="S867" i="2"/>
  <c r="T866" i="2"/>
  <c r="U866" i="2" s="1"/>
  <c r="W865" i="2"/>
  <c r="X864" i="2"/>
  <c r="Z864" i="2" s="1"/>
  <c r="Y864" i="2" s="1"/>
  <c r="X865" i="2" l="1"/>
  <c r="Z865" i="2" s="1"/>
  <c r="Y865" i="2" s="1"/>
  <c r="W866" i="2"/>
  <c r="AA866" i="2"/>
  <c r="V866" i="2"/>
  <c r="S868" i="2"/>
  <c r="T867" i="2"/>
  <c r="U867" i="2" s="1"/>
  <c r="AA867" i="2" l="1"/>
  <c r="V867" i="2"/>
  <c r="T868" i="2"/>
  <c r="U868" i="2" s="1"/>
  <c r="S869" i="2"/>
  <c r="X866" i="2"/>
  <c r="Z866" i="2" s="1"/>
  <c r="Y866" i="2" s="1"/>
  <c r="W867" i="2"/>
  <c r="X867" i="2" l="1"/>
  <c r="Z867" i="2" s="1"/>
  <c r="Y867" i="2" s="1"/>
  <c r="W868" i="2"/>
  <c r="T869" i="2"/>
  <c r="U869" i="2" s="1"/>
  <c r="S870" i="2"/>
  <c r="AA868" i="2"/>
  <c r="V868" i="2"/>
  <c r="T870" i="2" l="1"/>
  <c r="U870" i="2" s="1"/>
  <c r="S871" i="2"/>
  <c r="AA869" i="2"/>
  <c r="V869" i="2"/>
  <c r="X868" i="2"/>
  <c r="Z868" i="2" s="1"/>
  <c r="Y868" i="2" s="1"/>
  <c r="W869" i="2"/>
  <c r="X869" i="2" l="1"/>
  <c r="Z869" i="2" s="1"/>
  <c r="Y869" i="2" s="1"/>
  <c r="W870" i="2"/>
  <c r="T871" i="2"/>
  <c r="U871" i="2" s="1"/>
  <c r="S872" i="2"/>
  <c r="V870" i="2"/>
  <c r="AA870" i="2"/>
  <c r="S873" i="2" l="1"/>
  <c r="T872" i="2"/>
  <c r="U872" i="2" s="1"/>
  <c r="V871" i="2"/>
  <c r="AA871" i="2"/>
  <c r="W871" i="2"/>
  <c r="X870" i="2"/>
  <c r="Z870" i="2" s="1"/>
  <c r="Y870" i="2" s="1"/>
  <c r="W872" i="2" l="1"/>
  <c r="X871" i="2"/>
  <c r="Z871" i="2" s="1"/>
  <c r="Y871" i="2" s="1"/>
  <c r="V872" i="2"/>
  <c r="AA872" i="2"/>
  <c r="T873" i="2"/>
  <c r="U873" i="2" s="1"/>
  <c r="S874" i="2"/>
  <c r="T874" i="2" l="1"/>
  <c r="U874" i="2" s="1"/>
  <c r="S875" i="2"/>
  <c r="V873" i="2"/>
  <c r="AA873" i="2"/>
  <c r="X872" i="2"/>
  <c r="Z872" i="2" s="1"/>
  <c r="Y872" i="2" s="1"/>
  <c r="W873" i="2"/>
  <c r="X873" i="2" l="1"/>
  <c r="Z873" i="2" s="1"/>
  <c r="Y873" i="2" s="1"/>
  <c r="W874" i="2"/>
  <c r="S876" i="2"/>
  <c r="T875" i="2"/>
  <c r="U875" i="2" s="1"/>
  <c r="V874" i="2"/>
  <c r="AA874" i="2"/>
  <c r="AA875" i="2" l="1"/>
  <c r="V875" i="2"/>
  <c r="T876" i="2"/>
  <c r="U876" i="2" s="1"/>
  <c r="S877" i="2"/>
  <c r="X874" i="2"/>
  <c r="Z874" i="2" s="1"/>
  <c r="Y874" i="2" s="1"/>
  <c r="W875" i="2"/>
  <c r="X875" i="2" l="1"/>
  <c r="Z875" i="2" s="1"/>
  <c r="Y875" i="2" s="1"/>
  <c r="W876" i="2"/>
  <c r="S878" i="2"/>
  <c r="T877" i="2"/>
  <c r="U877" i="2" s="1"/>
  <c r="AA876" i="2"/>
  <c r="V876" i="2"/>
  <c r="AA877" i="2" l="1"/>
  <c r="V877" i="2"/>
  <c r="T878" i="2"/>
  <c r="U878" i="2" s="1"/>
  <c r="S879" i="2"/>
  <c r="W877" i="2"/>
  <c r="X876" i="2"/>
  <c r="Z876" i="2" s="1"/>
  <c r="Y876" i="2" s="1"/>
  <c r="X877" i="2" l="1"/>
  <c r="Z877" i="2" s="1"/>
  <c r="Y877" i="2" s="1"/>
  <c r="W878" i="2"/>
  <c r="T879" i="2"/>
  <c r="U879" i="2" s="1"/>
  <c r="S880" i="2"/>
  <c r="AA878" i="2"/>
  <c r="V878" i="2"/>
  <c r="S881" i="2" l="1"/>
  <c r="T880" i="2"/>
  <c r="U880" i="2" s="1"/>
  <c r="V879" i="2"/>
  <c r="AA879" i="2"/>
  <c r="W879" i="2"/>
  <c r="X878" i="2"/>
  <c r="Z878" i="2" s="1"/>
  <c r="Y878" i="2" s="1"/>
  <c r="W880" i="2" l="1"/>
  <c r="X879" i="2"/>
  <c r="Z879" i="2" s="1"/>
  <c r="Y879" i="2" s="1"/>
  <c r="V880" i="2"/>
  <c r="AA880" i="2"/>
  <c r="T881" i="2"/>
  <c r="U881" i="2" s="1"/>
  <c r="S882" i="2"/>
  <c r="V881" i="2" l="1"/>
  <c r="AA881" i="2"/>
  <c r="S883" i="2"/>
  <c r="T882" i="2"/>
  <c r="U882" i="2" s="1"/>
  <c r="W881" i="2"/>
  <c r="X880" i="2"/>
  <c r="Z880" i="2" s="1"/>
  <c r="Y880" i="2" s="1"/>
  <c r="X881" i="2" l="1"/>
  <c r="Z881" i="2" s="1"/>
  <c r="Y881" i="2" s="1"/>
  <c r="W882" i="2"/>
  <c r="AA882" i="2"/>
  <c r="V882" i="2"/>
  <c r="T883" i="2"/>
  <c r="U883" i="2" s="1"/>
  <c r="S884" i="2"/>
  <c r="T884" i="2" l="1"/>
  <c r="U884" i="2" s="1"/>
  <c r="S885" i="2"/>
  <c r="V883" i="2"/>
  <c r="AA883" i="2"/>
  <c r="W883" i="2"/>
  <c r="X882" i="2"/>
  <c r="Z882" i="2" s="1"/>
  <c r="Y882" i="2" s="1"/>
  <c r="X883" i="2" l="1"/>
  <c r="Z883" i="2" s="1"/>
  <c r="Y883" i="2" s="1"/>
  <c r="W884" i="2"/>
  <c r="S886" i="2"/>
  <c r="T885" i="2"/>
  <c r="U885" i="2" s="1"/>
  <c r="AA884" i="2"/>
  <c r="V884" i="2"/>
  <c r="V885" i="2" l="1"/>
  <c r="AA885" i="2"/>
  <c r="T886" i="2"/>
  <c r="U886" i="2" s="1"/>
  <c r="S887" i="2"/>
  <c r="X884" i="2"/>
  <c r="Z884" i="2" s="1"/>
  <c r="Y884" i="2" s="1"/>
  <c r="W885" i="2"/>
  <c r="X885" i="2" l="1"/>
  <c r="Z885" i="2" s="1"/>
  <c r="Y885" i="2" s="1"/>
  <c r="W886" i="2"/>
  <c r="S888" i="2"/>
  <c r="T887" i="2"/>
  <c r="U887" i="2" s="1"/>
  <c r="AA886" i="2"/>
  <c r="V886" i="2"/>
  <c r="AA887" i="2" l="1"/>
  <c r="V887" i="2"/>
  <c r="S889" i="2"/>
  <c r="T888" i="2"/>
  <c r="U888" i="2" s="1"/>
  <c r="W887" i="2"/>
  <c r="X886" i="2"/>
  <c r="Z886" i="2" s="1"/>
  <c r="Y886" i="2" s="1"/>
  <c r="X887" i="2" l="1"/>
  <c r="Z887" i="2" s="1"/>
  <c r="Y887" i="2" s="1"/>
  <c r="W888" i="2"/>
  <c r="AA888" i="2"/>
  <c r="V888" i="2"/>
  <c r="T889" i="2"/>
  <c r="U889" i="2" s="1"/>
  <c r="S890" i="2"/>
  <c r="V889" i="2" l="1"/>
  <c r="AA889" i="2"/>
  <c r="T890" i="2"/>
  <c r="U890" i="2" s="1"/>
  <c r="S891" i="2"/>
  <c r="X888" i="2"/>
  <c r="Z888" i="2" s="1"/>
  <c r="Y888" i="2" s="1"/>
  <c r="W889" i="2"/>
  <c r="W890" i="2" l="1"/>
  <c r="X889" i="2"/>
  <c r="Z889" i="2" s="1"/>
  <c r="Y889" i="2" s="1"/>
  <c r="T891" i="2"/>
  <c r="U891" i="2" s="1"/>
  <c r="S892" i="2"/>
  <c r="AA890" i="2"/>
  <c r="V890" i="2"/>
  <c r="T892" i="2" l="1"/>
  <c r="U892" i="2" s="1"/>
  <c r="S893" i="2"/>
  <c r="V891" i="2"/>
  <c r="AA891" i="2"/>
  <c r="X890" i="2"/>
  <c r="Z890" i="2" s="1"/>
  <c r="Y890" i="2" s="1"/>
  <c r="W891" i="2"/>
  <c r="W892" i="2" l="1"/>
  <c r="X891" i="2"/>
  <c r="Z891" i="2" s="1"/>
  <c r="Y891" i="2" s="1"/>
  <c r="S894" i="2"/>
  <c r="T893" i="2"/>
  <c r="U893" i="2" s="1"/>
  <c r="V892" i="2"/>
  <c r="AA892" i="2"/>
  <c r="V893" i="2" l="1"/>
  <c r="AA893" i="2"/>
  <c r="T894" i="2"/>
  <c r="U894" i="2" s="1"/>
  <c r="S895" i="2"/>
  <c r="X892" i="2"/>
  <c r="Z892" i="2" s="1"/>
  <c r="Y892" i="2" s="1"/>
  <c r="W893" i="2"/>
  <c r="X893" i="2" l="1"/>
  <c r="Z893" i="2" s="1"/>
  <c r="Y893" i="2" s="1"/>
  <c r="W894" i="2"/>
  <c r="AA894" i="2"/>
  <c r="V894" i="2"/>
  <c r="S896" i="2"/>
  <c r="T895" i="2"/>
  <c r="U895" i="2" s="1"/>
  <c r="AA895" i="2" l="1"/>
  <c r="V895" i="2"/>
  <c r="S897" i="2"/>
  <c r="T896" i="2"/>
  <c r="U896" i="2" s="1"/>
  <c r="W895" i="2"/>
  <c r="X894" i="2"/>
  <c r="Z894" i="2" s="1"/>
  <c r="Y894" i="2" s="1"/>
  <c r="X895" i="2" l="1"/>
  <c r="Z895" i="2" s="1"/>
  <c r="Y895" i="2" s="1"/>
  <c r="W896" i="2"/>
  <c r="AA896" i="2"/>
  <c r="V896" i="2"/>
  <c r="S898" i="2"/>
  <c r="T897" i="2"/>
  <c r="U897" i="2" s="1"/>
  <c r="W897" i="2" l="1"/>
  <c r="X896" i="2"/>
  <c r="Z896" i="2" s="1"/>
  <c r="Y896" i="2" s="1"/>
  <c r="V897" i="2"/>
  <c r="AA897" i="2"/>
  <c r="S899" i="2"/>
  <c r="T898" i="2"/>
  <c r="U898" i="2" s="1"/>
  <c r="S900" i="2" l="1"/>
  <c r="T899" i="2"/>
  <c r="U899" i="2" s="1"/>
  <c r="AA898" i="2"/>
  <c r="V898" i="2"/>
  <c r="X897" i="2"/>
  <c r="Z897" i="2" s="1"/>
  <c r="Y897" i="2" s="1"/>
  <c r="W898" i="2"/>
  <c r="W899" i="2" l="1"/>
  <c r="X898" i="2"/>
  <c r="Z898" i="2" s="1"/>
  <c r="Y898" i="2" s="1"/>
  <c r="AA899" i="2"/>
  <c r="V899" i="2"/>
  <c r="S901" i="2"/>
  <c r="T900" i="2"/>
  <c r="U900" i="2" s="1"/>
  <c r="V900" i="2" l="1"/>
  <c r="AA900" i="2"/>
  <c r="T901" i="2"/>
  <c r="U901" i="2" s="1"/>
  <c r="S902" i="2"/>
  <c r="W900" i="2"/>
  <c r="X899" i="2"/>
  <c r="Z899" i="2" s="1"/>
  <c r="Y899" i="2" s="1"/>
  <c r="X900" i="2" l="1"/>
  <c r="Z900" i="2" s="1"/>
  <c r="Y900" i="2" s="1"/>
  <c r="W901" i="2"/>
  <c r="T902" i="2"/>
  <c r="U902" i="2" s="1"/>
  <c r="S903" i="2"/>
  <c r="AA901" i="2"/>
  <c r="V901" i="2"/>
  <c r="T903" i="2" l="1"/>
  <c r="U903" i="2" s="1"/>
  <c r="S904" i="2"/>
  <c r="AA902" i="2"/>
  <c r="V902" i="2"/>
  <c r="X901" i="2"/>
  <c r="Z901" i="2" s="1"/>
  <c r="Y901" i="2" s="1"/>
  <c r="W902" i="2"/>
  <c r="W903" i="2" l="1"/>
  <c r="X902" i="2"/>
  <c r="Z902" i="2" s="1"/>
  <c r="Y902" i="2" s="1"/>
  <c r="S905" i="2"/>
  <c r="T904" i="2"/>
  <c r="U904" i="2" s="1"/>
  <c r="V903" i="2"/>
  <c r="AA903" i="2"/>
  <c r="V904" i="2" l="1"/>
  <c r="AA904" i="2"/>
  <c r="T905" i="2"/>
  <c r="U905" i="2" s="1"/>
  <c r="S906" i="2"/>
  <c r="W904" i="2"/>
  <c r="X903" i="2"/>
  <c r="Z903" i="2" s="1"/>
  <c r="Y903" i="2" s="1"/>
  <c r="W905" i="2" l="1"/>
  <c r="X904" i="2"/>
  <c r="Z904" i="2" s="1"/>
  <c r="Y904" i="2" s="1"/>
  <c r="S907" i="2"/>
  <c r="T906" i="2"/>
  <c r="U906" i="2" s="1"/>
  <c r="V905" i="2"/>
  <c r="AA905" i="2"/>
  <c r="AA906" i="2" l="1"/>
  <c r="V906" i="2"/>
  <c r="T907" i="2"/>
  <c r="U907" i="2" s="1"/>
  <c r="S908" i="2"/>
  <c r="X905" i="2"/>
  <c r="Z905" i="2" s="1"/>
  <c r="Y905" i="2" s="1"/>
  <c r="W906" i="2"/>
  <c r="T908" i="2" l="1"/>
  <c r="U908" i="2" s="1"/>
  <c r="S909" i="2"/>
  <c r="W907" i="2"/>
  <c r="X906" i="2"/>
  <c r="Z906" i="2" s="1"/>
  <c r="Y906" i="2" s="1"/>
  <c r="AA907" i="2"/>
  <c r="V907" i="2"/>
  <c r="X907" i="2" l="1"/>
  <c r="Z907" i="2" s="1"/>
  <c r="Y907" i="2" s="1"/>
  <c r="W908" i="2"/>
  <c r="S910" i="2"/>
  <c r="T909" i="2"/>
  <c r="U909" i="2" s="1"/>
  <c r="AA908" i="2"/>
  <c r="V908" i="2"/>
  <c r="V909" i="2" l="1"/>
  <c r="AA909" i="2"/>
  <c r="T910" i="2"/>
  <c r="U910" i="2" s="1"/>
  <c r="S911" i="2"/>
  <c r="X908" i="2"/>
  <c r="Z908" i="2" s="1"/>
  <c r="Y908" i="2" s="1"/>
  <c r="W909" i="2"/>
  <c r="X909" i="2" l="1"/>
  <c r="Z909" i="2" s="1"/>
  <c r="Y909" i="2" s="1"/>
  <c r="W910" i="2"/>
  <c r="S912" i="2"/>
  <c r="T911" i="2"/>
  <c r="U911" i="2" s="1"/>
  <c r="AA910" i="2"/>
  <c r="V910" i="2"/>
  <c r="AA911" i="2" l="1"/>
  <c r="V911" i="2"/>
  <c r="S913" i="2"/>
  <c r="T912" i="2"/>
  <c r="U912" i="2" s="1"/>
  <c r="W911" i="2"/>
  <c r="X910" i="2"/>
  <c r="Z910" i="2" s="1"/>
  <c r="Y910" i="2" s="1"/>
  <c r="X911" i="2" l="1"/>
  <c r="Z911" i="2" s="1"/>
  <c r="Y911" i="2" s="1"/>
  <c r="W912" i="2"/>
  <c r="V912" i="2"/>
  <c r="AA912" i="2"/>
  <c r="T913" i="2"/>
  <c r="U913" i="2" s="1"/>
  <c r="S914" i="2"/>
  <c r="AA913" i="2" l="1"/>
  <c r="V913" i="2"/>
  <c r="T914" i="2"/>
  <c r="U914" i="2" s="1"/>
  <c r="S915" i="2"/>
  <c r="W913" i="2"/>
  <c r="X912" i="2"/>
  <c r="Z912" i="2" s="1"/>
  <c r="Y912" i="2" s="1"/>
  <c r="W914" i="2" l="1"/>
  <c r="X913" i="2"/>
  <c r="Z913" i="2" s="1"/>
  <c r="Y913" i="2" s="1"/>
  <c r="T915" i="2"/>
  <c r="U915" i="2" s="1"/>
  <c r="S916" i="2"/>
  <c r="AA914" i="2"/>
  <c r="V914" i="2"/>
  <c r="T916" i="2" l="1"/>
  <c r="U916" i="2" s="1"/>
  <c r="S917" i="2"/>
  <c r="V915" i="2"/>
  <c r="AA915" i="2"/>
  <c r="W915" i="2"/>
  <c r="X914" i="2"/>
  <c r="Z914" i="2" s="1"/>
  <c r="Y914" i="2" s="1"/>
  <c r="W916" i="2" l="1"/>
  <c r="X915" i="2"/>
  <c r="Z915" i="2" s="1"/>
  <c r="Y915" i="2" s="1"/>
  <c r="T917" i="2"/>
  <c r="U917" i="2" s="1"/>
  <c r="S918" i="2"/>
  <c r="V916" i="2"/>
  <c r="AA916" i="2"/>
  <c r="T918" i="2" l="1"/>
  <c r="U918" i="2" s="1"/>
  <c r="S919" i="2"/>
  <c r="V917" i="2"/>
  <c r="AA917" i="2"/>
  <c r="W917" i="2"/>
  <c r="X916" i="2"/>
  <c r="Z916" i="2" s="1"/>
  <c r="Y916" i="2" s="1"/>
  <c r="X917" i="2" l="1"/>
  <c r="Z917" i="2" s="1"/>
  <c r="Y917" i="2" s="1"/>
  <c r="W918" i="2"/>
  <c r="S920" i="2"/>
  <c r="T919" i="2"/>
  <c r="U919" i="2" s="1"/>
  <c r="V918" i="2"/>
  <c r="AA918" i="2"/>
  <c r="V919" i="2" l="1"/>
  <c r="AA919" i="2"/>
  <c r="T920" i="2"/>
  <c r="U920" i="2" s="1"/>
  <c r="S921" i="2"/>
  <c r="X918" i="2"/>
  <c r="Z918" i="2" s="1"/>
  <c r="Y918" i="2" s="1"/>
  <c r="W919" i="2"/>
  <c r="X919" i="2" l="1"/>
  <c r="Z919" i="2" s="1"/>
  <c r="Y919" i="2" s="1"/>
  <c r="W920" i="2"/>
  <c r="T921" i="2"/>
  <c r="U921" i="2" s="1"/>
  <c r="S922" i="2"/>
  <c r="AA920" i="2"/>
  <c r="V920" i="2"/>
  <c r="S923" i="2" l="1"/>
  <c r="T922" i="2"/>
  <c r="U922" i="2" s="1"/>
  <c r="AA921" i="2"/>
  <c r="V921" i="2"/>
  <c r="X920" i="2"/>
  <c r="Z920" i="2" s="1"/>
  <c r="Y920" i="2" s="1"/>
  <c r="W921" i="2"/>
  <c r="X921" i="2" l="1"/>
  <c r="Z921" i="2" s="1"/>
  <c r="Y921" i="2" s="1"/>
  <c r="W922" i="2"/>
  <c r="AA922" i="2"/>
  <c r="V922" i="2"/>
  <c r="S924" i="2"/>
  <c r="T923" i="2"/>
  <c r="U923" i="2" s="1"/>
  <c r="AA923" i="2" l="1"/>
  <c r="V923" i="2"/>
  <c r="S925" i="2"/>
  <c r="T924" i="2"/>
  <c r="U924" i="2" s="1"/>
  <c r="W923" i="2"/>
  <c r="X922" i="2"/>
  <c r="Z922" i="2" s="1"/>
  <c r="Y922" i="2" s="1"/>
  <c r="W924" i="2" l="1"/>
  <c r="X923" i="2"/>
  <c r="Z923" i="2" s="1"/>
  <c r="Y923" i="2" s="1"/>
  <c r="AA924" i="2"/>
  <c r="V924" i="2"/>
  <c r="T925" i="2"/>
  <c r="U925" i="2" s="1"/>
  <c r="S926" i="2"/>
  <c r="AA925" i="2" l="1"/>
  <c r="V925" i="2"/>
  <c r="T926" i="2"/>
  <c r="U926" i="2" s="1"/>
  <c r="S927" i="2"/>
  <c r="X924" i="2"/>
  <c r="Z924" i="2" s="1"/>
  <c r="Y924" i="2" s="1"/>
  <c r="W925" i="2"/>
  <c r="X925" i="2" l="1"/>
  <c r="Z925" i="2" s="1"/>
  <c r="Y925" i="2" s="1"/>
  <c r="W926" i="2"/>
  <c r="T927" i="2"/>
  <c r="U927" i="2" s="1"/>
  <c r="S928" i="2"/>
  <c r="AA926" i="2"/>
  <c r="V926" i="2"/>
  <c r="T928" i="2" l="1"/>
  <c r="U928" i="2" s="1"/>
  <c r="S929" i="2"/>
  <c r="V927" i="2"/>
  <c r="AA927" i="2"/>
  <c r="X926" i="2"/>
  <c r="Z926" i="2" s="1"/>
  <c r="Y926" i="2" s="1"/>
  <c r="W927" i="2"/>
  <c r="W928" i="2" l="1"/>
  <c r="X927" i="2"/>
  <c r="Z927" i="2" s="1"/>
  <c r="Y927" i="2" s="1"/>
  <c r="T929" i="2"/>
  <c r="U929" i="2" s="1"/>
  <c r="S930" i="2"/>
  <c r="V928" i="2"/>
  <c r="AA928" i="2"/>
  <c r="T930" i="2" l="1"/>
  <c r="U930" i="2" s="1"/>
  <c r="S931" i="2"/>
  <c r="V929" i="2"/>
  <c r="AA929" i="2"/>
  <c r="W929" i="2"/>
  <c r="X928" i="2"/>
  <c r="Z928" i="2" s="1"/>
  <c r="Y928" i="2" s="1"/>
  <c r="X929" i="2" l="1"/>
  <c r="Z929" i="2" s="1"/>
  <c r="Y929" i="2" s="1"/>
  <c r="W930" i="2"/>
  <c r="T931" i="2"/>
  <c r="U931" i="2" s="1"/>
  <c r="S932" i="2"/>
  <c r="V930" i="2"/>
  <c r="AA930" i="2"/>
  <c r="S933" i="2" l="1"/>
  <c r="T932" i="2"/>
  <c r="U932" i="2" s="1"/>
  <c r="V931" i="2"/>
  <c r="AA931" i="2"/>
  <c r="X930" i="2"/>
  <c r="Z930" i="2" s="1"/>
  <c r="Y930" i="2" s="1"/>
  <c r="W931" i="2"/>
  <c r="X931" i="2" l="1"/>
  <c r="Z931" i="2" s="1"/>
  <c r="Y931" i="2" s="1"/>
  <c r="W932" i="2"/>
  <c r="AA932" i="2"/>
  <c r="V932" i="2"/>
  <c r="T933" i="2"/>
  <c r="U933" i="2" s="1"/>
  <c r="S934" i="2"/>
  <c r="T934" i="2" l="1"/>
  <c r="U934" i="2" s="1"/>
  <c r="S935" i="2"/>
  <c r="AA933" i="2"/>
  <c r="V933" i="2"/>
  <c r="X932" i="2"/>
  <c r="Z932" i="2" s="1"/>
  <c r="Y932" i="2" s="1"/>
  <c r="W933" i="2"/>
  <c r="X933" i="2" l="1"/>
  <c r="Z933" i="2" s="1"/>
  <c r="Y933" i="2" s="1"/>
  <c r="W934" i="2"/>
  <c r="S936" i="2"/>
  <c r="T935" i="2"/>
  <c r="U935" i="2" s="1"/>
  <c r="AA934" i="2"/>
  <c r="V934" i="2"/>
  <c r="AA935" i="2" l="1"/>
  <c r="V935" i="2"/>
  <c r="S937" i="2"/>
  <c r="T936" i="2"/>
  <c r="U936" i="2" s="1"/>
  <c r="X934" i="2"/>
  <c r="Z934" i="2" s="1"/>
  <c r="Y934" i="2" s="1"/>
  <c r="W935" i="2"/>
  <c r="X935" i="2" l="1"/>
  <c r="Z935" i="2" s="1"/>
  <c r="Y935" i="2" s="1"/>
  <c r="W936" i="2"/>
  <c r="AA936" i="2"/>
  <c r="V936" i="2"/>
  <c r="T937" i="2"/>
  <c r="U937" i="2" s="1"/>
  <c r="S938" i="2"/>
  <c r="T938" i="2" l="1"/>
  <c r="U938" i="2" s="1"/>
  <c r="S939" i="2"/>
  <c r="AA937" i="2"/>
  <c r="V937" i="2"/>
  <c r="X936" i="2"/>
  <c r="Z936" i="2" s="1"/>
  <c r="Y936" i="2" s="1"/>
  <c r="W937" i="2"/>
  <c r="X937" i="2" l="1"/>
  <c r="Z937" i="2" s="1"/>
  <c r="Y937" i="2" s="1"/>
  <c r="W938" i="2"/>
  <c r="T939" i="2"/>
  <c r="U939" i="2" s="1"/>
  <c r="S940" i="2"/>
  <c r="AA938" i="2"/>
  <c r="V938" i="2"/>
  <c r="T940" i="2" l="1"/>
  <c r="U940" i="2" s="1"/>
  <c r="S941" i="2"/>
  <c r="V939" i="2"/>
  <c r="AA939" i="2"/>
  <c r="X938" i="2"/>
  <c r="Z938" i="2" s="1"/>
  <c r="Y938" i="2" s="1"/>
  <c r="W939" i="2"/>
  <c r="W940" i="2" l="1"/>
  <c r="X939" i="2"/>
  <c r="Z939" i="2" s="1"/>
  <c r="Y939" i="2" s="1"/>
  <c r="T941" i="2"/>
  <c r="U941" i="2" s="1"/>
  <c r="S942" i="2"/>
  <c r="V940" i="2"/>
  <c r="AA940" i="2"/>
  <c r="T942" i="2" l="1"/>
  <c r="U942" i="2" s="1"/>
  <c r="S943" i="2"/>
  <c r="V941" i="2"/>
  <c r="AA941" i="2"/>
  <c r="W941" i="2"/>
  <c r="X940" i="2"/>
  <c r="Z940" i="2" s="1"/>
  <c r="Y940" i="2" s="1"/>
  <c r="X941" i="2" l="1"/>
  <c r="Z941" i="2" s="1"/>
  <c r="Y941" i="2" s="1"/>
  <c r="W942" i="2"/>
  <c r="T943" i="2"/>
  <c r="U943" i="2" s="1"/>
  <c r="S944" i="2"/>
  <c r="V942" i="2"/>
  <c r="AA942" i="2"/>
  <c r="T944" i="2" l="1"/>
  <c r="U944" i="2" s="1"/>
  <c r="S945" i="2"/>
  <c r="V943" i="2"/>
  <c r="AA943" i="2"/>
  <c r="X942" i="2"/>
  <c r="Z942" i="2" s="1"/>
  <c r="Y942" i="2" s="1"/>
  <c r="W943" i="2"/>
  <c r="X943" i="2" l="1"/>
  <c r="Z943" i="2" s="1"/>
  <c r="Y943" i="2" s="1"/>
  <c r="W944" i="2"/>
  <c r="T945" i="2"/>
  <c r="U945" i="2" s="1"/>
  <c r="S946" i="2"/>
  <c r="AA944" i="2"/>
  <c r="V944" i="2"/>
  <c r="S947" i="2" l="1"/>
  <c r="T946" i="2"/>
  <c r="U946" i="2" s="1"/>
  <c r="AA945" i="2"/>
  <c r="V945" i="2"/>
  <c r="X944" i="2"/>
  <c r="Z944" i="2" s="1"/>
  <c r="Y944" i="2" s="1"/>
  <c r="W945" i="2"/>
  <c r="X945" i="2" l="1"/>
  <c r="Z945" i="2" s="1"/>
  <c r="Y945" i="2" s="1"/>
  <c r="W946" i="2"/>
  <c r="AA946" i="2"/>
  <c r="V946" i="2"/>
  <c r="S948" i="2"/>
  <c r="T947" i="2"/>
  <c r="U947" i="2" s="1"/>
  <c r="S949" i="2" l="1"/>
  <c r="T948" i="2"/>
  <c r="U948" i="2" s="1"/>
  <c r="AA947" i="2"/>
  <c r="V947" i="2"/>
  <c r="X946" i="2"/>
  <c r="Z946" i="2" s="1"/>
  <c r="Y946" i="2" s="1"/>
  <c r="W947" i="2"/>
  <c r="X947" i="2" l="1"/>
  <c r="Z947" i="2" s="1"/>
  <c r="Y947" i="2" s="1"/>
  <c r="W948" i="2"/>
  <c r="AA948" i="2"/>
  <c r="V948" i="2"/>
  <c r="T949" i="2"/>
  <c r="U949" i="2" s="1"/>
  <c r="S950" i="2"/>
  <c r="T950" i="2" l="1"/>
  <c r="U950" i="2" s="1"/>
  <c r="S951" i="2"/>
  <c r="AA949" i="2"/>
  <c r="V949" i="2"/>
  <c r="X948" i="2"/>
  <c r="Z948" i="2" s="1"/>
  <c r="Y948" i="2" s="1"/>
  <c r="W949" i="2"/>
  <c r="X949" i="2" l="1"/>
  <c r="Z949" i="2" s="1"/>
  <c r="Y949" i="2" s="1"/>
  <c r="W950" i="2"/>
  <c r="T951" i="2"/>
  <c r="U951" i="2" s="1"/>
  <c r="S952" i="2"/>
  <c r="AA950" i="2"/>
  <c r="V950" i="2"/>
  <c r="T952" i="2" l="1"/>
  <c r="U952" i="2" s="1"/>
  <c r="S953" i="2"/>
  <c r="V951" i="2"/>
  <c r="AA951" i="2"/>
  <c r="W951" i="2"/>
  <c r="X950" i="2"/>
  <c r="Z950" i="2" s="1"/>
  <c r="Y950" i="2" s="1"/>
  <c r="W952" i="2" l="1"/>
  <c r="X951" i="2"/>
  <c r="Z951" i="2" s="1"/>
  <c r="Y951" i="2" s="1"/>
  <c r="T953" i="2"/>
  <c r="U953" i="2" s="1"/>
  <c r="S954" i="2"/>
  <c r="V952" i="2"/>
  <c r="AA952" i="2"/>
  <c r="T954" i="2" l="1"/>
  <c r="U954" i="2" s="1"/>
  <c r="S955" i="2"/>
  <c r="V953" i="2"/>
  <c r="AA953" i="2"/>
  <c r="W953" i="2"/>
  <c r="X952" i="2"/>
  <c r="Z952" i="2" s="1"/>
  <c r="Y952" i="2" s="1"/>
  <c r="X953" i="2" l="1"/>
  <c r="Z953" i="2" s="1"/>
  <c r="Y953" i="2" s="1"/>
  <c r="W954" i="2"/>
  <c r="T955" i="2"/>
  <c r="U955" i="2" s="1"/>
  <c r="S956" i="2"/>
  <c r="V954" i="2"/>
  <c r="AA954" i="2"/>
  <c r="T956" i="2" l="1"/>
  <c r="U956" i="2" s="1"/>
  <c r="S957" i="2"/>
  <c r="V955" i="2"/>
  <c r="AA955" i="2"/>
  <c r="X954" i="2"/>
  <c r="Z954" i="2" s="1"/>
  <c r="Y954" i="2" s="1"/>
  <c r="W955" i="2"/>
  <c r="X955" i="2" l="1"/>
  <c r="Z955" i="2" s="1"/>
  <c r="Y955" i="2" s="1"/>
  <c r="W956" i="2"/>
  <c r="T957" i="2"/>
  <c r="U957" i="2" s="1"/>
  <c r="S958" i="2"/>
  <c r="AA956" i="2"/>
  <c r="V956" i="2"/>
  <c r="T958" i="2" l="1"/>
  <c r="U958" i="2" s="1"/>
  <c r="S959" i="2"/>
  <c r="AA957" i="2"/>
  <c r="V957" i="2"/>
  <c r="X956" i="2"/>
  <c r="Z956" i="2" s="1"/>
  <c r="Y956" i="2" s="1"/>
  <c r="W957" i="2"/>
  <c r="X957" i="2" l="1"/>
  <c r="Z957" i="2" s="1"/>
  <c r="Y957" i="2" s="1"/>
  <c r="W958" i="2"/>
  <c r="S960" i="2"/>
  <c r="T959" i="2"/>
  <c r="U959" i="2" s="1"/>
  <c r="AA958" i="2"/>
  <c r="V958" i="2"/>
  <c r="AA959" i="2" l="1"/>
  <c r="V959" i="2"/>
  <c r="S961" i="2"/>
  <c r="T960" i="2"/>
  <c r="U960" i="2" s="1"/>
  <c r="X958" i="2"/>
  <c r="Z958" i="2" s="1"/>
  <c r="Y958" i="2" s="1"/>
  <c r="W959" i="2"/>
  <c r="X959" i="2" l="1"/>
  <c r="Z959" i="2" s="1"/>
  <c r="Y959" i="2" s="1"/>
  <c r="W960" i="2"/>
  <c r="AA960" i="2"/>
  <c r="V960" i="2"/>
  <c r="T961" i="2"/>
  <c r="U961" i="2" s="1"/>
  <c r="S962" i="2"/>
  <c r="T962" i="2" l="1"/>
  <c r="U962" i="2" s="1"/>
  <c r="S963" i="2"/>
  <c r="AA961" i="2"/>
  <c r="V961" i="2"/>
  <c r="X960" i="2"/>
  <c r="Z960" i="2" s="1"/>
  <c r="Y960" i="2" s="1"/>
  <c r="W961" i="2"/>
  <c r="X961" i="2" l="1"/>
  <c r="Z961" i="2" s="1"/>
  <c r="Y961" i="2" s="1"/>
  <c r="W962" i="2"/>
  <c r="T963" i="2"/>
  <c r="U963" i="2" s="1"/>
  <c r="S964" i="2"/>
  <c r="AA962" i="2"/>
  <c r="V962" i="2"/>
  <c r="T964" i="2" l="1"/>
  <c r="U964" i="2" s="1"/>
  <c r="S965" i="2"/>
  <c r="V963" i="2"/>
  <c r="AA963" i="2"/>
  <c r="W963" i="2"/>
  <c r="X962" i="2"/>
  <c r="Z962" i="2" s="1"/>
  <c r="Y962" i="2" s="1"/>
  <c r="W964" i="2" l="1"/>
  <c r="X963" i="2"/>
  <c r="Z963" i="2" s="1"/>
  <c r="Y963" i="2" s="1"/>
  <c r="T965" i="2"/>
  <c r="U965" i="2" s="1"/>
  <c r="S966" i="2"/>
  <c r="V964" i="2"/>
  <c r="AA964" i="2"/>
  <c r="T966" i="2" l="1"/>
  <c r="U966" i="2" s="1"/>
  <c r="S967" i="2"/>
  <c r="V965" i="2"/>
  <c r="AA965" i="2"/>
  <c r="W965" i="2"/>
  <c r="X964" i="2"/>
  <c r="Z964" i="2" s="1"/>
  <c r="Y964" i="2" s="1"/>
  <c r="X965" i="2" l="1"/>
  <c r="Z965" i="2" s="1"/>
  <c r="Y965" i="2" s="1"/>
  <c r="W966" i="2"/>
  <c r="T967" i="2"/>
  <c r="U967" i="2" s="1"/>
  <c r="S968" i="2"/>
  <c r="V966" i="2"/>
  <c r="AA966" i="2"/>
  <c r="S969" i="2" l="1"/>
  <c r="T968" i="2"/>
  <c r="U968" i="2" s="1"/>
  <c r="V967" i="2"/>
  <c r="AA967" i="2"/>
  <c r="X966" i="2"/>
  <c r="Z966" i="2" s="1"/>
  <c r="Y966" i="2" s="1"/>
  <c r="W967" i="2"/>
  <c r="X967" i="2" l="1"/>
  <c r="Z967" i="2" s="1"/>
  <c r="Y967" i="2" s="1"/>
  <c r="W968" i="2"/>
  <c r="AA968" i="2"/>
  <c r="V968" i="2"/>
  <c r="T969" i="2"/>
  <c r="U969" i="2" s="1"/>
  <c r="S970" i="2"/>
  <c r="S971" i="2" l="1"/>
  <c r="T970" i="2"/>
  <c r="U970" i="2" s="1"/>
  <c r="AA969" i="2"/>
  <c r="V969" i="2"/>
  <c r="X968" i="2"/>
  <c r="Z968" i="2" s="1"/>
  <c r="Y968" i="2" s="1"/>
  <c r="W969" i="2"/>
  <c r="X969" i="2" l="1"/>
  <c r="Z969" i="2" s="1"/>
  <c r="Y969" i="2" s="1"/>
  <c r="W970" i="2"/>
  <c r="AA970" i="2"/>
  <c r="V970" i="2"/>
  <c r="T971" i="2"/>
  <c r="U971" i="2" s="1"/>
  <c r="S972" i="2"/>
  <c r="T972" i="2" l="1"/>
  <c r="U972" i="2" s="1"/>
  <c r="S973" i="2"/>
  <c r="V971" i="2"/>
  <c r="AA971" i="2"/>
  <c r="W971" i="2"/>
  <c r="X970" i="2"/>
  <c r="Z970" i="2" s="1"/>
  <c r="Y970" i="2" s="1"/>
  <c r="W972" i="2" l="1"/>
  <c r="X971" i="2"/>
  <c r="Z971" i="2" s="1"/>
  <c r="Y971" i="2" s="1"/>
  <c r="S974" i="2"/>
  <c r="T973" i="2"/>
  <c r="U973" i="2" s="1"/>
  <c r="AA972" i="2"/>
  <c r="V972" i="2"/>
  <c r="AA973" i="2" l="1"/>
  <c r="V973" i="2"/>
  <c r="T974" i="2"/>
  <c r="U974" i="2" s="1"/>
  <c r="S975" i="2"/>
  <c r="X972" i="2"/>
  <c r="Z972" i="2" s="1"/>
  <c r="Y972" i="2" s="1"/>
  <c r="W973" i="2"/>
  <c r="X973" i="2" l="1"/>
  <c r="Z973" i="2" s="1"/>
  <c r="Y973" i="2" s="1"/>
  <c r="W974" i="2"/>
  <c r="S976" i="2"/>
  <c r="T975" i="2"/>
  <c r="U975" i="2" s="1"/>
  <c r="V974" i="2"/>
  <c r="AA974" i="2"/>
  <c r="AA975" i="2" l="1"/>
  <c r="V975" i="2"/>
  <c r="T976" i="2"/>
  <c r="U976" i="2" s="1"/>
  <c r="S977" i="2"/>
  <c r="W975" i="2"/>
  <c r="X974" i="2"/>
  <c r="Z974" i="2" s="1"/>
  <c r="Y974" i="2" s="1"/>
  <c r="X975" i="2" l="1"/>
  <c r="Z975" i="2" s="1"/>
  <c r="Y975" i="2" s="1"/>
  <c r="W976" i="2"/>
  <c r="S978" i="2"/>
  <c r="T977" i="2"/>
  <c r="U977" i="2" s="1"/>
  <c r="AA976" i="2"/>
  <c r="V976" i="2"/>
  <c r="AA977" i="2" l="1"/>
  <c r="V977" i="2"/>
  <c r="S979" i="2"/>
  <c r="T978" i="2"/>
  <c r="U978" i="2" s="1"/>
  <c r="X976" i="2"/>
  <c r="Z976" i="2" s="1"/>
  <c r="Y976" i="2" s="1"/>
  <c r="W977" i="2"/>
  <c r="X977" i="2" l="1"/>
  <c r="Z977" i="2" s="1"/>
  <c r="Y977" i="2" s="1"/>
  <c r="W978" i="2"/>
  <c r="AA978" i="2"/>
  <c r="V978" i="2"/>
  <c r="S980" i="2"/>
  <c r="T979" i="2"/>
  <c r="U979" i="2" s="1"/>
  <c r="S981" i="2" l="1"/>
  <c r="T980" i="2"/>
  <c r="U980" i="2" s="1"/>
  <c r="AA979" i="2"/>
  <c r="V979" i="2"/>
  <c r="W979" i="2"/>
  <c r="X978" i="2"/>
  <c r="Z978" i="2" s="1"/>
  <c r="Y978" i="2" s="1"/>
  <c r="W980" i="2" l="1"/>
  <c r="X979" i="2"/>
  <c r="Z979" i="2" s="1"/>
  <c r="Y979" i="2" s="1"/>
  <c r="AA980" i="2"/>
  <c r="V980" i="2"/>
  <c r="T981" i="2"/>
  <c r="U981" i="2" s="1"/>
  <c r="S982" i="2"/>
  <c r="S983" i="2" l="1"/>
  <c r="T982" i="2"/>
  <c r="U982" i="2" s="1"/>
  <c r="AA981" i="2"/>
  <c r="V981" i="2"/>
  <c r="X980" i="2"/>
  <c r="Z980" i="2" s="1"/>
  <c r="Y980" i="2" s="1"/>
  <c r="W981" i="2"/>
  <c r="W982" i="2" l="1"/>
  <c r="X981" i="2"/>
  <c r="Z981" i="2" s="1"/>
  <c r="Y981" i="2" s="1"/>
  <c r="V982" i="2"/>
  <c r="AA982" i="2"/>
  <c r="S984" i="2"/>
  <c r="T983" i="2"/>
  <c r="U983" i="2" s="1"/>
  <c r="T984" i="2" l="1"/>
  <c r="U984" i="2" s="1"/>
  <c r="S985" i="2"/>
  <c r="V983" i="2"/>
  <c r="AA983" i="2"/>
  <c r="X982" i="2"/>
  <c r="Z982" i="2" s="1"/>
  <c r="Y982" i="2" s="1"/>
  <c r="W983" i="2"/>
  <c r="W984" i="2" l="1"/>
  <c r="X983" i="2"/>
  <c r="Z983" i="2" s="1"/>
  <c r="Y983" i="2" s="1"/>
  <c r="S986" i="2"/>
  <c r="T985" i="2"/>
  <c r="U985" i="2" s="1"/>
  <c r="V984" i="2"/>
  <c r="AA984" i="2"/>
  <c r="AA985" i="2" l="1"/>
  <c r="V985" i="2"/>
  <c r="S987" i="2"/>
  <c r="T986" i="2"/>
  <c r="U986" i="2" s="1"/>
  <c r="W985" i="2"/>
  <c r="X984" i="2"/>
  <c r="Z984" i="2" s="1"/>
  <c r="Y984" i="2" s="1"/>
  <c r="X985" i="2" l="1"/>
  <c r="Z985" i="2" s="1"/>
  <c r="Y985" i="2" s="1"/>
  <c r="W986" i="2"/>
  <c r="V986" i="2"/>
  <c r="AA986" i="2"/>
  <c r="T987" i="2"/>
  <c r="U987" i="2" s="1"/>
  <c r="S988" i="2"/>
  <c r="AA987" i="2" l="1"/>
  <c r="V987" i="2"/>
  <c r="T988" i="2"/>
  <c r="U988" i="2" s="1"/>
  <c r="S989" i="2"/>
  <c r="X986" i="2"/>
  <c r="Z986" i="2" s="1"/>
  <c r="Y986" i="2" s="1"/>
  <c r="W987" i="2"/>
  <c r="X987" i="2" l="1"/>
  <c r="Z987" i="2" s="1"/>
  <c r="Y987" i="2" s="1"/>
  <c r="W988" i="2"/>
  <c r="S990" i="2"/>
  <c r="T989" i="2"/>
  <c r="U989" i="2" s="1"/>
  <c r="AA988" i="2"/>
  <c r="V988" i="2"/>
  <c r="AA989" i="2" l="1"/>
  <c r="V989" i="2"/>
  <c r="S991" i="2"/>
  <c r="T990" i="2"/>
  <c r="U990" i="2" s="1"/>
  <c r="X988" i="2"/>
  <c r="Z988" i="2" s="1"/>
  <c r="Y988" i="2" s="1"/>
  <c r="W989" i="2"/>
  <c r="W990" i="2" l="1"/>
  <c r="X989" i="2"/>
  <c r="Z989" i="2" s="1"/>
  <c r="Y989" i="2" s="1"/>
  <c r="V990" i="2"/>
  <c r="AA990" i="2"/>
  <c r="S992" i="2"/>
  <c r="T991" i="2"/>
  <c r="U991" i="2" s="1"/>
  <c r="AA991" i="2" l="1"/>
  <c r="V991" i="2"/>
  <c r="S993" i="2"/>
  <c r="T992" i="2"/>
  <c r="U992" i="2" s="1"/>
  <c r="X990" i="2"/>
  <c r="Z990" i="2" s="1"/>
  <c r="Y990" i="2" s="1"/>
  <c r="W991" i="2"/>
  <c r="X991" i="2" l="1"/>
  <c r="Z991" i="2" s="1"/>
  <c r="Y991" i="2" s="1"/>
  <c r="W992" i="2"/>
  <c r="AA992" i="2"/>
  <c r="V992" i="2"/>
  <c r="T993" i="2"/>
  <c r="U993" i="2" s="1"/>
  <c r="S994" i="2"/>
  <c r="T994" i="2" l="1"/>
  <c r="U994" i="2" s="1"/>
  <c r="S995" i="2"/>
  <c r="V993" i="2"/>
  <c r="AA993" i="2"/>
  <c r="X992" i="2"/>
  <c r="Z992" i="2" s="1"/>
  <c r="Y992" i="2" s="1"/>
  <c r="W993" i="2"/>
  <c r="W994" i="2" l="1"/>
  <c r="X993" i="2"/>
  <c r="Z993" i="2" s="1"/>
  <c r="Y993" i="2" s="1"/>
  <c r="S996" i="2"/>
  <c r="T995" i="2"/>
  <c r="U995" i="2" s="1"/>
  <c r="AA994" i="2"/>
  <c r="V994" i="2"/>
  <c r="V995" i="2" l="1"/>
  <c r="AA995" i="2"/>
  <c r="T996" i="2"/>
  <c r="U996" i="2" s="1"/>
  <c r="S997" i="2"/>
  <c r="W995" i="2"/>
  <c r="X994" i="2"/>
  <c r="Z994" i="2" s="1"/>
  <c r="Y994" i="2" s="1"/>
  <c r="W996" i="2" l="1"/>
  <c r="X995" i="2"/>
  <c r="Z995" i="2" s="1"/>
  <c r="Y995" i="2" s="1"/>
  <c r="S998" i="2"/>
  <c r="T997" i="2"/>
  <c r="U997" i="2" s="1"/>
  <c r="V996" i="2"/>
  <c r="AA996" i="2"/>
  <c r="AA997" i="2" l="1"/>
  <c r="V997" i="2"/>
  <c r="S999" i="2"/>
  <c r="T998" i="2"/>
  <c r="U998" i="2" s="1"/>
  <c r="W997" i="2"/>
  <c r="X996" i="2"/>
  <c r="Z996" i="2" s="1"/>
  <c r="Y996" i="2" s="1"/>
  <c r="X997" i="2" l="1"/>
  <c r="Z997" i="2" s="1"/>
  <c r="Y997" i="2" s="1"/>
  <c r="W998" i="2"/>
  <c r="V998" i="2"/>
  <c r="AA998" i="2"/>
  <c r="T999" i="2"/>
  <c r="U999" i="2" s="1"/>
  <c r="S1000" i="2"/>
  <c r="S1001" i="2" l="1"/>
  <c r="T1000" i="2"/>
  <c r="U1000" i="2" s="1"/>
  <c r="V999" i="2"/>
  <c r="AA999" i="2"/>
  <c r="X998" i="2"/>
  <c r="Z998" i="2" s="1"/>
  <c r="Y998" i="2" s="1"/>
  <c r="W999" i="2"/>
  <c r="W1000" i="2" l="1"/>
  <c r="X999" i="2"/>
  <c r="Z999" i="2" s="1"/>
  <c r="Y999" i="2" s="1"/>
  <c r="AA1000" i="2"/>
  <c r="V1000" i="2"/>
  <c r="S1002" i="2"/>
  <c r="T1001" i="2"/>
  <c r="U1001" i="2" s="1"/>
  <c r="AA1001" i="2" l="1"/>
  <c r="V1001" i="2"/>
  <c r="T1002" i="2"/>
  <c r="U1002" i="2" s="1"/>
  <c r="S1003" i="2"/>
  <c r="X1000" i="2"/>
  <c r="Z1000" i="2" s="1"/>
  <c r="Y1000" i="2" s="1"/>
  <c r="W1001" i="2"/>
  <c r="W1002" i="2" l="1"/>
  <c r="X1001" i="2"/>
  <c r="Z1001" i="2" s="1"/>
  <c r="Y1001" i="2" s="1"/>
  <c r="S1004" i="2"/>
  <c r="T1003" i="2"/>
  <c r="U1003" i="2" s="1"/>
  <c r="V1002" i="2"/>
  <c r="AA1002" i="2"/>
  <c r="AA1003" i="2" l="1"/>
  <c r="V1003" i="2"/>
  <c r="S1005" i="2"/>
  <c r="T1004" i="2"/>
  <c r="U1004" i="2" s="1"/>
  <c r="W1003" i="2"/>
  <c r="X1002" i="2"/>
  <c r="Z1002" i="2" s="1"/>
  <c r="Y1002" i="2" s="1"/>
  <c r="X1003" i="2" l="1"/>
  <c r="Z1003" i="2" s="1"/>
  <c r="Y1003" i="2" s="1"/>
  <c r="W1004" i="2"/>
  <c r="V1004" i="2"/>
  <c r="AA1004" i="2"/>
  <c r="T1005" i="2"/>
  <c r="U1005" i="2" s="1"/>
  <c r="S1006" i="2"/>
  <c r="AA1005" i="2" l="1"/>
  <c r="V1005" i="2"/>
  <c r="T1006" i="2"/>
  <c r="U1006" i="2" s="1"/>
  <c r="S1007" i="2"/>
  <c r="X1004" i="2"/>
  <c r="Z1004" i="2" s="1"/>
  <c r="Y1004" i="2" s="1"/>
  <c r="W1005" i="2"/>
  <c r="W1006" i="2" l="1"/>
  <c r="X1005" i="2"/>
  <c r="Z1005" i="2" s="1"/>
  <c r="Y1005" i="2" s="1"/>
  <c r="T1007" i="2"/>
  <c r="U1007" i="2" s="1"/>
  <c r="S1008" i="2"/>
  <c r="AA1006" i="2"/>
  <c r="V1006" i="2"/>
  <c r="T1008" i="2" l="1"/>
  <c r="U1008" i="2" s="1"/>
  <c r="S1009" i="2"/>
  <c r="V1007" i="2"/>
  <c r="AA1007" i="2"/>
  <c r="W1007" i="2"/>
  <c r="X1006" i="2"/>
  <c r="Z1006" i="2" s="1"/>
  <c r="Y1006" i="2" s="1"/>
  <c r="W1008" i="2" l="1"/>
  <c r="X1007" i="2"/>
  <c r="Z1007" i="2" s="1"/>
  <c r="Y1007" i="2" s="1"/>
  <c r="S1010" i="2"/>
  <c r="T1009" i="2"/>
  <c r="U1009" i="2" s="1"/>
  <c r="V1008" i="2"/>
  <c r="AA1008" i="2"/>
  <c r="AA1009" i="2" l="1"/>
  <c r="V1009" i="2"/>
  <c r="S1011" i="2"/>
  <c r="T1010" i="2"/>
  <c r="U1010" i="2" s="1"/>
  <c r="W1009" i="2"/>
  <c r="X1008" i="2"/>
  <c r="Z1008" i="2" s="1"/>
  <c r="Y1008" i="2" s="1"/>
  <c r="X1009" i="2" l="1"/>
  <c r="Z1009" i="2" s="1"/>
  <c r="Y1009" i="2" s="1"/>
  <c r="W1010" i="2"/>
  <c r="V1010" i="2"/>
  <c r="AA1010" i="2"/>
  <c r="T1011" i="2"/>
  <c r="U1011" i="2" s="1"/>
  <c r="S1012" i="2"/>
  <c r="S1013" i="2" l="1"/>
  <c r="T1012" i="2"/>
  <c r="U1012" i="2" s="1"/>
  <c r="AA1011" i="2"/>
  <c r="V1011" i="2"/>
  <c r="X1010" i="2"/>
  <c r="Z1010" i="2" s="1"/>
  <c r="Y1010" i="2" s="1"/>
  <c r="W1011" i="2"/>
  <c r="X1011" i="2" l="1"/>
  <c r="Z1011" i="2" s="1"/>
  <c r="Y1011" i="2" s="1"/>
  <c r="W1012" i="2"/>
  <c r="AA1012" i="2"/>
  <c r="V1012" i="2"/>
  <c r="S1014" i="2"/>
  <c r="T1013" i="2"/>
  <c r="U1013" i="2" s="1"/>
  <c r="AA1013" i="2" l="1"/>
  <c r="V1013" i="2"/>
  <c r="S1015" i="2"/>
  <c r="T1014" i="2"/>
  <c r="U1014" i="2" s="1"/>
  <c r="X1012" i="2"/>
  <c r="Z1012" i="2" s="1"/>
  <c r="Y1012" i="2" s="1"/>
  <c r="W1013" i="2"/>
  <c r="AA1014" i="2" l="1"/>
  <c r="V1014" i="2"/>
  <c r="X1013" i="2"/>
  <c r="Z1013" i="2" s="1"/>
  <c r="Y1013" i="2" s="1"/>
  <c r="W1014" i="2"/>
  <c r="S1016" i="2"/>
  <c r="T1015" i="2"/>
  <c r="U1015" i="2" s="1"/>
  <c r="AA1015" i="2" l="1"/>
  <c r="V1015" i="2"/>
  <c r="S1017" i="2"/>
  <c r="T1016" i="2"/>
  <c r="U1016" i="2" s="1"/>
  <c r="X1014" i="2"/>
  <c r="Z1014" i="2" s="1"/>
  <c r="Y1014" i="2" s="1"/>
  <c r="W1015" i="2"/>
  <c r="X1015" i="2" l="1"/>
  <c r="Z1015" i="2" s="1"/>
  <c r="Y1015" i="2" s="1"/>
  <c r="W1016" i="2"/>
  <c r="AA1016" i="2"/>
  <c r="V1016" i="2"/>
  <c r="T1017" i="2"/>
  <c r="U1017" i="2" s="1"/>
  <c r="S1018" i="2"/>
  <c r="T1018" i="2" l="1"/>
  <c r="U1018" i="2" s="1"/>
  <c r="S1019" i="2"/>
  <c r="AA1017" i="2"/>
  <c r="V1017" i="2"/>
  <c r="X1016" i="2"/>
  <c r="Z1016" i="2" s="1"/>
  <c r="Y1016" i="2" s="1"/>
  <c r="W1017" i="2"/>
  <c r="X1017" i="2" l="1"/>
  <c r="Z1017" i="2" s="1"/>
  <c r="Y1017" i="2" s="1"/>
  <c r="W1018" i="2"/>
  <c r="T1019" i="2"/>
  <c r="U1019" i="2" s="1"/>
  <c r="S1020" i="2"/>
  <c r="AA1018" i="2"/>
  <c r="V1018" i="2"/>
  <c r="V1019" i="2" l="1"/>
  <c r="AA1019" i="2"/>
  <c r="T1020" i="2"/>
  <c r="U1020" i="2" s="1"/>
  <c r="S1021" i="2"/>
  <c r="X1018" i="2"/>
  <c r="Z1018" i="2" s="1"/>
  <c r="Y1018" i="2" s="1"/>
  <c r="W1019" i="2"/>
  <c r="W1020" i="2" l="1"/>
  <c r="X1019" i="2"/>
  <c r="Z1019" i="2" s="1"/>
  <c r="Y1019" i="2" s="1"/>
  <c r="T1021" i="2"/>
  <c r="U1021" i="2" s="1"/>
  <c r="S1022" i="2"/>
  <c r="V1020" i="2"/>
  <c r="AA1020" i="2"/>
  <c r="T1022" i="2" l="1"/>
  <c r="U1022" i="2" s="1"/>
  <c r="S1023" i="2"/>
  <c r="V1021" i="2"/>
  <c r="AA1021" i="2"/>
  <c r="W1021" i="2"/>
  <c r="X1020" i="2"/>
  <c r="Z1020" i="2" s="1"/>
  <c r="Y1020" i="2" s="1"/>
  <c r="X1021" i="2" l="1"/>
  <c r="Z1021" i="2" s="1"/>
  <c r="Y1021" i="2" s="1"/>
  <c r="W1022" i="2"/>
  <c r="T1023" i="2"/>
  <c r="U1023" i="2" s="1"/>
  <c r="S1024" i="2"/>
  <c r="V1022" i="2"/>
  <c r="AA1022" i="2"/>
  <c r="S1025" i="2" l="1"/>
  <c r="T1024" i="2"/>
  <c r="U1024" i="2" s="1"/>
  <c r="V1023" i="2"/>
  <c r="AA1023" i="2"/>
  <c r="X1022" i="2"/>
  <c r="Z1022" i="2" s="1"/>
  <c r="Y1022" i="2" s="1"/>
  <c r="W1023" i="2"/>
  <c r="X1023" i="2" l="1"/>
  <c r="Z1023" i="2" s="1"/>
  <c r="Y1023" i="2" s="1"/>
  <c r="W1024" i="2"/>
  <c r="AA1024" i="2"/>
  <c r="V1024" i="2"/>
  <c r="T1025" i="2"/>
  <c r="U1025" i="2" s="1"/>
  <c r="S1026" i="2"/>
  <c r="T1026" i="2" l="1"/>
  <c r="U1026" i="2" s="1"/>
  <c r="S1027" i="2"/>
  <c r="AA1025" i="2"/>
  <c r="V1025" i="2"/>
  <c r="X1024" i="2"/>
  <c r="Z1024" i="2" s="1"/>
  <c r="Y1024" i="2" s="1"/>
  <c r="W1025" i="2"/>
  <c r="X1025" i="2" l="1"/>
  <c r="Z1025" i="2" s="1"/>
  <c r="Y1025" i="2" s="1"/>
  <c r="W1026" i="2"/>
  <c r="S1028" i="2"/>
  <c r="T1027" i="2"/>
  <c r="U1027" i="2" s="1"/>
  <c r="AA1026" i="2"/>
  <c r="V1026" i="2"/>
  <c r="AA1027" i="2" l="1"/>
  <c r="V1027" i="2"/>
  <c r="S1029" i="2"/>
  <c r="T1028" i="2"/>
  <c r="U1028" i="2" s="1"/>
  <c r="X1026" i="2"/>
  <c r="Z1026" i="2" s="1"/>
  <c r="Y1026" i="2" s="1"/>
  <c r="W1027" i="2"/>
  <c r="X1027" i="2" l="1"/>
  <c r="Z1027" i="2" s="1"/>
  <c r="Y1027" i="2" s="1"/>
  <c r="W1028" i="2"/>
  <c r="AA1028" i="2"/>
  <c r="V1028" i="2"/>
  <c r="T1029" i="2"/>
  <c r="U1029" i="2" s="1"/>
  <c r="S1030" i="2"/>
  <c r="T1030" i="2" l="1"/>
  <c r="U1030" i="2" s="1"/>
  <c r="S1031" i="2"/>
  <c r="AA1029" i="2"/>
  <c r="V1029" i="2"/>
  <c r="X1028" i="2"/>
  <c r="Z1028" i="2" s="1"/>
  <c r="Y1028" i="2" s="1"/>
  <c r="W1029" i="2"/>
  <c r="X1029" i="2" l="1"/>
  <c r="Z1029" i="2" s="1"/>
  <c r="Y1029" i="2" s="1"/>
  <c r="W1030" i="2"/>
  <c r="T1031" i="2"/>
  <c r="U1031" i="2" s="1"/>
  <c r="S1032" i="2"/>
  <c r="AA1030" i="2"/>
  <c r="V1030" i="2"/>
  <c r="T1032" i="2" l="1"/>
  <c r="U1032" i="2" s="1"/>
  <c r="S1033" i="2"/>
  <c r="V1031" i="2"/>
  <c r="AA1031" i="2"/>
  <c r="X1030" i="2"/>
  <c r="Z1030" i="2" s="1"/>
  <c r="Y1030" i="2" s="1"/>
  <c r="W1031" i="2"/>
  <c r="W1032" i="2" l="1"/>
  <c r="X1031" i="2"/>
  <c r="Z1031" i="2" s="1"/>
  <c r="Y1031" i="2" s="1"/>
  <c r="T1033" i="2"/>
  <c r="U1033" i="2" s="1"/>
  <c r="S1034" i="2"/>
  <c r="V1032" i="2"/>
  <c r="AA1032" i="2"/>
  <c r="T1034" i="2" l="1"/>
  <c r="U1034" i="2" s="1"/>
  <c r="S1035" i="2"/>
  <c r="V1033" i="2"/>
  <c r="AA1033" i="2"/>
  <c r="W1033" i="2"/>
  <c r="X1032" i="2"/>
  <c r="Z1032" i="2" s="1"/>
  <c r="Y1032" i="2" s="1"/>
  <c r="X1033" i="2" l="1"/>
  <c r="Z1033" i="2" s="1"/>
  <c r="Y1033" i="2" s="1"/>
  <c r="W1034" i="2"/>
  <c r="T1035" i="2"/>
  <c r="U1035" i="2" s="1"/>
  <c r="S1036" i="2"/>
  <c r="V1034" i="2"/>
  <c r="AA1034" i="2"/>
  <c r="S1037" i="2" l="1"/>
  <c r="T1036" i="2"/>
  <c r="U1036" i="2" s="1"/>
  <c r="V1035" i="2"/>
  <c r="AA1035" i="2"/>
  <c r="X1034" i="2"/>
  <c r="Z1034" i="2" s="1"/>
  <c r="Y1034" i="2" s="1"/>
  <c r="W1035" i="2"/>
  <c r="X1035" i="2" l="1"/>
  <c r="Z1035" i="2" s="1"/>
  <c r="Y1035" i="2" s="1"/>
  <c r="W1036" i="2"/>
  <c r="AA1036" i="2"/>
  <c r="V1036" i="2"/>
  <c r="T1037" i="2"/>
  <c r="U1037" i="2" s="1"/>
  <c r="S1038" i="2"/>
  <c r="AA1037" i="2" l="1"/>
  <c r="V1037" i="2"/>
  <c r="T1038" i="2"/>
  <c r="U1038" i="2" s="1"/>
  <c r="S1039" i="2"/>
  <c r="X1036" i="2"/>
  <c r="Z1036" i="2" s="1"/>
  <c r="Y1036" i="2" s="1"/>
  <c r="W1037" i="2"/>
  <c r="X1037" i="2" l="1"/>
  <c r="Z1037" i="2" s="1"/>
  <c r="Y1037" i="2" s="1"/>
  <c r="W1038" i="2"/>
  <c r="S1040" i="2"/>
  <c r="T1039" i="2"/>
  <c r="U1039" i="2" s="1"/>
  <c r="AA1038" i="2"/>
  <c r="V1038" i="2"/>
  <c r="AA1039" i="2" l="1"/>
  <c r="V1039" i="2"/>
  <c r="S1041" i="2"/>
  <c r="T1040" i="2"/>
  <c r="U1040" i="2" s="1"/>
  <c r="X1038" i="2"/>
  <c r="Z1038" i="2" s="1"/>
  <c r="Y1038" i="2" s="1"/>
  <c r="W1039" i="2"/>
  <c r="X1039" i="2" l="1"/>
  <c r="Z1039" i="2" s="1"/>
  <c r="Y1039" i="2" s="1"/>
  <c r="W1040" i="2"/>
  <c r="AA1040" i="2"/>
  <c r="V1040" i="2"/>
  <c r="T1041" i="2"/>
  <c r="U1041" i="2" s="1"/>
  <c r="S1042" i="2"/>
  <c r="T1042" i="2" l="1"/>
  <c r="U1042" i="2" s="1"/>
  <c r="S1043" i="2"/>
  <c r="AA1041" i="2"/>
  <c r="V1041" i="2"/>
  <c r="W1041" i="2"/>
  <c r="X1040" i="2"/>
  <c r="Z1040" i="2" s="1"/>
  <c r="Y1040" i="2" s="1"/>
  <c r="AA1042" i="2" l="1"/>
  <c r="V1042" i="2"/>
  <c r="X1041" i="2"/>
  <c r="Z1041" i="2" s="1"/>
  <c r="Y1041" i="2" s="1"/>
  <c r="W1042" i="2"/>
  <c r="T1043" i="2"/>
  <c r="U1043" i="2" s="1"/>
  <c r="S1044" i="2"/>
  <c r="V1043" i="2" l="1"/>
  <c r="AA1043" i="2"/>
  <c r="S1045" i="2"/>
  <c r="T1044" i="2"/>
  <c r="U1044" i="2" s="1"/>
  <c r="W1043" i="2"/>
  <c r="X1042" i="2"/>
  <c r="Z1042" i="2" s="1"/>
  <c r="Y1042" i="2" s="1"/>
  <c r="W1044" i="2" l="1"/>
  <c r="X1043" i="2"/>
  <c r="Z1043" i="2" s="1"/>
  <c r="Y1043" i="2" s="1"/>
  <c r="V1044" i="2"/>
  <c r="AA1044" i="2"/>
  <c r="T1045" i="2"/>
  <c r="U1045" i="2" s="1"/>
  <c r="S1046" i="2"/>
  <c r="T1046" i="2" l="1"/>
  <c r="U1046" i="2" s="1"/>
  <c r="S1047" i="2"/>
  <c r="AA1045" i="2"/>
  <c r="V1045" i="2"/>
  <c r="X1044" i="2"/>
  <c r="Z1044" i="2" s="1"/>
  <c r="Y1044" i="2" s="1"/>
  <c r="W1045" i="2"/>
  <c r="X1045" i="2" l="1"/>
  <c r="Z1045" i="2" s="1"/>
  <c r="Y1045" i="2" s="1"/>
  <c r="W1046" i="2"/>
  <c r="S1048" i="2"/>
  <c r="T1047" i="2"/>
  <c r="U1047" i="2" s="1"/>
  <c r="AA1046" i="2"/>
  <c r="V1046" i="2"/>
  <c r="V1047" i="2" l="1"/>
  <c r="AA1047" i="2"/>
  <c r="T1048" i="2"/>
  <c r="U1048" i="2" s="1"/>
  <c r="S1049" i="2"/>
  <c r="X1046" i="2"/>
  <c r="Z1046" i="2" s="1"/>
  <c r="Y1046" i="2" s="1"/>
  <c r="W1047" i="2"/>
  <c r="W1048" i="2" l="1"/>
  <c r="X1047" i="2"/>
  <c r="Z1047" i="2" s="1"/>
  <c r="Y1047" i="2" s="1"/>
  <c r="T1049" i="2"/>
  <c r="U1049" i="2" s="1"/>
  <c r="S1050" i="2"/>
  <c r="V1048" i="2"/>
  <c r="AA1048" i="2"/>
  <c r="T1050" i="2" l="1"/>
  <c r="U1050" i="2" s="1"/>
  <c r="S1051" i="2"/>
  <c r="AA1049" i="2"/>
  <c r="V1049" i="2"/>
  <c r="W1049" i="2"/>
  <c r="X1048" i="2"/>
  <c r="Z1048" i="2" s="1"/>
  <c r="Y1048" i="2" s="1"/>
  <c r="W1050" i="2" l="1"/>
  <c r="X1049" i="2"/>
  <c r="Z1049" i="2" s="1"/>
  <c r="Y1049" i="2" s="1"/>
  <c r="S1052" i="2"/>
  <c r="T1051" i="2"/>
  <c r="U1051" i="2" s="1"/>
  <c r="V1050" i="2"/>
  <c r="AA1050" i="2"/>
  <c r="V1051" i="2" l="1"/>
  <c r="AA1051" i="2"/>
  <c r="T1052" i="2"/>
  <c r="U1052" i="2" s="1"/>
  <c r="S1053" i="2"/>
  <c r="X1050" i="2"/>
  <c r="Z1050" i="2" s="1"/>
  <c r="Y1050" i="2" s="1"/>
  <c r="W1051" i="2"/>
  <c r="W1052" i="2" l="1"/>
  <c r="X1051" i="2"/>
  <c r="Z1051" i="2" s="1"/>
  <c r="Y1051" i="2" s="1"/>
  <c r="S1054" i="2"/>
  <c r="T1053" i="2"/>
  <c r="U1053" i="2" s="1"/>
  <c r="AA1052" i="2"/>
  <c r="V1052" i="2"/>
  <c r="AA1053" i="2" l="1"/>
  <c r="V1053" i="2"/>
  <c r="S1055" i="2"/>
  <c r="T1054" i="2"/>
  <c r="U1054" i="2" s="1"/>
  <c r="W1053" i="2"/>
  <c r="X1052" i="2"/>
  <c r="Z1052" i="2" s="1"/>
  <c r="Y1052" i="2" s="1"/>
  <c r="X1053" i="2" l="1"/>
  <c r="Z1053" i="2" s="1"/>
  <c r="Y1053" i="2" s="1"/>
  <c r="W1054" i="2"/>
  <c r="AA1054" i="2"/>
  <c r="V1054" i="2"/>
  <c r="T1055" i="2"/>
  <c r="U1055" i="2" s="1"/>
  <c r="S1056" i="2"/>
  <c r="T1056" i="2" l="1"/>
  <c r="U1056" i="2" s="1"/>
  <c r="S1057" i="2"/>
  <c r="V1055" i="2"/>
  <c r="AA1055" i="2"/>
  <c r="W1055" i="2"/>
  <c r="X1054" i="2"/>
  <c r="Z1054" i="2" s="1"/>
  <c r="Y1054" i="2" s="1"/>
  <c r="X1055" i="2" l="1"/>
  <c r="Z1055" i="2" s="1"/>
  <c r="Y1055" i="2" s="1"/>
  <c r="W1056" i="2"/>
  <c r="T1057" i="2"/>
  <c r="U1057" i="2" s="1"/>
  <c r="S1058" i="2"/>
  <c r="AA1056" i="2"/>
  <c r="V1056" i="2"/>
  <c r="T1058" i="2" l="1"/>
  <c r="U1058" i="2" s="1"/>
  <c r="S1059" i="2"/>
  <c r="V1057" i="2"/>
  <c r="AA1057" i="2"/>
  <c r="W1057" i="2"/>
  <c r="X1056" i="2"/>
  <c r="Z1056" i="2" s="1"/>
  <c r="Y1056" i="2" s="1"/>
  <c r="X1057" i="2" l="1"/>
  <c r="Z1057" i="2" s="1"/>
  <c r="Y1057" i="2" s="1"/>
  <c r="W1058" i="2"/>
  <c r="S1060" i="2"/>
  <c r="T1059" i="2"/>
  <c r="U1059" i="2" s="1"/>
  <c r="V1058" i="2"/>
  <c r="AA1058" i="2"/>
  <c r="V1059" i="2" l="1"/>
  <c r="AA1059" i="2"/>
  <c r="S1061" i="2"/>
  <c r="T1060" i="2"/>
  <c r="U1060" i="2" s="1"/>
  <c r="W1059" i="2"/>
  <c r="X1058" i="2"/>
  <c r="Z1058" i="2" s="1"/>
  <c r="Y1058" i="2" s="1"/>
  <c r="X1059" i="2" l="1"/>
  <c r="Z1059" i="2" s="1"/>
  <c r="Y1059" i="2" s="1"/>
  <c r="W1060" i="2"/>
  <c r="V1060" i="2"/>
  <c r="AA1060" i="2"/>
  <c r="T1061" i="2"/>
  <c r="U1061" i="2" s="1"/>
  <c r="S1062" i="2"/>
  <c r="T1062" i="2" l="1"/>
  <c r="U1062" i="2" s="1"/>
  <c r="S1063" i="2"/>
  <c r="AA1061" i="2"/>
  <c r="V1061" i="2"/>
  <c r="X1060" i="2"/>
  <c r="Z1060" i="2" s="1"/>
  <c r="Y1060" i="2" s="1"/>
  <c r="W1061" i="2"/>
  <c r="X1061" i="2" l="1"/>
  <c r="Z1061" i="2" s="1"/>
  <c r="Y1061" i="2" s="1"/>
  <c r="W1062" i="2"/>
  <c r="S1064" i="2"/>
  <c r="T1063" i="2"/>
  <c r="U1063" i="2" s="1"/>
  <c r="AA1062" i="2"/>
  <c r="V1062" i="2"/>
  <c r="AA1063" i="2" l="1"/>
  <c r="V1063" i="2"/>
  <c r="T1064" i="2"/>
  <c r="U1064" i="2" s="1"/>
  <c r="S1065" i="2"/>
  <c r="X1062" i="2"/>
  <c r="Z1062" i="2" s="1"/>
  <c r="Y1062" i="2" s="1"/>
  <c r="W1063" i="2"/>
  <c r="W1064" i="2" l="1"/>
  <c r="X1063" i="2"/>
  <c r="Z1063" i="2" s="1"/>
  <c r="Y1063" i="2" s="1"/>
  <c r="S1066" i="2"/>
  <c r="T1065" i="2"/>
  <c r="U1065" i="2" s="1"/>
  <c r="V1064" i="2"/>
  <c r="AA1064" i="2"/>
  <c r="AA1065" i="2" l="1"/>
  <c r="V1065" i="2"/>
  <c r="S1067" i="2"/>
  <c r="T1066" i="2"/>
  <c r="U1066" i="2" s="1"/>
  <c r="W1065" i="2"/>
  <c r="X1064" i="2"/>
  <c r="Z1064" i="2" s="1"/>
  <c r="Y1064" i="2" s="1"/>
  <c r="X1065" i="2" l="1"/>
  <c r="Z1065" i="2" s="1"/>
  <c r="Y1065" i="2" s="1"/>
  <c r="W1066" i="2"/>
  <c r="V1066" i="2"/>
  <c r="AA1066" i="2"/>
  <c r="S1068" i="2"/>
  <c r="T1067" i="2"/>
  <c r="U1067" i="2" s="1"/>
  <c r="AA1067" i="2" l="1"/>
  <c r="V1067" i="2"/>
  <c r="T1068" i="2"/>
  <c r="U1068" i="2" s="1"/>
  <c r="S1069" i="2"/>
  <c r="W1067" i="2"/>
  <c r="X1066" i="2"/>
  <c r="Z1066" i="2" s="1"/>
  <c r="Y1066" i="2" s="1"/>
  <c r="W1068" i="2" l="1"/>
  <c r="X1067" i="2"/>
  <c r="Z1067" i="2" s="1"/>
  <c r="Y1067" i="2" s="1"/>
  <c r="T1069" i="2"/>
  <c r="U1069" i="2" s="1"/>
  <c r="S1070" i="2"/>
  <c r="AA1068" i="2"/>
  <c r="V1068" i="2"/>
  <c r="T1070" i="2" l="1"/>
  <c r="U1070" i="2" s="1"/>
  <c r="S1071" i="2"/>
  <c r="V1069" i="2"/>
  <c r="AA1069" i="2"/>
  <c r="X1068" i="2"/>
  <c r="Z1068" i="2" s="1"/>
  <c r="Y1068" i="2" s="1"/>
  <c r="W1069" i="2"/>
  <c r="W1070" i="2" l="1"/>
  <c r="X1069" i="2"/>
  <c r="Z1069" i="2" s="1"/>
  <c r="Y1069" i="2" s="1"/>
  <c r="T1071" i="2"/>
  <c r="U1071" i="2" s="1"/>
  <c r="S1072" i="2"/>
  <c r="V1070" i="2"/>
  <c r="AA1070" i="2"/>
  <c r="S1073" i="2" l="1"/>
  <c r="T1072" i="2"/>
  <c r="U1072" i="2" s="1"/>
  <c r="V1071" i="2"/>
  <c r="AA1071" i="2"/>
  <c r="W1071" i="2"/>
  <c r="X1070" i="2"/>
  <c r="Z1070" i="2" s="1"/>
  <c r="Y1070" i="2" s="1"/>
  <c r="W1072" i="2" l="1"/>
  <c r="X1071" i="2"/>
  <c r="Z1071" i="2" s="1"/>
  <c r="Y1071" i="2" s="1"/>
  <c r="V1072" i="2"/>
  <c r="AA1072" i="2"/>
  <c r="T1073" i="2"/>
  <c r="U1073" i="2" s="1"/>
  <c r="S1074" i="2"/>
  <c r="S1075" i="2" l="1"/>
  <c r="T1074" i="2"/>
  <c r="U1074" i="2" s="1"/>
  <c r="V1073" i="2"/>
  <c r="AA1073" i="2"/>
  <c r="X1072" i="2"/>
  <c r="Z1072" i="2" s="1"/>
  <c r="Y1072" i="2" s="1"/>
  <c r="W1073" i="2"/>
  <c r="X1073" i="2" l="1"/>
  <c r="Z1073" i="2" s="1"/>
  <c r="Y1073" i="2" s="1"/>
  <c r="W1074" i="2"/>
  <c r="AA1074" i="2"/>
  <c r="V1074" i="2"/>
  <c r="S1076" i="2"/>
  <c r="T1075" i="2"/>
  <c r="U1075" i="2" s="1"/>
  <c r="AA1075" i="2" l="1"/>
  <c r="V1075" i="2"/>
  <c r="T1076" i="2"/>
  <c r="U1076" i="2" s="1"/>
  <c r="S1077" i="2"/>
  <c r="X1074" i="2"/>
  <c r="Z1074" i="2" s="1"/>
  <c r="Y1074" i="2" s="1"/>
  <c r="W1075" i="2"/>
  <c r="X1075" i="2" l="1"/>
  <c r="Z1075" i="2" s="1"/>
  <c r="Y1075" i="2" s="1"/>
  <c r="W1076" i="2"/>
  <c r="T1077" i="2"/>
  <c r="U1077" i="2" s="1"/>
  <c r="S1078" i="2"/>
  <c r="AA1076" i="2"/>
  <c r="V1076" i="2"/>
  <c r="S1079" i="2" l="1"/>
  <c r="T1078" i="2"/>
  <c r="U1078" i="2" s="1"/>
  <c r="AA1077" i="2"/>
  <c r="V1077" i="2"/>
  <c r="X1076" i="2"/>
  <c r="Z1076" i="2" s="1"/>
  <c r="Y1076" i="2" s="1"/>
  <c r="W1077" i="2"/>
  <c r="X1077" i="2" l="1"/>
  <c r="Z1077" i="2" s="1"/>
  <c r="Y1077" i="2" s="1"/>
  <c r="W1078" i="2"/>
  <c r="AA1078" i="2"/>
  <c r="V1078" i="2"/>
  <c r="S1080" i="2"/>
  <c r="T1079" i="2"/>
  <c r="U1079" i="2" s="1"/>
  <c r="AA1079" i="2" l="1"/>
  <c r="V1079" i="2"/>
  <c r="T1080" i="2"/>
  <c r="U1080" i="2" s="1"/>
  <c r="S1081" i="2"/>
  <c r="W1079" i="2"/>
  <c r="X1078" i="2"/>
  <c r="Z1078" i="2" s="1"/>
  <c r="Y1078" i="2" s="1"/>
  <c r="W1080" i="2" l="1"/>
  <c r="X1079" i="2"/>
  <c r="Z1079" i="2" s="1"/>
  <c r="Y1079" i="2" s="1"/>
  <c r="T1081" i="2"/>
  <c r="U1081" i="2" s="1"/>
  <c r="S1082" i="2"/>
  <c r="AA1080" i="2"/>
  <c r="V1080" i="2"/>
  <c r="T1082" i="2" l="1"/>
  <c r="U1082" i="2" s="1"/>
  <c r="S1083" i="2"/>
  <c r="AA1081" i="2"/>
  <c r="V1081" i="2"/>
  <c r="X1080" i="2"/>
  <c r="Z1080" i="2" s="1"/>
  <c r="Y1080" i="2" s="1"/>
  <c r="W1081" i="2"/>
  <c r="X1081" i="2" l="1"/>
  <c r="Z1081" i="2" s="1"/>
  <c r="Y1081" i="2" s="1"/>
  <c r="W1082" i="2"/>
  <c r="T1083" i="2"/>
  <c r="U1083" i="2" s="1"/>
  <c r="S1084" i="2"/>
  <c r="V1082" i="2"/>
  <c r="AA1082" i="2"/>
  <c r="T1084" i="2" l="1"/>
  <c r="U1084" i="2" s="1"/>
  <c r="S1085" i="2"/>
  <c r="V1083" i="2"/>
  <c r="AA1083" i="2"/>
  <c r="W1083" i="2"/>
  <c r="X1082" i="2"/>
  <c r="Z1082" i="2" s="1"/>
  <c r="Y1082" i="2" s="1"/>
  <c r="W1084" i="2" l="1"/>
  <c r="X1083" i="2"/>
  <c r="Z1083" i="2" s="1"/>
  <c r="Y1083" i="2" s="1"/>
  <c r="T1085" i="2"/>
  <c r="U1085" i="2" s="1"/>
  <c r="S1086" i="2"/>
  <c r="V1084" i="2"/>
  <c r="AA1084" i="2"/>
  <c r="S1087" i="2" l="1"/>
  <c r="T1086" i="2"/>
  <c r="U1086" i="2" s="1"/>
  <c r="V1085" i="2"/>
  <c r="AA1085" i="2"/>
  <c r="X1084" i="2"/>
  <c r="Z1084" i="2" s="1"/>
  <c r="Y1084" i="2" s="1"/>
  <c r="W1085" i="2"/>
  <c r="X1085" i="2" l="1"/>
  <c r="Z1085" i="2" s="1"/>
  <c r="Y1085" i="2" s="1"/>
  <c r="W1086" i="2"/>
  <c r="V1086" i="2"/>
  <c r="AA1086" i="2"/>
  <c r="S1088" i="2"/>
  <c r="T1087" i="2"/>
  <c r="U1087" i="2" s="1"/>
  <c r="AA1087" i="2" l="1"/>
  <c r="V1087" i="2"/>
  <c r="S1089" i="2"/>
  <c r="T1088" i="2"/>
  <c r="U1088" i="2" s="1"/>
  <c r="X1086" i="2"/>
  <c r="Z1086" i="2" s="1"/>
  <c r="Y1086" i="2" s="1"/>
  <c r="W1087" i="2"/>
  <c r="X1087" i="2" l="1"/>
  <c r="Z1087" i="2" s="1"/>
  <c r="Y1087" i="2" s="1"/>
  <c r="W1088" i="2"/>
  <c r="AA1088" i="2"/>
  <c r="V1088" i="2"/>
  <c r="T1089" i="2"/>
  <c r="U1089" i="2" s="1"/>
  <c r="S1090" i="2"/>
  <c r="T1090" i="2" l="1"/>
  <c r="U1090" i="2" s="1"/>
  <c r="S1091" i="2"/>
  <c r="AA1089" i="2"/>
  <c r="V1089" i="2"/>
  <c r="X1088" i="2"/>
  <c r="Z1088" i="2" s="1"/>
  <c r="Y1088" i="2" s="1"/>
  <c r="W1089" i="2"/>
  <c r="W1090" i="2" l="1"/>
  <c r="X1089" i="2"/>
  <c r="Z1089" i="2" s="1"/>
  <c r="Y1089" i="2" s="1"/>
  <c r="S1092" i="2"/>
  <c r="T1091" i="2"/>
  <c r="U1091" i="2" s="1"/>
  <c r="V1090" i="2"/>
  <c r="AA1090" i="2"/>
  <c r="AA1091" i="2" l="1"/>
  <c r="V1091" i="2"/>
  <c r="S1093" i="2"/>
  <c r="T1092" i="2"/>
  <c r="U1092" i="2" s="1"/>
  <c r="X1090" i="2"/>
  <c r="Z1090" i="2" s="1"/>
  <c r="Y1090" i="2" s="1"/>
  <c r="W1091" i="2"/>
  <c r="X1091" i="2" l="1"/>
  <c r="Z1091" i="2" s="1"/>
  <c r="Y1091" i="2" s="1"/>
  <c r="W1092" i="2"/>
  <c r="AA1092" i="2"/>
  <c r="V1092" i="2"/>
  <c r="T1093" i="2"/>
  <c r="U1093" i="2" s="1"/>
  <c r="S1094" i="2"/>
  <c r="T1094" i="2" l="1"/>
  <c r="U1094" i="2" s="1"/>
  <c r="S1095" i="2"/>
  <c r="AA1093" i="2"/>
  <c r="V1093" i="2"/>
  <c r="X1092" i="2"/>
  <c r="Z1092" i="2" s="1"/>
  <c r="Y1092" i="2" s="1"/>
  <c r="W1093" i="2"/>
  <c r="W1094" i="2" l="1"/>
  <c r="X1093" i="2"/>
  <c r="Z1093" i="2" s="1"/>
  <c r="Y1093" i="2" s="1"/>
  <c r="T1095" i="2"/>
  <c r="U1095" i="2" s="1"/>
  <c r="S1096" i="2"/>
  <c r="V1094" i="2"/>
  <c r="AA1094" i="2"/>
  <c r="S1097" i="2" l="1"/>
  <c r="T1096" i="2"/>
  <c r="U1096" i="2" s="1"/>
  <c r="V1095" i="2"/>
  <c r="AA1095" i="2"/>
  <c r="W1095" i="2"/>
  <c r="X1094" i="2"/>
  <c r="Z1094" i="2" s="1"/>
  <c r="Y1094" i="2" s="1"/>
  <c r="X1095" i="2" l="1"/>
  <c r="Z1095" i="2" s="1"/>
  <c r="Y1095" i="2" s="1"/>
  <c r="W1096" i="2"/>
  <c r="V1096" i="2"/>
  <c r="AA1096" i="2"/>
  <c r="S1098" i="2"/>
  <c r="T1097" i="2"/>
  <c r="U1097" i="2" s="1"/>
  <c r="AA1097" i="2" l="1"/>
  <c r="V1097" i="2"/>
  <c r="T1098" i="2"/>
  <c r="U1098" i="2" s="1"/>
  <c r="S1099" i="2"/>
  <c r="W1097" i="2"/>
  <c r="X1096" i="2"/>
  <c r="Z1096" i="2" s="1"/>
  <c r="Y1096" i="2" s="1"/>
  <c r="X1097" i="2" l="1"/>
  <c r="Z1097" i="2" s="1"/>
  <c r="Y1097" i="2" s="1"/>
  <c r="W1098" i="2"/>
  <c r="T1099" i="2"/>
  <c r="U1099" i="2" s="1"/>
  <c r="S1100" i="2"/>
  <c r="V1098" i="2"/>
  <c r="AA1098" i="2"/>
  <c r="S1101" i="2" l="1"/>
  <c r="T1100" i="2"/>
  <c r="U1100" i="2" s="1"/>
  <c r="V1099" i="2"/>
  <c r="AA1099" i="2"/>
  <c r="X1098" i="2"/>
  <c r="Z1098" i="2" s="1"/>
  <c r="Y1098" i="2" s="1"/>
  <c r="W1099" i="2"/>
  <c r="X1099" i="2" l="1"/>
  <c r="Z1099" i="2" s="1"/>
  <c r="Y1099" i="2" s="1"/>
  <c r="W1100" i="2"/>
  <c r="AA1100" i="2"/>
  <c r="V1100" i="2"/>
  <c r="S1102" i="2"/>
  <c r="T1101" i="2"/>
  <c r="U1101" i="2" s="1"/>
  <c r="AA1101" i="2" l="1"/>
  <c r="V1101" i="2"/>
  <c r="T1102" i="2"/>
  <c r="U1102" i="2" s="1"/>
  <c r="S1103" i="2"/>
  <c r="X1100" i="2"/>
  <c r="Z1100" i="2" s="1"/>
  <c r="Y1100" i="2" s="1"/>
  <c r="W1101" i="2"/>
  <c r="X1101" i="2" l="1"/>
  <c r="Z1101" i="2" s="1"/>
  <c r="Y1101" i="2" s="1"/>
  <c r="W1102" i="2"/>
  <c r="T1103" i="2"/>
  <c r="U1103" i="2" s="1"/>
  <c r="S1104" i="2"/>
  <c r="V1102" i="2"/>
  <c r="AA1102" i="2"/>
  <c r="S1105" i="2" l="1"/>
  <c r="T1104" i="2"/>
  <c r="U1104" i="2" s="1"/>
  <c r="V1103" i="2"/>
  <c r="AA1103" i="2"/>
  <c r="W1103" i="2"/>
  <c r="X1102" i="2"/>
  <c r="Z1102" i="2" s="1"/>
  <c r="Y1102" i="2" s="1"/>
  <c r="X1103" i="2" l="1"/>
  <c r="Z1103" i="2" s="1"/>
  <c r="Y1103" i="2" s="1"/>
  <c r="W1104" i="2"/>
  <c r="V1104" i="2"/>
  <c r="AA1104" i="2"/>
  <c r="S1106" i="2"/>
  <c r="T1105" i="2"/>
  <c r="U1105" i="2" s="1"/>
  <c r="AA1105" i="2" l="1"/>
  <c r="V1105" i="2"/>
  <c r="T1106" i="2"/>
  <c r="U1106" i="2" s="1"/>
  <c r="S1107" i="2"/>
  <c r="X1104" i="2"/>
  <c r="Z1104" i="2" s="1"/>
  <c r="Y1104" i="2" s="1"/>
  <c r="W1105" i="2"/>
  <c r="X1105" i="2" l="1"/>
  <c r="Z1105" i="2" s="1"/>
  <c r="Y1105" i="2" s="1"/>
  <c r="W1106" i="2"/>
  <c r="T1107" i="2"/>
  <c r="U1107" i="2" s="1"/>
  <c r="S1108" i="2"/>
  <c r="AA1106" i="2"/>
  <c r="V1106" i="2"/>
  <c r="T1108" i="2" l="1"/>
  <c r="U1108" i="2" s="1"/>
  <c r="S1109" i="2"/>
  <c r="V1107" i="2"/>
  <c r="AA1107" i="2"/>
  <c r="W1107" i="2"/>
  <c r="X1106" i="2"/>
  <c r="Z1106" i="2" s="1"/>
  <c r="Y1106" i="2" s="1"/>
  <c r="W1108" i="2" l="1"/>
  <c r="X1107" i="2"/>
  <c r="Z1107" i="2" s="1"/>
  <c r="Y1107" i="2" s="1"/>
  <c r="S1110" i="2"/>
  <c r="T1109" i="2"/>
  <c r="U1109" i="2" s="1"/>
  <c r="V1108" i="2"/>
  <c r="AA1108" i="2"/>
  <c r="AA1109" i="2" l="1"/>
  <c r="V1109" i="2"/>
  <c r="S1111" i="2"/>
  <c r="T1110" i="2"/>
  <c r="U1110" i="2" s="1"/>
  <c r="W1109" i="2"/>
  <c r="X1108" i="2"/>
  <c r="Z1108" i="2" s="1"/>
  <c r="Y1108" i="2" s="1"/>
  <c r="X1109" i="2" l="1"/>
  <c r="Z1109" i="2" s="1"/>
  <c r="Y1109" i="2" s="1"/>
  <c r="W1110" i="2"/>
  <c r="AA1110" i="2"/>
  <c r="V1110" i="2"/>
  <c r="T1111" i="2"/>
  <c r="U1111" i="2" s="1"/>
  <c r="S1112" i="2"/>
  <c r="V1111" i="2" l="1"/>
  <c r="AA1111" i="2"/>
  <c r="T1112" i="2"/>
  <c r="U1112" i="2" s="1"/>
  <c r="S1113" i="2"/>
  <c r="X1110" i="2"/>
  <c r="Z1110" i="2" s="1"/>
  <c r="Y1110" i="2" s="1"/>
  <c r="W1111" i="2"/>
  <c r="W1112" i="2" l="1"/>
  <c r="X1111" i="2"/>
  <c r="Z1111" i="2" s="1"/>
  <c r="Y1111" i="2" s="1"/>
  <c r="S1114" i="2"/>
  <c r="T1113" i="2"/>
  <c r="U1113" i="2" s="1"/>
  <c r="V1112" i="2"/>
  <c r="AA1112" i="2"/>
  <c r="AA1113" i="2" l="1"/>
  <c r="V1113" i="2"/>
  <c r="S1115" i="2"/>
  <c r="T1114" i="2"/>
  <c r="U1114" i="2" s="1"/>
  <c r="X1112" i="2"/>
  <c r="Z1112" i="2" s="1"/>
  <c r="Y1112" i="2" s="1"/>
  <c r="W1113" i="2"/>
  <c r="X1113" i="2" l="1"/>
  <c r="Z1113" i="2" s="1"/>
  <c r="Y1113" i="2" s="1"/>
  <c r="W1114" i="2"/>
  <c r="AA1114" i="2"/>
  <c r="V1114" i="2"/>
  <c r="T1115" i="2"/>
  <c r="U1115" i="2" s="1"/>
  <c r="S1116" i="2"/>
  <c r="S1117" i="2" l="1"/>
  <c r="T1116" i="2"/>
  <c r="U1116" i="2" s="1"/>
  <c r="AA1115" i="2"/>
  <c r="V1115" i="2"/>
  <c r="W1115" i="2"/>
  <c r="X1114" i="2"/>
  <c r="Z1114" i="2" s="1"/>
  <c r="Y1114" i="2" s="1"/>
  <c r="W1116" i="2" l="1"/>
  <c r="X1115" i="2"/>
  <c r="Z1115" i="2" s="1"/>
  <c r="Y1115" i="2" s="1"/>
  <c r="V1116" i="2"/>
  <c r="AA1116" i="2"/>
  <c r="S1118" i="2"/>
  <c r="T1117" i="2"/>
  <c r="U1117" i="2" s="1"/>
  <c r="V1117" i="2" l="1"/>
  <c r="AA1117" i="2"/>
  <c r="T1118" i="2"/>
  <c r="U1118" i="2" s="1"/>
  <c r="S1119" i="2"/>
  <c r="W1117" i="2"/>
  <c r="X1116" i="2"/>
  <c r="Z1116" i="2" s="1"/>
  <c r="Y1116" i="2" s="1"/>
  <c r="X1117" i="2" l="1"/>
  <c r="Z1117" i="2" s="1"/>
  <c r="Y1117" i="2" s="1"/>
  <c r="W1118" i="2"/>
  <c r="S1120" i="2"/>
  <c r="T1119" i="2"/>
  <c r="U1119" i="2" s="1"/>
  <c r="AA1118" i="2"/>
  <c r="V1118" i="2"/>
  <c r="S1121" i="2" l="1"/>
  <c r="T1120" i="2"/>
  <c r="U1120" i="2" s="1"/>
  <c r="AA1119" i="2"/>
  <c r="V1119" i="2"/>
  <c r="X1118" i="2"/>
  <c r="Z1118" i="2" s="1"/>
  <c r="Y1118" i="2" s="1"/>
  <c r="W1119" i="2"/>
  <c r="W1120" i="2" l="1"/>
  <c r="X1119" i="2"/>
  <c r="Z1119" i="2" s="1"/>
  <c r="Y1119" i="2" s="1"/>
  <c r="V1120" i="2"/>
  <c r="AA1120" i="2"/>
  <c r="S1122" i="2"/>
  <c r="T1121" i="2"/>
  <c r="U1121" i="2" s="1"/>
  <c r="T1122" i="2" l="1"/>
  <c r="U1122" i="2" s="1"/>
  <c r="S1123" i="2"/>
  <c r="V1121" i="2"/>
  <c r="AA1121" i="2"/>
  <c r="W1121" i="2"/>
  <c r="X1120" i="2"/>
  <c r="Z1120" i="2" s="1"/>
  <c r="Y1120" i="2" s="1"/>
  <c r="W1122" i="2" l="1"/>
  <c r="X1121" i="2"/>
  <c r="Z1121" i="2" s="1"/>
  <c r="Y1121" i="2" s="1"/>
  <c r="T1123" i="2"/>
  <c r="U1123" i="2" s="1"/>
  <c r="S1124" i="2"/>
  <c r="AA1122" i="2"/>
  <c r="V1122" i="2"/>
  <c r="S1125" i="2" l="1"/>
  <c r="T1124" i="2"/>
  <c r="U1124" i="2" s="1"/>
  <c r="V1123" i="2"/>
  <c r="AA1123" i="2"/>
  <c r="X1122" i="2"/>
  <c r="Z1122" i="2" s="1"/>
  <c r="Y1122" i="2" s="1"/>
  <c r="W1123" i="2"/>
  <c r="X1123" i="2" l="1"/>
  <c r="Z1123" i="2" s="1"/>
  <c r="Y1123" i="2" s="1"/>
  <c r="W1124" i="2"/>
  <c r="V1124" i="2"/>
  <c r="AA1124" i="2"/>
  <c r="S1126" i="2"/>
  <c r="T1125" i="2"/>
  <c r="U1125" i="2" s="1"/>
  <c r="T1126" i="2" l="1"/>
  <c r="U1126" i="2" s="1"/>
  <c r="S1127" i="2"/>
  <c r="AA1125" i="2"/>
  <c r="V1125" i="2"/>
  <c r="W1125" i="2"/>
  <c r="X1124" i="2"/>
  <c r="Z1124" i="2" s="1"/>
  <c r="Y1124" i="2" s="1"/>
  <c r="X1125" i="2" l="1"/>
  <c r="Z1125" i="2" s="1"/>
  <c r="Y1125" i="2" s="1"/>
  <c r="W1126" i="2"/>
  <c r="T1127" i="2"/>
  <c r="U1127" i="2" s="1"/>
  <c r="S1128" i="2"/>
  <c r="AA1126" i="2"/>
  <c r="V1126" i="2"/>
  <c r="S1129" i="2" l="1"/>
  <c r="T1128" i="2"/>
  <c r="U1128" i="2" s="1"/>
  <c r="V1127" i="2"/>
  <c r="AA1127" i="2"/>
  <c r="X1126" i="2"/>
  <c r="Z1126" i="2" s="1"/>
  <c r="Y1126" i="2" s="1"/>
  <c r="W1127" i="2"/>
  <c r="W1128" i="2" l="1"/>
  <c r="X1127" i="2"/>
  <c r="Z1127" i="2" s="1"/>
  <c r="Y1127" i="2" s="1"/>
  <c r="AA1128" i="2"/>
  <c r="V1128" i="2"/>
  <c r="S1130" i="2"/>
  <c r="T1129" i="2"/>
  <c r="U1129" i="2" s="1"/>
  <c r="AA1129" i="2" l="1"/>
  <c r="V1129" i="2"/>
  <c r="T1130" i="2"/>
  <c r="U1130" i="2" s="1"/>
  <c r="S1131" i="2"/>
  <c r="W1129" i="2"/>
  <c r="X1128" i="2"/>
  <c r="Z1128" i="2" s="1"/>
  <c r="Y1128" i="2" s="1"/>
  <c r="W1130" i="2" l="1"/>
  <c r="X1129" i="2"/>
  <c r="Z1129" i="2" s="1"/>
  <c r="Y1129" i="2" s="1"/>
  <c r="T1131" i="2"/>
  <c r="U1131" i="2" s="1"/>
  <c r="S1132" i="2"/>
  <c r="V1130" i="2"/>
  <c r="AA1130" i="2"/>
  <c r="T1132" i="2" l="1"/>
  <c r="U1132" i="2" s="1"/>
  <c r="S1133" i="2"/>
  <c r="AA1131" i="2"/>
  <c r="V1131" i="2"/>
  <c r="X1130" i="2"/>
  <c r="Z1130" i="2" s="1"/>
  <c r="Y1130" i="2" s="1"/>
  <c r="W1131" i="2"/>
  <c r="X1131" i="2" l="1"/>
  <c r="Z1131" i="2" s="1"/>
  <c r="Y1131" i="2" s="1"/>
  <c r="W1132" i="2"/>
  <c r="S1134" i="2"/>
  <c r="T1133" i="2"/>
  <c r="U1133" i="2" s="1"/>
  <c r="AA1132" i="2"/>
  <c r="V1132" i="2"/>
  <c r="V1133" i="2" l="1"/>
  <c r="AA1133" i="2"/>
  <c r="T1134" i="2"/>
  <c r="U1134" i="2" s="1"/>
  <c r="S1135" i="2"/>
  <c r="W1133" i="2"/>
  <c r="X1132" i="2"/>
  <c r="Z1132" i="2" s="1"/>
  <c r="Y1132" i="2" s="1"/>
  <c r="X1133" i="2" l="1"/>
  <c r="Z1133" i="2" s="1"/>
  <c r="Y1133" i="2" s="1"/>
  <c r="W1134" i="2"/>
  <c r="S1136" i="2"/>
  <c r="T1135" i="2"/>
  <c r="U1135" i="2" s="1"/>
  <c r="AA1134" i="2"/>
  <c r="V1134" i="2"/>
  <c r="AA1135" i="2" l="1"/>
  <c r="V1135" i="2"/>
  <c r="T1136" i="2"/>
  <c r="U1136" i="2" s="1"/>
  <c r="S1137" i="2"/>
  <c r="X1134" i="2"/>
  <c r="Z1134" i="2" s="1"/>
  <c r="Y1134" i="2" s="1"/>
  <c r="W1135" i="2"/>
  <c r="W1136" i="2" l="1"/>
  <c r="X1135" i="2"/>
  <c r="Z1135" i="2" s="1"/>
  <c r="Y1135" i="2" s="1"/>
  <c r="T1137" i="2"/>
  <c r="U1137" i="2" s="1"/>
  <c r="S1138" i="2"/>
  <c r="AA1136" i="2"/>
  <c r="V1136" i="2"/>
  <c r="S1139" i="2" l="1"/>
  <c r="T1138" i="2"/>
  <c r="U1138" i="2" s="1"/>
  <c r="V1137" i="2"/>
  <c r="AA1137" i="2"/>
  <c r="W1137" i="2"/>
  <c r="X1136" i="2"/>
  <c r="Z1136" i="2" s="1"/>
  <c r="Y1136" i="2" s="1"/>
  <c r="W1138" i="2" l="1"/>
  <c r="X1137" i="2"/>
  <c r="Z1137" i="2" s="1"/>
  <c r="Y1137" i="2" s="1"/>
  <c r="V1138" i="2"/>
  <c r="AA1138" i="2"/>
  <c r="S1140" i="2"/>
  <c r="T1139" i="2"/>
  <c r="U1139" i="2" s="1"/>
  <c r="V1139" i="2" l="1"/>
  <c r="AA1139" i="2"/>
  <c r="S1141" i="2"/>
  <c r="T1140" i="2"/>
  <c r="U1140" i="2" s="1"/>
  <c r="X1138" i="2"/>
  <c r="Z1138" i="2" s="1"/>
  <c r="Y1138" i="2" s="1"/>
  <c r="W1139" i="2"/>
  <c r="W1140" i="2" l="1"/>
  <c r="X1139" i="2"/>
  <c r="Z1139" i="2" s="1"/>
  <c r="Y1139" i="2" s="1"/>
  <c r="V1140" i="2"/>
  <c r="AA1140" i="2"/>
  <c r="T1141" i="2"/>
  <c r="U1141" i="2" s="1"/>
  <c r="S1142" i="2"/>
  <c r="V1141" i="2" l="1"/>
  <c r="AA1141" i="2"/>
  <c r="S1143" i="2"/>
  <c r="T1142" i="2"/>
  <c r="U1142" i="2" s="1"/>
  <c r="W1141" i="2"/>
  <c r="X1140" i="2"/>
  <c r="Z1140" i="2" s="1"/>
  <c r="Y1140" i="2" s="1"/>
  <c r="V1142" i="2" l="1"/>
  <c r="AA1142" i="2"/>
  <c r="X1141" i="2"/>
  <c r="Z1141" i="2" s="1"/>
  <c r="Y1141" i="2" s="1"/>
  <c r="W1142" i="2"/>
  <c r="S1144" i="2"/>
  <c r="T1143" i="2"/>
  <c r="U1143" i="2" s="1"/>
  <c r="AA1143" i="2" l="1"/>
  <c r="V1143" i="2"/>
  <c r="X1142" i="2"/>
  <c r="Z1142" i="2" s="1"/>
  <c r="Y1142" i="2" s="1"/>
  <c r="W1143" i="2"/>
  <c r="T1144" i="2"/>
  <c r="U1144" i="2" s="1"/>
  <c r="S1145" i="2"/>
  <c r="S1146" i="2" l="1"/>
  <c r="T1145" i="2"/>
  <c r="U1145" i="2" s="1"/>
  <c r="AA1144" i="2"/>
  <c r="V1144" i="2"/>
  <c r="X1143" i="2"/>
  <c r="Z1143" i="2" s="1"/>
  <c r="Y1143" i="2" s="1"/>
  <c r="W1144" i="2"/>
  <c r="W1145" i="2" l="1"/>
  <c r="X1144" i="2"/>
  <c r="Z1144" i="2" s="1"/>
  <c r="Y1144" i="2" s="1"/>
  <c r="V1145" i="2"/>
  <c r="AA1145" i="2"/>
  <c r="S1147" i="2"/>
  <c r="T1146" i="2"/>
  <c r="U1146" i="2" s="1"/>
  <c r="AA1146" i="2" l="1"/>
  <c r="V1146" i="2"/>
  <c r="T1147" i="2"/>
  <c r="U1147" i="2" s="1"/>
  <c r="S1148" i="2"/>
  <c r="X1145" i="2"/>
  <c r="Z1145" i="2" s="1"/>
  <c r="Y1145" i="2" s="1"/>
  <c r="W1146" i="2"/>
  <c r="X1146" i="2" l="1"/>
  <c r="Z1146" i="2" s="1"/>
  <c r="Y1146" i="2" s="1"/>
  <c r="W1147" i="2"/>
  <c r="T1148" i="2"/>
  <c r="U1148" i="2" s="1"/>
  <c r="S1149" i="2"/>
  <c r="AA1147" i="2"/>
  <c r="V1147" i="2"/>
  <c r="V1148" i="2" l="1"/>
  <c r="AA1148" i="2"/>
  <c r="T1149" i="2"/>
  <c r="U1149" i="2" s="1"/>
  <c r="S1150" i="2"/>
  <c r="W1148" i="2"/>
  <c r="X1147" i="2"/>
  <c r="Z1147" i="2" s="1"/>
  <c r="Y1147" i="2" s="1"/>
  <c r="X1148" i="2" l="1"/>
  <c r="Z1148" i="2" s="1"/>
  <c r="Y1148" i="2" s="1"/>
  <c r="W1149" i="2"/>
  <c r="T1150" i="2"/>
  <c r="U1150" i="2" s="1"/>
  <c r="S1151" i="2"/>
  <c r="V1149" i="2"/>
  <c r="AA1149" i="2"/>
  <c r="AA1150" i="2" l="1"/>
  <c r="V1150" i="2"/>
  <c r="T1151" i="2"/>
  <c r="U1151" i="2" s="1"/>
  <c r="S1152" i="2"/>
  <c r="W1150" i="2"/>
  <c r="X1149" i="2"/>
  <c r="Z1149" i="2" s="1"/>
  <c r="Y1149" i="2" s="1"/>
  <c r="W1151" i="2" l="1"/>
  <c r="X1150" i="2"/>
  <c r="Z1150" i="2" s="1"/>
  <c r="Y1150" i="2" s="1"/>
  <c r="S1153" i="2"/>
  <c r="T1152" i="2"/>
  <c r="U1152" i="2" s="1"/>
  <c r="V1151" i="2"/>
  <c r="AA1151" i="2"/>
  <c r="AA1152" i="2" l="1"/>
  <c r="V1152" i="2"/>
  <c r="T1153" i="2"/>
  <c r="U1153" i="2" s="1"/>
  <c r="S1154" i="2"/>
  <c r="X1151" i="2"/>
  <c r="Z1151" i="2" s="1"/>
  <c r="Y1151" i="2" s="1"/>
  <c r="W1152" i="2"/>
  <c r="W1153" i="2" l="1"/>
  <c r="X1152" i="2"/>
  <c r="Z1152" i="2" s="1"/>
  <c r="Y1152" i="2" s="1"/>
  <c r="S1155" i="2"/>
  <c r="T1154" i="2"/>
  <c r="U1154" i="2" s="1"/>
  <c r="V1153" i="2"/>
  <c r="AA1153" i="2"/>
  <c r="AA1154" i="2" l="1"/>
  <c r="V1154" i="2"/>
  <c r="T1155" i="2"/>
  <c r="U1155" i="2" s="1"/>
  <c r="S1156" i="2"/>
  <c r="X1153" i="2"/>
  <c r="Z1153" i="2" s="1"/>
  <c r="Y1153" i="2" s="1"/>
  <c r="W1154" i="2"/>
  <c r="X1154" i="2" l="1"/>
  <c r="Z1154" i="2" s="1"/>
  <c r="Y1154" i="2" s="1"/>
  <c r="W1155" i="2"/>
  <c r="S1157" i="2"/>
  <c r="T1156" i="2"/>
  <c r="U1156" i="2" s="1"/>
  <c r="AA1155" i="2"/>
  <c r="V1155" i="2"/>
  <c r="AA1156" i="2" l="1"/>
  <c r="V1156" i="2"/>
  <c r="S1158" i="2"/>
  <c r="T1157" i="2"/>
  <c r="U1157" i="2" s="1"/>
  <c r="W1156" i="2"/>
  <c r="X1155" i="2"/>
  <c r="Z1155" i="2" s="1"/>
  <c r="Y1155" i="2" s="1"/>
  <c r="X1156" i="2" l="1"/>
  <c r="Z1156" i="2" s="1"/>
  <c r="Y1156" i="2" s="1"/>
  <c r="W1157" i="2"/>
  <c r="AA1157" i="2"/>
  <c r="V1157" i="2"/>
  <c r="T1158" i="2"/>
  <c r="U1158" i="2" s="1"/>
  <c r="S1159" i="2"/>
  <c r="V1158" i="2" l="1"/>
  <c r="AA1158" i="2"/>
  <c r="T1159" i="2"/>
  <c r="U1159" i="2" s="1"/>
  <c r="S1160" i="2"/>
  <c r="W1158" i="2"/>
  <c r="X1157" i="2"/>
  <c r="Z1157" i="2" s="1"/>
  <c r="Y1157" i="2" s="1"/>
  <c r="W1159" i="2" l="1"/>
  <c r="X1158" i="2"/>
  <c r="Z1158" i="2" s="1"/>
  <c r="Y1158" i="2" s="1"/>
  <c r="S1161" i="2"/>
  <c r="T1160" i="2"/>
  <c r="U1160" i="2" s="1"/>
  <c r="AA1159" i="2"/>
  <c r="V1159" i="2"/>
  <c r="V1160" i="2" l="1"/>
  <c r="AA1160" i="2"/>
  <c r="S1162" i="2"/>
  <c r="T1161" i="2"/>
  <c r="U1161" i="2" s="1"/>
  <c r="W1160" i="2"/>
  <c r="X1159" i="2"/>
  <c r="Z1159" i="2" s="1"/>
  <c r="Y1159" i="2" s="1"/>
  <c r="X1160" i="2" l="1"/>
  <c r="Z1160" i="2" s="1"/>
  <c r="Y1160" i="2" s="1"/>
  <c r="W1161" i="2"/>
  <c r="V1161" i="2"/>
  <c r="AA1161" i="2"/>
  <c r="T1162" i="2"/>
  <c r="U1162" i="2" s="1"/>
  <c r="S1163" i="2"/>
  <c r="V1162" i="2" l="1"/>
  <c r="AA1162" i="2"/>
  <c r="T1163" i="2"/>
  <c r="U1163" i="2" s="1"/>
  <c r="S1164" i="2"/>
  <c r="X1161" i="2"/>
  <c r="Z1161" i="2" s="1"/>
  <c r="Y1161" i="2" s="1"/>
  <c r="W1162" i="2"/>
  <c r="X1162" i="2" l="1"/>
  <c r="Z1162" i="2" s="1"/>
  <c r="Y1162" i="2" s="1"/>
  <c r="W1163" i="2"/>
  <c r="T1164" i="2"/>
  <c r="U1164" i="2" s="1"/>
  <c r="S1165" i="2"/>
  <c r="AA1163" i="2"/>
  <c r="V1163" i="2"/>
  <c r="AA1164" i="2" l="1"/>
  <c r="V1164" i="2"/>
  <c r="T1165" i="2"/>
  <c r="U1165" i="2" s="1"/>
  <c r="S1166" i="2"/>
  <c r="X1163" i="2"/>
  <c r="Z1163" i="2" s="1"/>
  <c r="Y1163" i="2" s="1"/>
  <c r="W1164" i="2"/>
  <c r="W1165" i="2" l="1"/>
  <c r="X1164" i="2"/>
  <c r="Z1164" i="2" s="1"/>
  <c r="Y1164" i="2" s="1"/>
  <c r="S1167" i="2"/>
  <c r="T1166" i="2"/>
  <c r="U1166" i="2" s="1"/>
  <c r="AA1165" i="2"/>
  <c r="V1165" i="2"/>
  <c r="AA1166" i="2" l="1"/>
  <c r="V1166" i="2"/>
  <c r="T1167" i="2"/>
  <c r="U1167" i="2" s="1"/>
  <c r="S1168" i="2"/>
  <c r="X1165" i="2"/>
  <c r="Z1165" i="2" s="1"/>
  <c r="Y1165" i="2" s="1"/>
  <c r="W1166" i="2"/>
  <c r="X1166" i="2" l="1"/>
  <c r="Z1166" i="2" s="1"/>
  <c r="Y1166" i="2" s="1"/>
  <c r="W1167" i="2"/>
  <c r="T1168" i="2"/>
  <c r="U1168" i="2" s="1"/>
  <c r="S1169" i="2"/>
  <c r="AA1167" i="2"/>
  <c r="V1167" i="2"/>
  <c r="T1169" i="2" l="1"/>
  <c r="U1169" i="2" s="1"/>
  <c r="S1170" i="2"/>
  <c r="V1168" i="2"/>
  <c r="AA1168" i="2"/>
  <c r="W1168" i="2"/>
  <c r="X1167" i="2"/>
  <c r="Z1167" i="2" s="1"/>
  <c r="Y1167" i="2" s="1"/>
  <c r="X1168" i="2" l="1"/>
  <c r="Z1168" i="2" s="1"/>
  <c r="Y1168" i="2" s="1"/>
  <c r="W1169" i="2"/>
  <c r="T1170" i="2"/>
  <c r="U1170" i="2" s="1"/>
  <c r="S1171" i="2"/>
  <c r="AA1169" i="2"/>
  <c r="V1169" i="2"/>
  <c r="T1171" i="2" l="1"/>
  <c r="U1171" i="2" s="1"/>
  <c r="S1172" i="2"/>
  <c r="V1170" i="2"/>
  <c r="AA1170" i="2"/>
  <c r="X1169" i="2"/>
  <c r="Z1169" i="2" s="1"/>
  <c r="Y1169" i="2" s="1"/>
  <c r="W1170" i="2"/>
  <c r="W1171" i="2" l="1"/>
  <c r="X1170" i="2"/>
  <c r="Z1170" i="2" s="1"/>
  <c r="Y1170" i="2" s="1"/>
  <c r="S1173" i="2"/>
  <c r="T1172" i="2"/>
  <c r="U1172" i="2" s="1"/>
  <c r="AA1171" i="2"/>
  <c r="V1171" i="2"/>
  <c r="V1172" i="2" l="1"/>
  <c r="AA1172" i="2"/>
  <c r="S1174" i="2"/>
  <c r="T1173" i="2"/>
  <c r="U1173" i="2" s="1"/>
  <c r="W1172" i="2"/>
  <c r="X1171" i="2"/>
  <c r="Z1171" i="2" s="1"/>
  <c r="Y1171" i="2" s="1"/>
  <c r="X1172" i="2" l="1"/>
  <c r="Z1172" i="2" s="1"/>
  <c r="Y1172" i="2" s="1"/>
  <c r="W1173" i="2"/>
  <c r="V1173" i="2"/>
  <c r="AA1173" i="2"/>
  <c r="S1175" i="2"/>
  <c r="T1174" i="2"/>
  <c r="U1174" i="2" s="1"/>
  <c r="AA1174" i="2" l="1"/>
  <c r="V1174" i="2"/>
  <c r="S1176" i="2"/>
  <c r="T1175" i="2"/>
  <c r="U1175" i="2" s="1"/>
  <c r="X1173" i="2"/>
  <c r="Z1173" i="2" s="1"/>
  <c r="Y1173" i="2" s="1"/>
  <c r="W1174" i="2"/>
  <c r="X1174" i="2" l="1"/>
  <c r="Z1174" i="2" s="1"/>
  <c r="Y1174" i="2" s="1"/>
  <c r="W1175" i="2"/>
  <c r="AA1175" i="2"/>
  <c r="V1175" i="2"/>
  <c r="T1176" i="2"/>
  <c r="U1176" i="2" s="1"/>
  <c r="S1177" i="2"/>
  <c r="S1178" i="2" l="1"/>
  <c r="T1177" i="2"/>
  <c r="U1177" i="2" s="1"/>
  <c r="AA1176" i="2"/>
  <c r="V1176" i="2"/>
  <c r="W1176" i="2"/>
  <c r="X1175" i="2"/>
  <c r="Z1175" i="2" s="1"/>
  <c r="Y1175" i="2" s="1"/>
  <c r="X1176" i="2" l="1"/>
  <c r="Z1176" i="2" s="1"/>
  <c r="Y1176" i="2" s="1"/>
  <c r="W1177" i="2"/>
  <c r="AA1177" i="2"/>
  <c r="V1177" i="2"/>
  <c r="S1179" i="2"/>
  <c r="T1178" i="2"/>
  <c r="U1178" i="2" s="1"/>
  <c r="V1178" i="2" l="1"/>
  <c r="AA1178" i="2"/>
  <c r="T1179" i="2"/>
  <c r="U1179" i="2" s="1"/>
  <c r="S1180" i="2"/>
  <c r="X1177" i="2"/>
  <c r="Z1177" i="2" s="1"/>
  <c r="Y1177" i="2" s="1"/>
  <c r="W1178" i="2"/>
  <c r="W1179" i="2" l="1"/>
  <c r="X1178" i="2"/>
  <c r="Z1178" i="2" s="1"/>
  <c r="Y1178" i="2" s="1"/>
  <c r="T1180" i="2"/>
  <c r="U1180" i="2" s="1"/>
  <c r="S1181" i="2"/>
  <c r="V1179" i="2"/>
  <c r="AA1179" i="2"/>
  <c r="T1181" i="2" l="1"/>
  <c r="U1181" i="2" s="1"/>
  <c r="S1182" i="2"/>
  <c r="AA1180" i="2"/>
  <c r="V1180" i="2"/>
  <c r="X1179" i="2"/>
  <c r="Z1179" i="2" s="1"/>
  <c r="Y1179" i="2" s="1"/>
  <c r="W1180" i="2"/>
  <c r="W1181" i="2" l="1"/>
  <c r="X1180" i="2"/>
  <c r="Z1180" i="2" s="1"/>
  <c r="Y1180" i="2" s="1"/>
  <c r="T1182" i="2"/>
  <c r="U1182" i="2" s="1"/>
  <c r="S1183" i="2"/>
  <c r="V1181" i="2"/>
  <c r="AA1181" i="2"/>
  <c r="S1184" i="2" l="1"/>
  <c r="T1183" i="2"/>
  <c r="U1183" i="2" s="1"/>
  <c r="V1182" i="2"/>
  <c r="AA1182" i="2"/>
  <c r="W1182" i="2"/>
  <c r="X1181" i="2"/>
  <c r="Z1181" i="2" s="1"/>
  <c r="Y1181" i="2" s="1"/>
  <c r="W1183" i="2" l="1"/>
  <c r="X1182" i="2"/>
  <c r="Z1182" i="2" s="1"/>
  <c r="Y1182" i="2" s="1"/>
  <c r="V1183" i="2"/>
  <c r="AA1183" i="2"/>
  <c r="T1184" i="2"/>
  <c r="U1184" i="2" s="1"/>
  <c r="S1185" i="2"/>
  <c r="T1185" i="2" l="1"/>
  <c r="U1185" i="2" s="1"/>
  <c r="S1186" i="2"/>
  <c r="V1184" i="2"/>
  <c r="AA1184" i="2"/>
  <c r="W1184" i="2"/>
  <c r="X1183" i="2"/>
  <c r="Z1183" i="2" s="1"/>
  <c r="Y1183" i="2" s="1"/>
  <c r="X1184" i="2" l="1"/>
  <c r="Z1184" i="2" s="1"/>
  <c r="Y1184" i="2" s="1"/>
  <c r="W1185" i="2"/>
  <c r="S1187" i="2"/>
  <c r="T1186" i="2"/>
  <c r="U1186" i="2" s="1"/>
  <c r="AA1185" i="2"/>
  <c r="V1185" i="2"/>
  <c r="V1186" i="2" l="1"/>
  <c r="AA1186" i="2"/>
  <c r="T1187" i="2"/>
  <c r="U1187" i="2" s="1"/>
  <c r="S1188" i="2"/>
  <c r="W1186" i="2"/>
  <c r="X1185" i="2"/>
  <c r="Z1185" i="2" s="1"/>
  <c r="Y1185" i="2" s="1"/>
  <c r="X1186" i="2" l="1"/>
  <c r="Z1186" i="2" s="1"/>
  <c r="Y1186" i="2" s="1"/>
  <c r="W1187" i="2"/>
  <c r="S1189" i="2"/>
  <c r="T1188" i="2"/>
  <c r="U1188" i="2" s="1"/>
  <c r="AA1187" i="2"/>
  <c r="V1187" i="2"/>
  <c r="AA1188" i="2" l="1"/>
  <c r="V1188" i="2"/>
  <c r="T1189" i="2"/>
  <c r="U1189" i="2" s="1"/>
  <c r="S1190" i="2"/>
  <c r="W1188" i="2"/>
  <c r="X1187" i="2"/>
  <c r="Z1187" i="2" s="1"/>
  <c r="Y1187" i="2" s="1"/>
  <c r="X1188" i="2" l="1"/>
  <c r="Z1188" i="2" s="1"/>
  <c r="Y1188" i="2" s="1"/>
  <c r="W1189" i="2"/>
  <c r="S1191" i="2"/>
  <c r="T1190" i="2"/>
  <c r="U1190" i="2" s="1"/>
  <c r="AA1189" i="2"/>
  <c r="V1189" i="2"/>
  <c r="AA1190" i="2" l="1"/>
  <c r="V1190" i="2"/>
  <c r="T1191" i="2"/>
  <c r="U1191" i="2" s="1"/>
  <c r="S1192" i="2"/>
  <c r="X1189" i="2"/>
  <c r="Z1189" i="2" s="1"/>
  <c r="Y1189" i="2" s="1"/>
  <c r="W1190" i="2"/>
  <c r="W1191" i="2" l="1"/>
  <c r="X1190" i="2"/>
  <c r="Z1190" i="2" s="1"/>
  <c r="Y1190" i="2" s="1"/>
  <c r="T1192" i="2"/>
  <c r="U1192" i="2" s="1"/>
  <c r="S1193" i="2"/>
  <c r="AA1191" i="2"/>
  <c r="V1191" i="2"/>
  <c r="AA1192" i="2" l="1"/>
  <c r="V1192" i="2"/>
  <c r="T1193" i="2"/>
  <c r="U1193" i="2" s="1"/>
  <c r="S1194" i="2"/>
  <c r="X1191" i="2"/>
  <c r="Z1191" i="2" s="1"/>
  <c r="Y1191" i="2" s="1"/>
  <c r="W1192" i="2"/>
  <c r="W1193" i="2" l="1"/>
  <c r="X1192" i="2"/>
  <c r="Z1192" i="2" s="1"/>
  <c r="Y1192" i="2" s="1"/>
  <c r="V1193" i="2"/>
  <c r="AA1193" i="2"/>
  <c r="T1194" i="2"/>
  <c r="U1194" i="2" s="1"/>
  <c r="S1195" i="2"/>
  <c r="V1194" i="2" l="1"/>
  <c r="AA1194" i="2"/>
  <c r="T1195" i="2"/>
  <c r="U1195" i="2" s="1"/>
  <c r="S1196" i="2"/>
  <c r="X1193" i="2"/>
  <c r="Z1193" i="2" s="1"/>
  <c r="Y1193" i="2" s="1"/>
  <c r="W1194" i="2"/>
  <c r="W1195" i="2" l="1"/>
  <c r="X1194" i="2"/>
  <c r="Z1194" i="2" s="1"/>
  <c r="Y1194" i="2" s="1"/>
  <c r="T1196" i="2"/>
  <c r="U1196" i="2" s="1"/>
  <c r="S1197" i="2"/>
  <c r="V1195" i="2"/>
  <c r="AA1195" i="2"/>
  <c r="S1198" i="2" l="1"/>
  <c r="T1197" i="2"/>
  <c r="U1197" i="2" s="1"/>
  <c r="V1196" i="2"/>
  <c r="AA1196" i="2"/>
  <c r="W1196" i="2"/>
  <c r="X1195" i="2"/>
  <c r="Z1195" i="2" s="1"/>
  <c r="Y1195" i="2" s="1"/>
  <c r="X1196" i="2" l="1"/>
  <c r="Z1196" i="2" s="1"/>
  <c r="Y1196" i="2" s="1"/>
  <c r="W1197" i="2"/>
  <c r="AA1197" i="2"/>
  <c r="V1197" i="2"/>
  <c r="S1199" i="2"/>
  <c r="T1198" i="2"/>
  <c r="U1198" i="2" s="1"/>
  <c r="V1198" i="2" l="1"/>
  <c r="AA1198" i="2"/>
  <c r="S1200" i="2"/>
  <c r="T1199" i="2"/>
  <c r="U1199" i="2" s="1"/>
  <c r="X1197" i="2"/>
  <c r="Z1197" i="2" s="1"/>
  <c r="Y1197" i="2" s="1"/>
  <c r="W1198" i="2"/>
  <c r="X1198" i="2" l="1"/>
  <c r="Z1198" i="2" s="1"/>
  <c r="Y1198" i="2" s="1"/>
  <c r="W1199" i="2"/>
  <c r="AA1199" i="2"/>
  <c r="V1199" i="2"/>
  <c r="T1200" i="2"/>
  <c r="U1200" i="2" s="1"/>
  <c r="S1201" i="2"/>
  <c r="S1202" i="2" l="1"/>
  <c r="T1201" i="2"/>
  <c r="U1201" i="2" s="1"/>
  <c r="AA1200" i="2"/>
  <c r="V1200" i="2"/>
  <c r="X1199" i="2"/>
  <c r="Z1199" i="2" s="1"/>
  <c r="Y1199" i="2" s="1"/>
  <c r="W1200" i="2"/>
  <c r="X1200" i="2" l="1"/>
  <c r="Z1200" i="2" s="1"/>
  <c r="Y1200" i="2" s="1"/>
  <c r="W1201" i="2"/>
  <c r="AA1201" i="2"/>
  <c r="V1201" i="2"/>
  <c r="S1203" i="2"/>
  <c r="T1202" i="2"/>
  <c r="U1202" i="2" s="1"/>
  <c r="V1202" i="2" l="1"/>
  <c r="AA1202" i="2"/>
  <c r="T1203" i="2"/>
  <c r="U1203" i="2" s="1"/>
  <c r="S1204" i="2"/>
  <c r="X1201" i="2"/>
  <c r="Z1201" i="2" s="1"/>
  <c r="Y1201" i="2" s="1"/>
  <c r="W1202" i="2"/>
  <c r="W1203" i="2" l="1"/>
  <c r="X1202" i="2"/>
  <c r="Z1202" i="2" s="1"/>
  <c r="Y1202" i="2" s="1"/>
  <c r="T1204" i="2"/>
  <c r="U1204" i="2" s="1"/>
  <c r="S1205" i="2"/>
  <c r="AA1203" i="2"/>
  <c r="V1203" i="2"/>
  <c r="T1205" i="2" l="1"/>
  <c r="U1205" i="2" s="1"/>
  <c r="S1206" i="2"/>
  <c r="V1204" i="2"/>
  <c r="AA1204" i="2"/>
  <c r="W1204" i="2"/>
  <c r="X1203" i="2"/>
  <c r="Z1203" i="2" s="1"/>
  <c r="Y1203" i="2" s="1"/>
  <c r="W1205" i="2" l="1"/>
  <c r="X1204" i="2"/>
  <c r="Z1204" i="2" s="1"/>
  <c r="Y1204" i="2" s="1"/>
  <c r="T1206" i="2"/>
  <c r="U1206" i="2" s="1"/>
  <c r="S1207" i="2"/>
  <c r="V1205" i="2"/>
  <c r="AA1205" i="2"/>
  <c r="V1206" i="2" l="1"/>
  <c r="AA1206" i="2"/>
  <c r="T1207" i="2"/>
  <c r="U1207" i="2" s="1"/>
  <c r="S1208" i="2"/>
  <c r="W1206" i="2"/>
  <c r="X1205" i="2"/>
  <c r="Z1205" i="2" s="1"/>
  <c r="Y1205" i="2" s="1"/>
  <c r="W1207" i="2" l="1"/>
  <c r="X1206" i="2"/>
  <c r="Z1206" i="2" s="1"/>
  <c r="Y1206" i="2" s="1"/>
  <c r="T1208" i="2"/>
  <c r="U1208" i="2" s="1"/>
  <c r="S1209" i="2"/>
  <c r="V1207" i="2"/>
  <c r="AA1207" i="2"/>
  <c r="S1210" i="2" l="1"/>
  <c r="T1209" i="2"/>
  <c r="U1209" i="2" s="1"/>
  <c r="V1208" i="2"/>
  <c r="AA1208" i="2"/>
  <c r="X1207" i="2"/>
  <c r="Z1207" i="2" s="1"/>
  <c r="Y1207" i="2" s="1"/>
  <c r="W1208" i="2"/>
  <c r="X1208" i="2" l="1"/>
  <c r="Z1208" i="2" s="1"/>
  <c r="Y1208" i="2" s="1"/>
  <c r="W1209" i="2"/>
  <c r="AA1209" i="2"/>
  <c r="V1209" i="2"/>
  <c r="S1211" i="2"/>
  <c r="T1210" i="2"/>
  <c r="U1210" i="2" s="1"/>
  <c r="AA1210" i="2" l="1"/>
  <c r="V1210" i="2"/>
  <c r="S1212" i="2"/>
  <c r="T1211" i="2"/>
  <c r="U1211" i="2" s="1"/>
  <c r="X1209" i="2"/>
  <c r="Z1209" i="2" s="1"/>
  <c r="Y1209" i="2" s="1"/>
  <c r="W1210" i="2"/>
  <c r="X1210" i="2" l="1"/>
  <c r="Z1210" i="2" s="1"/>
  <c r="Y1210" i="2" s="1"/>
  <c r="W1211" i="2"/>
  <c r="AA1211" i="2"/>
  <c r="V1211" i="2"/>
  <c r="T1212" i="2"/>
  <c r="U1212" i="2" s="1"/>
  <c r="S1213" i="2"/>
  <c r="S1214" i="2" l="1"/>
  <c r="T1213" i="2"/>
  <c r="U1213" i="2" s="1"/>
  <c r="AA1212" i="2"/>
  <c r="V1212" i="2"/>
  <c r="X1211" i="2"/>
  <c r="Z1211" i="2" s="1"/>
  <c r="Y1211" i="2" s="1"/>
  <c r="W1212" i="2"/>
  <c r="X1212" i="2" l="1"/>
  <c r="Z1212" i="2" s="1"/>
  <c r="Y1212" i="2" s="1"/>
  <c r="W1213" i="2"/>
  <c r="AA1213" i="2"/>
  <c r="V1213" i="2"/>
  <c r="S1215" i="2"/>
  <c r="T1214" i="2"/>
  <c r="U1214" i="2" s="1"/>
  <c r="T1215" i="2" l="1"/>
  <c r="U1215" i="2" s="1"/>
  <c r="S1216" i="2"/>
  <c r="V1214" i="2"/>
  <c r="AA1214" i="2"/>
  <c r="W1214" i="2"/>
  <c r="X1213" i="2"/>
  <c r="Z1213" i="2" s="1"/>
  <c r="Y1213" i="2" s="1"/>
  <c r="X1214" i="2" l="1"/>
  <c r="Z1214" i="2" s="1"/>
  <c r="Y1214" i="2" s="1"/>
  <c r="W1215" i="2"/>
  <c r="T1216" i="2"/>
  <c r="U1216" i="2" s="1"/>
  <c r="S1217" i="2"/>
  <c r="AA1215" i="2"/>
  <c r="V1215" i="2"/>
  <c r="T1217" i="2" l="1"/>
  <c r="U1217" i="2" s="1"/>
  <c r="S1218" i="2"/>
  <c r="AA1216" i="2"/>
  <c r="V1216" i="2"/>
  <c r="X1215" i="2"/>
  <c r="Z1215" i="2" s="1"/>
  <c r="Y1215" i="2" s="1"/>
  <c r="W1216" i="2"/>
  <c r="W1217" i="2" l="1"/>
  <c r="X1216" i="2"/>
  <c r="Z1216" i="2" s="1"/>
  <c r="Y1216" i="2" s="1"/>
  <c r="T1218" i="2"/>
  <c r="U1218" i="2" s="1"/>
  <c r="S1219" i="2"/>
  <c r="V1217" i="2"/>
  <c r="AA1217" i="2"/>
  <c r="T1219" i="2" l="1"/>
  <c r="U1219" i="2" s="1"/>
  <c r="S1220" i="2"/>
  <c r="V1218" i="2"/>
  <c r="AA1218" i="2"/>
  <c r="W1218" i="2"/>
  <c r="X1217" i="2"/>
  <c r="Z1217" i="2" s="1"/>
  <c r="Y1217" i="2" s="1"/>
  <c r="W1219" i="2" l="1"/>
  <c r="X1218" i="2"/>
  <c r="Z1218" i="2" s="1"/>
  <c r="Y1218" i="2" s="1"/>
  <c r="T1220" i="2"/>
  <c r="U1220" i="2" s="1"/>
  <c r="S1221" i="2"/>
  <c r="V1219" i="2"/>
  <c r="AA1219" i="2"/>
  <c r="S1222" i="2" l="1"/>
  <c r="T1221" i="2"/>
  <c r="U1221" i="2" s="1"/>
  <c r="V1220" i="2"/>
  <c r="AA1220" i="2"/>
  <c r="X1219" i="2"/>
  <c r="Z1219" i="2" s="1"/>
  <c r="Y1219" i="2" s="1"/>
  <c r="W1220" i="2"/>
  <c r="X1220" i="2" l="1"/>
  <c r="Z1220" i="2" s="1"/>
  <c r="Y1220" i="2" s="1"/>
  <c r="W1221" i="2"/>
  <c r="V1221" i="2"/>
  <c r="AA1221" i="2"/>
  <c r="S1223" i="2"/>
  <c r="T1222" i="2"/>
  <c r="U1222" i="2" s="1"/>
  <c r="T1223" i="2" l="1"/>
  <c r="U1223" i="2" s="1"/>
  <c r="S1224" i="2"/>
  <c r="AA1222" i="2"/>
  <c r="V1222" i="2"/>
  <c r="X1221" i="2"/>
  <c r="Z1221" i="2" s="1"/>
  <c r="Y1221" i="2" s="1"/>
  <c r="W1222" i="2"/>
  <c r="X1222" i="2" l="1"/>
  <c r="Z1222" i="2" s="1"/>
  <c r="Y1222" i="2" s="1"/>
  <c r="W1223" i="2"/>
  <c r="S1225" i="2"/>
  <c r="T1224" i="2"/>
  <c r="U1224" i="2" s="1"/>
  <c r="AA1223" i="2"/>
  <c r="V1223" i="2"/>
  <c r="AA1224" i="2" l="1"/>
  <c r="V1224" i="2"/>
  <c r="S1226" i="2"/>
  <c r="T1225" i="2"/>
  <c r="U1225" i="2" s="1"/>
  <c r="W1224" i="2"/>
  <c r="X1223" i="2"/>
  <c r="Z1223" i="2" s="1"/>
  <c r="Y1223" i="2" s="1"/>
  <c r="X1224" i="2" l="1"/>
  <c r="Z1224" i="2" s="1"/>
  <c r="Y1224" i="2" s="1"/>
  <c r="W1225" i="2"/>
  <c r="AA1225" i="2"/>
  <c r="V1225" i="2"/>
  <c r="S1227" i="2"/>
  <c r="T1226" i="2"/>
  <c r="U1226" i="2" s="1"/>
  <c r="AA1226" i="2" l="1"/>
  <c r="V1226" i="2"/>
  <c r="T1227" i="2"/>
  <c r="U1227" i="2" s="1"/>
  <c r="S1228" i="2"/>
  <c r="X1225" i="2"/>
  <c r="Z1225" i="2" s="1"/>
  <c r="Y1225" i="2" s="1"/>
  <c r="W1226" i="2"/>
  <c r="W1227" i="2" l="1"/>
  <c r="X1226" i="2"/>
  <c r="Z1226" i="2" s="1"/>
  <c r="Y1226" i="2" s="1"/>
  <c r="T1228" i="2"/>
  <c r="U1228" i="2" s="1"/>
  <c r="S1229" i="2"/>
  <c r="AA1227" i="2"/>
  <c r="V1227" i="2"/>
  <c r="T1229" i="2" l="1"/>
  <c r="U1229" i="2" s="1"/>
  <c r="S1230" i="2"/>
  <c r="V1228" i="2"/>
  <c r="AA1228" i="2"/>
  <c r="W1228" i="2"/>
  <c r="X1227" i="2"/>
  <c r="Z1227" i="2" s="1"/>
  <c r="Y1227" i="2" s="1"/>
  <c r="W1229" i="2" l="1"/>
  <c r="X1228" i="2"/>
  <c r="Z1228" i="2" s="1"/>
  <c r="Y1228" i="2" s="1"/>
  <c r="T1230" i="2"/>
  <c r="U1230" i="2" s="1"/>
  <c r="S1231" i="2"/>
  <c r="V1229" i="2"/>
  <c r="AA1229" i="2"/>
  <c r="S1232" i="2" l="1"/>
  <c r="T1231" i="2"/>
  <c r="U1231" i="2" s="1"/>
  <c r="V1230" i="2"/>
  <c r="AA1230" i="2"/>
  <c r="W1230" i="2"/>
  <c r="X1229" i="2"/>
  <c r="Z1229" i="2" s="1"/>
  <c r="Y1229" i="2" s="1"/>
  <c r="W1231" i="2" l="1"/>
  <c r="X1230" i="2"/>
  <c r="Z1230" i="2" s="1"/>
  <c r="Y1230" i="2" s="1"/>
  <c r="V1231" i="2"/>
  <c r="AA1231" i="2"/>
  <c r="T1232" i="2"/>
  <c r="U1232" i="2" s="1"/>
  <c r="S1233" i="2"/>
  <c r="AA1232" i="2" l="1"/>
  <c r="V1232" i="2"/>
  <c r="S1234" i="2"/>
  <c r="T1233" i="2"/>
  <c r="U1233" i="2" s="1"/>
  <c r="X1231" i="2"/>
  <c r="Z1231" i="2" s="1"/>
  <c r="Y1231" i="2" s="1"/>
  <c r="W1232" i="2"/>
  <c r="X1232" i="2" l="1"/>
  <c r="Z1232" i="2" s="1"/>
  <c r="Y1232" i="2" s="1"/>
  <c r="W1233" i="2"/>
  <c r="AA1233" i="2"/>
  <c r="V1233" i="2"/>
  <c r="T1234" i="2"/>
  <c r="U1234" i="2" s="1"/>
  <c r="S1235" i="2"/>
  <c r="V1234" i="2" l="1"/>
  <c r="AA1234" i="2"/>
  <c r="S1236" i="2"/>
  <c r="T1235" i="2"/>
  <c r="U1235" i="2" s="1"/>
  <c r="X1233" i="2"/>
  <c r="Z1233" i="2" s="1"/>
  <c r="Y1233" i="2" s="1"/>
  <c r="W1234" i="2"/>
  <c r="W1235" i="2" l="1"/>
  <c r="X1234" i="2"/>
  <c r="Z1234" i="2" s="1"/>
  <c r="Y1234" i="2" s="1"/>
  <c r="AA1235" i="2"/>
  <c r="V1235" i="2"/>
  <c r="T1236" i="2"/>
  <c r="U1236" i="2" s="1"/>
  <c r="S1237" i="2"/>
  <c r="AA1236" i="2" l="1"/>
  <c r="V1236" i="2"/>
  <c r="T1237" i="2"/>
  <c r="U1237" i="2" s="1"/>
  <c r="S1238" i="2"/>
  <c r="W1236" i="2"/>
  <c r="X1235" i="2"/>
  <c r="Z1235" i="2" s="1"/>
  <c r="Y1235" i="2" s="1"/>
  <c r="X1236" i="2" l="1"/>
  <c r="Z1236" i="2" s="1"/>
  <c r="Y1236" i="2" s="1"/>
  <c r="W1237" i="2"/>
  <c r="S1239" i="2"/>
  <c r="T1238" i="2"/>
  <c r="U1238" i="2" s="1"/>
  <c r="V1237" i="2"/>
  <c r="AA1237" i="2"/>
  <c r="S1240" i="2" l="1"/>
  <c r="T1239" i="2"/>
  <c r="U1239" i="2" s="1"/>
  <c r="AA1238" i="2"/>
  <c r="V1238" i="2"/>
  <c r="X1237" i="2"/>
  <c r="Z1237" i="2" s="1"/>
  <c r="Y1237" i="2" s="1"/>
  <c r="W1238" i="2"/>
  <c r="X1238" i="2" l="1"/>
  <c r="Z1238" i="2" s="1"/>
  <c r="Y1238" i="2" s="1"/>
  <c r="W1239" i="2"/>
  <c r="AA1239" i="2"/>
  <c r="V1239" i="2"/>
  <c r="T1240" i="2"/>
  <c r="U1240" i="2" s="1"/>
  <c r="S1241" i="2"/>
  <c r="T1241" i="2" l="1"/>
  <c r="U1241" i="2" s="1"/>
  <c r="S1242" i="2"/>
  <c r="AA1240" i="2"/>
  <c r="V1240" i="2"/>
  <c r="W1240" i="2"/>
  <c r="X1239" i="2"/>
  <c r="Z1239" i="2" s="1"/>
  <c r="Y1239" i="2" s="1"/>
  <c r="X1240" i="2" l="1"/>
  <c r="Z1240" i="2" s="1"/>
  <c r="Y1240" i="2" s="1"/>
  <c r="W1241" i="2"/>
  <c r="S1243" i="2"/>
  <c r="T1242" i="2"/>
  <c r="U1242" i="2" s="1"/>
  <c r="AA1241" i="2"/>
  <c r="V1241" i="2"/>
  <c r="V1242" i="2" l="1"/>
  <c r="AA1242" i="2"/>
  <c r="S1244" i="2"/>
  <c r="T1243" i="2"/>
  <c r="U1243" i="2" s="1"/>
  <c r="W1242" i="2"/>
  <c r="X1241" i="2"/>
  <c r="Z1241" i="2" s="1"/>
  <c r="Y1241" i="2" s="1"/>
  <c r="W1243" i="2" l="1"/>
  <c r="X1242" i="2"/>
  <c r="Z1242" i="2" s="1"/>
  <c r="Y1242" i="2" s="1"/>
  <c r="V1243" i="2"/>
  <c r="AA1243" i="2"/>
  <c r="T1244" i="2"/>
  <c r="U1244" i="2" s="1"/>
  <c r="S1245" i="2"/>
  <c r="AA1244" i="2" l="1"/>
  <c r="V1244" i="2"/>
  <c r="T1245" i="2"/>
  <c r="U1245" i="2" s="1"/>
  <c r="S1246" i="2"/>
  <c r="W1244" i="2"/>
  <c r="X1243" i="2"/>
  <c r="Z1243" i="2" s="1"/>
  <c r="Y1243" i="2" s="1"/>
  <c r="W1245" i="2" l="1"/>
  <c r="X1244" i="2"/>
  <c r="Z1244" i="2" s="1"/>
  <c r="Y1244" i="2" s="1"/>
  <c r="S1247" i="2"/>
  <c r="T1246" i="2"/>
  <c r="U1246" i="2" s="1"/>
  <c r="V1245" i="2"/>
  <c r="AA1245" i="2"/>
  <c r="V1246" i="2" l="1"/>
  <c r="AA1246" i="2"/>
  <c r="T1247" i="2"/>
  <c r="U1247" i="2" s="1"/>
  <c r="S1248" i="2"/>
  <c r="X1245" i="2"/>
  <c r="Z1245" i="2" s="1"/>
  <c r="Y1245" i="2" s="1"/>
  <c r="W1246" i="2"/>
  <c r="W1247" i="2" l="1"/>
  <c r="X1246" i="2"/>
  <c r="Z1246" i="2" s="1"/>
  <c r="Y1246" i="2" s="1"/>
  <c r="T1248" i="2"/>
  <c r="U1248" i="2" s="1"/>
  <c r="S1249" i="2"/>
  <c r="AA1247" i="2"/>
  <c r="V1247" i="2"/>
  <c r="S1250" i="2" l="1"/>
  <c r="T1249" i="2"/>
  <c r="U1249" i="2" s="1"/>
  <c r="AA1248" i="2"/>
  <c r="V1248" i="2"/>
  <c r="W1248" i="2"/>
  <c r="X1247" i="2"/>
  <c r="Z1247" i="2" s="1"/>
  <c r="Y1247" i="2" s="1"/>
  <c r="X1248" i="2" l="1"/>
  <c r="Z1248" i="2" s="1"/>
  <c r="Y1248" i="2" s="1"/>
  <c r="W1249" i="2"/>
  <c r="V1249" i="2"/>
  <c r="AA1249" i="2"/>
  <c r="T1250" i="2"/>
  <c r="U1250" i="2" s="1"/>
  <c r="S1251" i="2"/>
  <c r="S1252" i="2" l="1"/>
  <c r="T1251" i="2"/>
  <c r="U1251" i="2" s="1"/>
  <c r="AA1250" i="2"/>
  <c r="V1250" i="2"/>
  <c r="X1249" i="2"/>
  <c r="Z1249" i="2" s="1"/>
  <c r="Y1249" i="2" s="1"/>
  <c r="W1250" i="2"/>
  <c r="X1250" i="2" l="1"/>
  <c r="Z1250" i="2" s="1"/>
  <c r="Y1250" i="2" s="1"/>
  <c r="W1251" i="2"/>
  <c r="AA1251" i="2"/>
  <c r="V1251" i="2"/>
  <c r="S1253" i="2"/>
  <c r="T1252" i="2"/>
  <c r="U1252" i="2" s="1"/>
  <c r="AA1252" i="2" l="1"/>
  <c r="V1252" i="2"/>
  <c r="T1253" i="2"/>
  <c r="U1253" i="2" s="1"/>
  <c r="S1254" i="2"/>
  <c r="W1252" i="2"/>
  <c r="X1251" i="2"/>
  <c r="Z1251" i="2" s="1"/>
  <c r="Y1251" i="2" s="1"/>
  <c r="X1252" i="2" l="1"/>
  <c r="Z1252" i="2" s="1"/>
  <c r="Y1252" i="2" s="1"/>
  <c r="W1253" i="2"/>
  <c r="T1254" i="2"/>
  <c r="U1254" i="2" s="1"/>
  <c r="S1255" i="2"/>
  <c r="AA1253" i="2"/>
  <c r="V1253" i="2"/>
  <c r="T1255" i="2" l="1"/>
  <c r="U1255" i="2" s="1"/>
  <c r="S1256" i="2"/>
  <c r="AA1254" i="2"/>
  <c r="V1254" i="2"/>
  <c r="W1254" i="2"/>
  <c r="X1253" i="2"/>
  <c r="Z1253" i="2" s="1"/>
  <c r="Y1253" i="2" s="1"/>
  <c r="X1254" i="2" l="1"/>
  <c r="Z1254" i="2" s="1"/>
  <c r="Y1254" i="2" s="1"/>
  <c r="W1255" i="2"/>
  <c r="T1256" i="2"/>
  <c r="U1256" i="2" s="1"/>
  <c r="S1257" i="2"/>
  <c r="V1255" i="2"/>
  <c r="AA1255" i="2"/>
  <c r="S1258" i="2" l="1"/>
  <c r="T1257" i="2"/>
  <c r="U1257" i="2" s="1"/>
  <c r="V1256" i="2"/>
  <c r="AA1256" i="2"/>
  <c r="W1256" i="2"/>
  <c r="X1255" i="2"/>
  <c r="Z1255" i="2" s="1"/>
  <c r="Y1255" i="2" s="1"/>
  <c r="W1257" i="2" l="1"/>
  <c r="X1256" i="2"/>
  <c r="Z1256" i="2" s="1"/>
  <c r="Y1256" i="2" s="1"/>
  <c r="V1257" i="2"/>
  <c r="AA1257" i="2"/>
  <c r="T1258" i="2"/>
  <c r="U1258" i="2" s="1"/>
  <c r="S1259" i="2"/>
  <c r="V1258" i="2" l="1"/>
  <c r="AA1258" i="2"/>
  <c r="S1260" i="2"/>
  <c r="T1259" i="2"/>
  <c r="U1259" i="2" s="1"/>
  <c r="X1257" i="2"/>
  <c r="Z1257" i="2" s="1"/>
  <c r="Y1257" i="2" s="1"/>
  <c r="W1258" i="2"/>
  <c r="X1258" i="2" l="1"/>
  <c r="Z1258" i="2" s="1"/>
  <c r="Y1258" i="2" s="1"/>
  <c r="W1259" i="2"/>
  <c r="AA1259" i="2"/>
  <c r="V1259" i="2"/>
  <c r="S1261" i="2"/>
  <c r="T1260" i="2"/>
  <c r="U1260" i="2" s="1"/>
  <c r="AA1260" i="2" l="1"/>
  <c r="V1260" i="2"/>
  <c r="S1262" i="2"/>
  <c r="T1261" i="2"/>
  <c r="U1261" i="2" s="1"/>
  <c r="X1259" i="2"/>
  <c r="Z1259" i="2" s="1"/>
  <c r="Y1259" i="2" s="1"/>
  <c r="W1260" i="2"/>
  <c r="X1260" i="2" l="1"/>
  <c r="Z1260" i="2" s="1"/>
  <c r="Y1260" i="2" s="1"/>
  <c r="W1261" i="2"/>
  <c r="AA1261" i="2"/>
  <c r="V1261" i="2"/>
  <c r="S1263" i="2"/>
  <c r="T1262" i="2"/>
  <c r="U1262" i="2" s="1"/>
  <c r="AA1262" i="2" l="1"/>
  <c r="V1262" i="2"/>
  <c r="S1264" i="2"/>
  <c r="T1263" i="2"/>
  <c r="U1263" i="2" s="1"/>
  <c r="X1261" i="2"/>
  <c r="Z1261" i="2" s="1"/>
  <c r="Y1261" i="2" s="1"/>
  <c r="W1262" i="2"/>
  <c r="X1262" i="2" l="1"/>
  <c r="Z1262" i="2" s="1"/>
  <c r="Y1262" i="2" s="1"/>
  <c r="W1263" i="2"/>
  <c r="AA1263" i="2"/>
  <c r="V1263" i="2"/>
  <c r="T1264" i="2"/>
  <c r="U1264" i="2" s="1"/>
  <c r="S1265" i="2"/>
  <c r="T1265" i="2" l="1"/>
  <c r="U1265" i="2" s="1"/>
  <c r="S1266" i="2"/>
  <c r="V1264" i="2"/>
  <c r="AA1264" i="2"/>
  <c r="W1264" i="2"/>
  <c r="X1263" i="2"/>
  <c r="Z1263" i="2" s="1"/>
  <c r="Y1263" i="2" s="1"/>
  <c r="X1264" i="2" l="1"/>
  <c r="Z1264" i="2" s="1"/>
  <c r="Y1264" i="2" s="1"/>
  <c r="W1265" i="2"/>
  <c r="T1266" i="2"/>
  <c r="U1266" i="2" s="1"/>
  <c r="S1267" i="2"/>
  <c r="AA1265" i="2"/>
  <c r="V1265" i="2"/>
  <c r="T1267" i="2" l="1"/>
  <c r="U1267" i="2" s="1"/>
  <c r="S1268" i="2"/>
  <c r="V1266" i="2"/>
  <c r="AA1266" i="2"/>
  <c r="X1265" i="2"/>
  <c r="Z1265" i="2" s="1"/>
  <c r="Y1265" i="2" s="1"/>
  <c r="W1266" i="2"/>
  <c r="W1267" i="2" l="1"/>
  <c r="X1266" i="2"/>
  <c r="Z1266" i="2" s="1"/>
  <c r="Y1266" i="2" s="1"/>
  <c r="T1268" i="2"/>
  <c r="U1268" i="2" s="1"/>
  <c r="S1269" i="2"/>
  <c r="V1267" i="2"/>
  <c r="AA1267" i="2"/>
  <c r="T1269" i="2" l="1"/>
  <c r="U1269" i="2" s="1"/>
  <c r="S1270" i="2"/>
  <c r="V1268" i="2"/>
  <c r="AA1268" i="2"/>
  <c r="W1268" i="2"/>
  <c r="X1267" i="2"/>
  <c r="Z1267" i="2" s="1"/>
  <c r="Y1267" i="2" s="1"/>
  <c r="X1268" i="2" l="1"/>
  <c r="Z1268" i="2" s="1"/>
  <c r="Y1268" i="2" s="1"/>
  <c r="W1269" i="2"/>
  <c r="T1270" i="2"/>
  <c r="U1270" i="2" s="1"/>
  <c r="S1271" i="2"/>
  <c r="V1269" i="2"/>
  <c r="AA1269" i="2"/>
  <c r="S1272" i="2" l="1"/>
  <c r="T1271" i="2"/>
  <c r="U1271" i="2" s="1"/>
  <c r="V1270" i="2"/>
  <c r="AA1270" i="2"/>
  <c r="X1269" i="2"/>
  <c r="Z1269" i="2" s="1"/>
  <c r="Y1269" i="2" s="1"/>
  <c r="W1270" i="2"/>
  <c r="X1270" i="2" l="1"/>
  <c r="Z1270" i="2" s="1"/>
  <c r="Y1270" i="2" s="1"/>
  <c r="W1271" i="2"/>
  <c r="AA1271" i="2"/>
  <c r="V1271" i="2"/>
  <c r="S1273" i="2"/>
  <c r="T1272" i="2"/>
  <c r="U1272" i="2" s="1"/>
  <c r="T1273" i="2" l="1"/>
  <c r="U1273" i="2" s="1"/>
  <c r="S1274" i="2"/>
  <c r="AA1272" i="2"/>
  <c r="V1272" i="2"/>
  <c r="X1271" i="2"/>
  <c r="Z1271" i="2" s="1"/>
  <c r="Y1271" i="2" s="1"/>
  <c r="W1272" i="2"/>
  <c r="X1272" i="2" l="1"/>
  <c r="Z1272" i="2" s="1"/>
  <c r="Y1272" i="2" s="1"/>
  <c r="W1273" i="2"/>
  <c r="S1275" i="2"/>
  <c r="T1274" i="2"/>
  <c r="U1274" i="2" s="1"/>
  <c r="AA1273" i="2"/>
  <c r="V1273" i="2"/>
  <c r="AA1274" i="2" l="1"/>
  <c r="V1274" i="2"/>
  <c r="S1276" i="2"/>
  <c r="T1275" i="2"/>
  <c r="U1275" i="2" s="1"/>
  <c r="X1273" i="2"/>
  <c r="Z1273" i="2" s="1"/>
  <c r="Y1273" i="2" s="1"/>
  <c r="W1274" i="2"/>
  <c r="W1275" i="2" l="1"/>
  <c r="X1274" i="2"/>
  <c r="Z1274" i="2" s="1"/>
  <c r="Y1274" i="2" s="1"/>
  <c r="AA1275" i="2"/>
  <c r="V1275" i="2"/>
  <c r="T1276" i="2"/>
  <c r="U1276" i="2" s="1"/>
  <c r="S1277" i="2"/>
  <c r="T1277" i="2" l="1"/>
  <c r="U1277" i="2" s="1"/>
  <c r="S1278" i="2"/>
  <c r="V1276" i="2"/>
  <c r="AA1276" i="2"/>
  <c r="W1276" i="2"/>
  <c r="X1275" i="2"/>
  <c r="Z1275" i="2" s="1"/>
  <c r="Y1275" i="2" s="1"/>
  <c r="X1276" i="2" l="1"/>
  <c r="Z1276" i="2" s="1"/>
  <c r="Y1276" i="2" s="1"/>
  <c r="W1277" i="2"/>
  <c r="S1279" i="2"/>
  <c r="T1278" i="2"/>
  <c r="U1278" i="2" s="1"/>
  <c r="V1277" i="2"/>
  <c r="AA1277" i="2"/>
  <c r="AA1278" i="2" l="1"/>
  <c r="V1278" i="2"/>
  <c r="S1280" i="2"/>
  <c r="T1279" i="2"/>
  <c r="U1279" i="2" s="1"/>
  <c r="X1277" i="2"/>
  <c r="Z1277" i="2" s="1"/>
  <c r="Y1277" i="2" s="1"/>
  <c r="W1278" i="2"/>
  <c r="X1278" i="2" l="1"/>
  <c r="Z1278" i="2" s="1"/>
  <c r="Y1278" i="2" s="1"/>
  <c r="W1279" i="2"/>
  <c r="AA1279" i="2"/>
  <c r="V1279" i="2"/>
  <c r="T1280" i="2"/>
  <c r="U1280" i="2" s="1"/>
  <c r="S1281" i="2"/>
  <c r="T1281" i="2" l="1"/>
  <c r="U1281" i="2" s="1"/>
  <c r="S1282" i="2"/>
  <c r="V1280" i="2"/>
  <c r="AA1280" i="2"/>
  <c r="W1280" i="2"/>
  <c r="X1279" i="2"/>
  <c r="Z1279" i="2" s="1"/>
  <c r="Y1279" i="2" s="1"/>
  <c r="W1281" i="2" l="1"/>
  <c r="X1280" i="2"/>
  <c r="Z1280" i="2" s="1"/>
  <c r="Y1280" i="2" s="1"/>
  <c r="S1283" i="2"/>
  <c r="T1282" i="2"/>
  <c r="U1282" i="2" s="1"/>
  <c r="V1281" i="2"/>
  <c r="AA1281" i="2"/>
  <c r="V1282" i="2" l="1"/>
  <c r="AA1282" i="2"/>
  <c r="S1284" i="2"/>
  <c r="T1283" i="2"/>
  <c r="U1283" i="2" s="1"/>
  <c r="X1281" i="2"/>
  <c r="Z1281" i="2" s="1"/>
  <c r="Y1281" i="2" s="1"/>
  <c r="W1282" i="2"/>
  <c r="X1282" i="2" l="1"/>
  <c r="Z1282" i="2" s="1"/>
  <c r="Y1282" i="2" s="1"/>
  <c r="W1283" i="2"/>
  <c r="T1284" i="2"/>
  <c r="U1284" i="2" s="1"/>
  <c r="S1285" i="2"/>
  <c r="AA1283" i="2"/>
  <c r="V1283" i="2"/>
  <c r="S1286" i="2" l="1"/>
  <c r="T1285" i="2"/>
  <c r="U1285" i="2" s="1"/>
  <c r="AA1284" i="2"/>
  <c r="V1284" i="2"/>
  <c r="W1284" i="2"/>
  <c r="X1283" i="2"/>
  <c r="Z1283" i="2" s="1"/>
  <c r="Y1283" i="2" s="1"/>
  <c r="W1285" i="2" l="1"/>
  <c r="X1284" i="2"/>
  <c r="Z1284" i="2" s="1"/>
  <c r="Y1284" i="2" s="1"/>
  <c r="V1285" i="2"/>
  <c r="AA1285" i="2"/>
  <c r="T1286" i="2"/>
  <c r="U1286" i="2" s="1"/>
  <c r="S1287" i="2"/>
  <c r="V1286" i="2" l="1"/>
  <c r="AA1286" i="2"/>
  <c r="T1287" i="2"/>
  <c r="U1287" i="2" s="1"/>
  <c r="S1288" i="2"/>
  <c r="X1285" i="2"/>
  <c r="Z1285" i="2" s="1"/>
  <c r="Y1285" i="2" s="1"/>
  <c r="W1286" i="2"/>
  <c r="W1287" i="2" l="1"/>
  <c r="X1286" i="2"/>
  <c r="Z1286" i="2" s="1"/>
  <c r="Y1286" i="2" s="1"/>
  <c r="S1289" i="2"/>
  <c r="T1288" i="2"/>
  <c r="U1288" i="2" s="1"/>
  <c r="AA1287" i="2"/>
  <c r="V1287" i="2"/>
  <c r="V1288" i="2" l="1"/>
  <c r="AA1288" i="2"/>
  <c r="T1289" i="2"/>
  <c r="U1289" i="2" s="1"/>
  <c r="S1290" i="2"/>
  <c r="X1287" i="2"/>
  <c r="Z1287" i="2" s="1"/>
  <c r="Y1287" i="2" s="1"/>
  <c r="W1288" i="2"/>
  <c r="X1288" i="2" l="1"/>
  <c r="Z1288" i="2" s="1"/>
  <c r="Y1288" i="2" s="1"/>
  <c r="W1289" i="2"/>
  <c r="S1291" i="2"/>
  <c r="T1290" i="2"/>
  <c r="U1290" i="2" s="1"/>
  <c r="V1289" i="2"/>
  <c r="AA1289" i="2"/>
  <c r="AA1290" i="2" l="1"/>
  <c r="V1290" i="2"/>
  <c r="S1292" i="2"/>
  <c r="T1291" i="2"/>
  <c r="U1291" i="2" s="1"/>
  <c r="W1290" i="2"/>
  <c r="X1289" i="2"/>
  <c r="Z1289" i="2" s="1"/>
  <c r="Y1289" i="2" s="1"/>
  <c r="X1290" i="2" l="1"/>
  <c r="Z1290" i="2" s="1"/>
  <c r="Y1290" i="2" s="1"/>
  <c r="W1291" i="2"/>
  <c r="T1292" i="2"/>
  <c r="U1292" i="2" s="1"/>
  <c r="S1293" i="2"/>
  <c r="AA1291" i="2"/>
  <c r="V1291" i="2"/>
  <c r="S1294" i="2" l="1"/>
  <c r="T1293" i="2"/>
  <c r="U1293" i="2" s="1"/>
  <c r="AA1292" i="2"/>
  <c r="V1292" i="2"/>
  <c r="X1291" i="2"/>
  <c r="Z1291" i="2" s="1"/>
  <c r="Y1291" i="2" s="1"/>
  <c r="W1292" i="2"/>
  <c r="W1293" i="2" l="1"/>
  <c r="X1292" i="2"/>
  <c r="Z1292" i="2" s="1"/>
  <c r="Y1292" i="2" s="1"/>
  <c r="AA1293" i="2"/>
  <c r="V1293" i="2"/>
  <c r="S1295" i="2"/>
  <c r="T1294" i="2"/>
  <c r="U1294" i="2" s="1"/>
  <c r="T1295" i="2" l="1"/>
  <c r="U1295" i="2" s="1"/>
  <c r="S1296" i="2"/>
  <c r="AA1294" i="2"/>
  <c r="V1294" i="2"/>
  <c r="W1294" i="2"/>
  <c r="X1293" i="2"/>
  <c r="Z1293" i="2" s="1"/>
  <c r="Y1293" i="2" s="1"/>
  <c r="W1295" i="2" l="1"/>
  <c r="X1294" i="2"/>
  <c r="Z1294" i="2" s="1"/>
  <c r="Y1294" i="2" s="1"/>
  <c r="T1296" i="2"/>
  <c r="U1296" i="2" s="1"/>
  <c r="S1297" i="2"/>
  <c r="AA1295" i="2"/>
  <c r="V1295" i="2"/>
  <c r="S1298" i="2" l="1"/>
  <c r="T1297" i="2"/>
  <c r="U1297" i="2" s="1"/>
  <c r="V1296" i="2"/>
  <c r="AA1296" i="2"/>
  <c r="W1296" i="2"/>
  <c r="X1295" i="2"/>
  <c r="Z1295" i="2" s="1"/>
  <c r="Y1295" i="2" s="1"/>
  <c r="X1296" i="2" l="1"/>
  <c r="Z1296" i="2" s="1"/>
  <c r="Y1296" i="2" s="1"/>
  <c r="W1297" i="2"/>
  <c r="V1297" i="2"/>
  <c r="AA1297" i="2"/>
  <c r="T1298" i="2"/>
  <c r="U1298" i="2" s="1"/>
  <c r="S1299" i="2"/>
  <c r="T1299" i="2" l="1"/>
  <c r="U1299" i="2" s="1"/>
  <c r="S1300" i="2"/>
  <c r="V1298" i="2"/>
  <c r="AA1298" i="2"/>
  <c r="W1298" i="2"/>
  <c r="X1297" i="2"/>
  <c r="Z1297" i="2" s="1"/>
  <c r="Y1297" i="2" s="1"/>
  <c r="W1299" i="2" l="1"/>
  <c r="X1298" i="2"/>
  <c r="Z1298" i="2" s="1"/>
  <c r="Y1298" i="2" s="1"/>
  <c r="T1300" i="2"/>
  <c r="U1300" i="2" s="1"/>
  <c r="S1301" i="2"/>
  <c r="AA1299" i="2"/>
  <c r="V1299" i="2"/>
  <c r="T1301" i="2" l="1"/>
  <c r="U1301" i="2" s="1"/>
  <c r="S1302" i="2"/>
  <c r="V1300" i="2"/>
  <c r="AA1300" i="2"/>
  <c r="X1299" i="2"/>
  <c r="Z1299" i="2" s="1"/>
  <c r="Y1299" i="2" s="1"/>
  <c r="W1300" i="2"/>
  <c r="X1300" i="2" l="1"/>
  <c r="Z1300" i="2" s="1"/>
  <c r="Y1300" i="2" s="1"/>
  <c r="W1301" i="2"/>
  <c r="T1302" i="2"/>
  <c r="U1302" i="2" s="1"/>
  <c r="S1303" i="2"/>
  <c r="V1301" i="2"/>
  <c r="AA1301" i="2"/>
  <c r="S1304" i="2" l="1"/>
  <c r="T1303" i="2"/>
  <c r="U1303" i="2" s="1"/>
  <c r="AA1302" i="2"/>
  <c r="V1302" i="2"/>
  <c r="W1302" i="2"/>
  <c r="X1301" i="2"/>
  <c r="Z1301" i="2" s="1"/>
  <c r="Y1301" i="2" s="1"/>
  <c r="X1302" i="2" l="1"/>
  <c r="Z1302" i="2" s="1"/>
  <c r="Y1302" i="2" s="1"/>
  <c r="W1303" i="2"/>
  <c r="AA1303" i="2"/>
  <c r="V1303" i="2"/>
  <c r="T1304" i="2"/>
  <c r="U1304" i="2" s="1"/>
  <c r="S1305" i="2"/>
  <c r="S1306" i="2" l="1"/>
  <c r="T1305" i="2"/>
  <c r="U1305" i="2" s="1"/>
  <c r="AA1304" i="2"/>
  <c r="V1304" i="2"/>
  <c r="X1303" i="2"/>
  <c r="Z1303" i="2" s="1"/>
  <c r="Y1303" i="2" s="1"/>
  <c r="W1304" i="2"/>
  <c r="W1305" i="2" l="1"/>
  <c r="X1304" i="2"/>
  <c r="Z1304" i="2" s="1"/>
  <c r="Y1304" i="2" s="1"/>
  <c r="AA1305" i="2"/>
  <c r="V1305" i="2"/>
  <c r="S1307" i="2"/>
  <c r="T1306" i="2"/>
  <c r="U1306" i="2" s="1"/>
  <c r="AA1306" i="2" l="1"/>
  <c r="V1306" i="2"/>
  <c r="T1307" i="2"/>
  <c r="U1307" i="2" s="1"/>
  <c r="S1308" i="2"/>
  <c r="X1305" i="2"/>
  <c r="Z1305" i="2" s="1"/>
  <c r="Y1305" i="2" s="1"/>
  <c r="W1306" i="2"/>
  <c r="W1307" i="2" l="1"/>
  <c r="X1306" i="2"/>
  <c r="Z1306" i="2" s="1"/>
  <c r="Y1306" i="2" s="1"/>
  <c r="T1308" i="2"/>
  <c r="U1308" i="2" s="1"/>
  <c r="S1309" i="2"/>
  <c r="AA1307" i="2"/>
  <c r="V1307" i="2"/>
  <c r="T1309" i="2" l="1"/>
  <c r="U1309" i="2" s="1"/>
  <c r="S1310" i="2"/>
  <c r="V1308" i="2"/>
  <c r="AA1308" i="2"/>
  <c r="X1307" i="2"/>
  <c r="Z1307" i="2" s="1"/>
  <c r="Y1307" i="2" s="1"/>
  <c r="W1308" i="2"/>
  <c r="X1308" i="2" l="1"/>
  <c r="Z1308" i="2" s="1"/>
  <c r="Y1308" i="2" s="1"/>
  <c r="W1309" i="2"/>
  <c r="T1310" i="2"/>
  <c r="U1310" i="2" s="1"/>
  <c r="S1311" i="2"/>
  <c r="AA1309" i="2"/>
  <c r="V1309" i="2"/>
  <c r="AA1310" i="2" l="1"/>
  <c r="V1310" i="2"/>
  <c r="S1312" i="2"/>
  <c r="T1311" i="2"/>
  <c r="U1311" i="2" s="1"/>
  <c r="X1309" i="2"/>
  <c r="Z1309" i="2" s="1"/>
  <c r="Y1309" i="2" s="1"/>
  <c r="W1310" i="2"/>
  <c r="W1311" i="2" l="1"/>
  <c r="X1310" i="2"/>
  <c r="Z1310" i="2" s="1"/>
  <c r="Y1310" i="2" s="1"/>
  <c r="AA1311" i="2"/>
  <c r="V1311" i="2"/>
  <c r="T1312" i="2"/>
  <c r="U1312" i="2" s="1"/>
  <c r="S1313" i="2"/>
  <c r="S1314" i="2" l="1"/>
  <c r="T1313" i="2"/>
  <c r="U1313" i="2" s="1"/>
  <c r="AA1312" i="2"/>
  <c r="V1312" i="2"/>
  <c r="X1311" i="2"/>
  <c r="Z1311" i="2" s="1"/>
  <c r="Y1311" i="2" s="1"/>
  <c r="W1312" i="2"/>
  <c r="X1312" i="2" l="1"/>
  <c r="Z1312" i="2" s="1"/>
  <c r="Y1312" i="2" s="1"/>
  <c r="W1313" i="2"/>
  <c r="AA1313" i="2"/>
  <c r="V1313" i="2"/>
  <c r="S1315" i="2"/>
  <c r="T1314" i="2"/>
  <c r="U1314" i="2" s="1"/>
  <c r="T1315" i="2" l="1"/>
  <c r="U1315" i="2" s="1"/>
  <c r="S1316" i="2"/>
  <c r="V1314" i="2"/>
  <c r="AA1314" i="2"/>
  <c r="X1313" i="2"/>
  <c r="Z1313" i="2" s="1"/>
  <c r="Y1313" i="2" s="1"/>
  <c r="W1314" i="2"/>
  <c r="X1314" i="2" l="1"/>
  <c r="Z1314" i="2" s="1"/>
  <c r="Y1314" i="2" s="1"/>
  <c r="W1315" i="2"/>
  <c r="T1316" i="2"/>
  <c r="U1316" i="2" s="1"/>
  <c r="S1317" i="2"/>
  <c r="AA1315" i="2"/>
  <c r="V1315" i="2"/>
  <c r="T1317" i="2" l="1"/>
  <c r="U1317" i="2" s="1"/>
  <c r="S1318" i="2"/>
  <c r="V1316" i="2"/>
  <c r="AA1316" i="2"/>
  <c r="W1316" i="2"/>
  <c r="X1315" i="2"/>
  <c r="Z1315" i="2" s="1"/>
  <c r="Y1315" i="2" s="1"/>
  <c r="W1317" i="2" l="1"/>
  <c r="X1316" i="2"/>
  <c r="Z1316" i="2" s="1"/>
  <c r="Y1316" i="2" s="1"/>
  <c r="T1318" i="2"/>
  <c r="U1318" i="2" s="1"/>
  <c r="S1319" i="2"/>
  <c r="V1317" i="2"/>
  <c r="AA1317" i="2"/>
  <c r="T1319" i="2" l="1"/>
  <c r="U1319" i="2" s="1"/>
  <c r="S1320" i="2"/>
  <c r="V1318" i="2"/>
  <c r="AA1318" i="2"/>
  <c r="W1318" i="2"/>
  <c r="X1317" i="2"/>
  <c r="Z1317" i="2" s="1"/>
  <c r="Y1317" i="2" s="1"/>
  <c r="W1319" i="2" l="1"/>
  <c r="X1318" i="2"/>
  <c r="Z1318" i="2" s="1"/>
  <c r="Y1318" i="2" s="1"/>
  <c r="S1321" i="2"/>
  <c r="T1320" i="2"/>
  <c r="U1320" i="2" s="1"/>
  <c r="V1319" i="2"/>
  <c r="AA1319" i="2"/>
  <c r="AA1320" i="2" l="1"/>
  <c r="V1320" i="2"/>
  <c r="S1322" i="2"/>
  <c r="T1321" i="2"/>
  <c r="U1321" i="2" s="1"/>
  <c r="X1319" i="2"/>
  <c r="Z1319" i="2" s="1"/>
  <c r="Y1319" i="2" s="1"/>
  <c r="W1320" i="2"/>
  <c r="X1320" i="2" l="1"/>
  <c r="Z1320" i="2" s="1"/>
  <c r="Y1320" i="2" s="1"/>
  <c r="W1321" i="2"/>
  <c r="AA1321" i="2"/>
  <c r="V1321" i="2"/>
  <c r="T1322" i="2"/>
  <c r="U1322" i="2" s="1"/>
  <c r="S1323" i="2"/>
  <c r="S1324" i="2" l="1"/>
  <c r="T1323" i="2"/>
  <c r="U1323" i="2" s="1"/>
  <c r="AA1322" i="2"/>
  <c r="V1322" i="2"/>
  <c r="X1321" i="2"/>
  <c r="Z1321" i="2" s="1"/>
  <c r="Y1321" i="2" s="1"/>
  <c r="W1322" i="2"/>
  <c r="X1322" i="2" l="1"/>
  <c r="Z1322" i="2" s="1"/>
  <c r="Y1322" i="2" s="1"/>
  <c r="W1323" i="2"/>
  <c r="AA1323" i="2"/>
  <c r="V1323" i="2"/>
  <c r="S1325" i="2"/>
  <c r="T1324" i="2"/>
  <c r="U1324" i="2" s="1"/>
  <c r="AA1324" i="2" l="1"/>
  <c r="V1324" i="2"/>
  <c r="S1326" i="2"/>
  <c r="T1325" i="2"/>
  <c r="U1325" i="2" s="1"/>
  <c r="X1323" i="2"/>
  <c r="Z1323" i="2" s="1"/>
  <c r="Y1323" i="2" s="1"/>
  <c r="W1324" i="2"/>
  <c r="X1324" i="2" l="1"/>
  <c r="Z1324" i="2" s="1"/>
  <c r="Y1324" i="2" s="1"/>
  <c r="W1325" i="2"/>
  <c r="AA1325" i="2"/>
  <c r="V1325" i="2"/>
  <c r="T1326" i="2"/>
  <c r="U1326" i="2" s="1"/>
  <c r="S1327" i="2"/>
  <c r="T1327" i="2" l="1"/>
  <c r="U1327" i="2" s="1"/>
  <c r="S1328" i="2"/>
  <c r="V1326" i="2"/>
  <c r="AA1326" i="2"/>
  <c r="W1326" i="2"/>
  <c r="X1325" i="2"/>
  <c r="Z1325" i="2" s="1"/>
  <c r="Y1325" i="2" s="1"/>
  <c r="W1327" i="2" l="1"/>
  <c r="X1326" i="2"/>
  <c r="Z1326" i="2" s="1"/>
  <c r="Y1326" i="2" s="1"/>
  <c r="T1328" i="2"/>
  <c r="U1328" i="2" s="1"/>
  <c r="S1329" i="2"/>
  <c r="AA1327" i="2"/>
  <c r="V1327" i="2"/>
  <c r="T1329" i="2" l="1"/>
  <c r="U1329" i="2" s="1"/>
  <c r="S1330" i="2"/>
  <c r="V1328" i="2"/>
  <c r="AA1328" i="2"/>
  <c r="X1327" i="2"/>
  <c r="Z1327" i="2" s="1"/>
  <c r="Y1327" i="2" s="1"/>
  <c r="W1328" i="2"/>
  <c r="W1329" i="2" l="1"/>
  <c r="X1328" i="2"/>
  <c r="Z1328" i="2" s="1"/>
  <c r="Y1328" i="2" s="1"/>
  <c r="T1330" i="2"/>
  <c r="U1330" i="2" s="1"/>
  <c r="S1331" i="2"/>
  <c r="V1329" i="2"/>
  <c r="AA1329" i="2"/>
  <c r="S1332" i="2" l="1"/>
  <c r="T1331" i="2"/>
  <c r="U1331" i="2" s="1"/>
  <c r="V1330" i="2"/>
  <c r="AA1330" i="2"/>
  <c r="W1330" i="2"/>
  <c r="X1329" i="2"/>
  <c r="Z1329" i="2" s="1"/>
  <c r="Y1329" i="2" s="1"/>
  <c r="X1330" i="2" l="1"/>
  <c r="Z1330" i="2" s="1"/>
  <c r="Y1330" i="2" s="1"/>
  <c r="W1331" i="2"/>
  <c r="V1331" i="2"/>
  <c r="AA1331" i="2"/>
  <c r="S1333" i="2"/>
  <c r="T1332" i="2"/>
  <c r="U1332" i="2" s="1"/>
  <c r="AA1332" i="2" l="1"/>
  <c r="V1332" i="2"/>
  <c r="T1333" i="2"/>
  <c r="U1333" i="2" s="1"/>
  <c r="S1334" i="2"/>
  <c r="X1331" i="2"/>
  <c r="Z1331" i="2" s="1"/>
  <c r="Y1331" i="2" s="1"/>
  <c r="W1332" i="2"/>
  <c r="X1332" i="2" l="1"/>
  <c r="Z1332" i="2" s="1"/>
  <c r="Y1332" i="2" s="1"/>
  <c r="W1333" i="2"/>
  <c r="AA1333" i="2"/>
  <c r="V1333" i="2"/>
  <c r="S1335" i="2"/>
  <c r="T1334" i="2"/>
  <c r="U1334" i="2" s="1"/>
  <c r="AA1334" i="2" l="1"/>
  <c r="V1334" i="2"/>
  <c r="S1336" i="2"/>
  <c r="T1335" i="2"/>
  <c r="U1335" i="2" s="1"/>
  <c r="X1333" i="2"/>
  <c r="Z1333" i="2" s="1"/>
  <c r="Y1333" i="2" s="1"/>
  <c r="W1334" i="2"/>
  <c r="W1335" i="2" l="1"/>
  <c r="X1334" i="2"/>
  <c r="Z1334" i="2" s="1"/>
  <c r="Y1334" i="2" s="1"/>
  <c r="S1337" i="2"/>
  <c r="T1336" i="2"/>
  <c r="U1336" i="2" s="1"/>
  <c r="AA1335" i="2"/>
  <c r="V1335" i="2"/>
  <c r="AA1336" i="2" l="1"/>
  <c r="V1336" i="2"/>
  <c r="S1338" i="2"/>
  <c r="T1337" i="2"/>
  <c r="U1337" i="2" s="1"/>
  <c r="X1335" i="2"/>
  <c r="Z1335" i="2" s="1"/>
  <c r="Y1335" i="2" s="1"/>
  <c r="W1336" i="2"/>
  <c r="W1337" i="2" l="1"/>
  <c r="X1336" i="2"/>
  <c r="Z1336" i="2" s="1"/>
  <c r="Y1336" i="2" s="1"/>
  <c r="V1337" i="2"/>
  <c r="AA1337" i="2"/>
  <c r="T1338" i="2"/>
  <c r="U1338" i="2" s="1"/>
  <c r="S1339" i="2"/>
  <c r="T1339" i="2" l="1"/>
  <c r="U1339" i="2" s="1"/>
  <c r="S1340" i="2"/>
  <c r="AA1338" i="2"/>
  <c r="V1338" i="2"/>
  <c r="X1337" i="2"/>
  <c r="Z1337" i="2" s="1"/>
  <c r="Y1337" i="2" s="1"/>
  <c r="W1338" i="2"/>
  <c r="W1339" i="2" l="1"/>
  <c r="X1338" i="2"/>
  <c r="Z1338" i="2" s="1"/>
  <c r="Y1338" i="2" s="1"/>
  <c r="T1340" i="2"/>
  <c r="U1340" i="2" s="1"/>
  <c r="S1341" i="2"/>
  <c r="AA1339" i="2"/>
  <c r="V1339" i="2"/>
  <c r="T1341" i="2" l="1"/>
  <c r="U1341" i="2" s="1"/>
  <c r="S1342" i="2"/>
  <c r="V1340" i="2"/>
  <c r="AA1340" i="2"/>
  <c r="W1340" i="2"/>
  <c r="X1339" i="2"/>
  <c r="Z1339" i="2" s="1"/>
  <c r="Y1339" i="2" s="1"/>
  <c r="W1341" i="2" l="1"/>
  <c r="X1340" i="2"/>
  <c r="Z1340" i="2" s="1"/>
  <c r="Y1340" i="2" s="1"/>
  <c r="T1342" i="2"/>
  <c r="U1342" i="2" s="1"/>
  <c r="S1343" i="2"/>
  <c r="V1341" i="2"/>
  <c r="AA1341" i="2"/>
  <c r="S1344" i="2" l="1"/>
  <c r="T1343" i="2"/>
  <c r="U1343" i="2" s="1"/>
  <c r="V1342" i="2"/>
  <c r="AA1342" i="2"/>
  <c r="W1342" i="2"/>
  <c r="X1341" i="2"/>
  <c r="Z1341" i="2" s="1"/>
  <c r="Y1341" i="2" s="1"/>
  <c r="V1343" i="2" l="1"/>
  <c r="AA1343" i="2"/>
  <c r="X1342" i="2"/>
  <c r="Z1342" i="2" s="1"/>
  <c r="Y1342" i="2" s="1"/>
  <c r="W1343" i="2"/>
  <c r="S1345" i="2"/>
  <c r="T1344" i="2"/>
  <c r="U1344" i="2" s="1"/>
  <c r="V1344" i="2" l="1"/>
  <c r="AA1344" i="2"/>
  <c r="T1345" i="2"/>
  <c r="U1345" i="2" s="1"/>
  <c r="S1346" i="2"/>
  <c r="X1343" i="2"/>
  <c r="Z1343" i="2" s="1"/>
  <c r="Y1343" i="2" s="1"/>
  <c r="W1344" i="2"/>
  <c r="X1344" i="2" l="1"/>
  <c r="Z1344" i="2" s="1"/>
  <c r="Y1344" i="2" s="1"/>
  <c r="W1345" i="2"/>
  <c r="AA1345" i="2"/>
  <c r="V1345" i="2"/>
  <c r="T1346" i="2"/>
  <c r="U1346" i="2" s="1"/>
  <c r="S1347" i="2"/>
  <c r="S1348" i="2" l="1"/>
  <c r="T1347" i="2"/>
  <c r="U1347" i="2" s="1"/>
  <c r="AA1346" i="2"/>
  <c r="V1346" i="2"/>
  <c r="X1345" i="2"/>
  <c r="Z1345" i="2" s="1"/>
  <c r="Y1345" i="2" s="1"/>
  <c r="W1346" i="2"/>
  <c r="X1346" i="2" l="1"/>
  <c r="Z1346" i="2" s="1"/>
  <c r="Y1346" i="2" s="1"/>
  <c r="W1347" i="2"/>
  <c r="AA1347" i="2"/>
  <c r="V1347" i="2"/>
  <c r="S1349" i="2"/>
  <c r="T1348" i="2"/>
  <c r="U1348" i="2" s="1"/>
  <c r="AA1348" i="2" l="1"/>
  <c r="V1348" i="2"/>
  <c r="S1350" i="2"/>
  <c r="T1349" i="2"/>
  <c r="U1349" i="2" s="1"/>
  <c r="X1347" i="2"/>
  <c r="Z1347" i="2" s="1"/>
  <c r="Y1347" i="2" s="1"/>
  <c r="W1348" i="2"/>
  <c r="W1349" i="2" l="1"/>
  <c r="X1348" i="2"/>
  <c r="Z1348" i="2" s="1"/>
  <c r="Y1348" i="2" s="1"/>
  <c r="T1350" i="2"/>
  <c r="U1350" i="2" s="1"/>
  <c r="S1351" i="2"/>
  <c r="AA1349" i="2"/>
  <c r="V1349" i="2"/>
  <c r="T1351" i="2" l="1"/>
  <c r="U1351" i="2" s="1"/>
  <c r="S1352" i="2"/>
  <c r="AA1350" i="2"/>
  <c r="V1350" i="2"/>
  <c r="W1350" i="2"/>
  <c r="X1349" i="2"/>
  <c r="Z1349" i="2" s="1"/>
  <c r="Y1349" i="2" s="1"/>
  <c r="W1351" i="2" l="1"/>
  <c r="X1350" i="2"/>
  <c r="Z1350" i="2" s="1"/>
  <c r="Y1350" i="2" s="1"/>
  <c r="T1352" i="2"/>
  <c r="U1352" i="2" s="1"/>
  <c r="S1353" i="2"/>
  <c r="V1351" i="2"/>
  <c r="AA1351" i="2"/>
  <c r="T1353" i="2" l="1"/>
  <c r="U1353" i="2" s="1"/>
  <c r="S1354" i="2"/>
  <c r="V1352" i="2"/>
  <c r="AA1352" i="2"/>
  <c r="X1351" i="2"/>
  <c r="Z1351" i="2" s="1"/>
  <c r="Y1351" i="2" s="1"/>
  <c r="W1352" i="2"/>
  <c r="W1353" i="2" l="1"/>
  <c r="X1352" i="2"/>
  <c r="Z1352" i="2" s="1"/>
  <c r="Y1352" i="2" s="1"/>
  <c r="T1354" i="2"/>
  <c r="U1354" i="2" s="1"/>
  <c r="S1355" i="2"/>
  <c r="V1353" i="2"/>
  <c r="AA1353" i="2"/>
  <c r="T1355" i="2" l="1"/>
  <c r="U1355" i="2" s="1"/>
  <c r="S1356" i="2"/>
  <c r="V1354" i="2"/>
  <c r="AA1354" i="2"/>
  <c r="W1354" i="2"/>
  <c r="X1353" i="2"/>
  <c r="Z1353" i="2" s="1"/>
  <c r="Y1353" i="2" s="1"/>
  <c r="X1354" i="2" l="1"/>
  <c r="Z1354" i="2" s="1"/>
  <c r="Y1354" i="2" s="1"/>
  <c r="W1355" i="2"/>
  <c r="T1356" i="2"/>
  <c r="U1356" i="2" s="1"/>
  <c r="S1357" i="2"/>
  <c r="V1355" i="2"/>
  <c r="AA1355" i="2"/>
  <c r="S1358" i="2" l="1"/>
  <c r="T1357" i="2"/>
  <c r="U1357" i="2" s="1"/>
  <c r="V1356" i="2"/>
  <c r="AA1356" i="2"/>
  <c r="X1355" i="2"/>
  <c r="Z1355" i="2" s="1"/>
  <c r="Y1355" i="2" s="1"/>
  <c r="W1356" i="2"/>
  <c r="X1356" i="2" l="1"/>
  <c r="Z1356" i="2" s="1"/>
  <c r="Y1356" i="2" s="1"/>
  <c r="W1357" i="2"/>
  <c r="AA1357" i="2"/>
  <c r="V1357" i="2"/>
  <c r="T1358" i="2"/>
  <c r="U1358" i="2" s="1"/>
  <c r="S1359" i="2"/>
  <c r="S1360" i="2" l="1"/>
  <c r="T1359" i="2"/>
  <c r="U1359" i="2" s="1"/>
  <c r="AA1358" i="2"/>
  <c r="V1358" i="2"/>
  <c r="X1357" i="2"/>
  <c r="Z1357" i="2" s="1"/>
  <c r="Y1357" i="2" s="1"/>
  <c r="W1358" i="2"/>
  <c r="W1359" i="2" l="1"/>
  <c r="X1358" i="2"/>
  <c r="Z1358" i="2" s="1"/>
  <c r="Y1358" i="2" s="1"/>
  <c r="AA1359" i="2"/>
  <c r="V1359" i="2"/>
  <c r="S1361" i="2"/>
  <c r="T1360" i="2"/>
  <c r="U1360" i="2" s="1"/>
  <c r="AA1360" i="2" l="1"/>
  <c r="V1360" i="2"/>
  <c r="S1362" i="2"/>
  <c r="T1361" i="2"/>
  <c r="U1361" i="2" s="1"/>
  <c r="X1359" i="2"/>
  <c r="Z1359" i="2" s="1"/>
  <c r="Y1359" i="2" s="1"/>
  <c r="W1360" i="2"/>
  <c r="W1361" i="2" l="1"/>
  <c r="X1360" i="2"/>
  <c r="Z1360" i="2" s="1"/>
  <c r="Y1360" i="2" s="1"/>
  <c r="V1361" i="2"/>
  <c r="AA1361" i="2"/>
  <c r="T1362" i="2"/>
  <c r="U1362" i="2" s="1"/>
  <c r="S1363" i="2"/>
  <c r="AA1362" i="2" l="1"/>
  <c r="V1362" i="2"/>
  <c r="T1363" i="2"/>
  <c r="U1363" i="2" s="1"/>
  <c r="S1364" i="2"/>
  <c r="X1361" i="2"/>
  <c r="Z1361" i="2" s="1"/>
  <c r="Y1361" i="2" s="1"/>
  <c r="W1362" i="2"/>
  <c r="S1365" i="2" l="1"/>
  <c r="T1364" i="2"/>
  <c r="U1364" i="2" s="1"/>
  <c r="W1363" i="2"/>
  <c r="X1362" i="2"/>
  <c r="Z1362" i="2" s="1"/>
  <c r="Y1362" i="2" s="1"/>
  <c r="V1363" i="2"/>
  <c r="AA1363" i="2"/>
  <c r="X1363" i="2" l="1"/>
  <c r="Z1363" i="2" s="1"/>
  <c r="Y1363" i="2" s="1"/>
  <c r="W1364" i="2"/>
  <c r="V1364" i="2"/>
  <c r="AA1364" i="2"/>
  <c r="T1365" i="2"/>
  <c r="U1365" i="2" s="1"/>
  <c r="S1366" i="2"/>
  <c r="T1366" i="2" l="1"/>
  <c r="U1366" i="2" s="1"/>
  <c r="S1367" i="2"/>
  <c r="V1365" i="2"/>
  <c r="AA1365" i="2"/>
  <c r="W1365" i="2"/>
  <c r="X1364" i="2"/>
  <c r="Z1364" i="2" s="1"/>
  <c r="Y1364" i="2" s="1"/>
  <c r="W1366" i="2" l="1"/>
  <c r="X1365" i="2"/>
  <c r="Z1365" i="2" s="1"/>
  <c r="Y1365" i="2" s="1"/>
  <c r="S1368" i="2"/>
  <c r="T1367" i="2"/>
  <c r="U1367" i="2" s="1"/>
  <c r="AA1366" i="2"/>
  <c r="V1366" i="2"/>
  <c r="V1367" i="2" l="1"/>
  <c r="AA1367" i="2"/>
  <c r="T1368" i="2"/>
  <c r="U1368" i="2" s="1"/>
  <c r="S1369" i="2"/>
  <c r="X1366" i="2"/>
  <c r="Z1366" i="2" s="1"/>
  <c r="Y1366" i="2" s="1"/>
  <c r="W1367" i="2"/>
  <c r="X1367" i="2" l="1"/>
  <c r="Z1367" i="2" s="1"/>
  <c r="Y1367" i="2" s="1"/>
  <c r="W1368" i="2"/>
  <c r="S1370" i="2"/>
  <c r="T1369" i="2"/>
  <c r="U1369" i="2" s="1"/>
  <c r="AA1368" i="2"/>
  <c r="V1368" i="2"/>
  <c r="AA1369" i="2" l="1"/>
  <c r="V1369" i="2"/>
  <c r="T1370" i="2"/>
  <c r="U1370" i="2" s="1"/>
  <c r="S1371" i="2"/>
  <c r="X1368" i="2"/>
  <c r="Z1368" i="2" s="1"/>
  <c r="Y1368" i="2" s="1"/>
  <c r="W1369" i="2"/>
  <c r="X1369" i="2" l="1"/>
  <c r="Z1369" i="2" s="1"/>
  <c r="Y1369" i="2" s="1"/>
  <c r="W1370" i="2"/>
  <c r="S1372" i="2"/>
  <c r="T1371" i="2"/>
  <c r="U1371" i="2" s="1"/>
  <c r="AA1370" i="2"/>
  <c r="V1370" i="2"/>
  <c r="S1373" i="2" l="1"/>
  <c r="T1372" i="2"/>
  <c r="U1372" i="2" s="1"/>
  <c r="AA1371" i="2"/>
  <c r="V1371" i="2"/>
  <c r="X1370" i="2"/>
  <c r="Z1370" i="2" s="1"/>
  <c r="Y1370" i="2" s="1"/>
  <c r="W1371" i="2"/>
  <c r="X1371" i="2" l="1"/>
  <c r="Z1371" i="2" s="1"/>
  <c r="Y1371" i="2" s="1"/>
  <c r="W1372" i="2"/>
  <c r="AA1372" i="2"/>
  <c r="V1372" i="2"/>
  <c r="S1374" i="2"/>
  <c r="T1373" i="2"/>
  <c r="U1373" i="2" s="1"/>
  <c r="AA1373" i="2" l="1"/>
  <c r="V1373" i="2"/>
  <c r="T1374" i="2"/>
  <c r="U1374" i="2" s="1"/>
  <c r="S1375" i="2"/>
  <c r="W1373" i="2"/>
  <c r="X1372" i="2"/>
  <c r="Z1372" i="2" s="1"/>
  <c r="Y1372" i="2" s="1"/>
  <c r="X1373" i="2" l="1"/>
  <c r="Z1373" i="2" s="1"/>
  <c r="Y1373" i="2" s="1"/>
  <c r="W1374" i="2"/>
  <c r="T1375" i="2"/>
  <c r="U1375" i="2" s="1"/>
  <c r="S1376" i="2"/>
  <c r="AA1374" i="2"/>
  <c r="V1374" i="2"/>
  <c r="S1377" i="2" l="1"/>
  <c r="T1376" i="2"/>
  <c r="U1376" i="2" s="1"/>
  <c r="V1375" i="2"/>
  <c r="AA1375" i="2"/>
  <c r="W1375" i="2"/>
  <c r="X1374" i="2"/>
  <c r="Z1374" i="2" s="1"/>
  <c r="Y1374" i="2" s="1"/>
  <c r="X1375" i="2" l="1"/>
  <c r="Z1375" i="2" s="1"/>
  <c r="Y1375" i="2" s="1"/>
  <c r="W1376" i="2"/>
  <c r="V1376" i="2"/>
  <c r="AA1376" i="2"/>
  <c r="T1377" i="2"/>
  <c r="U1377" i="2" s="1"/>
  <c r="S1378" i="2"/>
  <c r="T1378" i="2" l="1"/>
  <c r="U1378" i="2" s="1"/>
  <c r="S1379" i="2"/>
  <c r="V1377" i="2"/>
  <c r="AA1377" i="2"/>
  <c r="W1377" i="2"/>
  <c r="X1376" i="2"/>
  <c r="Z1376" i="2" s="1"/>
  <c r="Y1376" i="2" s="1"/>
  <c r="W1378" i="2" l="1"/>
  <c r="X1377" i="2"/>
  <c r="Z1377" i="2" s="1"/>
  <c r="Y1377" i="2" s="1"/>
  <c r="S1380" i="2"/>
  <c r="T1379" i="2"/>
  <c r="U1379" i="2" s="1"/>
  <c r="AA1378" i="2"/>
  <c r="V1378" i="2"/>
  <c r="V1379" i="2" l="1"/>
  <c r="AA1379" i="2"/>
  <c r="T1380" i="2"/>
  <c r="U1380" i="2" s="1"/>
  <c r="S1381" i="2"/>
  <c r="X1378" i="2"/>
  <c r="Z1378" i="2" s="1"/>
  <c r="Y1378" i="2" s="1"/>
  <c r="W1379" i="2"/>
  <c r="X1379" i="2" l="1"/>
  <c r="Z1379" i="2" s="1"/>
  <c r="Y1379" i="2" s="1"/>
  <c r="W1380" i="2"/>
  <c r="S1382" i="2"/>
  <c r="T1381" i="2"/>
  <c r="U1381" i="2" s="1"/>
  <c r="V1380" i="2"/>
  <c r="AA1380" i="2"/>
  <c r="AA1381" i="2" l="1"/>
  <c r="V1381" i="2"/>
  <c r="T1382" i="2"/>
  <c r="U1382" i="2" s="1"/>
  <c r="S1383" i="2"/>
  <c r="W1381" i="2"/>
  <c r="X1380" i="2"/>
  <c r="Z1380" i="2" s="1"/>
  <c r="Y1380" i="2" s="1"/>
  <c r="X1381" i="2" l="1"/>
  <c r="Z1381" i="2" s="1"/>
  <c r="Y1381" i="2" s="1"/>
  <c r="W1382" i="2"/>
  <c r="S1384" i="2"/>
  <c r="T1383" i="2"/>
  <c r="U1383" i="2" s="1"/>
  <c r="AA1382" i="2"/>
  <c r="V1382" i="2"/>
  <c r="AA1383" i="2" l="1"/>
  <c r="V1383" i="2"/>
  <c r="S1385" i="2"/>
  <c r="T1384" i="2"/>
  <c r="U1384" i="2" s="1"/>
  <c r="X1382" i="2"/>
  <c r="Z1382" i="2" s="1"/>
  <c r="Y1382" i="2" s="1"/>
  <c r="W1383" i="2"/>
  <c r="W1384" i="2" l="1"/>
  <c r="X1383" i="2"/>
  <c r="Z1383" i="2" s="1"/>
  <c r="Y1383" i="2" s="1"/>
  <c r="AA1384" i="2"/>
  <c r="V1384" i="2"/>
  <c r="S1386" i="2"/>
  <c r="T1385" i="2"/>
  <c r="U1385" i="2" s="1"/>
  <c r="T1386" i="2" l="1"/>
  <c r="U1386" i="2" s="1"/>
  <c r="S1387" i="2"/>
  <c r="AA1385" i="2"/>
  <c r="V1385" i="2"/>
  <c r="X1384" i="2"/>
  <c r="Z1384" i="2" s="1"/>
  <c r="Y1384" i="2" s="1"/>
  <c r="W1385" i="2"/>
  <c r="X1385" i="2" l="1"/>
  <c r="Z1385" i="2" s="1"/>
  <c r="Y1385" i="2" s="1"/>
  <c r="W1386" i="2"/>
  <c r="T1387" i="2"/>
  <c r="U1387" i="2" s="1"/>
  <c r="S1388" i="2"/>
  <c r="AA1386" i="2"/>
  <c r="V1386" i="2"/>
  <c r="V1387" i="2" l="1"/>
  <c r="AA1387" i="2"/>
  <c r="S1389" i="2"/>
  <c r="T1388" i="2"/>
  <c r="U1388" i="2" s="1"/>
  <c r="W1387" i="2"/>
  <c r="X1386" i="2"/>
  <c r="Z1386" i="2" s="1"/>
  <c r="Y1386" i="2" s="1"/>
  <c r="X1387" i="2" l="1"/>
  <c r="Z1387" i="2" s="1"/>
  <c r="Y1387" i="2" s="1"/>
  <c r="W1388" i="2"/>
  <c r="V1388" i="2"/>
  <c r="AA1388" i="2"/>
  <c r="T1389" i="2"/>
  <c r="U1389" i="2" s="1"/>
  <c r="S1390" i="2"/>
  <c r="T1390" i="2" l="1"/>
  <c r="U1390" i="2" s="1"/>
  <c r="S1391" i="2"/>
  <c r="V1389" i="2"/>
  <c r="AA1389" i="2"/>
  <c r="W1389" i="2"/>
  <c r="X1388" i="2"/>
  <c r="Z1388" i="2" s="1"/>
  <c r="Y1388" i="2" s="1"/>
  <c r="W1390" i="2" l="1"/>
  <c r="X1389" i="2"/>
  <c r="Z1389" i="2" s="1"/>
  <c r="Y1389" i="2" s="1"/>
  <c r="T1391" i="2"/>
  <c r="U1391" i="2" s="1"/>
  <c r="S1392" i="2"/>
  <c r="AA1390" i="2"/>
  <c r="V1390" i="2"/>
  <c r="S1393" i="2" l="1"/>
  <c r="T1392" i="2"/>
  <c r="U1392" i="2" s="1"/>
  <c r="V1391" i="2"/>
  <c r="AA1391" i="2"/>
  <c r="X1390" i="2"/>
  <c r="Z1390" i="2" s="1"/>
  <c r="Y1390" i="2" s="1"/>
  <c r="W1391" i="2"/>
  <c r="X1391" i="2" l="1"/>
  <c r="Z1391" i="2" s="1"/>
  <c r="Y1391" i="2" s="1"/>
  <c r="W1392" i="2"/>
  <c r="V1392" i="2"/>
  <c r="AA1392" i="2"/>
  <c r="S1394" i="2"/>
  <c r="T1393" i="2"/>
  <c r="U1393" i="2" s="1"/>
  <c r="AA1393" i="2" l="1"/>
  <c r="V1393" i="2"/>
  <c r="S1395" i="2"/>
  <c r="T1394" i="2"/>
  <c r="U1394" i="2" s="1"/>
  <c r="W1393" i="2"/>
  <c r="X1392" i="2"/>
  <c r="Z1392" i="2" s="1"/>
  <c r="Y1392" i="2" s="1"/>
  <c r="X1393" i="2" l="1"/>
  <c r="Z1393" i="2" s="1"/>
  <c r="Y1393" i="2" s="1"/>
  <c r="W1394" i="2"/>
  <c r="AA1394" i="2"/>
  <c r="V1394" i="2"/>
  <c r="T1395" i="2"/>
  <c r="U1395" i="2" s="1"/>
  <c r="S1396" i="2"/>
  <c r="S1397" i="2" l="1"/>
  <c r="T1396" i="2"/>
  <c r="U1396" i="2" s="1"/>
  <c r="V1395" i="2"/>
  <c r="AA1395" i="2"/>
  <c r="X1394" i="2"/>
  <c r="Z1394" i="2" s="1"/>
  <c r="Y1394" i="2" s="1"/>
  <c r="W1395" i="2"/>
  <c r="X1395" i="2" l="1"/>
  <c r="Z1395" i="2" s="1"/>
  <c r="Y1395" i="2" s="1"/>
  <c r="W1396" i="2"/>
  <c r="AA1396" i="2"/>
  <c r="V1396" i="2"/>
  <c r="S1398" i="2"/>
  <c r="T1397" i="2"/>
  <c r="U1397" i="2" s="1"/>
  <c r="AA1397" i="2" l="1"/>
  <c r="V1397" i="2"/>
  <c r="T1398" i="2"/>
  <c r="U1398" i="2" s="1"/>
  <c r="S1399" i="2"/>
  <c r="W1397" i="2"/>
  <c r="X1396" i="2"/>
  <c r="Z1396" i="2" s="1"/>
  <c r="Y1396" i="2" s="1"/>
  <c r="W1398" i="2" l="1"/>
  <c r="X1397" i="2"/>
  <c r="Z1397" i="2" s="1"/>
  <c r="Y1397" i="2" s="1"/>
  <c r="T1399" i="2"/>
  <c r="U1399" i="2" s="1"/>
  <c r="S1400" i="2"/>
  <c r="AA1398" i="2"/>
  <c r="V1398" i="2"/>
  <c r="T1400" i="2" l="1"/>
  <c r="U1400" i="2" s="1"/>
  <c r="S1401" i="2"/>
  <c r="V1399" i="2"/>
  <c r="AA1399" i="2"/>
  <c r="X1398" i="2"/>
  <c r="Z1398" i="2" s="1"/>
  <c r="Y1398" i="2" s="1"/>
  <c r="W1399" i="2"/>
  <c r="W1400" i="2" l="1"/>
  <c r="X1399" i="2"/>
  <c r="Z1399" i="2" s="1"/>
  <c r="Y1399" i="2" s="1"/>
  <c r="T1401" i="2"/>
  <c r="U1401" i="2" s="1"/>
  <c r="S1402" i="2"/>
  <c r="AA1400" i="2"/>
  <c r="V1400" i="2"/>
  <c r="T1402" i="2" l="1"/>
  <c r="U1402" i="2" s="1"/>
  <c r="S1403" i="2"/>
  <c r="AA1401" i="2"/>
  <c r="V1401" i="2"/>
  <c r="X1400" i="2"/>
  <c r="Z1400" i="2" s="1"/>
  <c r="Y1400" i="2" s="1"/>
  <c r="W1401" i="2"/>
  <c r="X1401" i="2" l="1"/>
  <c r="Z1401" i="2" s="1"/>
  <c r="Y1401" i="2" s="1"/>
  <c r="W1402" i="2"/>
  <c r="S1404" i="2"/>
  <c r="T1403" i="2"/>
  <c r="U1403" i="2" s="1"/>
  <c r="AA1402" i="2"/>
  <c r="V1402" i="2"/>
  <c r="V1403" i="2" l="1"/>
  <c r="AA1403" i="2"/>
  <c r="T1404" i="2"/>
  <c r="U1404" i="2" s="1"/>
  <c r="S1405" i="2"/>
  <c r="X1402" i="2"/>
  <c r="Z1402" i="2" s="1"/>
  <c r="Y1402" i="2" s="1"/>
  <c r="W1403" i="2"/>
  <c r="W1404" i="2" l="1"/>
  <c r="X1403" i="2"/>
  <c r="Z1403" i="2" s="1"/>
  <c r="Y1403" i="2" s="1"/>
  <c r="T1405" i="2"/>
  <c r="U1405" i="2" s="1"/>
  <c r="S1406" i="2"/>
  <c r="AA1404" i="2"/>
  <c r="V1404" i="2"/>
  <c r="S1407" i="2" l="1"/>
  <c r="T1406" i="2"/>
  <c r="U1406" i="2" s="1"/>
  <c r="AA1405" i="2"/>
  <c r="V1405" i="2"/>
  <c r="X1404" i="2"/>
  <c r="Z1404" i="2" s="1"/>
  <c r="Y1404" i="2" s="1"/>
  <c r="W1405" i="2"/>
  <c r="W1406" i="2" l="1"/>
  <c r="X1405" i="2"/>
  <c r="Z1405" i="2" s="1"/>
  <c r="Y1405" i="2" s="1"/>
  <c r="AA1406" i="2"/>
  <c r="V1406" i="2"/>
  <c r="S1408" i="2"/>
  <c r="T1407" i="2"/>
  <c r="U1407" i="2" s="1"/>
  <c r="V1407" i="2" l="1"/>
  <c r="AA1407" i="2"/>
  <c r="T1408" i="2"/>
  <c r="U1408" i="2" s="1"/>
  <c r="S1409" i="2"/>
  <c r="X1406" i="2"/>
  <c r="Z1406" i="2" s="1"/>
  <c r="Y1406" i="2" s="1"/>
  <c r="W1407" i="2"/>
  <c r="W1408" i="2" l="1"/>
  <c r="X1407" i="2"/>
  <c r="Z1407" i="2" s="1"/>
  <c r="Y1407" i="2" s="1"/>
  <c r="T1409" i="2"/>
  <c r="U1409" i="2" s="1"/>
  <c r="S1410" i="2"/>
  <c r="V1408" i="2"/>
  <c r="AA1408" i="2"/>
  <c r="S1411" i="2" l="1"/>
  <c r="T1410" i="2"/>
  <c r="U1410" i="2" s="1"/>
  <c r="AA1409" i="2"/>
  <c r="V1409" i="2"/>
  <c r="W1409" i="2"/>
  <c r="X1408" i="2"/>
  <c r="Z1408" i="2" s="1"/>
  <c r="Y1408" i="2" s="1"/>
  <c r="X1409" i="2" l="1"/>
  <c r="Z1409" i="2" s="1"/>
  <c r="Y1409" i="2" s="1"/>
  <c r="W1410" i="2"/>
  <c r="AA1410" i="2"/>
  <c r="V1410" i="2"/>
  <c r="S1412" i="2"/>
  <c r="T1411" i="2"/>
  <c r="U1411" i="2" s="1"/>
  <c r="V1411" i="2" l="1"/>
  <c r="AA1411" i="2"/>
  <c r="T1412" i="2"/>
  <c r="U1412" i="2" s="1"/>
  <c r="S1413" i="2"/>
  <c r="W1411" i="2"/>
  <c r="X1410" i="2"/>
  <c r="Z1410" i="2" s="1"/>
  <c r="Y1410" i="2" s="1"/>
  <c r="W1412" i="2" l="1"/>
  <c r="X1411" i="2"/>
  <c r="Z1411" i="2" s="1"/>
  <c r="Y1411" i="2" s="1"/>
  <c r="S1414" i="2"/>
  <c r="T1413" i="2"/>
  <c r="U1413" i="2" s="1"/>
  <c r="AA1412" i="2"/>
  <c r="V1412" i="2"/>
  <c r="AA1413" i="2" l="1"/>
  <c r="V1413" i="2"/>
  <c r="S1415" i="2"/>
  <c r="T1414" i="2"/>
  <c r="U1414" i="2" s="1"/>
  <c r="W1413" i="2"/>
  <c r="X1412" i="2"/>
  <c r="Z1412" i="2" s="1"/>
  <c r="Y1412" i="2" s="1"/>
  <c r="X1413" i="2" l="1"/>
  <c r="Z1413" i="2" s="1"/>
  <c r="Y1413" i="2" s="1"/>
  <c r="W1414" i="2"/>
  <c r="AA1414" i="2"/>
  <c r="V1414" i="2"/>
  <c r="S1416" i="2"/>
  <c r="T1415" i="2"/>
  <c r="U1415" i="2" s="1"/>
  <c r="V1415" i="2" l="1"/>
  <c r="AA1415" i="2"/>
  <c r="T1416" i="2"/>
  <c r="U1416" i="2" s="1"/>
  <c r="S1417" i="2"/>
  <c r="X1414" i="2"/>
  <c r="Z1414" i="2" s="1"/>
  <c r="Y1414" i="2" s="1"/>
  <c r="W1415" i="2"/>
  <c r="X1415" i="2" l="1"/>
  <c r="Z1415" i="2" s="1"/>
  <c r="Y1415" i="2" s="1"/>
  <c r="W1416" i="2"/>
  <c r="T1417" i="2"/>
  <c r="U1417" i="2" s="1"/>
  <c r="S1418" i="2"/>
  <c r="AA1416" i="2"/>
  <c r="V1416" i="2"/>
  <c r="S1419" i="2" l="1"/>
  <c r="T1418" i="2"/>
  <c r="U1418" i="2" s="1"/>
  <c r="AA1417" i="2"/>
  <c r="V1417" i="2"/>
  <c r="W1417" i="2"/>
  <c r="X1416" i="2"/>
  <c r="Z1416" i="2" s="1"/>
  <c r="Y1416" i="2" s="1"/>
  <c r="X1417" i="2" l="1"/>
  <c r="Z1417" i="2" s="1"/>
  <c r="Y1417" i="2" s="1"/>
  <c r="W1418" i="2"/>
  <c r="AA1418" i="2"/>
  <c r="V1418" i="2"/>
  <c r="S1420" i="2"/>
  <c r="T1419" i="2"/>
  <c r="U1419" i="2" s="1"/>
  <c r="S1421" i="2" l="1"/>
  <c r="T1420" i="2"/>
  <c r="U1420" i="2" s="1"/>
  <c r="V1419" i="2"/>
  <c r="AA1419" i="2"/>
  <c r="W1419" i="2"/>
  <c r="X1418" i="2"/>
  <c r="Z1418" i="2" s="1"/>
  <c r="Y1418" i="2" s="1"/>
  <c r="W1420" i="2" l="1"/>
  <c r="X1419" i="2"/>
  <c r="Z1419" i="2" s="1"/>
  <c r="Y1419" i="2" s="1"/>
  <c r="AA1420" i="2"/>
  <c r="V1420" i="2"/>
  <c r="T1421" i="2"/>
  <c r="U1421" i="2" s="1"/>
  <c r="S1422" i="2"/>
  <c r="V1421" i="2" l="1"/>
  <c r="AA1421" i="2"/>
  <c r="T1422" i="2"/>
  <c r="U1422" i="2" s="1"/>
  <c r="S1423" i="2"/>
  <c r="W1421" i="2"/>
  <c r="X1420" i="2"/>
  <c r="Z1420" i="2" s="1"/>
  <c r="Y1420" i="2" s="1"/>
  <c r="AA1422" i="2" l="1"/>
  <c r="V1422" i="2"/>
  <c r="T1423" i="2"/>
  <c r="U1423" i="2" s="1"/>
  <c r="S1424" i="2"/>
  <c r="W1422" i="2"/>
  <c r="X1421" i="2"/>
  <c r="Z1421" i="2" s="1"/>
  <c r="Y1421" i="2" s="1"/>
  <c r="W1423" i="2" l="1"/>
  <c r="X1422" i="2"/>
  <c r="Z1422" i="2" s="1"/>
  <c r="Y1422" i="2" s="1"/>
  <c r="V1423" i="2"/>
  <c r="AA1423" i="2"/>
  <c r="S1425" i="2"/>
  <c r="T1424" i="2"/>
  <c r="U1424" i="2" s="1"/>
  <c r="V1424" i="2" l="1"/>
  <c r="AA1424" i="2"/>
  <c r="S1426" i="2"/>
  <c r="T1425" i="2"/>
  <c r="U1425" i="2" s="1"/>
  <c r="X1423" i="2"/>
  <c r="Z1423" i="2" s="1"/>
  <c r="Y1423" i="2" s="1"/>
  <c r="W1424" i="2"/>
  <c r="X1424" i="2" l="1"/>
  <c r="Z1424" i="2" s="1"/>
  <c r="Y1424" i="2" s="1"/>
  <c r="W1425" i="2"/>
  <c r="AA1425" i="2"/>
  <c r="V1425" i="2"/>
  <c r="T1426" i="2"/>
  <c r="U1426" i="2" s="1"/>
  <c r="S1427" i="2"/>
  <c r="T1427" i="2" l="1"/>
  <c r="U1427" i="2" s="1"/>
  <c r="S1428" i="2"/>
  <c r="V1426" i="2"/>
  <c r="AA1426" i="2"/>
  <c r="X1425" i="2"/>
  <c r="Z1425" i="2" s="1"/>
  <c r="Y1425" i="2" s="1"/>
  <c r="W1426" i="2"/>
  <c r="W1427" i="2" l="1"/>
  <c r="X1426" i="2"/>
  <c r="Z1426" i="2" s="1"/>
  <c r="Y1426" i="2" s="1"/>
  <c r="S1429" i="2"/>
  <c r="T1428" i="2"/>
  <c r="U1428" i="2" s="1"/>
  <c r="AA1427" i="2"/>
  <c r="V1427" i="2"/>
  <c r="AA1428" i="2" l="1"/>
  <c r="V1428" i="2"/>
  <c r="T1429" i="2"/>
  <c r="U1429" i="2" s="1"/>
  <c r="S1430" i="2"/>
  <c r="W1428" i="2"/>
  <c r="X1427" i="2"/>
  <c r="Z1427" i="2" s="1"/>
  <c r="Y1427" i="2" s="1"/>
  <c r="V1429" i="2" l="1"/>
  <c r="AA1429" i="2"/>
  <c r="X1428" i="2"/>
  <c r="Z1428" i="2" s="1"/>
  <c r="Y1428" i="2" s="1"/>
  <c r="W1429" i="2"/>
  <c r="S1431" i="2"/>
  <c r="T1430" i="2"/>
  <c r="U1430" i="2" s="1"/>
  <c r="V1430" i="2" l="1"/>
  <c r="AA1430" i="2"/>
  <c r="T1431" i="2"/>
  <c r="U1431" i="2" s="1"/>
  <c r="S1432" i="2"/>
  <c r="W1430" i="2"/>
  <c r="X1429" i="2"/>
  <c r="Z1429" i="2" s="1"/>
  <c r="Y1429" i="2" s="1"/>
  <c r="X1430" i="2" l="1"/>
  <c r="Z1430" i="2" s="1"/>
  <c r="Y1430" i="2" s="1"/>
  <c r="W1431" i="2"/>
  <c r="T1432" i="2"/>
  <c r="U1432" i="2" s="1"/>
  <c r="S1433" i="2"/>
  <c r="V1431" i="2"/>
  <c r="AA1431" i="2"/>
  <c r="T1433" i="2" l="1"/>
  <c r="U1433" i="2" s="1"/>
  <c r="S1434" i="2"/>
  <c r="AA1432" i="2"/>
  <c r="V1432" i="2"/>
  <c r="X1431" i="2"/>
  <c r="Z1431" i="2" s="1"/>
  <c r="Y1431" i="2" s="1"/>
  <c r="W1432" i="2"/>
  <c r="W1433" i="2" l="1"/>
  <c r="X1432" i="2"/>
  <c r="Z1432" i="2" s="1"/>
  <c r="Y1432" i="2" s="1"/>
  <c r="T1434" i="2"/>
  <c r="U1434" i="2" s="1"/>
  <c r="S1435" i="2"/>
  <c r="AA1433" i="2"/>
  <c r="V1433" i="2"/>
  <c r="S1436" i="2" l="1"/>
  <c r="T1435" i="2"/>
  <c r="U1435" i="2" s="1"/>
  <c r="AA1434" i="2"/>
  <c r="V1434" i="2"/>
  <c r="W1434" i="2"/>
  <c r="X1433" i="2"/>
  <c r="Z1433" i="2" s="1"/>
  <c r="Y1433" i="2" s="1"/>
  <c r="W1435" i="2" l="1"/>
  <c r="X1434" i="2"/>
  <c r="Z1434" i="2" s="1"/>
  <c r="Y1434" i="2" s="1"/>
  <c r="AA1435" i="2"/>
  <c r="V1435" i="2"/>
  <c r="S1437" i="2"/>
  <c r="T1436" i="2"/>
  <c r="U1436" i="2" s="1"/>
  <c r="AA1436" i="2" l="1"/>
  <c r="V1436" i="2"/>
  <c r="S1438" i="2"/>
  <c r="T1437" i="2"/>
  <c r="U1437" i="2" s="1"/>
  <c r="X1435" i="2"/>
  <c r="Z1435" i="2" s="1"/>
  <c r="Y1435" i="2" s="1"/>
  <c r="W1436" i="2"/>
  <c r="X1436" i="2" l="1"/>
  <c r="Z1436" i="2" s="1"/>
  <c r="Y1436" i="2" s="1"/>
  <c r="W1437" i="2"/>
  <c r="AA1437" i="2"/>
  <c r="V1437" i="2"/>
  <c r="S1439" i="2"/>
  <c r="T1438" i="2"/>
  <c r="U1438" i="2" s="1"/>
  <c r="V1438" i="2" l="1"/>
  <c r="AA1438" i="2"/>
  <c r="S1440" i="2"/>
  <c r="T1439" i="2"/>
  <c r="U1439" i="2" s="1"/>
  <c r="W1438" i="2"/>
  <c r="X1437" i="2"/>
  <c r="Z1437" i="2" s="1"/>
  <c r="Y1437" i="2" s="1"/>
  <c r="W1439" i="2" l="1"/>
  <c r="X1438" i="2"/>
  <c r="Z1438" i="2" s="1"/>
  <c r="Y1438" i="2" s="1"/>
  <c r="V1439" i="2"/>
  <c r="AA1439" i="2"/>
  <c r="S1441" i="2"/>
  <c r="T1440" i="2"/>
  <c r="U1440" i="2" s="1"/>
  <c r="V1440" i="2" l="1"/>
  <c r="AA1440" i="2"/>
  <c r="T1441" i="2"/>
  <c r="U1441" i="2" s="1"/>
  <c r="S1442" i="2"/>
  <c r="W1440" i="2"/>
  <c r="X1439" i="2"/>
  <c r="Z1439" i="2" s="1"/>
  <c r="Y1439" i="2" s="1"/>
  <c r="X1440" i="2" l="1"/>
  <c r="Z1440" i="2" s="1"/>
  <c r="Y1440" i="2" s="1"/>
  <c r="W1441" i="2"/>
  <c r="T1442" i="2"/>
  <c r="U1442" i="2" s="1"/>
  <c r="S1443" i="2"/>
  <c r="V1441" i="2"/>
  <c r="AA1441" i="2"/>
  <c r="S1444" i="2" l="1"/>
  <c r="T1443" i="2"/>
  <c r="U1443" i="2" s="1"/>
  <c r="AA1442" i="2"/>
  <c r="V1442" i="2"/>
  <c r="X1441" i="2"/>
  <c r="Z1441" i="2" s="1"/>
  <c r="Y1441" i="2" s="1"/>
  <c r="W1442" i="2"/>
  <c r="W1443" i="2" l="1"/>
  <c r="X1442" i="2"/>
  <c r="Z1442" i="2" s="1"/>
  <c r="Y1442" i="2" s="1"/>
  <c r="AA1443" i="2"/>
  <c r="V1443" i="2"/>
  <c r="S1445" i="2"/>
  <c r="T1444" i="2"/>
  <c r="U1444" i="2" s="1"/>
  <c r="AA1444" i="2" l="1"/>
  <c r="V1444" i="2"/>
  <c r="S1446" i="2"/>
  <c r="T1445" i="2"/>
  <c r="U1445" i="2" s="1"/>
  <c r="W1444" i="2"/>
  <c r="X1443" i="2"/>
  <c r="Z1443" i="2" s="1"/>
  <c r="Y1443" i="2" s="1"/>
  <c r="W1445" i="2" l="1"/>
  <c r="X1444" i="2"/>
  <c r="Z1444" i="2" s="1"/>
  <c r="Y1444" i="2" s="1"/>
  <c r="AA1445" i="2"/>
  <c r="V1445" i="2"/>
  <c r="S1447" i="2"/>
  <c r="T1446" i="2"/>
  <c r="U1446" i="2" s="1"/>
  <c r="AA1446" i="2" l="1"/>
  <c r="V1446" i="2"/>
  <c r="S1448" i="2"/>
  <c r="T1447" i="2"/>
  <c r="U1447" i="2" s="1"/>
  <c r="X1445" i="2"/>
  <c r="Z1445" i="2" s="1"/>
  <c r="Y1445" i="2" s="1"/>
  <c r="W1446" i="2"/>
  <c r="X1446" i="2" l="1"/>
  <c r="Z1446" i="2" s="1"/>
  <c r="Y1446" i="2" s="1"/>
  <c r="W1447" i="2"/>
  <c r="AA1447" i="2"/>
  <c r="V1447" i="2"/>
  <c r="T1448" i="2"/>
  <c r="U1448" i="2" s="1"/>
  <c r="S1449" i="2"/>
  <c r="V1448" i="2" l="1"/>
  <c r="AA1448" i="2"/>
  <c r="T1449" i="2"/>
  <c r="U1449" i="2" s="1"/>
  <c r="S1450" i="2"/>
  <c r="W1448" i="2"/>
  <c r="X1447" i="2"/>
  <c r="Z1447" i="2" s="1"/>
  <c r="Y1447" i="2" s="1"/>
  <c r="X1448" i="2" l="1"/>
  <c r="Z1448" i="2" s="1"/>
  <c r="Y1448" i="2" s="1"/>
  <c r="W1449" i="2"/>
  <c r="T1450" i="2"/>
  <c r="U1450" i="2" s="1"/>
  <c r="S1451" i="2"/>
  <c r="V1449" i="2"/>
  <c r="AA1449" i="2"/>
  <c r="S1452" i="2" l="1"/>
  <c r="T1451" i="2"/>
  <c r="U1451" i="2" s="1"/>
  <c r="V1450" i="2"/>
  <c r="AA1450" i="2"/>
  <c r="X1449" i="2"/>
  <c r="Z1449" i="2" s="1"/>
  <c r="Y1449" i="2" s="1"/>
  <c r="W1450" i="2"/>
  <c r="W1451" i="2" l="1"/>
  <c r="X1450" i="2"/>
  <c r="Z1450" i="2" s="1"/>
  <c r="Y1450" i="2" s="1"/>
  <c r="V1451" i="2"/>
  <c r="AA1451" i="2"/>
  <c r="S1453" i="2"/>
  <c r="T1452" i="2"/>
  <c r="U1452" i="2" s="1"/>
  <c r="V1452" i="2" l="1"/>
  <c r="AA1452" i="2"/>
  <c r="S1454" i="2"/>
  <c r="T1453" i="2"/>
  <c r="U1453" i="2" s="1"/>
  <c r="W1452" i="2"/>
  <c r="X1451" i="2"/>
  <c r="Z1451" i="2" s="1"/>
  <c r="Y1451" i="2" s="1"/>
  <c r="X1452" i="2" l="1"/>
  <c r="Z1452" i="2" s="1"/>
  <c r="Y1452" i="2" s="1"/>
  <c r="W1453" i="2"/>
  <c r="AA1453" i="2"/>
  <c r="V1453" i="2"/>
  <c r="T1454" i="2"/>
  <c r="U1454" i="2" s="1"/>
  <c r="S1455" i="2"/>
  <c r="V1454" i="2" l="1"/>
  <c r="AA1454" i="2"/>
  <c r="T1455" i="2"/>
  <c r="U1455" i="2" s="1"/>
  <c r="S1456" i="2"/>
  <c r="X1453" i="2"/>
  <c r="Z1453" i="2" s="1"/>
  <c r="Y1453" i="2" s="1"/>
  <c r="W1454" i="2"/>
  <c r="X1454" i="2" l="1"/>
  <c r="Z1454" i="2" s="1"/>
  <c r="Y1454" i="2" s="1"/>
  <c r="W1455" i="2"/>
  <c r="S1457" i="2"/>
  <c r="T1456" i="2"/>
  <c r="U1456" i="2" s="1"/>
  <c r="AA1455" i="2"/>
  <c r="V1455" i="2"/>
  <c r="T1457" i="2" l="1"/>
  <c r="U1457" i="2" s="1"/>
  <c r="S1458" i="2"/>
  <c r="AA1456" i="2"/>
  <c r="V1456" i="2"/>
  <c r="W1456" i="2"/>
  <c r="X1455" i="2"/>
  <c r="Z1455" i="2" s="1"/>
  <c r="Y1455" i="2" s="1"/>
  <c r="W1457" i="2" l="1"/>
  <c r="X1456" i="2"/>
  <c r="Z1456" i="2" s="1"/>
  <c r="Y1456" i="2" s="1"/>
  <c r="S1459" i="2"/>
  <c r="T1458" i="2"/>
  <c r="U1458" i="2" s="1"/>
  <c r="AA1457" i="2"/>
  <c r="V1457" i="2"/>
  <c r="AA1458" i="2" l="1"/>
  <c r="V1458" i="2"/>
  <c r="S1460" i="2"/>
  <c r="T1459" i="2"/>
  <c r="U1459" i="2" s="1"/>
  <c r="W1458" i="2"/>
  <c r="X1457" i="2"/>
  <c r="Z1457" i="2" s="1"/>
  <c r="Y1457" i="2" s="1"/>
  <c r="W1459" i="2" l="1"/>
  <c r="X1458" i="2"/>
  <c r="Z1458" i="2" s="1"/>
  <c r="Y1458" i="2" s="1"/>
  <c r="T1460" i="2"/>
  <c r="U1460" i="2" s="1"/>
  <c r="S1461" i="2"/>
  <c r="AA1459" i="2"/>
  <c r="V1459" i="2"/>
  <c r="T1461" i="2" l="1"/>
  <c r="U1461" i="2" s="1"/>
  <c r="S1462" i="2"/>
  <c r="V1460" i="2"/>
  <c r="AA1460" i="2"/>
  <c r="X1459" i="2"/>
  <c r="Z1459" i="2" s="1"/>
  <c r="Y1459" i="2" s="1"/>
  <c r="W1460" i="2"/>
  <c r="X1460" i="2" l="1"/>
  <c r="Z1460" i="2" s="1"/>
  <c r="Y1460" i="2" s="1"/>
  <c r="W1461" i="2"/>
  <c r="T1462" i="2"/>
  <c r="U1462" i="2" s="1"/>
  <c r="S1463" i="2"/>
  <c r="AA1461" i="2"/>
  <c r="V1461" i="2"/>
  <c r="T1463" i="2" l="1"/>
  <c r="U1463" i="2" s="1"/>
  <c r="S1464" i="2"/>
  <c r="V1462" i="2"/>
  <c r="AA1462" i="2"/>
  <c r="X1461" i="2"/>
  <c r="Z1461" i="2" s="1"/>
  <c r="Y1461" i="2" s="1"/>
  <c r="W1462" i="2"/>
  <c r="W1463" i="2" l="1"/>
  <c r="X1462" i="2"/>
  <c r="Z1462" i="2" s="1"/>
  <c r="Y1462" i="2" s="1"/>
  <c r="S1465" i="2"/>
  <c r="T1464" i="2"/>
  <c r="U1464" i="2" s="1"/>
  <c r="V1463" i="2"/>
  <c r="AA1463" i="2"/>
  <c r="V1464" i="2" l="1"/>
  <c r="AA1464" i="2"/>
  <c r="S1466" i="2"/>
  <c r="T1465" i="2"/>
  <c r="U1465" i="2" s="1"/>
  <c r="W1464" i="2"/>
  <c r="X1463" i="2"/>
  <c r="Z1463" i="2" s="1"/>
  <c r="Y1463" i="2" s="1"/>
  <c r="X1464" i="2" l="1"/>
  <c r="Z1464" i="2" s="1"/>
  <c r="Y1464" i="2" s="1"/>
  <c r="W1465" i="2"/>
  <c r="AA1465" i="2"/>
  <c r="V1465" i="2"/>
  <c r="S1467" i="2"/>
  <c r="T1466" i="2"/>
  <c r="U1466" i="2" s="1"/>
  <c r="V1466" i="2" l="1"/>
  <c r="AA1466" i="2"/>
  <c r="S1468" i="2"/>
  <c r="T1467" i="2"/>
  <c r="U1467" i="2" s="1"/>
  <c r="W1466" i="2"/>
  <c r="X1465" i="2"/>
  <c r="Z1465" i="2" s="1"/>
  <c r="Y1465" i="2" s="1"/>
  <c r="X1466" i="2" l="1"/>
  <c r="Z1466" i="2" s="1"/>
  <c r="Y1466" i="2" s="1"/>
  <c r="W1467" i="2"/>
  <c r="V1467" i="2"/>
  <c r="AA1467" i="2"/>
  <c r="T1468" i="2"/>
  <c r="U1468" i="2" s="1"/>
  <c r="S1469" i="2"/>
  <c r="T1469" i="2" l="1"/>
  <c r="U1469" i="2" s="1"/>
  <c r="S1470" i="2"/>
  <c r="AA1468" i="2"/>
  <c r="V1468" i="2"/>
  <c r="W1468" i="2"/>
  <c r="X1467" i="2"/>
  <c r="Z1467" i="2" s="1"/>
  <c r="Y1467" i="2" s="1"/>
  <c r="X1468" i="2" l="1"/>
  <c r="Z1468" i="2" s="1"/>
  <c r="Y1468" i="2" s="1"/>
  <c r="W1469" i="2"/>
  <c r="T1470" i="2"/>
  <c r="U1470" i="2" s="1"/>
  <c r="S1471" i="2"/>
  <c r="AA1469" i="2"/>
  <c r="V1469" i="2"/>
  <c r="S1472" i="2" l="1"/>
  <c r="T1471" i="2"/>
  <c r="U1471" i="2" s="1"/>
  <c r="V1470" i="2"/>
  <c r="AA1470" i="2"/>
  <c r="X1469" i="2"/>
  <c r="Z1469" i="2" s="1"/>
  <c r="Y1469" i="2" s="1"/>
  <c r="W1470" i="2"/>
  <c r="W1471" i="2" l="1"/>
  <c r="X1470" i="2"/>
  <c r="Z1470" i="2" s="1"/>
  <c r="Y1470" i="2" s="1"/>
  <c r="AA1471" i="2"/>
  <c r="V1471" i="2"/>
  <c r="S1473" i="2"/>
  <c r="T1472" i="2"/>
  <c r="U1472" i="2" s="1"/>
  <c r="AA1472" i="2" l="1"/>
  <c r="V1472" i="2"/>
  <c r="T1473" i="2"/>
  <c r="U1473" i="2" s="1"/>
  <c r="S1474" i="2"/>
  <c r="W1472" i="2"/>
  <c r="X1471" i="2"/>
  <c r="Z1471" i="2" s="1"/>
  <c r="Y1471" i="2" s="1"/>
  <c r="X1472" i="2" l="1"/>
  <c r="Z1472" i="2" s="1"/>
  <c r="Y1472" i="2" s="1"/>
  <c r="W1473" i="2"/>
  <c r="T1474" i="2"/>
  <c r="U1474" i="2" s="1"/>
  <c r="S1475" i="2"/>
  <c r="V1473" i="2"/>
  <c r="AA1473" i="2"/>
  <c r="S1476" i="2" l="1"/>
  <c r="T1475" i="2"/>
  <c r="U1475" i="2" s="1"/>
  <c r="V1474" i="2"/>
  <c r="AA1474" i="2"/>
  <c r="W1474" i="2"/>
  <c r="X1473" i="2"/>
  <c r="Z1473" i="2" s="1"/>
  <c r="Y1473" i="2" s="1"/>
  <c r="W1475" i="2" l="1"/>
  <c r="X1474" i="2"/>
  <c r="Z1474" i="2" s="1"/>
  <c r="Y1474" i="2" s="1"/>
  <c r="AA1475" i="2"/>
  <c r="V1475" i="2"/>
  <c r="T1476" i="2"/>
  <c r="U1476" i="2" s="1"/>
  <c r="S1477" i="2"/>
  <c r="V1476" i="2" l="1"/>
  <c r="AA1476" i="2"/>
  <c r="T1477" i="2"/>
  <c r="U1477" i="2" s="1"/>
  <c r="S1478" i="2"/>
  <c r="X1475" i="2"/>
  <c r="Z1475" i="2" s="1"/>
  <c r="Y1475" i="2" s="1"/>
  <c r="W1476" i="2"/>
  <c r="W1477" i="2" l="1"/>
  <c r="X1476" i="2"/>
  <c r="Z1476" i="2" s="1"/>
  <c r="Y1476" i="2" s="1"/>
  <c r="S1479" i="2"/>
  <c r="T1478" i="2"/>
  <c r="U1478" i="2" s="1"/>
  <c r="V1477" i="2"/>
  <c r="AA1477" i="2"/>
  <c r="V1478" i="2" l="1"/>
  <c r="AA1478" i="2"/>
  <c r="T1479" i="2"/>
  <c r="U1479" i="2" s="1"/>
  <c r="S1480" i="2"/>
  <c r="W1478" i="2"/>
  <c r="X1477" i="2"/>
  <c r="Z1477" i="2" s="1"/>
  <c r="Y1477" i="2" s="1"/>
  <c r="X1478" i="2" l="1"/>
  <c r="Z1478" i="2" s="1"/>
  <c r="Y1478" i="2" s="1"/>
  <c r="W1479" i="2"/>
  <c r="T1480" i="2"/>
  <c r="U1480" i="2" s="1"/>
  <c r="S1481" i="2"/>
  <c r="V1479" i="2"/>
  <c r="AA1479" i="2"/>
  <c r="T1481" i="2" l="1"/>
  <c r="U1481" i="2" s="1"/>
  <c r="S1482" i="2"/>
  <c r="AA1480" i="2"/>
  <c r="V1480" i="2"/>
  <c r="W1480" i="2"/>
  <c r="X1479" i="2"/>
  <c r="Z1479" i="2" s="1"/>
  <c r="Y1479" i="2" s="1"/>
  <c r="X1480" i="2" l="1"/>
  <c r="Z1480" i="2" s="1"/>
  <c r="Y1480" i="2" s="1"/>
  <c r="W1481" i="2"/>
  <c r="T1482" i="2"/>
  <c r="U1482" i="2" s="1"/>
  <c r="S1483" i="2"/>
  <c r="AA1481" i="2"/>
  <c r="V1481" i="2"/>
  <c r="S1484" i="2" l="1"/>
  <c r="T1483" i="2"/>
  <c r="U1483" i="2" s="1"/>
  <c r="V1482" i="2"/>
  <c r="AA1482" i="2"/>
  <c r="X1481" i="2"/>
  <c r="Z1481" i="2" s="1"/>
  <c r="Y1481" i="2" s="1"/>
  <c r="W1482" i="2"/>
  <c r="W1483" i="2" l="1"/>
  <c r="X1482" i="2"/>
  <c r="Z1482" i="2" s="1"/>
  <c r="Y1482" i="2" s="1"/>
  <c r="AA1483" i="2"/>
  <c r="V1483" i="2"/>
  <c r="S1485" i="2"/>
  <c r="T1484" i="2"/>
  <c r="U1484" i="2" s="1"/>
  <c r="AA1484" i="2" l="1"/>
  <c r="V1484" i="2"/>
  <c r="T1485" i="2"/>
  <c r="U1485" i="2" s="1"/>
  <c r="S1486" i="2"/>
  <c r="W1484" i="2"/>
  <c r="X1483" i="2"/>
  <c r="Z1483" i="2" s="1"/>
  <c r="Y1483" i="2" s="1"/>
  <c r="X1484" i="2" l="1"/>
  <c r="Z1484" i="2" s="1"/>
  <c r="Y1484" i="2" s="1"/>
  <c r="W1485" i="2"/>
  <c r="T1486" i="2"/>
  <c r="U1486" i="2" s="1"/>
  <c r="S1487" i="2"/>
  <c r="AA1485" i="2"/>
  <c r="V1485" i="2"/>
  <c r="S1488" i="2" l="1"/>
  <c r="T1487" i="2"/>
  <c r="U1487" i="2" s="1"/>
  <c r="AA1486" i="2"/>
  <c r="V1486" i="2"/>
  <c r="W1486" i="2"/>
  <c r="X1485" i="2"/>
  <c r="Z1485" i="2" s="1"/>
  <c r="Y1485" i="2" s="1"/>
  <c r="X1486" i="2" l="1"/>
  <c r="Z1486" i="2" s="1"/>
  <c r="Y1486" i="2" s="1"/>
  <c r="W1487" i="2"/>
  <c r="AA1487" i="2"/>
  <c r="V1487" i="2"/>
  <c r="T1488" i="2"/>
  <c r="U1488" i="2" s="1"/>
  <c r="S1489" i="2"/>
  <c r="V1488" i="2" l="1"/>
  <c r="AA1488" i="2"/>
  <c r="T1489" i="2"/>
  <c r="U1489" i="2" s="1"/>
  <c r="S1490" i="2"/>
  <c r="W1488" i="2"/>
  <c r="X1487" i="2"/>
  <c r="Z1487" i="2" s="1"/>
  <c r="Y1487" i="2" s="1"/>
  <c r="W1489" i="2" l="1"/>
  <c r="X1488" i="2"/>
  <c r="Z1488" i="2" s="1"/>
  <c r="Y1488" i="2" s="1"/>
  <c r="S1491" i="2"/>
  <c r="T1490" i="2"/>
  <c r="U1490" i="2" s="1"/>
  <c r="AA1489" i="2"/>
  <c r="V1489" i="2"/>
  <c r="V1490" i="2" l="1"/>
  <c r="AA1490" i="2"/>
  <c r="S1492" i="2"/>
  <c r="T1491" i="2"/>
  <c r="U1491" i="2" s="1"/>
  <c r="X1489" i="2"/>
  <c r="Z1489" i="2" s="1"/>
  <c r="Y1489" i="2" s="1"/>
  <c r="W1490" i="2"/>
  <c r="X1490" i="2" l="1"/>
  <c r="Z1490" i="2" s="1"/>
  <c r="Y1490" i="2" s="1"/>
  <c r="W1491" i="2"/>
  <c r="V1491" i="2"/>
  <c r="AA1491" i="2"/>
  <c r="T1492" i="2"/>
  <c r="U1492" i="2" s="1"/>
  <c r="S1493" i="2"/>
  <c r="S1494" i="2" l="1"/>
  <c r="T1493" i="2"/>
  <c r="U1493" i="2" s="1"/>
  <c r="AA1492" i="2"/>
  <c r="V1492" i="2"/>
  <c r="W1492" i="2"/>
  <c r="X1491" i="2"/>
  <c r="Z1491" i="2" s="1"/>
  <c r="Y1491" i="2" s="1"/>
  <c r="X1492" i="2" l="1"/>
  <c r="Z1492" i="2" s="1"/>
  <c r="Y1492" i="2" s="1"/>
  <c r="W1493" i="2"/>
  <c r="AA1493" i="2"/>
  <c r="V1493" i="2"/>
  <c r="T1494" i="2"/>
  <c r="U1494" i="2" s="1"/>
  <c r="S1495" i="2"/>
  <c r="V1494" i="2" l="1"/>
  <c r="AA1494" i="2"/>
  <c r="X1493" i="2"/>
  <c r="Z1493" i="2" s="1"/>
  <c r="Y1493" i="2" s="1"/>
  <c r="W1494" i="2"/>
  <c r="S1496" i="2"/>
  <c r="T1495" i="2"/>
  <c r="U1495" i="2" s="1"/>
  <c r="AA1495" i="2" l="1"/>
  <c r="V1495" i="2"/>
  <c r="S1497" i="2"/>
  <c r="T1496" i="2"/>
  <c r="U1496" i="2" s="1"/>
  <c r="W1495" i="2"/>
  <c r="X1494" i="2"/>
  <c r="Z1494" i="2" s="1"/>
  <c r="Y1494" i="2" s="1"/>
  <c r="X1495" i="2" l="1"/>
  <c r="Z1495" i="2" s="1"/>
  <c r="Y1495" i="2" s="1"/>
  <c r="W1496" i="2"/>
  <c r="AA1496" i="2"/>
  <c r="V1496" i="2"/>
  <c r="S1498" i="2"/>
  <c r="T1497" i="2"/>
  <c r="U1497" i="2" s="1"/>
  <c r="T1498" i="2" l="1"/>
  <c r="U1498" i="2" s="1"/>
  <c r="S1499" i="2"/>
  <c r="AA1497" i="2"/>
  <c r="V1497" i="2"/>
  <c r="X1496" i="2"/>
  <c r="Z1496" i="2" s="1"/>
  <c r="Y1496" i="2" s="1"/>
  <c r="W1497" i="2"/>
  <c r="W1498" i="2" l="1"/>
  <c r="X1497" i="2"/>
  <c r="Z1497" i="2" s="1"/>
  <c r="Y1497" i="2" s="1"/>
  <c r="S1500" i="2"/>
  <c r="T1499" i="2"/>
  <c r="U1499" i="2" s="1"/>
  <c r="V1498" i="2"/>
  <c r="AA1498" i="2"/>
  <c r="AA1499" i="2" l="1"/>
  <c r="V1499" i="2"/>
  <c r="T1500" i="2"/>
  <c r="U1500" i="2" s="1"/>
  <c r="S1501" i="2"/>
  <c r="W1499" i="2"/>
  <c r="X1498" i="2"/>
  <c r="Z1498" i="2" s="1"/>
  <c r="Y1498" i="2" s="1"/>
  <c r="W1500" i="2" l="1"/>
  <c r="X1499" i="2"/>
  <c r="Z1499" i="2" s="1"/>
  <c r="Y1499" i="2" s="1"/>
  <c r="T1501" i="2"/>
  <c r="U1501" i="2" s="1"/>
  <c r="S1502" i="2"/>
  <c r="V1500" i="2"/>
  <c r="AA1500" i="2"/>
  <c r="T1502" i="2" l="1"/>
  <c r="U1502" i="2" s="1"/>
  <c r="S1503" i="2"/>
  <c r="AA1501" i="2"/>
  <c r="V1501" i="2"/>
  <c r="W1501" i="2"/>
  <c r="X1500" i="2"/>
  <c r="Z1500" i="2" s="1"/>
  <c r="Y1500" i="2" s="1"/>
  <c r="W1502" i="2" l="1"/>
  <c r="X1501" i="2"/>
  <c r="Z1501" i="2" s="1"/>
  <c r="Y1501" i="2" s="1"/>
  <c r="T1503" i="2"/>
  <c r="U1503" i="2" s="1"/>
  <c r="S1504" i="2"/>
  <c r="T1504" i="2" s="1"/>
  <c r="U1504" i="2" s="1"/>
  <c r="V1502" i="2"/>
  <c r="AA1502" i="2"/>
  <c r="I89" i="2" l="1"/>
  <c r="I11" i="2"/>
  <c r="I143" i="2"/>
  <c r="H143" i="2"/>
  <c r="H89" i="2"/>
  <c r="H138" i="2"/>
  <c r="H11" i="2"/>
  <c r="I138" i="2"/>
  <c r="I125" i="2"/>
  <c r="I28" i="2"/>
  <c r="I112" i="2"/>
  <c r="H112" i="2"/>
  <c r="H125" i="2"/>
  <c r="I136" i="2"/>
  <c r="H136" i="2"/>
  <c r="H28" i="2"/>
  <c r="I134" i="2"/>
  <c r="H134" i="2"/>
  <c r="V1504" i="2"/>
  <c r="AA1504" i="2"/>
  <c r="H78" i="2"/>
  <c r="I7" i="2"/>
  <c r="H30" i="2"/>
  <c r="I31" i="2"/>
  <c r="H114" i="2"/>
  <c r="I17" i="2"/>
  <c r="H6" i="2"/>
  <c r="H82" i="2"/>
  <c r="H51" i="2"/>
  <c r="H137" i="2"/>
  <c r="H66" i="2"/>
  <c r="H32" i="2"/>
  <c r="H63" i="2"/>
  <c r="H56" i="2"/>
  <c r="I101" i="2"/>
  <c r="I9" i="2"/>
  <c r="H10" i="2"/>
  <c r="I144" i="2"/>
  <c r="H123" i="2"/>
  <c r="H29" i="2"/>
  <c r="H52" i="2"/>
  <c r="H57" i="2"/>
  <c r="I98" i="2"/>
  <c r="I33" i="2"/>
  <c r="I114" i="2"/>
  <c r="I29" i="2"/>
  <c r="I45" i="2"/>
  <c r="H23" i="2"/>
  <c r="H73" i="2"/>
  <c r="I110" i="2"/>
  <c r="I139" i="2"/>
  <c r="I90" i="2"/>
  <c r="I60" i="2"/>
  <c r="I21" i="2"/>
  <c r="I145" i="2"/>
  <c r="H128" i="2"/>
  <c r="I30" i="2"/>
  <c r="H60" i="2"/>
  <c r="H26" i="2"/>
  <c r="H76" i="2"/>
  <c r="H121" i="2"/>
  <c r="H94" i="2"/>
  <c r="I116" i="2"/>
  <c r="H101" i="2"/>
  <c r="H100" i="2"/>
  <c r="I75" i="2"/>
  <c r="I66" i="2"/>
  <c r="I64" i="2"/>
  <c r="H140" i="2"/>
  <c r="H80" i="2"/>
  <c r="H126" i="2"/>
  <c r="I32" i="2"/>
  <c r="H40" i="2"/>
  <c r="I16" i="2"/>
  <c r="I41" i="2"/>
  <c r="I19" i="2"/>
  <c r="I68" i="2"/>
  <c r="I135" i="2"/>
  <c r="I18" i="2"/>
  <c r="I23" i="2"/>
  <c r="I137" i="2"/>
  <c r="H115" i="2"/>
  <c r="H113" i="2"/>
  <c r="I82" i="2"/>
  <c r="H87" i="2"/>
  <c r="I123" i="2"/>
  <c r="I10" i="2"/>
  <c r="H116" i="2"/>
  <c r="H36" i="2"/>
  <c r="H146" i="2"/>
  <c r="H110" i="2"/>
  <c r="H19" i="2"/>
  <c r="J19" i="2" s="1"/>
  <c r="I146" i="2"/>
  <c r="I133" i="2"/>
  <c r="I149" i="2"/>
  <c r="I99" i="2"/>
  <c r="I85" i="2"/>
  <c r="I80" i="2"/>
  <c r="H85" i="2"/>
  <c r="I35" i="2"/>
  <c r="I52" i="2"/>
  <c r="I124" i="2"/>
  <c r="I148" i="2"/>
  <c r="H149" i="2"/>
  <c r="H70" i="2"/>
  <c r="H64" i="2"/>
  <c r="H111" i="2"/>
  <c r="H99" i="2"/>
  <c r="I36" i="2"/>
  <c r="I84" i="2"/>
  <c r="H129" i="2"/>
  <c r="I83" i="2"/>
  <c r="I26" i="2"/>
  <c r="H120" i="2"/>
  <c r="I15" i="2"/>
  <c r="H72" i="2"/>
  <c r="H77" i="2"/>
  <c r="H50" i="2"/>
  <c r="H7" i="2"/>
  <c r="J7" i="2" s="1"/>
  <c r="I142" i="2"/>
  <c r="H147" i="2"/>
  <c r="I76" i="2"/>
  <c r="H31" i="2"/>
  <c r="H33" i="2"/>
  <c r="H117" i="2"/>
  <c r="H16" i="2"/>
  <c r="H105" i="2"/>
  <c r="I37" i="2"/>
  <c r="H61" i="2"/>
  <c r="H47" i="2"/>
  <c r="H141" i="2"/>
  <c r="I58" i="2"/>
  <c r="H148" i="2"/>
  <c r="I69" i="2"/>
  <c r="H97" i="2"/>
  <c r="I8" i="2"/>
  <c r="H102" i="2"/>
  <c r="I57" i="2"/>
  <c r="I46" i="2"/>
  <c r="I47" i="2"/>
  <c r="I20" i="2"/>
  <c r="H145" i="2"/>
  <c r="H124" i="2"/>
  <c r="I147" i="2"/>
  <c r="H18" i="2"/>
  <c r="H17" i="2"/>
  <c r="H59" i="2"/>
  <c r="I108" i="2"/>
  <c r="I78" i="2"/>
  <c r="H43" i="2"/>
  <c r="H54" i="2"/>
  <c r="J54" i="2" s="1"/>
  <c r="H58" i="2"/>
  <c r="H65" i="2"/>
  <c r="I65" i="2"/>
  <c r="H44" i="2"/>
  <c r="I44" i="2"/>
  <c r="I27" i="2"/>
  <c r="H42" i="2"/>
  <c r="I128" i="2"/>
  <c r="H88" i="2"/>
  <c r="H15" i="2"/>
  <c r="H68" i="2"/>
  <c r="H67" i="2"/>
  <c r="I88" i="2"/>
  <c r="I141" i="2"/>
  <c r="I140" i="2"/>
  <c r="H27" i="2"/>
  <c r="I74" i="2"/>
  <c r="H69" i="2"/>
  <c r="H118" i="2"/>
  <c r="H35" i="2"/>
  <c r="H86" i="2"/>
  <c r="I91" i="2"/>
  <c r="I34" i="2"/>
  <c r="I81" i="2"/>
  <c r="H20" i="2"/>
  <c r="H130" i="2"/>
  <c r="I5" i="2"/>
  <c r="I126" i="2"/>
  <c r="I94" i="2"/>
  <c r="I97" i="2"/>
  <c r="I87" i="2"/>
  <c r="I96" i="2"/>
  <c r="H142" i="2"/>
  <c r="H132" i="2"/>
  <c r="I111" i="2"/>
  <c r="H37" i="2"/>
  <c r="I62" i="2"/>
  <c r="H95" i="2"/>
  <c r="I127" i="2"/>
  <c r="I53" i="2"/>
  <c r="H133" i="2"/>
  <c r="H75" i="2"/>
  <c r="I102" i="2"/>
  <c r="H14" i="2"/>
  <c r="I117" i="2"/>
  <c r="H139" i="2"/>
  <c r="I12" i="2"/>
  <c r="H98" i="2"/>
  <c r="I73" i="2"/>
  <c r="I120" i="2"/>
  <c r="I70" i="2"/>
  <c r="H96" i="2"/>
  <c r="I122" i="2"/>
  <c r="I130" i="2"/>
  <c r="I119" i="2"/>
  <c r="H9" i="2"/>
  <c r="I100" i="2"/>
  <c r="I67" i="2"/>
  <c r="H34" i="2"/>
  <c r="H39" i="2"/>
  <c r="I50" i="2"/>
  <c r="I86" i="2"/>
  <c r="H55" i="2"/>
  <c r="I13" i="2"/>
  <c r="H144" i="2"/>
  <c r="I39" i="2"/>
  <c r="H91" i="2"/>
  <c r="I132" i="2"/>
  <c r="H48" i="2"/>
  <c r="H74" i="2"/>
  <c r="H45" i="2"/>
  <c r="H62" i="2"/>
  <c r="I42" i="2"/>
  <c r="I72" i="2"/>
  <c r="H25" i="2"/>
  <c r="I48" i="2"/>
  <c r="H13" i="2"/>
  <c r="J13" i="2" s="1"/>
  <c r="I79" i="2"/>
  <c r="I61" i="2"/>
  <c r="H38" i="2"/>
  <c r="I38" i="2"/>
  <c r="H109" i="2"/>
  <c r="AH3" i="2"/>
  <c r="I24" i="2"/>
  <c r="H90" i="2"/>
  <c r="I95" i="2"/>
  <c r="H21" i="2"/>
  <c r="H83" i="2"/>
  <c r="I121" i="2"/>
  <c r="I77" i="2"/>
  <c r="I118" i="2"/>
  <c r="H104" i="2"/>
  <c r="H79" i="2"/>
  <c r="I92" i="2"/>
  <c r="H107" i="2"/>
  <c r="H12" i="2"/>
  <c r="J12" i="2" s="1"/>
  <c r="H93" i="2"/>
  <c r="I51" i="2"/>
  <c r="H135" i="2"/>
  <c r="I59" i="2"/>
  <c r="H127" i="2"/>
  <c r="H8" i="2"/>
  <c r="H81" i="2"/>
  <c r="I104" i="2"/>
  <c r="I109" i="2"/>
  <c r="I63" i="2"/>
  <c r="H22" i="2"/>
  <c r="I56" i="2"/>
  <c r="I129" i="2"/>
  <c r="I113" i="2"/>
  <c r="I93" i="2"/>
  <c r="I6" i="2"/>
  <c r="H24" i="2"/>
  <c r="H122" i="2"/>
  <c r="H131" i="2"/>
  <c r="I106" i="2"/>
  <c r="I40" i="2"/>
  <c r="H119" i="2"/>
  <c r="H71" i="2"/>
  <c r="I54" i="2"/>
  <c r="H103" i="2"/>
  <c r="I49" i="2"/>
  <c r="H49" i="2"/>
  <c r="H46" i="2"/>
  <c r="H92" i="2"/>
  <c r="H106" i="2"/>
  <c r="I105" i="2"/>
  <c r="I14" i="2"/>
  <c r="H41" i="2"/>
  <c r="H53" i="2"/>
  <c r="I43" i="2"/>
  <c r="H5" i="2"/>
  <c r="J5" i="2" s="1"/>
  <c r="H108" i="2"/>
  <c r="I103" i="2"/>
  <c r="I131" i="2"/>
  <c r="I25" i="2"/>
  <c r="I22" i="2"/>
  <c r="I71" i="2"/>
  <c r="H84" i="2"/>
  <c r="I115" i="2"/>
  <c r="I107" i="2"/>
  <c r="I55" i="2"/>
  <c r="V1503" i="2"/>
  <c r="AA1503" i="2"/>
  <c r="X1502" i="2"/>
  <c r="Z1502" i="2" s="1"/>
  <c r="Y1502" i="2" s="1"/>
  <c r="W1503" i="2"/>
  <c r="J81" i="2" l="1"/>
  <c r="K81" i="2" s="1"/>
  <c r="J91" i="2"/>
  <c r="K91" i="2" s="1"/>
  <c r="J118" i="2"/>
  <c r="K118" i="2" s="1"/>
  <c r="J92" i="2"/>
  <c r="K92" i="2" s="1"/>
  <c r="J127" i="2"/>
  <c r="K127" i="2" s="1"/>
  <c r="J112" i="2"/>
  <c r="K112" i="2" s="1"/>
  <c r="J46" i="2"/>
  <c r="K46" i="2" s="1"/>
  <c r="J83" i="2"/>
  <c r="K83" i="2" s="1"/>
  <c r="J96" i="2"/>
  <c r="K96" i="2" s="1"/>
  <c r="J27" i="2"/>
  <c r="J44" i="2"/>
  <c r="K44" i="2" s="1"/>
  <c r="J124" i="2"/>
  <c r="K124" i="2" s="1"/>
  <c r="J141" i="2"/>
  <c r="K141" i="2" s="1"/>
  <c r="J111" i="2"/>
  <c r="K111" i="2" s="1"/>
  <c r="J113" i="2"/>
  <c r="K113" i="2" s="1"/>
  <c r="J126" i="2"/>
  <c r="K126" i="2" s="1"/>
  <c r="J26" i="2"/>
  <c r="K26" i="2" s="1"/>
  <c r="J30" i="2"/>
  <c r="K30" i="2" s="1"/>
  <c r="J20" i="2"/>
  <c r="K20" i="2" s="1"/>
  <c r="J58" i="2"/>
  <c r="K58" i="2" s="1"/>
  <c r="J72" i="2"/>
  <c r="K72" i="2" s="1"/>
  <c r="J149" i="2"/>
  <c r="K149" i="2" s="1"/>
  <c r="J128" i="2"/>
  <c r="K128" i="2" s="1"/>
  <c r="J32" i="2"/>
  <c r="K32" i="2" s="1"/>
  <c r="J63" i="2"/>
  <c r="K63" i="2" s="1"/>
  <c r="J108" i="2"/>
  <c r="K108" i="2" s="1"/>
  <c r="J62" i="2"/>
  <c r="K62" i="2" s="1"/>
  <c r="J39" i="2"/>
  <c r="K39" i="2" s="1"/>
  <c r="J98" i="2"/>
  <c r="K98" i="2" s="1"/>
  <c r="J37" i="2"/>
  <c r="K37" i="2" s="1"/>
  <c r="J67" i="2"/>
  <c r="K67" i="2" s="1"/>
  <c r="J105" i="2"/>
  <c r="K105" i="2" s="1"/>
  <c r="J110" i="2"/>
  <c r="K110" i="2" s="1"/>
  <c r="J66" i="2"/>
  <c r="K66" i="2" s="1"/>
  <c r="J11" i="2"/>
  <c r="J84" i="2"/>
  <c r="K84" i="2" s="1"/>
  <c r="J42" i="2"/>
  <c r="K42" i="2" s="1"/>
  <c r="J24" i="2"/>
  <c r="K24" i="2" s="1"/>
  <c r="J144" i="2"/>
  <c r="K144" i="2" s="1"/>
  <c r="J23" i="2"/>
  <c r="K23" i="2" s="1"/>
  <c r="J49" i="2"/>
  <c r="K49" i="2" s="1"/>
  <c r="J21" i="2"/>
  <c r="K21" i="2" s="1"/>
  <c r="J47" i="2"/>
  <c r="K47" i="2" s="1"/>
  <c r="J50" i="2"/>
  <c r="K50" i="2" s="1"/>
  <c r="J80" i="2"/>
  <c r="K80" i="2" s="1"/>
  <c r="J60" i="2"/>
  <c r="K60" i="2" s="1"/>
  <c r="J130" i="2"/>
  <c r="K130" i="2" s="1"/>
  <c r="J65" i="2"/>
  <c r="K65" i="2" s="1"/>
  <c r="J61" i="2"/>
  <c r="K61" i="2" s="1"/>
  <c r="J93" i="2"/>
  <c r="K93" i="2" s="1"/>
  <c r="J45" i="2"/>
  <c r="K45" i="2" s="1"/>
  <c r="J34" i="2"/>
  <c r="K34" i="2" s="1"/>
  <c r="J68" i="2"/>
  <c r="K68" i="2" s="1"/>
  <c r="J43" i="2"/>
  <c r="K43" i="2" s="1"/>
  <c r="J16" i="2"/>
  <c r="K16" i="2" s="1"/>
  <c r="J120" i="2"/>
  <c r="K120" i="2" s="1"/>
  <c r="J146" i="2"/>
  <c r="K146" i="2" s="1"/>
  <c r="J57" i="2"/>
  <c r="K57" i="2" s="1"/>
  <c r="J137" i="2"/>
  <c r="K137" i="2" s="1"/>
  <c r="J134" i="2"/>
  <c r="K134" i="2" s="1"/>
  <c r="J138" i="2"/>
  <c r="K138" i="2" s="1"/>
  <c r="J131" i="2"/>
  <c r="K131" i="2" s="1"/>
  <c r="J133" i="2"/>
  <c r="K133" i="2" s="1"/>
  <c r="J99" i="2"/>
  <c r="K99" i="2" s="1"/>
  <c r="J76" i="2"/>
  <c r="K76" i="2" s="1"/>
  <c r="J135" i="2"/>
  <c r="K135" i="2" s="1"/>
  <c r="J25" i="2"/>
  <c r="K25" i="2" s="1"/>
  <c r="J55" i="2"/>
  <c r="K55" i="2" s="1"/>
  <c r="J145" i="2"/>
  <c r="K145" i="2" s="1"/>
  <c r="J64" i="2"/>
  <c r="K64" i="2" s="1"/>
  <c r="J115" i="2"/>
  <c r="K115" i="2" s="1"/>
  <c r="J56" i="2"/>
  <c r="K56" i="2" s="1"/>
  <c r="J95" i="2"/>
  <c r="K95" i="2" s="1"/>
  <c r="J77" i="2"/>
  <c r="K77" i="2" s="1"/>
  <c r="J78" i="2"/>
  <c r="K78" i="2" s="1"/>
  <c r="J90" i="2"/>
  <c r="K90" i="2" s="1"/>
  <c r="J22" i="2"/>
  <c r="K22" i="2" s="1"/>
  <c r="J119" i="2"/>
  <c r="K119" i="2" s="1"/>
  <c r="J109" i="2"/>
  <c r="K109" i="2" s="1"/>
  <c r="J74" i="2"/>
  <c r="K74" i="2" s="1"/>
  <c r="J139" i="2"/>
  <c r="K139" i="2" s="1"/>
  <c r="J132" i="2"/>
  <c r="K132" i="2" s="1"/>
  <c r="J15" i="2"/>
  <c r="J102" i="2"/>
  <c r="K102" i="2" s="1"/>
  <c r="J117" i="2"/>
  <c r="K117" i="2" s="1"/>
  <c r="J36" i="2"/>
  <c r="K36" i="2" s="1"/>
  <c r="J100" i="2"/>
  <c r="K100" i="2" s="1"/>
  <c r="J52" i="2"/>
  <c r="K52" i="2" s="1"/>
  <c r="J51" i="2"/>
  <c r="K51" i="2" s="1"/>
  <c r="J89" i="2"/>
  <c r="K89" i="2" s="1"/>
  <c r="J41" i="2"/>
  <c r="K41" i="2" s="1"/>
  <c r="J79" i="2"/>
  <c r="K79" i="2" s="1"/>
  <c r="J48" i="2"/>
  <c r="K48" i="2" s="1"/>
  <c r="J142" i="2"/>
  <c r="K142" i="2" s="1"/>
  <c r="J86" i="2"/>
  <c r="K86" i="2" s="1"/>
  <c r="J88" i="2"/>
  <c r="K88" i="2" s="1"/>
  <c r="J33" i="2"/>
  <c r="K33" i="2" s="1"/>
  <c r="J116" i="2"/>
  <c r="K116" i="2" s="1"/>
  <c r="J101" i="2"/>
  <c r="K101" i="2" s="1"/>
  <c r="J29" i="2"/>
  <c r="K29" i="2" s="1"/>
  <c r="J82" i="2"/>
  <c r="K82" i="2" s="1"/>
  <c r="J28" i="2"/>
  <c r="K28" i="2" s="1"/>
  <c r="J143" i="2"/>
  <c r="K143" i="2" s="1"/>
  <c r="J70" i="2"/>
  <c r="K70" i="2" s="1"/>
  <c r="J140" i="2"/>
  <c r="K140" i="2" s="1"/>
  <c r="J103" i="2"/>
  <c r="K103" i="2" s="1"/>
  <c r="J71" i="2"/>
  <c r="K71" i="2" s="1"/>
  <c r="J107" i="2"/>
  <c r="K107" i="2" s="1"/>
  <c r="J53" i="2"/>
  <c r="K53" i="2" s="1"/>
  <c r="J104" i="2"/>
  <c r="K104" i="2" s="1"/>
  <c r="J38" i="2"/>
  <c r="K38" i="2" s="1"/>
  <c r="J9" i="2"/>
  <c r="K60" i="1" s="1"/>
  <c r="J14" i="2"/>
  <c r="K14" i="2" s="1"/>
  <c r="J35" i="2"/>
  <c r="K35" i="2" s="1"/>
  <c r="J59" i="2"/>
  <c r="K59" i="2" s="1"/>
  <c r="J97" i="2"/>
  <c r="K97" i="2" s="1"/>
  <c r="J31" i="2"/>
  <c r="K31" i="2" s="1"/>
  <c r="J129" i="2"/>
  <c r="K129" i="2" s="1"/>
  <c r="J85" i="2"/>
  <c r="K85" i="2" s="1"/>
  <c r="J123" i="2"/>
  <c r="K123" i="2" s="1"/>
  <c r="J6" i="2"/>
  <c r="K6" i="2" s="1"/>
  <c r="J136" i="2"/>
  <c r="K136" i="2" s="1"/>
  <c r="J17" i="2"/>
  <c r="K17" i="2" s="1"/>
  <c r="J94" i="2"/>
  <c r="K94" i="2" s="1"/>
  <c r="J106" i="2"/>
  <c r="K106" i="2" s="1"/>
  <c r="J122" i="2"/>
  <c r="K122" i="2" s="1"/>
  <c r="J8" i="2"/>
  <c r="K8" i="2" s="1"/>
  <c r="J75" i="2"/>
  <c r="K75" i="2" s="1"/>
  <c r="J69" i="2"/>
  <c r="K69" i="2" s="1"/>
  <c r="J18" i="2"/>
  <c r="K18" i="2" s="1"/>
  <c r="J148" i="2"/>
  <c r="J147" i="2"/>
  <c r="K147" i="2" s="1"/>
  <c r="J87" i="2"/>
  <c r="K87" i="2" s="1"/>
  <c r="J40" i="2"/>
  <c r="K40" i="2" s="1"/>
  <c r="J121" i="2"/>
  <c r="K121" i="2" s="1"/>
  <c r="J73" i="2"/>
  <c r="O15" i="1" s="1"/>
  <c r="J10" i="2"/>
  <c r="K10" i="2" s="1"/>
  <c r="J114" i="2"/>
  <c r="K114" i="2" s="1"/>
  <c r="J125" i="2"/>
  <c r="K125" i="2" s="1"/>
  <c r="K13" i="2"/>
  <c r="K7" i="2"/>
  <c r="X13" i="1"/>
  <c r="G3" i="2"/>
  <c r="B3" i="1" s="1"/>
  <c r="X14" i="1"/>
  <c r="W1504" i="2"/>
  <c r="X1504" i="2" s="1"/>
  <c r="Z1504" i="2" s="1"/>
  <c r="Y1504" i="2" s="1"/>
  <c r="X1503" i="2"/>
  <c r="Z1503" i="2" s="1"/>
  <c r="Y1503" i="2" s="1"/>
  <c r="K19" i="2"/>
  <c r="K58" i="1"/>
  <c r="K61" i="1"/>
  <c r="K56" i="1"/>
  <c r="K59" i="1"/>
  <c r="K12" i="2"/>
  <c r="K54" i="2"/>
  <c r="K54" i="1" l="1"/>
  <c r="K55" i="1"/>
  <c r="K57" i="1"/>
  <c r="G13" i="1"/>
  <c r="N56" i="1"/>
  <c r="P54" i="1"/>
  <c r="N17" i="1"/>
  <c r="D56" i="1" s="1"/>
  <c r="P56" i="1"/>
  <c r="O56" i="1"/>
  <c r="G15" i="1"/>
  <c r="J15" i="1"/>
  <c r="L13" i="1"/>
  <c r="N14" i="1"/>
  <c r="F15" i="1"/>
  <c r="P13" i="1"/>
  <c r="H13" i="1"/>
  <c r="H15" i="1"/>
  <c r="N15" i="1"/>
  <c r="F13" i="1"/>
  <c r="K148" i="2"/>
  <c r="K15" i="2"/>
  <c r="K11" i="2"/>
  <c r="K73" i="2"/>
  <c r="K9" i="2"/>
  <c r="K27" i="2"/>
  <c r="O14" i="1"/>
  <c r="P14" i="1"/>
  <c r="O17" i="1"/>
  <c r="E56" i="1" s="1"/>
  <c r="N54" i="1"/>
  <c r="P17" i="1"/>
  <c r="M20" i="1" s="1"/>
  <c r="N13" i="1"/>
  <c r="P15" i="1"/>
  <c r="K15" i="1"/>
  <c r="O54" i="1"/>
  <c r="O13" i="1"/>
  <c r="J13" i="1"/>
  <c r="L15" i="1"/>
  <c r="K13" i="1"/>
  <c r="K5" i="2"/>
  <c r="X16" i="1"/>
  <c r="N6" i="1"/>
  <c r="X15" i="1"/>
  <c r="J6" i="1"/>
  <c r="J8" i="1" s="1"/>
  <c r="F6" i="1"/>
  <c r="H17" i="1"/>
  <c r="N55" i="1"/>
  <c r="G17" i="1"/>
  <c r="E54" i="1" s="1"/>
  <c r="G14" i="1"/>
  <c r="F14" i="1"/>
  <c r="F17" i="1"/>
  <c r="H14" i="1"/>
  <c r="O55" i="1"/>
  <c r="J17" i="1"/>
  <c r="L14" i="1"/>
  <c r="P55" i="1"/>
  <c r="K14" i="1"/>
  <c r="J14" i="1"/>
  <c r="L17" i="1"/>
  <c r="K17" i="1"/>
  <c r="E55" i="1" s="1"/>
  <c r="M19" i="1" l="1"/>
  <c r="F56" i="1"/>
  <c r="M18" i="1"/>
  <c r="F54" i="1"/>
  <c r="E20" i="1"/>
  <c r="F55" i="1"/>
  <c r="I20" i="1"/>
  <c r="F8" i="1"/>
  <c r="V6" i="1"/>
  <c r="R6" i="1"/>
  <c r="D55" i="1"/>
  <c r="I19" i="1"/>
  <c r="I18" i="1"/>
  <c r="K62" i="1"/>
  <c r="N8" i="1"/>
  <c r="D54" i="1"/>
  <c r="E18" i="1"/>
  <c r="E19" i="1"/>
</calcChain>
</file>

<file path=xl/sharedStrings.xml><?xml version="1.0" encoding="utf-8"?>
<sst xmlns="http://schemas.openxmlformats.org/spreadsheetml/2006/main" count="33601" uniqueCount="2837">
  <si>
    <t>SCHEDULED</t>
  </si>
  <si>
    <t>WORKING</t>
  </si>
  <si>
    <t>ABSENT / OFFLINE</t>
  </si>
  <si>
    <t>NON-PRODUCTIVE AUX</t>
  </si>
  <si>
    <t>ATTENDANCE %</t>
  </si>
  <si>
    <t>PRODUCTIVE %</t>
  </si>
  <si>
    <t>CLIENT CHECKPOINT MATRIX · 10:30 / 13:30 / 18:30 CET</t>
  </si>
  <si>
    <t>DATA QUALITY &amp; RECONCILIATION</t>
  </si>
  <si>
    <t>LOB</t>
  </si>
  <si>
    <t>Scheduled</t>
  </si>
  <si>
    <t>Working</t>
  </si>
  <si>
    <t>Absent</t>
  </si>
  <si>
    <t>NP AUXs</t>
  </si>
  <si>
    <t>Rostered agents (shift sheet)</t>
  </si>
  <si>
    <t>LOB_1</t>
  </si>
  <si>
    <t>Agent blocks parsed from text</t>
  </si>
  <si>
    <t>LOB_2</t>
  </si>
  <si>
    <t>Web Tool users not in HC</t>
  </si>
  <si>
    <t>LOB_3</t>
  </si>
  <si>
    <t>Scheduled but not found in Web Tool</t>
  </si>
  <si>
    <t>LOB_4</t>
  </si>
  <si>
    <t>Scheduled with unmapped AUX code</t>
  </si>
  <si>
    <t>TOTAL</t>
  </si>
  <si>
    <t>Duplicate HR IDs in roster</t>
  </si>
  <si>
    <t>Attendance %</t>
  </si>
  <si>
    <t>Roster capacity used</t>
  </si>
  <si>
    <t>Productive %</t>
  </si>
  <si>
    <t>Amber = needs attention. Unmatched Web Tool users (leavers / test accounts) are kept out of HC on purpose and never counted.</t>
  </si>
  <si>
    <t>NP Shrinkage %</t>
  </si>
  <si>
    <t>VISUAL ANALYSIS</t>
  </si>
  <si>
    <t>Scheduled vs Working vs Absent vs NP · by checkpoint</t>
  </si>
  <si>
    <t>WHAT THE WEB TOOL GIVES US  (Ctrl+A → Ctrl+C → paste)  –  one 6-line block per agent</t>
  </si>
  <si>
    <t>FORMULA CHAIN (simplified)</t>
  </si>
  <si>
    <t>1</t>
  </si>
  <si>
    <t>Employee State</t>
  </si>
  <si>
    <t>constant marker – block start</t>
  </si>
  <si>
    <t>1 · Step</t>
  </si>
  <si>
    <t># Setup  =  previous + 6          (3, 9, 15, …)</t>
  </si>
  <si>
    <t>2</t>
  </si>
  <si>
    <t>DA</t>
  </si>
  <si>
    <t>agent initials (ignored)</t>
  </si>
  <si>
    <t>3</t>
  </si>
  <si>
    <t>Dummy_USR 1 ⍽ 29016</t>
  </si>
  <si>
    <t>username + NBSP (CHAR 160) + 5-digit EXT</t>
  </si>
  <si>
    <t>2 · Fetch</t>
  </si>
  <si>
    <t>Pack  =  XLOOKUP(# Setup, Line#, Active Text)</t>
  </si>
  <si>
    <t>4</t>
  </si>
  <si>
    <t>Break (NON MAN) ⍽·⍽ 06:36</t>
  </si>
  <si>
    <t>current AUX + duration in that AUX</t>
  </si>
  <si>
    <t>5</t>
  </si>
  <si>
    <t>⍽ 0 ⍽⍽ 0 ⍽⍽ 3</t>
  </si>
  <si>
    <t>counters (not used)</t>
  </si>
  <si>
    <t>3 · Split</t>
  </si>
  <si>
    <t>Agent = TEXTBEFORE(Pack, UNICHAR(160))
EXT   = TEXTAFTER (Pack, UNICHAR(160))</t>
  </si>
  <si>
    <t>6</t>
  </si>
  <si>
    <t>⍽ 00:35:32 ⍽⍽ 00:00:00 …</t>
  </si>
  <si>
    <t>timestamps (not used)</t>
  </si>
  <si>
    <t>4 · AUX</t>
  </si>
  <si>
    <t>AUX = TEXTBEFORE(Pack 2, NBSP)   ·   Duration = TEXTAFTER(Pack 2, NBSP&amp;"·")</t>
  </si>
  <si>
    <t>THE TRICK · rows 3 and 4 of block n sit at  3 + 6·(n−1)  and  4 + 6·(n−1)</t>
  </si>
  <si>
    <t>A counter column ('# Setup', 'Pack') starts at 3 and adds +6 per row, so one XLOOKUP per agent lands exactly on that agent's line – no Ctrl+F, no sorting, no VBA. Blocks 1…1,500 are pre-wired.</t>
  </si>
  <si>
    <t>5 · Join</t>
  </si>
  <si>
    <t>Productive = XLOOKUP(AUX, 'RAW Data'!J:J, K:K)
Shift = INDEX / MATCH on 'Agents Shift' by date</t>
  </si>
  <si>
    <t>6 · Count</t>
  </si>
  <si>
    <t>COUNTIFS(LOB, Start≤T, End&gt;T, Productive=…)  →  whole-column, grows with HC</t>
  </si>
  <si>
    <t>RESULT · scheduled agents × live AUX × productivity class → client-ready counts for 10:30, 13:30 and 18:30 CET in under a minute. Every paste can be archived in 'Extraction History' = the audit trail the web tool never had.</t>
  </si>
  <si>
    <t>CHART DATA · formula-driven feeds for the charts above (do not overwrite)</t>
  </si>
  <si>
    <t>Chkpt</t>
  </si>
  <si>
    <t>Live NP AUX code</t>
  </si>
  <si>
    <t>Agents</t>
  </si>
  <si>
    <t>NP Shrink %</t>
  </si>
  <si>
    <t>Lunch</t>
  </si>
  <si>
    <t>Break (NON MAN)</t>
  </si>
  <si>
    <t>Break (MAN)</t>
  </si>
  <si>
    <t>Coaching</t>
  </si>
  <si>
    <t>Training</t>
  </si>
  <si>
    <t>Personal</t>
  </si>
  <si>
    <t>System Busy</t>
  </si>
  <si>
    <t>Supporting Others</t>
  </si>
  <si>
    <t>Other NP codes</t>
  </si>
  <si>
    <t>All three feeds are plain COUNTIFS on whole columns of 'Attendance View' – add agents and every KPI, table and chart follows.</t>
  </si>
  <si>
    <t>ATTENDANCE VIEW · agent-level roster  |  Web Tool text drop-zone  →  column P</t>
  </si>
  <si>
    <t>▼ PASTE WEB TOOL PAGE TEXT HERE (Ctrl+A, Ctrl+C on the web tool → paste in P5)</t>
  </si>
  <si>
    <t>REPORT DATE</t>
  </si>
  <si>
    <t>STATE SOURCE</t>
  </si>
  <si>
    <t>LIVE-PASTE CHECKPOINT</t>
  </si>
  <si>
    <t>STATUS</t>
  </si>
  <si>
    <t>Checkpoint #</t>
  </si>
  <si>
    <t>Snapshot col</t>
  </si>
  <si>
    <t>Shift col</t>
  </si>
  <si>
    <t>Active T (min)</t>
  </si>
  <si>
    <t>Lines found</t>
  </si>
  <si>
    <t>Blocks parsed</t>
  </si>
  <si>
    <t>HR ID</t>
  </si>
  <si>
    <t>Agent Name</t>
  </si>
  <si>
    <t>Team Leader</t>
  </si>
  <si>
    <t>Start</t>
  </si>
  <si>
    <t>End</t>
  </si>
  <si>
    <t>Web Tool Username</t>
  </si>
  <si>
    <t>Current AUX</t>
  </si>
  <si>
    <t>In AUX for</t>
  </si>
  <si>
    <t>Productive</t>
  </si>
  <si>
    <t>Comment</t>
  </si>
  <si>
    <t>Start (min)</t>
  </si>
  <si>
    <t>End (min)</t>
  </si>
  <si>
    <t>Web Tool Extraction (drop zone)</t>
  </si>
  <si>
    <t>Line #</t>
  </si>
  <si>
    <t>Active Text</t>
  </si>
  <si>
    <t># Setup</t>
  </si>
  <si>
    <t>Pack</t>
  </si>
  <si>
    <t>Agent</t>
  </si>
  <si>
    <t>EXT</t>
  </si>
  <si>
    <t>2# Setup</t>
  </si>
  <si>
    <t>Pack 2</t>
  </si>
  <si>
    <t>Duration</t>
  </si>
  <si>
    <t>AUXs</t>
  </si>
  <si>
    <t>In HC?</t>
  </si>
  <si>
    <t>Dummy_USR 27 29137</t>
  </si>
  <si>
    <t>Offline · 21:00:02</t>
  </si>
  <si>
    <t> 0  0  0</t>
  </si>
  <si>
    <t> 00:00:00  00:00:00  --:--:--</t>
  </si>
  <si>
    <t>Dummy_USR 33 29135</t>
  </si>
  <si>
    <t>Offline · 4:20:58:41</t>
  </si>
  <si>
    <t>Dummy_USR 85 20123</t>
  </si>
  <si>
    <t>Offline · 14:00:11</t>
  </si>
  <si>
    <t>Dummy_USR 38 20248</t>
  </si>
  <si>
    <t>Available · 01:15</t>
  </si>
  <si>
    <t> 3  2  3</t>
  </si>
  <si>
    <t> 02:24:30  00:00:00 9 June 2026 10:12 · 01:47:49</t>
  </si>
  <si>
    <t>Dummy_USR 152 25260</t>
  </si>
  <si>
    <t>Offline · 15:21:50</t>
  </si>
  <si>
    <t>Dummy_USR 125 25193</t>
  </si>
  <si>
    <t>Offline · 13:59:28</t>
  </si>
  <si>
    <t>Dummy_USR 168 25263</t>
  </si>
  <si>
    <t>Offline · 13:58:54</t>
  </si>
  <si>
    <t>Dummy_USR 167 25250</t>
  </si>
  <si>
    <t>Offline · 13:59:55</t>
  </si>
  <si>
    <t>Dummy_USR 166 25246</t>
  </si>
  <si>
    <t>Offline · 8:14:00:35</t>
  </si>
  <si>
    <t>Dummy_USR 165 25256</t>
  </si>
  <si>
    <t>Unknown</t>
  </si>
  <si>
    <t>Dummy_USR 164 25253</t>
  </si>
  <si>
    <t>Dummy_USR 163 25264</t>
  </si>
  <si>
    <t>Offline · 15:29:25</t>
  </si>
  <si>
    <t>Dummy_USR 162 25254</t>
  </si>
  <si>
    <t>Offline · 13:59:27</t>
  </si>
  <si>
    <t>Dummy_USR 161 25247</t>
  </si>
  <si>
    <t>Offline · 1:13:59:55</t>
  </si>
  <si>
    <t>Dummy_USR 160 25262</t>
  </si>
  <si>
    <t>Offline · 13:59:40</t>
  </si>
  <si>
    <t>Dummy_USR 159 25241</t>
  </si>
  <si>
    <t>Dummy_USR 158 25267</t>
  </si>
  <si>
    <t>Offline · 14:00:12</t>
  </si>
  <si>
    <t>Dummy_USR 157 25249</t>
  </si>
  <si>
    <t>Offline · 13:59:56</t>
  </si>
  <si>
    <t>Dummy_USR 156 25257</t>
  </si>
  <si>
    <t>Dummy_USR 155 25258</t>
  </si>
  <si>
    <t>Dummy_USR 154 25240</t>
  </si>
  <si>
    <t>Dummy_USR 153 25244</t>
  </si>
  <si>
    <t>Offline · 13:58:37</t>
  </si>
  <si>
    <t>Dummy_USR 171 28037</t>
  </si>
  <si>
    <t>Break (NON MAN) · 04:38</t>
  </si>
  <si>
    <t> 4  3  1</t>
  </si>
  <si>
    <t> 01:04:23  00:00:00 9 June 2026 11:00 · 02:59:46</t>
  </si>
  <si>
    <t>Dummy_USR 151 25266</t>
  </si>
  <si>
    <t>Dummy_USR 150 25265</t>
  </si>
  <si>
    <t>Offline · 15:30:01</t>
  </si>
  <si>
    <t>Dummy_USR 149 25252</t>
  </si>
  <si>
    <t>Offline · 15:25:39</t>
  </si>
  <si>
    <t>Dummy_USR 148 25243</t>
  </si>
  <si>
    <t>Offline · 13:59:43</t>
  </si>
  <si>
    <t>Dummy_USR 147 25271</t>
  </si>
  <si>
    <t>Offline · 3:15:29:49</t>
  </si>
  <si>
    <t>Dummy_USR 146 29169</t>
  </si>
  <si>
    <t>Dummy_USR 145 29087</t>
  </si>
  <si>
    <t>Offline · 3:13:59:42</t>
  </si>
  <si>
    <t>Dummy_USR 144 29208</t>
  </si>
  <si>
    <t>Dummy_USR 143 29220</t>
  </si>
  <si>
    <t>Dummy_USR 142 29197</t>
  </si>
  <si>
    <t>Offline · 1:13:49:39</t>
  </si>
  <si>
    <t>Dummy_USR 141 29200</t>
  </si>
  <si>
    <t>Offline · 1:13:54:02</t>
  </si>
  <si>
    <t>Dummy_USR 140 29174</t>
  </si>
  <si>
    <t>Dummy_USR 139 29215</t>
  </si>
  <si>
    <t>Offline · 13:59:19</t>
  </si>
  <si>
    <t>Dummy_USR 138 29122</t>
  </si>
  <si>
    <t>Dummy_USR 137 29193</t>
  </si>
  <si>
    <t>Dummy_USR 136 29163</t>
  </si>
  <si>
    <t> --:--:--  --:--:--  --:--:--</t>
  </si>
  <si>
    <t>Dummy_USR 134 29187</t>
  </si>
  <si>
    <t>Dummy_USR 133 29148</t>
  </si>
  <si>
    <t>Offline · 1:14:00:06</t>
  </si>
  <si>
    <t>Dummy_USR 132 29019</t>
  </si>
  <si>
    <t>Offline · 13:59:59</t>
  </si>
  <si>
    <t>Dummy_USR 131 29027</t>
  </si>
  <si>
    <t>Dummy_USR 130 25222</t>
  </si>
  <si>
    <t>Offline · 19:59:55</t>
  </si>
  <si>
    <t>Dummy_USR 129 25221</t>
  </si>
  <si>
    <t>Offline · 18:59:28</t>
  </si>
  <si>
    <t>Dummy_USR 128 25223</t>
  </si>
  <si>
    <t>Offline · 19:58:46</t>
  </si>
  <si>
    <t>Dummy_USR 127 25224</t>
  </si>
  <si>
    <t>Offline · 18:29:00</t>
  </si>
  <si>
    <t>Dummy_USR 126 25190</t>
  </si>
  <si>
    <t>Dummy_USR 124 25108</t>
  </si>
  <si>
    <t>Available · 04:25</t>
  </si>
  <si>
    <t> 8  2  5</t>
  </si>
  <si>
    <t> --:--:--  --:--:-- 9 June 2026 09:01 · 06:58:29</t>
  </si>
  <si>
    <t>Dummy_USR 123 25134</t>
  </si>
  <si>
    <t>ACD · 09:21</t>
  </si>
  <si>
    <t> 3  1  1</t>
  </si>
  <si>
    <t> --:--:--  --:--:-- 9 June 2026 12:29 · 03:31:03</t>
  </si>
  <si>
    <t>Dummy_USR 122 25103</t>
  </si>
  <si>
    <t>Offline · 13:59:57</t>
  </si>
  <si>
    <t>Dummy_USR 121 25121</t>
  </si>
  <si>
    <t>Lunch · 12:50</t>
  </si>
  <si>
    <t> 6  1  2</t>
  </si>
  <si>
    <t> --:--:--  --:--:-- 9 June 2026 08:53 · 07:06:30</t>
  </si>
  <si>
    <t>Dummy_USR 120 29563</t>
  </si>
  <si>
    <t>Offline · 13:59:49</t>
  </si>
  <si>
    <t>Dummy_USR 119 29551</t>
  </si>
  <si>
    <t>Offline · 14:00:02</t>
  </si>
  <si>
    <t>Dummy_USR 118 29550</t>
  </si>
  <si>
    <t>Available · 04:08</t>
  </si>
  <si>
    <t> 8  3  1</t>
  </si>
  <si>
    <t> --:--:--  --:--:-- 9 June 2026 09:01 · 06:58:27</t>
  </si>
  <si>
    <t>Dummy_USR 117 29381</t>
  </si>
  <si>
    <t>Offline · 20:59:59</t>
  </si>
  <si>
    <t>Dummy_USR 116 29382</t>
  </si>
  <si>
    <t>Offline · 17:29:56</t>
  </si>
  <si>
    <t>Dummy_USR 115 29546</t>
  </si>
  <si>
    <t>Offline · 1:13:59:48</t>
  </si>
  <si>
    <t>Dummy_USR 114 29370</t>
  </si>
  <si>
    <t>Available · 06:05</t>
  </si>
  <si>
    <t> 3  4  8</t>
  </si>
  <si>
    <t> --:--:--  --:--:-- 9 June 2026 08:56 · 07:03:57</t>
  </si>
  <si>
    <t>Dummy_USR 113 29389</t>
  </si>
  <si>
    <t>Dummy_USR 112 29354</t>
  </si>
  <si>
    <t>Offline · 19:59:38</t>
  </si>
  <si>
    <t>Dummy_USR 111 29351</t>
  </si>
  <si>
    <t>Available · 05:53</t>
  </si>
  <si>
    <t> 2  1  7</t>
  </si>
  <si>
    <t> --:--:--  --:--:-- 9 June 2026 10:00 · 05:59:34</t>
  </si>
  <si>
    <t>Dummy_USR 110 29392</t>
  </si>
  <si>
    <t>Offline · 21:00:08</t>
  </si>
  <si>
    <t>Dummy_USR 109 29355</t>
  </si>
  <si>
    <t>Work Timer · 03:45</t>
  </si>
  <si>
    <t> 7  1  7</t>
  </si>
  <si>
    <t> --:--:--  --:--:-- 9 June 2026 09:17 · 06:42:47</t>
  </si>
  <si>
    <t>Dummy_USR 108 29373</t>
  </si>
  <si>
    <t>Offline · 1:13:59:04</t>
  </si>
  <si>
    <t>Dummy_USR 106 29183</t>
  </si>
  <si>
    <t>Offline · 14:00:01</t>
  </si>
  <si>
    <t>Dummy_USR 107 29180</t>
  </si>
  <si>
    <t>Dummy_USR 105 29181</t>
  </si>
  <si>
    <t>ACD · 05:09</t>
  </si>
  <si>
    <t> 9  0  2</t>
  </si>
  <si>
    <t> --:--:--  --:--:-- 9 June 2026 09:09 · 06:51:02</t>
  </si>
  <si>
    <t>Dummy_USR 104 29188</t>
  </si>
  <si>
    <t>Dummy_USR 169 29184</t>
  </si>
  <si>
    <t>Offline · 14:00:05</t>
  </si>
  <si>
    <t>Dummy_USR 103 29121</t>
  </si>
  <si>
    <t>Dummy_USR 102 25463</t>
  </si>
  <si>
    <t>Dummy_USR 101 29010</t>
  </si>
  <si>
    <t>ACD · 09:52</t>
  </si>
  <si>
    <t> 10  0  1</t>
  </si>
  <si>
    <t> --:--:--  --:--:-- 9 June 2026 10:31 · 05:29:00</t>
  </si>
  <si>
    <t>Dummy_USR 100 25307</t>
  </si>
  <si>
    <t>Offline · 14:00:03</t>
  </si>
  <si>
    <t>Dummy_USR 99 25331</t>
  </si>
  <si>
    <t>Offline · 13:59:38</t>
  </si>
  <si>
    <t>Dummy_USR 98 25286</t>
  </si>
  <si>
    <t>Offline · 3:14:29:53</t>
  </si>
  <si>
    <t>Dummy_USR 97 29231</t>
  </si>
  <si>
    <t>Dummy_USR 96 29253</t>
  </si>
  <si>
    <t>Available · 09:55</t>
  </si>
  <si>
    <t> 5  1  7</t>
  </si>
  <si>
    <t> --:--:--  --:--:-- 9 June 2026 08:52 · 07:07:40</t>
  </si>
  <si>
    <t>Dummy_USR 95 29177</t>
  </si>
  <si>
    <t>Dummy_USR 94 20304</t>
  </si>
  <si>
    <t>ACD · 09:11</t>
  </si>
  <si>
    <t> --:--:--  --:--:-- 9 June 2026 08:21 · 07:38:42</t>
  </si>
  <si>
    <t>Dummy_USR 93 20293</t>
  </si>
  <si>
    <t>Offline · 15:29:50</t>
  </si>
  <si>
    <t>Dummy_USR 92 20266</t>
  </si>
  <si>
    <t>Lunch · 15:42</t>
  </si>
  <si>
    <t> 12  3  4</t>
  </si>
  <si>
    <t> --:--:--  --:--:-- 9 June 2026 08:47 · 07:12:38</t>
  </si>
  <si>
    <t>Dummy_USR 91 20264</t>
  </si>
  <si>
    <t>Available · 04:28</t>
  </si>
  <si>
    <t> 8  3  4</t>
  </si>
  <si>
    <t> --:--:--  --:--:-- 9 June 2026 08:53 · 07:06:57</t>
  </si>
  <si>
    <t>Dummy_USR 90 29291</t>
  </si>
  <si>
    <t>ACD · 06:33</t>
  </si>
  <si>
    <t> 7  5  4</t>
  </si>
  <si>
    <t> --:--:--  --:--:-- 9 June 2026 08:54 · 07:06:03</t>
  </si>
  <si>
    <t>Dummy_USR 89 29023</t>
  </si>
  <si>
    <t>Dummy_USR 87 20261</t>
  </si>
  <si>
    <t>Offline · 3:15:28:41</t>
  </si>
  <si>
    <t>Dummy_USR 88 20317</t>
  </si>
  <si>
    <t>Offline · 05:49:39</t>
  </si>
  <si>
    <t> --:--:--  --:--:-- 9 June 2026 08:10 · 07:49:39</t>
  </si>
  <si>
    <t>Dummy_USR 86 20142</t>
  </si>
  <si>
    <t>Dummy_USR 84 20149</t>
  </si>
  <si>
    <t>Offline · 15:55:45</t>
  </si>
  <si>
    <t>Dummy_USR 83 20036</t>
  </si>
  <si>
    <t>Dummy_USR 82 29052</t>
  </si>
  <si>
    <t>Available · 14:22</t>
  </si>
  <si>
    <t> 2  3  2</t>
  </si>
  <si>
    <t> --:--:--  --:--:-- 9 June 2026 09:00 · 06:59:24</t>
  </si>
  <si>
    <t>Dummy_USR 81 20072</t>
  </si>
  <si>
    <t>Offline · 14:00:43</t>
  </si>
  <si>
    <t>Dummy_USR 80 20050</t>
  </si>
  <si>
    <t>ACD · 04:14</t>
  </si>
  <si>
    <t> 6  4  4</t>
  </si>
  <si>
    <t> --:--:--  --:--:-- 9 June 2026 09:05 · 06:54:22</t>
  </si>
  <si>
    <t>Dummy_USR 79 20039</t>
  </si>
  <si>
    <t>Lunch · 13:55</t>
  </si>
  <si>
    <t> 5  6  0</t>
  </si>
  <si>
    <t> --:--:--  --:--:-- 9 June 2026 09:48 · 06:11:09</t>
  </si>
  <si>
    <t>Dummy_USR 78 20018</t>
  </si>
  <si>
    <t>Offline · 20:59:51</t>
  </si>
  <si>
    <t>Dummy_USR 77 20026</t>
  </si>
  <si>
    <t>Coaching · 17:08</t>
  </si>
  <si>
    <t> 7  2  6</t>
  </si>
  <si>
    <t> --:--:--  --:--:-- 9 June 2026 08:10 · 07:49:44</t>
  </si>
  <si>
    <t>Dummy_USR 76 29506</t>
  </si>
  <si>
    <t>Dummy_USR 74 20993</t>
  </si>
  <si>
    <t>Coaching · 32:02</t>
  </si>
  <si>
    <t> 7  3  6</t>
  </si>
  <si>
    <t> --:--:--  --:--:-- 9 June 2026 08:53 · 07:06:08</t>
  </si>
  <si>
    <t>Dummy_USR 73 29164</t>
  </si>
  <si>
    <t>Outbound · 12:29</t>
  </si>
  <si>
    <t> 4  4  10</t>
  </si>
  <si>
    <t> --:--:--  --:--:-- 9 June 2026 09:00 · 06:59:56</t>
  </si>
  <si>
    <t>Dummy_USR 72 20663</t>
  </si>
  <si>
    <t>Offline · 3:13:58:46</t>
  </si>
  <si>
    <t>Dummy_USR 71 20556</t>
  </si>
  <si>
    <t>Available · 12:42</t>
  </si>
  <si>
    <t> 5  2  4</t>
  </si>
  <si>
    <t> --:--:--  --:--:-- 9 June 2026 09:04 · 06:56:02</t>
  </si>
  <si>
    <t>Dummy_USR 70 29543</t>
  </si>
  <si>
    <t>Dummy_USR 69 20483</t>
  </si>
  <si>
    <t>Dummy_USR 68 20460</t>
  </si>
  <si>
    <t>Offline · 3:20:56:04</t>
  </si>
  <si>
    <t>Dummy_USR 67 20488</t>
  </si>
  <si>
    <t>Dummy_USR 66 20415</t>
  </si>
  <si>
    <t>ACD · 17:14</t>
  </si>
  <si>
    <t> 3  1  10</t>
  </si>
  <si>
    <t> --:--:--  --:--:-- 9 June 2026 08:57 · 07:02:56</t>
  </si>
  <si>
    <t>Dummy_USR 65 20434</t>
  </si>
  <si>
    <t>ACD · 08:33</t>
  </si>
  <si>
    <t> 6  3  8</t>
  </si>
  <si>
    <t> --:--:--  --:--:-- 9 June 2026 09:01 · 06:59:05</t>
  </si>
  <si>
    <t>Dummy_USR 64 20417</t>
  </si>
  <si>
    <t>1st Login · 11:37</t>
  </si>
  <si>
    <t> 4  3  5</t>
  </si>
  <si>
    <t> --:--:--  --:--:-- 9 June 2026 09:03 · 06:56:37</t>
  </si>
  <si>
    <t>Dummy_USR 63 20086</t>
  </si>
  <si>
    <t>Available · 06:29</t>
  </si>
  <si>
    <t> 10  5  5</t>
  </si>
  <si>
    <t> --:--:--  --:--:-- 9 June 2026 09:02 · 06:57:11</t>
  </si>
  <si>
    <t>Dummy_USR 62 20431</t>
  </si>
  <si>
    <t>Offline · 20:59:35</t>
  </si>
  <si>
    <t>Dummy_USR 61 20429</t>
  </si>
  <si>
    <t>Offline · 3:21:59:53</t>
  </si>
  <si>
    <t>Dummy_USR 60 20019</t>
  </si>
  <si>
    <t>Offline · 1:15:59:58</t>
  </si>
  <si>
    <t>Dummy_USR 59 20280</t>
  </si>
  <si>
    <t>ACD · 12:45</t>
  </si>
  <si>
    <t> 2  0  1</t>
  </si>
  <si>
    <t> 00:09:49  00:00:00 9 June 2026 12:57 · 00:00</t>
  </si>
  <si>
    <t>Dummy_USR 58 29267</t>
  </si>
  <si>
    <t>ACD · 07:48</t>
  </si>
  <si>
    <t> 5  3  3</t>
  </si>
  <si>
    <t> --:--:--  --:--:-- 9 June 2026 09:01 · 06:58:18</t>
  </si>
  <si>
    <t>Dummy_USR 57 20291</t>
  </si>
  <si>
    <t>Dummy_USR 56 20278</t>
  </si>
  <si>
    <t>Break (NON MAN) · 11:27</t>
  </si>
  <si>
    <t> 6  4  3</t>
  </si>
  <si>
    <t> --:--:--  --:--:-- 9 June 2026 09:00 · 06:59:55</t>
  </si>
  <si>
    <t>Dummy_USR 55 20275</t>
  </si>
  <si>
    <t>Available · 09:50</t>
  </si>
  <si>
    <t> 7  2  7</t>
  </si>
  <si>
    <t> --:--:--  --:--:-- 9 June 2026 09:00 · 06:59:44</t>
  </si>
  <si>
    <t>Dummy_USR 54 20069</t>
  </si>
  <si>
    <t>ACD · 00:16</t>
  </si>
  <si>
    <t> 11  2  9</t>
  </si>
  <si>
    <t> 01:29:57  00:00:00 9 June 2026 08:38 · 03:21:34</t>
  </si>
  <si>
    <t>Dummy_USR 53 20269</t>
  </si>
  <si>
    <t>Dummy_USR 52 25220</t>
  </si>
  <si>
    <t>Offline · 3:13:58:07</t>
  </si>
  <si>
    <t>Dummy_USR 51 20273</t>
  </si>
  <si>
    <t>Break (NON MAN) · 07:45</t>
  </si>
  <si>
    <t> 5  2  5</t>
  </si>
  <si>
    <t> --:--:--  --:--:-- 9 June 2026 09:00 · 06:59:20</t>
  </si>
  <si>
    <t>Dummy_USR 50 20267</t>
  </si>
  <si>
    <t>Available · 04:07</t>
  </si>
  <si>
    <t> 3  3  8</t>
  </si>
  <si>
    <t> --:--:--  --:--:-- 9 June 2026 08:47 · 07:12:06</t>
  </si>
  <si>
    <t>Dummy_USR 49 20083</t>
  </si>
  <si>
    <t>Available · 12:39</t>
  </si>
  <si>
    <t> 2  2  4</t>
  </si>
  <si>
    <t> --:--:--  --:--:-- 9 June 2026 09:03 · 06:56:50</t>
  </si>
  <si>
    <t>Dummy_USR 48 20007</t>
  </si>
  <si>
    <t>Available · 08:27</t>
  </si>
  <si>
    <t> 4  2  3</t>
  </si>
  <si>
    <t> --:--:--  --:--:-- 9 June 2026 09:00 · 06:59:13</t>
  </si>
  <si>
    <t>Dummy_USR 47 20063</t>
  </si>
  <si>
    <t>ACD · 07:19</t>
  </si>
  <si>
    <t> 9  3  5</t>
  </si>
  <si>
    <t> --:--:--  --:--:-- 9 June 2026 08:58 · 07:01:07</t>
  </si>
  <si>
    <t>Dummy_USR 46 20212</t>
  </si>
  <si>
    <t>Coaching · 13:21</t>
  </si>
  <si>
    <t> 3  0  11</t>
  </si>
  <si>
    <t> --:--:--  --:--:-- 9 June 2026 09:04 · 06:55:36</t>
  </si>
  <si>
    <t>Dummy_USR 45 29490</t>
  </si>
  <si>
    <t>Offline · 3:13:59:06</t>
  </si>
  <si>
    <t>Dummy_USR 44 29497</t>
  </si>
  <si>
    <t>Dummy_USR 43 20235</t>
  </si>
  <si>
    <t>Coaching · 43:29</t>
  </si>
  <si>
    <t> 8  1  2</t>
  </si>
  <si>
    <t> --:--:--  --:--:-- 9 June 2026 09:16 · 06:43:05</t>
  </si>
  <si>
    <t>Dummy_USR 42 20246</t>
  </si>
  <si>
    <t>Available · 05:46</t>
  </si>
  <si>
    <t> 8  0  1</t>
  </si>
  <si>
    <t> --:--:--  --:--:-- 9 June 2026 09:02 · 06:57:15</t>
  </si>
  <si>
    <t>Dummy_USR 41 20220</t>
  </si>
  <si>
    <t>Available · 05:17</t>
  </si>
  <si>
    <t> 9  2  1</t>
  </si>
  <si>
    <t> --:--:--  --:--:-- 9 June 2026 09:41 · 06:18:58</t>
  </si>
  <si>
    <t>Dummy_USR 40 25218</t>
  </si>
  <si>
    <t>Offline · 20:59:37</t>
  </si>
  <si>
    <t> 0</t>
  </si>
  <si>
    <t>Dummy_USR 37 20035</t>
  </si>
  <si>
    <t>Available · 07:05</t>
  </si>
  <si>
    <t> 0  0  7</t>
  </si>
  <si>
    <t> --:--:--  --:--:-- 9 June 2026 09:10 · 06:49:39</t>
  </si>
  <si>
    <t>Dummy_USR 35 20260</t>
  </si>
  <si>
    <t>Available · 06:33</t>
  </si>
  <si>
    <t> 0  3  11</t>
  </si>
  <si>
    <t> --:--:--  --:--:-- 9 June 2026 09:05 · 06:54:54</t>
  </si>
  <si>
    <t>Dummy_USR 36 25239</t>
  </si>
  <si>
    <t>ACD · 06:07</t>
  </si>
  <si>
    <t> 2  3  7</t>
  </si>
  <si>
    <t> --:--:--  --:--:-- 9 June 2026 10:54 · 05:05:20</t>
  </si>
  <si>
    <t>Dummy_USR 34 29055</t>
  </si>
  <si>
    <t>Offline · 14:59:47</t>
  </si>
  <si>
    <t>Dummy_USR 32 29111</t>
  </si>
  <si>
    <t>Offline · 4:16:59:49</t>
  </si>
  <si>
    <t>Dummy_USR 31 29132</t>
  </si>
  <si>
    <t>1st Login · 03:41</t>
  </si>
  <si>
    <t> --:--:--  --:--:-- 9 June 2026 13:56 · 02:03:41</t>
  </si>
  <si>
    <t>Dummy_USR 30 29054</t>
  </si>
  <si>
    <t>Available · 10:03</t>
  </si>
  <si>
    <t> 8  2  4</t>
  </si>
  <si>
    <t> 01:36:21  00:00:00 9 June 2026 08:55 · 03:04:39</t>
  </si>
  <si>
    <t>Dummy_USR 29 29068</t>
  </si>
  <si>
    <t>1st Login · 16:44</t>
  </si>
  <si>
    <t> --:--:--  --:--:-- 9 June 2026 13:43 · 02:16:44</t>
  </si>
  <si>
    <t>Dummy_USR 28 20009</t>
  </si>
  <si>
    <t>Available · 06:44</t>
  </si>
  <si>
    <t> 10  3  5</t>
  </si>
  <si>
    <t> --:--:--  --:--:-- 9 June 2026 08:59 · 07:00:33</t>
  </si>
  <si>
    <t>Dummy_USR 26 29017</t>
  </si>
  <si>
    <t>Ops · 01:59:49</t>
  </si>
  <si>
    <t> --:--:--  --:--:-- 9 June 2026 09:21 · 06:38:29</t>
  </si>
  <si>
    <t>Dummy_USR 25 29041</t>
  </si>
  <si>
    <t>1st Login · 06:46</t>
  </si>
  <si>
    <t> --:--:--  --:--:-- 9 June 2026 13:53 · 02:06:46</t>
  </si>
  <si>
    <t>Dummy_USR 24 29085</t>
  </si>
  <si>
    <t>Ops · 13:43</t>
  </si>
  <si>
    <t> --:--:--  --:--:-- 9 June 2026 09:02 · 06:57:21</t>
  </si>
  <si>
    <t>Dummy_USR 23 29022</t>
  </si>
  <si>
    <t>Ops · 05:32</t>
  </si>
  <si>
    <t> 05:11:40  00:00:00 9 June 2026 08:42 · 05:17:12</t>
  </si>
  <si>
    <t>Dummy_USR 22 29124</t>
  </si>
  <si>
    <t>Ops · 01:13:16</t>
  </si>
  <si>
    <t> 03:51:10  00:00:00 9 June 2026 08:55 · 03:04:26</t>
  </si>
  <si>
    <t>Dummy_USR 21 29042</t>
  </si>
  <si>
    <t>Ops · 58:48</t>
  </si>
  <si>
    <t> 04:14:13  00:00:00 9 June 2026 08:47 · 03:13:01</t>
  </si>
  <si>
    <t>Dummy_USR 20 29026</t>
  </si>
  <si>
    <t>Offline · 21:59:37</t>
  </si>
  <si>
    <t>Dummy_USR 19 29113</t>
  </si>
  <si>
    <t>ACD · 04:02</t>
  </si>
  <si>
    <t> 6  1  11</t>
  </si>
  <si>
    <t> 02:36:30  00:00:00 9 June 2026 08:56 · 03:03:07</t>
  </si>
  <si>
    <t>Dummy_USR 18 29050</t>
  </si>
  <si>
    <t>ACD · 10:24</t>
  </si>
  <si>
    <t> 11  1  6</t>
  </si>
  <si>
    <t> 00:47:34  00:00:00 9 June 2026 10:00 · 01:59:49</t>
  </si>
  <si>
    <t>Dummy_USR 17 29107</t>
  </si>
  <si>
    <t>Dummy_USR 16 29141</t>
  </si>
  <si>
    <t>Offline · 15:59:55</t>
  </si>
  <si>
    <t>Dummy_USR 15 29143</t>
  </si>
  <si>
    <t>Ops · 01:18:04</t>
  </si>
  <si>
    <t> --:--:--  --:--:-- 9 June 2026 08:58 · 07:02:00</t>
  </si>
  <si>
    <t>Dummy_USR 13 29094</t>
  </si>
  <si>
    <t>Offline · 3:17:58:59</t>
  </si>
  <si>
    <t>Dummy_USR 14 29109</t>
  </si>
  <si>
    <t>1st Login · 09:30</t>
  </si>
  <si>
    <t> --:--:--  --:--:-- 9 June 2026 13:50 · 02:09:30</t>
  </si>
  <si>
    <t>Dummy_USR 11 29098</t>
  </si>
  <si>
    <t>Dummy_USR 10 20095</t>
  </si>
  <si>
    <t>Available · 11:27</t>
  </si>
  <si>
    <t> 2  3  3</t>
  </si>
  <si>
    <t> --:--:--  --:--:-- 9 June 2026 09:05 · 06:54:56</t>
  </si>
  <si>
    <t>Dummy_USR 9 20603</t>
  </si>
  <si>
    <t>Available · 07:08</t>
  </si>
  <si>
    <t> 3  0  6</t>
  </si>
  <si>
    <t> --:--:--  --:--:-- 9 June 2026 08:58 · 07:01:16</t>
  </si>
  <si>
    <t>Dummy_USR 8 20606</t>
  </si>
  <si>
    <t>Available · 04:24</t>
  </si>
  <si>
    <t> --:--:--  --:--:-- 9 June 2026 09:06 · 06:54:02</t>
  </si>
  <si>
    <t>Dummy_USR 7 20601</t>
  </si>
  <si>
    <t>Available · 13:51</t>
  </si>
  <si>
    <t> 5  2  1</t>
  </si>
  <si>
    <t> --:--:--  --:--:-- 9 June 2026 09:00 · 06:59:36</t>
  </si>
  <si>
    <t>Dummy_USR 6 20526</t>
  </si>
  <si>
    <t>Dummy_USR 5 29504</t>
  </si>
  <si>
    <t>Dummy_USR 4 20042</t>
  </si>
  <si>
    <t>Offline · 03:57:55</t>
  </si>
  <si>
    <t> 1  1  0</t>
  </si>
  <si>
    <t> --:--:--  --:--:-- 9 June 2026 08:58 · 07:01:54</t>
  </si>
  <si>
    <t>Dummy_USR 3 29144</t>
  </si>
  <si>
    <t>Ops · 02:26:02</t>
  </si>
  <si>
    <t> --:--:--  --:--:-- 9 June 2026 08:58 · 07:01:06</t>
  </si>
  <si>
    <t>Dummy_USR 2 20041</t>
  </si>
  <si>
    <t>Available · 06:39</t>
  </si>
  <si>
    <t> 9  1  2</t>
  </si>
  <si>
    <t> --:--:--  --:--:-- 9 June 2026 09:02 · 06:57:42</t>
  </si>
  <si>
    <t>Dummy_USR 1 29016</t>
  </si>
  <si>
    <t>ACD · 07:26</t>
  </si>
  <si>
    <t> 10  0  2</t>
  </si>
  <si>
    <t> --:--:--  --:--:-- 9 June 2026 10:04 · 05:55:36</t>
  </si>
  <si>
    <t>Dummy_USR 170 29211</t>
  </si>
  <si>
    <t>#</t>
  </si>
  <si>
    <t>CCMS</t>
  </si>
  <si>
    <t>Start Shift</t>
  </si>
  <si>
    <t>End Shift</t>
  </si>
  <si>
    <t>Dummy_AG 41</t>
  </si>
  <si>
    <t>Dummy_TL 4</t>
  </si>
  <si>
    <t>COMP</t>
  </si>
  <si>
    <t>OFF</t>
  </si>
  <si>
    <t>Dummy_AG 62</t>
  </si>
  <si>
    <t>Dummy_TL 5</t>
  </si>
  <si>
    <t>Dummy_AG 92</t>
  </si>
  <si>
    <t>Dummy_TL 2</t>
  </si>
  <si>
    <t>Dummy_AG 73</t>
  </si>
  <si>
    <t>Dummy_AG 2</t>
  </si>
  <si>
    <t>Dummy_AG 8</t>
  </si>
  <si>
    <t>VAC</t>
  </si>
  <si>
    <t>Dummy_AG 85</t>
  </si>
  <si>
    <t>Dummy_TL 7</t>
  </si>
  <si>
    <t>Dummy_AG 107</t>
  </si>
  <si>
    <t>Dummy_AG 97</t>
  </si>
  <si>
    <t>Dummy_TL 10</t>
  </si>
  <si>
    <t>Dummy_AG 17</t>
  </si>
  <si>
    <t>Dummy_AG 110</t>
  </si>
  <si>
    <t>Dummy_TL 1</t>
  </si>
  <si>
    <t>Dummy_AG 71</t>
  </si>
  <si>
    <t>Dummy_AG 39</t>
  </si>
  <si>
    <t>Leave</t>
  </si>
  <si>
    <t>Dummy_AG 65</t>
  </si>
  <si>
    <t>Dummy_AG 25</t>
  </si>
  <si>
    <t>Dummy_TL 3</t>
  </si>
  <si>
    <t>Dummy_AG 12</t>
  </si>
  <si>
    <t>Dummy_TL 6</t>
  </si>
  <si>
    <t>Dummy_AG 7</t>
  </si>
  <si>
    <t>Dummy_AG 79</t>
  </si>
  <si>
    <t>Dummy_TL 8</t>
  </si>
  <si>
    <t>Dummy_AG 72</t>
  </si>
  <si>
    <t>Dummy_AG 63</t>
  </si>
  <si>
    <t>Dummy_AG 115</t>
  </si>
  <si>
    <t>Dummy_AG 108</t>
  </si>
  <si>
    <t>Dummy_AG 44</t>
  </si>
  <si>
    <t>Dummy_AG 152</t>
  </si>
  <si>
    <t>Dummy_TL 12</t>
  </si>
  <si>
    <t>Dummy_AG 141</t>
  </si>
  <si>
    <t>Dummy_AG 160</t>
  </si>
  <si>
    <t>Dummy_TL 11</t>
  </si>
  <si>
    <t>Dummy_AG 153</t>
  </si>
  <si>
    <t>Dummy_AG 117</t>
  </si>
  <si>
    <t>Dummy_AG 118</t>
  </si>
  <si>
    <t>Dummy_AG 91</t>
  </si>
  <si>
    <t>Dummy_AG 100</t>
  </si>
  <si>
    <t>Dummy_AG 43</t>
  </si>
  <si>
    <t>Dummy_AG 13</t>
  </si>
  <si>
    <t>Dummy_AG 122</t>
  </si>
  <si>
    <t>Dummy_AG 162</t>
  </si>
  <si>
    <t>Dummy_AG 156</t>
  </si>
  <si>
    <t>Dummy_AG 145</t>
  </si>
  <si>
    <t>Dummy_AG 70</t>
  </si>
  <si>
    <t>Dummy_AG 59</t>
  </si>
  <si>
    <t>Dummy_AG 74</t>
  </si>
  <si>
    <t>Dummy_AG 82</t>
  </si>
  <si>
    <t>Dummy_AG 132</t>
  </si>
  <si>
    <t>Dummy_AG 98</t>
  </si>
  <si>
    <t>Dummy_AG 109</t>
  </si>
  <si>
    <t>Dummy_AG 90</t>
  </si>
  <si>
    <t>Dummy_AG 133</t>
  </si>
  <si>
    <t>Dummy_AG 150</t>
  </si>
  <si>
    <t>Dummy_AG 106</t>
  </si>
  <si>
    <t>Dummy_AG 14</t>
  </si>
  <si>
    <t>Dummy_AG 3</t>
  </si>
  <si>
    <t>Dummy_AG 120</t>
  </si>
  <si>
    <t>Dummy_AG 28</t>
  </si>
  <si>
    <t>Dummy_AG 57</t>
  </si>
  <si>
    <t>Dummy_AG 1</t>
  </si>
  <si>
    <t>Dummy_AG 6</t>
  </si>
  <si>
    <t>Dummy_AG 89</t>
  </si>
  <si>
    <t>Dummy_AG 102</t>
  </si>
  <si>
    <t>Dummy_AG 87</t>
  </si>
  <si>
    <t>Dummy_AG 75</t>
  </si>
  <si>
    <t>Dummy_AG 37</t>
  </si>
  <si>
    <t>Dummy_AG 48</t>
  </si>
  <si>
    <t>Dummy_AG 158</t>
  </si>
  <si>
    <t>Dummy_AG 31</t>
  </si>
  <si>
    <t>Dummy_AG 10</t>
  </si>
  <si>
    <t>Dummy_AG 49</t>
  </si>
  <si>
    <t>Dummy_AG 32</t>
  </si>
  <si>
    <t>Dummy_AG 19</t>
  </si>
  <si>
    <t>Dummy_AG 144</t>
  </si>
  <si>
    <t>Dummy_AG 16</t>
  </si>
  <si>
    <t>Dummy_AG 67</t>
  </si>
  <si>
    <t>ABS</t>
  </si>
  <si>
    <t>Dummy_AG 88</t>
  </si>
  <si>
    <t>Dummy_AG 35</t>
  </si>
  <si>
    <t>Dummy_AG 9</t>
  </si>
  <si>
    <t>Dummy_AG 45</t>
  </si>
  <si>
    <t>Dummy_AG 83</t>
  </si>
  <si>
    <t>Dummy_AG 99</t>
  </si>
  <si>
    <t>Dummy_AG 157</t>
  </si>
  <si>
    <t>Dummy_AG 130</t>
  </si>
  <si>
    <t>Dummy_AG 127</t>
  </si>
  <si>
    <t>Dummy_AG 77</t>
  </si>
  <si>
    <t>Dummy_AG 47</t>
  </si>
  <si>
    <t>Dummy_AG 56</t>
  </si>
  <si>
    <t>Dummy_AG 20</t>
  </si>
  <si>
    <t>Dummy_AG 126</t>
  </si>
  <si>
    <t>Dummy_AG 27</t>
  </si>
  <si>
    <t>Dummy_AG 111</t>
  </si>
  <si>
    <t>Dummy_AG 66</t>
  </si>
  <si>
    <t>Dummy_AG 36</t>
  </si>
  <si>
    <t>Dummy_AG 21</t>
  </si>
  <si>
    <t>Dummy_AG 80</t>
  </si>
  <si>
    <t>Dummy_AG 54</t>
  </si>
  <si>
    <t>Dummy_AG 64</t>
  </si>
  <si>
    <t>Dummy_AG 68</t>
  </si>
  <si>
    <t>Dummy_AG 29</t>
  </si>
  <si>
    <t>Dummy_AG 15</t>
  </si>
  <si>
    <t>Dummy_AG 81</t>
  </si>
  <si>
    <t>Dummy_AG 60</t>
  </si>
  <si>
    <t>Dummy_AG 95</t>
  </si>
  <si>
    <t>Dummy_AG 86</t>
  </si>
  <si>
    <t>Dummy_AG 23</t>
  </si>
  <si>
    <t>Dummy_AG 78</t>
  </si>
  <si>
    <t>Dummy_AG 105</t>
  </si>
  <si>
    <t>Dummy_AG 129</t>
  </si>
  <si>
    <t>Dummy_AG 148</t>
  </si>
  <si>
    <t>Dummy_AG 139</t>
  </si>
  <si>
    <t>Dummy_AG 147</t>
  </si>
  <si>
    <t>Dummy_AG 163</t>
  </si>
  <si>
    <t>Dummy_AG 125</t>
  </si>
  <si>
    <t>Dummy_AG 128</t>
  </si>
  <si>
    <t>Dummy_AG 50</t>
  </si>
  <si>
    <t>Dummy_AG 149</t>
  </si>
  <si>
    <t>Dummy_AG 103</t>
  </si>
  <si>
    <t>Dummy_AG 53</t>
  </si>
  <si>
    <t>Dummy_AG 58</t>
  </si>
  <si>
    <t>Dummy_AG 22</t>
  </si>
  <si>
    <t>Dummy_AG 40</t>
  </si>
  <si>
    <t>Dummy_AG 26</t>
  </si>
  <si>
    <t>Dummy_AG 52</t>
  </si>
  <si>
    <t>Dummy_AG 24</t>
  </si>
  <si>
    <t>Dummy_AG 121</t>
  </si>
  <si>
    <t>Dummy_AG 168</t>
  </si>
  <si>
    <t>Dummy_AG 18</t>
  </si>
  <si>
    <t>Dummy_AG 116</t>
  </si>
  <si>
    <t>Dummy_AG 94</t>
  </si>
  <si>
    <t>Dummy_AG 93</t>
  </si>
  <si>
    <t>Dummy_AG 46</t>
  </si>
  <si>
    <t>Dummy_AG 119</t>
  </si>
  <si>
    <t>Dummy_AG 55</t>
  </si>
  <si>
    <t>Dummy_AG 124</t>
  </si>
  <si>
    <t>Dummy_AG 166</t>
  </si>
  <si>
    <t>Dummy_AG 123</t>
  </si>
  <si>
    <t>Dummy_AG 167</t>
  </si>
  <si>
    <t>Dummy_AG 4</t>
  </si>
  <si>
    <t>Dummy_AG 38</t>
  </si>
  <si>
    <t>Dummy_AG 112</t>
  </si>
  <si>
    <t>Dummy_AG 101</t>
  </si>
  <si>
    <t>Dummy_AG 84</t>
  </si>
  <si>
    <t>Dummy_AG 96</t>
  </si>
  <si>
    <t>Dummy_AG 33</t>
  </si>
  <si>
    <t>Dummy_AG 114</t>
  </si>
  <si>
    <t>Dummy_AG 30</t>
  </si>
  <si>
    <t>Dummy_AG 142</t>
  </si>
  <si>
    <t>Dummy_AG 161</t>
  </si>
  <si>
    <t>Dummy_AG 51</t>
  </si>
  <si>
    <t>Dummy_AG 42</t>
  </si>
  <si>
    <t>HR_ID</t>
  </si>
  <si>
    <t>Agent_Name</t>
  </si>
  <si>
    <t>Tool Username</t>
  </si>
  <si>
    <t>MANAGER_FULL_NAME</t>
  </si>
  <si>
    <t>Dummy_USR 1</t>
  </si>
  <si>
    <t>Dummy_USR 2</t>
  </si>
  <si>
    <t>Dummy_USR 3</t>
  </si>
  <si>
    <t>Dummy_USR 4</t>
  </si>
  <si>
    <t>Dummy_AG 5</t>
  </si>
  <si>
    <t>Dummy_USR 5</t>
  </si>
  <si>
    <t>Dummy_USR 6</t>
  </si>
  <si>
    <t>Dummy_USR 7</t>
  </si>
  <si>
    <t>Dummy_USR 8</t>
  </si>
  <si>
    <t>Dummy_USR 9</t>
  </si>
  <si>
    <t>Dummy_USR 10</t>
  </si>
  <si>
    <t>Dummy_AG 11</t>
  </si>
  <si>
    <t>Dummy_USR 11</t>
  </si>
  <si>
    <t>Dummy_USR 12</t>
  </si>
  <si>
    <t>Dummy_USR 13</t>
  </si>
  <si>
    <t>Dummy_USR 14</t>
  </si>
  <si>
    <t>Dummy_USR 15</t>
  </si>
  <si>
    <t>Dummy_USR 16</t>
  </si>
  <si>
    <t>Dummy_USR 17</t>
  </si>
  <si>
    <t>Dummy_USR 18</t>
  </si>
  <si>
    <t>Dummy_USR 19</t>
  </si>
  <si>
    <t>Dummy_USR 20</t>
  </si>
  <si>
    <t>Dummy_USR 21</t>
  </si>
  <si>
    <t>Dummy_USR 22</t>
  </si>
  <si>
    <t>Dummy_USR 23</t>
  </si>
  <si>
    <t>Dummy_USR 24</t>
  </si>
  <si>
    <t>Dummy_USR 25</t>
  </si>
  <si>
    <t>Dummy_USR 26</t>
  </si>
  <si>
    <t>Dummy_USR 27</t>
  </si>
  <si>
    <t>Dummy_USR 28</t>
  </si>
  <si>
    <t>Dummy_USR 29</t>
  </si>
  <si>
    <t>Dummy_USR 30</t>
  </si>
  <si>
    <t>Dummy_USR 31</t>
  </si>
  <si>
    <t>Dummy_USR 32</t>
  </si>
  <si>
    <t>Dummy_USR 33</t>
  </si>
  <si>
    <t>Dummy_AG 34</t>
  </si>
  <si>
    <t>Dummy_USR 34</t>
  </si>
  <si>
    <t>Dummy_USR 35</t>
  </si>
  <si>
    <t>Dummy_USR 36</t>
  </si>
  <si>
    <t>Dummy_USR 37</t>
  </si>
  <si>
    <t>Dummy_USR 38</t>
  </si>
  <si>
    <t>Dummy_USR 39</t>
  </si>
  <si>
    <t>Dummy_USR 40</t>
  </si>
  <si>
    <t>Dummy_USR 41</t>
  </si>
  <si>
    <t>Dummy_USR 42</t>
  </si>
  <si>
    <t>Dummy_USR 43</t>
  </si>
  <si>
    <t>Dummy_USR 44</t>
  </si>
  <si>
    <t>Dummy_USR 45</t>
  </si>
  <si>
    <t>Dummy_USR 46</t>
  </si>
  <si>
    <t>Dummy_USR 47</t>
  </si>
  <si>
    <t>Dummy_USR 48</t>
  </si>
  <si>
    <t>Dummy_USR 49</t>
  </si>
  <si>
    <t>Dummy_USR 50</t>
  </si>
  <si>
    <t>Dummy_USR 51</t>
  </si>
  <si>
    <t>Dummy_USR 52</t>
  </si>
  <si>
    <t>Dummy_USR 53</t>
  </si>
  <si>
    <t>Dummy_USR 54</t>
  </si>
  <si>
    <t>Dummy_USR 55</t>
  </si>
  <si>
    <t>Dummy_USR 56</t>
  </si>
  <si>
    <t>Dummy_USR 57</t>
  </si>
  <si>
    <t>Dummy_USR 58</t>
  </si>
  <si>
    <t>Dummy_USR 59</t>
  </si>
  <si>
    <t>Dummy_USR 60</t>
  </si>
  <si>
    <t>Dummy_AG 61</t>
  </si>
  <si>
    <t>Dummy_USR 61</t>
  </si>
  <si>
    <t>Dummy_TL 9</t>
  </si>
  <si>
    <t>Dummy_USR 62</t>
  </si>
  <si>
    <t>Dummy_USR 63</t>
  </si>
  <si>
    <t>Dummy_USR 64</t>
  </si>
  <si>
    <t>Dummy_USR 65</t>
  </si>
  <si>
    <t>Dummy_USR 66</t>
  </si>
  <si>
    <t>Dummy_USR 67</t>
  </si>
  <si>
    <t>Dummy_USR 68</t>
  </si>
  <si>
    <t>Dummy_AG 69</t>
  </si>
  <si>
    <t>Dummy_USR 69</t>
  </si>
  <si>
    <t>Dummy_USR 70</t>
  </si>
  <si>
    <t>Dummy_USR 71</t>
  </si>
  <si>
    <t>Dummy_USR 72</t>
  </si>
  <si>
    <t>Dummy_USR 73</t>
  </si>
  <si>
    <t>Dummy_USR 74</t>
  </si>
  <si>
    <t>Dummy_USR 75</t>
  </si>
  <si>
    <t>Dummy_AG 76</t>
  </si>
  <si>
    <t>Dummy_USR 76</t>
  </si>
  <si>
    <t>Dummy_USR 77</t>
  </si>
  <si>
    <t>Dummy_USR 78</t>
  </si>
  <si>
    <t>Dummy_USR 79</t>
  </si>
  <si>
    <t>Dummy_USR 80</t>
  </si>
  <si>
    <t>Dummy_USR 81</t>
  </si>
  <si>
    <t>Dummy_USR 82</t>
  </si>
  <si>
    <t>Dummy_USR 83</t>
  </si>
  <si>
    <t>Dummy_USR 84</t>
  </si>
  <si>
    <t>Dummy_USR 85</t>
  </si>
  <si>
    <t>Dummy_USR 86</t>
  </si>
  <si>
    <t>Dummy_USR 87</t>
  </si>
  <si>
    <t>Dummy_USR 88</t>
  </si>
  <si>
    <t>Dummy_USR 89</t>
  </si>
  <si>
    <t>Dummy_USR 90</t>
  </si>
  <si>
    <t>Dummy_USR 91</t>
  </si>
  <si>
    <t>Dummy_USR 92</t>
  </si>
  <si>
    <t>Dummy_USR 93</t>
  </si>
  <si>
    <t>Dummy_USR 94</t>
  </si>
  <si>
    <t>Dummy_USR 95</t>
  </si>
  <si>
    <t>Dummy_USR 96</t>
  </si>
  <si>
    <t>Dummy_USR 97</t>
  </si>
  <si>
    <t>Dummy_USR 98</t>
  </si>
  <si>
    <t>Dummy_USR 99</t>
  </si>
  <si>
    <t>Dummy_USR 100</t>
  </si>
  <si>
    <t>Dummy_USR 101</t>
  </si>
  <si>
    <t>Dummy_USR 102</t>
  </si>
  <si>
    <t>Dummy_USR 103</t>
  </si>
  <si>
    <t>Dummy_AG 104</t>
  </si>
  <si>
    <t>Dummy_USR 104</t>
  </si>
  <si>
    <t>Dummy_USR 105</t>
  </si>
  <si>
    <t>Dummy_USR 106</t>
  </si>
  <si>
    <t>Dummy_USR 107</t>
  </si>
  <si>
    <t>Dummy_USR 108</t>
  </si>
  <si>
    <t>Dummy_USR 109</t>
  </si>
  <si>
    <t>Dummy_USR 110</t>
  </si>
  <si>
    <t>Dummy_USR 111</t>
  </si>
  <si>
    <t>Dummy_USR 112</t>
  </si>
  <si>
    <t>Dummy_AG 113</t>
  </si>
  <si>
    <t>Dummy_USR 113</t>
  </si>
  <si>
    <t>Dummy_USR 114</t>
  </si>
  <si>
    <t>Dummy_USR 115</t>
  </si>
  <si>
    <t>Dummy_USR 116</t>
  </si>
  <si>
    <t>Dummy_USR 117</t>
  </si>
  <si>
    <t>Dummy_USR 118</t>
  </si>
  <si>
    <t>Dummy_USR 119</t>
  </si>
  <si>
    <t>Dummy_USR 120</t>
  </si>
  <si>
    <t>Dummy_USR 121</t>
  </si>
  <si>
    <t>Dummy_USR 122</t>
  </si>
  <si>
    <t>Dummy_USR 123</t>
  </si>
  <si>
    <t>Dummy_USR 124</t>
  </si>
  <si>
    <t>Dummy_USR 125</t>
  </si>
  <si>
    <t>Dummy_USR 126</t>
  </si>
  <si>
    <t>Dummy_USR 127</t>
  </si>
  <si>
    <t>Dummy_USR 128</t>
  </si>
  <si>
    <t>Dummy_USR 129</t>
  </si>
  <si>
    <t>Dummy_USR 130</t>
  </si>
  <si>
    <t>Dummy_AG 131</t>
  </si>
  <si>
    <t>Dummy_USR 131</t>
  </si>
  <si>
    <t>Dummy_USR 132</t>
  </si>
  <si>
    <t>Dummy_USR 133</t>
  </si>
  <si>
    <t>Dummy_AG 134</t>
  </si>
  <si>
    <t>Dummy_USR 134</t>
  </si>
  <si>
    <t>Dummy_AG 135</t>
  </si>
  <si>
    <t>Dummy_USR 135</t>
  </si>
  <si>
    <t>Dummy_AG 136</t>
  </si>
  <si>
    <t>Dummy_USR 136</t>
  </si>
  <si>
    <t>Dummy_AG 137</t>
  </si>
  <si>
    <t>Dummy_USR 137</t>
  </si>
  <si>
    <t>Dummy_AG 138</t>
  </si>
  <si>
    <t>Dummy_USR 138</t>
  </si>
  <si>
    <t>Dummy_USR 139</t>
  </si>
  <si>
    <t>Dummy_AG 140</t>
  </si>
  <si>
    <t>Dummy_USR 140</t>
  </si>
  <si>
    <t>Dummy_USR 141</t>
  </si>
  <si>
    <t>Dummy_USR 142</t>
  </si>
  <si>
    <t>Dummy_AG 143</t>
  </si>
  <si>
    <t>Dummy_USR 143</t>
  </si>
  <si>
    <t>Dummy_USR 144</t>
  </si>
  <si>
    <t>Dummy_USR 145</t>
  </si>
  <si>
    <t>Dummy_AG 146</t>
  </si>
  <si>
    <t>Dummy_USR 146</t>
  </si>
  <si>
    <t>Dummy_USR 147</t>
  </si>
  <si>
    <t>Dummy_USR 148</t>
  </si>
  <si>
    <t>Dummy_USR 149</t>
  </si>
  <si>
    <t>Dummy_USR 150</t>
  </si>
  <si>
    <t>Dummy_AG 151</t>
  </si>
  <si>
    <t>Dummy_USR 151</t>
  </si>
  <si>
    <t>Dummy_USR 152</t>
  </si>
  <si>
    <t>Dummy_USR 153</t>
  </si>
  <si>
    <t>Dummy_AG 154</t>
  </si>
  <si>
    <t>Dummy_USR 154</t>
  </si>
  <si>
    <t>Dummy_AG 155</t>
  </si>
  <si>
    <t>Dummy_USR 155</t>
  </si>
  <si>
    <t>Dummy_USR 156</t>
  </si>
  <si>
    <t>Dummy_USR 157</t>
  </si>
  <si>
    <t>Dummy_USR 158</t>
  </si>
  <si>
    <t>Dummy_AG 159</t>
  </si>
  <si>
    <t>Dummy_USR 159</t>
  </si>
  <si>
    <t>Dummy_USR 160</t>
  </si>
  <si>
    <t>Dummy_USR 161</t>
  </si>
  <si>
    <t>Dummy_USR 162</t>
  </si>
  <si>
    <t>Dummy_USR 163</t>
  </si>
  <si>
    <t>Dummy_AG 164</t>
  </si>
  <si>
    <t>Dummy_USR 164</t>
  </si>
  <si>
    <t>Dummy_AG 165</t>
  </si>
  <si>
    <t>Dummy_USR 165</t>
  </si>
  <si>
    <t>Dummy_USR 166</t>
  </si>
  <si>
    <t>Dummy_USR 167</t>
  </si>
  <si>
    <t>Dummy_USR 168</t>
  </si>
  <si>
    <t>Date</t>
  </si>
  <si>
    <t>AUX</t>
  </si>
  <si>
    <t>State</t>
  </si>
  <si>
    <t>AUX → productivity map used by Attendance View (col K): Yes = Working · Not Productive = NP AUX · No = Absent/Offline.</t>
  </si>
  <si>
    <t>ACW</t>
  </si>
  <si>
    <t>Yes</t>
  </si>
  <si>
    <t>Edit or extend the AUX list freely – lookups read the whole J:K columns. Unknown codes surface as 'Unmapped'.</t>
  </si>
  <si>
    <t>Back Office</t>
  </si>
  <si>
    <t>Note: 'Work Timer' appears twice (Yes / Not Productive); the first match (Yes) wins – delete one row to remove the ambiguity.</t>
  </si>
  <si>
    <t>ACD</t>
  </si>
  <si>
    <t>Available</t>
  </si>
  <si>
    <t>Incoming</t>
  </si>
  <si>
    <t>Outbound</t>
  </si>
  <si>
    <t>ACD Hold</t>
  </si>
  <si>
    <t>Non-ACD</t>
  </si>
  <si>
    <t>Rides</t>
  </si>
  <si>
    <t>Work Timer</t>
  </si>
  <si>
    <t>1st Login</t>
  </si>
  <si>
    <t>OPS</t>
  </si>
  <si>
    <t>Not Productive</t>
  </si>
  <si>
    <t>No Make Busy Code</t>
  </si>
  <si>
    <t>Offline</t>
  </si>
  <si>
    <t>No</t>
  </si>
  <si>
    <t>Break (NON MAN) · 06:36</t>
  </si>
  <si>
    <t>Coaching · 21:17</t>
  </si>
  <si>
    <t>ACD · 02:46</t>
  </si>
  <si>
    <t>Offline · 21:09:54</t>
  </si>
  <si>
    <t>Offline · 1:02:19:12</t>
  </si>
  <si>
    <t>Offline · 2:02:00:32</t>
  </si>
  <si>
    <t>Offline · 02:06:40</t>
  </si>
  <si>
    <t>Coaching · 17:47</t>
  </si>
  <si>
    <t> 0  0  3</t>
  </si>
  <si>
    <t> 6  2  4</t>
  </si>
  <si>
    <t> 4  4  4</t>
  </si>
  <si>
    <t> 4  3  3</t>
  </si>
  <si>
    <t> 8  1  3</t>
  </si>
  <si>
    <t> 00:35:32  00:00:00 1 June 2026 10:17 · 01:08:49</t>
  </si>
  <si>
    <t> 01:07:04  00:00:00 1 June 2026 10:17 · 04:02:25</t>
  </si>
  <si>
    <t> 01:08:25  00:00:00 2 June 2026 09:43 · 04:33:42</t>
  </si>
  <si>
    <t> 02:16:19  00:00:00 5 June 2026 12:29 · 06:37:25</t>
  </si>
  <si>
    <t> 00:51:10  00:00:00 8 June 2026 09:16 · 04:46:03</t>
  </si>
  <si>
    <t>Available · 02:56</t>
  </si>
  <si>
    <t>Available · 00:46</t>
  </si>
  <si>
    <t>Break (NON MAN) · 07:04</t>
  </si>
  <si>
    <t>Coaching · 02:52</t>
  </si>
  <si>
    <t>Offline · 02:19:32</t>
  </si>
  <si>
    <t>Offline · 01:59:38</t>
  </si>
  <si>
    <t>Offline · 1:02:05:19</t>
  </si>
  <si>
    <t>Offline · 3:21:01:08</t>
  </si>
  <si>
    <t> 3  1  2</t>
  </si>
  <si>
    <t> 8  2  3</t>
  </si>
  <si>
    <t> 4  2  1</t>
  </si>
  <si>
    <t> 7  1  2</t>
  </si>
  <si>
    <t> 9  1  3</t>
  </si>
  <si>
    <t> 5  3  6</t>
  </si>
  <si>
    <t> 00:49:44  00:00:00 1 June 2026 09:07 · 02:18:32</t>
  </si>
  <si>
    <t> 01:12:52  00:00:00 1 June 2026 09:07 · 05:12:09</t>
  </si>
  <si>
    <t> 00:28:23  00:00:00 2 June 2026 09:04 · 05:12:19</t>
  </si>
  <si>
    <t> 01:44:40  00:00:00 3 June 2026 09:13 · 04:57:00</t>
  </si>
  <si>
    <t> --:--:--  --:--:-- 3 June 2026 09:13 · 12:06:18</t>
  </si>
  <si>
    <t> 03:32:56  00:00:00 4 June 2026 10:01 · 08:59:28</t>
  </si>
  <si>
    <t>Offline · 14:02:22</t>
  </si>
  <si>
    <t>ACD · 04:24</t>
  </si>
  <si>
    <t>Available · 00:06</t>
  </si>
  <si>
    <t>1st Login · 00:39</t>
  </si>
  <si>
    <t>ACD · 02:42</t>
  </si>
  <si>
    <t>Offline · 02:19:22</t>
  </si>
  <si>
    <t>Offline · 01:59:29</t>
  </si>
  <si>
    <t>Offline · 02:06:25</t>
  </si>
  <si>
    <t>Coaching · 23:55</t>
  </si>
  <si>
    <t> 1  0  2</t>
  </si>
  <si>
    <t> 3  2  10</t>
  </si>
  <si>
    <t> 8  4  6</t>
  </si>
  <si>
    <t> 7  3  3</t>
  </si>
  <si>
    <t> 8  6  8</t>
  </si>
  <si>
    <t> 2  5  11</t>
  </si>
  <si>
    <t> 11  2  17</t>
  </si>
  <si>
    <t> 1  1  9</t>
  </si>
  <si>
    <t> 00:24:00  00:00:00 1 June 2026 10:25 · 01:01:01</t>
  </si>
  <si>
    <t> 01:59:20  00:00:00 1 June 2026 10:25 · 03:54:37</t>
  </si>
  <si>
    <t> 01:26:01  00:00:00 2 June 2026 09:32 · 04:44:24</t>
  </si>
  <si>
    <t> 01:50:58  00:00:00 3 June 2026 09:08 · 05:01:38</t>
  </si>
  <si>
    <t> --:--:--  --:--:-- 3 June 2026 09:08 · 12:10:55</t>
  </si>
  <si>
    <t> 05:02:19  00:00:00 4 June 2026 09:09 · 09:52:00</t>
  </si>
  <si>
    <t> 03:22:34  00:00:00 5 June 2026 09:14 · 09:51:56</t>
  </si>
  <si>
    <t> 02:07:03  00:00:00 8 June 2026 09:18 · 04:43:37</t>
  </si>
  <si>
    <t>Offline · 11:26:00</t>
  </si>
  <si>
    <t>Offline · 14:19:36</t>
  </si>
  <si>
    <t>Offline · 14:10:04</t>
  </si>
  <si>
    <t>Offline · 14:10:09</t>
  </si>
  <si>
    <t>Available · 03:29</t>
  </si>
  <si>
    <t>Offline · 19:00:54</t>
  </si>
  <si>
    <t>Available · 02:04</t>
  </si>
  <si>
    <t>Offline · 2:15:32:24</t>
  </si>
  <si>
    <t> 1  0  9</t>
  </si>
  <si>
    <t> 3  1  4</t>
  </si>
  <si>
    <t> --:--:--  --:--:-- 3 June 2026 16:00 · 05:18:48</t>
  </si>
  <si>
    <t> 01:10:47  00:00:00 5 June 2026 16:01 · 03:05:39</t>
  </si>
  <si>
    <t>Offline · 11:25:31</t>
  </si>
  <si>
    <t>Offline · 14:19:07</t>
  </si>
  <si>
    <t>Offline · 1:14:16:13</t>
  </si>
  <si>
    <t>Offline · 14:09:04</t>
  </si>
  <si>
    <t>Available · 15:07</t>
  </si>
  <si>
    <t>Coaching · 55:48</t>
  </si>
  <si>
    <t>ACD · 06:22</t>
  </si>
  <si>
    <t>Offline · 2:14:01:58</t>
  </si>
  <si>
    <t> 2  0  3</t>
  </si>
  <si>
    <t> 0  0  5</t>
  </si>
  <si>
    <t> 4  1  0</t>
  </si>
  <si>
    <t> 01:22:43  00:00:00 3 June 2026 15:40 · 03:39:29</t>
  </si>
  <si>
    <t> 01:19:07  00:00:00 4 June 2026 15:56 · 03:04:16</t>
  </si>
  <si>
    <t> 00:25:09  00:00:00 5 June 2026 15:52 · 03:14:25</t>
  </si>
  <si>
    <t>Offline · 14:10:14</t>
  </si>
  <si>
    <t>ACD · 14:38</t>
  </si>
  <si>
    <t>Available · 05:14</t>
  </si>
  <si>
    <t>Offline · 2:15:31:56</t>
  </si>
  <si>
    <t> 6  1  0</t>
  </si>
  <si>
    <t> 4  2  0</t>
  </si>
  <si>
    <t> 01:00:43  00:00:00 3 June 2026 16:03 · 03:16:16</t>
  </si>
  <si>
    <t> 00:19:16  00:00:00 4 June 2026 16:05 · 55:48</t>
  </si>
  <si>
    <t> 00:47:44  00:00:00 5 June 2026 16:00 · 03:06:36</t>
  </si>
  <si>
    <t>Offline · 11:27:20</t>
  </si>
  <si>
    <t>Offline · 14:20:56</t>
  </si>
  <si>
    <t>Offline · 14:16:40</t>
  </si>
  <si>
    <t>Offline · 14:10:12</t>
  </si>
  <si>
    <t>Offline · 19:19:30</t>
  </si>
  <si>
    <t>ACD · 01:46</t>
  </si>
  <si>
    <t>ACD · 09:01</t>
  </si>
  <si>
    <t>Offline · 2:15:33:11</t>
  </si>
  <si>
    <t> 0  0  13</t>
  </si>
  <si>
    <t> 2  0  4</t>
  </si>
  <si>
    <t> 02:28:12  00:00:00 4 June 2026 15:34 · 03:26:03</t>
  </si>
  <si>
    <t> 01:34:19  00:00:00 5 June 2026 15:10 · 03:56:04</t>
  </si>
  <si>
    <t>Offline · 11:26:40</t>
  </si>
  <si>
    <t>Offline · 14:20:16</t>
  </si>
  <si>
    <t>Offline · 1:14:17:22</t>
  </si>
  <si>
    <t>Offline · 2:14:10:54</t>
  </si>
  <si>
    <t>Offline · 2:19:20:12</t>
  </si>
  <si>
    <t>Offline · 3:19:01:32</t>
  </si>
  <si>
    <t>Offline · 4:19:07:13</t>
  </si>
  <si>
    <t>Offline · 7:14:03:02</t>
  </si>
  <si>
    <t>Offline · 11:22:51</t>
  </si>
  <si>
    <t>Offline · 14:16:27</t>
  </si>
  <si>
    <t>Offline · 14:16:30</t>
  </si>
  <si>
    <t>Offline · 1:14:10:02</t>
  </si>
  <si>
    <t>Available · 01:08</t>
  </si>
  <si>
    <t>ACD · 06:16</t>
  </si>
  <si>
    <t>ACD · 23:15</t>
  </si>
  <si>
    <t>Offline · 2:15:31:30</t>
  </si>
  <si>
    <t> 9  1  0</t>
  </si>
  <si>
    <t> 6  2  1</t>
  </si>
  <si>
    <t> 6  0  0</t>
  </si>
  <si>
    <t> 00:26:15  00:00:00 3 June 2026 16:02 · 03:17:30</t>
  </si>
  <si>
    <t> 00:25:48  00:00:00 4 June 2026 16:00 · 03:00:45</t>
  </si>
  <si>
    <t> 00:37:37  00:00:00 5 June 2026 15:57 · 03:09:19</t>
  </si>
  <si>
    <t>Offline · 14:10:52</t>
  </si>
  <si>
    <t>Available · 11:29</t>
  </si>
  <si>
    <t>Coaching · 59:21</t>
  </si>
  <si>
    <t>Available · 04:06</t>
  </si>
  <si>
    <t>Offline · 2:15:32:30</t>
  </si>
  <si>
    <t> 3  0  1</t>
  </si>
  <si>
    <t> 2  1  2</t>
  </si>
  <si>
    <t> 00:12:41  00:00:00 3 June 2026 16:16 · 03:03:11</t>
  </si>
  <si>
    <t> 00:05:23  00:00:00 4 June 2026 16:07 · 02:53:40</t>
  </si>
  <si>
    <t> --:--:--  --:--:-- 5 June 2026 16:02 · 05:04:05</t>
  </si>
  <si>
    <t>Offline · 14:17:02</t>
  </si>
  <si>
    <t>Offline · 14:10:18</t>
  </si>
  <si>
    <t>Offline · 19:19:36</t>
  </si>
  <si>
    <t>ACD · 21:08</t>
  </si>
  <si>
    <t>Available · 07:20</t>
  </si>
  <si>
    <t> 1  1  6</t>
  </si>
  <si>
    <t> 2  2  1</t>
  </si>
  <si>
    <t> 01:32:05  00:00:00 4 June 2026 15:45 · 01:15:59</t>
  </si>
  <si>
    <t> 01:34:53  00:00:00 5 June 2026 15:28 · 03:37:52</t>
  </si>
  <si>
    <t>Offline · 11:25:50</t>
  </si>
  <si>
    <t>Offline · 14:19:26</t>
  </si>
  <si>
    <t>Offline · 14:15:52</t>
  </si>
  <si>
    <t>Offline · 15:40:14</t>
  </si>
  <si>
    <t>Offline · 20:49:32</t>
  </si>
  <si>
    <t>ACD · 06:27</t>
  </si>
  <si>
    <t>Available · 01:48</t>
  </si>
  <si>
    <t>Offline · 2:14:02:10</t>
  </si>
  <si>
    <t> 4  1  3</t>
  </si>
  <si>
    <t> 1  0  4</t>
  </si>
  <si>
    <t> 01:19:44  00:00:00 4 June 2026 15:53 · 03:07:03</t>
  </si>
  <si>
    <t> 01:07:02  00:00:00 5 June 2026 16:00 · 03:06:06</t>
  </si>
  <si>
    <t>Offline · 11:26:08</t>
  </si>
  <si>
    <t>Offline · 14:19:44</t>
  </si>
  <si>
    <t>Offline · 14:16:53</t>
  </si>
  <si>
    <t>Offline · 1:14:10:25</t>
  </si>
  <si>
    <t>Available · 00:20</t>
  </si>
  <si>
    <t>Coaching · 01:05:07</t>
  </si>
  <si>
    <t>ACD Hold · 00:11</t>
  </si>
  <si>
    <t>Offline · 2:15:32:20</t>
  </si>
  <si>
    <t> 2  2  0</t>
  </si>
  <si>
    <t> 3  5  0</t>
  </si>
  <si>
    <t> 01:25:24  00:00:00 3 June 2026 15:58 · 03:21:08</t>
  </si>
  <si>
    <t> 00:24:46  00:00:00 4 June 2026 16:00 · 03:00:53</t>
  </si>
  <si>
    <t> --:--:--  --:--:-- 5 June 2026 15:59 · 05:07:19</t>
  </si>
  <si>
    <t>Offline · 11:26:12</t>
  </si>
  <si>
    <t>Offline · 14:19:48</t>
  </si>
  <si>
    <t>Offline · 15:40:38</t>
  </si>
  <si>
    <t>Offline · 1:15:34:10</t>
  </si>
  <si>
    <t>Offline · 1:20:43:28</t>
  </si>
  <si>
    <t>Offline · 2:20:24:48</t>
  </si>
  <si>
    <t>Offline · 3:20:30:29</t>
  </si>
  <si>
    <t>Offline · 6:15:26:18</t>
  </si>
  <si>
    <t>Offline · 11:26:03</t>
  </si>
  <si>
    <t>Offline · 14:19:39</t>
  </si>
  <si>
    <t>Offline · 1:14:16:45</t>
  </si>
  <si>
    <t>Offline · 2:14:10:17</t>
  </si>
  <si>
    <t>Offline · 2:19:19:35</t>
  </si>
  <si>
    <t>Offline · 3:19:00:55</t>
  </si>
  <si>
    <t>Offline · 4:19:06:36</t>
  </si>
  <si>
    <t>Offline · 7:14:02:25</t>
  </si>
  <si>
    <t>Offline · 14:06:52</t>
  </si>
  <si>
    <t>ACD Hold · 01:41</t>
  </si>
  <si>
    <t>Coaching · 03:02</t>
  </si>
  <si>
    <t>Break (NON MAN) · 01:39</t>
  </si>
  <si>
    <t>Offline · 2:14:01:00</t>
  </si>
  <si>
    <t> 3  3  1</t>
  </si>
  <si>
    <t> 6  3  1</t>
  </si>
  <si>
    <t> 3  2  0</t>
  </si>
  <si>
    <t> 00:51:02  00:00:00 3 June 2026 15:50 · 03:28:53</t>
  </si>
  <si>
    <t> 00:44:13  00:00:00 4 June 2026 15:54 · 03:06:49</t>
  </si>
  <si>
    <t> --:--:--  --:--:-- 5 June 2026 15:59 · 05:07:28</t>
  </si>
  <si>
    <t>Offline · 04:26:06</t>
  </si>
  <si>
    <t>Offline · 07:19:42</t>
  </si>
  <si>
    <t>Offline · 1:07:16:47</t>
  </si>
  <si>
    <t>ACD · 00:30</t>
  </si>
  <si>
    <t>Break (NON MAN) · 12:37</t>
  </si>
  <si>
    <t>Outbound · 14:38</t>
  </si>
  <si>
    <t>ACD · 01:47</t>
  </si>
  <si>
    <t>Offline · 17:59:13</t>
  </si>
  <si>
    <t> 2  8  2</t>
  </si>
  <si>
    <t> 8  5  3</t>
  </si>
  <si>
    <t> 9  5  7</t>
  </si>
  <si>
    <t> 11  9  6</t>
  </si>
  <si>
    <t> 03:16:53  00:00:00 1 June 2026 02:03 · 09:22:34</t>
  </si>
  <si>
    <t> 03:16:53  00:00:00 1 June 2026 02:03 · 12:16:10</t>
  </si>
  <si>
    <t> 01:46:39  00:00:00 3 June 2026 11:05 · 03:05:10</t>
  </si>
  <si>
    <t> 03:30:54  00:00:00 3 June 2026 11:05 · 08:14:29</t>
  </si>
  <si>
    <t> 03:44:11  00:00:00 4 June 2026 11:00 · 06:00:49</t>
  </si>
  <si>
    <t> 02:23:20  00:00:00 5 June 2026 11:00 · 06:06:29</t>
  </si>
  <si>
    <t>Offline · 11:19:00</t>
  </si>
  <si>
    <t>Offline · 14:12:36</t>
  </si>
  <si>
    <t>Offline · 14:10:06</t>
  </si>
  <si>
    <t>Available · 02:34</t>
  </si>
  <si>
    <t>Offline · 19:00:51</t>
  </si>
  <si>
    <t>ACD · 05:46</t>
  </si>
  <si>
    <t>Offline · 2:15:29:51</t>
  </si>
  <si>
    <t> 3  3  0</t>
  </si>
  <si>
    <t> 5  1  1</t>
  </si>
  <si>
    <t> 00:49:36  00:00:00 3 June 2026 16:10 · 03:09:40</t>
  </si>
  <si>
    <t> --:--:--  --:--:-- 5 June 2026 16:08 · 04:58:07</t>
  </si>
  <si>
    <t>Offline · 14:16:01</t>
  </si>
  <si>
    <t>Offline · 04:13:09</t>
  </si>
  <si>
    <t>Offline · 09:22:27</t>
  </si>
  <si>
    <t>ACD · 08:52</t>
  </si>
  <si>
    <t>ACD · 04:40</t>
  </si>
  <si>
    <t>Offline · 2:15:32:18</t>
  </si>
  <si>
    <t> 3  0  4</t>
  </si>
  <si>
    <t> 5  0  0</t>
  </si>
  <si>
    <t> --:--:--  --:--:-- 3 June 2026 09:27 · 06:42:32</t>
  </si>
  <si>
    <t> 00:26:59  00:00:00 3 June 2026 09:27 · 09:51:52</t>
  </si>
  <si>
    <t> 00:34:45  00:00:00 4 June 2026 16:21 · 39:23</t>
  </si>
  <si>
    <t> --:--:--  --:--:-- 5 June 2026 15:51 · 05:15:12</t>
  </si>
  <si>
    <t>Offline · 15:40:23</t>
  </si>
  <si>
    <t>Coaching · 23:03</t>
  </si>
  <si>
    <t>ACD · 04:20</t>
  </si>
  <si>
    <t>Available · 07:27</t>
  </si>
  <si>
    <t>Offline · 2:14:01:37</t>
  </si>
  <si>
    <t> 9  4  0</t>
  </si>
  <si>
    <t> 1  4  0</t>
  </si>
  <si>
    <t> 01:05:29  00:00:00 3 June 2026 15:26 · 03:53:12</t>
  </si>
  <si>
    <t> 14:03:00  00:00:00 3 June 2026 15:26 · 1:01:34:33</t>
  </si>
  <si>
    <t> 01:11:06  00:00:00 5 June 2026 15:44 · 03:21:44</t>
  </si>
  <si>
    <t>Offline · 11:26:09</t>
  </si>
  <si>
    <t>Offline · 14:19:45</t>
  </si>
  <si>
    <t>Offline · 14:10:19</t>
  </si>
  <si>
    <t>Available · 04:03</t>
  </si>
  <si>
    <t>Offline · 19:00:23</t>
  </si>
  <si>
    <t>Offline · 2:15:32:16</t>
  </si>
  <si>
    <t> 1  1  2</t>
  </si>
  <si>
    <t> 0  1  2</t>
  </si>
  <si>
    <t> 00:20:15  00:00:00 3 June 2026 16:01 · 03:18:31</t>
  </si>
  <si>
    <t> --:--:--  --:--:-- 5 June 2026 16:02 · 05:04:13</t>
  </si>
  <si>
    <t>Offline · 11:25:52</t>
  </si>
  <si>
    <t>Offline · 14:19:28</t>
  </si>
  <si>
    <t>Offline · 14:16:51</t>
  </si>
  <si>
    <t>Offline · 1:14:10:23</t>
  </si>
  <si>
    <t>Available · 01:38</t>
  </si>
  <si>
    <t>ACD · 00:02</t>
  </si>
  <si>
    <t>ACD · 00:09</t>
  </si>
  <si>
    <t>Offline · 2:14:02:09</t>
  </si>
  <si>
    <t> 7  1  5</t>
  </si>
  <si>
    <t> 4  1  1</t>
  </si>
  <si>
    <t> 00:28:57  00:00:00 3 June 2026 16:01 · 03:18:03</t>
  </si>
  <si>
    <t> 00:21:47  00:00:00 4 June 2026 16:01 · 59:48</t>
  </si>
  <si>
    <t> 00:15:19  00:00:00 5 June 2026 15:59 · 03:07:03</t>
  </si>
  <si>
    <t>Offline · 14:16:35</t>
  </si>
  <si>
    <t>Offline · 1:14:10:07</t>
  </si>
  <si>
    <t>Available · 04:19</t>
  </si>
  <si>
    <t>Coaching · 01:04:49</t>
  </si>
  <si>
    <t>ACD · 24:01</t>
  </si>
  <si>
    <t>Offline · 13:52:06</t>
  </si>
  <si>
    <t> 3  2  1</t>
  </si>
  <si>
    <t> 4  0  1</t>
  </si>
  <si>
    <t> 00:31:03  00:00:00 3 June 2026 16:00 · 03:19:39</t>
  </si>
  <si>
    <t> 00:48:21  00:00:00 4 June 2026 15:57 · 03:03:33</t>
  </si>
  <si>
    <t> 00:26:29  00:00:00 5 June 2026 15:56 · 03:10:36</t>
  </si>
  <si>
    <t>Offline · 11:25:56</t>
  </si>
  <si>
    <t>Offline · 14:19:32</t>
  </si>
  <si>
    <t>Offline · 15:40:11</t>
  </si>
  <si>
    <t>Offline · 20:49:29</t>
  </si>
  <si>
    <t>ACD · 02:14</t>
  </si>
  <si>
    <t>Available · 08:18</t>
  </si>
  <si>
    <t>Offline · 13:56:29</t>
  </si>
  <si>
    <t> 6  3  0</t>
  </si>
  <si>
    <t> 4  0  4</t>
  </si>
  <si>
    <t> 00:29:39  00:00:00 4 June 2026 15:58 · 01:02:12</t>
  </si>
  <si>
    <t> 00:49:08  00:00:00 5 June 2026 15:57 · 03:09:35</t>
  </si>
  <si>
    <t>Personal · 11:33:31</t>
  </si>
  <si>
    <t>Personal · 14:27:07</t>
  </si>
  <si>
    <t>Offline · 03:53:42</t>
  </si>
  <si>
    <t>Offline · 1:03:47:14</t>
  </si>
  <si>
    <t>ACD · 01:27</t>
  </si>
  <si>
    <t>ACD · 08:25</t>
  </si>
  <si>
    <t>Offline · 2:14:01:04</t>
  </si>
  <si>
    <t> 2  2  8</t>
  </si>
  <si>
    <t> 3  1  7</t>
  </si>
  <si>
    <t> --:--:--  --:--:-- 2 June 2026 10:17 · 05:59:42</t>
  </si>
  <si>
    <t> 00:57:02  00:00:00 3 June 2026 15:59 · 03:20:34</t>
  </si>
  <si>
    <t> 00:28:18  00:00:00 4 June 2026 16:01 · 02:59:43</t>
  </si>
  <si>
    <t> 01:02:54  00:00:00 5 June 2026 16:00 · 03:06:43</t>
  </si>
  <si>
    <t>Offline · 14:17:05</t>
  </si>
  <si>
    <t>Offline · 15:36:29</t>
  </si>
  <si>
    <t>Offline · 20:45:47</t>
  </si>
  <si>
    <t>ACD · 00:20</t>
  </si>
  <si>
    <t>Offline · 14:02:33</t>
  </si>
  <si>
    <t> 6  1  3</t>
  </si>
  <si>
    <t> 3  1  5</t>
  </si>
  <si>
    <t> 00:45:15  00:00:00 4 June 2026 16:00 · 03:00:20</t>
  </si>
  <si>
    <t> 00:57:11  00:00:00 5 June 2026 16:02 · 03:03:45</t>
  </si>
  <si>
    <t>Offline · 11:25:46</t>
  </si>
  <si>
    <t>Offline · 14:19:22</t>
  </si>
  <si>
    <t>ACD · 03:09</t>
  </si>
  <si>
    <t>Available · 00:50</t>
  </si>
  <si>
    <t>Available · 07:55</t>
  </si>
  <si>
    <t>Offline · 2:15:31:31</t>
  </si>
  <si>
    <t> 4  0  5</t>
  </si>
  <si>
    <t> --:--:--  --:--:-- 3 June 2026 16:10 · 05:08:56</t>
  </si>
  <si>
    <t> 01:05:51  00:00:00 4 June 2026 15:21 · 03:39:29</t>
  </si>
  <si>
    <t> 00:03:10  00:00:00 5 June 2026 15:57 · 03:08:47</t>
  </si>
  <si>
    <t>ACD · 01:00:14</t>
  </si>
  <si>
    <t>Coaching · 18:49</t>
  </si>
  <si>
    <t>ACD · 13:43</t>
  </si>
  <si>
    <t>Coaching · 06:33</t>
  </si>
  <si>
    <t>Offline · 01:19:18</t>
  </si>
  <si>
    <t>Offline · 1:01:00:38</t>
  </si>
  <si>
    <t>Offline · 02:36:42</t>
  </si>
  <si>
    <t>Available · 04:00</t>
  </si>
  <si>
    <t> 1  0  0</t>
  </si>
  <si>
    <t> 7  1  6</t>
  </si>
  <si>
    <t> 3  2  6</t>
  </si>
  <si>
    <t> 6  5  1</t>
  </si>
  <si>
    <t> 10  6  1</t>
  </si>
  <si>
    <t> 9  3  8</t>
  </si>
  <si>
    <t> 3  6  3</t>
  </si>
  <si>
    <t> --:--:--  --:--:-- 1 June 2026 09:55 · 03:30:57</t>
  </si>
  <si>
    <t> --:--:--  --:--:-- 1 June 2026 09:55 · 06:24:34</t>
  </si>
  <si>
    <t> --:--:--  --:--:-- 2 June 2026 10:02 · 06:14:06</t>
  </si>
  <si>
    <t> 00:57:38  00:00:00 3 June 2026 10:00 · 04:09:49</t>
  </si>
  <si>
    <t> --:--:--  --:--:-- 3 June 2026 10:00 · 11:19:06</t>
  </si>
  <si>
    <t> 02:22:50  00:00:00 5 June 2026 09:56 · 09:10:04</t>
  </si>
  <si>
    <t> --:--:--  --:--:-- 8 June 2026 09:58 · 06:03:38</t>
  </si>
  <si>
    <t>Available · 55:43</t>
  </si>
  <si>
    <t>Offline · 19:46:19</t>
  </si>
  <si>
    <t>Available · 01:54</t>
  </si>
  <si>
    <t>Offline · 49:33</t>
  </si>
  <si>
    <t>Offline · 29:53</t>
  </si>
  <si>
    <t>Offline · 02:06:38</t>
  </si>
  <si>
    <t>ACD · 03:18</t>
  </si>
  <si>
    <t> 7  1  1</t>
  </si>
  <si>
    <t> 10  2  7</t>
  </si>
  <si>
    <t> 6  4  9</t>
  </si>
  <si>
    <t> 7  0  14</t>
  </si>
  <si>
    <t> --:--:--  --:--:-- 1 June 2026 10:27 · 02:58:57</t>
  </si>
  <si>
    <t> --:--:--  --:--:-- 1 June 2026 10:27 · 05:52:34</t>
  </si>
  <si>
    <t> 00:18:35  00:00:00 3 June 2026 10:30 · 03:40:12</t>
  </si>
  <si>
    <t> --:--:--  --:--:-- 3 June 2026 10:30 · 10:49:29</t>
  </si>
  <si>
    <t> 03:08:38  00:00:00 4 June 2026 10:28 · 06:33:02</t>
  </si>
  <si>
    <t> 02:47:17  00:00:00 5 June 2026 10:22 · 08:44:23</t>
  </si>
  <si>
    <t> --:--:--  --:--:-- 8 June 2026 12:20 · 03:41:44</t>
  </si>
  <si>
    <t>Offline · 17:25:40</t>
  </si>
  <si>
    <t>Offline · 20:19:16</t>
  </si>
  <si>
    <t>Available · 12:20</t>
  </si>
  <si>
    <t>Available · 04:13</t>
  </si>
  <si>
    <t>Coaching · 19:36</t>
  </si>
  <si>
    <t>System Busy · 00:59</t>
  </si>
  <si>
    <t>Personal · 16:23</t>
  </si>
  <si>
    <t>Coaching · 18:46</t>
  </si>
  <si>
    <t> 0  2  2</t>
  </si>
  <si>
    <t> 3  1  0</t>
  </si>
  <si>
    <t> 5  4  6</t>
  </si>
  <si>
    <t> 5  6  8</t>
  </si>
  <si>
    <t> 5  0  2</t>
  </si>
  <si>
    <t> --:--:--  --:--:-- 2 June 2026 12:42 · 03:34:03</t>
  </si>
  <si>
    <t> 00:07:24  00:00:00 3 June 2026 12:31 · 01:39:18</t>
  </si>
  <si>
    <t> --:--:--  --:--:-- 3 June 2026 12:31 · 08:48:35</t>
  </si>
  <si>
    <t> 02:08:26  00:00:00 4 June 2026 12:30 · 06:30:45</t>
  </si>
  <si>
    <t> 01:55:05  00:00:00 5 June 2026 12:30 · 06:36:02</t>
  </si>
  <si>
    <t> --:--:--  --:--:-- 8 June 2026 10:03 · 05:58:46</t>
  </si>
  <si>
    <t>Offline · 17:25:59</t>
  </si>
  <si>
    <t>Offline · 20:19:35</t>
  </si>
  <si>
    <t>ACD · 02:24</t>
  </si>
  <si>
    <t>Available · 04:41</t>
  </si>
  <si>
    <t>Lunch · 22:40</t>
  </si>
  <si>
    <t>ACD · 02:45</t>
  </si>
  <si>
    <t>Available · 04:01</t>
  </si>
  <si>
    <t>Available · 03:27</t>
  </si>
  <si>
    <t> 0  0  6</t>
  </si>
  <si>
    <t> 1  0  1</t>
  </si>
  <si>
    <t> 6  1  5</t>
  </si>
  <si>
    <t> 7  5  8</t>
  </si>
  <si>
    <t> 14  1  10</t>
  </si>
  <si>
    <t> --:--:--  --:--:-- 2 June 2026 12:56 · 03:19:59</t>
  </si>
  <si>
    <t> 00:31:02  00:00:00 3 June 2026 13:00 · 01:10:21</t>
  </si>
  <si>
    <t> --:--:--  --:--:-- 3 June 2026 13:00 · 08:19:38</t>
  </si>
  <si>
    <t> 01:52:18  00:00:00 4 June 2026 12:57 · 04:03:30</t>
  </si>
  <si>
    <t> --:--:--  --:--:-- 5 June 2026 13:01 · 08:05:18</t>
  </si>
  <si>
    <t> --:--:--  --:--:-- 8 June 2026 12:59 · 03:03:05</t>
  </si>
  <si>
    <t>Offline · 14:16:45</t>
  </si>
  <si>
    <t>Offline · 1:14:10:17</t>
  </si>
  <si>
    <t>Available · 02:03</t>
  </si>
  <si>
    <t>Coaching · 01:05:12</t>
  </si>
  <si>
    <t>ACD · 05:13</t>
  </si>
  <si>
    <t>Offline · 14:02:20</t>
  </si>
  <si>
    <t> 0  1  8</t>
  </si>
  <si>
    <t> --:--:--  --:--:-- 3 June 2026 15:45 · 05:33:55</t>
  </si>
  <si>
    <t> 01:00:27  00:00:00 4 June 2026 15:44 · 01:16:30</t>
  </si>
  <si>
    <t> 00:53:22  00:00:00 5 June 2026 15:49 · 03:17:02</t>
  </si>
  <si>
    <t>Offline · 18:26:08</t>
  </si>
  <si>
    <t>Offline · 21:19:44</t>
  </si>
  <si>
    <t>Available · 02:58</t>
  </si>
  <si>
    <t>Available · 03:28</t>
  </si>
  <si>
    <t>Offline · 02:19:51</t>
  </si>
  <si>
    <t>Offline · 02:01:00</t>
  </si>
  <si>
    <t>Offline · 03:36:36</t>
  </si>
  <si>
    <t>Coaching · 03:26</t>
  </si>
  <si>
    <t> 4  3  4</t>
  </si>
  <si>
    <t> 7  3  4</t>
  </si>
  <si>
    <t> 10  3  7</t>
  </si>
  <si>
    <t> 13  3  3</t>
  </si>
  <si>
    <t> --:--:--  --:--:-- 2 June 2026 09:01 · 07:15:29</t>
  </si>
  <si>
    <t> 02:32:39  00:00:00 3 June 2026 09:03 · 05:07:19</t>
  </si>
  <si>
    <t> --:--:--  --:--:-- 3 June 2026 09:03 · 12:16:36</t>
  </si>
  <si>
    <t> 03:03:35  00:00:00 4 June 2026 08:58 · 10:02:55</t>
  </si>
  <si>
    <t> --:--:--  --:--:-- 5 June 2026 09:02 · 12:04:33</t>
  </si>
  <si>
    <t> --:--:--  --:--:-- 8 June 2026 09:01 · 07:01:03</t>
  </si>
  <si>
    <t>ACD · 09:09</t>
  </si>
  <si>
    <t>ACD · 01:49</t>
  </si>
  <si>
    <t>Available · 06:18</t>
  </si>
  <si>
    <t>Available · 01:00</t>
  </si>
  <si>
    <t>Available · 01:57</t>
  </si>
  <si>
    <t>Offline · 2:17:01:37</t>
  </si>
  <si>
    <t> 0  3  0</t>
  </si>
  <si>
    <t> 0  0  1</t>
  </si>
  <si>
    <t> 11  3  3</t>
  </si>
  <si>
    <t> 8  1  6</t>
  </si>
  <si>
    <t> --:--:--  --:--:-- 2 June 2026 13:02 · 03:14:15</t>
  </si>
  <si>
    <t> --:--:--  --:--:-- 3 June 2026 12:55 · 03:14:41</t>
  </si>
  <si>
    <t> --:--:--  --:--:-- 3 June 2026 12:55 · 08:24:00</t>
  </si>
  <si>
    <t> 01:40:15  00:00:00 4 June 2026 12:50 · 04:10:06</t>
  </si>
  <si>
    <t> --:--:--  --:--:-- 5 June 2026 12:58 · 08:08:10</t>
  </si>
  <si>
    <t>Offline · 11:25:42</t>
  </si>
  <si>
    <t>Offline · 14:19:18</t>
  </si>
  <si>
    <t>Offline · 14:16:39</t>
  </si>
  <si>
    <t>ACD · 08:19</t>
  </si>
  <si>
    <t>ACD · 04:48</t>
  </si>
  <si>
    <t>Offline · 2:14:01:09</t>
  </si>
  <si>
    <t> 4  3  2</t>
  </si>
  <si>
    <t> 2  0  5</t>
  </si>
  <si>
    <t> 00:48:34  00:00:00 4 June 2026 16:01 · 02:59:49</t>
  </si>
  <si>
    <t> --:--:--  --:--:-- 5 June 2026 16:01 · 05:05:11</t>
  </si>
  <si>
    <t>Offline · 18:21:56</t>
  </si>
  <si>
    <t>Offline · 21:15:32</t>
  </si>
  <si>
    <t>ACD · 07:40</t>
  </si>
  <si>
    <t>Available · 01:22</t>
  </si>
  <si>
    <t>Offline · 02:18:08</t>
  </si>
  <si>
    <t>Offline · 03:30:42</t>
  </si>
  <si>
    <t>Offline · 02:05:54</t>
  </si>
  <si>
    <t>Lunch · 08:40</t>
  </si>
  <si>
    <t> 2  6  7</t>
  </si>
  <si>
    <t> 6  2  8</t>
  </si>
  <si>
    <t> 8  3  10</t>
  </si>
  <si>
    <t> 4  9  2</t>
  </si>
  <si>
    <t> 10  3  13</t>
  </si>
  <si>
    <t> 9  5  4</t>
  </si>
  <si>
    <t> --:--:--  --:--:-- 2 June 2026 08:55 · 07:21:11</t>
  </si>
  <si>
    <t> --:--:--  --:--:-- 3 June 2026 08:51 · 07:18:23</t>
  </si>
  <si>
    <t> --:--:--  --:--:-- 3 June 2026 08:51 · 12:27:42</t>
  </si>
  <si>
    <t> 03:03:45  00:00:00 4 June 2026 08:50 · 10:10:34</t>
  </si>
  <si>
    <t> --:--:--  --:--:-- 5 June 2026 08:52 · 12:14:39</t>
  </si>
  <si>
    <t> --:--:--  --:--:-- 8 June 2026 08:59 · 07:02:59</t>
  </si>
  <si>
    <t>Offline · 14:16:29</t>
  </si>
  <si>
    <t>Offline · 12:09:07</t>
  </si>
  <si>
    <t>Available · 11:40</t>
  </si>
  <si>
    <t>ACD Hold · 00:53</t>
  </si>
  <si>
    <t>ACD · 29:35</t>
  </si>
  <si>
    <t>Offline · 2:15:29:45</t>
  </si>
  <si>
    <t> 6  2  2</t>
  </si>
  <si>
    <t> --:--:--  --:--:-- 3 June 2026 02:01 · 14:09:08</t>
  </si>
  <si>
    <t> --:--:--  --:--:-- 3 June 2026 02:01 · 19:18:27</t>
  </si>
  <si>
    <t> 00:15:11  00:00:00 4 June 2026 16:03 · 02:57:31</t>
  </si>
  <si>
    <t> --:--:--  --:--:-- 5 June 2026 16:07 · 04:59:38</t>
  </si>
  <si>
    <t>Offline · 14:16:36</t>
  </si>
  <si>
    <t>Offline · 15:39:31</t>
  </si>
  <si>
    <t>ACD · 01:56</t>
  </si>
  <si>
    <t>ACD · 06:19</t>
  </si>
  <si>
    <t>Offline · 18:52:15</t>
  </si>
  <si>
    <t>Offline · 14:02:12</t>
  </si>
  <si>
    <t> 5  0  1</t>
  </si>
  <si>
    <t> --:--:--  --:--:-- 3 June 2026 16:00 · 05:19:11</t>
  </si>
  <si>
    <t> 00:25:40  00:00:00 4 June 2026 16:13 · 47:32</t>
  </si>
  <si>
    <t>Available · 55:55</t>
  </si>
  <si>
    <t>Available · 06:31</t>
  </si>
  <si>
    <t>Available · 23:03</t>
  </si>
  <si>
    <t>Coaching · 33:23</t>
  </si>
  <si>
    <t>Offline · 02:19:08</t>
  </si>
  <si>
    <t>Offline · 01:57:55</t>
  </si>
  <si>
    <t>Offline · 02:05:51</t>
  </si>
  <si>
    <t>Break (NON MAN) · 01:05</t>
  </si>
  <si>
    <t> 2  3  0</t>
  </si>
  <si>
    <t> 11  4  2</t>
  </si>
  <si>
    <t> 5  2  2</t>
  </si>
  <si>
    <t> 10  2  5</t>
  </si>
  <si>
    <t> 14  7  2</t>
  </si>
  <si>
    <t> 9  8  2</t>
  </si>
  <si>
    <t> --:--:--  --:--:-- 1 June 2026 09:00 · 04:25:14</t>
  </si>
  <si>
    <t> --:--:--  --:--:-- 1 June 2026 09:00 · 07:18:51</t>
  </si>
  <si>
    <t> --:--:--  --:--:-- 2 June 2026 10:01 · 06:15:44</t>
  </si>
  <si>
    <t> --:--:--  --:--:-- 3 June 2026 08:56 · 07:14:01</t>
  </si>
  <si>
    <t> --:--:--  --:--:-- 3 June 2026 08:56 · 12:23:20</t>
  </si>
  <si>
    <t> 02:25:16  00:00:00 4 June 2026 09:01 · 09:59:40</t>
  </si>
  <si>
    <t> --:--:--  --:--:-- 5 June 2026 08:57 · 12:09:16</t>
  </si>
  <si>
    <t> --:--:--  --:--:-- 8 June 2026 08:58 · 07:04:17</t>
  </si>
  <si>
    <t>Lunch · 01:24</t>
  </si>
  <si>
    <t>Offline · 21:10:13</t>
  </si>
  <si>
    <t>Offline · 1:02:19:31</t>
  </si>
  <si>
    <t>Offline · 02:00:57</t>
  </si>
  <si>
    <t>Offline · 03:35:09</t>
  </si>
  <si>
    <t>Available · 05:47</t>
  </si>
  <si>
    <t> 7  5  1</t>
  </si>
  <si>
    <t> 8  7  5</t>
  </si>
  <si>
    <t> 11  7  2</t>
  </si>
  <si>
    <t> 5  5  2</t>
  </si>
  <si>
    <t> --:--:--  --:--:-- 2 June 2026 08:52 · 07:24:33</t>
  </si>
  <si>
    <t> 03:11:23  00:00:00 4 June 2026 08:58 · 10:02:24</t>
  </si>
  <si>
    <t> --:--:--  --:--:-- 5 June 2026 08:59 · 12:07:02</t>
  </si>
  <si>
    <t> --:--:--  --:--:-- 8 June 2026 08:57 · 07:04:47</t>
  </si>
  <si>
    <t>Ops · 01:20:16</t>
  </si>
  <si>
    <t>Ops · 17:14</t>
  </si>
  <si>
    <t>Ops · 10:03</t>
  </si>
  <si>
    <t>Ops · 01:17:35</t>
  </si>
  <si>
    <t>Ops · 55:20</t>
  </si>
  <si>
    <t>Ops · 01:05:21</t>
  </si>
  <si>
    <t>Ops · 03:12</t>
  </si>
  <si>
    <t> 00:02:51  00:00:00 1 June 2026 12:56 · 01:23:07</t>
  </si>
  <si>
    <t> 00:00:08  00:00:00 2 June 2026 02:00 · 10:16:52</t>
  </si>
  <si>
    <t> 00:05:29  00:00:00 3 June 2026 13:54 · 15:32</t>
  </si>
  <si>
    <t> 04:06:59  00:00:00 3 June 2026 13:54 · 05:24:50</t>
  </si>
  <si>
    <t> 04:06:40  00:00:00 4 June 2026 13:59 · 03:02:00</t>
  </si>
  <si>
    <t> 04:01:12  00:00:00 5 June 2026 13:59 · 03:07:17</t>
  </si>
  <si>
    <t> 00:01:39  00:00:00 8 June 2026 13:57 · 04:51</t>
  </si>
  <si>
    <t>Offline · 14:15:26</t>
  </si>
  <si>
    <t>Offline · 14:08:30</t>
  </si>
  <si>
    <t>Available · 00:18</t>
  </si>
  <si>
    <t>Offline · 18:59:59</t>
  </si>
  <si>
    <t>ACD Hold · 02:43</t>
  </si>
  <si>
    <t>Offline · 14:02:15</t>
  </si>
  <si>
    <t> --:--:--  --:--:-- 3 June 2026 16:04 · 05:14:51</t>
  </si>
  <si>
    <t> --:--:--  --:--:-- 5 June 2026 16:06 · 05:00:42</t>
  </si>
  <si>
    <t>ACD · 57:51</t>
  </si>
  <si>
    <t>ACD Hold · 01:50</t>
  </si>
  <si>
    <t>ACD · 04:25</t>
  </si>
  <si>
    <t>ACD · 11:21</t>
  </si>
  <si>
    <t>Offline · 02:19:26</t>
  </si>
  <si>
    <t>Offline · 03:30:11</t>
  </si>
  <si>
    <t>Offline · 1:03:35:52</t>
  </si>
  <si>
    <t>ACD · 07:47</t>
  </si>
  <si>
    <t> 1  1  5</t>
  </si>
  <si>
    <t> 5  4  3</t>
  </si>
  <si>
    <t> 3  3  12</t>
  </si>
  <si>
    <t> 5  3  16</t>
  </si>
  <si>
    <t> 6  9  2</t>
  </si>
  <si>
    <t> 8  5  2</t>
  </si>
  <si>
    <t> --:--:--  --:--:-- 1 June 2026 08:51 · 04:34:25</t>
  </si>
  <si>
    <t> --:--:--  --:--:-- 1 June 2026 08:51 · 07:28:02</t>
  </si>
  <si>
    <t> --:--:--  --:--:-- 2 June 2026 09:00 · 07:16:29</t>
  </si>
  <si>
    <t> --:--:--  --:--:-- 3 June 2026 08:54 · 07:15:52</t>
  </si>
  <si>
    <t> --:--:--  --:--:-- 3 June 2026 08:54 · 12:25:11</t>
  </si>
  <si>
    <t> 02:59:50  00:00:00 4 June 2026 08:53 · 10:07:50</t>
  </si>
  <si>
    <t> --:--:--  --:--:-- 8 June 2026 08:57 · 07:04:51</t>
  </si>
  <si>
    <t>Coaching · 19:16</t>
  </si>
  <si>
    <t>Offline · 17:46:42</t>
  </si>
  <si>
    <t>Coaching · 06:09</t>
  </si>
  <si>
    <t>ACD · 05:14</t>
  </si>
  <si>
    <t>ACD · 00:12</t>
  </si>
  <si>
    <t>Offline · 06:38</t>
  </si>
  <si>
    <t>Available · 09:27</t>
  </si>
  <si>
    <t> 4  0  0</t>
  </si>
  <si>
    <t> 13  0  2</t>
  </si>
  <si>
    <t> 5  7  14</t>
  </si>
  <si>
    <t> 11  3  2</t>
  </si>
  <si>
    <t> 5  0  5</t>
  </si>
  <si>
    <t> --:--:--  --:--:-- 1 June 2026 12:28 · 03:50:50</t>
  </si>
  <si>
    <t> --:--:--  --:--:-- 3 June 2026 12:29 · 03:41:22</t>
  </si>
  <si>
    <t> --:--:--  --:--:-- 3 June 2026 12:29 · 08:50:41</t>
  </si>
  <si>
    <t> 03:02:53  00:00:00 4 June 2026 12:24 · 06:36:38</t>
  </si>
  <si>
    <t> 01:28:20  00:00:00 5 June 2026 12:27 · 04:39:14</t>
  </si>
  <si>
    <t> --:--:--  --:--:-- 8 June 2026 09:58 · 06:03:29</t>
  </si>
  <si>
    <t>Offline · 17:25:44</t>
  </si>
  <si>
    <t>Offline · 20:19:20</t>
  </si>
  <si>
    <t>Available · 05:34</t>
  </si>
  <si>
    <t>ACD · 01:28</t>
  </si>
  <si>
    <t>ACD · 00:48</t>
  </si>
  <si>
    <t>Offline · 28:56</t>
  </si>
  <si>
    <t>Personal · 01:23</t>
  </si>
  <si>
    <t>ACD · 01:02</t>
  </si>
  <si>
    <t> 12  4  0</t>
  </si>
  <si>
    <t> 8  0  6</t>
  </si>
  <si>
    <t> 8  3  6</t>
  </si>
  <si>
    <t> --:--:--  --:--:-- 2 June 2026 12:00 · 04:16:43</t>
  </si>
  <si>
    <t> --:--:--  --:--:-- 3 June 2026 11:59 · 04:11:20</t>
  </si>
  <si>
    <t> --:--:--  --:--:-- 3 June 2026 11:59 · 09:20:39</t>
  </si>
  <si>
    <t> --:--:--  --:--:-- 4 June 2026 12:01 · 08:59:19</t>
  </si>
  <si>
    <t> 01:18:30  00:00:00 5 June 2026 12:25 · 04:41:43</t>
  </si>
  <si>
    <t> --:--:--  --:--:-- 8 June 2026 10:00 · 06:02:15</t>
  </si>
  <si>
    <t>Offline · 18:22:00</t>
  </si>
  <si>
    <t>Offline · 21:15:36</t>
  </si>
  <si>
    <t>Available · 06:28</t>
  </si>
  <si>
    <t>ACD · 01:59</t>
  </si>
  <si>
    <t>Offline · 02:17:07</t>
  </si>
  <si>
    <t>Offline · 03:30:03</t>
  </si>
  <si>
    <t>Offline · 02:05:45</t>
  </si>
  <si>
    <t>ACD · 17:03</t>
  </si>
  <si>
    <t> 3  2  5</t>
  </si>
  <si>
    <t> 4  1  5</t>
  </si>
  <si>
    <t> 6  0  7</t>
  </si>
  <si>
    <t> 2  1  20</t>
  </si>
  <si>
    <t> 4  1  9</t>
  </si>
  <si>
    <t> --:--:--  --:--:-- 2 June 2026 09:05 · 07:11:46</t>
  </si>
  <si>
    <t> --:--:--  --:--:-- 3 June 2026 09:07 · 07:02:38</t>
  </si>
  <si>
    <t> --:--:--  --:--:-- 3 June 2026 09:07 · 12:11:57</t>
  </si>
  <si>
    <t> --:--:--  --:--:-- 4 June 2026 09:05 · 11:55:42</t>
  </si>
  <si>
    <t> 04:36:01  00:00:00 5 June 2026 09:08 · 07:58:45</t>
  </si>
  <si>
    <t> --:--:--  --:--:-- 8 June 2026 09:02 · 07:00:05</t>
  </si>
  <si>
    <t>Available · 57:47</t>
  </si>
  <si>
    <t>ACD · 00:52</t>
  </si>
  <si>
    <t>Offline · 21:10:10</t>
  </si>
  <si>
    <t>Offline · 1:02:19:28</t>
  </si>
  <si>
    <t>Offline · 03:30:24</t>
  </si>
  <si>
    <t>Offline · 02:04:14</t>
  </si>
  <si>
    <t>ACD · 02:26</t>
  </si>
  <si>
    <t> 1  3  1</t>
  </si>
  <si>
    <t> 9  4  4</t>
  </si>
  <si>
    <t> 1  5  4</t>
  </si>
  <si>
    <t> 10  2  15</t>
  </si>
  <si>
    <t> 8  4  5</t>
  </si>
  <si>
    <t> --:--:--  --:--:-- 1 June 2026 09:05 · 04:20:28</t>
  </si>
  <si>
    <t> --:--:--  --:--:-- 1 June 2026 09:05 · 07:14:05</t>
  </si>
  <si>
    <t> --:--:--  --:--:-- 2 June 2026 08:59 · 07:17:23</t>
  </si>
  <si>
    <t> --:--:--  --:--:-- 4 June 2026 09:21 · 11:39:52</t>
  </si>
  <si>
    <t> 03:20:55  00:00:00 5 June 2026 09:00 · 08:06:11</t>
  </si>
  <si>
    <t> --:--:--  --:--:-- 8 June 2026 09:02 · 06:59:40</t>
  </si>
  <si>
    <t>Offline · 14:16:33</t>
  </si>
  <si>
    <t>Offline · 14:08:33</t>
  </si>
  <si>
    <t>Offline · 19:17:51</t>
  </si>
  <si>
    <t>Coaching · 43:28</t>
  </si>
  <si>
    <t>ACD · 05:08</t>
  </si>
  <si>
    <t>Offline · 14:01:31</t>
  </si>
  <si>
    <t> 0  1  6</t>
  </si>
  <si>
    <t> --:--:--  --:--:-- 4 June 2026 16:00 · 05:00:05</t>
  </si>
  <si>
    <t> 01:04:39  00:00:00 5 June 2026 16:01 · 03:05:28</t>
  </si>
  <si>
    <t>Offline · 14:16:43</t>
  </si>
  <si>
    <t>Offline · 14:09:43</t>
  </si>
  <si>
    <t>Offline · 19:19:01</t>
  </si>
  <si>
    <t>Coaching · 58:50</t>
  </si>
  <si>
    <t>Offline · 14:02:02</t>
  </si>
  <si>
    <t> 0  3  3</t>
  </si>
  <si>
    <t> 2  1  3</t>
  </si>
  <si>
    <t> --:--:--  --:--:-- 4 June 2026 16:01 · 04:59:39</t>
  </si>
  <si>
    <t> 00:49:02  00:00:00 5 June 2026 16:01 · 01:05:12</t>
  </si>
  <si>
    <t>Offline · 14:09:54</t>
  </si>
  <si>
    <t>ACD · 00:25</t>
  </si>
  <si>
    <t>ACD · 08:29</t>
  </si>
  <si>
    <t>Offline · 01:45</t>
  </si>
  <si>
    <t>Offline · 2:14:01:56</t>
  </si>
  <si>
    <t> --:--:--  --:--:-- 3 June 2026 15:43 · 05:36:25</t>
  </si>
  <si>
    <t> --:--:--  --:--:-- 4 June 2026 16:55 · 04:05:52</t>
  </si>
  <si>
    <t> 01:23:53  00:00:00 5 June 2026 15:47 · 03:18:51</t>
  </si>
  <si>
    <t>ACD · 01:36:49</t>
  </si>
  <si>
    <t>ACD Hold · 02:18</t>
  </si>
  <si>
    <t>ACD · 06:29</t>
  </si>
  <si>
    <t>Available · 03:43</t>
  </si>
  <si>
    <t>Offline · 02:18:50</t>
  </si>
  <si>
    <t>Offline · 1:02:00:10</t>
  </si>
  <si>
    <t>Offline · 02:06:01</t>
  </si>
  <si>
    <t>Available · 09:43</t>
  </si>
  <si>
    <t> 4  0  10</t>
  </si>
  <si>
    <t> 4  1  4</t>
  </si>
  <si>
    <t> 6  2  5</t>
  </si>
  <si>
    <t> 7  2  8</t>
  </si>
  <si>
    <t> 7  6  11</t>
  </si>
  <si>
    <t> 7  2  1</t>
  </si>
  <si>
    <t> --:--:--  --:--:-- 1 June 2026 09:06 · 04:19:33</t>
  </si>
  <si>
    <t> --:--:--  --:--:-- 1 June 2026 09:06 · 07:13:10</t>
  </si>
  <si>
    <t> --:--:--  --:--:-- 2 June 2026 09:11 · 07:04:59</t>
  </si>
  <si>
    <t> --:--:--  --:--:-- 3 June 2026 09:05 · 07:04:31</t>
  </si>
  <si>
    <t> --:--:--  --:--:-- 3 June 2026 09:05 · 12:13:51</t>
  </si>
  <si>
    <t> 03:37:43  00:00:00 5 June 2026 09:06 · 10:00:23</t>
  </si>
  <si>
    <t> --:--:--  --:--:-- 8 June 2026 09:05 · 06:56:36</t>
  </si>
  <si>
    <t>Offline · 14:10:22</t>
  </si>
  <si>
    <t>ACD · 01:22</t>
  </si>
  <si>
    <t>Available · 17:30</t>
  </si>
  <si>
    <t>ACD · 02:05</t>
  </si>
  <si>
    <t>Offline · 2:13:57:28</t>
  </si>
  <si>
    <t> 9  0  0</t>
  </si>
  <si>
    <t> 11  0  0</t>
  </si>
  <si>
    <t> 21  0  0</t>
  </si>
  <si>
    <t> --:--:--  --:--:-- 3 June 2026 15:57 · 05:21:49</t>
  </si>
  <si>
    <t> --:--:--  --:--:-- 4 June 2026 16:58 · 04:02:02</t>
  </si>
  <si>
    <t> 00:10:01  00:00:00 5 June 2026 15:59 · 03:06:44</t>
  </si>
  <si>
    <t>Offline · 17:23:30</t>
  </si>
  <si>
    <t>Offline · 20:17:06</t>
  </si>
  <si>
    <t>ACD · 02:37</t>
  </si>
  <si>
    <t>Lunch · 18:27</t>
  </si>
  <si>
    <t>Offline · 48:28</t>
  </si>
  <si>
    <t>Offline · 02:00:44</t>
  </si>
  <si>
    <t>Offline · 36:04</t>
  </si>
  <si>
    <t>ACD · 05:49</t>
  </si>
  <si>
    <t> 6  2  3</t>
  </si>
  <si>
    <t> 5  1  4</t>
  </si>
  <si>
    <t> 6  2  12</t>
  </si>
  <si>
    <t> 5  5  9</t>
  </si>
  <si>
    <t> 7  2  13</t>
  </si>
  <si>
    <t> 6  3  3</t>
  </si>
  <si>
    <t> --:--:--  --:--:-- 2 June 2026 10:01 · 06:15:31</t>
  </si>
  <si>
    <t> --:--:--  --:--:-- 3 June 2026 10:01 · 06:08:37</t>
  </si>
  <si>
    <t> --:--:--  --:--:-- 3 June 2026 10:01 · 11:17:57</t>
  </si>
  <si>
    <t> --:--:--  --:--:-- 4 June 2026 10:30 · 10:30:30</t>
  </si>
  <si>
    <t> 03:45:05  00:00:00 5 June 2026 10:23 · 08:43:27</t>
  </si>
  <si>
    <t> --:--:--  --:--:-- 8 June 2026 10:30 · 05:32:03</t>
  </si>
  <si>
    <t>Offline · 14:46:50</t>
  </si>
  <si>
    <t>Offline · 14:10:13</t>
  </si>
  <si>
    <t>ACD · 09:29</t>
  </si>
  <si>
    <t>Offline · 19:05:55</t>
  </si>
  <si>
    <t>Offline · 3:14:01:44</t>
  </si>
  <si>
    <t> 0  1  4</t>
  </si>
  <si>
    <t> 3  0  5</t>
  </si>
  <si>
    <t> --:--:--  --:--:-- 3 June 2026 15:57 · 05:22:11</t>
  </si>
  <si>
    <t> --:--:--  --:--:-- 4 June 2026 15:54 · 05:06:49</t>
  </si>
  <si>
    <t>Offline · 15:45:31</t>
  </si>
  <si>
    <t>Offline · 14:09:38</t>
  </si>
  <si>
    <t>Offline · 19:18:56</t>
  </si>
  <si>
    <t>Offline · 1:19:00:16</t>
  </si>
  <si>
    <t>Offline · 2:19:05:57</t>
  </si>
  <si>
    <t>Offline · 5:14:01:46</t>
  </si>
  <si>
    <t>Offline · 14:16:02</t>
  </si>
  <si>
    <t>Offline · 14:09:32</t>
  </si>
  <si>
    <t>Break (NON MAN) · 07:19</t>
  </si>
  <si>
    <t>Coaching · 01:05:18</t>
  </si>
  <si>
    <t>Available · 00:05</t>
  </si>
  <si>
    <t>Offline · 2:14:32:20</t>
  </si>
  <si>
    <t> 2  2  7</t>
  </si>
  <si>
    <t> 7  0  0</t>
  </si>
  <si>
    <t> --:--:--  --:--:-- 3 June 2026 16:00 · 05:19:08</t>
  </si>
  <si>
    <t> --:--:--  --:--:-- 4 June 2026 16:03 · 04:57:39</t>
  </si>
  <si>
    <t> 00:00:10  00:00:00 5 June 2026 17:09 · 01:57:11</t>
  </si>
  <si>
    <t>Offline · 1:15:31:27</t>
  </si>
  <si>
    <t>Available · 57:43</t>
  </si>
  <si>
    <t>Available · 00:36</t>
  </si>
  <si>
    <t>Available · 08:36</t>
  </si>
  <si>
    <t>Offline · 22:10:14</t>
  </si>
  <si>
    <t>Offline · 1:03:19:32</t>
  </si>
  <si>
    <t>Offline · 02:00:48</t>
  </si>
  <si>
    <t>Offline · 02:03:53</t>
  </si>
  <si>
    <t>Offline · 1:21:02:22</t>
  </si>
  <si>
    <t> 1  0  6</t>
  </si>
  <si>
    <t> 7  4  10</t>
  </si>
  <si>
    <t> 7  3  2</t>
  </si>
  <si>
    <t> 5  3  13</t>
  </si>
  <si>
    <t> 9  8  10</t>
  </si>
  <si>
    <t> --:--:--  --:--:-- 1 June 2026 08:54 · 04:31:33</t>
  </si>
  <si>
    <t> --:--:--  --:--:-- 1 June 2026 08:54 · 07:25:10</t>
  </si>
  <si>
    <t> --:--:--  --:--:-- 2 June 2026 09:14 · 07:02:16</t>
  </si>
  <si>
    <t> --:--:--  --:--:-- 4 June 2026 08:50 · 12:10:47</t>
  </si>
  <si>
    <t> --:--:--  --:--:-- 5 June 2026 08:58 · 12:08:10</t>
  </si>
  <si>
    <t>Offline · 11:25:54</t>
  </si>
  <si>
    <t>Offline · 14:19:30</t>
  </si>
  <si>
    <t>Offline · 14:46:00</t>
  </si>
  <si>
    <t>Available · 02:52</t>
  </si>
  <si>
    <t>Coaching · 59:31</t>
  </si>
  <si>
    <t>Offline · 19:06:23</t>
  </si>
  <si>
    <t> 0  1  10</t>
  </si>
  <si>
    <t> --:--:--  --:--:-- 3 June 2026 16:02 · 05:17:41</t>
  </si>
  <si>
    <t> --:--:--  --:--:-- 4 June 2026 15:57 · 05:03:08</t>
  </si>
  <si>
    <t>ACD · 01:12:55</t>
  </si>
  <si>
    <t>ACD · 00:50</t>
  </si>
  <si>
    <t>ACD · 00:31</t>
  </si>
  <si>
    <t>Available · 06:02</t>
  </si>
  <si>
    <t>Offline · 02:19:13</t>
  </si>
  <si>
    <t>Offline · 02:01:14</t>
  </si>
  <si>
    <t>Offline · 02:06:55</t>
  </si>
  <si>
    <t>Available · 03:57</t>
  </si>
  <si>
    <t> 3  2  14</t>
  </si>
  <si>
    <t> 2  2  10</t>
  </si>
  <si>
    <t> 3  4  10</t>
  </si>
  <si>
    <t> 4  6  9</t>
  </si>
  <si>
    <t> 9  5  9</t>
  </si>
  <si>
    <t> 2  4  8</t>
  </si>
  <si>
    <t> --:--:--  --:--:-- 1 June 2026 08:21 · 05:04:38</t>
  </si>
  <si>
    <t> --:--:--  --:--:-- 1 June 2026 08:21 · 07:58:15</t>
  </si>
  <si>
    <t> --:--:--  --:--:-- 2 June 2026 10:17 · 05:59:33</t>
  </si>
  <si>
    <t> --:--:--  --:--:-- 3 June 2026 08:49 · 07:21:15</t>
  </si>
  <si>
    <t> --:--:--  --:--:-- 3 June 2026 08:49 · 12:30:34</t>
  </si>
  <si>
    <t> --:--:--  --:--:-- 4 June 2026 08:22 · 12:38:53</t>
  </si>
  <si>
    <t> --:--:--  --:--:-- 5 June 2026 08:23 · 12:43:18</t>
  </si>
  <si>
    <t> --:--:--  --:--:-- 8 June 2026 08:24 · 07:38:08</t>
  </si>
  <si>
    <t>Offline · 15:46:09</t>
  </si>
  <si>
    <t>Offline · 1:15:39:41</t>
  </si>
  <si>
    <t>ACD · 11:37</t>
  </si>
  <si>
    <t>ACD · 07:18</t>
  </si>
  <si>
    <t>Available · 03:06</t>
  </si>
  <si>
    <t>Offline · 1:14:02:25</t>
  </si>
  <si>
    <t> 1  1  4</t>
  </si>
  <si>
    <t> 3  0  9</t>
  </si>
  <si>
    <t> --:--:--  --:--:-- 3 June 2026 16:02 · 05:16:56</t>
  </si>
  <si>
    <t> --:--:--  --:--:-- 4 June 2026 15:51 · 05:09:19</t>
  </si>
  <si>
    <t> --:--:--  --:--:-- 5 June 2026 15:59 · 05:07:01</t>
  </si>
  <si>
    <t>Available · 58:45</t>
  </si>
  <si>
    <t>Coaching · 19:30</t>
  </si>
  <si>
    <t>Offline · 21:16:42</t>
  </si>
  <si>
    <t>Coaching · 10:20</t>
  </si>
  <si>
    <t>Offline · 02:19:35</t>
  </si>
  <si>
    <t>Offline · 02:30:52</t>
  </si>
  <si>
    <t>Offline · 07:21:15</t>
  </si>
  <si>
    <t>Available · 01:53</t>
  </si>
  <si>
    <t> 4  2  2</t>
  </si>
  <si>
    <t> 9  3  7</t>
  </si>
  <si>
    <t> 6  4  5</t>
  </si>
  <si>
    <t> 8  5  5</t>
  </si>
  <si>
    <t> 7  1  11</t>
  </si>
  <si>
    <t> --:--:--  --:--:-- 1 June 2026 09:00 · 04:25:58</t>
  </si>
  <si>
    <t> --:--:--  --:--:-- 1 June 2026 09:00 · 07:19:35</t>
  </si>
  <si>
    <t> --:--:--  --:--:-- 3 June 2026 08:40 · 07:29:42</t>
  </si>
  <si>
    <t> --:--:--  --:--:-- 3 June 2026 08:40 · 12:39:01</t>
  </si>
  <si>
    <t> --:--:--  --:--:-- 4 June 2026 09:57 · 11:03:35</t>
  </si>
  <si>
    <t> --:--:--  --:--:-- 5 June 2026 08:54 · 12:12:28</t>
  </si>
  <si>
    <t> --:--:--  --:--:-- 8 June 2026 09:01 · 07:00:49</t>
  </si>
  <si>
    <t>ACD · 01:07:25</t>
  </si>
  <si>
    <t>ACD · 10:55</t>
  </si>
  <si>
    <t>Lunch · 09:54</t>
  </si>
  <si>
    <t>Available · 04:18</t>
  </si>
  <si>
    <t>Offline · 02:19:40</t>
  </si>
  <si>
    <t>Offline · 01:59:19</t>
  </si>
  <si>
    <t>Offline · 02:06:26</t>
  </si>
  <si>
    <t>Available · 08:11</t>
  </si>
  <si>
    <t> 0  4  2</t>
  </si>
  <si>
    <t> 6  4  6</t>
  </si>
  <si>
    <t> 6  5  0</t>
  </si>
  <si>
    <t> 17  8  4</t>
  </si>
  <si>
    <t> 16  1  7</t>
  </si>
  <si>
    <t> --:--:--  --:--:-- 1 June 2026 08:51 · 04:34:17</t>
  </si>
  <si>
    <t> --:--:--  --:--:-- 1 June 2026 08:51 · 07:27:54</t>
  </si>
  <si>
    <t> --:--:--  --:--:-- 2 June 2026 09:54 · 06:22:13</t>
  </si>
  <si>
    <t> --:--:--  --:--:-- 3 June 2026 08:54 · 07:16:21</t>
  </si>
  <si>
    <t> --:--:--  --:--:-- 3 June 2026 08:54 · 12:25:40</t>
  </si>
  <si>
    <t> --:--:--  --:--:-- 4 June 2026 08:57 · 12:03:04</t>
  </si>
  <si>
    <t> --:--:--  --:--:-- 5 June 2026 08:47 · 12:19:42</t>
  </si>
  <si>
    <t> 01:12:35  00:00:00 8 June 2026 08:55 · 05:07:00</t>
  </si>
  <si>
    <t>Available · 55:50</t>
  </si>
  <si>
    <t>Lunch · 06:55</t>
  </si>
  <si>
    <t>Available · 03:18</t>
  </si>
  <si>
    <t>Offline · 02:18:49</t>
  </si>
  <si>
    <t>Offline · 01:55:57</t>
  </si>
  <si>
    <t>Offline · 03:06:03</t>
  </si>
  <si>
    <t>Available · 01:51</t>
  </si>
  <si>
    <t> 2  2  2</t>
  </si>
  <si>
    <t> 7  6  6</t>
  </si>
  <si>
    <t> 9  6  1</t>
  </si>
  <si>
    <t> 14  6  4</t>
  </si>
  <si>
    <t> 7  0  9</t>
  </si>
  <si>
    <t> 11  1  5</t>
  </si>
  <si>
    <t> 8  3  0</t>
  </si>
  <si>
    <t> --:--:--  --:--:-- 1 June 2026 08:54 · 04:31:09</t>
  </si>
  <si>
    <t> --:--:--  --:--:-- 1 June 2026 08:54 · 07:24:46</t>
  </si>
  <si>
    <t> --:--:--  --:--:-- 2 June 2026 09:04 · 07:12:09</t>
  </si>
  <si>
    <t> --:--:--  --:--:-- 3 June 2026 09:01 · 07:08:24</t>
  </si>
  <si>
    <t> --:--:--  --:--:-- 3 June 2026 09:01 · 12:17:43</t>
  </si>
  <si>
    <t> --:--:--  --:--:-- 4 June 2026 08:59 · 12:01:24</t>
  </si>
  <si>
    <t> --:--:--  --:--:-- 5 June 2026 09:24 · 11:42:08</t>
  </si>
  <si>
    <t> --:--:--  --:--:-- 8 June 2026 08:59 · 07:03:06</t>
  </si>
  <si>
    <t>Offline · 11:25:41</t>
  </si>
  <si>
    <t>Offline · 14:19:17</t>
  </si>
  <si>
    <t>Offline · 14:09:46</t>
  </si>
  <si>
    <t>ACD · 00:36</t>
  </si>
  <si>
    <t>ACD · 03:19</t>
  </si>
  <si>
    <t>Available · 02:12</t>
  </si>
  <si>
    <t>Offline · 2:15:31:08</t>
  </si>
  <si>
    <t> 4  1  6</t>
  </si>
  <si>
    <t> 00:32:42  00:00:00 3 June 2026 15:59 · 03:20:18</t>
  </si>
  <si>
    <t> 00:59:01  00:00:00 4 June 2026 15:56 · 03:04:42</t>
  </si>
  <si>
    <t> 01:14:53  00:00:00 5 June 2026 14:59 · 02:07:04</t>
  </si>
  <si>
    <t>ACD · 12:43</t>
  </si>
  <si>
    <t>Available · 00:54</t>
  </si>
  <si>
    <t>Offline · 18:40:22</t>
  </si>
  <si>
    <t>Offline · 23:49:40</t>
  </si>
  <si>
    <t>Offline · 1:23:31:00</t>
  </si>
  <si>
    <t>Available · 05:25</t>
  </si>
  <si>
    <t>ACD · 00:56</t>
  </si>
  <si>
    <t> 2  0  0</t>
  </si>
  <si>
    <t> 0  1  0</t>
  </si>
  <si>
    <t> 11  3  6</t>
  </si>
  <si>
    <t> 2  3  6</t>
  </si>
  <si>
    <t> --:--:--  --:--:-- 1 June 2026 13:42 · 02:37:06</t>
  </si>
  <si>
    <t> --:--:--  --:--:-- 2 June 2026 12:51 · 03:24:59</t>
  </si>
  <si>
    <t> 01:19:35  00:00:00 5 June 2026 12:01 · 07:05:33</t>
  </si>
  <si>
    <t> --:--:--  --:--:-- 8 June 2026 10:06 · 05:55:55</t>
  </si>
  <si>
    <t>Offline · 14:16:24</t>
  </si>
  <si>
    <t>Offline · 14:10:17</t>
  </si>
  <si>
    <t>Available · 11:10</t>
  </si>
  <si>
    <t>Available · 00:03</t>
  </si>
  <si>
    <t>Available · 07:58</t>
  </si>
  <si>
    <t>Offline · 2:14:02:04</t>
  </si>
  <si>
    <t> 3  2  2</t>
  </si>
  <si>
    <t> 3  0  3</t>
  </si>
  <si>
    <t> 01:02:31  00:00:00 3 June 2026 16:01 · 01:18:04</t>
  </si>
  <si>
    <t> 00:27:23  00:00:00 4 June 2026 16:00 · 01:00:57</t>
  </si>
  <si>
    <t> --:--:-- 00:39:21  --:--:-- 00:00:00 5 June 2026 15:49 · 01:17:03</t>
  </si>
  <si>
    <t>Ops · 01:00:58</t>
  </si>
  <si>
    <t>Ops · 11:03</t>
  </si>
  <si>
    <t>Ops · 01:20</t>
  </si>
  <si>
    <t>Ops · 31:12</t>
  </si>
  <si>
    <t>Ops · 01:58:24</t>
  </si>
  <si>
    <t>Ops · 02:06:16</t>
  </si>
  <si>
    <t>Offline · 2:17:02:22</t>
  </si>
  <si>
    <t> --:--:--  --:--:-- 1 June 2026 13:11 · 03:08:02</t>
  </si>
  <si>
    <t> --:--:--  --:--:-- 2 June 2026 14:05 · 02:11:17</t>
  </si>
  <si>
    <t> --:--:--  --:--:-- 3 June 2026 14:08 · 02:01:56</t>
  </si>
  <si>
    <t> --:--:--  --:--:-- 3 June 2026 14:08 · 07:11:15</t>
  </si>
  <si>
    <t> --:--:--  --:--:-- 4 June 2026 13:59 · 07:01:24</t>
  </si>
  <si>
    <t> --:--:--  --:--:-- 5 June 2026 13:03 · 08:03:24</t>
  </si>
  <si>
    <t>Offline · 14:07:55</t>
  </si>
  <si>
    <t>Available · 00:56</t>
  </si>
  <si>
    <t>ACD · 04:06</t>
  </si>
  <si>
    <t>Offline · 2:14:02:19</t>
  </si>
  <si>
    <t> 2  2  5</t>
  </si>
  <si>
    <t> --:--:--  --:--:-- 3 June 2026 15:54 · 05:25:11</t>
  </si>
  <si>
    <t> --:--:--  --:--:-- 4 June 2026 16:55 · 04:05:49</t>
  </si>
  <si>
    <t> 01:32:27  00:00:00 5 June 2026 15:56 · 03:09:46</t>
  </si>
  <si>
    <t>ACD Hold · 56:02</t>
  </si>
  <si>
    <t>ACD · 11:45</t>
  </si>
  <si>
    <t>Offline · 21:16:39</t>
  </si>
  <si>
    <t>Offline · 02:19:23</t>
  </si>
  <si>
    <t>Offline · 02:00:35</t>
  </si>
  <si>
    <t>Offline · 02:06:05</t>
  </si>
  <si>
    <t>Available · 02:59</t>
  </si>
  <si>
    <t> 4  1  2</t>
  </si>
  <si>
    <t> 9  4  5</t>
  </si>
  <si>
    <t> 10  3  1</t>
  </si>
  <si>
    <t> 11  5  5</t>
  </si>
  <si>
    <t> 13  6  1</t>
  </si>
  <si>
    <t> --:--:--  --:--:-- 1 June 2026 08:53 · 04:32:09</t>
  </si>
  <si>
    <t> --:--:--  --:--:-- 1 June 2026 08:53 · 07:25:46</t>
  </si>
  <si>
    <t> --:--:--  --:--:-- 3 June 2026 08:53 · 07:16:34</t>
  </si>
  <si>
    <t> --:--:--  --:--:-- 3 June 2026 08:53 · 12:25:53</t>
  </si>
  <si>
    <t> --:--:--  --:--:-- 4 June 2026 08:57 · 12:03:19</t>
  </si>
  <si>
    <t> 01:43:25  00:00:00 5 June 2026 09:58 · 09:07:48</t>
  </si>
  <si>
    <t> --:--:--  --:--:-- 8 June 2026 08:49 · 07:12:40</t>
  </si>
  <si>
    <t>Offline · 14:12:43</t>
  </si>
  <si>
    <t>Offline · 14:06:28</t>
  </si>
  <si>
    <t>Break (NON MAN) · 05:54</t>
  </si>
  <si>
    <t>Offline · 20:00:38</t>
  </si>
  <si>
    <t>Offline · 1:20:06:19</t>
  </si>
  <si>
    <t>Offline · 14:01:40</t>
  </si>
  <si>
    <t> --:--:--  --:--:-- 3 June 2026 15:48 · 05:30:56</t>
  </si>
  <si>
    <t>ACD · 01:02:42</t>
  </si>
  <si>
    <t>Lunch · 02:14</t>
  </si>
  <si>
    <t>Offline · 21:16:18</t>
  </si>
  <si>
    <t>Offline · 1:21:09:50</t>
  </si>
  <si>
    <t>Offline · 2:02:19:08</t>
  </si>
  <si>
    <t>Offline · 3:02:00:28</t>
  </si>
  <si>
    <t>Offline · 4:02:06:09</t>
  </si>
  <si>
    <t> --:--:--  --:--:-- 1 June 2026 10:01 · 03:24:56</t>
  </si>
  <si>
    <t> --:--:--  --:--:-- 1 June 2026 10:01 · 06:18:33</t>
  </si>
  <si>
    <t> --:--:--  --:--:-- 8 June 2026 09:08 · 06:53:45</t>
  </si>
  <si>
    <t>Available · 01:00:23</t>
  </si>
  <si>
    <t>Lunch · 09:36</t>
  </si>
  <si>
    <t>Offline · 21:16:47</t>
  </si>
  <si>
    <t>Lunch · 02:24</t>
  </si>
  <si>
    <t>Offline · 02:19:20</t>
  </si>
  <si>
    <t>Offline · 02:00:47</t>
  </si>
  <si>
    <t>Offline · 02:06:43</t>
  </si>
  <si>
    <t> 13  3  2</t>
  </si>
  <si>
    <t> 4  4  6</t>
  </si>
  <si>
    <t> 8  4  8</t>
  </si>
  <si>
    <t> 11  4  7</t>
  </si>
  <si>
    <t> --:--:--  --:--:-- 1 June 2026 08:52 · 04:33:45</t>
  </si>
  <si>
    <t> --:--:--  --:--:-- 1 June 2026 08:52 · 07:27:22</t>
  </si>
  <si>
    <t> --:--:--  --:--:-- 3 June 2026 08:47 · 07:22:30</t>
  </si>
  <si>
    <t> --:--:--  --:--:-- 3 June 2026 08:47 · 12:31:49</t>
  </si>
  <si>
    <t> --:--:--  --:--:-- 4 June 2026 09:51 · 11:09:37</t>
  </si>
  <si>
    <t> 02:34:52  00:00:00 5 June 2026 08:52 · 10:14:22</t>
  </si>
  <si>
    <t> --:--:--  --:--:-- 8 June 2026 08:48 · 07:14:18</t>
  </si>
  <si>
    <t>ACD · 59:18</t>
  </si>
  <si>
    <t>Lunch · 24:30</t>
  </si>
  <si>
    <t>Break (NON MAN) · 02:04</t>
  </si>
  <si>
    <t>Offline · 21:09:43</t>
  </si>
  <si>
    <t>Offline · 1:02:19:01</t>
  </si>
  <si>
    <t>Offline · 02:00:51</t>
  </si>
  <si>
    <t>Offline · 03:15:21</t>
  </si>
  <si>
    <t>ACD · 02:38</t>
  </si>
  <si>
    <t> 13  1  3</t>
  </si>
  <si>
    <t> 5  8  10</t>
  </si>
  <si>
    <t> 9  4  1</t>
  </si>
  <si>
    <t> --:--:--  --:--:-- 1 June 2026 09:14 · 04:11:19</t>
  </si>
  <si>
    <t> --:--:--  --:--:-- 1 June 2026 09:14 · 07:04:56</t>
  </si>
  <si>
    <t> --:--:--  --:--:-- 2 June 2026 09:03 · 07:13:48</t>
  </si>
  <si>
    <t> --:--:--  --:--:-- 4 June 2026 09:02 · 11:58:31</t>
  </si>
  <si>
    <t> --:--:--  --:--:-- 5 June 2026 11:21 · 09:44:55</t>
  </si>
  <si>
    <t> --:--:--  --:--:-- 8 June 2026 09:08 · 06:54:20</t>
  </si>
  <si>
    <t>Available · 01:00:10</t>
  </si>
  <si>
    <t>ACD · 00:38</t>
  </si>
  <si>
    <t>Available · 04:45</t>
  </si>
  <si>
    <t>Offline · 02:18:32</t>
  </si>
  <si>
    <t>Offline · 02:00:20</t>
  </si>
  <si>
    <t>Offline · 02:06:30</t>
  </si>
  <si>
    <t>Coaching · 19:22</t>
  </si>
  <si>
    <t> 1  4  4</t>
  </si>
  <si>
    <t> 12  4  6</t>
  </si>
  <si>
    <t> 4  2  4</t>
  </si>
  <si>
    <t> 5  3  1</t>
  </si>
  <si>
    <t> 7  4  3</t>
  </si>
  <si>
    <t> 10  3  15</t>
  </si>
  <si>
    <t> 17  3  6</t>
  </si>
  <si>
    <t> --:--:--  --:--:-- 1 June 2026 09:01 · 04:24:53</t>
  </si>
  <si>
    <t> --:--:--  --:--:-- 1 June 2026 09:01 · 07:18:30</t>
  </si>
  <si>
    <t> --:--:--  --:--:-- 2 June 2026 10:00 · 06:16:51</t>
  </si>
  <si>
    <t> --:--:--  --:--:-- 3 June 2026 09:05 · 07:04:25</t>
  </si>
  <si>
    <t> --:--:--  --:--:-- 3 June 2026 09:05 · 12:13:45</t>
  </si>
  <si>
    <t> --:--:--  --:--:-- 4 June 2026 09:01 · 11:59:13</t>
  </si>
  <si>
    <t> --:--:--  --:--:-- 5 June 2026 09:00 · 12:05:56</t>
  </si>
  <si>
    <t> --:--:--  --:--:-- 8 June 2026 08:59 · 07:03:02</t>
  </si>
  <si>
    <t>Available · 56:46</t>
  </si>
  <si>
    <t>Coaching · 18:27</t>
  </si>
  <si>
    <t>Offline · 21:14:48</t>
  </si>
  <si>
    <t>Offline · 1:21:08:20</t>
  </si>
  <si>
    <t>Offline · 2:02:17:38</t>
  </si>
  <si>
    <t>Offline · 3:01:58:58</t>
  </si>
  <si>
    <t>Offline · 4:02:04:39</t>
  </si>
  <si>
    <t>ACD · 08:02</t>
  </si>
  <si>
    <t> 3  0  0</t>
  </si>
  <si>
    <t> 10  3  2</t>
  </si>
  <si>
    <t> --:--:--  --:--:-- 1 June 2026 09:58 · 03:27:20</t>
  </si>
  <si>
    <t> --:--:--  --:--:-- 1 June 2026 09:58 · 06:20:57</t>
  </si>
  <si>
    <t> --:--:--  --:--:-- 8 June 2026 09:25 · 06:36:44</t>
  </si>
  <si>
    <t>Available · 57:06</t>
  </si>
  <si>
    <t>Available · 06:55</t>
  </si>
  <si>
    <t>1st Login · 01:04</t>
  </si>
  <si>
    <t>Available · 03:55</t>
  </si>
  <si>
    <t>Offline · 02:18:41</t>
  </si>
  <si>
    <t>Offline · 1:02:00:01</t>
  </si>
  <si>
    <t>Offline · 2:02:05:42</t>
  </si>
  <si>
    <t>ACD · 02:28</t>
  </si>
  <si>
    <t> 6  7  1</t>
  </si>
  <si>
    <t> 10  7  3</t>
  </si>
  <si>
    <t> 3  7  5</t>
  </si>
  <si>
    <t> --:--:--  --:--:-- 1 June 2026 10:00 · 03:25:29</t>
  </si>
  <si>
    <t> --:--:--  --:--:-- 1 June 2026 10:00 · 06:19:06</t>
  </si>
  <si>
    <t> --:--:--  --:--:-- 2 June 2026 09:00 · 07:16:28</t>
  </si>
  <si>
    <t> --:--:--  --:--:-- 3 June 2026 08:59 · 07:10:31</t>
  </si>
  <si>
    <t> --:--:--  --:--:-- 3 June 2026 08:59 · 12:19:50</t>
  </si>
  <si>
    <t> --:--:--  --:--:-- 8 June 2026 09:00 · 07:02:10</t>
  </si>
  <si>
    <t>Offline · 11:25:30</t>
  </si>
  <si>
    <t>Offline · 14:19:06</t>
  </si>
  <si>
    <t>Offline · 14:16:34</t>
  </si>
  <si>
    <t>Offline · 14:07:18</t>
  </si>
  <si>
    <t>ACD · 02:22</t>
  </si>
  <si>
    <t>Break (NON MAN) · 12:57</t>
  </si>
  <si>
    <t>Available · 01:02</t>
  </si>
  <si>
    <t>Offline · 2:14:01:13</t>
  </si>
  <si>
    <t> 4  3  0</t>
  </si>
  <si>
    <t> --:--:--  --:--:-- 3 June 2026 16:03 · 05:15:57</t>
  </si>
  <si>
    <t> --:--:--  --:--:-- 4 June 2026 16:04 · 04:56:26</t>
  </si>
  <si>
    <t> --:--:--  --:--:-- 5 June 2026 16:05 · 05:01:03</t>
  </si>
  <si>
    <t>Available · 57:51</t>
  </si>
  <si>
    <t>ACD · 08:41</t>
  </si>
  <si>
    <t>Offline · 02:19:19</t>
  </si>
  <si>
    <t>Offline · 1:02:00:39</t>
  </si>
  <si>
    <t>Offline · 2:02:06:20</t>
  </si>
  <si>
    <t> 9  5  3</t>
  </si>
  <si>
    <t> 4  2  7</t>
  </si>
  <si>
    <t> 8  3  7</t>
  </si>
  <si>
    <t> 4  0  9</t>
  </si>
  <si>
    <t> --:--:--  --:--:-- 1 June 2026 09:00 · 04:25:47</t>
  </si>
  <si>
    <t> --:--:--  --:--:-- 1 June 2026 09:00 · 07:19:24</t>
  </si>
  <si>
    <t> --:--:--  --:--:-- 2 June 2026 09:59 · 06:17:44</t>
  </si>
  <si>
    <t> --:--:--  --:--:-- 3 June 2026 09:01 · 07:08:34</t>
  </si>
  <si>
    <t> --:--:--  --:--:-- 3 June 2026 09:01 · 12:17:53</t>
  </si>
  <si>
    <t> --:--:--  --:--:-- 8 June 2026 09:14 · 06:47:37</t>
  </si>
  <si>
    <t>Available · 57:37</t>
  </si>
  <si>
    <t>Available · 09:17</t>
  </si>
  <si>
    <t>ACD · 12:26</t>
  </si>
  <si>
    <t>Offline · 03:19:40</t>
  </si>
  <si>
    <t>Offline · 01:59:46</t>
  </si>
  <si>
    <t>Offline · 02:02:42</t>
  </si>
  <si>
    <t>Offline · 2:20:58:31</t>
  </si>
  <si>
    <t> 11  5  2</t>
  </si>
  <si>
    <t> 9  1  1</t>
  </si>
  <si>
    <t> 7  5  0</t>
  </si>
  <si>
    <t> 10  5  0</t>
  </si>
  <si>
    <t> 11  1  11</t>
  </si>
  <si>
    <t> 10  8  7</t>
  </si>
  <si>
    <t> --:--:--  --:--:-- 1 June 2026 09:00 · 04:25:10</t>
  </si>
  <si>
    <t> --:--:--  --:--:-- 1 June 2026 09:00 · 07:18:47</t>
  </si>
  <si>
    <t> --:--:--  --:--:-- 2 June 2026 08:58 · 07:18:11</t>
  </si>
  <si>
    <t> --:--:--  --:--:-- 3 June 2026 09:03 · 07:07:20</t>
  </si>
  <si>
    <t> --:--:--  --:--:-- 3 June 2026 09:03 · 12:16:39</t>
  </si>
  <si>
    <t> 01:50:24  00:00:00 4 June 2026 09:03 · 09:57:06</t>
  </si>
  <si>
    <t> --:--:--  --:--:-- 5 June 2026 08:40 · 12:26:44</t>
  </si>
  <si>
    <t>ACD · 01:07:50</t>
  </si>
  <si>
    <t>Available · 01:49</t>
  </si>
  <si>
    <t>Break (NON MAN) · 03:14</t>
  </si>
  <si>
    <t>ACD · 01:33</t>
  </si>
  <si>
    <t>Offline · 02:18:54</t>
  </si>
  <si>
    <t>Offline · 02:01:01</t>
  </si>
  <si>
    <t>Offline · 02:06:33</t>
  </si>
  <si>
    <t>Coaching · 21:04</t>
  </si>
  <si>
    <t> 4  2  12</t>
  </si>
  <si>
    <t> 8  2  8</t>
  </si>
  <si>
    <t> 5  0  7</t>
  </si>
  <si>
    <t> 5  1  11</t>
  </si>
  <si>
    <t> 17  3  5</t>
  </si>
  <si>
    <t> 8  2  12</t>
  </si>
  <si>
    <t> 12  2  1</t>
  </si>
  <si>
    <t> --:--:--  --:--:-- 1 June 2026 08:58 · 04:28:05</t>
  </si>
  <si>
    <t> --:--:--  --:--:-- 1 June 2026 08:58 · 07:21:42</t>
  </si>
  <si>
    <t> --:--:--  --:--:-- 2 June 2026 08:58 · 07:18:04</t>
  </si>
  <si>
    <t> --:--:--  --:--:-- 3 June 2026 09:02 · 07:07:30</t>
  </si>
  <si>
    <t> --:--:--  --:--:-- 3 June 2026 09:02 · 12:16:49</t>
  </si>
  <si>
    <t> 02:13:37  00:00:00 4 June 2026 08:59 · 10:01:29</t>
  </si>
  <si>
    <t> --:--:--  --:--:-- 5 June 2026 10:02 · 11:04:07</t>
  </si>
  <si>
    <t>Available · 57:18</t>
  </si>
  <si>
    <t>Coaching · 19:49</t>
  </si>
  <si>
    <t>Available · 02:37</t>
  </si>
  <si>
    <t>Coaching · 12:17</t>
  </si>
  <si>
    <t>Available · 12:26</t>
  </si>
  <si>
    <t> 9  7  0</t>
  </si>
  <si>
    <t> 5  4  13</t>
  </si>
  <si>
    <t> 4  0  12</t>
  </si>
  <si>
    <t> 6  5  8</t>
  </si>
  <si>
    <t> --:--:--  --:--:-- 1 June 2026 09:02 · 04:23:15</t>
  </si>
  <si>
    <t> --:--:--  --:--:-- 1 June 2026 09:02 · 07:16:52</t>
  </si>
  <si>
    <t> --:--:--  --:--:-- 2 June 2026 09:07 · 07:09:01</t>
  </si>
  <si>
    <t> --:--:--  --:--:-- 3 June 2026 09:03 · 07:07:12</t>
  </si>
  <si>
    <t> --:--:--  --:--:-- 3 June 2026 09:03 · 12:16:31</t>
  </si>
  <si>
    <t> --:--:--  --:--:-- 4 June 2026 09:01 · 11:59:30</t>
  </si>
  <si>
    <t> --:--:--  --:--:-- 5 June 2026 10:03 · 11:03:43</t>
  </si>
  <si>
    <t> --:--:--  --:--:-- 8 June 2026 09:01 · 07:00:53</t>
  </si>
  <si>
    <t>Available · 58:44</t>
  </si>
  <si>
    <t>Lunch · 11:47</t>
  </si>
  <si>
    <t>Lunch · 30:08</t>
  </si>
  <si>
    <t>Offline · 01:59:59</t>
  </si>
  <si>
    <t>Offline · 1:02:05:40</t>
  </si>
  <si>
    <t>Break (NON MAN) · 00:59</t>
  </si>
  <si>
    <t> 1  0  3</t>
  </si>
  <si>
    <t> 6  1  10</t>
  </si>
  <si>
    <t> 2  3  9</t>
  </si>
  <si>
    <t> 7  4  2</t>
  </si>
  <si>
    <t> 6  1  1</t>
  </si>
  <si>
    <t> --:--:--  --:--:-- 1 June 2026 09:04 · 04:22:05</t>
  </si>
  <si>
    <t> --:--:--  --:--:-- 1 June 2026 09:04 · 07:15:42</t>
  </si>
  <si>
    <t> --:--:--  --:--:-- 2 June 2026 08:57 · 07:19:50</t>
  </si>
  <si>
    <t> --:--:--  --:--:-- 3 June 2026 09:02 · 07:08:08</t>
  </si>
  <si>
    <t> --:--:--  --:--:-- 3 June 2026 09:02 · 12:17:27</t>
  </si>
  <si>
    <t> --:--:--  --:--:-- 4 June 2026 10:00 · 11:00:07</t>
  </si>
  <si>
    <t> --:--:--  --:--:-- 8 June 2026 09:02 · 06:59:29</t>
  </si>
  <si>
    <t>Available · 01:00:25</t>
  </si>
  <si>
    <t>Coaching · 19:03</t>
  </si>
  <si>
    <t>Offline · 21:16:50</t>
  </si>
  <si>
    <t>Coaching · 10:44</t>
  </si>
  <si>
    <t>Offline · 02:00:58</t>
  </si>
  <si>
    <t>Offline · 03:06:41</t>
  </si>
  <si>
    <t>Available · 04:36</t>
  </si>
  <si>
    <t> 13  5  2</t>
  </si>
  <si>
    <t> 5  1  6</t>
  </si>
  <si>
    <t> 6  1  8</t>
  </si>
  <si>
    <t> 10  8  12</t>
  </si>
  <si>
    <t> 11  5  4</t>
  </si>
  <si>
    <t> 9  0  3</t>
  </si>
  <si>
    <t> --:--:--  --:--:-- 1 June 2026 09:04 · 04:21:15</t>
  </si>
  <si>
    <t> --:--:--  --:--:-- 1 June 2026 09:04 · 07:14:52</t>
  </si>
  <si>
    <t> --:--:--  --:--:-- 3 June 2026 09:04 · 07:06:15</t>
  </si>
  <si>
    <t> --:--:--  --:--:-- 3 June 2026 09:04 · 12:15:35</t>
  </si>
  <si>
    <t> --:--:--  --:--:-- 4 June 2026 09:04 · 11:56:51</t>
  </si>
  <si>
    <t> --:--:--  --:--:-- 5 June 2026 09:10 · 11:55:46</t>
  </si>
  <si>
    <t> --:--:--  --:--:-- 8 June 2026 09:03 · 06:58:57</t>
  </si>
  <si>
    <t>Offline · 02:06:35</t>
  </si>
  <si>
    <t>Available · 04:11</t>
  </si>
  <si>
    <t> 2  4  2</t>
  </si>
  <si>
    <t> --:--:--  --:--:-- 5 June 2026 10:05 · 11:01:25</t>
  </si>
  <si>
    <t> --:--:--  --:--:-- 8 June 2026 09:07 · 06:55:24</t>
  </si>
  <si>
    <t>Offline · 03:06:31</t>
  </si>
  <si>
    <t>Offline · 2:22:02:20</t>
  </si>
  <si>
    <t> 9  2  9</t>
  </si>
  <si>
    <t> 02:27:10  00:00:00 5 June 2026 09:07 · 07:59:01</t>
  </si>
  <si>
    <t>Ops · 19:56</t>
  </si>
  <si>
    <t>Ops · 01:16:40</t>
  </si>
  <si>
    <t>Offline · 18:10:05</t>
  </si>
  <si>
    <t>Offline · 23:19:23</t>
  </si>
  <si>
    <t>Offline · 1:23:00:43</t>
  </si>
  <si>
    <t>Ops · 05:06:08</t>
  </si>
  <si>
    <t>Offline · 16:02:25</t>
  </si>
  <si>
    <t> --:--:--  --:--:-- 1 June 2026 13:57 · 02:22:34</t>
  </si>
  <si>
    <t> --:--:--  --:--:-- 2 June 2026 12:57 · 03:19:26</t>
  </si>
  <si>
    <t> --:--:--  --:--:-- 5 June 2026 14:00 · 07:06:12</t>
  </si>
  <si>
    <t>ACD · 02:27</t>
  </si>
  <si>
    <t>ACD · 17:20</t>
  </si>
  <si>
    <t>Break (NON MAN) · 04:30</t>
  </si>
  <si>
    <t>Available · 01:39</t>
  </si>
  <si>
    <t>Offline · 01:18:10</t>
  </si>
  <si>
    <t>Available · 02:41</t>
  </si>
  <si>
    <t>ACD · 01:13</t>
  </si>
  <si>
    <t> 1  2  1</t>
  </si>
  <si>
    <t> 10  5  3</t>
  </si>
  <si>
    <t> 8  4  1</t>
  </si>
  <si>
    <t> 3  3  19</t>
  </si>
  <si>
    <t> 2  1  0</t>
  </si>
  <si>
    <t> --:--:--  --:--:-- 1 June 2026 13:04 · 03:15:05</t>
  </si>
  <si>
    <t> 00:24:26  00:00:00 2 June 2026 13:00 · 00:00</t>
  </si>
  <si>
    <t> --:--:--  --:--:-- 3 June 2026 13:00 · 03:09:52</t>
  </si>
  <si>
    <t> --:--:--  --:--:-- 3 June 2026 13:00 · 08:19:12</t>
  </si>
  <si>
    <t> --:--:--  --:--:-- 4 June 2026 13:00 · 08:00:23</t>
  </si>
  <si>
    <t> --:--:--  --:--:-- 5 June 2026 12:55 · 08:11:06</t>
  </si>
  <si>
    <t> --:--:--  --:--:-- 8 June 2026 13:00 · 03:02:05</t>
  </si>
  <si>
    <t>ACD · 57:53</t>
  </si>
  <si>
    <t>Available · 02:30</t>
  </si>
  <si>
    <t>Available · 01:31</t>
  </si>
  <si>
    <t>Offline · 02:19:25</t>
  </si>
  <si>
    <t>Offline · 02:01:02</t>
  </si>
  <si>
    <t>Offline · 02:06:21</t>
  </si>
  <si>
    <t>Coaching · 14:24</t>
  </si>
  <si>
    <t> 8  2  6</t>
  </si>
  <si>
    <t> 9  4  6</t>
  </si>
  <si>
    <t> 1  1  11</t>
  </si>
  <si>
    <t> 2  2  13</t>
  </si>
  <si>
    <t> 11  1  8</t>
  </si>
  <si>
    <t> 12  3  3</t>
  </si>
  <si>
    <t> --:--:--  --:--:-- 1 June 2026 09:04 · 04:21:24</t>
  </si>
  <si>
    <t> --:--:--  --:--:-- 1 June 2026 09:04 · 07:15:02</t>
  </si>
  <si>
    <t> 00:49:35  00:00:00 2 June 2026 09:02 · 03:14:01</t>
  </si>
  <si>
    <t> --:--:--  --:--:-- 3 June 2026 09:06 · 07:04:17</t>
  </si>
  <si>
    <t> --:--:--  --:--:-- 3 June 2026 09:06 · 12:13:36</t>
  </si>
  <si>
    <t> --:--:--  --:--:-- 4 June 2026 09:13 · 11:47:48</t>
  </si>
  <si>
    <t> 01:46:38  00:00:00 5 June 2026 10:04 · 07:01:47</t>
  </si>
  <si>
    <t> --:--:--  --:--:-- 8 June 2026 09:06 · 06:56:24</t>
  </si>
  <si>
    <t>Available · 05:23</t>
  </si>
  <si>
    <t>Available · 04:21</t>
  </si>
  <si>
    <t>Offline · 02:19:29</t>
  </si>
  <si>
    <t>Offline · 01:59:55</t>
  </si>
  <si>
    <t>Offline · 03:06:14</t>
  </si>
  <si>
    <t>ACD · 00:22</t>
  </si>
  <si>
    <t> 5  5  3</t>
  </si>
  <si>
    <t> 4  4  5</t>
  </si>
  <si>
    <t> 8  4  3</t>
  </si>
  <si>
    <t> 9  7  4</t>
  </si>
  <si>
    <t> 8  3  12</t>
  </si>
  <si>
    <t> 7  4  11</t>
  </si>
  <si>
    <t> 6  0  3</t>
  </si>
  <si>
    <t> --:--:--  --:--:-- 1 June 2026 10:42 · 05:37:30</t>
  </si>
  <si>
    <t> --:--:--  --:--:-- 3 June 2026 09:06 · 07:03:33</t>
  </si>
  <si>
    <t> --:--:--  --:--:-- 3 June 2026 09:06 · 12:12:52</t>
  </si>
  <si>
    <t> --:--:--  --:--:-- 4 June 2026 09:00 · 12:00:07</t>
  </si>
  <si>
    <t> --:--:--  --:--:-- 5 June 2026 09:05 · 12:01:07</t>
  </si>
  <si>
    <t> --:--:--  --:--:-- 8 June 2026 09:15 · 06:47:21</t>
  </si>
  <si>
    <t>Available · 58:12</t>
  </si>
  <si>
    <t>Coaching · 18:40</t>
  </si>
  <si>
    <t>Lunch · 13:52</t>
  </si>
  <si>
    <t>Coaching · 07:19</t>
  </si>
  <si>
    <t>Offline · 02:19:36</t>
  </si>
  <si>
    <t>Offline · 01:59:49</t>
  </si>
  <si>
    <t>Offline · 02:07:53</t>
  </si>
  <si>
    <t>ACD · 03:20</t>
  </si>
  <si>
    <t> 2  0  2</t>
  </si>
  <si>
    <t> 4  1  10</t>
  </si>
  <si>
    <t> 4  4  9</t>
  </si>
  <si>
    <t> 5  1  5</t>
  </si>
  <si>
    <t> 9  2  6</t>
  </si>
  <si>
    <t> 13  5  8</t>
  </si>
  <si>
    <t> 13  1  10</t>
  </si>
  <si>
    <t> 2  1  8</t>
  </si>
  <si>
    <t> --:--:--  --:--:-- 1 June 2026 09:11 · 04:14:47</t>
  </si>
  <si>
    <t> --:--:--  --:--:-- 1 June 2026 09:11 · 07:08:24</t>
  </si>
  <si>
    <t> --:--:--  --:--:-- 2 June 2026 09:00 · 07:16:33</t>
  </si>
  <si>
    <t> --:--:--  --:--:-- 3 June 2026 09:00 · 07:09:35</t>
  </si>
  <si>
    <t> --:--:--  --:--:-- 3 June 2026 09:00 · 12:18:54</t>
  </si>
  <si>
    <t> --:--:--  --:--:-- 4 June 2026 09:00 · 12:00:30</t>
  </si>
  <si>
    <t> --:--:--  --:--:-- 5 June 2026 08:37 · 12:29:30</t>
  </si>
  <si>
    <t> --:--:--  --:--:-- 8 June 2026 09:00 · 07:02:08</t>
  </si>
  <si>
    <t>ACD · 01:32</t>
  </si>
  <si>
    <t>Coaching · 34:05</t>
  </si>
  <si>
    <t>Available · 02:06</t>
  </si>
  <si>
    <t>Available · 04:39</t>
  </si>
  <si>
    <t>Offline · 02:17:21</t>
  </si>
  <si>
    <t>Offline · 02:00:43</t>
  </si>
  <si>
    <t>Offline · 1:02:06:24</t>
  </si>
  <si>
    <t>Offline · 3:21:02:13</t>
  </si>
  <si>
    <t> 2  4  3</t>
  </si>
  <si>
    <t> 5  6  6</t>
  </si>
  <si>
    <t> 3  2  7</t>
  </si>
  <si>
    <t> 14  2  2</t>
  </si>
  <si>
    <t> 00:57:41  00:00:00 1 June 2026 08:41 · 02:44:36</t>
  </si>
  <si>
    <t> 01:45:27  00:00:00 1 June 2026 08:41 · 05:38:12</t>
  </si>
  <si>
    <t> 02:08:33  00:00:00 2 June 2026 08:41 · 03:35:38</t>
  </si>
  <si>
    <t> 02:24:53  00:00:00 3 June 2026 09:19 · 04:51:21</t>
  </si>
  <si>
    <t> 03:19:29  00:00:00 3 June 2026 09:19 · 10:00:39</t>
  </si>
  <si>
    <t> 01:42:18  00:00:00 4 June 2026 10:04 · 06:56:20</t>
  </si>
  <si>
    <t> --:--:-- 00:00:00  --:--:-- 00:00:00  --:--:--</t>
  </si>
  <si>
    <t>Offline · 15:40:20</t>
  </si>
  <si>
    <t>Available · 05:10</t>
  </si>
  <si>
    <t>ACD · 07:15</t>
  </si>
  <si>
    <t>Available · 07:35</t>
  </si>
  <si>
    <t>Offline · 2:14:00:34</t>
  </si>
  <si>
    <t> --:--:--  --:--:-- 3 June 2026 16:01 · 05:17:42</t>
  </si>
  <si>
    <t> --:--:--  --:--:-- 4 June 2026 16:01 · 04:59:43</t>
  </si>
  <si>
    <t> 00:19:06  00:00:00 5 June 2026 17:22 · 00:00</t>
  </si>
  <si>
    <t>Coaching · 59:15</t>
  </si>
  <si>
    <t>Available · 01:25</t>
  </si>
  <si>
    <t>Offline · 02:00:30</t>
  </si>
  <si>
    <t>Offline · 02:06:42</t>
  </si>
  <si>
    <t> 9  4  7</t>
  </si>
  <si>
    <t> 7  4  7</t>
  </si>
  <si>
    <t> 5  3  14</t>
  </si>
  <si>
    <t> 3  3  6</t>
  </si>
  <si>
    <t> --:--:--  --:--:-- 1 June 2026 09:00 · 04:25:29</t>
  </si>
  <si>
    <t> --:--:--  --:--:-- 1 June 2026 09:00 · 07:19:06</t>
  </si>
  <si>
    <t> 01:10:30  00:00:00 2 June 2026 09:01 · 03:15:48</t>
  </si>
  <si>
    <t> --:--:--  --:--:-- 3 June 2026 09:00 · 07:09:31</t>
  </si>
  <si>
    <t> --:--:--  --:--:-- 3 June 2026 09:00 · 12:18:51</t>
  </si>
  <si>
    <t> --:--:--  --:--:-- 4 June 2026 09:01 · 11:59:21</t>
  </si>
  <si>
    <t> --:--:--  --:--:-- 5 June 2026 09:57 · 11:09:44</t>
  </si>
  <si>
    <t> --:--:--  --:--:-- 8 June 2026 09:01 · 07:01:21</t>
  </si>
  <si>
    <t>Available · 11:06</t>
  </si>
  <si>
    <t> 2  1  4</t>
  </si>
  <si>
    <t> --:--:--  --:--:-- 8 June 2026 08:45 · 07:16:41</t>
  </si>
  <si>
    <t>ACD · 01:04:43</t>
  </si>
  <si>
    <t>System Busy · 04:56</t>
  </si>
  <si>
    <t>Available · 07:34</t>
  </si>
  <si>
    <t>Offline · 02:19:41</t>
  </si>
  <si>
    <t>Offline · 1:02:01:01</t>
  </si>
  <si>
    <t>Offline · 2:02:06:42</t>
  </si>
  <si>
    <t>Coaching · 14:50</t>
  </si>
  <si>
    <t> 8  3  3</t>
  </si>
  <si>
    <t> 4  6  2</t>
  </si>
  <si>
    <t> 8  0  4</t>
  </si>
  <si>
    <t> 10  1  4</t>
  </si>
  <si>
    <t> --:--:--  --:--:-- 1 June 2026 09:06 · 04:20:08</t>
  </si>
  <si>
    <t> --:--:--  --:--:-- 1 June 2026 09:06 · 07:13:45</t>
  </si>
  <si>
    <t> 02:03:06  00:00:00 2 June 2026 09:14 · 03:02:24</t>
  </si>
  <si>
    <t> --:--:--  --:--:-- 3 June 2026 09:59 · 06:11:00</t>
  </si>
  <si>
    <t> --:--:--  --:--:-- 3 June 2026 09:59 · 11:20:19</t>
  </si>
  <si>
    <t> --:--:--  --:--:-- 8 June 2026 09:08 · 06:54:09</t>
  </si>
  <si>
    <t>Available · 57:09</t>
  </si>
  <si>
    <t>ACD · 11:51</t>
  </si>
  <si>
    <t>ACD · 14:42</t>
  </si>
  <si>
    <t>Available · 03:20</t>
  </si>
  <si>
    <t>Offline · 02:19:12</t>
  </si>
  <si>
    <t>Offline · 02:00:46</t>
  </si>
  <si>
    <t>Offline · 03:06:42</t>
  </si>
  <si>
    <t>Break (NON MAN) · 05:41</t>
  </si>
  <si>
    <t> 12  3  2</t>
  </si>
  <si>
    <t> 8  3  8</t>
  </si>
  <si>
    <t> 7  6  7</t>
  </si>
  <si>
    <t> --:--:--  --:--:-- 1 June 2026 09:03 · 04:22:52</t>
  </si>
  <si>
    <t> --:--:--  --:--:-- 1 June 2026 09:03 · 07:16:29</t>
  </si>
  <si>
    <t> --:--:--  --:--:-- 2 June 2026 09:56 · 06:20:03</t>
  </si>
  <si>
    <t> --:--:--  --:--:-- 3 June 2026 09:04 · 07:05:53</t>
  </si>
  <si>
    <t> --:--:--  --:--:-- 3 June 2026 09:04 · 12:15:13</t>
  </si>
  <si>
    <t> --:--:--  --:--:-- 4 June 2026 08:59 · 12:01:02</t>
  </si>
  <si>
    <t> 01:55:36  00:00:00 5 June 2026 09:00 · 08:05:46</t>
  </si>
  <si>
    <t> --:--:--  --:--:-- 8 June 2026 08:59 · 07:03:03</t>
  </si>
  <si>
    <t>Available · 06:22</t>
  </si>
  <si>
    <t>ACD · 03:07</t>
  </si>
  <si>
    <t>Offline · 02:00:19</t>
  </si>
  <si>
    <t>Offline · 02:06:10</t>
  </si>
  <si>
    <t> 5  4  4</t>
  </si>
  <si>
    <t> 2  3  14</t>
  </si>
  <si>
    <t> 5  4  16</t>
  </si>
  <si>
    <t> 7  3  5</t>
  </si>
  <si>
    <t> 4  4  21</t>
  </si>
  <si>
    <t> 7  4  9</t>
  </si>
  <si>
    <t> --:--:--  --:--:-- 1 June 2026 08:47 · 04:38:24</t>
  </si>
  <si>
    <t> --:--:--  --:--:-- 1 June 2026 08:47 · 07:32:01</t>
  </si>
  <si>
    <t> --:--:--  --:--:-- 2 June 2026 08:51 · 07:25:10</t>
  </si>
  <si>
    <t> --:--:--  --:--:-- 3 June 2026 08:45 · 07:24:57</t>
  </si>
  <si>
    <t> --:--:--  --:--:-- 3 June 2026 08:45 · 12:34:16</t>
  </si>
  <si>
    <t> --:--:--  --:--:-- 4 June 2026 09:43 · 11:17:16</t>
  </si>
  <si>
    <t> --:--:--  --:--:-- 5 June 2026 08:47 · 12:18:54</t>
  </si>
  <si>
    <t> --:--:--  --:--:-- 8 June 2026 08:47 · 07:14:33</t>
  </si>
  <si>
    <t>Incoming · 55:41</t>
  </si>
  <si>
    <t>Available · 01:37</t>
  </si>
  <si>
    <t>ACD · 03:16</t>
  </si>
  <si>
    <t>Personal · 04:33</t>
  </si>
  <si>
    <t>Offline · 02:18:30</t>
  </si>
  <si>
    <t>Offline · 02:45:10</t>
  </si>
  <si>
    <t>Offline · 1:02:50:51</t>
  </si>
  <si>
    <t>ACD · 04:00</t>
  </si>
  <si>
    <t> 6  1  13</t>
  </si>
  <si>
    <t> 4  2  10</t>
  </si>
  <si>
    <t> 4  1  12</t>
  </si>
  <si>
    <t> --:--:--  --:--:-- 1 June 2026 09:00 · 04:25:18</t>
  </si>
  <si>
    <t> --:--:--  --:--:-- 1 June 2026 09:00 · 07:18:56</t>
  </si>
  <si>
    <t> --:--:--  --:--:-- 2 June 2026 09:05 · 07:11:47</t>
  </si>
  <si>
    <t> --:--:--  --:--:-- 3 June 2026 09:01 · 07:09:07</t>
  </si>
  <si>
    <t> --:--:--  --:--:-- 3 June 2026 09:01 · 12:18:26</t>
  </si>
  <si>
    <t> --:--:--  --:--:-- 4 June 2026 08:57 · 12:03:12</t>
  </si>
  <si>
    <t> --:--:--  --:--:-- 8 June 2026 09:00 · 07:01:43</t>
  </si>
  <si>
    <t>Offline · 11:28:15</t>
  </si>
  <si>
    <t>Offline · 14:21:51</t>
  </si>
  <si>
    <t>Offline · 14:09:47</t>
  </si>
  <si>
    <t>Outbound Hold · 03:21</t>
  </si>
  <si>
    <t>ACD · 07:03</t>
  </si>
  <si>
    <t>Offline · 2:14:01:33</t>
  </si>
  <si>
    <t> 7  0  2</t>
  </si>
  <si>
    <t> 1  0  12</t>
  </si>
  <si>
    <t> 3  1  6</t>
  </si>
  <si>
    <t> --:--:--  --:--:-- 3 June 2026 16:01 · 05:18:31</t>
  </si>
  <si>
    <t> 01:19:42  00:00:00 4 June 2026 16:00 · 03:00:22</t>
  </si>
  <si>
    <t> --:--:--  --:--:-- 5 June 2026 15:56 · 05:10:25</t>
  </si>
  <si>
    <t>Offline · 11:26:17</t>
  </si>
  <si>
    <t>Offline · 14:19:53</t>
  </si>
  <si>
    <t>Offline · 14:16:42</t>
  </si>
  <si>
    <t>Offline · 1:14:10:14</t>
  </si>
  <si>
    <t>ACD · 02:15</t>
  </si>
  <si>
    <t>Break (NON MAN) · 02:05</t>
  </si>
  <si>
    <t>Available · 08:25</t>
  </si>
  <si>
    <t>Offline · 14:02:46</t>
  </si>
  <si>
    <t> 3  1  3</t>
  </si>
  <si>
    <t> 0  0  10</t>
  </si>
  <si>
    <t> --:--:--  --:--:-- 3 June 2026 16:05 · 05:14:17</t>
  </si>
  <si>
    <t> 01:53:24  00:00:00 4 June 2026 16:05 · 55:32</t>
  </si>
  <si>
    <t> --:--:--  --:--:-- 5 June 2026 16:01 · 05:05:39</t>
  </si>
  <si>
    <t>Available · 57:13</t>
  </si>
  <si>
    <t>ACD · 01:40</t>
  </si>
  <si>
    <t>Available · 03:37</t>
  </si>
  <si>
    <t>Offline · 01:59:35</t>
  </si>
  <si>
    <t>Offline · 03:06:01</t>
  </si>
  <si>
    <t>Available · 07:10</t>
  </si>
  <si>
    <t> 11  3  4</t>
  </si>
  <si>
    <t> 11  1  2</t>
  </si>
  <si>
    <t> 3  6  2</t>
  </si>
  <si>
    <t> 3  6  7</t>
  </si>
  <si>
    <t> 10  2  2</t>
  </si>
  <si>
    <t> --:--:--  --:--:-- 1 June 2026 09:09 · 04:16:22</t>
  </si>
  <si>
    <t> --:--:--  --:--:-- 1 June 2026 09:09 · 07:09:59</t>
  </si>
  <si>
    <t> --:--:--  --:--:-- 2 June 2026 09:14 · 07:02:25</t>
  </si>
  <si>
    <t> --:--:--  --:--:-- 3 June 2026 09:21 · 06:49:18</t>
  </si>
  <si>
    <t> --:--:--  --:--:-- 3 June 2026 09:21 · 11:58:38</t>
  </si>
  <si>
    <t> 03:27:56  00:00:00 4 June 2026 09:17 · 09:43:24</t>
  </si>
  <si>
    <t> --:--:--  --:--:-- 5 June 2026 09:15 · 11:51:12</t>
  </si>
  <si>
    <t> --:--:--  --:--:-- 8 June 2026 09:16 · 06:45:48</t>
  </si>
  <si>
    <t>Available · 57:45</t>
  </si>
  <si>
    <t>Coaching · 30:26</t>
  </si>
  <si>
    <t>Offline · 21:16:52</t>
  </si>
  <si>
    <t>System Busy · 01:23</t>
  </si>
  <si>
    <t>Offline · 02:19:27</t>
  </si>
  <si>
    <t>Offline · 03:05:47</t>
  </si>
  <si>
    <t>Coaching · 22:40</t>
  </si>
  <si>
    <t> 8  5  4</t>
  </si>
  <si>
    <t> 1  0  11</t>
  </si>
  <si>
    <t> 2  1  12</t>
  </si>
  <si>
    <t> 9  6  4</t>
  </si>
  <si>
    <t> 5  2  16</t>
  </si>
  <si>
    <t> --:--:--  --:--:-- 1 June 2026 09:01 · 04:24:32</t>
  </si>
  <si>
    <t> --:--:--  --:--:-- 1 June 2026 09:01 · 07:18:09</t>
  </si>
  <si>
    <t> --:--:--  --:--:-- 3 June 2026 09:04 · 07:06:21</t>
  </si>
  <si>
    <t> --:--:--  --:--:-- 3 June 2026 09:04 · 12:15:40</t>
  </si>
  <si>
    <t> 02:29:27  00:00:00 4 June 2026 09:06 · 09:54:25</t>
  </si>
  <si>
    <t> 03:53:06  00:00:00 5 June 2026 09:04 · 08:02:13</t>
  </si>
  <si>
    <t> --:--:--  --:--:-- 8 June 2026 09:03 · 06:59:18</t>
  </si>
  <si>
    <t>Ops · 02:27:37</t>
  </si>
  <si>
    <t>Ops · 05:21:13</t>
  </si>
  <si>
    <t>Ops · 05:15:57</t>
  </si>
  <si>
    <t>Ops · 01:01:51</t>
  </si>
  <si>
    <t>Offline · 03:19:33</t>
  </si>
  <si>
    <t>Offline · 02:00:37</t>
  </si>
  <si>
    <t>Offline · 02:06:12</t>
  </si>
  <si>
    <t>Ops · 05:03:20</t>
  </si>
  <si>
    <t> --:--:--  --:--:-- 1 June 2026 08:45 · 04:40:19</t>
  </si>
  <si>
    <t> --:--:--  --:--:-- 1 June 2026 08:45 · 07:33:56</t>
  </si>
  <si>
    <t> --:--:--  --:--:-- 2 June 2026 08:56 · 07:20:24</t>
  </si>
  <si>
    <t> --:--:--  --:--:-- 3 June 2026 08:46 · 07:24:04</t>
  </si>
  <si>
    <t> --:--:--  --:--:-- 3 June 2026 08:46 · 12:33:23</t>
  </si>
  <si>
    <t> 08:17:30  00:00:00 4 June 2026 08:42 · 10:18:07</t>
  </si>
  <si>
    <t> --:--:--  --:--:-- 5 June 2026 08:53 · 12:13:14</t>
  </si>
  <si>
    <t> --:--:--  --:--:-- 8 June 2026 08:48 · 07:14:21</t>
  </si>
  <si>
    <t>ACD · 58:38</t>
  </si>
  <si>
    <t>Coaching · 35:46</t>
  </si>
  <si>
    <t>Available · 02:16</t>
  </si>
  <si>
    <t>Offline · 21:08:42</t>
  </si>
  <si>
    <t>Offline · 1:02:18:00</t>
  </si>
  <si>
    <t>Offline · 01:59:25</t>
  </si>
  <si>
    <t>Offline · 03:04:05</t>
  </si>
  <si>
    <t>Coaching · 14:39</t>
  </si>
  <si>
    <t> 1  8  7</t>
  </si>
  <si>
    <t> --:--:--  --:--:-- 1 June 2026 09:08 · 04:18:06</t>
  </si>
  <si>
    <t> --:--:--  --:--:-- 1 June 2026 09:08 · 07:11:43</t>
  </si>
  <si>
    <t> --:--:--  --:--:-- 2 June 2026 09:01 · 07:15:32</t>
  </si>
  <si>
    <t> 02:27:19  00:00:00 4 June 2026 09:01 · 09:59:57</t>
  </si>
  <si>
    <t> --:--:--  --:--:-- 5 June 2026 08:58 · 12:08:17</t>
  </si>
  <si>
    <t> --:--:--  --:--:-- 8 June 2026 09:03 · 06:58:44</t>
  </si>
  <si>
    <t>Available · 57:25</t>
  </si>
  <si>
    <t>Lunch · 10:47</t>
  </si>
  <si>
    <t>Available · 01:40</t>
  </si>
  <si>
    <t>ACD · 07:50</t>
  </si>
  <si>
    <t>Offline · 1:02:06:30</t>
  </si>
  <si>
    <t>Coaching · 24:25</t>
  </si>
  <si>
    <t> 11  2  7</t>
  </si>
  <si>
    <t> 7  5  5</t>
  </si>
  <si>
    <t> 9  2  4</t>
  </si>
  <si>
    <t> --:--:--  --:--:-- 1 June 2026 09:02 · 04:24:07</t>
  </si>
  <si>
    <t> --:--:--  --:--:-- 1 June 2026 09:02 · 07:17:44</t>
  </si>
  <si>
    <t> --:--:--  --:--:-- 2 June 2026 08:59 · 07:16:55</t>
  </si>
  <si>
    <t> --:--:--  --:--:-- 3 June 2026 09:12 · 06:57:46</t>
  </si>
  <si>
    <t> --:--:--  --:--:-- 3 June 2026 09:12 · 12:07:05</t>
  </si>
  <si>
    <t> --:--:--  --:--:-- 4 June 2026 10:01 · 10:59:51</t>
  </si>
  <si>
    <t> --:--:--  --:--:-- 8 June 2026 09:02 · 07:00:11</t>
  </si>
  <si>
    <t>ACD · 01:07</t>
  </si>
  <si>
    <t>Offline · 52:13</t>
  </si>
  <si>
    <t>Available · 06:11</t>
  </si>
  <si>
    <t>Break (NON MAN) · 10:00</t>
  </si>
  <si>
    <t>Offline · 19:38</t>
  </si>
  <si>
    <t>Personal · 11:11</t>
  </si>
  <si>
    <t>Offline · 01:04:24</t>
  </si>
  <si>
    <t>Available · 14:45</t>
  </si>
  <si>
    <t> 2  1  6</t>
  </si>
  <si>
    <t> 7  4  1</t>
  </si>
  <si>
    <t> 8  8  8</t>
  </si>
  <si>
    <t> 7  0  11</t>
  </si>
  <si>
    <t> 7  1  3</t>
  </si>
  <si>
    <t> 00:01:09  00:00:00 1 June 2026 10:58 · 02:27:11</t>
  </si>
  <si>
    <t> --:--:--  --:--:-- 1 June 2026 10:58 · 05:20:48</t>
  </si>
  <si>
    <t> --:--:--  --:--:-- 2 June 2026 10:51 · 05:25:32</t>
  </si>
  <si>
    <t> --:--:--  --:--:-- 3 June 2026 10:45 · 05:25:15</t>
  </si>
  <si>
    <t> --:--:--  --:--:-- 3 June 2026 10:45 · 10:34:34</t>
  </si>
  <si>
    <t> --:--:--  --:--:-- 4 June 2026 11:00 · 10:00:44</t>
  </si>
  <si>
    <t> --:--:--  --:--:-- 5 June 2026 10:45 · 10:21:17</t>
  </si>
  <si>
    <t> --:--:--  --:--:-- 8 June 2026 10:52 · 05:10:01</t>
  </si>
  <si>
    <t>Offline · 14:16:15</t>
  </si>
  <si>
    <t>Offline · 1:14:09:47</t>
  </si>
  <si>
    <t>1st Login · 56:12</t>
  </si>
  <si>
    <t>1st Login · 02:58:23</t>
  </si>
  <si>
    <t>1st Login · 01:38:30</t>
  </si>
  <si>
    <t>Offline · 2:14:00:47</t>
  </si>
  <si>
    <t> --:--:--  --:--:-- 3 June 2026 16:06 · 05:12:57</t>
  </si>
  <si>
    <t> --:--:--  --:--:-- 4 June 2026 16:01 · 04:59:24</t>
  </si>
  <si>
    <t> --:--:--  --:--:-- 5 June 2026 15:54 · 05:12:21</t>
  </si>
  <si>
    <t> --:--:--  --:--:-- 4 June 2026 10:01 · 10:59:26</t>
  </si>
  <si>
    <t>Offline · 02:06:29</t>
  </si>
  <si>
    <t>Ops · 21:16</t>
  </si>
  <si>
    <t>Offline · 16:16:40</t>
  </si>
  <si>
    <t>Ops · 11:54</t>
  </si>
  <si>
    <t>Ops · 01:09:31</t>
  </si>
  <si>
    <t>Ops · 40:41</t>
  </si>
  <si>
    <t>Offline · 22:06:27</t>
  </si>
  <si>
    <t>Offline · 3:17:02:16</t>
  </si>
  <si>
    <t> --:--:--  --:--:-- 1 June 2026 09:15 · 04:10:32</t>
  </si>
  <si>
    <t> --:--:--  --:--:-- 1 June 2026 09:15 · 07:04:09</t>
  </si>
  <si>
    <t> --:--:--  --:--:-- 3 June 2026 13:58 · 02:12:07</t>
  </si>
  <si>
    <t> --:--:--  --:--:-- 3 June 2026 13:58 · 07:21:27</t>
  </si>
  <si>
    <t> 04:22:20  00:00:00 4 June 2026 13:57 · 03:03:05</t>
  </si>
  <si>
    <t>Ops · 18:46</t>
  </si>
  <si>
    <t>Ops · 00:58</t>
  </si>
  <si>
    <t>Ops · 10:00</t>
  </si>
  <si>
    <t>Ops · 01:08:12</t>
  </si>
  <si>
    <t>Break (NON MAN) · 20:12</t>
  </si>
  <si>
    <t>Ops · 55:27</t>
  </si>
  <si>
    <t>Ops · 02:00</t>
  </si>
  <si>
    <t> --:--:--  --:--:-- 1 June 2026 13:54 · 02:25:32</t>
  </si>
  <si>
    <t> --:--:--  --:--:-- 2 June 2026 14:11 · 02:05:01</t>
  </si>
  <si>
    <t> --:--:--  --:--:-- 3 June 2026 13:59 · 02:11:16</t>
  </si>
  <si>
    <t> --:--:--  --:--:-- 3 June 2026 13:59 · 07:20:35</t>
  </si>
  <si>
    <t> --:--:--  --:--:-- 4 June 2026 13:57 · 07:03:30</t>
  </si>
  <si>
    <t> --:--:--  --:--:-- 5 June 2026 14:03 · 07:03:10</t>
  </si>
  <si>
    <t> --:--:--  --:--:-- 8 June 2026 13:57 · 02:04:38</t>
  </si>
  <si>
    <t>Available · 58:21</t>
  </si>
  <si>
    <t>Lunch · 04:45</t>
  </si>
  <si>
    <t>Offline · 04:18:02</t>
  </si>
  <si>
    <t>Available · 03:36</t>
  </si>
  <si>
    <t>Offline · 01:59:47</t>
  </si>
  <si>
    <t>Offline · 03:06:39</t>
  </si>
  <si>
    <t>Coaching · 32:33</t>
  </si>
  <si>
    <t> 3  3  5</t>
  </si>
  <si>
    <t> 7  1  9</t>
  </si>
  <si>
    <t> --:--:--  --:--:-- 1 June 2026 08:54 · 04:31:13</t>
  </si>
  <si>
    <t> --:--:--  --:--:-- 1 June 2026 08:54 · 07:24:50</t>
  </si>
  <si>
    <t> --:--:--  --:--:-- 2 June 2026 08:55 · 07:21:22</t>
  </si>
  <si>
    <t> --:--:--  --:--:-- 3 June 2026 08:51 · 07:19:05</t>
  </si>
  <si>
    <t> --:--:--  --:--:-- 3 June 2026 08:51 · 12:28:24</t>
  </si>
  <si>
    <t> 02:29:00  00:00:00 4 June 2026 08:53 · 08:07:34</t>
  </si>
  <si>
    <t> --:--:--  --:--:-- 5 June 2026 08:55 · 12:11:36</t>
  </si>
  <si>
    <t> --:--:--  --:--:-- 8 June 2026 08:53 · 07:08:30</t>
  </si>
  <si>
    <t>Offline · 02:06:34</t>
  </si>
  <si>
    <t>Ops · 19:16</t>
  </si>
  <si>
    <t>Offline · 16:16:43</t>
  </si>
  <si>
    <t>Ops · 10:11</t>
  </si>
  <si>
    <t>Ops · 05:04</t>
  </si>
  <si>
    <t>Lunch · 29:50</t>
  </si>
  <si>
    <t>Break (NON MAN) · 06:05</t>
  </si>
  <si>
    <t>Ops · 01:32</t>
  </si>
  <si>
    <t> 07:19:36  00:00:00 31 May 2026 13:46 · 19:39:59</t>
  </si>
  <si>
    <t> --:--:--  --:--:-- 1 June 2026 09:15 · 07:03:51</t>
  </si>
  <si>
    <t> --:--:--  --:--:-- 3 June 2026 13:58 · 02:12:21</t>
  </si>
  <si>
    <t> --:--:--  --:--:-- 3 June 2026 13:58 · 07:21:40</t>
  </si>
  <si>
    <t> 05:39:18  00:00:00 4 June 2026 12:51 · 04:09:08</t>
  </si>
  <si>
    <t> --:--:--  --:--:-- 5 June 2026 13:47 · 07:19:15</t>
  </si>
  <si>
    <t> --:--:--  --:--:-- 8 June 2026 13:40 · 02:22:24</t>
  </si>
  <si>
    <t>ACD · 00:51</t>
  </si>
  <si>
    <t>Coaching · 19:08</t>
  </si>
  <si>
    <t>Available · 16:12</t>
  </si>
  <si>
    <t>Offline · 03:09:42</t>
  </si>
  <si>
    <t>Offline · 02:19:28</t>
  </si>
  <si>
    <t>Offline · 02:00:52</t>
  </si>
  <si>
    <t>Available · 05:30</t>
  </si>
  <si>
    <t> 5  5  1</t>
  </si>
  <si>
    <t> 1  0  5</t>
  </si>
  <si>
    <t> 8  4  14</t>
  </si>
  <si>
    <t> 15  4  9</t>
  </si>
  <si>
    <t> 5  2  6</t>
  </si>
  <si>
    <t> 00:52:23  00:00:00 1 June 2026 08:59 · 02:26:58</t>
  </si>
  <si>
    <t> --:--:--  --:--:-- 1 June 2026 08:59 · 07:20:33</t>
  </si>
  <si>
    <t> --:--:--  --:--:-- 2 June 2026 09:53 · 06:23:40</t>
  </si>
  <si>
    <t> --:--:--  --:--:-- 3 June 2026 08:59 · 07:11:06</t>
  </si>
  <si>
    <t> --:--:--  --:--:-- 3 June 2026 08:59 · 12:20:25</t>
  </si>
  <si>
    <t> 03:20:22  00:00:00 4 June 2026 08:59 · 08:01:20</t>
  </si>
  <si>
    <t> --:--:--  --:--:-- 5 June 2026 09:00 · 12:05:57</t>
  </si>
  <si>
    <t> --:--:--  --:--:-- 8 June 2026 08:59 · 07:02:30</t>
  </si>
  <si>
    <t>Ops · 15:36</t>
  </si>
  <si>
    <t>Ops · 21:35</t>
  </si>
  <si>
    <t>Ops · 14:24</t>
  </si>
  <si>
    <t>Ops · 01:46:18</t>
  </si>
  <si>
    <t>Ops · 01:30:33</t>
  </si>
  <si>
    <t>Break (NON MAN) · 06:17</t>
  </si>
  <si>
    <t>Ops · 08:10</t>
  </si>
  <si>
    <t> --:--:--  --:--:-- 1 June 2026 13:54 · 02:24:50</t>
  </si>
  <si>
    <t> --:--:--  --:--:-- 2 June 2026 13:55 · 02:21:46</t>
  </si>
  <si>
    <t> --:--:--  --:--:-- 3 June 2026 13:52 · 02:18:08</t>
  </si>
  <si>
    <t> --:--:--  --:--:-- 3 June 2026 13:52 · 07:27:27</t>
  </si>
  <si>
    <t> --:--:--  --:--:-- 4 June 2026 16:59 · 04:01:44</t>
  </si>
  <si>
    <t> --:--:--  --:--:-- 5 June 2026 13:54 · 07:12:04</t>
  </si>
  <si>
    <t> --:--:--  --:--:-- 8 June 2026 13:54 · 02:08:12</t>
  </si>
  <si>
    <t>Ops · 02:25:48</t>
  </si>
  <si>
    <t>Ops · 02:49:55</t>
  </si>
  <si>
    <t>Ops · 10:25</t>
  </si>
  <si>
    <t>Ops · 01:57:22</t>
  </si>
  <si>
    <t>Offline · 03:19:29</t>
  </si>
  <si>
    <t>Offline · 01:59:18</t>
  </si>
  <si>
    <t>Offline · 02:06:15</t>
  </si>
  <si>
    <t>Ops · 01:00:29</t>
  </si>
  <si>
    <t> --:--:--  --:--:-- 1 June 2026 08:57 · 04:29:00</t>
  </si>
  <si>
    <t> --:--:--  --:--:-- 1 June 2026 08:57 · 07:22:37</t>
  </si>
  <si>
    <t> --:--:--  --:--:-- 2 June 2026 09:28 · 06:48:01</t>
  </si>
  <si>
    <t> --:--:--  --:--:-- 3 June 2026 08:57 · 07:13:06</t>
  </si>
  <si>
    <t> --:--:--  --:--:-- 3 June 2026 08:57 · 12:22:25</t>
  </si>
  <si>
    <t> --:--:--  --:--:-- 4 June 2026 08:58 · 12:02:13</t>
  </si>
  <si>
    <t> --:--:--  --:--:-- 5 June 2026 08:57 · 12:08:59</t>
  </si>
  <si>
    <t> --:--:--  --:--:-- 8 June 2026 08:58 · 07:03:42</t>
  </si>
  <si>
    <t>Offline · 18:25:28</t>
  </si>
  <si>
    <t>Offline · 21:19:04</t>
  </si>
  <si>
    <t>Ops · 56:05</t>
  </si>
  <si>
    <t>Offline · 21:10:14</t>
  </si>
  <si>
    <t>Offline · 1:02:19:32</t>
  </si>
  <si>
    <t>Offline · 03:00:36</t>
  </si>
  <si>
    <t>Offline · 02:06:22</t>
  </si>
  <si>
    <t> --:--:--  --:--:-- 2 June 2026 09:40 · 06:36:39</t>
  </si>
  <si>
    <t> 04:33:42  00:00:00 4 June 2026 11:26 · 07:34:18</t>
  </si>
  <si>
    <t> --:--:--  --:--:-- 5 June 2026 08:55 · 12:11:09</t>
  </si>
  <si>
    <t>Ops · 02:26:46</t>
  </si>
  <si>
    <t>Ops · 02:02:49</t>
  </si>
  <si>
    <t>Ops · 14:06</t>
  </si>
  <si>
    <t>Ops · 02:57:34</t>
  </si>
  <si>
    <t>Offline · 02:18:52</t>
  </si>
  <si>
    <t>Offline · 1:02:00:12</t>
  </si>
  <si>
    <t>Offline · 02:05:31</t>
  </si>
  <si>
    <t>Ops · 01:50:30</t>
  </si>
  <si>
    <t> --:--:--  --:--:-- 1 June 2026 08:49 · 04:36:22</t>
  </si>
  <si>
    <t> --:--:--  --:--:-- 1 June 2026 08:49 · 07:29:59</t>
  </si>
  <si>
    <t> --:--:--  --:--:-- 2 June 2026 08:47 · 07:29:44</t>
  </si>
  <si>
    <t> --:--:--  --:--:-- 3 June 2026 08:58 · 07:12:07</t>
  </si>
  <si>
    <t> --:--:--  --:--:-- 3 June 2026 08:58 · 12:21:26</t>
  </si>
  <si>
    <t> --:--:--  --:--:-- 5 June 2026 08:49 · 12:17:12</t>
  </si>
  <si>
    <t> --:--:--  --:--:-- 8 June 2026 08:55 · 07:07:00</t>
  </si>
  <si>
    <t>Ops · 02:25:37</t>
  </si>
  <si>
    <t>Lunch · 19:11</t>
  </si>
  <si>
    <t>Offline · 21:15:45</t>
  </si>
  <si>
    <t>Ops · 02:09:13</t>
  </si>
  <si>
    <t>Offline · 03:18:25</t>
  </si>
  <si>
    <t>Offline · 1:02:06:11</t>
  </si>
  <si>
    <t>Break (NON MAN) · 21:42</t>
  </si>
  <si>
    <t> --:--:--  --:--:-- 1 June 2026 08:47 · 04:39:07</t>
  </si>
  <si>
    <t> --:--:--  --:--:-- 1 June 2026 08:47 · 07:32:44</t>
  </si>
  <si>
    <t> --:--:--  --:--:-- 3 June 2026 08:47 · 07:22:34</t>
  </si>
  <si>
    <t> --:--:--  --:--:-- 3 June 2026 08:47 · 12:31:53</t>
  </si>
  <si>
    <t> --:--:--  --:--:-- 4 June 2026 08:47 · 12:13:38</t>
  </si>
  <si>
    <t> --:--:--  --:--:-- 8 June 2026 08:42 · 07:19:38</t>
  </si>
  <si>
    <t>Ops · 01:58:48</t>
  </si>
  <si>
    <t>Ops · 47:08</t>
  </si>
  <si>
    <t>Ops · 01:04:50</t>
  </si>
  <si>
    <t>Ops · 03:28:40</t>
  </si>
  <si>
    <t>Offline · 03:19:26</t>
  </si>
  <si>
    <t>Offline · 02:00:56</t>
  </si>
  <si>
    <t>Offline · 02:05:15</t>
  </si>
  <si>
    <t>Break (NON MAN) · 21:13</t>
  </si>
  <si>
    <t> --:--:--  --:--:-- 1 June 2026 09:25 · 04:01:01</t>
  </si>
  <si>
    <t> --:--:--  --:--:-- 1 June 2026 09:25 · 06:54:38</t>
  </si>
  <si>
    <t> --:--:--  --:--:-- 2 June 2026 09:06 · 07:10:12</t>
  </si>
  <si>
    <t> --:--:--  --:--:-- 3 June 2026 09:04 · 07:05:37</t>
  </si>
  <si>
    <t> --:--:--  --:--:-- 3 June 2026 09:04 · 12:14:56</t>
  </si>
  <si>
    <t> --:--:--  --:--:-- 4 June 2026 09:04 · 11:56:54</t>
  </si>
  <si>
    <t> --:--:--  --:--:-- 5 June 2026 09:02 · 12:03:58</t>
  </si>
  <si>
    <t> --:--:--  --:--:-- 8 June 2026 09:03 · 06:59:11</t>
  </si>
  <si>
    <t>Available · 59:11</t>
  </si>
  <si>
    <t>ACD · 03:03</t>
  </si>
  <si>
    <t>Offline · 03:26:50</t>
  </si>
  <si>
    <t>Available · 05:07</t>
  </si>
  <si>
    <t>Offline · 03:00:43</t>
  </si>
  <si>
    <t> 8  5  7</t>
  </si>
  <si>
    <t> 10  5  1</t>
  </si>
  <si>
    <t> 11  7  5</t>
  </si>
  <si>
    <t> 10  9  7</t>
  </si>
  <si>
    <t> 10  6  7</t>
  </si>
  <si>
    <t> 9  3  3</t>
  </si>
  <si>
    <t> --:--:--  --:--:-- 1 June 2026 08:59 · 04:26:38</t>
  </si>
  <si>
    <t> --:--:--  --:--:-- 1 June 2026 08:59 · 07:20:15</t>
  </si>
  <si>
    <t> --:--:--  --:--:-- 2 June 2026 10:50 · 05:26:52</t>
  </si>
  <si>
    <t> --:--:--  --:--:-- 3 June 2026 08:59 · 07:10:56</t>
  </si>
  <si>
    <t> --:--:--  --:--:-- 3 June 2026 08:59 · 12:20:15</t>
  </si>
  <si>
    <t> 03:34:56  00:00:00 4 June 2026 08:57 · 10:03:14</t>
  </si>
  <si>
    <t> --:--:--  --:--:-- 5 June 2026 08:55 · 12:11:22</t>
  </si>
  <si>
    <t> --:--:--  --:--:-- 8 June 2026 09:01 · 07:01:13</t>
  </si>
  <si>
    <t>Available · 56:37</t>
  </si>
  <si>
    <t>Coaching · 02:25</t>
  </si>
  <si>
    <t>Available · 16:07</t>
  </si>
  <si>
    <t>Coaching · 10:03</t>
  </si>
  <si>
    <t>Offline · 02:19:30</t>
  </si>
  <si>
    <t>Offline · 1:02:00:50</t>
  </si>
  <si>
    <t>Offline · 2:02:06:31</t>
  </si>
  <si>
    <t>Offline · 4:21:02:20</t>
  </si>
  <si>
    <t> 14  7  3</t>
  </si>
  <si>
    <t> 6  1  6</t>
  </si>
  <si>
    <t> 4  3  13</t>
  </si>
  <si>
    <t> --:--:--  --:--:-- 1 June 2026 09:00 · 04:25:52</t>
  </si>
  <si>
    <t> --:--:--  --:--:-- 1 June 2026 09:00 · 07:19:30</t>
  </si>
  <si>
    <t> --:--:--  --:--:-- 2 June 2026 09:00 · 07:16:32</t>
  </si>
  <si>
    <t> --:--:--  --:--:-- 3 June 2026 10:00 · 06:09:22</t>
  </si>
  <si>
    <t> --:--:--  --:--:-- 3 June 2026 10:00 · 11:18:42</t>
  </si>
  <si>
    <t>Offline · 02:10:21</t>
  </si>
  <si>
    <t>Ops · 22:10</t>
  </si>
  <si>
    <t>Offline · 17:16:32</t>
  </si>
  <si>
    <t>Offline · 1:17:10:04</t>
  </si>
  <si>
    <t>Offline · 1:22:19:22</t>
  </si>
  <si>
    <t>Break (NON MAN) · 00:53</t>
  </si>
  <si>
    <t>Break (NON MAN) · 06:30</t>
  </si>
  <si>
    <t> 07:15:49  00:00:00 31 May 2026 13:56 · 19:29:36</t>
  </si>
  <si>
    <t> --:--:--  --:--:-- 1 June 2026 09:15 · 07:04:04</t>
  </si>
  <si>
    <t> 04:55:43  00:00:00 4 June 2026 14:04 · 04:56:36</t>
  </si>
  <si>
    <t> --:--:--  --:--:-- 5 June 2026 13:57 · 07:09:23</t>
  </si>
  <si>
    <t> --:--:--  --:--:-- 8 June 2026 13:57 · 02:05:12</t>
  </si>
  <si>
    <t>Ops · 02:25:51</t>
  </si>
  <si>
    <t>Lunch · 17:18</t>
  </si>
  <si>
    <t>Ops · 02:23:44</t>
  </si>
  <si>
    <t>Ops · 01:44:50</t>
  </si>
  <si>
    <t>Offline · 03:18:55</t>
  </si>
  <si>
    <t>Offline · 01:59:53</t>
  </si>
  <si>
    <t>Offline · 02:06:31</t>
  </si>
  <si>
    <t>Ops · 01:34:30</t>
  </si>
  <si>
    <t> --:--:--  --:--:-- 1 June 2026 08:51 · 04:34:44</t>
  </si>
  <si>
    <t> --:--:--  --:--:-- 1 June 2026 08:51 · 07:28:21</t>
  </si>
  <si>
    <t> --:--:--  --:--:-- 2 June 2026 09:14 · 07:02:35</t>
  </si>
  <si>
    <t> --:--:--  --:--:-- 3 June 2026 09:01 · 07:09:01</t>
  </si>
  <si>
    <t> --:--:--  --:--:-- 3 June 2026 09:01 · 12:18:20</t>
  </si>
  <si>
    <t> --:--:--  --:--:-- 4 June 2026 08:58 · 12:02:59</t>
  </si>
  <si>
    <t> --:--:--  --:--:-- 5 June 2026 09:04 · 12:02:36</t>
  </si>
  <si>
    <t> --:--:--  --:--:-- 8 June 2026 08:57 · 07:04:56</t>
  </si>
  <si>
    <t>Offline · 18:08:33</t>
  </si>
  <si>
    <t>Available · 03:10</t>
  </si>
  <si>
    <t>ACD · 22:10</t>
  </si>
  <si>
    <t>ACD · 13:01</t>
  </si>
  <si>
    <t>Offline · 2:18:01:26</t>
  </si>
  <si>
    <t> 0  4  0</t>
  </si>
  <si>
    <t> 1  4  3</t>
  </si>
  <si>
    <t> --:--:--  --:--:-- 3 June 2026 17:08 · 04:10:45</t>
  </si>
  <si>
    <t> --:--:--  --:--:-- 4 June 2026 16:02 · 04:58:48</t>
  </si>
  <si>
    <t> --:--:--  --:--:-- 5 June 2026 16:00 · 05:06:18</t>
  </si>
  <si>
    <t>Ops · 19:23</t>
  </si>
  <si>
    <t>Ops · 16:25</t>
  </si>
  <si>
    <t>Offline · 17:10:20</t>
  </si>
  <si>
    <t>Offline · 22:19:38</t>
  </si>
  <si>
    <t>Offline · 1:22:00:58</t>
  </si>
  <si>
    <t>Ops · 04:27</t>
  </si>
  <si>
    <t>Offline · 16:02:24</t>
  </si>
  <si>
    <t> --:--:--  --:--:-- 1 June 2026 14:00 · 02:19:28</t>
  </si>
  <si>
    <t> --:--:--  --:--:-- 2 June 2026 13:54 · 02:22:41</t>
  </si>
  <si>
    <t> --:--:--  --:--:-- 5 June 2026 15:04 · 06:02:02</t>
  </si>
  <si>
    <t>ACD Hold · 55:43</t>
  </si>
  <si>
    <t>ACD · 10:34</t>
  </si>
  <si>
    <t>Offline · 16:07</t>
  </si>
  <si>
    <t>Coaching · 31:49</t>
  </si>
  <si>
    <t>Offline · 02:16:21</t>
  </si>
  <si>
    <t>Offline · 01:57:34</t>
  </si>
  <si>
    <t>Offline · 02:52:35</t>
  </si>
  <si>
    <t>Available · 03:34</t>
  </si>
  <si>
    <t> 1  2  0</t>
  </si>
  <si>
    <t> 3  3  9</t>
  </si>
  <si>
    <t> 0  0  14</t>
  </si>
  <si>
    <t> 6  4  2</t>
  </si>
  <si>
    <t> 9  6  3</t>
  </si>
  <si>
    <t> 4  4  14</t>
  </si>
  <si>
    <t> 4  0  6</t>
  </si>
  <si>
    <t> --:--:--  --:--:-- 1 June 2026 08:57 · 04:28:15</t>
  </si>
  <si>
    <t> --:--:--  --:--:-- 1 June 2026 08:57 · 07:21:52</t>
  </si>
  <si>
    <t> --:--:--  --:--:-- 2 June 2026 08:57 · 07:19:11</t>
  </si>
  <si>
    <t> --:--:--  --:--:-- 3 June 2026 09:02 · 07:07:56</t>
  </si>
  <si>
    <t> --:--:--  --:--:-- 3 June 2026 09:02 · 12:17:15</t>
  </si>
  <si>
    <t> --:--:--  --:--:-- 4 June 2026 09:03 · 11:57:01</t>
  </si>
  <si>
    <t> --:--:--  --:--:-- 5 June 2026 09:04 · 12:02:42</t>
  </si>
  <si>
    <t> --:--:--  --:--:-- 8 June 2026 09:06 · 06:55:47</t>
  </si>
  <si>
    <t>Break (NON MAN) · 06:59</t>
  </si>
  <si>
    <t>Offline · 03:05:51</t>
  </si>
  <si>
    <t>Available · 09:38</t>
  </si>
  <si>
    <t> 6  3  2</t>
  </si>
  <si>
    <t> 9  4  2</t>
  </si>
  <si>
    <t> --:--:--  --:--:-- 3 June 2026 08:57 · 07:13:15</t>
  </si>
  <si>
    <t> --:--:--  --:--:-- 3 June 2026 08:57 · 12:22:34</t>
  </si>
  <si>
    <t> --:--:--  --:--:-- 4 June 2026 08:31 · 12:29:05</t>
  </si>
  <si>
    <t> --:--:--  --:--:-- 5 June 2026 09:10 · 11:55:49</t>
  </si>
  <si>
    <t> 01:55:21  00:00:00 8 June 2026 08:45 · 05:17:05</t>
  </si>
  <si>
    <t>Available · 58:53</t>
  </si>
  <si>
    <t>Coaching · 18:29</t>
  </si>
  <si>
    <t>ACD · 05:37</t>
  </si>
  <si>
    <t>Coaching · 09:57</t>
  </si>
  <si>
    <t>Offline · 02:18:43</t>
  </si>
  <si>
    <t>ACD · 04:28</t>
  </si>
  <si>
    <t> 7  5  3</t>
  </si>
  <si>
    <t> 4  5  3</t>
  </si>
  <si>
    <t> 4  5  4</t>
  </si>
  <si>
    <t> 10  4  5</t>
  </si>
  <si>
    <t> 10  0  8</t>
  </si>
  <si>
    <t> --:--:--  --:--:-- 1 June 2026 09:01 · 04:25:04</t>
  </si>
  <si>
    <t> --:--:--  --:--:-- 1 June 2026 09:01 · 07:18:41</t>
  </si>
  <si>
    <t> --:--:--  --:--:-- 2 June 2026 09:00 · 07:16:26</t>
  </si>
  <si>
    <t> 01:05:44  00:00:00 3 June 2026 09:01 · 03:08:42</t>
  </si>
  <si>
    <t> 03:13:04  00:00:00 3 June 2026 09:01 · 08:18:00</t>
  </si>
  <si>
    <t> 02:44:04  00:00:00 4 June 2026 09:00 · 10:00:05</t>
  </si>
  <si>
    <t> --:--:--  --:--:-- 5 June 2026 10:08 · 10:57:45</t>
  </si>
  <si>
    <t> 01:15:05  00:00:00 8 June 2026 09:00 · 05:01:37</t>
  </si>
  <si>
    <t>Coaching · 18:23</t>
  </si>
  <si>
    <t>Offline · 04:16:23</t>
  </si>
  <si>
    <t>Offline · 04:05:11</t>
  </si>
  <si>
    <t>Offline · 02:16:29</t>
  </si>
  <si>
    <t>Offline · 1:02:05:30</t>
  </si>
  <si>
    <t>ACD · 02:36</t>
  </si>
  <si>
    <t> 0  0  2</t>
  </si>
  <si>
    <t> 5  3  5</t>
  </si>
  <si>
    <t> 0  2  0</t>
  </si>
  <si>
    <t> 0  2  4</t>
  </si>
  <si>
    <t> 4  0  7</t>
  </si>
  <si>
    <t> --:--:--  --:--:-- 1 June 2026 09:57 · 03:28:38</t>
  </si>
  <si>
    <t> 00:58:24  00:00:00 1 June 2026 09:57 · 02:22:16</t>
  </si>
  <si>
    <t> --:--:--  --:--:-- 2 June 2026 08:46 · 07:30:48</t>
  </si>
  <si>
    <t> 01:11:48  00:00:00 3 June 2026 08:13 · 03:56:42</t>
  </si>
  <si>
    <t> 01:29:21  00:00:00 3 June 2026 08:13 · 09:06:00</t>
  </si>
  <si>
    <t> 01:38:26  00:00:00 4 June 2026 08:18 · 10:42:49</t>
  </si>
  <si>
    <t> 02:08:54  00:00:00 8 June 2026 08:27 · 05:35:22</t>
  </si>
  <si>
    <t>Ops · 02:09:38</t>
  </si>
  <si>
    <t>Ops · 01:19:58</t>
  </si>
  <si>
    <t>Break (NON MAN) · 08:05</t>
  </si>
  <si>
    <t>Ops · 02:09:19</t>
  </si>
  <si>
    <t>Offline · 03:20:17</t>
  </si>
  <si>
    <t>Offline · 02:00:38</t>
  </si>
  <si>
    <t>Offline · 02:05:50</t>
  </si>
  <si>
    <t>Ops · 58:33</t>
  </si>
  <si>
    <t> --:--:--  --:--:-- 1 June 2026 09:16 · 04:09:41</t>
  </si>
  <si>
    <t> 03:43:21  00:00:00 1 June 2026 09:16 · 05:03:19</t>
  </si>
  <si>
    <t> --:--:--  --:--:-- 2 June 2026 08:56 · 07:20:44</t>
  </si>
  <si>
    <t> 03:01:13  00:00:00 3 June 2026 08:59 · 05:10:32</t>
  </si>
  <si>
    <t> 06:59:33  00:00:00 3 June 2026 08:59 · 08:19:50</t>
  </si>
  <si>
    <t> 08:06:02  00:00:00 4 June 2026 08:54 · 10:06:40</t>
  </si>
  <si>
    <t> --:--:--  --:--:-- 5 June 2026 08:56 · 12:10:01</t>
  </si>
  <si>
    <t> 04:02:32  00:00:00 8 June 2026 09:01 · 05:01:05</t>
  </si>
  <si>
    <t>System Busy · 01:13:56</t>
  </si>
  <si>
    <t>Coaching · 23:01</t>
  </si>
  <si>
    <t>Available · 02:05</t>
  </si>
  <si>
    <t>Offline · 02:01:30</t>
  </si>
  <si>
    <t>Available · 05:51</t>
  </si>
  <si>
    <t> 7  7  2</t>
  </si>
  <si>
    <t> 3  4  12</t>
  </si>
  <si>
    <t> 4  6  13</t>
  </si>
  <si>
    <t> 10  0  10</t>
  </si>
  <si>
    <t> 10  5  16</t>
  </si>
  <si>
    <t> --:--:--  --:--:-- 1 June 2026 09:03 · 04:22:44</t>
  </si>
  <si>
    <t> 02:05:48  00:00:00 1 June 2026 09:03 · 03:16:22</t>
  </si>
  <si>
    <t> --:--:--  --:--:-- 2 June 2026 09:03 · 07:13:15</t>
  </si>
  <si>
    <t> 02:20:57  00:00:00 3 June 2026 09:09 · 03:00:38</t>
  </si>
  <si>
    <t> 04:13:01  00:00:00 3 June 2026 09:09 · 08:09:56</t>
  </si>
  <si>
    <t> 03:32:14  00:00:00 4 June 2026 09:05 · 09:55:41</t>
  </si>
  <si>
    <t> --:--:--  --:--:-- 5 June 2026 09:20 · 11:46:11</t>
  </si>
  <si>
    <t> 01:34:52  00:00:00 8 June 2026 09:00 · 05:01:49</t>
  </si>
  <si>
    <t>Incoming · 00:02</t>
  </si>
  <si>
    <t>ACD · 01:17</t>
  </si>
  <si>
    <t>Offline · 19:10:27</t>
  </si>
  <si>
    <t>Offline · 1:00:19:45</t>
  </si>
  <si>
    <t>Offline · 00:52</t>
  </si>
  <si>
    <t>Offline · 05:32</t>
  </si>
  <si>
    <t>Offline · 19:02:15</t>
  </si>
  <si>
    <t> 5  2  0</t>
  </si>
  <si>
    <t> 7  3  10</t>
  </si>
  <si>
    <t> 00:38:39  00:00:00 1 June 2026 10:46 · 01:33:19</t>
  </si>
  <si>
    <t> --:--:--  --:--:-- 2 June 2026 11:00 · 05:16:19</t>
  </si>
  <si>
    <t> 01:51:16  00:00:00 4 June 2026 11:06 · 05:55:00</t>
  </si>
  <si>
    <t> --:--:--  --:--:-- 5 June 2026 10:55 · 10:11:42</t>
  </si>
  <si>
    <t>Snapshot 10:30</t>
  </si>
  <si>
    <t>10:30 CET</t>
  </si>
  <si>
    <t>WFM ATTENDANCE &amp; AUX DASHBOARD</t>
  </si>
  <si>
    <t>Working + NP / Scheduled</t>
  </si>
  <si>
    <t>FORMULA ENGINEERING SHOWCASE · a 6-row text-parsing engine built with native formulas only</t>
  </si>
  <si>
    <t>Impact: 45+ min/day of manual Ctrl+F work → &lt; 1 min per report, 3 reports/day.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</si>
</sst>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5" formatCode="ddd\ dd\-mmm\-yy"/>
    <numFmt numFmtId="168" formatCode="ddd\ dd\-mmm\-yyyy"/>
    <numFmt numFmtId="169" formatCode="hh:mm\ &quot;CET&quot;"/>
    <numFmt numFmtId="170" formatCode="0.0%"/>
    <numFmt numFmtId="171" formatCode="0;\-0;&quot;–&quot;"/>
    <numFmt numFmtId="172" formatCode="0.0%;\-0.0%;&quot;–&quot;"/>
    <numFmt numFmtId="173" formatCode="[$-409]d\-mmm;@"/>
  </numFmts>
  <fonts count="55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sz val="10"/>
      <color rgb="FF000000"/>
      <name val="Arial"/>
    </font>
    <font>
      <i/>
      <sz val="9"/>
      <color rgb="FF5B6B8C"/>
      <name val="Arial"/>
    </font>
    <font>
      <b/>
      <sz val="10"/>
      <color rgb="FF1E8E5A"/>
      <name val="Arial"/>
    </font>
    <font>
      <b/>
      <sz val="10"/>
      <color rgb="FFB26A00"/>
      <name val="Arial"/>
    </font>
    <font>
      <b/>
      <sz val="10"/>
      <color rgb="FFC62828"/>
      <name val="Arial"/>
    </font>
    <font>
      <i/>
      <sz val="9"/>
      <color rgb="FF9FB1D1"/>
      <name val="Arial"/>
    </font>
    <font>
      <b/>
      <sz val="10"/>
      <color rgb="FF000000"/>
      <name val="Arial"/>
    </font>
    <font>
      <b/>
      <sz val="10"/>
      <color rgb="FF22D3EE"/>
      <name val="Arial"/>
    </font>
    <font>
      <b/>
      <sz val="9"/>
      <color rgb="FFFFFFFF"/>
      <name val="Arial"/>
    </font>
    <font>
      <sz val="9"/>
      <color rgb="FF000000"/>
      <name val="Arial"/>
    </font>
    <font>
      <b/>
      <sz val="15"/>
      <color rgb="FFFFFFFF"/>
      <name val="Arial"/>
    </font>
    <font>
      <b/>
      <sz val="10"/>
      <color rgb="FFFFD166"/>
      <name val="Arial"/>
    </font>
    <font>
      <b/>
      <sz val="8"/>
      <color rgb="FF9FB1D1"/>
      <name val="Arial"/>
    </font>
    <font>
      <b/>
      <sz val="11"/>
      <color rgb="FF000000"/>
      <name val="Arial"/>
    </font>
    <font>
      <b/>
      <sz val="8"/>
      <color rgb="FFFFFFFF"/>
      <name val="Arial"/>
    </font>
    <font>
      <sz val="9"/>
      <color rgb="FF5B6B8C"/>
      <name val="Arial"/>
    </font>
    <font>
      <sz val="9"/>
      <color rgb="FF3B4A6B"/>
      <name val="Arial"/>
    </font>
    <font>
      <b/>
      <sz val="9"/>
      <color rgb="FF3B4A6B"/>
      <name val="Arial"/>
    </font>
    <font>
      <b/>
      <sz val="20"/>
      <color rgb="FFFFFFFF"/>
      <name val="Arial"/>
    </font>
    <font>
      <sz val="10"/>
      <color rgb="FF9FB1D1"/>
      <name val="Arial"/>
    </font>
    <font>
      <b/>
      <sz val="9"/>
      <color rgb="FF9FB1D1"/>
      <name val="Arial"/>
    </font>
    <font>
      <b/>
      <sz val="28"/>
      <color rgb="FFFFFFFF"/>
      <name val="Arial"/>
    </font>
    <font>
      <sz val="9"/>
      <color rgb="FF5B8DEF"/>
      <name val="Arial"/>
    </font>
    <font>
      <sz val="9"/>
      <color rgb="FF3DDC97"/>
      <name val="Arial"/>
    </font>
    <font>
      <sz val="9"/>
      <color rgb="FFEF5350"/>
      <name val="Arial"/>
    </font>
    <font>
      <sz val="9"/>
      <color rgb="FFF5B942"/>
      <name val="Arial"/>
    </font>
    <font>
      <sz val="9"/>
      <color rgb="FF22D3EE"/>
      <name val="Arial"/>
    </font>
    <font>
      <sz val="9"/>
      <color rgb="FFA78BFA"/>
      <name val="Arial"/>
    </font>
    <font>
      <b/>
      <sz val="11"/>
      <color rgb="FF22D3EE"/>
      <name val="Arial"/>
    </font>
    <font>
      <b/>
      <sz val="10"/>
      <color rgb="FF9FB1D1"/>
      <name val="Arial"/>
    </font>
    <font>
      <b/>
      <sz val="11"/>
      <color rgb="FFFFFFFF"/>
      <name val="Arial"/>
    </font>
    <font>
      <b/>
      <sz val="8"/>
      <color rgb="FF5B8DEF"/>
      <name val="Arial"/>
    </font>
    <font>
      <b/>
      <sz val="8"/>
      <color rgb="FF3DDC97"/>
      <name val="Arial"/>
    </font>
    <font>
      <b/>
      <sz val="8"/>
      <color rgb="FFEF5350"/>
      <name val="Arial"/>
    </font>
    <font>
      <b/>
      <sz val="8"/>
      <color rgb="FFF5B942"/>
      <name val="Arial"/>
    </font>
    <font>
      <sz val="11"/>
      <color rgb="FFFFFFFF"/>
      <name val="Arial"/>
    </font>
    <font>
      <b/>
      <sz val="11"/>
      <color rgb="FFA78BFA"/>
      <name val="Arial"/>
    </font>
    <font>
      <b/>
      <sz val="11"/>
      <color rgb="FFF5B942"/>
      <name val="Arial"/>
    </font>
    <font>
      <sz val="9"/>
      <color rgb="FF9FB1D1"/>
      <name val="Arial"/>
    </font>
    <font>
      <i/>
      <sz val="8"/>
      <color rgb="FF9FB1D1"/>
      <name val="Arial"/>
    </font>
    <font>
      <b/>
      <sz val="9"/>
      <color rgb="FF22D3EE"/>
      <name val="Arial"/>
    </font>
    <font>
      <sz val="10"/>
      <color rgb="FFFFFFFF"/>
      <name val="Consolas"/>
    </font>
    <font>
      <b/>
      <sz val="10"/>
      <color rgb="FF5B8DEF"/>
      <name val="Arial"/>
    </font>
    <font>
      <b/>
      <sz val="10"/>
      <color rgb="FFF5B942"/>
      <name val="Arial"/>
    </font>
    <font>
      <sz val="9"/>
      <color rgb="FFFFFFFF"/>
      <name val="Arial"/>
    </font>
    <font>
      <b/>
      <sz val="9"/>
      <color rgb="FF3DDC97"/>
      <name val="Arial"/>
    </font>
    <font>
      <sz val="8"/>
      <color rgb="FFFFFFFF"/>
      <name val="Consolas"/>
    </font>
    <font>
      <sz val="10"/>
      <color rgb="FFFFFFFF"/>
      <name val="Arial"/>
    </font>
    <font>
      <sz val="11"/>
      <color rgb="FF000000"/>
      <name val="Aptos Narrow"/>
    </font>
    <font>
      <b/>
      <sz val="11"/>
      <color rgb="FFFFFFFF"/>
      <name val="Aptos Narrow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9FB1D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10264C"/>
        <bgColor rgb="FF10264C"/>
      </patternFill>
    </fill>
    <fill>
      <patternFill patternType="solid">
        <fgColor rgb="FF0B1426"/>
        <bgColor rgb="FF0B1426"/>
      </patternFill>
    </fill>
    <fill>
      <patternFill patternType="solid">
        <fgColor rgb="FFFFF4C2"/>
        <bgColor rgb="FFFFF4C2"/>
      </patternFill>
    </fill>
    <fill>
      <patternFill patternType="solid">
        <fgColor rgb="FF1B3566"/>
        <bgColor rgb="FF1B3566"/>
      </patternFill>
    </fill>
    <fill>
      <patternFill patternType="solid">
        <fgColor rgb="FF12203A"/>
        <bgColor rgb="FF12203A"/>
      </patternFill>
    </fill>
    <fill>
      <patternFill patternType="solid">
        <fgColor rgb="FFE8F5EE"/>
        <bgColor rgb="FFE8F5EE"/>
      </patternFill>
    </fill>
    <fill>
      <patternFill patternType="solid">
        <fgColor rgb="FFB8860B"/>
        <bgColor rgb="FFB8860B"/>
      </patternFill>
    </fill>
    <fill>
      <patternFill patternType="solid">
        <fgColor rgb="FFFFFBEA"/>
        <bgColor rgb="FFFFFBEA"/>
      </patternFill>
    </fill>
    <fill>
      <patternFill patternType="solid">
        <fgColor rgb="FF172B50"/>
        <bgColor rgb="FF172B50"/>
      </patternFill>
    </fill>
    <fill>
      <patternFill patternType="solid">
        <fgColor rgb="FF0F1D38"/>
        <bgColor rgb="FF0F1D38"/>
      </patternFill>
    </fill>
    <fill>
      <patternFill patternType="solid">
        <fgColor rgb="FFC00000"/>
        <bgColor rgb="FFC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rgb="FF22D3EE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/>
      <bottom/>
      <diagonal/>
    </border>
    <border>
      <left style="thick">
        <color rgb="FF0B1426"/>
      </left>
      <right style="thick">
        <color rgb="FF0B1426"/>
      </right>
      <top style="thick">
        <color rgb="FF5B8DEF"/>
      </top>
      <bottom/>
      <diagonal/>
    </border>
    <border>
      <left/>
      <right/>
      <top style="thick">
        <color rgb="FF5B8DEF"/>
      </top>
      <bottom/>
      <diagonal/>
    </border>
    <border>
      <left/>
      <right style="thick">
        <color rgb="FF0B1426"/>
      </right>
      <top style="thick">
        <color rgb="FF5B8DEF"/>
      </top>
      <bottom/>
      <diagonal/>
    </border>
    <border>
      <left style="thick">
        <color rgb="FF0B1426"/>
      </left>
      <right style="thick">
        <color rgb="FF0B1426"/>
      </right>
      <top/>
      <bottom/>
      <diagonal/>
    </border>
    <border>
      <left style="thick">
        <color rgb="FF0B1426"/>
      </left>
      <right/>
      <top/>
      <bottom/>
      <diagonal/>
    </border>
    <border>
      <left/>
      <right style="thick">
        <color rgb="FF0B1426"/>
      </right>
      <top/>
      <bottom/>
      <diagonal/>
    </border>
    <border>
      <left style="thick">
        <color rgb="FF0B1426"/>
      </left>
      <right style="thick">
        <color rgb="FF0B1426"/>
      </right>
      <top style="thick">
        <color rgb="FF3DDC97"/>
      </top>
      <bottom/>
      <diagonal/>
    </border>
    <border>
      <left/>
      <right/>
      <top style="thick">
        <color rgb="FF3DDC97"/>
      </top>
      <bottom/>
      <diagonal/>
    </border>
    <border>
      <left/>
      <right style="thick">
        <color rgb="FF0B1426"/>
      </right>
      <top style="thick">
        <color rgb="FF3DDC97"/>
      </top>
      <bottom/>
      <diagonal/>
    </border>
    <border>
      <left style="thick">
        <color rgb="FF0B1426"/>
      </left>
      <right style="thick">
        <color rgb="FF0B1426"/>
      </right>
      <top style="thick">
        <color rgb="FFEF5350"/>
      </top>
      <bottom/>
      <diagonal/>
    </border>
    <border>
      <left/>
      <right/>
      <top style="thick">
        <color rgb="FFEF5350"/>
      </top>
      <bottom/>
      <diagonal/>
    </border>
    <border>
      <left/>
      <right style="thick">
        <color rgb="FF0B1426"/>
      </right>
      <top style="thick">
        <color rgb="FFEF5350"/>
      </top>
      <bottom/>
      <diagonal/>
    </border>
    <border>
      <left style="thick">
        <color rgb="FF0B1426"/>
      </left>
      <right style="thick">
        <color rgb="FF0B1426"/>
      </right>
      <top style="thick">
        <color rgb="FFF5B942"/>
      </top>
      <bottom/>
      <diagonal/>
    </border>
    <border>
      <left/>
      <right/>
      <top style="thick">
        <color rgb="FFF5B942"/>
      </top>
      <bottom/>
      <diagonal/>
    </border>
    <border>
      <left/>
      <right style="thick">
        <color rgb="FF0B1426"/>
      </right>
      <top style="thick">
        <color rgb="FFF5B942"/>
      </top>
      <bottom/>
      <diagonal/>
    </border>
    <border>
      <left style="thick">
        <color rgb="FF0B1426"/>
      </left>
      <right style="thick">
        <color rgb="FF0B1426"/>
      </right>
      <top style="thick">
        <color rgb="FF22D3EE"/>
      </top>
      <bottom/>
      <diagonal/>
    </border>
    <border>
      <left/>
      <right/>
      <top style="thick">
        <color rgb="FF22D3EE"/>
      </top>
      <bottom/>
      <diagonal/>
    </border>
    <border>
      <left/>
      <right style="thick">
        <color rgb="FF0B1426"/>
      </right>
      <top style="thick">
        <color rgb="FF22D3EE"/>
      </top>
      <bottom/>
      <diagonal/>
    </border>
    <border>
      <left style="thick">
        <color rgb="FF0B1426"/>
      </left>
      <right style="thick">
        <color rgb="FF0B1426"/>
      </right>
      <top style="thick">
        <color rgb="FFA78BFA"/>
      </top>
      <bottom/>
      <diagonal/>
    </border>
    <border>
      <left/>
      <right/>
      <top style="thick">
        <color rgb="FFA78BFA"/>
      </top>
      <bottom/>
      <diagonal/>
    </border>
    <border>
      <left/>
      <right style="thick">
        <color rgb="FF0B1426"/>
      </right>
      <top style="thick">
        <color rgb="FFA78BFA"/>
      </top>
      <bottom/>
      <diagonal/>
    </border>
    <border>
      <left/>
      <right/>
      <top/>
      <bottom style="thin">
        <color rgb="FF2A3F66"/>
      </bottom>
      <diagonal/>
    </border>
    <border>
      <left/>
      <right/>
      <top style="thin">
        <color rgb="FF22D3EE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3" borderId="0" xfId="0" applyFill="1"/>
    <xf numFmtId="171" fontId="37" fillId="6" borderId="3" xfId="0" applyNumberFormat="1" applyFont="1" applyFill="1" applyBorder="1" applyAlignment="1">
      <alignment horizontal="center" vertical="center"/>
    </xf>
    <xf numFmtId="171" fontId="32" fillId="6" borderId="26" xfId="0" applyNumberFormat="1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/>
    </xf>
    <xf numFmtId="0" fontId="44" fillId="6" borderId="3" xfId="0" applyFont="1" applyFill="1" applyBorder="1" applyAlignment="1">
      <alignment horizontal="center" vertical="center"/>
    </xf>
    <xf numFmtId="0" fontId="45" fillId="6" borderId="3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9" fillId="3" borderId="0" xfId="0" applyFont="1" applyFill="1" applyAlignment="1">
      <alignment horizontal="center" vertical="center"/>
    </xf>
    <xf numFmtId="170" fontId="49" fillId="3" borderId="0" xfId="0" applyNumberFormat="1" applyFont="1" applyFill="1" applyAlignment="1">
      <alignment horizontal="center" vertical="center"/>
    </xf>
    <xf numFmtId="0" fontId="14" fillId="6" borderId="0" xfId="0" applyFont="1" applyFill="1" applyAlignment="1">
      <alignment horizontal="left" vertical="center" indent="1"/>
    </xf>
    <xf numFmtId="0" fontId="0" fillId="6" borderId="0" xfId="0" applyFill="1"/>
    <xf numFmtId="0" fontId="14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1" fillId="9" borderId="0" xfId="0" applyFont="1" applyFill="1"/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50" fillId="0" borderId="3" xfId="0" applyFont="1" applyBorder="1"/>
    <xf numFmtId="0" fontId="51" fillId="12" borderId="3" xfId="0" applyFont="1" applyFill="1" applyBorder="1"/>
    <xf numFmtId="0" fontId="3" fillId="0" borderId="0" xfId="0" applyFont="1"/>
    <xf numFmtId="165" fontId="2" fillId="0" borderId="0" xfId="0" applyNumberFormat="1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9" fontId="10" fillId="5" borderId="0" xfId="0" applyNumberFormat="1" applyFont="1" applyFill="1" applyAlignment="1">
      <alignment horizontal="center" vertical="center"/>
    </xf>
    <xf numFmtId="0" fontId="11" fillId="0" borderId="0" xfId="0" applyFont="1"/>
    <xf numFmtId="0" fontId="0" fillId="0" borderId="0" xfId="0"/>
    <xf numFmtId="1" fontId="32" fillId="6" borderId="3" xfId="0" applyNumberFormat="1" applyFont="1" applyFill="1" applyBorder="1" applyAlignment="1">
      <alignment horizontal="center" vertical="center"/>
    </xf>
    <xf numFmtId="1" fontId="23" fillId="10" borderId="7" xfId="0" applyNumberFormat="1" applyFont="1" applyFill="1" applyBorder="1" applyAlignment="1">
      <alignment horizontal="center" vertical="center"/>
    </xf>
    <xf numFmtId="172" fontId="30" fillId="6" borderId="3" xfId="0" applyNumberFormat="1" applyFont="1" applyFill="1" applyBorder="1" applyAlignment="1">
      <alignment horizontal="center" vertical="center"/>
    </xf>
    <xf numFmtId="172" fontId="39" fillId="6" borderId="3" xfId="0" applyNumberFormat="1" applyFont="1" applyFill="1" applyBorder="1" applyAlignment="1">
      <alignment horizontal="center" vertical="center"/>
    </xf>
    <xf numFmtId="172" fontId="38" fillId="6" borderId="3" xfId="0" applyNumberFormat="1" applyFont="1" applyFill="1" applyBorder="1" applyAlignment="1">
      <alignment horizontal="center" vertical="center"/>
    </xf>
    <xf numFmtId="0" fontId="28" fillId="10" borderId="7" xfId="0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170" fontId="23" fillId="10" borderId="7" xfId="0" applyNumberFormat="1" applyFont="1" applyFill="1" applyBorder="1" applyAlignment="1">
      <alignment horizontal="center" vertical="center"/>
    </xf>
    <xf numFmtId="170" fontId="32" fillId="6" borderId="3" xfId="0" applyNumberFormat="1" applyFont="1" applyFill="1" applyBorder="1" applyAlignment="1">
      <alignment horizontal="center" vertical="center"/>
    </xf>
    <xf numFmtId="169" fontId="32" fillId="6" borderId="3" xfId="0" applyNumberFormat="1" applyFont="1" applyFill="1" applyBorder="1" applyAlignment="1">
      <alignment horizontal="center" vertical="center"/>
    </xf>
    <xf numFmtId="0" fontId="29" fillId="10" borderId="7" xfId="0" applyFont="1" applyFill="1" applyBorder="1" applyAlignment="1">
      <alignment horizontal="center" vertical="center"/>
    </xf>
    <xf numFmtId="0" fontId="27" fillId="10" borderId="7" xfId="0" applyFont="1" applyFill="1" applyBorder="1" applyAlignment="1">
      <alignment horizontal="center" vertical="center"/>
    </xf>
    <xf numFmtId="0" fontId="25" fillId="10" borderId="7" xfId="0" applyFont="1" applyFill="1" applyBorder="1" applyAlignment="1">
      <alignment horizontal="center" vertical="center"/>
    </xf>
    <xf numFmtId="0" fontId="24" fillId="10" borderId="7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left" vertical="center" wrapText="1" indent="1"/>
    </xf>
    <xf numFmtId="0" fontId="12" fillId="3" borderId="0" xfId="0" applyFont="1" applyFill="1" applyAlignment="1">
      <alignment horizontal="left" vertical="center" indent="1"/>
    </xf>
    <xf numFmtId="0" fontId="0" fillId="3" borderId="0" xfId="0" applyFill="1"/>
    <xf numFmtId="0" fontId="15" fillId="4" borderId="2" xfId="0" applyFont="1" applyFill="1" applyBorder="1" applyAlignment="1">
      <alignment horizontal="center" vertical="center"/>
    </xf>
    <xf numFmtId="0" fontId="0" fillId="4" borderId="0" xfId="0" applyFill="1"/>
    <xf numFmtId="168" fontId="15" fillId="4" borderId="2" xfId="0" applyNumberFormat="1" applyFont="1" applyFill="1" applyBorder="1" applyAlignment="1">
      <alignment horizontal="center" vertical="center"/>
    </xf>
    <xf numFmtId="168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173" fontId="52" fillId="15" borderId="28" xfId="0" applyNumberFormat="1" applyFont="1" applyFill="1" applyBorder="1" applyAlignment="1">
      <alignment horizontal="center" vertical="center"/>
    </xf>
    <xf numFmtId="173" fontId="53" fillId="13" borderId="28" xfId="0" applyNumberFormat="1" applyFont="1" applyFill="1" applyBorder="1" applyAlignment="1">
      <alignment horizontal="center" vertical="center"/>
    </xf>
    <xf numFmtId="0" fontId="52" fillId="16" borderId="28" xfId="0" applyFont="1" applyFill="1" applyBorder="1" applyAlignment="1">
      <alignment horizontal="center" vertical="center"/>
    </xf>
    <xf numFmtId="0" fontId="52" fillId="15" borderId="28" xfId="0" applyFont="1" applyFill="1" applyBorder="1" applyAlignment="1">
      <alignment horizontal="center" vertical="center"/>
    </xf>
    <xf numFmtId="0" fontId="53" fillId="13" borderId="28" xfId="0" applyFont="1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18" fontId="0" fillId="13" borderId="28" xfId="0" applyNumberFormat="1" applyFill="1" applyBorder="1" applyAlignment="1">
      <alignment horizontal="center" vertical="center"/>
    </xf>
    <xf numFmtId="0" fontId="52" fillId="15" borderId="29" xfId="0" applyFont="1" applyFill="1" applyBorder="1" applyAlignment="1">
      <alignment horizontal="center" vertical="center"/>
    </xf>
    <xf numFmtId="0" fontId="52" fillId="15" borderId="30" xfId="0" applyFont="1" applyFill="1" applyBorder="1" applyAlignment="1">
      <alignment horizontal="center" vertical="center"/>
    </xf>
    <xf numFmtId="0" fontId="53" fillId="13" borderId="29" xfId="0" applyFont="1" applyFill="1" applyBorder="1" applyAlignment="1">
      <alignment horizontal="center" vertical="center"/>
    </xf>
    <xf numFmtId="0" fontId="53" fillId="13" borderId="30" xfId="0" applyFont="1" applyFill="1" applyBorder="1" applyAlignment="1">
      <alignment horizontal="center" vertical="center"/>
    </xf>
    <xf numFmtId="0" fontId="52" fillId="14" borderId="29" xfId="0" applyFont="1" applyFill="1" applyBorder="1" applyAlignment="1">
      <alignment horizontal="center" vertical="center"/>
    </xf>
    <xf numFmtId="0" fontId="52" fillId="14" borderId="31" xfId="0" applyFont="1" applyFill="1" applyBorder="1" applyAlignment="1">
      <alignment horizontal="center" vertical="center"/>
    </xf>
    <xf numFmtId="0" fontId="52" fillId="14" borderId="30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left" vertical="center" indent="1"/>
    </xf>
    <xf numFmtId="0" fontId="14" fillId="6" borderId="3" xfId="0" applyFont="1" applyFill="1" applyBorder="1" applyAlignment="1">
      <alignment horizontal="left" vertical="center" indent="1"/>
    </xf>
    <xf numFmtId="0" fontId="33" fillId="6" borderId="3" xfId="0" applyFont="1" applyFill="1" applyBorder="1" applyAlignment="1">
      <alignment horizontal="center" vertical="center"/>
    </xf>
    <xf numFmtId="0" fontId="34" fillId="6" borderId="3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6" fillId="6" borderId="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33" fillId="3" borderId="0" xfId="0" applyFont="1" applyFill="1" applyAlignment="1">
      <alignment horizontal="center" vertical="center"/>
    </xf>
    <xf numFmtId="0" fontId="34" fillId="3" borderId="0" xfId="0" applyFont="1" applyFill="1" applyAlignment="1">
      <alignment horizontal="center" vertical="center"/>
    </xf>
    <xf numFmtId="0" fontId="35" fillId="3" borderId="0" xfId="0" applyFont="1" applyFill="1" applyAlignment="1">
      <alignment horizontal="center" vertical="center"/>
    </xf>
    <xf numFmtId="0" fontId="3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2" fillId="1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2" fillId="10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2" fillId="10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2" fillId="10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2" fillId="10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2" fillId="10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0" fillId="3" borderId="25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40" fillId="6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6" borderId="3" xfId="0" applyFont="1" applyFill="1" applyBorder="1" applyAlignment="1">
      <alignment horizontal="center" vertical="center"/>
    </xf>
    <xf numFmtId="0" fontId="41" fillId="6" borderId="3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2" fillId="6" borderId="3" xfId="0" applyFont="1" applyFill="1" applyBorder="1" applyAlignment="1">
      <alignment horizontal="center" vertical="center"/>
    </xf>
    <xf numFmtId="0" fontId="43" fillId="11" borderId="3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47" fillId="6" borderId="3" xfId="0" applyFont="1" applyFill="1" applyBorder="1" applyAlignment="1">
      <alignment horizontal="center" vertical="center"/>
    </xf>
    <xf numFmtId="0" fontId="48" fillId="11" borderId="3" xfId="0" applyFont="1" applyFill="1" applyBorder="1" applyAlignment="1">
      <alignment horizontal="center" vertical="center"/>
    </xf>
    <xf numFmtId="0" fontId="24" fillId="6" borderId="3" xfId="0" applyFont="1" applyFill="1" applyBorder="1" applyAlignment="1">
      <alignment horizontal="center" vertical="center"/>
    </xf>
    <xf numFmtId="0" fontId="27" fillId="6" borderId="3" xfId="0" applyFont="1" applyFill="1" applyBorder="1" applyAlignment="1">
      <alignment horizontal="center" vertical="center"/>
    </xf>
    <xf numFmtId="0" fontId="45" fillId="6" borderId="3" xfId="0" applyFont="1" applyFill="1" applyBorder="1" applyAlignment="1">
      <alignment horizontal="center" vertical="center"/>
    </xf>
    <xf numFmtId="0" fontId="49" fillId="3" borderId="0" xfId="0" applyFont="1" applyFill="1" applyAlignment="1">
      <alignment horizontal="center" vertical="center"/>
    </xf>
    <xf numFmtId="0" fontId="40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6" fillId="6" borderId="3" xfId="0" applyFont="1" applyFill="1" applyBorder="1" applyAlignment="1">
      <alignment horizontal="center" vertical="center" wrapText="1"/>
    </xf>
    <xf numFmtId="0" fontId="54" fillId="3" borderId="0" xfId="0" applyFont="1" applyFill="1" applyAlignment="1">
      <alignment horizontal="center" vertical="center"/>
    </xf>
  </cellXfs>
  <cellStyles count="1">
    <cellStyle name="Normal" xfId="0" builtinId="0"/>
  </cellStyles>
  <dxfs count="29">
    <dxf>
      <fill>
        <patternFill patternType="solid">
          <fgColor rgb="FF1E8E5A"/>
          <bgColor rgb="FF1E8E5A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3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3" tint="0.499984740745262"/>
        </patternFill>
      </fill>
    </dxf>
    <dxf>
      <fill>
        <patternFill patternType="solid">
          <fgColor rgb="FFFFE1B3"/>
          <bgColor rgb="FFFFE1B3"/>
        </patternFill>
      </fill>
    </dxf>
    <dxf>
      <font>
        <b/>
        <color rgb="FF5B2A9B"/>
        <name val="Arial"/>
      </font>
      <fill>
        <patternFill patternType="solid">
          <fgColor rgb="FFE3D5F7"/>
          <bgColor rgb="FFE3D5F7"/>
        </patternFill>
      </fill>
    </dxf>
    <dxf>
      <font>
        <b/>
        <color rgb="FF8A5A00"/>
        <name val="Arial"/>
      </font>
      <fill>
        <patternFill patternType="solid">
          <fgColor rgb="FFFFE9B8"/>
          <bgColor rgb="FFFFE9B8"/>
        </patternFill>
      </fill>
    </dxf>
    <dxf>
      <font>
        <b/>
        <color rgb="FFA3201B"/>
        <name val="Arial"/>
      </font>
      <fill>
        <patternFill patternType="solid">
          <fgColor rgb="FFFFD4D2"/>
          <bgColor rgb="FFFFD4D2"/>
        </patternFill>
      </fill>
    </dxf>
    <dxf>
      <font>
        <b/>
        <color rgb="FF0E6B3A"/>
        <name val="Arial"/>
      </font>
      <fill>
        <patternFill patternType="solid">
          <fgColor rgb="FFCDF2DE"/>
          <bgColor rgb="FFCDF2DE"/>
        </patternFill>
      </fill>
    </dxf>
    <dxf>
      <fill>
        <patternFill patternType="solid">
          <fgColor rgb="FFFFE1B3"/>
          <bgColor rgb="FFFFE1B3"/>
        </patternFill>
      </fill>
    </dxf>
    <dxf>
      <font>
        <i/>
        <color rgb="FF8A94A8"/>
        <name val="Arial"/>
      </font>
    </dxf>
    <dxf>
      <fill>
        <patternFill patternType="solid">
          <fgColor rgb="FFF1F5FB"/>
          <bgColor rgb="FFF1F5FB"/>
        </patternFill>
      </fill>
    </dxf>
    <dxf>
      <font>
        <b/>
        <color rgb="FFF5B942"/>
        <name val="Arial"/>
      </font>
    </dxf>
    <dxf>
      <font>
        <color rgb="FF6F84AB"/>
        <name val="Arial"/>
      </font>
    </dxf>
    <dxf>
      <fill>
        <patternFill patternType="solid">
          <fgColor rgb="FF1F3C73"/>
          <bgColor rgb="FF1F3C73"/>
        </patternFill>
      </fill>
    </dxf>
    <dxf>
      <font>
        <color rgb="FF6F84AB"/>
        <name val="Arial"/>
      </font>
    </dxf>
    <dxf>
      <fill>
        <patternFill patternType="solid">
          <fgColor rgb="FF1F3C73"/>
          <bgColor rgb="FF1F3C73"/>
        </patternFill>
      </fill>
    </dxf>
    <dxf>
      <font>
        <color rgb="FF6F84AB"/>
        <name val="Arial"/>
      </font>
    </dxf>
    <dxf>
      <fill>
        <patternFill patternType="solid">
          <fgColor rgb="FF1F3C73"/>
          <bgColor rgb="FF1F3C7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Dashboard!$C$53</c:f>
              <c:strCache>
                <c:ptCount val="1"/>
                <c:pt idx="0">
                  <c:v>Scheduled</c:v>
                </c:pt>
              </c:strCache>
            </c:strRef>
          </c:tx>
          <c:spPr>
            <a:solidFill>
              <a:srgbClr val="5B8DEF"/>
            </a:solidFill>
            <a:ln>
              <a:noFill/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Dashboard!$B$54:$B$56</c:f>
              <c:strCache>
                <c:ptCount val="3"/>
                <c:pt idx="0">
                  <c:v>10:30</c:v>
                </c:pt>
                <c:pt idx="1">
                  <c:v>13:30</c:v>
                </c:pt>
                <c:pt idx="2">
                  <c:v>18:30</c:v>
                </c:pt>
              </c:strCache>
            </c:strRef>
          </c:cat>
          <c:val>
            <c:numRef>
              <c:f>Dashboard!$C$54:$C$56</c:f>
              <c:numCache>
                <c:formatCode>General</c:formatCode>
                <c:ptCount val="3"/>
                <c:pt idx="0">
                  <c:v>60</c:v>
                </c:pt>
                <c:pt idx="1">
                  <c:v>69</c:v>
                </c:pt>
                <c:pt idx="2">
                  <c:v>49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1CEC-42C5-8180-E91C3D1CFB6B}"/>
            </c:ext>
          </c:extLst>
        </c:ser>
        <c:ser>
          <c:idx val="1"/>
          <c:order val="1"/>
          <c:tx>
            <c:strRef>
              <c:f>Dashboard!$D$53</c:f>
              <c:strCache>
                <c:ptCount val="1"/>
                <c:pt idx="0">
                  <c:v>Working</c:v>
                </c:pt>
              </c:strCache>
            </c:strRef>
          </c:tx>
          <c:spPr>
            <a:solidFill>
              <a:srgbClr val="3DDC97"/>
            </a:solidFill>
            <a:ln>
              <a:noFill/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Dashboard!$B$54:$B$56</c:f>
              <c:strCache>
                <c:ptCount val="3"/>
                <c:pt idx="0">
                  <c:v>10:30</c:v>
                </c:pt>
                <c:pt idx="1">
                  <c:v>13:30</c:v>
                </c:pt>
                <c:pt idx="2">
                  <c:v>18:30</c:v>
                </c:pt>
              </c:strCache>
            </c:strRef>
          </c:cat>
          <c:val>
            <c:numRef>
              <c:f>Dashboard!$D$54:$D$56</c:f>
              <c:numCache>
                <c:formatCode>General</c:formatCode>
                <c:ptCount val="3"/>
                <c:pt idx="0">
                  <c:v>49</c:v>
                </c:pt>
                <c:pt idx="1">
                  <c:v>55</c:v>
                </c:pt>
                <c:pt idx="2">
                  <c:v>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1CEC-42C5-8180-E91C3D1CFB6B}"/>
            </c:ext>
          </c:extLst>
        </c:ser>
        <c:ser>
          <c:idx val="2"/>
          <c:order val="2"/>
          <c:tx>
            <c:strRef>
              <c:f>Dashboard!$E$53</c:f>
              <c:strCache>
                <c:ptCount val="1"/>
                <c:pt idx="0">
                  <c:v>Absent</c:v>
                </c:pt>
              </c:strCache>
            </c:strRef>
          </c:tx>
          <c:spPr>
            <a:solidFill>
              <a:srgbClr val="EF5350"/>
            </a:solidFill>
            <a:ln>
              <a:noFill/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Dashboard!$B$54:$B$56</c:f>
              <c:strCache>
                <c:ptCount val="3"/>
                <c:pt idx="0">
                  <c:v>10:30</c:v>
                </c:pt>
                <c:pt idx="1">
                  <c:v>13:30</c:v>
                </c:pt>
                <c:pt idx="2">
                  <c:v>18:30</c:v>
                </c:pt>
              </c:strCache>
            </c:strRef>
          </c:cat>
          <c:val>
            <c:numRef>
              <c:f>Dashboard!$E$54:$E$56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39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1CEC-42C5-8180-E91C3D1CFB6B}"/>
            </c:ext>
          </c:extLst>
        </c:ser>
        <c:ser>
          <c:idx val="3"/>
          <c:order val="3"/>
          <c:tx>
            <c:strRef>
              <c:f>Dashboard!$F$53</c:f>
              <c:strCache>
                <c:ptCount val="1"/>
                <c:pt idx="0">
                  <c:v>NP AUXs</c:v>
                </c:pt>
              </c:strCache>
            </c:strRef>
          </c:tx>
          <c:spPr>
            <a:solidFill>
              <a:srgbClr val="F5B942"/>
            </a:solidFill>
            <a:ln>
              <a:noFill/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Dashboard!$B$54:$B$56</c:f>
              <c:strCache>
                <c:ptCount val="3"/>
                <c:pt idx="0">
                  <c:v>10:30</c:v>
                </c:pt>
                <c:pt idx="1">
                  <c:v>13:30</c:v>
                </c:pt>
                <c:pt idx="2">
                  <c:v>18:30</c:v>
                </c:pt>
              </c:strCache>
            </c:strRef>
          </c:cat>
          <c:val>
            <c:numRef>
              <c:f>Dashboard!$F$54:$F$56</c:f>
              <c:numCache>
                <c:formatCode>General</c:formatCode>
                <c:ptCount val="3"/>
                <c:pt idx="0">
                  <c:v>10</c:v>
                </c:pt>
                <c:pt idx="1">
                  <c:v>11</c:v>
                </c:pt>
                <c:pt idx="2">
                  <c:v>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1CEC-42C5-8180-E91C3D1CF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axId val="10"/>
        <c:axId val="100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rgbClr val="2A3F66"/>
            </a:solidFill>
            <a:prstDash val="solid"/>
          </a:ln>
        </c:spPr>
        <c:txPr>
          <a:bodyPr/>
          <a:lstStyle/>
          <a:p>
            <a:pPr>
              <a:defRPr sz="900" b="0">
                <a:solidFill>
                  <a:srgbClr val="9FB1D1"/>
                </a:solidFill>
                <a:latin typeface="Arial"/>
              </a:defRPr>
            </a:pPr>
            <a:endParaRPr lang="en-US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l"/>
        <c:majorGridlines>
          <c:spPr>
            <a:ln>
              <a:solidFill>
                <a:srgbClr val="2A3F66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2A3F66"/>
            </a:solidFill>
            <a:prstDash val="solid"/>
          </a:ln>
        </c:spPr>
        <c:txPr>
          <a:bodyPr/>
          <a:lstStyle/>
          <a:p>
            <a:pPr>
              <a:defRPr sz="900" b="0">
                <a:solidFill>
                  <a:srgbClr val="9FB1D1"/>
                </a:solidFill>
                <a:latin typeface="Arial"/>
              </a:defRPr>
            </a:pPr>
            <a:endParaRPr lang="en-US"/>
          </a:p>
        </c:txPr>
        <c:crossAx val="10"/>
        <c:crosses val="autoZero"/>
        <c:crossBetween val="between"/>
      </c:valAx>
      <c:spPr>
        <a:noFill/>
        <a:ln>
          <a:noFill/>
          <a:prstDash val="solid"/>
        </a:ln>
      </c:spPr>
    </c:plotArea>
    <c:legend>
      <c:legendPos val="b"/>
      <c:layout>
        <c:manualLayout>
          <c:xMode val="edge"/>
          <c:yMode val="edge"/>
          <c:x val="0.2558641975308642"/>
          <c:y val="2.7718093093093032E-2"/>
          <c:w val="0.52256944444444442"/>
          <c:h val="7.6035660660660656E-2"/>
        </c:manualLayout>
      </c:layout>
      <c:overlay val="1"/>
      <c:txPr>
        <a:bodyPr/>
        <a:lstStyle/>
        <a:p>
          <a:pPr>
            <a:defRPr sz="900" b="0">
              <a:solidFill>
                <a:srgbClr val="9FB1D1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12203A"/>
    </a:solidFill>
    <a:ln>
      <a:noFill/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>
        <c:manualLayout>
          <c:layoutTarget val="inner"/>
          <c:xMode val="edge"/>
          <c:yMode val="edge"/>
          <c:x val="8.504466394956943E-2"/>
          <c:y val="0.12924174174174174"/>
          <c:w val="0.5088294912771556"/>
          <c:h val="0.7701201201201201"/>
        </c:manualLayout>
      </c:layout>
      <c:doughnutChart>
        <c:varyColors val="1"/>
        <c:ser>
          <c:idx val="0"/>
          <c:order val="0"/>
          <c:spPr>
            <a:ln>
              <a:prstDash val="solid"/>
            </a:ln>
          </c:spPr>
          <c:dPt>
            <c:idx val="0"/>
            <c:bubble3D val="0"/>
            <c:spPr>
              <a:solidFill>
                <a:srgbClr val="F5B942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DE56-4580-905C-E5E3973CA16E}"/>
              </c:ext>
            </c:extLst>
          </c:dPt>
          <c:dPt>
            <c:idx val="1"/>
            <c:bubble3D val="0"/>
            <c:spPr>
              <a:solidFill>
                <a:srgbClr val="22D3EE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DE56-4580-905C-E5E3973CA16E}"/>
              </c:ext>
            </c:extLst>
          </c:dPt>
          <c:dPt>
            <c:idx val="2"/>
            <c:bubble3D val="0"/>
            <c:spPr>
              <a:solidFill>
                <a:srgbClr val="5B8DEF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DE56-4580-905C-E5E3973CA16E}"/>
              </c:ext>
            </c:extLst>
          </c:dPt>
          <c:dPt>
            <c:idx val="3"/>
            <c:bubble3D val="0"/>
            <c:spPr>
              <a:solidFill>
                <a:srgbClr val="A78BFA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DE56-4580-905C-E5E3973CA16E}"/>
              </c:ext>
            </c:extLst>
          </c:dPt>
          <c:dPt>
            <c:idx val="4"/>
            <c:bubble3D val="0"/>
            <c:spPr>
              <a:solidFill>
                <a:srgbClr val="3DDC97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DE56-4580-905C-E5E3973CA16E}"/>
              </c:ext>
            </c:extLst>
          </c:dPt>
          <c:dPt>
            <c:idx val="5"/>
            <c:bubble3D val="0"/>
            <c:spPr>
              <a:solidFill>
                <a:srgbClr val="F472B6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DE56-4580-905C-E5E3973CA16E}"/>
              </c:ext>
            </c:extLst>
          </c:dPt>
          <c:dPt>
            <c:idx val="6"/>
            <c:bubble3D val="0"/>
            <c:spPr>
              <a:solidFill>
                <a:srgbClr val="FB923C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DE56-4580-905C-E5E3973CA16E}"/>
              </c:ext>
            </c:extLst>
          </c:dPt>
          <c:dPt>
            <c:idx val="7"/>
            <c:bubble3D val="0"/>
            <c:spPr>
              <a:solidFill>
                <a:srgbClr val="94A3B8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F-DE56-4580-905C-E5E3973CA16E}"/>
              </c:ext>
            </c:extLst>
          </c:dPt>
          <c:dPt>
            <c:idx val="8"/>
            <c:bubble3D val="0"/>
            <c:spPr>
              <a:solidFill>
                <a:srgbClr val="64748B"/>
              </a:solidFill>
              <a:ln w="19050">
                <a:solidFill>
                  <a:srgbClr val="12203A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1-DE56-4580-905C-E5E3973CA1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>
                    <a:solidFill>
                      <a:srgbClr val="0B1426"/>
                    </a:solidFill>
                    <a:latin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1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Dashboard!$H$54:$H$62</c:f>
              <c:strCache>
                <c:ptCount val="9"/>
                <c:pt idx="0">
                  <c:v>Lunch</c:v>
                </c:pt>
                <c:pt idx="1">
                  <c:v>Break (NON MAN)</c:v>
                </c:pt>
                <c:pt idx="2">
                  <c:v>Break (MAN)</c:v>
                </c:pt>
                <c:pt idx="3">
                  <c:v>Coaching</c:v>
                </c:pt>
                <c:pt idx="4">
                  <c:v>Training</c:v>
                </c:pt>
                <c:pt idx="5">
                  <c:v>Personal</c:v>
                </c:pt>
                <c:pt idx="6">
                  <c:v>System Busy</c:v>
                </c:pt>
                <c:pt idx="7">
                  <c:v>Supporting Others</c:v>
                </c:pt>
                <c:pt idx="8">
                  <c:v>Other NP codes</c:v>
                </c:pt>
              </c:strCache>
            </c:strRef>
          </c:cat>
          <c:val>
            <c:numRef>
              <c:f>Dashboard!$K$54:$K$62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0</c:v>
                </c:pt>
                <c:pt idx="3">
                  <c:v>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DE56-4580-905C-E5E3973CA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8"/>
      </c:doughnutChart>
      <c:spPr>
        <a:noFill/>
        <a:ln>
          <a:noFill/>
          <a:prstDash val="solid"/>
        </a:ln>
      </c:spPr>
    </c:plotArea>
    <c:legend>
      <c:legendPos val="r"/>
      <c:overlay val="1"/>
      <c:txPr>
        <a:bodyPr/>
        <a:lstStyle/>
        <a:p>
          <a:pPr>
            <a:defRPr sz="900" b="0">
              <a:solidFill>
                <a:srgbClr val="9FB1D1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12203A"/>
    </a:solidFill>
    <a:ln>
      <a:noFill/>
      <a:prstDash val="solid"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Dashboard!$N$53</c:f>
              <c:strCache>
                <c:ptCount val="1"/>
                <c:pt idx="0">
                  <c:v>Attendance %</c:v>
                </c:pt>
              </c:strCache>
            </c:strRef>
          </c:tx>
          <c:spPr>
            <a:solidFill>
              <a:srgbClr val="22D3EE"/>
            </a:solidFill>
            <a:ln>
              <a:noFill/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Dashboard!$M$54:$M$57</c:f>
              <c:strCache>
                <c:ptCount val="4"/>
                <c:pt idx="0">
                  <c:v>LOB_1</c:v>
                </c:pt>
                <c:pt idx="1">
                  <c:v>LOB_2</c:v>
                </c:pt>
                <c:pt idx="2">
                  <c:v>LOB_3</c:v>
                </c:pt>
                <c:pt idx="3">
                  <c:v>LOB_4</c:v>
                </c:pt>
              </c:strCache>
            </c:strRef>
          </c:cat>
          <c:val>
            <c:numRef>
              <c:f>Dashboard!$N$54:$N$57</c:f>
              <c:numCache>
                <c:formatCode>0.0%</c:formatCode>
                <c:ptCount val="4"/>
                <c:pt idx="0">
                  <c:v>1</c:v>
                </c:pt>
                <c:pt idx="1">
                  <c:v>0.9642857142857143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9159-4B10-891F-BC557F7A0363}"/>
            </c:ext>
          </c:extLst>
        </c:ser>
        <c:ser>
          <c:idx val="1"/>
          <c:order val="1"/>
          <c:tx>
            <c:strRef>
              <c:f>Dashboard!$O$53</c:f>
              <c:strCache>
                <c:ptCount val="1"/>
                <c:pt idx="0">
                  <c:v>Productive %</c:v>
                </c:pt>
              </c:strCache>
            </c:strRef>
          </c:tx>
          <c:spPr>
            <a:solidFill>
              <a:srgbClr val="A78BFA"/>
            </a:solidFill>
            <a:ln>
              <a:noFill/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Dashboard!$M$54:$M$57</c:f>
              <c:strCache>
                <c:ptCount val="4"/>
                <c:pt idx="0">
                  <c:v>LOB_1</c:v>
                </c:pt>
                <c:pt idx="1">
                  <c:v>LOB_2</c:v>
                </c:pt>
                <c:pt idx="2">
                  <c:v>LOB_3</c:v>
                </c:pt>
                <c:pt idx="3">
                  <c:v>LOB_4</c:v>
                </c:pt>
              </c:strCache>
            </c:strRef>
          </c:cat>
          <c:val>
            <c:numRef>
              <c:f>Dashboard!$O$54:$O$57</c:f>
              <c:numCache>
                <c:formatCode>0.0%</c:formatCode>
                <c:ptCount val="4"/>
                <c:pt idx="0">
                  <c:v>0.68</c:v>
                </c:pt>
                <c:pt idx="1">
                  <c:v>0.8928571428571429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9159-4B10-891F-BC557F7A0363}"/>
            </c:ext>
          </c:extLst>
        </c:ser>
        <c:ser>
          <c:idx val="2"/>
          <c:order val="2"/>
          <c:tx>
            <c:strRef>
              <c:f>Dashboard!$P$53</c:f>
              <c:strCache>
                <c:ptCount val="1"/>
                <c:pt idx="0">
                  <c:v>NP Shrink %</c:v>
                </c:pt>
              </c:strCache>
            </c:strRef>
          </c:tx>
          <c:spPr>
            <a:solidFill>
              <a:srgbClr val="F5B942"/>
            </a:solidFill>
            <a:ln>
              <a:noFill/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>
                    <a:solidFill>
                      <a:srgbClr val="FFFFFF"/>
                    </a:solidFill>
                    <a:latin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Dashboard!$M$54:$M$57</c:f>
              <c:strCache>
                <c:ptCount val="4"/>
                <c:pt idx="0">
                  <c:v>LOB_1</c:v>
                </c:pt>
                <c:pt idx="1">
                  <c:v>LOB_2</c:v>
                </c:pt>
                <c:pt idx="2">
                  <c:v>LOB_3</c:v>
                </c:pt>
                <c:pt idx="3">
                  <c:v>LOB_4</c:v>
                </c:pt>
              </c:strCache>
            </c:strRef>
          </c:cat>
          <c:val>
            <c:numRef>
              <c:f>Dashboard!$P$54:$P$57</c:f>
              <c:numCache>
                <c:formatCode>0.0%</c:formatCode>
                <c:ptCount val="4"/>
                <c:pt idx="0">
                  <c:v>0.32</c:v>
                </c:pt>
                <c:pt idx="1">
                  <c:v>7.1428571428571425E-2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noFill/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9159-4B10-891F-BC557F7A03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0"/>
        <c:axId val="100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rgbClr val="2A3F66"/>
            </a:solidFill>
            <a:prstDash val="solid"/>
          </a:ln>
        </c:spPr>
        <c:txPr>
          <a:bodyPr/>
          <a:lstStyle/>
          <a:p>
            <a:pPr>
              <a:defRPr sz="900" b="0">
                <a:solidFill>
                  <a:srgbClr val="9FB1D1"/>
                </a:solidFill>
                <a:latin typeface="Arial"/>
              </a:defRPr>
            </a:pPr>
            <a:endParaRPr lang="en-US"/>
          </a:p>
        </c:txPr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  <c:max val="1"/>
          <c:min val="0"/>
        </c:scaling>
        <c:delete val="0"/>
        <c:axPos val="l"/>
        <c:majorGridlines>
          <c:spPr>
            <a:ln>
              <a:solidFill>
                <a:srgbClr val="2A3F66"/>
              </a:solidFill>
              <a:prstDash val="solid"/>
            </a:ln>
          </c:spPr>
        </c:majorGridlines>
        <c:numFmt formatCode="0%" sourceLinked="0"/>
        <c:majorTickMark val="none"/>
        <c:minorTickMark val="none"/>
        <c:tickLblPos val="nextTo"/>
        <c:spPr>
          <a:ln>
            <a:solidFill>
              <a:srgbClr val="2A3F66"/>
            </a:solidFill>
            <a:prstDash val="solid"/>
          </a:ln>
        </c:spPr>
        <c:txPr>
          <a:bodyPr/>
          <a:lstStyle/>
          <a:p>
            <a:pPr>
              <a:defRPr sz="900" b="0">
                <a:solidFill>
                  <a:srgbClr val="9FB1D1"/>
                </a:solidFill>
                <a:latin typeface="Arial"/>
              </a:defRPr>
            </a:pPr>
            <a:endParaRPr lang="en-US"/>
          </a:p>
        </c:txPr>
        <c:crossAx val="10"/>
        <c:crosses val="autoZero"/>
        <c:crossBetween val="between"/>
      </c:valAx>
      <c:spPr>
        <a:noFill/>
        <a:ln>
          <a:noFill/>
          <a:prstDash val="solid"/>
        </a:ln>
      </c:spPr>
    </c:plotArea>
    <c:legend>
      <c:legendPos val="r"/>
      <c:layout>
        <c:manualLayout>
          <c:xMode val="edge"/>
          <c:yMode val="edge"/>
          <c:x val="0.92413749830304837"/>
          <c:y val="0"/>
          <c:w val="7.5862501696951648E-2"/>
          <c:h val="0.91895645645645641"/>
        </c:manualLayout>
      </c:layout>
      <c:overlay val="1"/>
      <c:txPr>
        <a:bodyPr rot="5400000" vert="horz" anchor="t" anchorCtr="0"/>
        <a:lstStyle/>
        <a:p>
          <a:pPr>
            <a:defRPr sz="900" b="0">
              <a:solidFill>
                <a:srgbClr val="9FB1D1"/>
              </a:solidFill>
              <a:latin typeface="Arial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12203A"/>
    </a:solidFill>
    <a:ln>
      <a:noFill/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23</xdr:row>
      <xdr:rowOff>0</xdr:rowOff>
    </xdr:from>
    <xdr:ext cx="5184000" cy="2664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10</xdr:col>
      <xdr:colOff>286871</xdr:colOff>
      <xdr:row>23</xdr:row>
      <xdr:rowOff>0</xdr:rowOff>
    </xdr:from>
    <xdr:ext cx="4031999" cy="2664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oneCellAnchor>
    <xdr:from>
      <xdr:col>16</xdr:col>
      <xdr:colOff>546846</xdr:colOff>
      <xdr:row>23</xdr:row>
      <xdr:rowOff>0</xdr:rowOff>
    </xdr:from>
    <xdr:ext cx="5163671" cy="2664000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B1426"/>
  </sheetPr>
  <dimension ref="A1:AW103"/>
  <sheetViews>
    <sheetView showGridLines="0" tabSelected="1" topLeftCell="A23" zoomScale="85" workbookViewId="0">
      <selection activeCell="M40" sqref="M40"/>
    </sheetView>
  </sheetViews>
  <sheetFormatPr defaultColWidth="0" defaultRowHeight="14.4" zeroHeight="1" x14ac:dyDescent="0.3"/>
  <cols>
    <col min="1" max="1" width="2" style="88" customWidth="1"/>
    <col min="2" max="2" width="5.88671875" style="88" bestFit="1" customWidth="1"/>
    <col min="3" max="3" width="9.77734375" style="88" bestFit="1" customWidth="1"/>
    <col min="4" max="4" width="8" style="88" customWidth="1"/>
    <col min="5" max="5" width="9.77734375" style="88" bestFit="1" customWidth="1"/>
    <col min="6" max="6" width="8.44140625" style="88" bestFit="1" customWidth="1"/>
    <col min="7" max="7" width="6.77734375" style="88" bestFit="1" customWidth="1"/>
    <col min="8" max="8" width="8.44140625" style="88" bestFit="1" customWidth="1"/>
    <col min="9" max="9" width="9.77734375" style="88" bestFit="1" customWidth="1"/>
    <col min="10" max="10" width="8" style="88" customWidth="1"/>
    <col min="11" max="11" width="6.77734375" style="88" bestFit="1" customWidth="1"/>
    <col min="12" max="12" width="8.44140625" style="88" bestFit="1" customWidth="1"/>
    <col min="13" max="13" width="9.77734375" style="88" bestFit="1" customWidth="1"/>
    <col min="14" max="14" width="12.109375" style="88" bestFit="1" customWidth="1"/>
    <col min="15" max="15" width="11.77734375" style="88" bestFit="1" customWidth="1"/>
    <col min="16" max="16" width="11.33203125" style="88" bestFit="1" customWidth="1"/>
    <col min="17" max="25" width="8" style="88" customWidth="1"/>
    <col min="26" max="26" width="2" style="88" customWidth="1"/>
    <col min="27" max="27" width="4" style="88" bestFit="1" customWidth="1"/>
    <col min="28" max="36" width="8.88671875" style="88" customWidth="1"/>
    <col min="37" max="16384" width="8.88671875" style="88" hidden="1"/>
  </cols>
  <sheetData>
    <row r="1" spans="1:36" ht="7.95" customHeight="1" x14ac:dyDescent="0.3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</row>
    <row r="2" spans="1:36" ht="34.049999999999997" customHeight="1" x14ac:dyDescent="0.3">
      <c r="A2" s="87"/>
      <c r="B2" s="89" t="s">
        <v>2833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87"/>
      <c r="AA2" s="87">
        <f>'Attendance View'!$AC$3</f>
        <v>1</v>
      </c>
      <c r="AB2" s="87"/>
      <c r="AC2" s="87"/>
      <c r="AD2" s="87"/>
      <c r="AE2" s="87"/>
      <c r="AF2" s="87"/>
      <c r="AG2" s="87"/>
      <c r="AH2" s="87"/>
      <c r="AI2" s="87"/>
      <c r="AJ2" s="87"/>
    </row>
    <row r="3" spans="1:36" x14ac:dyDescent="0.3">
      <c r="A3" s="87"/>
      <c r="B3" s="91" t="str">
        <f>"Source: "&amp;'Attendance View'!$C$3&amp;"  ·  Report date: "&amp;TEXT('Attendance View'!$A$3,"ddd dd mmm yyyy")&amp;"  ·  Active checkpoint: "&amp;TEXT('Attendance View'!$AF$3/1440,"hh:mm")&amp;" CET  ·  "&amp;'Attendance View'!$G$3&amp;"   (change the selector in 'Attendance View' row 3)"</f>
        <v>Source: Snapshot 10:30  ·  Report date: Tue 09 Jun 2026  ·  Active checkpoint: 10:30 CET  ·  ✔ 1086 text lines → 181 agent blocks parsed · checkpoint 10:30 CET   (change the selector in 'Attendance View' row 3)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87"/>
      <c r="AA3" s="87">
        <f>'Attendance View'!$AF$3</f>
        <v>630</v>
      </c>
      <c r="AB3" s="87"/>
      <c r="AC3" s="87"/>
      <c r="AD3" s="87"/>
      <c r="AE3" s="87"/>
      <c r="AF3" s="87"/>
      <c r="AG3" s="87"/>
      <c r="AH3" s="87"/>
      <c r="AI3" s="87"/>
      <c r="AJ3" s="87"/>
    </row>
    <row r="4" spans="1:36" x14ac:dyDescent="0.3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</row>
    <row r="5" spans="1:36" ht="18" customHeight="1" x14ac:dyDescent="0.3">
      <c r="A5" s="87"/>
      <c r="B5" s="92" t="s">
        <v>0</v>
      </c>
      <c r="C5" s="93"/>
      <c r="D5" s="93"/>
      <c r="E5" s="94"/>
      <c r="F5" s="95" t="s">
        <v>1</v>
      </c>
      <c r="G5" s="96"/>
      <c r="H5" s="96"/>
      <c r="I5" s="97"/>
      <c r="J5" s="98" t="s">
        <v>2</v>
      </c>
      <c r="K5" s="99"/>
      <c r="L5" s="99"/>
      <c r="M5" s="100"/>
      <c r="N5" s="101" t="s">
        <v>3</v>
      </c>
      <c r="O5" s="102"/>
      <c r="P5" s="102"/>
      <c r="Q5" s="103"/>
      <c r="R5" s="104" t="s">
        <v>4</v>
      </c>
      <c r="S5" s="105"/>
      <c r="T5" s="105"/>
      <c r="U5" s="106"/>
      <c r="V5" s="107" t="s">
        <v>5</v>
      </c>
      <c r="W5" s="108"/>
      <c r="X5" s="108"/>
      <c r="Y5" s="109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</row>
    <row r="6" spans="1:36" ht="22.05" customHeight="1" x14ac:dyDescent="0.3">
      <c r="A6" s="87"/>
      <c r="B6" s="38">
        <f>COUNTIFS('Attendance View'!$M:$M,"&lt;="&amp;$AA$3,'Attendance View'!$N:$N,"&gt;"&amp;$AA$3)</f>
        <v>60</v>
      </c>
      <c r="C6" s="90"/>
      <c r="D6" s="90"/>
      <c r="E6" s="110"/>
      <c r="F6" s="38">
        <f>COUNTIFS('Attendance View'!$M:$M,"&lt;="&amp;$AA$3,'Attendance View'!$N:$N,"&gt;"&amp;$AA$3,'Attendance View'!$J:$J,"Yes")</f>
        <v>49</v>
      </c>
      <c r="G6" s="90"/>
      <c r="H6" s="90"/>
      <c r="I6" s="110"/>
      <c r="J6" s="38">
        <f>COUNTIFS('Attendance View'!$M:$M,"&lt;="&amp;$AA$3,'Attendance View'!$N:$N,"&gt;"&amp;$AA$3,'Attendance View'!$J:$J,"No")</f>
        <v>1</v>
      </c>
      <c r="K6" s="90"/>
      <c r="L6" s="90"/>
      <c r="M6" s="110"/>
      <c r="N6" s="38">
        <f>COUNTIFS('Attendance View'!$M:$M,"&lt;="&amp;$AA$3,'Attendance View'!$N:$N,"&gt;"&amp;$AA$3,'Attendance View'!$J:$J,"Not Productive")</f>
        <v>10</v>
      </c>
      <c r="O6" s="90"/>
      <c r="P6" s="90"/>
      <c r="Q6" s="110"/>
      <c r="R6" s="45">
        <f>IF($B$6=0,0,($F$6+$N$6)/$B$6)</f>
        <v>0.98333333333333328</v>
      </c>
      <c r="S6" s="90"/>
      <c r="T6" s="90"/>
      <c r="U6" s="110"/>
      <c r="V6" s="45">
        <f>IF($B$6=0,0,$F$6/$B$6)</f>
        <v>0.81666666666666665</v>
      </c>
      <c r="W6" s="90"/>
      <c r="X6" s="90"/>
      <c r="Y6" s="110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</row>
    <row r="7" spans="1:36" ht="22.05" customHeight="1" x14ac:dyDescent="0.3">
      <c r="A7" s="87"/>
      <c r="B7" s="111"/>
      <c r="C7" s="90"/>
      <c r="D7" s="90"/>
      <c r="E7" s="110"/>
      <c r="F7" s="111"/>
      <c r="G7" s="90"/>
      <c r="H7" s="90"/>
      <c r="I7" s="110"/>
      <c r="J7" s="111"/>
      <c r="K7" s="90"/>
      <c r="L7" s="90"/>
      <c r="M7" s="110"/>
      <c r="N7" s="111"/>
      <c r="O7" s="90"/>
      <c r="P7" s="90"/>
      <c r="Q7" s="110"/>
      <c r="R7" s="111"/>
      <c r="S7" s="90"/>
      <c r="T7" s="90"/>
      <c r="U7" s="110"/>
      <c r="V7" s="111"/>
      <c r="W7" s="90"/>
      <c r="X7" s="90"/>
      <c r="Y7" s="110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</row>
    <row r="8" spans="1:36" ht="18" customHeight="1" x14ac:dyDescent="0.3">
      <c r="A8" s="87"/>
      <c r="B8" s="51" t="str">
        <f>"agents on shift at "&amp;TEXT($AA$3/1440,"hh:mm")</f>
        <v>agents on shift at 10:30</v>
      </c>
      <c r="C8" s="90"/>
      <c r="D8" s="90"/>
      <c r="E8" s="110"/>
      <c r="F8" s="50" t="str">
        <f>TEXT(IF($B$6=0,0,$F$6/B6),"0.0%")&amp;" of scheduled"</f>
        <v>81.7% of scheduled</v>
      </c>
      <c r="G8" s="90"/>
      <c r="H8" s="90"/>
      <c r="I8" s="110"/>
      <c r="J8" s="43" t="str">
        <f>TEXT(IF($B$6=0,0,$J$6/B6),"0.0%")&amp;" absence rate"</f>
        <v>1.7% absence rate</v>
      </c>
      <c r="K8" s="90"/>
      <c r="L8" s="90"/>
      <c r="M8" s="110"/>
      <c r="N8" s="49" t="str">
        <f>TEXT(IF($B$6=0,0,$N$6/B6),"0.0%")&amp;" NP shrinkage"</f>
        <v>16.7% NP shrinkage</v>
      </c>
      <c r="O8" s="90"/>
      <c r="P8" s="90"/>
      <c r="Q8" s="110"/>
      <c r="R8" s="42" t="s">
        <v>2834</v>
      </c>
      <c r="S8" s="90"/>
      <c r="T8" s="90"/>
      <c r="U8" s="110"/>
      <c r="V8" s="48" t="str">
        <f>"Working ÷ Scheduled"</f>
        <v>Working ÷ Scheduled</v>
      </c>
      <c r="W8" s="90"/>
      <c r="X8" s="90"/>
      <c r="Y8" s="110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</row>
    <row r="9" spans="1:36" x14ac:dyDescent="0.3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</row>
    <row r="10" spans="1:36" ht="22.05" customHeight="1" x14ac:dyDescent="0.3">
      <c r="A10" s="87"/>
      <c r="B10" s="112" t="s">
        <v>6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87"/>
      <c r="R10" s="112" t="s">
        <v>7</v>
      </c>
      <c r="S10" s="113"/>
      <c r="T10" s="113"/>
      <c r="U10" s="113"/>
      <c r="V10" s="113"/>
      <c r="W10" s="113"/>
      <c r="X10" s="113"/>
      <c r="Y10" s="113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</row>
    <row r="11" spans="1:36" x14ac:dyDescent="0.3">
      <c r="A11" s="87"/>
      <c r="B11" s="114" t="s">
        <v>8</v>
      </c>
      <c r="C11" s="90"/>
      <c r="D11" s="90"/>
      <c r="E11" s="47">
        <v>0.4375</v>
      </c>
      <c r="F11" s="90"/>
      <c r="G11" s="90"/>
      <c r="H11" s="90"/>
      <c r="I11" s="47">
        <v>0.5625</v>
      </c>
      <c r="J11" s="90"/>
      <c r="K11" s="90"/>
      <c r="L11" s="90"/>
      <c r="M11" s="47">
        <v>0.77083333333333337</v>
      </c>
      <c r="N11" s="90"/>
      <c r="O11" s="90"/>
      <c r="P11" s="90"/>
      <c r="Q11" s="87"/>
      <c r="R11" s="115"/>
      <c r="S11" s="115"/>
      <c r="T11" s="115"/>
      <c r="U11" s="115"/>
      <c r="V11" s="115"/>
      <c r="W11" s="115"/>
      <c r="X11" s="115"/>
      <c r="Y11" s="115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</row>
    <row r="12" spans="1:36" ht="22.05" customHeight="1" x14ac:dyDescent="0.3">
      <c r="A12" s="87"/>
      <c r="B12" s="90"/>
      <c r="C12" s="90"/>
      <c r="D12" s="90"/>
      <c r="E12" s="78" t="s">
        <v>9</v>
      </c>
      <c r="F12" s="79" t="s">
        <v>10</v>
      </c>
      <c r="G12" s="80" t="s">
        <v>11</v>
      </c>
      <c r="H12" s="81" t="s">
        <v>12</v>
      </c>
      <c r="I12" s="78" t="s">
        <v>9</v>
      </c>
      <c r="J12" s="79" t="s">
        <v>10</v>
      </c>
      <c r="K12" s="80" t="s">
        <v>11</v>
      </c>
      <c r="L12" s="81" t="s">
        <v>12</v>
      </c>
      <c r="M12" s="78" t="s">
        <v>9</v>
      </c>
      <c r="N12" s="79" t="s">
        <v>10</v>
      </c>
      <c r="O12" s="80" t="s">
        <v>11</v>
      </c>
      <c r="P12" s="81" t="s">
        <v>12</v>
      </c>
      <c r="Q12" s="87"/>
      <c r="R12" s="116" t="s">
        <v>13</v>
      </c>
      <c r="S12" s="90"/>
      <c r="T12" s="90"/>
      <c r="U12" s="90"/>
      <c r="V12" s="90"/>
      <c r="W12" s="90"/>
      <c r="X12" s="37">
        <f>COUNTIF('Attendance View'!$A$5:$A$1504,"&gt;0")</f>
        <v>145</v>
      </c>
      <c r="Y12" s="90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</row>
    <row r="13" spans="1:36" x14ac:dyDescent="0.3">
      <c r="A13" s="87"/>
      <c r="B13" s="117" t="s">
        <v>14</v>
      </c>
      <c r="C13" s="90"/>
      <c r="D13" s="90"/>
      <c r="E13" s="2">
        <f>COUNTIFS('Attendance View'!$C:$C,$B13,'Attendance View'!$M:$M,"&lt;="&amp;ROUND($E$11*1440,0),'Attendance View'!$N:$N,"&gt;"&amp;ROUND($E$11*1440,0))</f>
        <v>25</v>
      </c>
      <c r="F13" s="2">
        <f>COUNTIFS('Attendance View'!$C:$C,$B13,'Attendance View'!$M:$M,"&lt;="&amp;ROUND($E$11*1440,0),'Attendance View'!$N:$N,"&gt;"&amp;ROUND($E$11*1440,0),'Attendance View'!$J:$J,"Yes")</f>
        <v>17</v>
      </c>
      <c r="G13" s="2">
        <f>COUNTIFS('Attendance View'!$C:$C,$B13,'Attendance View'!$M:$M,"&lt;="&amp;ROUND($E$11*1440,0),'Attendance View'!$N:$N,"&gt;"&amp;ROUND($E$11*1440,0),'Attendance View'!$J:$J,"No")</f>
        <v>0</v>
      </c>
      <c r="H13" s="2">
        <f>COUNTIFS('Attendance View'!$C:$C,$B13,'Attendance View'!$M:$M,"&lt;="&amp;ROUND($E$11*1440,0),'Attendance View'!$N:$N,"&gt;"&amp;ROUND($E$11*1440,0),'Attendance View'!$J:$J,"Not Productive")</f>
        <v>8</v>
      </c>
      <c r="I13" s="2">
        <f>COUNTIFS('Attendance View'!$C:$C,$B13,'Attendance View'!$M:$M,"&lt;="&amp;ROUND($I$11*1440,0),'Attendance View'!$N:$N,"&gt;"&amp;ROUND($I$11*1440,0))</f>
        <v>25</v>
      </c>
      <c r="J13" s="2">
        <f>COUNTIFS('Attendance View'!$C:$C,$B13,'Attendance View'!$M:$M,"&lt;="&amp;ROUND($I$11*1440,0),'Attendance View'!$N:$N,"&gt;"&amp;ROUND($I$11*1440,0),'Attendance View'!$J:$J,"Yes")</f>
        <v>17</v>
      </c>
      <c r="K13" s="2">
        <f>COUNTIFS('Attendance View'!$C:$C,$B13,'Attendance View'!$M:$M,"&lt;="&amp;ROUND($I$11*1440,0),'Attendance View'!$N:$N,"&gt;"&amp;ROUND($I$11*1440,0),'Attendance View'!$J:$J,"No")</f>
        <v>0</v>
      </c>
      <c r="L13" s="2">
        <f>COUNTIFS('Attendance View'!$C:$C,$B13,'Attendance View'!$M:$M,"&lt;="&amp;ROUND($I$11*1440,0),'Attendance View'!$N:$N,"&gt;"&amp;ROUND($I$11*1440,0),'Attendance View'!$J:$J,"Not Productive")</f>
        <v>8</v>
      </c>
      <c r="M13" s="2">
        <f>COUNTIFS('Attendance View'!$C:$C,$B13,'Attendance View'!$M:$M,"&lt;="&amp;ROUND($M$11*1440,0),'Attendance View'!$N:$N,"&gt;"&amp;ROUND($M$11*1440,0))</f>
        <v>23</v>
      </c>
      <c r="N13" s="2">
        <f>COUNTIFS('Attendance View'!$C:$C,$B13,'Attendance View'!$M:$M,"&lt;="&amp;ROUND($M$11*1440,0),'Attendance View'!$N:$N,"&gt;"&amp;ROUND($M$11*1440,0),'Attendance View'!$J:$J,"Yes")</f>
        <v>0</v>
      </c>
      <c r="O13" s="2">
        <f>COUNTIFS('Attendance View'!$C:$C,$B13,'Attendance View'!$M:$M,"&lt;="&amp;ROUND($M$11*1440,0),'Attendance View'!$N:$N,"&gt;"&amp;ROUND($M$11*1440,0),'Attendance View'!$J:$J,"No")</f>
        <v>22</v>
      </c>
      <c r="P13" s="2">
        <f>COUNTIFS('Attendance View'!$C:$C,$B13,'Attendance View'!$M:$M,"&lt;="&amp;ROUND($M$11*1440,0),'Attendance View'!$N:$N,"&gt;"&amp;ROUND($M$11*1440,0),'Attendance View'!$J:$J,"Not Productive")</f>
        <v>1</v>
      </c>
      <c r="Q13" s="87"/>
      <c r="R13" s="116" t="s">
        <v>15</v>
      </c>
      <c r="S13" s="90"/>
      <c r="T13" s="90"/>
      <c r="U13" s="90"/>
      <c r="V13" s="90"/>
      <c r="W13" s="90"/>
      <c r="X13" s="37">
        <f>'Attendance View'!$AH$3</f>
        <v>181</v>
      </c>
      <c r="Y13" s="90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</row>
    <row r="14" spans="1:36" x14ac:dyDescent="0.3">
      <c r="A14" s="87"/>
      <c r="B14" s="117" t="s">
        <v>16</v>
      </c>
      <c r="C14" s="90"/>
      <c r="D14" s="90"/>
      <c r="E14" s="2">
        <f>COUNTIFS('Attendance View'!$C:$C,$B14,'Attendance View'!$M:$M,"&lt;="&amp;ROUND($E$11*1440,0),'Attendance View'!$N:$N,"&gt;"&amp;ROUND($E$11*1440,0))</f>
        <v>28</v>
      </c>
      <c r="F14" s="2">
        <f>COUNTIFS('Attendance View'!$C:$C,$B14,'Attendance View'!$M:$M,"&lt;="&amp;ROUND($E$11*1440,0),'Attendance View'!$N:$N,"&gt;"&amp;ROUND($E$11*1440,0),'Attendance View'!$J:$J,"Yes")</f>
        <v>25</v>
      </c>
      <c r="G14" s="2">
        <f>COUNTIFS('Attendance View'!$C:$C,$B14,'Attendance View'!$M:$M,"&lt;="&amp;ROUND($E$11*1440,0),'Attendance View'!$N:$N,"&gt;"&amp;ROUND($E$11*1440,0),'Attendance View'!$J:$J,"No")</f>
        <v>1</v>
      </c>
      <c r="H14" s="2">
        <f>COUNTIFS('Attendance View'!$C:$C,$B14,'Attendance View'!$M:$M,"&lt;="&amp;ROUND($E$11*1440,0),'Attendance View'!$N:$N,"&gt;"&amp;ROUND($E$11*1440,0),'Attendance View'!$J:$J,"Not Productive")</f>
        <v>2</v>
      </c>
      <c r="I14" s="2">
        <f>COUNTIFS('Attendance View'!$C:$C,$B14,'Attendance View'!$M:$M,"&lt;="&amp;ROUND($I$11*1440,0),'Attendance View'!$N:$N,"&gt;"&amp;ROUND($I$11*1440,0))</f>
        <v>30</v>
      </c>
      <c r="J14" s="2">
        <f>COUNTIFS('Attendance View'!$C:$C,$B14,'Attendance View'!$M:$M,"&lt;="&amp;ROUND($I$11*1440,0),'Attendance View'!$N:$N,"&gt;"&amp;ROUND($I$11*1440,0),'Attendance View'!$J:$J,"Yes")</f>
        <v>27</v>
      </c>
      <c r="K14" s="2">
        <f>COUNTIFS('Attendance View'!$C:$C,$B14,'Attendance View'!$M:$M,"&lt;="&amp;ROUND($I$11*1440,0),'Attendance View'!$N:$N,"&gt;"&amp;ROUND($I$11*1440,0),'Attendance View'!$J:$J,"No")</f>
        <v>1</v>
      </c>
      <c r="L14" s="2">
        <f>COUNTIFS('Attendance View'!$C:$C,$B14,'Attendance View'!$M:$M,"&lt;="&amp;ROUND($I$11*1440,0),'Attendance View'!$N:$N,"&gt;"&amp;ROUND($I$11*1440,0),'Attendance View'!$J:$J,"Not Productive")</f>
        <v>2</v>
      </c>
      <c r="M14" s="2">
        <f>COUNTIFS('Attendance View'!$C:$C,$B14,'Attendance View'!$M:$M,"&lt;="&amp;ROUND($M$11*1440,0),'Attendance View'!$N:$N,"&gt;"&amp;ROUND($M$11*1440,0))</f>
        <v>19</v>
      </c>
      <c r="N14" s="2">
        <f>COUNTIFS('Attendance View'!$C:$C,$B14,'Attendance View'!$M:$M,"&lt;="&amp;ROUND($M$11*1440,0),'Attendance View'!$N:$N,"&gt;"&amp;ROUND($M$11*1440,0),'Attendance View'!$J:$J,"Yes")</f>
        <v>2</v>
      </c>
      <c r="O14" s="2">
        <f>COUNTIFS('Attendance View'!$C:$C,$B14,'Attendance View'!$M:$M,"&lt;="&amp;ROUND($M$11*1440,0),'Attendance View'!$N:$N,"&gt;"&amp;ROUND($M$11*1440,0),'Attendance View'!$J:$J,"No")</f>
        <v>15</v>
      </c>
      <c r="P14" s="2">
        <f>COUNTIFS('Attendance View'!$C:$C,$B14,'Attendance View'!$M:$M,"&lt;="&amp;ROUND($M$11*1440,0),'Attendance View'!$N:$N,"&gt;"&amp;ROUND($M$11*1440,0),'Attendance View'!$J:$J,"Not Productive")</f>
        <v>2</v>
      </c>
      <c r="Q14" s="87"/>
      <c r="R14" s="116" t="s">
        <v>17</v>
      </c>
      <c r="S14" s="90"/>
      <c r="T14" s="90"/>
      <c r="U14" s="90"/>
      <c r="V14" s="90"/>
      <c r="W14" s="90"/>
      <c r="X14" s="37">
        <f>COUNTIF('Attendance View'!$AA$5:$AA$1504,"N")</f>
        <v>3</v>
      </c>
      <c r="Y14" s="90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</row>
    <row r="15" spans="1:36" x14ac:dyDescent="0.3">
      <c r="A15" s="87"/>
      <c r="B15" s="117" t="s">
        <v>18</v>
      </c>
      <c r="C15" s="90"/>
      <c r="D15" s="90"/>
      <c r="E15" s="2">
        <f>COUNTIFS('Attendance View'!$C:$C,$B15,'Attendance View'!$M:$M,"&lt;="&amp;ROUND($E$11*1440,0),'Attendance View'!$N:$N,"&gt;"&amp;ROUND($E$11*1440,0))</f>
        <v>7</v>
      </c>
      <c r="F15" s="2">
        <f>COUNTIFS('Attendance View'!$C:$C,$B15,'Attendance View'!$M:$M,"&lt;="&amp;ROUND($E$11*1440,0),'Attendance View'!$N:$N,"&gt;"&amp;ROUND($E$11*1440,0),'Attendance View'!$J:$J,"Yes")</f>
        <v>7</v>
      </c>
      <c r="G15" s="2">
        <f>COUNTIFS('Attendance View'!$C:$C,$B15,'Attendance View'!$M:$M,"&lt;="&amp;ROUND($E$11*1440,0),'Attendance View'!$N:$N,"&gt;"&amp;ROUND($E$11*1440,0),'Attendance View'!$J:$J,"No")</f>
        <v>0</v>
      </c>
      <c r="H15" s="2">
        <f>COUNTIFS('Attendance View'!$C:$C,$B15,'Attendance View'!$M:$M,"&lt;="&amp;ROUND($E$11*1440,0),'Attendance View'!$N:$N,"&gt;"&amp;ROUND($E$11*1440,0),'Attendance View'!$J:$J,"Not Productive")</f>
        <v>0</v>
      </c>
      <c r="I15" s="2">
        <f>COUNTIFS('Attendance View'!$C:$C,$B15,'Attendance View'!$M:$M,"&lt;="&amp;ROUND($I$11*1440,0),'Attendance View'!$N:$N,"&gt;"&amp;ROUND($I$11*1440,0))</f>
        <v>14</v>
      </c>
      <c r="J15" s="2">
        <f>COUNTIFS('Attendance View'!$C:$C,$B15,'Attendance View'!$M:$M,"&lt;="&amp;ROUND($I$11*1440,0),'Attendance View'!$N:$N,"&gt;"&amp;ROUND($I$11*1440,0),'Attendance View'!$J:$J,"Yes")</f>
        <v>11</v>
      </c>
      <c r="K15" s="2">
        <f>COUNTIFS('Attendance View'!$C:$C,$B15,'Attendance View'!$M:$M,"&lt;="&amp;ROUND($I$11*1440,0),'Attendance View'!$N:$N,"&gt;"&amp;ROUND($I$11*1440,0),'Attendance View'!$J:$J,"No")</f>
        <v>2</v>
      </c>
      <c r="L15" s="2">
        <f>COUNTIFS('Attendance View'!$C:$C,$B15,'Attendance View'!$M:$M,"&lt;="&amp;ROUND($I$11*1440,0),'Attendance View'!$N:$N,"&gt;"&amp;ROUND($I$11*1440,0),'Attendance View'!$J:$J,"Not Productive")</f>
        <v>1</v>
      </c>
      <c r="M15" s="2">
        <f>COUNTIFS('Attendance View'!$C:$C,$B15,'Attendance View'!$M:$M,"&lt;="&amp;ROUND($M$11*1440,0),'Attendance View'!$N:$N,"&gt;"&amp;ROUND($M$11*1440,0))</f>
        <v>7</v>
      </c>
      <c r="N15" s="2">
        <f>COUNTIFS('Attendance View'!$C:$C,$B15,'Attendance View'!$M:$M,"&lt;="&amp;ROUND($M$11*1440,0),'Attendance View'!$N:$N,"&gt;"&amp;ROUND($M$11*1440,0),'Attendance View'!$J:$J,"Yes")</f>
        <v>4</v>
      </c>
      <c r="O15" s="2">
        <f>COUNTIFS('Attendance View'!$C:$C,$B15,'Attendance View'!$M:$M,"&lt;="&amp;ROUND($M$11*1440,0),'Attendance View'!$N:$N,"&gt;"&amp;ROUND($M$11*1440,0),'Attendance View'!$J:$J,"No")</f>
        <v>2</v>
      </c>
      <c r="P15" s="2">
        <f>COUNTIFS('Attendance View'!$C:$C,$B15,'Attendance View'!$M:$M,"&lt;="&amp;ROUND($M$11*1440,0),'Attendance View'!$N:$N,"&gt;"&amp;ROUND($M$11*1440,0),'Attendance View'!$J:$J,"Not Productive")</f>
        <v>1</v>
      </c>
      <c r="Q15" s="87"/>
      <c r="R15" s="116" t="s">
        <v>19</v>
      </c>
      <c r="S15" s="90"/>
      <c r="T15" s="90"/>
      <c r="U15" s="90"/>
      <c r="V15" s="90"/>
      <c r="W15" s="90"/>
      <c r="X15" s="37">
        <f>COUNTIFS('Attendance View'!$J:$J,"Unmatched",'Attendance View'!$M:$M,"&lt;="&amp;$AA$3,'Attendance View'!$N:$N,"&gt;"&amp;$AA$3)</f>
        <v>0</v>
      </c>
      <c r="Y15" s="90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</row>
    <row r="16" spans="1:36" x14ac:dyDescent="0.3">
      <c r="A16" s="87"/>
      <c r="B16" s="117" t="s">
        <v>20</v>
      </c>
      <c r="C16" s="90"/>
      <c r="D16" s="90"/>
      <c r="E16" s="2">
        <f>COUNTIFS('Attendance View'!$C:$C,$B16,'Attendance View'!$M:$M,"&lt;="&amp;ROUND($E$11*1440,0),'Attendance View'!$N:$N,"&gt;"&amp;ROUND($E$11*1440,0))</f>
        <v>0</v>
      </c>
      <c r="F16" s="2">
        <f>COUNTIFS('Attendance View'!$C:$C,$B16,'Attendance View'!$M:$M,"&lt;="&amp;ROUND($E$11*1440,0),'Attendance View'!$N:$N,"&gt;"&amp;ROUND($E$11*1440,0),'Attendance View'!$J:$J,"Yes")</f>
        <v>0</v>
      </c>
      <c r="G16" s="2">
        <f>COUNTIFS('Attendance View'!$C:$C,$B16,'Attendance View'!$M:$M,"&lt;="&amp;ROUND($E$11*1440,0),'Attendance View'!$N:$N,"&gt;"&amp;ROUND($E$11*1440,0),'Attendance View'!$J:$J,"No")</f>
        <v>0</v>
      </c>
      <c r="H16" s="2">
        <f>COUNTIFS('Attendance View'!$C:$C,$B16,'Attendance View'!$M:$M,"&lt;="&amp;ROUND($E$11*1440,0),'Attendance View'!$N:$N,"&gt;"&amp;ROUND($E$11*1440,0),'Attendance View'!$J:$J,"Not Productive")</f>
        <v>0</v>
      </c>
      <c r="I16" s="2">
        <f>COUNTIFS('Attendance View'!$C:$C,$B16,'Attendance View'!$M:$M,"&lt;="&amp;ROUND($I$11*1440,0),'Attendance View'!$N:$N,"&gt;"&amp;ROUND($I$11*1440,0))</f>
        <v>0</v>
      </c>
      <c r="J16" s="2">
        <f>COUNTIFS('Attendance View'!$C:$C,$B16,'Attendance View'!$M:$M,"&lt;="&amp;ROUND($I$11*1440,0),'Attendance View'!$N:$N,"&gt;"&amp;ROUND($I$11*1440,0),'Attendance View'!$J:$J,"Yes")</f>
        <v>0</v>
      </c>
      <c r="K16" s="2">
        <f>COUNTIFS('Attendance View'!$C:$C,$B16,'Attendance View'!$M:$M,"&lt;="&amp;ROUND($I$11*1440,0),'Attendance View'!$N:$N,"&gt;"&amp;ROUND($I$11*1440,0),'Attendance View'!$J:$J,"No")</f>
        <v>0</v>
      </c>
      <c r="L16" s="2">
        <f>COUNTIFS('Attendance View'!$C:$C,$B16,'Attendance View'!$M:$M,"&lt;="&amp;ROUND($I$11*1440,0),'Attendance View'!$N:$N,"&gt;"&amp;ROUND($I$11*1440,0),'Attendance View'!$J:$J,"Not Productive")</f>
        <v>0</v>
      </c>
      <c r="M16" s="2">
        <f>COUNTIFS('Attendance View'!$C:$C,$B16,'Attendance View'!$M:$M,"&lt;="&amp;ROUND($M$11*1440,0),'Attendance View'!$N:$N,"&gt;"&amp;ROUND($M$11*1440,0))</f>
        <v>0</v>
      </c>
      <c r="N16" s="2">
        <f>COUNTIFS('Attendance View'!$C:$C,$B16,'Attendance View'!$M:$M,"&lt;="&amp;ROUND($M$11*1440,0),'Attendance View'!$N:$N,"&gt;"&amp;ROUND($M$11*1440,0),'Attendance View'!$J:$J,"Yes")</f>
        <v>0</v>
      </c>
      <c r="O16" s="2">
        <f>COUNTIFS('Attendance View'!$C:$C,$B16,'Attendance View'!$M:$M,"&lt;="&amp;ROUND($M$11*1440,0),'Attendance View'!$N:$N,"&gt;"&amp;ROUND($M$11*1440,0),'Attendance View'!$J:$J,"No")</f>
        <v>0</v>
      </c>
      <c r="P16" s="2">
        <f>COUNTIFS('Attendance View'!$C:$C,$B16,'Attendance View'!$M:$M,"&lt;="&amp;ROUND($M$11*1440,0),'Attendance View'!$N:$N,"&gt;"&amp;ROUND($M$11*1440,0),'Attendance View'!$J:$J,"Not Productive")</f>
        <v>0</v>
      </c>
      <c r="Q16" s="87"/>
      <c r="R16" s="116" t="s">
        <v>21</v>
      </c>
      <c r="S16" s="90"/>
      <c r="T16" s="90"/>
      <c r="U16" s="90"/>
      <c r="V16" s="90"/>
      <c r="W16" s="90"/>
      <c r="X16" s="37">
        <f>COUNTIFS('Attendance View'!$J:$J,"Unmapped",'Attendance View'!$M:$M,"&lt;="&amp;$AA$3,'Attendance View'!$N:$N,"&gt;"&amp;$AA$3)</f>
        <v>0</v>
      </c>
      <c r="Y16" s="90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</row>
    <row r="17" spans="1:49" x14ac:dyDescent="0.3">
      <c r="A17" s="87"/>
      <c r="B17" s="118" t="s">
        <v>22</v>
      </c>
      <c r="C17" s="119"/>
      <c r="D17" s="119"/>
      <c r="E17" s="3">
        <f>COUNTIFS('Attendance View'!$M:$M,"&lt;="&amp;ROUND($E$11*1440,0),'Attendance View'!$N:$N,"&gt;"&amp;ROUND($E$11*1440,0))</f>
        <v>60</v>
      </c>
      <c r="F17" s="3">
        <f>COUNTIFS('Attendance View'!$M:$M,"&lt;="&amp;ROUND($E$11*1440,0),'Attendance View'!$N:$N,"&gt;"&amp;ROUND($E$11*1440,0),'Attendance View'!$J:$J,"Yes")</f>
        <v>49</v>
      </c>
      <c r="G17" s="3">
        <f>COUNTIFS('Attendance View'!$M:$M,"&lt;="&amp;ROUND($E$11*1440,0),'Attendance View'!$N:$N,"&gt;"&amp;ROUND($E$11*1440,0),'Attendance View'!$J:$J,"No")</f>
        <v>1</v>
      </c>
      <c r="H17" s="3">
        <f>COUNTIFS('Attendance View'!$M:$M,"&lt;="&amp;ROUND($E$11*1440,0),'Attendance View'!$N:$N,"&gt;"&amp;ROUND($E$11*1440,0),'Attendance View'!$J:$J,"Not Productive")</f>
        <v>10</v>
      </c>
      <c r="I17" s="3">
        <f>COUNTIFS('Attendance View'!$M:$M,"&lt;="&amp;ROUND($I$11*1440,0),'Attendance View'!$N:$N,"&gt;"&amp;ROUND($I$11*1440,0))</f>
        <v>69</v>
      </c>
      <c r="J17" s="3">
        <f>COUNTIFS('Attendance View'!$M:$M,"&lt;="&amp;ROUND($I$11*1440,0),'Attendance View'!$N:$N,"&gt;"&amp;ROUND($I$11*1440,0),'Attendance View'!$J:$J,"Yes")</f>
        <v>55</v>
      </c>
      <c r="K17" s="3">
        <f>COUNTIFS('Attendance View'!$M:$M,"&lt;="&amp;ROUND($I$11*1440,0),'Attendance View'!$N:$N,"&gt;"&amp;ROUND($I$11*1440,0),'Attendance View'!$J:$J,"No")</f>
        <v>3</v>
      </c>
      <c r="L17" s="3">
        <f>COUNTIFS('Attendance View'!$M:$M,"&lt;="&amp;ROUND($I$11*1440,0),'Attendance View'!$N:$N,"&gt;"&amp;ROUND($I$11*1440,0),'Attendance View'!$J:$J,"Not Productive")</f>
        <v>11</v>
      </c>
      <c r="M17" s="3">
        <f>COUNTIFS('Attendance View'!$M:$M,"&lt;="&amp;ROUND($M$11*1440,0),'Attendance View'!$N:$N,"&gt;"&amp;ROUND($M$11*1440,0))</f>
        <v>49</v>
      </c>
      <c r="N17" s="3">
        <f>COUNTIFS('Attendance View'!$M:$M,"&lt;="&amp;ROUND($M$11*1440,0),'Attendance View'!$N:$N,"&gt;"&amp;ROUND($M$11*1440,0),'Attendance View'!$J:$J,"Yes")</f>
        <v>6</v>
      </c>
      <c r="O17" s="3">
        <f>COUNTIFS('Attendance View'!$M:$M,"&lt;="&amp;ROUND($M$11*1440,0),'Attendance View'!$N:$N,"&gt;"&amp;ROUND($M$11*1440,0),'Attendance View'!$J:$J,"No")</f>
        <v>39</v>
      </c>
      <c r="P17" s="3">
        <f>COUNTIFS('Attendance View'!$M:$M,"&lt;="&amp;ROUND($M$11*1440,0),'Attendance View'!$N:$N,"&gt;"&amp;ROUND($M$11*1440,0),'Attendance View'!$J:$J,"Not Productive")</f>
        <v>4</v>
      </c>
      <c r="Q17" s="87"/>
      <c r="R17" s="116" t="s">
        <v>23</v>
      </c>
      <c r="S17" s="90"/>
      <c r="T17" s="90"/>
      <c r="U17" s="90"/>
      <c r="V17" s="90"/>
      <c r="W17" s="90"/>
      <c r="X17" s="37">
        <f>SUMPRODUCT(('Attendance View'!$A$5:$A$1504&lt;&gt;"")*(COUNTIF('Attendance View'!$A$5:$A$1504,'Attendance View'!$A$5:$A$1504)&gt;1))</f>
        <v>0</v>
      </c>
      <c r="Y17" s="90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</row>
    <row r="18" spans="1:49" x14ac:dyDescent="0.3">
      <c r="A18" s="87"/>
      <c r="B18" s="120" t="s">
        <v>24</v>
      </c>
      <c r="C18" s="90"/>
      <c r="D18" s="90"/>
      <c r="E18" s="39">
        <f>IF(E17=0,0,(F17+H17)/E17)</f>
        <v>0.98333333333333328</v>
      </c>
      <c r="F18" s="90"/>
      <c r="G18" s="90"/>
      <c r="H18" s="90"/>
      <c r="I18" s="39">
        <f>IF(I17=0,0,(J17+L17)/I17)</f>
        <v>0.95652173913043481</v>
      </c>
      <c r="J18" s="90"/>
      <c r="K18" s="90"/>
      <c r="L18" s="90"/>
      <c r="M18" s="39">
        <f>IF(M17=0,0,(N17+P17)/M17)</f>
        <v>0.20408163265306123</v>
      </c>
      <c r="N18" s="90"/>
      <c r="O18" s="90"/>
      <c r="P18" s="90"/>
      <c r="Q18" s="87"/>
      <c r="R18" s="116" t="s">
        <v>25</v>
      </c>
      <c r="S18" s="90"/>
      <c r="T18" s="90"/>
      <c r="U18" s="90"/>
      <c r="V18" s="90"/>
      <c r="W18" s="90"/>
      <c r="X18" s="46">
        <f>COUNTIF('Attendance View'!$A$5:$A$1504,"&gt;0")/1500</f>
        <v>9.6666666666666665E-2</v>
      </c>
      <c r="Y18" s="90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</row>
    <row r="19" spans="1:49" x14ac:dyDescent="0.3">
      <c r="A19" s="87"/>
      <c r="B19" s="120" t="s">
        <v>26</v>
      </c>
      <c r="C19" s="90"/>
      <c r="D19" s="90"/>
      <c r="E19" s="41">
        <f>IF(E17=0,0,F17/E17)</f>
        <v>0.81666666666666665</v>
      </c>
      <c r="F19" s="90"/>
      <c r="G19" s="90"/>
      <c r="H19" s="90"/>
      <c r="I19" s="41">
        <f>IF(I17=0,0,J17/I17)</f>
        <v>0.79710144927536231</v>
      </c>
      <c r="J19" s="90"/>
      <c r="K19" s="90"/>
      <c r="L19" s="90"/>
      <c r="M19" s="41">
        <f>IF(M17=0,0,N17/M17)</f>
        <v>0.12244897959183673</v>
      </c>
      <c r="N19" s="90"/>
      <c r="O19" s="90"/>
      <c r="P19" s="90"/>
      <c r="Q19" s="87"/>
      <c r="R19" s="121" t="s">
        <v>27</v>
      </c>
      <c r="S19" s="90"/>
      <c r="T19" s="90"/>
      <c r="U19" s="90"/>
      <c r="V19" s="90"/>
      <c r="W19" s="90"/>
      <c r="X19" s="90"/>
      <c r="Y19" s="90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</row>
    <row r="20" spans="1:49" x14ac:dyDescent="0.3">
      <c r="A20" s="87"/>
      <c r="B20" s="120" t="s">
        <v>28</v>
      </c>
      <c r="C20" s="90"/>
      <c r="D20" s="90"/>
      <c r="E20" s="40">
        <f>IF(E17=0,0,H17/E17)</f>
        <v>0.16666666666666666</v>
      </c>
      <c r="F20" s="90"/>
      <c r="G20" s="90"/>
      <c r="H20" s="90"/>
      <c r="I20" s="40">
        <f>IF(I17=0,0,L17/I17)</f>
        <v>0.15942028985507245</v>
      </c>
      <c r="J20" s="90"/>
      <c r="K20" s="90"/>
      <c r="L20" s="90"/>
      <c r="M20" s="40">
        <f>IF(M17=0,0,P17/M17)</f>
        <v>8.1632653061224483E-2</v>
      </c>
      <c r="N20" s="90"/>
      <c r="O20" s="90"/>
      <c r="P20" s="90"/>
      <c r="Q20" s="87"/>
      <c r="R20" s="90"/>
      <c r="S20" s="90"/>
      <c r="T20" s="90"/>
      <c r="U20" s="90"/>
      <c r="V20" s="90"/>
      <c r="W20" s="90"/>
      <c r="X20" s="90"/>
      <c r="Y20" s="90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</row>
    <row r="21" spans="1:49" ht="30" customHeight="1" x14ac:dyDescent="0.3">
      <c r="A21" s="87"/>
      <c r="B21" s="122" t="str">
        <f>IF(AND(SUM(E13:E16)=E17,SUM(I13:I16)=I17,SUM(M13:M16)=M17),"✔ LOB rows reconcile to Total at all checkpoints.","⚠ LOB rows do not reconcile to Total – check HC for blank / unknown LOB values.")&amp;"   Highlighted block = checkpoint the loaded AUX snapshot belongs to; dimmed blocks project that same snapshot onto their shift window."</f>
        <v>✔ LOB rows reconcile to Total at all checkpoints.   Highlighted block = checkpoint the loaded AUX snapshot belongs to; dimmed blocks project that same snapshot onto their shift window.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</row>
    <row r="22" spans="1:49" ht="22.05" customHeight="1" x14ac:dyDescent="0.3">
      <c r="A22" s="87"/>
      <c r="B22" s="112" t="s">
        <v>29</v>
      </c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2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</row>
    <row r="23" spans="1:49" ht="18" customHeight="1" x14ac:dyDescent="0.3">
      <c r="A23" s="87"/>
      <c r="B23" s="123" t="s">
        <v>30</v>
      </c>
      <c r="C23" s="90"/>
      <c r="D23" s="90"/>
      <c r="E23" s="90"/>
      <c r="F23" s="90"/>
      <c r="G23" s="90"/>
      <c r="H23" s="90"/>
      <c r="I23" s="90"/>
      <c r="J23" s="90"/>
      <c r="K23" s="123" t="str">
        <f>"Live NP AUX Breakdown · "&amp;TEXT($AA$3/1440,"hh:mm")&amp;" CET"</f>
        <v>Live NP AUX Breakdown · 10:30 CET</v>
      </c>
      <c r="L23" s="90"/>
      <c r="M23" s="90"/>
      <c r="N23" s="90"/>
      <c r="O23" s="90"/>
      <c r="P23" s="90"/>
      <c r="Q23" s="90"/>
      <c r="R23" s="123" t="str">
        <f>"LOB conformance · "&amp;TEXT($AA$3/1440,"hh:mm")&amp;" CET"</f>
        <v>LOB conformance · 10:30 CET</v>
      </c>
      <c r="S23" s="90"/>
      <c r="T23" s="90"/>
      <c r="U23" s="90"/>
      <c r="V23" s="90"/>
      <c r="W23" s="90"/>
      <c r="X23" s="90"/>
      <c r="Y23" s="90"/>
      <c r="Z23" s="123"/>
      <c r="AA23" s="90"/>
      <c r="AB23" s="90"/>
      <c r="AC23" s="90"/>
      <c r="AD23" s="90"/>
      <c r="AE23" s="90"/>
      <c r="AF23" s="90"/>
      <c r="AG23" s="90"/>
      <c r="AH23" s="87"/>
      <c r="AI23" s="87"/>
      <c r="AJ23" s="87"/>
    </row>
    <row r="24" spans="1:49" ht="19.95" customHeight="1" x14ac:dyDescent="0.3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</row>
    <row r="25" spans="1:49" ht="19.95" customHeight="1" x14ac:dyDescent="0.3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</row>
    <row r="26" spans="1:49" ht="19.95" customHeight="1" x14ac:dyDescent="0.3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</row>
    <row r="27" spans="1:49" ht="19.95" customHeight="1" x14ac:dyDescent="0.3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</row>
    <row r="28" spans="1:49" ht="19.95" customHeight="1" x14ac:dyDescent="0.3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</row>
    <row r="29" spans="1:49" ht="19.95" customHeight="1" x14ac:dyDescent="0.3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</row>
    <row r="30" spans="1:49" ht="19.95" customHeight="1" x14ac:dyDescent="0.3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</row>
    <row r="31" spans="1:49" ht="19.95" customHeight="1" x14ac:dyDescent="0.3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</row>
    <row r="32" spans="1:49" ht="19.95" customHeight="1" x14ac:dyDescent="0.3">
      <c r="A32" s="87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</row>
    <row r="33" spans="1:36" ht="19.95" customHeight="1" x14ac:dyDescent="0.3">
      <c r="A33" s="87"/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</row>
    <row r="34" spans="1:36" ht="19.95" customHeight="1" x14ac:dyDescent="0.3">
      <c r="A34" s="87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</row>
    <row r="35" spans="1:36" ht="22.05" customHeight="1" x14ac:dyDescent="0.3">
      <c r="A35" s="87"/>
      <c r="B35" s="112" t="s">
        <v>2835</v>
      </c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</row>
    <row r="36" spans="1:36" x14ac:dyDescent="0.3">
      <c r="A36" s="87"/>
      <c r="B36" s="124" t="s">
        <v>31</v>
      </c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87"/>
      <c r="N36" s="124" t="s">
        <v>32</v>
      </c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</row>
    <row r="37" spans="1:36" ht="21" customHeight="1" x14ac:dyDescent="0.3">
      <c r="A37" s="87"/>
      <c r="B37" s="4" t="s">
        <v>33</v>
      </c>
      <c r="C37" s="125" t="s">
        <v>34</v>
      </c>
      <c r="D37" s="126"/>
      <c r="E37" s="126"/>
      <c r="F37" s="126"/>
      <c r="G37" s="126"/>
      <c r="H37" s="116" t="s">
        <v>35</v>
      </c>
      <c r="I37" s="90"/>
      <c r="J37" s="90"/>
      <c r="K37" s="90"/>
      <c r="L37" s="90"/>
      <c r="M37" s="87"/>
      <c r="N37" s="127" t="s">
        <v>36</v>
      </c>
      <c r="O37" s="90"/>
      <c r="P37" s="128" t="s">
        <v>37</v>
      </c>
      <c r="Q37" s="126"/>
      <c r="R37" s="126"/>
      <c r="S37" s="126"/>
      <c r="T37" s="126"/>
      <c r="U37" s="126"/>
      <c r="V37" s="126"/>
      <c r="W37" s="126"/>
      <c r="X37" s="126"/>
      <c r="Y37" s="126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</row>
    <row r="38" spans="1:36" ht="21" customHeight="1" x14ac:dyDescent="0.3">
      <c r="A38" s="87"/>
      <c r="B38" s="4" t="s">
        <v>38</v>
      </c>
      <c r="C38" s="125" t="s">
        <v>39</v>
      </c>
      <c r="D38" s="126"/>
      <c r="E38" s="126"/>
      <c r="F38" s="126"/>
      <c r="G38" s="126"/>
      <c r="H38" s="116" t="s">
        <v>40</v>
      </c>
      <c r="I38" s="90"/>
      <c r="J38" s="90"/>
      <c r="K38" s="90"/>
      <c r="L38" s="90"/>
      <c r="M38" s="87"/>
      <c r="N38" s="90"/>
      <c r="O38" s="90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</row>
    <row r="39" spans="1:36" ht="21" customHeight="1" x14ac:dyDescent="0.3">
      <c r="A39" s="87"/>
      <c r="B39" s="5" t="s">
        <v>41</v>
      </c>
      <c r="C39" s="125" t="s">
        <v>42</v>
      </c>
      <c r="D39" s="126"/>
      <c r="E39" s="126"/>
      <c r="F39" s="126"/>
      <c r="G39" s="126"/>
      <c r="H39" s="129" t="s">
        <v>43</v>
      </c>
      <c r="I39" s="90"/>
      <c r="J39" s="90"/>
      <c r="K39" s="90"/>
      <c r="L39" s="90"/>
      <c r="M39" s="87"/>
      <c r="N39" s="127" t="s">
        <v>44</v>
      </c>
      <c r="O39" s="90"/>
      <c r="P39" s="128" t="s">
        <v>45</v>
      </c>
      <c r="Q39" s="126"/>
      <c r="R39" s="126"/>
      <c r="S39" s="126"/>
      <c r="T39" s="126"/>
      <c r="U39" s="126"/>
      <c r="V39" s="126"/>
      <c r="W39" s="126"/>
      <c r="X39" s="126"/>
      <c r="Y39" s="126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</row>
    <row r="40" spans="1:36" ht="21" customHeight="1" x14ac:dyDescent="0.3">
      <c r="A40" s="87"/>
      <c r="B40" s="6" t="s">
        <v>46</v>
      </c>
      <c r="C40" s="125" t="s">
        <v>47</v>
      </c>
      <c r="D40" s="126"/>
      <c r="E40" s="126"/>
      <c r="F40" s="126"/>
      <c r="G40" s="126"/>
      <c r="H40" s="130" t="s">
        <v>48</v>
      </c>
      <c r="I40" s="90"/>
      <c r="J40" s="90"/>
      <c r="K40" s="90"/>
      <c r="L40" s="90"/>
      <c r="M40" s="87"/>
      <c r="N40" s="90"/>
      <c r="O40" s="90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</row>
    <row r="41" spans="1:36" ht="21" customHeight="1" x14ac:dyDescent="0.3">
      <c r="A41" s="87"/>
      <c r="B41" s="4" t="s">
        <v>49</v>
      </c>
      <c r="C41" s="125" t="s">
        <v>50</v>
      </c>
      <c r="D41" s="126"/>
      <c r="E41" s="126"/>
      <c r="F41" s="126"/>
      <c r="G41" s="126"/>
      <c r="H41" s="116" t="s">
        <v>51</v>
      </c>
      <c r="I41" s="90"/>
      <c r="J41" s="90"/>
      <c r="K41" s="90"/>
      <c r="L41" s="90"/>
      <c r="M41" s="87"/>
      <c r="N41" s="127" t="s">
        <v>52</v>
      </c>
      <c r="O41" s="90"/>
      <c r="P41" s="128" t="s">
        <v>53</v>
      </c>
      <c r="Q41" s="126"/>
      <c r="R41" s="126"/>
      <c r="S41" s="126"/>
      <c r="T41" s="126"/>
      <c r="U41" s="126"/>
      <c r="V41" s="126"/>
      <c r="W41" s="126"/>
      <c r="X41" s="126"/>
      <c r="Y41" s="126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</row>
    <row r="42" spans="1:36" ht="21" customHeight="1" x14ac:dyDescent="0.3">
      <c r="A42" s="87"/>
      <c r="B42" s="4" t="s">
        <v>54</v>
      </c>
      <c r="C42" s="125" t="s">
        <v>55</v>
      </c>
      <c r="D42" s="126"/>
      <c r="E42" s="126"/>
      <c r="F42" s="126"/>
      <c r="G42" s="126"/>
      <c r="H42" s="116" t="s">
        <v>56</v>
      </c>
      <c r="I42" s="90"/>
      <c r="J42" s="90"/>
      <c r="K42" s="90"/>
      <c r="L42" s="90"/>
      <c r="M42" s="87"/>
      <c r="N42" s="90"/>
      <c r="O42" s="90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</row>
    <row r="43" spans="1:36" ht="21" customHeight="1" x14ac:dyDescent="0.3">
      <c r="A43" s="87"/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87"/>
      <c r="N43" s="127" t="s">
        <v>57</v>
      </c>
      <c r="O43" s="90"/>
      <c r="P43" s="128" t="s">
        <v>58</v>
      </c>
      <c r="Q43" s="126"/>
      <c r="R43" s="126"/>
      <c r="S43" s="126"/>
      <c r="T43" s="126"/>
      <c r="U43" s="126"/>
      <c r="V43" s="126"/>
      <c r="W43" s="126"/>
      <c r="X43" s="126"/>
      <c r="Y43" s="126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</row>
    <row r="44" spans="1:36" ht="21" customHeight="1" x14ac:dyDescent="0.3">
      <c r="A44" s="87"/>
      <c r="B44" s="124" t="s">
        <v>59</v>
      </c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87"/>
      <c r="N44" s="90"/>
      <c r="O44" s="90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</row>
    <row r="45" spans="1:36" ht="21" customHeight="1" x14ac:dyDescent="0.3">
      <c r="A45" s="87"/>
      <c r="B45" s="133" t="s">
        <v>60</v>
      </c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87"/>
      <c r="N45" s="127" t="s">
        <v>61</v>
      </c>
      <c r="O45" s="90"/>
      <c r="P45" s="128" t="s">
        <v>62</v>
      </c>
      <c r="Q45" s="126"/>
      <c r="R45" s="126"/>
      <c r="S45" s="126"/>
      <c r="T45" s="126"/>
      <c r="U45" s="126"/>
      <c r="V45" s="126"/>
      <c r="W45" s="126"/>
      <c r="X45" s="126"/>
      <c r="Y45" s="126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</row>
    <row r="46" spans="1:36" ht="21" customHeight="1" x14ac:dyDescent="0.3">
      <c r="A46" s="87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87"/>
      <c r="N46" s="90"/>
      <c r="O46" s="90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</row>
    <row r="47" spans="1:36" ht="21" customHeight="1" x14ac:dyDescent="0.3">
      <c r="A47" s="87"/>
      <c r="B47" s="134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87"/>
      <c r="N47" s="127" t="s">
        <v>63</v>
      </c>
      <c r="O47" s="90"/>
      <c r="P47" s="128" t="s">
        <v>64</v>
      </c>
      <c r="Q47" s="126"/>
      <c r="R47" s="126"/>
      <c r="S47" s="126"/>
      <c r="T47" s="126"/>
      <c r="U47" s="126"/>
      <c r="V47" s="126"/>
      <c r="W47" s="126"/>
      <c r="X47" s="126"/>
      <c r="Y47" s="126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</row>
    <row r="48" spans="1:36" ht="21" customHeight="1" x14ac:dyDescent="0.3">
      <c r="A48" s="87"/>
      <c r="B48" s="135" t="s">
        <v>65</v>
      </c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87"/>
      <c r="N48" s="90"/>
      <c r="O48" s="90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</row>
    <row r="49" spans="1:36" ht="21" customHeight="1" x14ac:dyDescent="0.3">
      <c r="A49" s="87"/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87"/>
      <c r="N49" s="131" t="s">
        <v>2836</v>
      </c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</row>
    <row r="50" spans="1:36" ht="21" customHeight="1" x14ac:dyDescent="0.3">
      <c r="A50" s="87"/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87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</row>
    <row r="51" spans="1:36" x14ac:dyDescent="0.3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</row>
    <row r="52" spans="1:36" ht="22.05" customHeight="1" x14ac:dyDescent="0.3">
      <c r="A52" s="87"/>
      <c r="B52" s="112" t="s">
        <v>66</v>
      </c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</row>
    <row r="53" spans="1:36" ht="24" customHeight="1" x14ac:dyDescent="0.3">
      <c r="A53" s="87"/>
      <c r="B53" s="82" t="s">
        <v>67</v>
      </c>
      <c r="C53" s="83" t="s">
        <v>9</v>
      </c>
      <c r="D53" s="84" t="s">
        <v>10</v>
      </c>
      <c r="E53" s="85" t="s">
        <v>11</v>
      </c>
      <c r="F53" s="86" t="s">
        <v>12</v>
      </c>
      <c r="G53" s="87"/>
      <c r="H53" s="44" t="s">
        <v>68</v>
      </c>
      <c r="I53" s="90"/>
      <c r="J53" s="90"/>
      <c r="K53" s="7" t="s">
        <v>69</v>
      </c>
      <c r="L53" s="87"/>
      <c r="M53" s="7" t="s">
        <v>8</v>
      </c>
      <c r="N53" s="82" t="s">
        <v>24</v>
      </c>
      <c r="O53" s="82" t="s">
        <v>26</v>
      </c>
      <c r="P53" s="82" t="s">
        <v>70</v>
      </c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</row>
    <row r="54" spans="1:36" x14ac:dyDescent="0.3">
      <c r="A54" s="87"/>
      <c r="B54" s="8" t="str">
        <f>TEXT(E11,"hh:mm")</f>
        <v>10:30</v>
      </c>
      <c r="C54" s="9">
        <f>E17</f>
        <v>60</v>
      </c>
      <c r="D54" s="9">
        <f>F17</f>
        <v>49</v>
      </c>
      <c r="E54" s="9">
        <f>G17</f>
        <v>1</v>
      </c>
      <c r="F54" s="9">
        <f>H17</f>
        <v>10</v>
      </c>
      <c r="G54" s="87"/>
      <c r="H54" s="132" t="s">
        <v>71</v>
      </c>
      <c r="I54" s="90"/>
      <c r="J54" s="90"/>
      <c r="K54" s="9">
        <f>COUNTIFS('Attendance View'!$H:$H,$H54,'Attendance View'!$J:$J,"Not Productive",'Attendance View'!$M:$M,"&lt;="&amp;$AA$3,'Attendance View'!$N:$N,"&gt;"&amp;$AA$3)</f>
        <v>3</v>
      </c>
      <c r="L54" s="87"/>
      <c r="M54" s="8" t="s">
        <v>14</v>
      </c>
      <c r="N54" s="10">
        <f>IF(COUNTIFS('Attendance View'!$C:$C,$M54,'Attendance View'!$M:$M,"&lt;="&amp;$AA$3,'Attendance View'!$N:$N,"&gt;"&amp;$AA$3)=0,0,(COUNTIFS('Attendance View'!$C:$C,$M54,'Attendance View'!$M:$M,"&lt;="&amp;$AA$3,'Attendance View'!$N:$N,"&gt;"&amp;$AA$3,'Attendance View'!$J:$J,"Yes")+COUNTIFS('Attendance View'!$C:$C,$M54,'Attendance View'!$M:$M,"&lt;="&amp;$AA$3,'Attendance View'!$N:$N,"&gt;"&amp;$AA$3,'Attendance View'!$J:$J,"Not Productive"))/COUNTIFS('Attendance View'!$C:$C,$M54,'Attendance View'!$M:$M,"&lt;="&amp;$AA$3,'Attendance View'!$N:$N,"&gt;"&amp;$AA$3))</f>
        <v>1</v>
      </c>
      <c r="O54" s="10">
        <f>IF(COUNTIFS('Attendance View'!$C:$C,$M54,'Attendance View'!$M:$M,"&lt;="&amp;$AA$3,'Attendance View'!$N:$N,"&gt;"&amp;$AA$3)=0,0,COUNTIFS('Attendance View'!$C:$C,$M54,'Attendance View'!$M:$M,"&lt;="&amp;$AA$3,'Attendance View'!$N:$N,"&gt;"&amp;$AA$3,'Attendance View'!$J:$J,"Yes")/COUNTIFS('Attendance View'!$C:$C,$M54,'Attendance View'!$M:$M,"&lt;="&amp;$AA$3,'Attendance View'!$N:$N,"&gt;"&amp;$AA$3))</f>
        <v>0.68</v>
      </c>
      <c r="P54" s="10">
        <f>IF(COUNTIFS('Attendance View'!$C:$C,$M54,'Attendance View'!$M:$M,"&lt;="&amp;$AA$3,'Attendance View'!$N:$N,"&gt;"&amp;$AA$3)=0,0,COUNTIFS('Attendance View'!$C:$C,$M54,'Attendance View'!$M:$M,"&lt;="&amp;$AA$3,'Attendance View'!$N:$N,"&gt;"&amp;$AA$3,'Attendance View'!$J:$J,"Not Productive")/COUNTIFS('Attendance View'!$C:$C,$M54,'Attendance View'!$M:$M,"&lt;="&amp;$AA$3,'Attendance View'!$N:$N,"&gt;"&amp;$AA$3))</f>
        <v>0.32</v>
      </c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</row>
    <row r="55" spans="1:36" x14ac:dyDescent="0.3">
      <c r="A55" s="87"/>
      <c r="B55" s="8" t="str">
        <f>TEXT(I11,"hh:mm")</f>
        <v>13:30</v>
      </c>
      <c r="C55" s="9">
        <f>I17</f>
        <v>69</v>
      </c>
      <c r="D55" s="9">
        <f>J17</f>
        <v>55</v>
      </c>
      <c r="E55" s="9">
        <f>K17</f>
        <v>3</v>
      </c>
      <c r="F55" s="9">
        <f>L17</f>
        <v>11</v>
      </c>
      <c r="G55" s="87"/>
      <c r="H55" s="132" t="s">
        <v>72</v>
      </c>
      <c r="I55" s="90"/>
      <c r="J55" s="90"/>
      <c r="K55" s="9">
        <f>COUNTIFS('Attendance View'!$H:$H,$H55,'Attendance View'!$J:$J,"Not Productive",'Attendance View'!$M:$M,"&lt;="&amp;$AA$3,'Attendance View'!$N:$N,"&gt;"&amp;$AA$3)</f>
        <v>2</v>
      </c>
      <c r="L55" s="87"/>
      <c r="M55" s="8" t="s">
        <v>16</v>
      </c>
      <c r="N55" s="10">
        <f>IF(COUNTIFS('Attendance View'!$C:$C,$M55,'Attendance View'!$M:$M,"&lt;="&amp;$AA$3,'Attendance View'!$N:$N,"&gt;"&amp;$AA$3)=0,0,(COUNTIFS('Attendance View'!$C:$C,$M55,'Attendance View'!$M:$M,"&lt;="&amp;$AA$3,'Attendance View'!$N:$N,"&gt;"&amp;$AA$3,'Attendance View'!$J:$J,"Yes")+COUNTIFS('Attendance View'!$C:$C,$M55,'Attendance View'!$M:$M,"&lt;="&amp;$AA$3,'Attendance View'!$N:$N,"&gt;"&amp;$AA$3,'Attendance View'!$J:$J,"Not Productive"))/COUNTIFS('Attendance View'!$C:$C,$M55,'Attendance View'!$M:$M,"&lt;="&amp;$AA$3,'Attendance View'!$N:$N,"&gt;"&amp;$AA$3))</f>
        <v>0.9642857142857143</v>
      </c>
      <c r="O55" s="10">
        <f>IF(COUNTIFS('Attendance View'!$C:$C,$M55,'Attendance View'!$M:$M,"&lt;="&amp;$AA$3,'Attendance View'!$N:$N,"&gt;"&amp;$AA$3)=0,0,COUNTIFS('Attendance View'!$C:$C,$M55,'Attendance View'!$M:$M,"&lt;="&amp;$AA$3,'Attendance View'!$N:$N,"&gt;"&amp;$AA$3,'Attendance View'!$J:$J,"Yes")/COUNTIFS('Attendance View'!$C:$C,$M55,'Attendance View'!$M:$M,"&lt;="&amp;$AA$3,'Attendance View'!$N:$N,"&gt;"&amp;$AA$3))</f>
        <v>0.8928571428571429</v>
      </c>
      <c r="P55" s="10">
        <f>IF(COUNTIFS('Attendance View'!$C:$C,$M55,'Attendance View'!$M:$M,"&lt;="&amp;$AA$3,'Attendance View'!$N:$N,"&gt;"&amp;$AA$3)=0,0,COUNTIFS('Attendance View'!$C:$C,$M55,'Attendance View'!$M:$M,"&lt;="&amp;$AA$3,'Attendance View'!$N:$N,"&gt;"&amp;$AA$3,'Attendance View'!$J:$J,"Not Productive")/COUNTIFS('Attendance View'!$C:$C,$M55,'Attendance View'!$M:$M,"&lt;="&amp;$AA$3,'Attendance View'!$N:$N,"&gt;"&amp;$AA$3))</f>
        <v>7.1428571428571425E-2</v>
      </c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</row>
    <row r="56" spans="1:36" x14ac:dyDescent="0.3">
      <c r="A56" s="87"/>
      <c r="B56" s="8" t="str">
        <f>TEXT(M11,"hh:mm")</f>
        <v>18:30</v>
      </c>
      <c r="C56" s="9">
        <f>M17</f>
        <v>49</v>
      </c>
      <c r="D56" s="9">
        <f>N17</f>
        <v>6</v>
      </c>
      <c r="E56" s="9">
        <f>O17</f>
        <v>39</v>
      </c>
      <c r="F56" s="9">
        <f>P17</f>
        <v>4</v>
      </c>
      <c r="G56" s="87"/>
      <c r="H56" s="132" t="s">
        <v>73</v>
      </c>
      <c r="I56" s="90"/>
      <c r="J56" s="90"/>
      <c r="K56" s="9">
        <f>COUNTIFS('Attendance View'!$H:$H,$H56,'Attendance View'!$J:$J,"Not Productive",'Attendance View'!$M:$M,"&lt;="&amp;$AA$3,'Attendance View'!$N:$N,"&gt;"&amp;$AA$3)</f>
        <v>0</v>
      </c>
      <c r="L56" s="87"/>
      <c r="M56" s="8" t="s">
        <v>18</v>
      </c>
      <c r="N56" s="10">
        <f>IF(COUNTIFS('Attendance View'!$C:$C,$M56,'Attendance View'!$M:$M,"&lt;="&amp;$AA$3,'Attendance View'!$N:$N,"&gt;"&amp;$AA$3)=0,0,(COUNTIFS('Attendance View'!$C:$C,$M56,'Attendance View'!$M:$M,"&lt;="&amp;$AA$3,'Attendance View'!$N:$N,"&gt;"&amp;$AA$3,'Attendance View'!$J:$J,"Yes")+COUNTIFS('Attendance View'!$C:$C,$M56,'Attendance View'!$M:$M,"&lt;="&amp;$AA$3,'Attendance View'!$N:$N,"&gt;"&amp;$AA$3,'Attendance View'!$J:$J,"Not Productive"))/COUNTIFS('Attendance View'!$C:$C,$M56,'Attendance View'!$M:$M,"&lt;="&amp;$AA$3,'Attendance View'!$N:$N,"&gt;"&amp;$AA$3))</f>
        <v>1</v>
      </c>
      <c r="O56" s="10">
        <f>IF(COUNTIFS('Attendance View'!$C:$C,$M56,'Attendance View'!$M:$M,"&lt;="&amp;$AA$3,'Attendance View'!$N:$N,"&gt;"&amp;$AA$3)=0,0,COUNTIFS('Attendance View'!$C:$C,$M56,'Attendance View'!$M:$M,"&lt;="&amp;$AA$3,'Attendance View'!$N:$N,"&gt;"&amp;$AA$3,'Attendance View'!$J:$J,"Yes")/COUNTIFS('Attendance View'!$C:$C,$M56,'Attendance View'!$M:$M,"&lt;="&amp;$AA$3,'Attendance View'!$N:$N,"&gt;"&amp;$AA$3))</f>
        <v>1</v>
      </c>
      <c r="P56" s="10">
        <f>IF(COUNTIFS('Attendance View'!$C:$C,$M56,'Attendance View'!$M:$M,"&lt;="&amp;$AA$3,'Attendance View'!$N:$N,"&gt;"&amp;$AA$3)=0,0,COUNTIFS('Attendance View'!$C:$C,$M56,'Attendance View'!$M:$M,"&lt;="&amp;$AA$3,'Attendance View'!$N:$N,"&gt;"&amp;$AA$3,'Attendance View'!$J:$J,"Not Productive")/COUNTIFS('Attendance View'!$C:$C,$M56,'Attendance View'!$M:$M,"&lt;="&amp;$AA$3,'Attendance View'!$N:$N,"&gt;"&amp;$AA$3))</f>
        <v>0</v>
      </c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</row>
    <row r="57" spans="1:36" x14ac:dyDescent="0.3">
      <c r="A57" s="87"/>
      <c r="B57" s="87"/>
      <c r="C57" s="87"/>
      <c r="D57" s="87"/>
      <c r="E57" s="87"/>
      <c r="F57" s="87"/>
      <c r="G57" s="87"/>
      <c r="H57" s="132" t="s">
        <v>74</v>
      </c>
      <c r="I57" s="90"/>
      <c r="J57" s="90"/>
      <c r="K57" s="9">
        <f>COUNTIFS('Attendance View'!$H:$H,$H57,'Attendance View'!$J:$J,"Not Productive",'Attendance View'!$M:$M,"&lt;="&amp;$AA$3,'Attendance View'!$N:$N,"&gt;"&amp;$AA$3)</f>
        <v>4</v>
      </c>
      <c r="L57" s="87"/>
      <c r="M57" s="8" t="s">
        <v>20</v>
      </c>
      <c r="N57" s="10">
        <f>IF(COUNTIFS('Attendance View'!$C:$C,$M57,'Attendance View'!$M:$M,"&lt;="&amp;$AA$3,'Attendance View'!$N:$N,"&gt;"&amp;$AA$3)=0,0,(COUNTIFS('Attendance View'!$C:$C,$M57,'Attendance View'!$M:$M,"&lt;="&amp;$AA$3,'Attendance View'!$N:$N,"&gt;"&amp;$AA$3,'Attendance View'!$J:$J,"Yes")+COUNTIFS('Attendance View'!$C:$C,$M57,'Attendance View'!$M:$M,"&lt;="&amp;$AA$3,'Attendance View'!$N:$N,"&gt;"&amp;$AA$3,'Attendance View'!$J:$J,"Not Productive"))/COUNTIFS('Attendance View'!$C:$C,$M57,'Attendance View'!$M:$M,"&lt;="&amp;$AA$3,'Attendance View'!$N:$N,"&gt;"&amp;$AA$3))</f>
        <v>0</v>
      </c>
      <c r="O57" s="10">
        <f>IF(COUNTIFS('Attendance View'!$C:$C,$M57,'Attendance View'!$M:$M,"&lt;="&amp;$AA$3,'Attendance View'!$N:$N,"&gt;"&amp;$AA$3)=0,0,COUNTIFS('Attendance View'!$C:$C,$M57,'Attendance View'!$M:$M,"&lt;="&amp;$AA$3,'Attendance View'!$N:$N,"&gt;"&amp;$AA$3,'Attendance View'!$J:$J,"Yes")/COUNTIFS('Attendance View'!$C:$C,$M57,'Attendance View'!$M:$M,"&lt;="&amp;$AA$3,'Attendance View'!$N:$N,"&gt;"&amp;$AA$3))</f>
        <v>0</v>
      </c>
      <c r="P57" s="10">
        <f>IF(COUNTIFS('Attendance View'!$C:$C,$M57,'Attendance View'!$M:$M,"&lt;="&amp;$AA$3,'Attendance View'!$N:$N,"&gt;"&amp;$AA$3)=0,0,COUNTIFS('Attendance View'!$C:$C,$M57,'Attendance View'!$M:$M,"&lt;="&amp;$AA$3,'Attendance View'!$N:$N,"&gt;"&amp;$AA$3,'Attendance View'!$J:$J,"Not Productive")/COUNTIFS('Attendance View'!$C:$C,$M57,'Attendance View'!$M:$M,"&lt;="&amp;$AA$3,'Attendance View'!$N:$N,"&gt;"&amp;$AA$3))</f>
        <v>0</v>
      </c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</row>
    <row r="58" spans="1:36" x14ac:dyDescent="0.3">
      <c r="A58" s="87"/>
      <c r="B58" s="87"/>
      <c r="C58" s="87"/>
      <c r="D58" s="87"/>
      <c r="E58" s="87"/>
      <c r="F58" s="87"/>
      <c r="G58" s="87"/>
      <c r="H58" s="132" t="s">
        <v>75</v>
      </c>
      <c r="I58" s="90"/>
      <c r="J58" s="90"/>
      <c r="K58" s="9">
        <f>COUNTIFS('Attendance View'!$H:$H,$H58,'Attendance View'!$J:$J,"Not Productive",'Attendance View'!$M:$M,"&lt;="&amp;$AA$3,'Attendance View'!$N:$N,"&gt;"&amp;$AA$3)</f>
        <v>0</v>
      </c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</row>
    <row r="59" spans="1:36" x14ac:dyDescent="0.3">
      <c r="A59" s="87"/>
      <c r="B59" s="87"/>
      <c r="C59" s="87"/>
      <c r="D59" s="87"/>
      <c r="E59" s="87"/>
      <c r="F59" s="87"/>
      <c r="G59" s="87"/>
      <c r="H59" s="132" t="s">
        <v>76</v>
      </c>
      <c r="I59" s="90"/>
      <c r="J59" s="90"/>
      <c r="K59" s="9">
        <f>COUNTIFS('Attendance View'!$H:$H,$H59,'Attendance View'!$J:$J,"Not Productive",'Attendance View'!$M:$M,"&lt;="&amp;$AA$3,'Attendance View'!$N:$N,"&gt;"&amp;$AA$3)</f>
        <v>0</v>
      </c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</row>
    <row r="60" spans="1:36" x14ac:dyDescent="0.3">
      <c r="A60" s="87"/>
      <c r="B60" s="87"/>
      <c r="C60" s="87"/>
      <c r="D60" s="87"/>
      <c r="E60" s="87"/>
      <c r="F60" s="87"/>
      <c r="G60" s="87"/>
      <c r="H60" s="132" t="s">
        <v>77</v>
      </c>
      <c r="I60" s="90"/>
      <c r="J60" s="90"/>
      <c r="K60" s="9">
        <f>COUNTIFS('Attendance View'!$H:$H,$H60,'Attendance View'!$J:$J,"Not Productive",'Attendance View'!$M:$M,"&lt;="&amp;$AA$3,'Attendance View'!$N:$N,"&gt;"&amp;$AA$3)</f>
        <v>0</v>
      </c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</row>
    <row r="61" spans="1:36" x14ac:dyDescent="0.3">
      <c r="A61" s="87"/>
      <c r="B61" s="87"/>
      <c r="C61" s="87"/>
      <c r="D61" s="87"/>
      <c r="E61" s="87"/>
      <c r="F61" s="87"/>
      <c r="G61" s="87"/>
      <c r="H61" s="132" t="s">
        <v>78</v>
      </c>
      <c r="I61" s="90"/>
      <c r="J61" s="90"/>
      <c r="K61" s="9">
        <f>COUNTIFS('Attendance View'!$H:$H,$H61,'Attendance View'!$J:$J,"Not Productive",'Attendance View'!$M:$M,"&lt;="&amp;$AA$3,'Attendance View'!$N:$N,"&gt;"&amp;$AA$3)</f>
        <v>0</v>
      </c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</row>
    <row r="62" spans="1:36" x14ac:dyDescent="0.3">
      <c r="A62" s="87"/>
      <c r="B62" s="87"/>
      <c r="C62" s="87"/>
      <c r="D62" s="87"/>
      <c r="E62" s="87"/>
      <c r="F62" s="87"/>
      <c r="G62" s="87"/>
      <c r="H62" s="132" t="s">
        <v>79</v>
      </c>
      <c r="I62" s="90"/>
      <c r="J62" s="90"/>
      <c r="K62" s="9">
        <f>MAX(0,$N$6-SUM(K54:K61))</f>
        <v>1</v>
      </c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</row>
    <row r="63" spans="1:36" x14ac:dyDescent="0.3">
      <c r="A63" s="87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</row>
    <row r="64" spans="1:36" x14ac:dyDescent="0.3">
      <c r="A64" s="87"/>
      <c r="B64" s="136" t="s">
        <v>80</v>
      </c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87"/>
      <c r="AB64" s="87"/>
      <c r="AC64" s="87"/>
      <c r="AD64" s="87"/>
      <c r="AE64" s="87"/>
      <c r="AF64" s="87"/>
      <c r="AG64" s="87"/>
      <c r="AH64" s="87"/>
      <c r="AI64" s="87"/>
      <c r="AJ64" s="87"/>
    </row>
    <row r="65" spans="1:36" x14ac:dyDescent="0.3">
      <c r="A65" s="87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</row>
    <row r="66" spans="1:36" x14ac:dyDescent="0.3">
      <c r="A66" s="87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</row>
    <row r="67" spans="1:36" x14ac:dyDescent="0.3">
      <c r="A67" s="87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</row>
    <row r="68" spans="1:36" x14ac:dyDescent="0.3">
      <c r="A68" s="87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</row>
    <row r="69" spans="1:36" x14ac:dyDescent="0.3">
      <c r="A69" s="87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</row>
    <row r="70" spans="1:36" x14ac:dyDescent="0.3">
      <c r="A70" s="87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</row>
    <row r="71" spans="1:36" x14ac:dyDescent="0.3">
      <c r="A71" s="87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</row>
    <row r="72" spans="1:36" x14ac:dyDescent="0.3">
      <c r="A72" s="87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</row>
    <row r="73" spans="1:36" x14ac:dyDescent="0.3">
      <c r="A73" s="87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</row>
    <row r="74" spans="1:36" x14ac:dyDescent="0.3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</row>
    <row r="75" spans="1:36" x14ac:dyDescent="0.3">
      <c r="A75" s="87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</row>
    <row r="76" spans="1:36" x14ac:dyDescent="0.3">
      <c r="A76" s="87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</row>
    <row r="77" spans="1:36" x14ac:dyDescent="0.3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</row>
    <row r="78" spans="1:36" x14ac:dyDescent="0.3">
      <c r="A78" s="87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</row>
    <row r="79" spans="1:36" x14ac:dyDescent="0.3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</row>
    <row r="80" spans="1:36" x14ac:dyDescent="0.3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</row>
    <row r="81" spans="1:36" x14ac:dyDescent="0.3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</row>
    <row r="82" spans="1:36" x14ac:dyDescent="0.3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</row>
    <row r="83" spans="1:36" x14ac:dyDescent="0.3">
      <c r="A83" s="87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</row>
    <row r="84" spans="1:36" x14ac:dyDescent="0.3">
      <c r="A84" s="87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</row>
    <row r="85" spans="1:36" x14ac:dyDescent="0.3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</row>
    <row r="86" spans="1:36" x14ac:dyDescent="0.3">
      <c r="A86" s="87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</row>
    <row r="87" spans="1:36" x14ac:dyDescent="0.3">
      <c r="A87" s="87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</row>
    <row r="88" spans="1:36" x14ac:dyDescent="0.3">
      <c r="A88" s="87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</row>
    <row r="89" spans="1:36" x14ac:dyDescent="0.3">
      <c r="A89" s="87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</row>
    <row r="90" spans="1:36" x14ac:dyDescent="0.3">
      <c r="A90" s="87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</row>
    <row r="91" spans="1:36" x14ac:dyDescent="0.3">
      <c r="A91" s="87"/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</row>
    <row r="92" spans="1:36" x14ac:dyDescent="0.3">
      <c r="A92" s="87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</row>
    <row r="93" spans="1:36" x14ac:dyDescent="0.3">
      <c r="A93" s="87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</row>
    <row r="94" spans="1:36" x14ac:dyDescent="0.3">
      <c r="A94" s="87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</row>
    <row r="95" spans="1:36" x14ac:dyDescent="0.3">
      <c r="A95" s="87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</row>
    <row r="96" spans="1:36" x14ac:dyDescent="0.3">
      <c r="A96" s="87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</row>
    <row r="97" spans="1:36" x14ac:dyDescent="0.3">
      <c r="A97" s="87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</row>
    <row r="98" spans="1:36" x14ac:dyDescent="0.3">
      <c r="A98" s="87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</row>
    <row r="99" spans="1:36" x14ac:dyDescent="0.3">
      <c r="A99" s="87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</row>
    <row r="100" spans="1:36" hidden="1" x14ac:dyDescent="0.3">
      <c r="A100" s="87"/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</row>
    <row r="101" spans="1:36" hidden="1" x14ac:dyDescent="0.3">
      <c r="A101" s="87"/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</row>
    <row r="102" spans="1:36" hidden="1" x14ac:dyDescent="0.3">
      <c r="A102" s="87"/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</row>
    <row r="103" spans="1:36" hidden="1" x14ac:dyDescent="0.3">
      <c r="A103" s="87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</row>
  </sheetData>
  <mergeCells count="108">
    <mergeCell ref="B21:Y21"/>
    <mergeCell ref="Z23:AG23"/>
    <mergeCell ref="Z22:AW22"/>
    <mergeCell ref="B64:Z64"/>
    <mergeCell ref="B3:Y3"/>
    <mergeCell ref="P47:Y48"/>
    <mergeCell ref="R23:Y23"/>
    <mergeCell ref="R16:W16"/>
    <mergeCell ref="P37:Y38"/>
    <mergeCell ref="X12:Y12"/>
    <mergeCell ref="B2:Y2"/>
    <mergeCell ref="H42:L42"/>
    <mergeCell ref="B52:Y52"/>
    <mergeCell ref="B5:E5"/>
    <mergeCell ref="R10:Y10"/>
    <mergeCell ref="R6:U7"/>
    <mergeCell ref="R5:U5"/>
    <mergeCell ref="R17:W17"/>
    <mergeCell ref="B15:D15"/>
    <mergeCell ref="V5:Y5"/>
    <mergeCell ref="B6:E7"/>
    <mergeCell ref="M20:P20"/>
    <mergeCell ref="R14:W14"/>
    <mergeCell ref="E19:H19"/>
    <mergeCell ref="B16:D16"/>
    <mergeCell ref="B8:E8"/>
    <mergeCell ref="N49:Y50"/>
    <mergeCell ref="B18:D18"/>
    <mergeCell ref="H62:J62"/>
    <mergeCell ref="J6:M7"/>
    <mergeCell ref="I19:L19"/>
    <mergeCell ref="X13:Y13"/>
    <mergeCell ref="V6:Y7"/>
    <mergeCell ref="P41:Y42"/>
    <mergeCell ref="E18:H18"/>
    <mergeCell ref="X16:Y16"/>
    <mergeCell ref="B44:L44"/>
    <mergeCell ref="H38:L38"/>
    <mergeCell ref="C42:G42"/>
    <mergeCell ref="H57:J57"/>
    <mergeCell ref="N41:O42"/>
    <mergeCell ref="X18:Y18"/>
    <mergeCell ref="I11:L11"/>
    <mergeCell ref="B11:D12"/>
    <mergeCell ref="V8:Y8"/>
    <mergeCell ref="B36:L36"/>
    <mergeCell ref="H37:L37"/>
    <mergeCell ref="N43:O44"/>
    <mergeCell ref="E20:H20"/>
    <mergeCell ref="M11:P11"/>
    <mergeCell ref="H39:L39"/>
    <mergeCell ref="B45:L47"/>
    <mergeCell ref="F5:I5"/>
    <mergeCell ref="H59:J59"/>
    <mergeCell ref="C40:G40"/>
    <mergeCell ref="N45:O46"/>
    <mergeCell ref="B22:Y22"/>
    <mergeCell ref="F6:I7"/>
    <mergeCell ref="C41:G41"/>
    <mergeCell ref="B14:D14"/>
    <mergeCell ref="K23:Q23"/>
    <mergeCell ref="P43:Y44"/>
    <mergeCell ref="B48:L50"/>
    <mergeCell ref="B13:D13"/>
    <mergeCell ref="H53:J53"/>
    <mergeCell ref="H55:J55"/>
    <mergeCell ref="N8:Q8"/>
    <mergeCell ref="F8:I8"/>
    <mergeCell ref="H54:J54"/>
    <mergeCell ref="E11:H11"/>
    <mergeCell ref="J5:M5"/>
    <mergeCell ref="B20:D20"/>
    <mergeCell ref="N47:O48"/>
    <mergeCell ref="X15:Y15"/>
    <mergeCell ref="N37:O38"/>
    <mergeCell ref="N6:Q7"/>
    <mergeCell ref="R19:Y20"/>
    <mergeCell ref="N39:O40"/>
    <mergeCell ref="N5:Q5"/>
    <mergeCell ref="I18:L18"/>
    <mergeCell ref="H40:L40"/>
    <mergeCell ref="R13:W13"/>
    <mergeCell ref="M18:P18"/>
    <mergeCell ref="R15:W15"/>
    <mergeCell ref="B17:D17"/>
    <mergeCell ref="I20:L20"/>
    <mergeCell ref="R12:W12"/>
    <mergeCell ref="X17:Y17"/>
    <mergeCell ref="M19:P19"/>
    <mergeCell ref="B19:D19"/>
    <mergeCell ref="R8:U8"/>
    <mergeCell ref="J8:M8"/>
    <mergeCell ref="C38:G38"/>
    <mergeCell ref="B35:Y35"/>
    <mergeCell ref="B23:J23"/>
    <mergeCell ref="C37:G37"/>
    <mergeCell ref="H61:J61"/>
    <mergeCell ref="N36:Y36"/>
    <mergeCell ref="B10:P10"/>
    <mergeCell ref="C39:G39"/>
    <mergeCell ref="H58:J58"/>
    <mergeCell ref="H41:L41"/>
    <mergeCell ref="H56:J56"/>
    <mergeCell ref="R18:W18"/>
    <mergeCell ref="P45:Y46"/>
    <mergeCell ref="P39:Y40"/>
    <mergeCell ref="X14:Y14"/>
    <mergeCell ref="H60:J60"/>
  </mergeCells>
  <conditionalFormatting sqref="E11:H20">
    <cfRule type="expression" dxfId="28" priority="1">
      <formula>$AA$2=1</formula>
    </cfRule>
  </conditionalFormatting>
  <conditionalFormatting sqref="E13:H20">
    <cfRule type="expression" dxfId="27" priority="2">
      <formula>$AA$2&lt;&gt;1</formula>
    </cfRule>
  </conditionalFormatting>
  <conditionalFormatting sqref="I11:L20">
    <cfRule type="expression" dxfId="26" priority="3">
      <formula>$AA$2=2</formula>
    </cfRule>
  </conditionalFormatting>
  <conditionalFormatting sqref="I13:L20">
    <cfRule type="expression" dxfId="25" priority="4">
      <formula>$AA$2&lt;&gt;2</formula>
    </cfRule>
  </conditionalFormatting>
  <conditionalFormatting sqref="M11:P20">
    <cfRule type="expression" dxfId="24" priority="5">
      <formula>$AA$2=3</formula>
    </cfRule>
  </conditionalFormatting>
  <conditionalFormatting sqref="M13:P20">
    <cfRule type="expression" dxfId="23" priority="6">
      <formula>$AA$2&lt;&gt;3</formula>
    </cfRule>
  </conditionalFormatting>
  <conditionalFormatting sqref="X14:X18">
    <cfRule type="expression" dxfId="22" priority="7">
      <formula>X14&gt;0</formula>
    </cfRule>
  </conditionalFormatting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0264C"/>
    <outlinePr summaryRight="0"/>
  </sheetPr>
  <dimension ref="A1:AH9110"/>
  <sheetViews>
    <sheetView showGridLines="0" zoomScale="90" workbookViewId="0">
      <pane xSplit="2" ySplit="4" topLeftCell="C1504" activePane="bottomRight" state="frozen"/>
      <selection pane="topRight" activeCell="C1" sqref="C1"/>
      <selection pane="bottomLeft" activeCell="A5" sqref="A5"/>
      <selection pane="bottomRight" sqref="A1:K1"/>
    </sheetView>
  </sheetViews>
  <sheetFormatPr defaultColWidth="0" defaultRowHeight="14.4" zeroHeight="1" outlineLevelCol="1" x14ac:dyDescent="0.3"/>
  <cols>
    <col min="1" max="1" width="12.21875" bestFit="1" customWidth="1"/>
    <col min="2" max="2" width="14.44140625" bestFit="1" customWidth="1"/>
    <col min="3" max="3" width="13.33203125" bestFit="1" customWidth="1"/>
    <col min="4" max="4" width="12.77734375" bestFit="1" customWidth="1"/>
    <col min="5" max="5" width="9.77734375" bestFit="1" customWidth="1"/>
    <col min="6" max="6" width="9.6640625" bestFit="1" customWidth="1"/>
    <col min="7" max="7" width="18.88671875" bestFit="1" customWidth="1"/>
    <col min="8" max="8" width="16" bestFit="1" customWidth="1"/>
    <col min="9" max="9" width="9.88671875" bestFit="1" customWidth="1"/>
    <col min="10" max="10" width="14.21875" bestFit="1" customWidth="1"/>
    <col min="11" max="11" width="16.77734375" bestFit="1" customWidth="1"/>
    <col min="12" max="12" width="2" customWidth="1"/>
    <col min="13" max="13" width="8.21875" bestFit="1" customWidth="1" outlineLevel="1"/>
    <col min="14" max="14" width="7.44140625" bestFit="1" customWidth="1" outlineLevel="1"/>
    <col min="15" max="15" width="2" customWidth="1"/>
    <col min="16" max="16" width="40.44140625" bestFit="1" customWidth="1"/>
    <col min="17" max="17" width="6" bestFit="1" customWidth="1" outlineLevel="1"/>
    <col min="18" max="18" width="41" bestFit="1" customWidth="1" outlineLevel="1"/>
    <col min="19" max="19" width="6.77734375" bestFit="1" customWidth="1" outlineLevel="1"/>
    <col min="20" max="20" width="20.21875" bestFit="1" customWidth="1" outlineLevel="1"/>
    <col min="21" max="21" width="14.6640625" bestFit="1" customWidth="1"/>
    <col min="22" max="22" width="5.77734375" bestFit="1" customWidth="1"/>
    <col min="23" max="23" width="7.6640625" bestFit="1" customWidth="1" outlineLevel="1"/>
    <col min="24" max="24" width="21.109375" bestFit="1" customWidth="1" outlineLevel="1"/>
    <col min="25" max="25" width="8.21875" bestFit="1" customWidth="1"/>
    <col min="26" max="26" width="14.88671875" bestFit="1" customWidth="1"/>
    <col min="27" max="27" width="6.5546875" bestFit="1" customWidth="1"/>
    <col min="28" max="28" width="2" customWidth="1"/>
    <col min="29" max="30" width="10" bestFit="1" customWidth="1" outlineLevel="1"/>
    <col min="31" max="31" width="6.5546875" bestFit="1" customWidth="1" outlineLevel="1"/>
    <col min="32" max="32" width="10.44140625" bestFit="1" customWidth="1" outlineLevel="1"/>
    <col min="33" max="33" width="9" bestFit="1" customWidth="1" outlineLevel="1"/>
    <col min="34" max="34" width="11" bestFit="1" customWidth="1" outlineLevel="1"/>
    <col min="35" max="36" width="8.88671875" customWidth="1"/>
    <col min="37" max="16384" width="8.88671875" hidden="1"/>
  </cols>
  <sheetData>
    <row r="1" spans="1:34" ht="30" customHeight="1" x14ac:dyDescent="0.3">
      <c r="A1" s="53" t="s">
        <v>81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1"/>
      <c r="M1" s="1"/>
      <c r="N1" s="1"/>
      <c r="O1" s="1"/>
      <c r="P1" s="76" t="s">
        <v>82</v>
      </c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</row>
    <row r="2" spans="1:34" x14ac:dyDescent="0.3">
      <c r="A2" s="11" t="s">
        <v>83</v>
      </c>
      <c r="B2" s="12"/>
      <c r="C2" s="11" t="s">
        <v>84</v>
      </c>
      <c r="D2" s="12"/>
      <c r="E2" s="77" t="s">
        <v>85</v>
      </c>
      <c r="F2" s="77"/>
      <c r="G2" s="11" t="s">
        <v>86</v>
      </c>
      <c r="H2" s="12"/>
      <c r="I2" s="12"/>
      <c r="J2" s="12"/>
      <c r="K2" s="12"/>
      <c r="AC2" s="13" t="s">
        <v>87</v>
      </c>
      <c r="AD2" s="13" t="s">
        <v>88</v>
      </c>
      <c r="AE2" s="13" t="s">
        <v>89</v>
      </c>
      <c r="AF2" s="13" t="s">
        <v>90</v>
      </c>
      <c r="AG2" s="13" t="s">
        <v>91</v>
      </c>
      <c r="AH2" s="13" t="s">
        <v>92</v>
      </c>
    </row>
    <row r="3" spans="1:34" ht="22.05" customHeight="1" x14ac:dyDescent="0.3">
      <c r="A3" s="57">
        <v>46182</v>
      </c>
      <c r="B3" s="56"/>
      <c r="C3" s="55" t="s">
        <v>2831</v>
      </c>
      <c r="D3" s="56"/>
      <c r="E3" s="55" t="s">
        <v>2832</v>
      </c>
      <c r="F3" s="56"/>
      <c r="G3" s="52" t="str">
        <f>IF($AE$3="","⚠ No published shifts for this date in 'Agents Shift' – Scheduled will show 0.",IF($AG$3=0,IF($C$3="Live Paste","⚠ Drop zone is empty – paste the Web Tool page text in column P.","⚠ No archived extraction for this date / time in 'Extraction History'."),"✔ "&amp;$AG$3&amp;" text lines → "&amp;$AH$3&amp;" agent blocks parsed · checkpoint "&amp;TEXT($AF$3/1440,"hh:mm")&amp;" CET"))</f>
        <v>✔ 1086 text lines → 181 agent blocks parsed · checkpoint 10:30 CET</v>
      </c>
      <c r="H3" s="36"/>
      <c r="I3" s="36"/>
      <c r="J3" s="36"/>
      <c r="K3" s="36"/>
      <c r="AC3" s="14">
        <f>IFERROR(IF($C$3="Live Paste",MATCH($E$3,{"10:30 CET","13:30 CET","18:30 CET"},0),MATCH($C$3,{"Snapshot 10:30","Snapshot 13:30","Snapshot 18:30"},0)),2)</f>
        <v>1</v>
      </c>
      <c r="AD3" s="14">
        <f>IF($C$3="Live Paste","",IFERROR(MATCH(INT($A$3),'Extraction History'!$1:$1,0)+$AC$3-1,""))</f>
        <v>33</v>
      </c>
      <c r="AE3" s="14">
        <f>IFERROR(MATCH(INT($A$3),'Agents Shift'!$F$2:$S$2,0),"")</f>
        <v>3</v>
      </c>
      <c r="AF3" s="14">
        <f>CHOOSE($AC$3,630,810,1110)</f>
        <v>630</v>
      </c>
      <c r="AG3" s="14">
        <f>IF($C$3="Live Paste",COUNTA($P$5:$P$9104),IF($AD$3="",0,COUNTA(INDEX('Extraction History'!$A$3:$DT$9102,0,$AD$3))))</f>
        <v>1086</v>
      </c>
      <c r="AH3" s="14">
        <f>COUNTIF($U$5:$U$1504,"?*")</f>
        <v>181</v>
      </c>
    </row>
    <row r="4" spans="1:34" ht="25.95" customHeight="1" x14ac:dyDescent="0.3">
      <c r="A4" s="15" t="s">
        <v>93</v>
      </c>
      <c r="B4" s="15" t="s">
        <v>94</v>
      </c>
      <c r="C4" s="15" t="s">
        <v>8</v>
      </c>
      <c r="D4" s="15" t="s">
        <v>95</v>
      </c>
      <c r="E4" s="15" t="s">
        <v>96</v>
      </c>
      <c r="F4" s="15" t="s">
        <v>97</v>
      </c>
      <c r="G4" s="15" t="s">
        <v>98</v>
      </c>
      <c r="H4" s="15" t="s">
        <v>99</v>
      </c>
      <c r="I4" s="15" t="s">
        <v>100</v>
      </c>
      <c r="J4" s="15" t="s">
        <v>101</v>
      </c>
      <c r="K4" s="15" t="s">
        <v>102</v>
      </c>
      <c r="M4" s="16" t="s">
        <v>103</v>
      </c>
      <c r="N4" s="16" t="s">
        <v>104</v>
      </c>
      <c r="P4" s="17" t="s">
        <v>105</v>
      </c>
      <c r="Q4" s="18" t="s">
        <v>106</v>
      </c>
      <c r="R4" s="18" t="s">
        <v>107</v>
      </c>
      <c r="S4" s="18" t="s">
        <v>108</v>
      </c>
      <c r="T4" s="18" t="s">
        <v>109</v>
      </c>
      <c r="U4" s="18" t="s">
        <v>110</v>
      </c>
      <c r="V4" s="18" t="s">
        <v>111</v>
      </c>
      <c r="W4" s="18" t="s">
        <v>112</v>
      </c>
      <c r="X4" s="18" t="s">
        <v>113</v>
      </c>
      <c r="Y4" s="18" t="s">
        <v>114</v>
      </c>
      <c r="Z4" s="18" t="s">
        <v>115</v>
      </c>
      <c r="AA4" s="18" t="s">
        <v>116</v>
      </c>
    </row>
    <row r="5" spans="1:34" x14ac:dyDescent="0.3">
      <c r="A5" s="19">
        <f>IF(INDEX('Agents Shift'!$B:$B,ROW())="","",INDEX('Agents Shift'!$B:$B,ROW()))</f>
        <v>100041</v>
      </c>
      <c r="B5" s="20" t="str">
        <f>IF($A5="","",_xlfn.XLOOKUP($A5,HC!$A:$A,HC!$B:$B,""))</f>
        <v>Dummy_AG 41</v>
      </c>
      <c r="C5" s="19" t="str">
        <f>IF($A5="","",_xlfn.XLOOKUP($A5,HC!$A:$A,HC!$E:$E,""))</f>
        <v>LOB_2</v>
      </c>
      <c r="D5" s="20" t="str">
        <f>IF($A5="","",_xlfn.XLOOKUP($A5,HC!$A:$A,HC!$D:$D,""))</f>
        <v>Dummy_TL 4</v>
      </c>
      <c r="E5" s="68">
        <f>IF(OR($A5="",$AE$3=""),"",IFERROR(IF(ISBLANK(INDEX('Agents Shift'!$F:$S,MATCH($A5,'Agents Shift'!$B:$B,0),$AE$3)),"",INDEX('Agents Shift'!$F:$S,MATCH($A5,'Agents Shift'!$B:$B,0),$AE$3)),""))</f>
        <v>0.33333333333333331</v>
      </c>
      <c r="F5" s="68">
        <f>IF(OR($A5="",$AE$3=""),"",IFERROR(IF(ISBLANK(INDEX('Agents Shift'!$F:$S,MATCH($A5,'Agents Shift'!$B:$B,0),$AE$3+1)),"",INDEX('Agents Shift'!$F:$S,MATCH($A5,'Agents Shift'!$B:$B,0),$AE$3+1)),""))</f>
        <v>0.66666666666666663</v>
      </c>
      <c r="G5" s="20" t="str">
        <f>IF($A5="","",_xlfn.XLOOKUP($A5,HC!$A:$A,HC!$C:$C,""))</f>
        <v>Dummy_USR 41</v>
      </c>
      <c r="H5" s="20" t="str">
        <f t="shared" ref="H5:H68" si="0">IF($G5="","",_xlfn.XLOOKUP($G5,$U:$U,$Z:$Z,"Not in Web Tool"))</f>
        <v>Available</v>
      </c>
      <c r="I5" s="19" t="str">
        <f t="shared" ref="I5:I68" si="1">IF($G5="","",_xlfn.XLOOKUP($G5,$U:$U,$Y:$Y,""))</f>
        <v>05:17</v>
      </c>
      <c r="J5" s="19" t="str">
        <f>IF(OR($A5="",$H5=""),"",IF($H5="Not in Web Tool","Unmatched",_xlfn.XLOOKUP($H5,'RAW Data'!$E:$E,'RAW Data'!$F:$F,"Unmapped")))</f>
        <v>Yes</v>
      </c>
      <c r="K5" s="19" t="str">
        <f t="shared" ref="K5:K68" si="2">_xlfn.IFS($J5="Yes","YES",$J5="","",$J5="No","NO",$J5="Not Productive",$H5,TRUE,$J5)</f>
        <v>YES</v>
      </c>
      <c r="M5" s="21">
        <f t="shared" ref="M5:M68" si="3">IF(ISNUMBER($E5),ROUND($E5*1440,0),"")</f>
        <v>480</v>
      </c>
      <c r="N5" s="21">
        <f t="shared" ref="N5:N68" si="4">IF(AND(ISNUMBER($E5),ISNUMBER($F5)),ROUND($F5*1440,0)+IF($F5&lt;=$E5,1440,0),"")</f>
        <v>960</v>
      </c>
      <c r="P5" s="22" t="s">
        <v>34</v>
      </c>
      <c r="Q5" s="23">
        <v>1</v>
      </c>
      <c r="R5" s="23" t="str">
        <f>IF($C$3="Live Paste",IF($P5="","",$P5&amp;""),IF($AD$3="","",INDEX('Extraction History'!$A$3:$DT$9102,$Q5,$AD$3)&amp;""))</f>
        <v>Employee State</v>
      </c>
      <c r="S5" s="23">
        <v>3</v>
      </c>
      <c r="T5" s="23" t="str">
        <f t="shared" ref="T5:T68" si="5">_xlfn.XLOOKUP($S5,$Q$5:$Q$9104,$R$5:$R$9104,"")</f>
        <v>Dummy_USR 27 29137</v>
      </c>
      <c r="U5" s="23" t="str">
        <f t="shared" ref="U5:U68" si="6">IFERROR(_xlfn.TEXTBEFORE($T5,_xlfn.UNICHAR(160),1),"")</f>
        <v>Dummy_USR 27</v>
      </c>
      <c r="V5" s="24" t="str">
        <f t="shared" ref="V5:V68" si="7">IF($U5="","",_xlfn.TEXTAFTER($T5,_xlfn.UNICHAR(160),1))</f>
        <v>29137</v>
      </c>
      <c r="W5" s="23">
        <v>4</v>
      </c>
      <c r="X5" s="23" t="str">
        <f t="shared" ref="X5:X68" si="8">_xlfn.XLOOKUP($W5,$Q$5:$Q$9104,$R$5:$R$9104,"")</f>
        <v>Offline · 21:00:02</v>
      </c>
      <c r="Y5" s="23" t="str">
        <f t="shared" ref="Y5:Y68" si="9">IFERROR(IF($Z5="","",TRIM(SUBSTITUTE(_xlfn.TEXTAFTER($X5,_xlfn.UNICHAR(160)&amp;"·",1),_xlfn.UNICHAR(160)," "))),"")</f>
        <v>21:00:02</v>
      </c>
      <c r="Z5" s="23" t="str">
        <f t="shared" ref="Z5:Z68" si="10">IFERROR(_xlfn.TEXTBEFORE($X5,_xlfn.UNICHAR(160),1),$X5)</f>
        <v>Offline</v>
      </c>
      <c r="AA5" s="25" t="str">
        <f>IF($U5="","",IF(COUNTIF(HC!$C:$C,$U5)&gt;0,"Y",IF(COUNTIF($U$5:$U5,$U5)=1,"N","dup")))</f>
        <v>Y</v>
      </c>
    </row>
    <row r="6" spans="1:34" x14ac:dyDescent="0.3">
      <c r="A6" s="19">
        <f>IF(INDEX('Agents Shift'!$B:$B,ROW())="","",INDEX('Agents Shift'!$B:$B,ROW()))</f>
        <v>100062</v>
      </c>
      <c r="B6" s="20" t="str">
        <f>IF($A6="","",_xlfn.XLOOKUP($A6,HC!$A:$A,HC!$B:$B,""))</f>
        <v>Dummy_AG 62</v>
      </c>
      <c r="C6" s="19" t="str">
        <f>IF($A6="","",_xlfn.XLOOKUP($A6,HC!$A:$A,HC!$E:$E,""))</f>
        <v>LOB_2</v>
      </c>
      <c r="D6" s="20" t="str">
        <f>IF($A6="","",_xlfn.XLOOKUP($A6,HC!$A:$A,HC!$D:$D,""))</f>
        <v>Dummy_TL 5</v>
      </c>
      <c r="E6" s="68" t="str">
        <f>IF(OR($A6="",$AE$3=""),"",IFERROR(IF(ISBLANK(INDEX('Agents Shift'!$F:$S,MATCH($A6,'Agents Shift'!$B:$B,0),$AE$3)),"",INDEX('Agents Shift'!$F:$S,MATCH($A6,'Agents Shift'!$B:$B,0),$AE$3)),""))</f>
        <v>OFF</v>
      </c>
      <c r="F6" s="68" t="str">
        <f>IF(OR($A6="",$AE$3=""),"",IFERROR(IF(ISBLANK(INDEX('Agents Shift'!$F:$S,MATCH($A6,'Agents Shift'!$B:$B,0),$AE$3+1)),"",INDEX('Agents Shift'!$F:$S,MATCH($A6,'Agents Shift'!$B:$B,0),$AE$3+1)),""))</f>
        <v>OFF</v>
      </c>
      <c r="G6" s="20" t="str">
        <f>IF($A6="","",_xlfn.XLOOKUP($A6,HC!$A:$A,HC!$C:$C,""))</f>
        <v>Dummy_USR 62</v>
      </c>
      <c r="H6" s="20" t="str">
        <f t="shared" si="0"/>
        <v>Offline</v>
      </c>
      <c r="I6" s="19" t="str">
        <f t="shared" si="1"/>
        <v>20:59:35</v>
      </c>
      <c r="J6" s="19" t="str">
        <f>IF(OR($A6="",$H6=""),"",IF($H6="Not in Web Tool","Unmatched",_xlfn.XLOOKUP($H6,'RAW Data'!$E:$E,'RAW Data'!$F:$F,"Unmapped")))</f>
        <v>No</v>
      </c>
      <c r="K6" s="19" t="str">
        <f t="shared" si="2"/>
        <v>NO</v>
      </c>
      <c r="M6" s="21" t="str">
        <f t="shared" si="3"/>
        <v/>
      </c>
      <c r="N6" s="21" t="str">
        <f t="shared" si="4"/>
        <v/>
      </c>
      <c r="P6" s="22" t="s">
        <v>39</v>
      </c>
      <c r="Q6" s="23">
        <v>2</v>
      </c>
      <c r="R6" s="23" t="str">
        <f>IF($C$3="Live Paste",IF($P6="","",$P6&amp;""),IF($AD$3="","",INDEX('Extraction History'!$A$3:$DT$9102,$Q6,$AD$3)&amp;""))</f>
        <v>DA</v>
      </c>
      <c r="S6" s="23">
        <f t="shared" ref="S6:S69" si="11">S5+6</f>
        <v>9</v>
      </c>
      <c r="T6" s="23" t="str">
        <f t="shared" si="5"/>
        <v>Dummy_USR 33 29135</v>
      </c>
      <c r="U6" s="23" t="str">
        <f t="shared" si="6"/>
        <v>Dummy_USR 33</v>
      </c>
      <c r="V6" s="24" t="str">
        <f t="shared" si="7"/>
        <v>29135</v>
      </c>
      <c r="W6" s="23">
        <f t="shared" ref="W6:W69" si="12">W5+6</f>
        <v>10</v>
      </c>
      <c r="X6" s="23" t="str">
        <f t="shared" si="8"/>
        <v>Offline · 4:20:58:41</v>
      </c>
      <c r="Y6" s="23" t="str">
        <f t="shared" si="9"/>
        <v>4:20:58:41</v>
      </c>
      <c r="Z6" s="23" t="str">
        <f t="shared" si="10"/>
        <v>Offline</v>
      </c>
      <c r="AA6" s="25" t="str">
        <f>IF($U6="","",IF(COUNTIF(HC!$C:$C,$U6)&gt;0,"Y",IF(COUNTIF($U$5:$U6,$U6)=1,"N","dup")))</f>
        <v>Y</v>
      </c>
    </row>
    <row r="7" spans="1:34" x14ac:dyDescent="0.3">
      <c r="A7" s="19">
        <f>IF(INDEX('Agents Shift'!$B:$B,ROW())="","",INDEX('Agents Shift'!$B:$B,ROW()))</f>
        <v>100092</v>
      </c>
      <c r="B7" s="20" t="str">
        <f>IF($A7="","",_xlfn.XLOOKUP($A7,HC!$A:$A,HC!$B:$B,""))</f>
        <v>Dummy_AG 92</v>
      </c>
      <c r="C7" s="19" t="str">
        <f>IF($A7="","",_xlfn.XLOOKUP($A7,HC!$A:$A,HC!$E:$E,""))</f>
        <v>LOB_1</v>
      </c>
      <c r="D7" s="20" t="str">
        <f>IF($A7="","",_xlfn.XLOOKUP($A7,HC!$A:$A,HC!$D:$D,""))</f>
        <v>Dummy_TL 2</v>
      </c>
      <c r="E7" s="68">
        <f>IF(OR($A7="",$AE$3=""),"",IFERROR(IF(ISBLANK(INDEX('Agents Shift'!$F:$S,MATCH($A7,'Agents Shift'!$B:$B,0),$AE$3)),"",INDEX('Agents Shift'!$F:$S,MATCH($A7,'Agents Shift'!$B:$B,0),$AE$3)),""))</f>
        <v>0.33333333333333331</v>
      </c>
      <c r="F7" s="68">
        <f>IF(OR($A7="",$AE$3=""),"",IFERROR(IF(ISBLANK(INDEX('Agents Shift'!$F:$S,MATCH($A7,'Agents Shift'!$B:$B,0),$AE$3+1)),"",INDEX('Agents Shift'!$F:$S,MATCH($A7,'Agents Shift'!$B:$B,0),$AE$3+1)),""))</f>
        <v>0.66666666666666663</v>
      </c>
      <c r="G7" s="20" t="str">
        <f>IF($A7="","",_xlfn.XLOOKUP($A7,HC!$A:$A,HC!$C:$C,""))</f>
        <v>Dummy_USR 92</v>
      </c>
      <c r="H7" s="20" t="str">
        <f t="shared" si="0"/>
        <v>Lunch</v>
      </c>
      <c r="I7" s="19" t="str">
        <f t="shared" si="1"/>
        <v>15:42</v>
      </c>
      <c r="J7" s="19" t="str">
        <f>IF(OR($A7="",$H7=""),"",IF($H7="Not in Web Tool","Unmatched",_xlfn.XLOOKUP($H7,'RAW Data'!$E:$E,'RAW Data'!$F:$F,"Unmapped")))</f>
        <v>Not Productive</v>
      </c>
      <c r="K7" s="19" t="str">
        <f t="shared" si="2"/>
        <v>Lunch</v>
      </c>
      <c r="M7" s="21">
        <f t="shared" si="3"/>
        <v>480</v>
      </c>
      <c r="N7" s="21">
        <f t="shared" si="4"/>
        <v>960</v>
      </c>
      <c r="P7" s="22" t="s">
        <v>117</v>
      </c>
      <c r="Q7" s="23">
        <v>3</v>
      </c>
      <c r="R7" s="23" t="str">
        <f>IF($C$3="Live Paste",IF($P7="","",$P7&amp;""),IF($AD$3="","",INDEX('Extraction History'!$A$3:$DT$9102,$Q7,$AD$3)&amp;""))</f>
        <v>Dummy_USR 27 29137</v>
      </c>
      <c r="S7" s="23">
        <f t="shared" si="11"/>
        <v>15</v>
      </c>
      <c r="T7" s="23" t="str">
        <f t="shared" si="5"/>
        <v>Dummy_USR 85 20123</v>
      </c>
      <c r="U7" s="23" t="str">
        <f t="shared" si="6"/>
        <v>Dummy_USR 85</v>
      </c>
      <c r="V7" s="24" t="str">
        <f t="shared" si="7"/>
        <v>20123</v>
      </c>
      <c r="W7" s="23">
        <f t="shared" si="12"/>
        <v>16</v>
      </c>
      <c r="X7" s="23" t="str">
        <f t="shared" si="8"/>
        <v>Offline · 14:00:11</v>
      </c>
      <c r="Y7" s="23" t="str">
        <f t="shared" si="9"/>
        <v>14:00:11</v>
      </c>
      <c r="Z7" s="23" t="str">
        <f t="shared" si="10"/>
        <v>Offline</v>
      </c>
      <c r="AA7" s="25" t="str">
        <f>IF($U7="","",IF(COUNTIF(HC!$C:$C,$U7)&gt;0,"Y",IF(COUNTIF($U$5:$U7,$U7)=1,"N","dup")))</f>
        <v>Y</v>
      </c>
    </row>
    <row r="8" spans="1:34" x14ac:dyDescent="0.3">
      <c r="A8" s="19">
        <f>IF(INDEX('Agents Shift'!$B:$B,ROW())="","",INDEX('Agents Shift'!$B:$B,ROW()))</f>
        <v>100073</v>
      </c>
      <c r="B8" s="20" t="str">
        <f>IF($A8="","",_xlfn.XLOOKUP($A8,HC!$A:$A,HC!$B:$B,""))</f>
        <v>Dummy_AG 73</v>
      </c>
      <c r="C8" s="19" t="str">
        <f>IF($A8="","",_xlfn.XLOOKUP($A8,HC!$A:$A,HC!$E:$E,""))</f>
        <v>LOB_1</v>
      </c>
      <c r="D8" s="20" t="str">
        <f>IF($A8="","",_xlfn.XLOOKUP($A8,HC!$A:$A,HC!$D:$D,""))</f>
        <v>Dummy_TL 5</v>
      </c>
      <c r="E8" s="68">
        <f>IF(OR($A8="",$AE$3=""),"",IFERROR(IF(ISBLANK(INDEX('Agents Shift'!$F:$S,MATCH($A8,'Agents Shift'!$B:$B,0),$AE$3)),"",INDEX('Agents Shift'!$F:$S,MATCH($A8,'Agents Shift'!$B:$B,0),$AE$3)),""))</f>
        <v>0.33333333333333331</v>
      </c>
      <c r="F8" s="68">
        <f>IF(OR($A8="",$AE$3=""),"",IFERROR(IF(ISBLANK(INDEX('Agents Shift'!$F:$S,MATCH($A8,'Agents Shift'!$B:$B,0),$AE$3+1)),"",INDEX('Agents Shift'!$F:$S,MATCH($A8,'Agents Shift'!$B:$B,0),$AE$3+1)),""))</f>
        <v>0.66666666666666663</v>
      </c>
      <c r="G8" s="20" t="str">
        <f>IF($A8="","",_xlfn.XLOOKUP($A8,HC!$A:$A,HC!$C:$C,""))</f>
        <v>Dummy_USR 73</v>
      </c>
      <c r="H8" s="20" t="str">
        <f t="shared" si="0"/>
        <v>Outbound</v>
      </c>
      <c r="I8" s="19" t="str">
        <f t="shared" si="1"/>
        <v>12:29</v>
      </c>
      <c r="J8" s="19" t="str">
        <f>IF(OR($A8="",$H8=""),"",IF($H8="Not in Web Tool","Unmatched",_xlfn.XLOOKUP($H8,'RAW Data'!$E:$E,'RAW Data'!$F:$F,"Unmapped")))</f>
        <v>Yes</v>
      </c>
      <c r="K8" s="19" t="str">
        <f t="shared" si="2"/>
        <v>YES</v>
      </c>
      <c r="M8" s="21">
        <f t="shared" si="3"/>
        <v>480</v>
      </c>
      <c r="N8" s="21">
        <f t="shared" si="4"/>
        <v>960</v>
      </c>
      <c r="P8" s="22" t="s">
        <v>118</v>
      </c>
      <c r="Q8" s="23">
        <v>4</v>
      </c>
      <c r="R8" s="23" t="str">
        <f>IF($C$3="Live Paste",IF($P8="","",$P8&amp;""),IF($AD$3="","",INDEX('Extraction History'!$A$3:$DT$9102,$Q8,$AD$3)&amp;""))</f>
        <v>Offline · 21:00:02</v>
      </c>
      <c r="S8" s="23">
        <f t="shared" si="11"/>
        <v>21</v>
      </c>
      <c r="T8" s="23" t="str">
        <f t="shared" si="5"/>
        <v>Dummy_USR 38 20248</v>
      </c>
      <c r="U8" s="23" t="str">
        <f t="shared" si="6"/>
        <v>Dummy_USR 38</v>
      </c>
      <c r="V8" s="24" t="str">
        <f t="shared" si="7"/>
        <v>20248</v>
      </c>
      <c r="W8" s="23">
        <f t="shared" si="12"/>
        <v>22</v>
      </c>
      <c r="X8" s="23" t="str">
        <f t="shared" si="8"/>
        <v>Available · 01:15</v>
      </c>
      <c r="Y8" s="23" t="str">
        <f t="shared" si="9"/>
        <v>01:15</v>
      </c>
      <c r="Z8" s="23" t="str">
        <f t="shared" si="10"/>
        <v>Available</v>
      </c>
      <c r="AA8" s="25" t="str">
        <f>IF($U8="","",IF(COUNTIF(HC!$C:$C,$U8)&gt;0,"Y",IF(COUNTIF($U$5:$U8,$U8)=1,"N","dup")))</f>
        <v>Y</v>
      </c>
    </row>
    <row r="9" spans="1:34" x14ac:dyDescent="0.3">
      <c r="A9" s="19">
        <f>IF(INDEX('Agents Shift'!$B:$B,ROW())="","",INDEX('Agents Shift'!$B:$B,ROW()))</f>
        <v>100002</v>
      </c>
      <c r="B9" s="20" t="str">
        <f>IF($A9="","",_xlfn.XLOOKUP($A9,HC!$A:$A,HC!$B:$B,""))</f>
        <v>Dummy_AG 2</v>
      </c>
      <c r="C9" s="19" t="str">
        <f>IF($A9="","",_xlfn.XLOOKUP($A9,HC!$A:$A,HC!$E:$E,""))</f>
        <v>LOB_2</v>
      </c>
      <c r="D9" s="20" t="str">
        <f>IF($A9="","",_xlfn.XLOOKUP($A9,HC!$A:$A,HC!$D:$D,""))</f>
        <v>Dummy_TL 2</v>
      </c>
      <c r="E9" s="68">
        <f>IF(OR($A9="",$AE$3=""),"",IFERROR(IF(ISBLANK(INDEX('Agents Shift'!$F:$S,MATCH($A9,'Agents Shift'!$B:$B,0),$AE$3)),"",INDEX('Agents Shift'!$F:$S,MATCH($A9,'Agents Shift'!$B:$B,0),$AE$3)),""))</f>
        <v>0.33333333333333331</v>
      </c>
      <c r="F9" s="68">
        <f>IF(OR($A9="",$AE$3=""),"",IFERROR(IF(ISBLANK(INDEX('Agents Shift'!$F:$S,MATCH($A9,'Agents Shift'!$B:$B,0),$AE$3+1)),"",INDEX('Agents Shift'!$F:$S,MATCH($A9,'Agents Shift'!$B:$B,0),$AE$3+1)),""))</f>
        <v>0.66666666666666663</v>
      </c>
      <c r="G9" s="20" t="str">
        <f>IF($A9="","",_xlfn.XLOOKUP($A9,HC!$A:$A,HC!$C:$C,""))</f>
        <v>Dummy_USR 2</v>
      </c>
      <c r="H9" s="20" t="str">
        <f t="shared" si="0"/>
        <v>Available</v>
      </c>
      <c r="I9" s="19" t="str">
        <f t="shared" si="1"/>
        <v>06:39</v>
      </c>
      <c r="J9" s="19" t="str">
        <f>IF(OR($A9="",$H9=""),"",IF($H9="Not in Web Tool","Unmatched",_xlfn.XLOOKUP($H9,'RAW Data'!$E:$E,'RAW Data'!$F:$F,"Unmapped")))</f>
        <v>Yes</v>
      </c>
      <c r="K9" s="19" t="str">
        <f t="shared" si="2"/>
        <v>YES</v>
      </c>
      <c r="M9" s="21">
        <f t="shared" si="3"/>
        <v>480</v>
      </c>
      <c r="N9" s="21">
        <f t="shared" si="4"/>
        <v>960</v>
      </c>
      <c r="P9" s="22" t="s">
        <v>119</v>
      </c>
      <c r="Q9" s="23">
        <v>5</v>
      </c>
      <c r="R9" s="23" t="str">
        <f>IF($C$3="Live Paste",IF($P9="","",$P9&amp;""),IF($AD$3="","",INDEX('Extraction History'!$A$3:$DT$9102,$Q9,$AD$3)&amp;""))</f>
        <v> 0  0  0</v>
      </c>
      <c r="S9" s="23">
        <f t="shared" si="11"/>
        <v>27</v>
      </c>
      <c r="T9" s="23" t="str">
        <f t="shared" si="5"/>
        <v>Dummy_USR 152 25260</v>
      </c>
      <c r="U9" s="23" t="str">
        <f t="shared" si="6"/>
        <v>Dummy_USR 152</v>
      </c>
      <c r="V9" s="24" t="str">
        <f t="shared" si="7"/>
        <v>25260</v>
      </c>
      <c r="W9" s="23">
        <f t="shared" si="12"/>
        <v>28</v>
      </c>
      <c r="X9" s="23" t="str">
        <f t="shared" si="8"/>
        <v>Offline · 15:21:50</v>
      </c>
      <c r="Y9" s="23" t="str">
        <f t="shared" si="9"/>
        <v>15:21:50</v>
      </c>
      <c r="Z9" s="23" t="str">
        <f t="shared" si="10"/>
        <v>Offline</v>
      </c>
      <c r="AA9" s="25" t="str">
        <f>IF($U9="","",IF(COUNTIF(HC!$C:$C,$U9)&gt;0,"Y",IF(COUNTIF($U$5:$U9,$U9)=1,"N","dup")))</f>
        <v>Y</v>
      </c>
    </row>
    <row r="10" spans="1:34" x14ac:dyDescent="0.3">
      <c r="A10" s="19">
        <f>IF(INDEX('Agents Shift'!$B:$B,ROW())="","",INDEX('Agents Shift'!$B:$B,ROW()))</f>
        <v>100008</v>
      </c>
      <c r="B10" s="20" t="str">
        <f>IF($A10="","",_xlfn.XLOOKUP($A10,HC!$A:$A,HC!$B:$B,""))</f>
        <v>Dummy_AG 8</v>
      </c>
      <c r="C10" s="19" t="str">
        <f>IF($A10="","",_xlfn.XLOOKUP($A10,HC!$A:$A,HC!$E:$E,""))</f>
        <v>LOB_2</v>
      </c>
      <c r="D10" s="20" t="str">
        <f>IF($A10="","",_xlfn.XLOOKUP($A10,HC!$A:$A,HC!$D:$D,""))</f>
        <v>Dummy_TL 5</v>
      </c>
      <c r="E10" s="68">
        <f>IF(OR($A10="",$AE$3=""),"",IFERROR(IF(ISBLANK(INDEX('Agents Shift'!$F:$S,MATCH($A10,'Agents Shift'!$B:$B,0),$AE$3)),"",INDEX('Agents Shift'!$F:$S,MATCH($A10,'Agents Shift'!$B:$B,0),$AE$3)),""))</f>
        <v>0.33333333333333331</v>
      </c>
      <c r="F10" s="68">
        <f>IF(OR($A10="",$AE$3=""),"",IFERROR(IF(ISBLANK(INDEX('Agents Shift'!$F:$S,MATCH($A10,'Agents Shift'!$B:$B,0),$AE$3+1)),"",INDEX('Agents Shift'!$F:$S,MATCH($A10,'Agents Shift'!$B:$B,0),$AE$3+1)),""))</f>
        <v>0.66666666666666663</v>
      </c>
      <c r="G10" s="20" t="str">
        <f>IF($A10="","",_xlfn.XLOOKUP($A10,HC!$A:$A,HC!$C:$C,""))</f>
        <v>Dummy_USR 8</v>
      </c>
      <c r="H10" s="20" t="str">
        <f t="shared" si="0"/>
        <v>Available</v>
      </c>
      <c r="I10" s="19" t="str">
        <f t="shared" si="1"/>
        <v>04:24</v>
      </c>
      <c r="J10" s="19" t="str">
        <f>IF(OR($A10="",$H10=""),"",IF($H10="Not in Web Tool","Unmatched",_xlfn.XLOOKUP($H10,'RAW Data'!$E:$E,'RAW Data'!$F:$F,"Unmapped")))</f>
        <v>Yes</v>
      </c>
      <c r="K10" s="19" t="str">
        <f t="shared" si="2"/>
        <v>YES</v>
      </c>
      <c r="M10" s="21">
        <f t="shared" si="3"/>
        <v>480</v>
      </c>
      <c r="N10" s="21">
        <f t="shared" si="4"/>
        <v>960</v>
      </c>
      <c r="P10" s="22" t="s">
        <v>120</v>
      </c>
      <c r="Q10" s="23">
        <v>6</v>
      </c>
      <c r="R10" s="23" t="str">
        <f>IF($C$3="Live Paste",IF($P10="","",$P10&amp;""),IF($AD$3="","",INDEX('Extraction History'!$A$3:$DT$9102,$Q10,$AD$3)&amp;""))</f>
        <v> 00:00:00  00:00:00  --:--:--</v>
      </c>
      <c r="S10" s="23">
        <f t="shared" si="11"/>
        <v>33</v>
      </c>
      <c r="T10" s="23" t="str">
        <f t="shared" si="5"/>
        <v>Dummy_USR 125 25193</v>
      </c>
      <c r="U10" s="23" t="str">
        <f t="shared" si="6"/>
        <v>Dummy_USR 125</v>
      </c>
      <c r="V10" s="24" t="str">
        <f t="shared" si="7"/>
        <v>25193</v>
      </c>
      <c r="W10" s="23">
        <f t="shared" si="12"/>
        <v>34</v>
      </c>
      <c r="X10" s="23" t="str">
        <f t="shared" si="8"/>
        <v>Offline · 13:59:28</v>
      </c>
      <c r="Y10" s="23" t="str">
        <f t="shared" si="9"/>
        <v>13:59:28</v>
      </c>
      <c r="Z10" s="23" t="str">
        <f t="shared" si="10"/>
        <v>Offline</v>
      </c>
      <c r="AA10" s="25" t="str">
        <f>IF($U10="","",IF(COUNTIF(HC!$C:$C,$U10)&gt;0,"Y",IF(COUNTIF($U$5:$U10,$U10)=1,"N","dup")))</f>
        <v>Y</v>
      </c>
    </row>
    <row r="11" spans="1:34" x14ac:dyDescent="0.3">
      <c r="A11" s="19">
        <f>IF(INDEX('Agents Shift'!$B:$B,ROW())="","",INDEX('Agents Shift'!$B:$B,ROW()))</f>
        <v>100085</v>
      </c>
      <c r="B11" s="20" t="str">
        <f>IF($A11="","",_xlfn.XLOOKUP($A11,HC!$A:$A,HC!$B:$B,""))</f>
        <v>Dummy_AG 85</v>
      </c>
      <c r="C11" s="19" t="str">
        <f>IF($A11="","",_xlfn.XLOOKUP($A11,HC!$A:$A,HC!$E:$E,""))</f>
        <v>LOB_1</v>
      </c>
      <c r="D11" s="20" t="str">
        <f>IF($A11="","",_xlfn.XLOOKUP($A11,HC!$A:$A,HC!$D:$D,""))</f>
        <v>Dummy_TL 7</v>
      </c>
      <c r="E11" s="68">
        <f>IF(OR($A11="",$AE$3=""),"",IFERROR(IF(ISBLANK(INDEX('Agents Shift'!$F:$S,MATCH($A11,'Agents Shift'!$B:$B,0),$AE$3)),"",INDEX('Agents Shift'!$F:$S,MATCH($A11,'Agents Shift'!$B:$B,0),$AE$3)),""))</f>
        <v>0.625</v>
      </c>
      <c r="F11" s="68">
        <f>IF(OR($A11="",$AE$3=""),"",IFERROR(IF(ISBLANK(INDEX('Agents Shift'!$F:$S,MATCH($A11,'Agents Shift'!$B:$B,0),$AE$3+1)),"",INDEX('Agents Shift'!$F:$S,MATCH($A11,'Agents Shift'!$B:$B,0),$AE$3+1)),""))</f>
        <v>0.95833333333333337</v>
      </c>
      <c r="G11" s="20" t="str">
        <f>IF($A11="","",_xlfn.XLOOKUP($A11,HC!$A:$A,HC!$C:$C,""))</f>
        <v>Dummy_USR 85</v>
      </c>
      <c r="H11" s="20" t="str">
        <f t="shared" si="0"/>
        <v>Offline</v>
      </c>
      <c r="I11" s="19" t="str">
        <f t="shared" si="1"/>
        <v>14:00:11</v>
      </c>
      <c r="J11" s="19" t="str">
        <f>IF(OR($A11="",$H11=""),"",IF($H11="Not in Web Tool","Unmatched",_xlfn.XLOOKUP($H11,'RAW Data'!$E:$E,'RAW Data'!$F:$F,"Unmapped")))</f>
        <v>No</v>
      </c>
      <c r="K11" s="19" t="str">
        <f t="shared" si="2"/>
        <v>NO</v>
      </c>
      <c r="M11" s="21">
        <f t="shared" si="3"/>
        <v>900</v>
      </c>
      <c r="N11" s="21">
        <f t="shared" si="4"/>
        <v>1380</v>
      </c>
      <c r="P11" s="22" t="s">
        <v>34</v>
      </c>
      <c r="Q11" s="23">
        <v>7</v>
      </c>
      <c r="R11" s="23" t="str">
        <f>IF($C$3="Live Paste",IF($P11="","",$P11&amp;""),IF($AD$3="","",INDEX('Extraction History'!$A$3:$DT$9102,$Q11,$AD$3)&amp;""))</f>
        <v>Employee State</v>
      </c>
      <c r="S11" s="23">
        <f t="shared" si="11"/>
        <v>39</v>
      </c>
      <c r="T11" s="23" t="str">
        <f t="shared" si="5"/>
        <v>Dummy_USR 168 25263</v>
      </c>
      <c r="U11" s="23" t="str">
        <f t="shared" si="6"/>
        <v>Dummy_USR 168</v>
      </c>
      <c r="V11" s="24" t="str">
        <f t="shared" si="7"/>
        <v>25263</v>
      </c>
      <c r="W11" s="23">
        <f t="shared" si="12"/>
        <v>40</v>
      </c>
      <c r="X11" s="23" t="str">
        <f t="shared" si="8"/>
        <v>Offline · 13:58:54</v>
      </c>
      <c r="Y11" s="23" t="str">
        <f t="shared" si="9"/>
        <v>13:58:54</v>
      </c>
      <c r="Z11" s="23" t="str">
        <f t="shared" si="10"/>
        <v>Offline</v>
      </c>
      <c r="AA11" s="25" t="str">
        <f>IF($U11="","",IF(COUNTIF(HC!$C:$C,$U11)&gt;0,"Y",IF(COUNTIF($U$5:$U11,$U11)=1,"N","dup")))</f>
        <v>Y</v>
      </c>
    </row>
    <row r="12" spans="1:34" x14ac:dyDescent="0.3">
      <c r="A12" s="19">
        <f>IF(INDEX('Agents Shift'!$B:$B,ROW())="","",INDEX('Agents Shift'!$B:$B,ROW()))</f>
        <v>100107</v>
      </c>
      <c r="B12" s="20" t="str">
        <f>IF($A12="","",_xlfn.XLOOKUP($A12,HC!$A:$A,HC!$B:$B,""))</f>
        <v>Dummy_AG 107</v>
      </c>
      <c r="C12" s="19" t="str">
        <f>IF($A12="","",_xlfn.XLOOKUP($A12,HC!$A:$A,HC!$E:$E,""))</f>
        <v>LOB_1</v>
      </c>
      <c r="D12" s="20" t="str">
        <f>IF($A12="","",_xlfn.XLOOKUP($A12,HC!$A:$A,HC!$D:$D,""))</f>
        <v>Dummy_TL 7</v>
      </c>
      <c r="E12" s="68">
        <f>IF(OR($A12="",$AE$3=""),"",IFERROR(IF(ISBLANK(INDEX('Agents Shift'!$F:$S,MATCH($A12,'Agents Shift'!$B:$B,0),$AE$3)),"",INDEX('Agents Shift'!$F:$S,MATCH($A12,'Agents Shift'!$B:$B,0),$AE$3)),""))</f>
        <v>0.625</v>
      </c>
      <c r="F12" s="68">
        <f>IF(OR($A12="",$AE$3=""),"",IFERROR(IF(ISBLANK(INDEX('Agents Shift'!$F:$S,MATCH($A12,'Agents Shift'!$B:$B,0),$AE$3+1)),"",INDEX('Agents Shift'!$F:$S,MATCH($A12,'Agents Shift'!$B:$B,0),$AE$3+1)),""))</f>
        <v>0.91666666666666663</v>
      </c>
      <c r="G12" s="20" t="str">
        <f>IF($A12="","",_xlfn.XLOOKUP($A12,HC!$A:$A,HC!$C:$C,""))</f>
        <v>Dummy_USR 107</v>
      </c>
      <c r="H12" s="20" t="str">
        <f t="shared" si="0"/>
        <v>Offline</v>
      </c>
      <c r="I12" s="19" t="str">
        <f t="shared" si="1"/>
        <v>13:59:40</v>
      </c>
      <c r="J12" s="19" t="str">
        <f>IF(OR($A12="",$H12=""),"",IF($H12="Not in Web Tool","Unmatched",_xlfn.XLOOKUP($H12,'RAW Data'!$E:$E,'RAW Data'!$F:$F,"Unmapped")))</f>
        <v>No</v>
      </c>
      <c r="K12" s="19" t="str">
        <f t="shared" si="2"/>
        <v>NO</v>
      </c>
      <c r="M12" s="21">
        <f t="shared" si="3"/>
        <v>900</v>
      </c>
      <c r="N12" s="21">
        <f t="shared" si="4"/>
        <v>1320</v>
      </c>
      <c r="P12" s="22" t="s">
        <v>39</v>
      </c>
      <c r="Q12" s="23">
        <v>8</v>
      </c>
      <c r="R12" s="23" t="str">
        <f>IF($C$3="Live Paste",IF($P12="","",$P12&amp;""),IF($AD$3="","",INDEX('Extraction History'!$A$3:$DT$9102,$Q12,$AD$3)&amp;""))</f>
        <v>DA</v>
      </c>
      <c r="S12" s="23">
        <f t="shared" si="11"/>
        <v>45</v>
      </c>
      <c r="T12" s="23" t="str">
        <f t="shared" si="5"/>
        <v>Dummy_USR 167 25250</v>
      </c>
      <c r="U12" s="23" t="str">
        <f t="shared" si="6"/>
        <v>Dummy_USR 167</v>
      </c>
      <c r="V12" s="24" t="str">
        <f t="shared" si="7"/>
        <v>25250</v>
      </c>
      <c r="W12" s="23">
        <f t="shared" si="12"/>
        <v>46</v>
      </c>
      <c r="X12" s="23" t="str">
        <f t="shared" si="8"/>
        <v>Offline · 13:59:55</v>
      </c>
      <c r="Y12" s="23" t="str">
        <f t="shared" si="9"/>
        <v>13:59:55</v>
      </c>
      <c r="Z12" s="23" t="str">
        <f t="shared" si="10"/>
        <v>Offline</v>
      </c>
      <c r="AA12" s="25" t="str">
        <f>IF($U12="","",IF(COUNTIF(HC!$C:$C,$U12)&gt;0,"Y",IF(COUNTIF($U$5:$U12,$U12)=1,"N","dup")))</f>
        <v>Y</v>
      </c>
    </row>
    <row r="13" spans="1:34" x14ac:dyDescent="0.3">
      <c r="A13" s="19">
        <f>IF(INDEX('Agents Shift'!$B:$B,ROW())="","",INDEX('Agents Shift'!$B:$B,ROW()))</f>
        <v>100097</v>
      </c>
      <c r="B13" s="20" t="str">
        <f>IF($A13="","",_xlfn.XLOOKUP($A13,HC!$A:$A,HC!$B:$B,""))</f>
        <v>Dummy_AG 97</v>
      </c>
      <c r="C13" s="19" t="str">
        <f>IF($A13="","",_xlfn.XLOOKUP($A13,HC!$A:$A,HC!$E:$E,""))</f>
        <v>LOB_2</v>
      </c>
      <c r="D13" s="20" t="str">
        <f>IF($A13="","",_xlfn.XLOOKUP($A13,HC!$A:$A,HC!$D:$D,""))</f>
        <v>Dummy_TL 10</v>
      </c>
      <c r="E13" s="68">
        <f>IF(OR($A13="",$AE$3=""),"",IFERROR(IF(ISBLANK(INDEX('Agents Shift'!$F:$S,MATCH($A13,'Agents Shift'!$B:$B,0),$AE$3)),"",INDEX('Agents Shift'!$F:$S,MATCH($A13,'Agents Shift'!$B:$B,0),$AE$3)),""))</f>
        <v>0.66666666666666663</v>
      </c>
      <c r="F13" s="68">
        <f>IF(OR($A13="",$AE$3=""),"",IFERROR(IF(ISBLANK(INDEX('Agents Shift'!$F:$S,MATCH($A13,'Agents Shift'!$B:$B,0),$AE$3+1)),"",INDEX('Agents Shift'!$F:$S,MATCH($A13,'Agents Shift'!$B:$B,0),$AE$3+1)),""))</f>
        <v>0.9375</v>
      </c>
      <c r="G13" s="20" t="str">
        <f>IF($A13="","",_xlfn.XLOOKUP($A13,HC!$A:$A,HC!$C:$C,""))</f>
        <v>Dummy_USR 97</v>
      </c>
      <c r="H13" s="20" t="str">
        <f t="shared" si="0"/>
        <v>Offline</v>
      </c>
      <c r="I13" s="19" t="str">
        <f t="shared" si="1"/>
        <v>13:59:56</v>
      </c>
      <c r="J13" s="19" t="str">
        <f>IF(OR($A13="",$H13=""),"",IF($H13="Not in Web Tool","Unmatched",_xlfn.XLOOKUP($H13,'RAW Data'!$E:$E,'RAW Data'!$F:$F,"Unmapped")))</f>
        <v>No</v>
      </c>
      <c r="K13" s="19" t="str">
        <f t="shared" si="2"/>
        <v>NO</v>
      </c>
      <c r="M13" s="21">
        <f t="shared" si="3"/>
        <v>960</v>
      </c>
      <c r="N13" s="21">
        <f t="shared" si="4"/>
        <v>1350</v>
      </c>
      <c r="P13" s="22" t="s">
        <v>121</v>
      </c>
      <c r="Q13" s="23">
        <v>9</v>
      </c>
      <c r="R13" s="23" t="str">
        <f>IF($C$3="Live Paste",IF($P13="","",$P13&amp;""),IF($AD$3="","",INDEX('Extraction History'!$A$3:$DT$9102,$Q13,$AD$3)&amp;""))</f>
        <v>Dummy_USR 33 29135</v>
      </c>
      <c r="S13" s="23">
        <f t="shared" si="11"/>
        <v>51</v>
      </c>
      <c r="T13" s="23" t="str">
        <f t="shared" si="5"/>
        <v>Dummy_USR 166 25246</v>
      </c>
      <c r="U13" s="23" t="str">
        <f t="shared" si="6"/>
        <v>Dummy_USR 166</v>
      </c>
      <c r="V13" s="24" t="str">
        <f t="shared" si="7"/>
        <v>25246</v>
      </c>
      <c r="W13" s="23">
        <f t="shared" si="12"/>
        <v>52</v>
      </c>
      <c r="X13" s="23" t="str">
        <f t="shared" si="8"/>
        <v>Offline · 8:14:00:35</v>
      </c>
      <c r="Y13" s="23" t="str">
        <f t="shared" si="9"/>
        <v>8:14:00:35</v>
      </c>
      <c r="Z13" s="23" t="str">
        <f t="shared" si="10"/>
        <v>Offline</v>
      </c>
      <c r="AA13" s="25" t="str">
        <f>IF($U13="","",IF(COUNTIF(HC!$C:$C,$U13)&gt;0,"Y",IF(COUNTIF($U$5:$U13,$U13)=1,"N","dup")))</f>
        <v>Y</v>
      </c>
    </row>
    <row r="14" spans="1:34" x14ac:dyDescent="0.3">
      <c r="A14" s="19">
        <f>IF(INDEX('Agents Shift'!$B:$B,ROW())="","",INDEX('Agents Shift'!$B:$B,ROW()))</f>
        <v>100017</v>
      </c>
      <c r="B14" s="20" t="str">
        <f>IF($A14="","",_xlfn.XLOOKUP($A14,HC!$A:$A,HC!$B:$B,""))</f>
        <v>Dummy_AG 17</v>
      </c>
      <c r="C14" s="19" t="str">
        <f>IF($A14="","",_xlfn.XLOOKUP($A14,HC!$A:$A,HC!$E:$E,""))</f>
        <v>LOB_2</v>
      </c>
      <c r="D14" s="20" t="str">
        <f>IF($A14="","",_xlfn.XLOOKUP($A14,HC!$A:$A,HC!$D:$D,""))</f>
        <v>Dummy_TL 2</v>
      </c>
      <c r="E14" s="68" t="str">
        <f>IF(OR($A14="",$AE$3=""),"",IFERROR(IF(ISBLANK(INDEX('Agents Shift'!$F:$S,MATCH($A14,'Agents Shift'!$B:$B,0),$AE$3)),"",INDEX('Agents Shift'!$F:$S,MATCH($A14,'Agents Shift'!$B:$B,0),$AE$3)),""))</f>
        <v>VAC</v>
      </c>
      <c r="F14" s="68" t="str">
        <f>IF(OR($A14="",$AE$3=""),"",IFERROR(IF(ISBLANK(INDEX('Agents Shift'!$F:$S,MATCH($A14,'Agents Shift'!$B:$B,0),$AE$3+1)),"",INDEX('Agents Shift'!$F:$S,MATCH($A14,'Agents Shift'!$B:$B,0),$AE$3+1)),""))</f>
        <v>VAC</v>
      </c>
      <c r="G14" s="20" t="str">
        <f>IF($A14="","",_xlfn.XLOOKUP($A14,HC!$A:$A,HC!$C:$C,""))</f>
        <v>Dummy_USR 17</v>
      </c>
      <c r="H14" s="20" t="str">
        <f t="shared" si="0"/>
        <v>Unknown</v>
      </c>
      <c r="I14" s="19" t="str">
        <f t="shared" si="1"/>
        <v/>
      </c>
      <c r="J14" s="19" t="str">
        <f>IF(OR($A14="",$H14=""),"",IF($H14="Not in Web Tool","Unmatched",_xlfn.XLOOKUP($H14,'RAW Data'!$E:$E,'RAW Data'!$F:$F,"Unmapped")))</f>
        <v>Not Productive</v>
      </c>
      <c r="K14" s="19" t="str">
        <f t="shared" si="2"/>
        <v>Unknown</v>
      </c>
      <c r="M14" s="21" t="str">
        <f t="shared" si="3"/>
        <v/>
      </c>
      <c r="N14" s="21" t="str">
        <f t="shared" si="4"/>
        <v/>
      </c>
      <c r="P14" s="22" t="s">
        <v>122</v>
      </c>
      <c r="Q14" s="23">
        <v>10</v>
      </c>
      <c r="R14" s="23" t="str">
        <f>IF($C$3="Live Paste",IF($P14="","",$P14&amp;""),IF($AD$3="","",INDEX('Extraction History'!$A$3:$DT$9102,$Q14,$AD$3)&amp;""))</f>
        <v>Offline · 4:20:58:41</v>
      </c>
      <c r="S14" s="23">
        <f t="shared" si="11"/>
        <v>57</v>
      </c>
      <c r="T14" s="23" t="str">
        <f t="shared" si="5"/>
        <v>Dummy_USR 165 25256</v>
      </c>
      <c r="U14" s="23" t="str">
        <f t="shared" si="6"/>
        <v>Dummy_USR 165</v>
      </c>
      <c r="V14" s="24" t="str">
        <f t="shared" si="7"/>
        <v>25256</v>
      </c>
      <c r="W14" s="23">
        <f t="shared" si="12"/>
        <v>58</v>
      </c>
      <c r="X14" s="23" t="str">
        <f t="shared" si="8"/>
        <v>Unknown</v>
      </c>
      <c r="Y14" s="23" t="str">
        <f t="shared" si="9"/>
        <v/>
      </c>
      <c r="Z14" s="23" t="str">
        <f t="shared" si="10"/>
        <v>Unknown</v>
      </c>
      <c r="AA14" s="25" t="str">
        <f>IF($U14="","",IF(COUNTIF(HC!$C:$C,$U14)&gt;0,"Y",IF(COUNTIF($U$5:$U14,$U14)=1,"N","dup")))</f>
        <v>Y</v>
      </c>
    </row>
    <row r="15" spans="1:34" x14ac:dyDescent="0.3">
      <c r="A15" s="19">
        <f>IF(INDEX('Agents Shift'!$B:$B,ROW())="","",INDEX('Agents Shift'!$B:$B,ROW()))</f>
        <v>100110</v>
      </c>
      <c r="B15" s="20" t="str">
        <f>IF($A15="","",_xlfn.XLOOKUP($A15,HC!$A:$A,HC!$B:$B,""))</f>
        <v>Dummy_AG 110</v>
      </c>
      <c r="C15" s="19" t="str">
        <f>IF($A15="","",_xlfn.XLOOKUP($A15,HC!$A:$A,HC!$E:$E,""))</f>
        <v>LOB_1</v>
      </c>
      <c r="D15" s="20" t="str">
        <f>IF($A15="","",_xlfn.XLOOKUP($A15,HC!$A:$A,HC!$D:$D,""))</f>
        <v>Dummy_TL 1</v>
      </c>
      <c r="E15" s="68" t="str">
        <f>IF(OR($A15="",$AE$3=""),"",IFERROR(IF(ISBLANK(INDEX('Agents Shift'!$F:$S,MATCH($A15,'Agents Shift'!$B:$B,0),$AE$3)),"",INDEX('Agents Shift'!$F:$S,MATCH($A15,'Agents Shift'!$B:$B,0),$AE$3)),""))</f>
        <v>OFF</v>
      </c>
      <c r="F15" s="68" t="str">
        <f>IF(OR($A15="",$AE$3=""),"",IFERROR(IF(ISBLANK(INDEX('Agents Shift'!$F:$S,MATCH($A15,'Agents Shift'!$B:$B,0),$AE$3+1)),"",INDEX('Agents Shift'!$F:$S,MATCH($A15,'Agents Shift'!$B:$B,0),$AE$3+1)),""))</f>
        <v>OFF</v>
      </c>
      <c r="G15" s="20" t="str">
        <f>IF($A15="","",_xlfn.XLOOKUP($A15,HC!$A:$A,HC!$C:$C,""))</f>
        <v>Dummy_USR 110</v>
      </c>
      <c r="H15" s="20" t="str">
        <f t="shared" si="0"/>
        <v>Offline</v>
      </c>
      <c r="I15" s="19" t="str">
        <f t="shared" si="1"/>
        <v>21:00:08</v>
      </c>
      <c r="J15" s="19" t="str">
        <f>IF(OR($A15="",$H15=""),"",IF($H15="Not in Web Tool","Unmatched",_xlfn.XLOOKUP($H15,'RAW Data'!$E:$E,'RAW Data'!$F:$F,"Unmapped")))</f>
        <v>No</v>
      </c>
      <c r="K15" s="19" t="str">
        <f t="shared" si="2"/>
        <v>NO</v>
      </c>
      <c r="M15" s="21" t="str">
        <f t="shared" si="3"/>
        <v/>
      </c>
      <c r="N15" s="21" t="str">
        <f t="shared" si="4"/>
        <v/>
      </c>
      <c r="P15" s="22" t="s">
        <v>119</v>
      </c>
      <c r="Q15" s="23">
        <v>11</v>
      </c>
      <c r="R15" s="23" t="str">
        <f>IF($C$3="Live Paste",IF($P15="","",$P15&amp;""),IF($AD$3="","",INDEX('Extraction History'!$A$3:$DT$9102,$Q15,$AD$3)&amp;""))</f>
        <v> 0  0  0</v>
      </c>
      <c r="S15" s="23">
        <f t="shared" si="11"/>
        <v>63</v>
      </c>
      <c r="T15" s="23" t="str">
        <f t="shared" si="5"/>
        <v>Dummy_USR 164 25253</v>
      </c>
      <c r="U15" s="23" t="str">
        <f t="shared" si="6"/>
        <v>Dummy_USR 164</v>
      </c>
      <c r="V15" s="24" t="str">
        <f t="shared" si="7"/>
        <v>25253</v>
      </c>
      <c r="W15" s="23">
        <f t="shared" si="12"/>
        <v>64</v>
      </c>
      <c r="X15" s="23" t="str">
        <f t="shared" si="8"/>
        <v>Unknown</v>
      </c>
      <c r="Y15" s="23" t="str">
        <f t="shared" si="9"/>
        <v/>
      </c>
      <c r="Z15" s="23" t="str">
        <f t="shared" si="10"/>
        <v>Unknown</v>
      </c>
      <c r="AA15" s="25" t="str">
        <f>IF($U15="","",IF(COUNTIF(HC!$C:$C,$U15)&gt;0,"Y",IF(COUNTIF($U$5:$U15,$U15)=1,"N","dup")))</f>
        <v>Y</v>
      </c>
    </row>
    <row r="16" spans="1:34" x14ac:dyDescent="0.3">
      <c r="A16" s="19">
        <f>IF(INDEX('Agents Shift'!$B:$B,ROW())="","",INDEX('Agents Shift'!$B:$B,ROW()))</f>
        <v>100071</v>
      </c>
      <c r="B16" s="20" t="str">
        <f>IF($A16="","",_xlfn.XLOOKUP($A16,HC!$A:$A,HC!$B:$B,""))</f>
        <v>Dummy_AG 71</v>
      </c>
      <c r="C16" s="19" t="str">
        <f>IF($A16="","",_xlfn.XLOOKUP($A16,HC!$A:$A,HC!$E:$E,""))</f>
        <v>LOB_2</v>
      </c>
      <c r="D16" s="20" t="str">
        <f>IF($A16="","",_xlfn.XLOOKUP($A16,HC!$A:$A,HC!$D:$D,""))</f>
        <v>Dummy_TL 5</v>
      </c>
      <c r="E16" s="68">
        <f>IF(OR($A16="",$AE$3=""),"",IFERROR(IF(ISBLANK(INDEX('Agents Shift'!$F:$S,MATCH($A16,'Agents Shift'!$B:$B,0),$AE$3)),"",INDEX('Agents Shift'!$F:$S,MATCH($A16,'Agents Shift'!$B:$B,0),$AE$3)),""))</f>
        <v>0.33333333333333331</v>
      </c>
      <c r="F16" s="68">
        <f>IF(OR($A16="",$AE$3=""),"",IFERROR(IF(ISBLANK(INDEX('Agents Shift'!$F:$S,MATCH($A16,'Agents Shift'!$B:$B,0),$AE$3+1)),"",INDEX('Agents Shift'!$F:$S,MATCH($A16,'Agents Shift'!$B:$B,0),$AE$3+1)),""))</f>
        <v>0.66666666666666663</v>
      </c>
      <c r="G16" s="20" t="str">
        <f>IF($A16="","",_xlfn.XLOOKUP($A16,HC!$A:$A,HC!$C:$C,""))</f>
        <v>Dummy_USR 71</v>
      </c>
      <c r="H16" s="20" t="str">
        <f t="shared" si="0"/>
        <v>Available</v>
      </c>
      <c r="I16" s="19" t="str">
        <f t="shared" si="1"/>
        <v>12:42</v>
      </c>
      <c r="J16" s="19" t="str">
        <f>IF(OR($A16="",$H16=""),"",IF($H16="Not in Web Tool","Unmatched",_xlfn.XLOOKUP($H16,'RAW Data'!$E:$E,'RAW Data'!$F:$F,"Unmapped")))</f>
        <v>Yes</v>
      </c>
      <c r="K16" s="19" t="str">
        <f t="shared" si="2"/>
        <v>YES</v>
      </c>
      <c r="M16" s="21">
        <f t="shared" si="3"/>
        <v>480</v>
      </c>
      <c r="N16" s="21">
        <f t="shared" si="4"/>
        <v>960</v>
      </c>
      <c r="P16" s="22" t="s">
        <v>120</v>
      </c>
      <c r="Q16" s="23">
        <v>12</v>
      </c>
      <c r="R16" s="23" t="str">
        <f>IF($C$3="Live Paste",IF($P16="","",$P16&amp;""),IF($AD$3="","",INDEX('Extraction History'!$A$3:$DT$9102,$Q16,$AD$3)&amp;""))</f>
        <v> 00:00:00  00:00:00  --:--:--</v>
      </c>
      <c r="S16" s="23">
        <f t="shared" si="11"/>
        <v>69</v>
      </c>
      <c r="T16" s="23" t="str">
        <f t="shared" si="5"/>
        <v>Dummy_USR 163 25264</v>
      </c>
      <c r="U16" s="23" t="str">
        <f t="shared" si="6"/>
        <v>Dummy_USR 163</v>
      </c>
      <c r="V16" s="24" t="str">
        <f t="shared" si="7"/>
        <v>25264</v>
      </c>
      <c r="W16" s="23">
        <f t="shared" si="12"/>
        <v>70</v>
      </c>
      <c r="X16" s="23" t="str">
        <f t="shared" si="8"/>
        <v>Offline · 15:29:25</v>
      </c>
      <c r="Y16" s="23" t="str">
        <f t="shared" si="9"/>
        <v>15:29:25</v>
      </c>
      <c r="Z16" s="23" t="str">
        <f t="shared" si="10"/>
        <v>Offline</v>
      </c>
      <c r="AA16" s="25" t="str">
        <f>IF($U16="","",IF(COUNTIF(HC!$C:$C,$U16)&gt;0,"Y",IF(COUNTIF($U$5:$U16,$U16)=1,"N","dup")))</f>
        <v>Y</v>
      </c>
    </row>
    <row r="17" spans="1:27" x14ac:dyDescent="0.3">
      <c r="A17" s="19">
        <f>IF(INDEX('Agents Shift'!$B:$B,ROW())="","",INDEX('Agents Shift'!$B:$B,ROW()))</f>
        <v>100039</v>
      </c>
      <c r="B17" s="20" t="str">
        <f>IF($A17="","",_xlfn.XLOOKUP($A17,HC!$A:$A,HC!$B:$B,""))</f>
        <v>Dummy_AG 39</v>
      </c>
      <c r="C17" s="19" t="str">
        <f>IF($A17="","",_xlfn.XLOOKUP($A17,HC!$A:$A,HC!$E:$E,""))</f>
        <v>LOB_2</v>
      </c>
      <c r="D17" s="20" t="str">
        <f>IF($A17="","",_xlfn.XLOOKUP($A17,HC!$A:$A,HC!$D:$D,""))</f>
        <v>Dummy_TL 7</v>
      </c>
      <c r="E17" s="68" t="str">
        <f>IF(OR($A17="",$AE$3=""),"",IFERROR(IF(ISBLANK(INDEX('Agents Shift'!$F:$S,MATCH($A17,'Agents Shift'!$B:$B,0),$AE$3)),"",INDEX('Agents Shift'!$F:$S,MATCH($A17,'Agents Shift'!$B:$B,0),$AE$3)),""))</f>
        <v>Leave</v>
      </c>
      <c r="F17" s="68" t="str">
        <f>IF(OR($A17="",$AE$3=""),"",IFERROR(IF(ISBLANK(INDEX('Agents Shift'!$F:$S,MATCH($A17,'Agents Shift'!$B:$B,0),$AE$3+1)),"",INDEX('Agents Shift'!$F:$S,MATCH($A17,'Agents Shift'!$B:$B,0),$AE$3+1)),""))</f>
        <v>Leave</v>
      </c>
      <c r="G17" s="20" t="str">
        <f>IF($A17="","",_xlfn.XLOOKUP($A17,HC!$A:$A,HC!$C:$C,""))</f>
        <v>Dummy_USR 39</v>
      </c>
      <c r="H17" s="20" t="str">
        <f t="shared" si="0"/>
        <v>Not in Web Tool</v>
      </c>
      <c r="I17" s="19" t="str">
        <f t="shared" si="1"/>
        <v/>
      </c>
      <c r="J17" s="19" t="str">
        <f>IF(OR($A17="",$H17=""),"",IF($H17="Not in Web Tool","Unmatched",_xlfn.XLOOKUP($H17,'RAW Data'!$E:$E,'RAW Data'!$F:$F,"Unmapped")))</f>
        <v>Unmatched</v>
      </c>
      <c r="K17" s="19" t="str">
        <f t="shared" si="2"/>
        <v>Unmatched</v>
      </c>
      <c r="M17" s="21" t="str">
        <f t="shared" si="3"/>
        <v/>
      </c>
      <c r="N17" s="21" t="str">
        <f t="shared" si="4"/>
        <v/>
      </c>
      <c r="P17" s="22" t="s">
        <v>34</v>
      </c>
      <c r="Q17" s="23">
        <v>13</v>
      </c>
      <c r="R17" s="23" t="str">
        <f>IF($C$3="Live Paste",IF($P17="","",$P17&amp;""),IF($AD$3="","",INDEX('Extraction History'!$A$3:$DT$9102,$Q17,$AD$3)&amp;""))</f>
        <v>Employee State</v>
      </c>
      <c r="S17" s="23">
        <f t="shared" si="11"/>
        <v>75</v>
      </c>
      <c r="T17" s="23" t="str">
        <f t="shared" si="5"/>
        <v>Dummy_USR 162 25254</v>
      </c>
      <c r="U17" s="23" t="str">
        <f t="shared" si="6"/>
        <v>Dummy_USR 162</v>
      </c>
      <c r="V17" s="24" t="str">
        <f t="shared" si="7"/>
        <v>25254</v>
      </c>
      <c r="W17" s="23">
        <f t="shared" si="12"/>
        <v>76</v>
      </c>
      <c r="X17" s="23" t="str">
        <f t="shared" si="8"/>
        <v>Offline · 13:59:27</v>
      </c>
      <c r="Y17" s="23" t="str">
        <f t="shared" si="9"/>
        <v>13:59:27</v>
      </c>
      <c r="Z17" s="23" t="str">
        <f t="shared" si="10"/>
        <v>Offline</v>
      </c>
      <c r="AA17" s="25" t="str">
        <f>IF($U17="","",IF(COUNTIF(HC!$C:$C,$U17)&gt;0,"Y",IF(COUNTIF($U$5:$U17,$U17)=1,"N","dup")))</f>
        <v>Y</v>
      </c>
    </row>
    <row r="18" spans="1:27" x14ac:dyDescent="0.3">
      <c r="A18" s="19">
        <f>IF(INDEX('Agents Shift'!$B:$B,ROW())="","",INDEX('Agents Shift'!$B:$B,ROW()))</f>
        <v>100065</v>
      </c>
      <c r="B18" s="20" t="str">
        <f>IF($A18="","",_xlfn.XLOOKUP($A18,HC!$A:$A,HC!$B:$B,""))</f>
        <v>Dummy_AG 65</v>
      </c>
      <c r="C18" s="19" t="str">
        <f>IF($A18="","",_xlfn.XLOOKUP($A18,HC!$A:$A,HC!$E:$E,""))</f>
        <v>LOB_2</v>
      </c>
      <c r="D18" s="20" t="str">
        <f>IF($A18="","",_xlfn.XLOOKUP($A18,HC!$A:$A,HC!$D:$D,""))</f>
        <v>Dummy_TL 2</v>
      </c>
      <c r="E18" s="68">
        <f>IF(OR($A18="",$AE$3=""),"",IFERROR(IF(ISBLANK(INDEX('Agents Shift'!$F:$S,MATCH($A18,'Agents Shift'!$B:$B,0),$AE$3)),"",INDEX('Agents Shift'!$F:$S,MATCH($A18,'Agents Shift'!$B:$B,0),$AE$3)),""))</f>
        <v>0.33333333333333331</v>
      </c>
      <c r="F18" s="68">
        <f>IF(OR($A18="",$AE$3=""),"",IFERROR(IF(ISBLANK(INDEX('Agents Shift'!$F:$S,MATCH($A18,'Agents Shift'!$B:$B,0),$AE$3+1)),"",INDEX('Agents Shift'!$F:$S,MATCH($A18,'Agents Shift'!$B:$B,0),$AE$3+1)),""))</f>
        <v>0.66666666666666663</v>
      </c>
      <c r="G18" s="20" t="str">
        <f>IF($A18="","",_xlfn.XLOOKUP($A18,HC!$A:$A,HC!$C:$C,""))</f>
        <v>Dummy_USR 65</v>
      </c>
      <c r="H18" s="20" t="str">
        <f t="shared" si="0"/>
        <v>ACD</v>
      </c>
      <c r="I18" s="19" t="str">
        <f t="shared" si="1"/>
        <v>08:33</v>
      </c>
      <c r="J18" s="19" t="str">
        <f>IF(OR($A18="",$H18=""),"",IF($H18="Not in Web Tool","Unmatched",_xlfn.XLOOKUP($H18,'RAW Data'!$E:$E,'RAW Data'!$F:$F,"Unmapped")))</f>
        <v>Yes</v>
      </c>
      <c r="K18" s="19" t="str">
        <f t="shared" si="2"/>
        <v>YES</v>
      </c>
      <c r="M18" s="21">
        <f t="shared" si="3"/>
        <v>480</v>
      </c>
      <c r="N18" s="21">
        <f t="shared" si="4"/>
        <v>960</v>
      </c>
      <c r="P18" s="22" t="s">
        <v>39</v>
      </c>
      <c r="Q18" s="23">
        <v>14</v>
      </c>
      <c r="R18" s="23" t="str">
        <f>IF($C$3="Live Paste",IF($P18="","",$P18&amp;""),IF($AD$3="","",INDEX('Extraction History'!$A$3:$DT$9102,$Q18,$AD$3)&amp;""))</f>
        <v>DA</v>
      </c>
      <c r="S18" s="23">
        <f t="shared" si="11"/>
        <v>81</v>
      </c>
      <c r="T18" s="23" t="str">
        <f t="shared" si="5"/>
        <v>Dummy_USR 161 25247</v>
      </c>
      <c r="U18" s="23" t="str">
        <f t="shared" si="6"/>
        <v>Dummy_USR 161</v>
      </c>
      <c r="V18" s="24" t="str">
        <f t="shared" si="7"/>
        <v>25247</v>
      </c>
      <c r="W18" s="23">
        <f t="shared" si="12"/>
        <v>82</v>
      </c>
      <c r="X18" s="23" t="str">
        <f t="shared" si="8"/>
        <v>Offline · 1:13:59:55</v>
      </c>
      <c r="Y18" s="23" t="str">
        <f t="shared" si="9"/>
        <v>1:13:59:55</v>
      </c>
      <c r="Z18" s="23" t="str">
        <f t="shared" si="10"/>
        <v>Offline</v>
      </c>
      <c r="AA18" s="25" t="str">
        <f>IF($U18="","",IF(COUNTIF(HC!$C:$C,$U18)&gt;0,"Y",IF(COUNTIF($U$5:$U18,$U18)=1,"N","dup")))</f>
        <v>Y</v>
      </c>
    </row>
    <row r="19" spans="1:27" x14ac:dyDescent="0.3">
      <c r="A19" s="19">
        <f>IF(INDEX('Agents Shift'!$B:$B,ROW())="","",INDEX('Agents Shift'!$B:$B,ROW()))</f>
        <v>100025</v>
      </c>
      <c r="B19" s="20" t="str">
        <f>IF($A19="","",_xlfn.XLOOKUP($A19,HC!$A:$A,HC!$B:$B,""))</f>
        <v>Dummy_AG 25</v>
      </c>
      <c r="C19" s="19" t="str">
        <f>IF($A19="","",_xlfn.XLOOKUP($A19,HC!$A:$A,HC!$E:$E,""))</f>
        <v>LOB_3</v>
      </c>
      <c r="D19" s="20" t="str">
        <f>IF($A19="","",_xlfn.XLOOKUP($A19,HC!$A:$A,HC!$D:$D,""))</f>
        <v>Dummy_TL 3</v>
      </c>
      <c r="E19" s="68">
        <f>IF(OR($A19="",$AE$3=""),"",IFERROR(IF(ISBLANK(INDEX('Agents Shift'!$F:$S,MATCH($A19,'Agents Shift'!$B:$B,0),$AE$3)),"",INDEX('Agents Shift'!$F:$S,MATCH($A19,'Agents Shift'!$B:$B,0),$AE$3)),""))</f>
        <v>0.54166666666666663</v>
      </c>
      <c r="F19" s="68">
        <f>IF(OR($A19="",$AE$3=""),"",IFERROR(IF(ISBLANK(INDEX('Agents Shift'!$F:$S,MATCH($A19,'Agents Shift'!$B:$B,0),$AE$3+1)),"",INDEX('Agents Shift'!$F:$S,MATCH($A19,'Agents Shift'!$B:$B,0),$AE$3+1)),""))</f>
        <v>0.875</v>
      </c>
      <c r="G19" s="20" t="str">
        <f>IF($A19="","",_xlfn.XLOOKUP($A19,HC!$A:$A,HC!$C:$C,""))</f>
        <v>Dummy_USR 25</v>
      </c>
      <c r="H19" s="20" t="str">
        <f t="shared" si="0"/>
        <v>1st Login</v>
      </c>
      <c r="I19" s="19" t="str">
        <f t="shared" si="1"/>
        <v>06:46</v>
      </c>
      <c r="J19" s="19" t="str">
        <f>IF(OR($A19="",$H19=""),"",IF($H19="Not in Web Tool","Unmatched",_xlfn.XLOOKUP($H19,'RAW Data'!$E:$E,'RAW Data'!$F:$F,"Unmapped")))</f>
        <v>Yes</v>
      </c>
      <c r="K19" s="19" t="str">
        <f t="shared" si="2"/>
        <v>YES</v>
      </c>
      <c r="M19" s="21">
        <f t="shared" si="3"/>
        <v>780</v>
      </c>
      <c r="N19" s="21">
        <f t="shared" si="4"/>
        <v>1260</v>
      </c>
      <c r="P19" s="22" t="s">
        <v>123</v>
      </c>
      <c r="Q19" s="23">
        <v>15</v>
      </c>
      <c r="R19" s="23" t="str">
        <f>IF($C$3="Live Paste",IF($P19="","",$P19&amp;""),IF($AD$3="","",INDEX('Extraction History'!$A$3:$DT$9102,$Q19,$AD$3)&amp;""))</f>
        <v>Dummy_USR 85 20123</v>
      </c>
      <c r="S19" s="23">
        <f t="shared" si="11"/>
        <v>87</v>
      </c>
      <c r="T19" s="23" t="str">
        <f t="shared" si="5"/>
        <v>Dummy_USR 160 25262</v>
      </c>
      <c r="U19" s="23" t="str">
        <f t="shared" si="6"/>
        <v>Dummy_USR 160</v>
      </c>
      <c r="V19" s="24" t="str">
        <f t="shared" si="7"/>
        <v>25262</v>
      </c>
      <c r="W19" s="23">
        <f t="shared" si="12"/>
        <v>88</v>
      </c>
      <c r="X19" s="23" t="str">
        <f t="shared" si="8"/>
        <v>Offline · 13:59:40</v>
      </c>
      <c r="Y19" s="23" t="str">
        <f t="shared" si="9"/>
        <v>13:59:40</v>
      </c>
      <c r="Z19" s="23" t="str">
        <f t="shared" si="10"/>
        <v>Offline</v>
      </c>
      <c r="AA19" s="25" t="str">
        <f>IF($U19="","",IF(COUNTIF(HC!$C:$C,$U19)&gt;0,"Y",IF(COUNTIF($U$5:$U19,$U19)=1,"N","dup")))</f>
        <v>Y</v>
      </c>
    </row>
    <row r="20" spans="1:27" x14ac:dyDescent="0.3">
      <c r="A20" s="19">
        <f>IF(INDEX('Agents Shift'!$B:$B,ROW())="","",INDEX('Agents Shift'!$B:$B,ROW()))</f>
        <v>100012</v>
      </c>
      <c r="B20" s="20" t="str">
        <f>IF($A20="","",_xlfn.XLOOKUP($A20,HC!$A:$A,HC!$B:$B,""))</f>
        <v>Dummy_AG 12</v>
      </c>
      <c r="C20" s="19" t="str">
        <f>IF($A20="","",_xlfn.XLOOKUP($A20,HC!$A:$A,HC!$E:$E,""))</f>
        <v>LOB_2</v>
      </c>
      <c r="D20" s="20" t="str">
        <f>IF($A20="","",_xlfn.XLOOKUP($A20,HC!$A:$A,HC!$D:$D,""))</f>
        <v>Dummy_TL 6</v>
      </c>
      <c r="E20" s="68" t="str">
        <f>IF(OR($A20="",$AE$3=""),"",IFERROR(IF(ISBLANK(INDEX('Agents Shift'!$F:$S,MATCH($A20,'Agents Shift'!$B:$B,0),$AE$3)),"",INDEX('Agents Shift'!$F:$S,MATCH($A20,'Agents Shift'!$B:$B,0),$AE$3)),""))</f>
        <v>Leave</v>
      </c>
      <c r="F20" s="68" t="str">
        <f>IF(OR($A20="",$AE$3=""),"",IFERROR(IF(ISBLANK(INDEX('Agents Shift'!$F:$S,MATCH($A20,'Agents Shift'!$B:$B,0),$AE$3+1)),"",INDEX('Agents Shift'!$F:$S,MATCH($A20,'Agents Shift'!$B:$B,0),$AE$3+1)),""))</f>
        <v>Leave</v>
      </c>
      <c r="G20" s="20" t="str">
        <f>IF($A20="","",_xlfn.XLOOKUP($A20,HC!$A:$A,HC!$C:$C,""))</f>
        <v>Dummy_USR 12</v>
      </c>
      <c r="H20" s="20" t="str">
        <f t="shared" si="0"/>
        <v>Not in Web Tool</v>
      </c>
      <c r="I20" s="19" t="str">
        <f t="shared" si="1"/>
        <v/>
      </c>
      <c r="J20" s="19" t="str">
        <f>IF(OR($A20="",$H20=""),"",IF($H20="Not in Web Tool","Unmatched",_xlfn.XLOOKUP($H20,'RAW Data'!$E:$E,'RAW Data'!$F:$F,"Unmapped")))</f>
        <v>Unmatched</v>
      </c>
      <c r="K20" s="19" t="str">
        <f t="shared" si="2"/>
        <v>Unmatched</v>
      </c>
      <c r="M20" s="21" t="str">
        <f t="shared" si="3"/>
        <v/>
      </c>
      <c r="N20" s="21" t="str">
        <f t="shared" si="4"/>
        <v/>
      </c>
      <c r="P20" s="22" t="s">
        <v>124</v>
      </c>
      <c r="Q20" s="23">
        <v>16</v>
      </c>
      <c r="R20" s="23" t="str">
        <f>IF($C$3="Live Paste",IF($P20="","",$P20&amp;""),IF($AD$3="","",INDEX('Extraction History'!$A$3:$DT$9102,$Q20,$AD$3)&amp;""))</f>
        <v>Offline · 14:00:11</v>
      </c>
      <c r="S20" s="23">
        <f t="shared" si="11"/>
        <v>93</v>
      </c>
      <c r="T20" s="23" t="str">
        <f t="shared" si="5"/>
        <v>Dummy_USR 159 25241</v>
      </c>
      <c r="U20" s="23" t="str">
        <f t="shared" si="6"/>
        <v>Dummy_USR 159</v>
      </c>
      <c r="V20" s="24" t="str">
        <f t="shared" si="7"/>
        <v>25241</v>
      </c>
      <c r="W20" s="23">
        <f t="shared" si="12"/>
        <v>94</v>
      </c>
      <c r="X20" s="23" t="str">
        <f t="shared" si="8"/>
        <v>Unknown</v>
      </c>
      <c r="Y20" s="23" t="str">
        <f t="shared" si="9"/>
        <v/>
      </c>
      <c r="Z20" s="23" t="str">
        <f t="shared" si="10"/>
        <v>Unknown</v>
      </c>
      <c r="AA20" s="25" t="str">
        <f>IF($U20="","",IF(COUNTIF(HC!$C:$C,$U20)&gt;0,"Y",IF(COUNTIF($U$5:$U20,$U20)=1,"N","dup")))</f>
        <v>Y</v>
      </c>
    </row>
    <row r="21" spans="1:27" x14ac:dyDescent="0.3">
      <c r="A21" s="19">
        <f>IF(INDEX('Agents Shift'!$B:$B,ROW())="","",INDEX('Agents Shift'!$B:$B,ROW()))</f>
        <v>100007</v>
      </c>
      <c r="B21" s="20" t="str">
        <f>IF($A21="","",_xlfn.XLOOKUP($A21,HC!$A:$A,HC!$B:$B,""))</f>
        <v>Dummy_AG 7</v>
      </c>
      <c r="C21" s="19" t="str">
        <f>IF($A21="","",_xlfn.XLOOKUP($A21,HC!$A:$A,HC!$E:$E,""))</f>
        <v>LOB_2</v>
      </c>
      <c r="D21" s="20" t="str">
        <f>IF($A21="","",_xlfn.XLOOKUP($A21,HC!$A:$A,HC!$D:$D,""))</f>
        <v>Dummy_TL 2</v>
      </c>
      <c r="E21" s="68">
        <f>IF(OR($A21="",$AE$3=""),"",IFERROR(IF(ISBLANK(INDEX('Agents Shift'!$F:$S,MATCH($A21,'Agents Shift'!$B:$B,0),$AE$3)),"",INDEX('Agents Shift'!$F:$S,MATCH($A21,'Agents Shift'!$B:$B,0),$AE$3)),""))</f>
        <v>0.33333333333333331</v>
      </c>
      <c r="F21" s="68">
        <f>IF(OR($A21="",$AE$3=""),"",IFERROR(IF(ISBLANK(INDEX('Agents Shift'!$F:$S,MATCH($A21,'Agents Shift'!$B:$B,0),$AE$3+1)),"",INDEX('Agents Shift'!$F:$S,MATCH($A21,'Agents Shift'!$B:$B,0),$AE$3+1)),""))</f>
        <v>0.66666666666666663</v>
      </c>
      <c r="G21" s="20" t="str">
        <f>IF($A21="","",_xlfn.XLOOKUP($A21,HC!$A:$A,HC!$C:$C,""))</f>
        <v>Dummy_USR 7</v>
      </c>
      <c r="H21" s="20" t="str">
        <f t="shared" si="0"/>
        <v>Available</v>
      </c>
      <c r="I21" s="19" t="str">
        <f t="shared" si="1"/>
        <v>13:51</v>
      </c>
      <c r="J21" s="19" t="str">
        <f>IF(OR($A21="",$H21=""),"",IF($H21="Not in Web Tool","Unmatched",_xlfn.XLOOKUP($H21,'RAW Data'!$E:$E,'RAW Data'!$F:$F,"Unmapped")))</f>
        <v>Yes</v>
      </c>
      <c r="K21" s="19" t="str">
        <f t="shared" si="2"/>
        <v>YES</v>
      </c>
      <c r="M21" s="21">
        <f t="shared" si="3"/>
        <v>480</v>
      </c>
      <c r="N21" s="21">
        <f t="shared" si="4"/>
        <v>960</v>
      </c>
      <c r="P21" s="22" t="s">
        <v>119</v>
      </c>
      <c r="Q21" s="23">
        <v>17</v>
      </c>
      <c r="R21" s="23" t="str">
        <f>IF($C$3="Live Paste",IF($P21="","",$P21&amp;""),IF($AD$3="","",INDEX('Extraction History'!$A$3:$DT$9102,$Q21,$AD$3)&amp;""))</f>
        <v> 0  0  0</v>
      </c>
      <c r="S21" s="23">
        <f t="shared" si="11"/>
        <v>99</v>
      </c>
      <c r="T21" s="23" t="str">
        <f t="shared" si="5"/>
        <v>Dummy_USR 158 25267</v>
      </c>
      <c r="U21" s="23" t="str">
        <f t="shared" si="6"/>
        <v>Dummy_USR 158</v>
      </c>
      <c r="V21" s="24" t="str">
        <f t="shared" si="7"/>
        <v>25267</v>
      </c>
      <c r="W21" s="23">
        <f t="shared" si="12"/>
        <v>100</v>
      </c>
      <c r="X21" s="23" t="str">
        <f t="shared" si="8"/>
        <v>Offline · 14:00:12</v>
      </c>
      <c r="Y21" s="23" t="str">
        <f t="shared" si="9"/>
        <v>14:00:12</v>
      </c>
      <c r="Z21" s="23" t="str">
        <f t="shared" si="10"/>
        <v>Offline</v>
      </c>
      <c r="AA21" s="25" t="str">
        <f>IF($U21="","",IF(COUNTIF(HC!$C:$C,$U21)&gt;0,"Y",IF(COUNTIF($U$5:$U21,$U21)=1,"N","dup")))</f>
        <v>Y</v>
      </c>
    </row>
    <row r="22" spans="1:27" x14ac:dyDescent="0.3">
      <c r="A22" s="19">
        <f>IF(INDEX('Agents Shift'!$B:$B,ROW())="","",INDEX('Agents Shift'!$B:$B,ROW()))</f>
        <v>100079</v>
      </c>
      <c r="B22" s="20" t="str">
        <f>IF($A22="","",_xlfn.XLOOKUP($A22,HC!$A:$A,HC!$B:$B,""))</f>
        <v>Dummy_AG 79</v>
      </c>
      <c r="C22" s="19" t="str">
        <f>IF($A22="","",_xlfn.XLOOKUP($A22,HC!$A:$A,HC!$E:$E,""))</f>
        <v>LOB_1</v>
      </c>
      <c r="D22" s="20" t="str">
        <f>IF($A22="","",_xlfn.XLOOKUP($A22,HC!$A:$A,HC!$D:$D,""))</f>
        <v>Dummy_TL 8</v>
      </c>
      <c r="E22" s="68">
        <f>IF(OR($A22="",$AE$3=""),"",IFERROR(IF(ISBLANK(INDEX('Agents Shift'!$F:$S,MATCH($A22,'Agents Shift'!$B:$B,0),$AE$3)),"",INDEX('Agents Shift'!$F:$S,MATCH($A22,'Agents Shift'!$B:$B,0),$AE$3)),""))</f>
        <v>0.375</v>
      </c>
      <c r="F22" s="68">
        <f>IF(OR($A22="",$AE$3=""),"",IFERROR(IF(ISBLANK(INDEX('Agents Shift'!$F:$S,MATCH($A22,'Agents Shift'!$B:$B,0),$AE$3+1)),"",INDEX('Agents Shift'!$F:$S,MATCH($A22,'Agents Shift'!$B:$B,0),$AE$3+1)),""))</f>
        <v>0.66666666666666663</v>
      </c>
      <c r="G22" s="20" t="str">
        <f>IF($A22="","",_xlfn.XLOOKUP($A22,HC!$A:$A,HC!$C:$C,""))</f>
        <v>Dummy_USR 79</v>
      </c>
      <c r="H22" s="20" t="str">
        <f t="shared" si="0"/>
        <v>Lunch</v>
      </c>
      <c r="I22" s="19" t="str">
        <f t="shared" si="1"/>
        <v>13:55</v>
      </c>
      <c r="J22" s="19" t="str">
        <f>IF(OR($A22="",$H22=""),"",IF($H22="Not in Web Tool","Unmatched",_xlfn.XLOOKUP($H22,'RAW Data'!$E:$E,'RAW Data'!$F:$F,"Unmapped")))</f>
        <v>Not Productive</v>
      </c>
      <c r="K22" s="19" t="str">
        <f t="shared" si="2"/>
        <v>Lunch</v>
      </c>
      <c r="M22" s="21">
        <f t="shared" si="3"/>
        <v>540</v>
      </c>
      <c r="N22" s="21">
        <f t="shared" si="4"/>
        <v>960</v>
      </c>
      <c r="P22" s="22" t="s">
        <v>120</v>
      </c>
      <c r="Q22" s="23">
        <v>18</v>
      </c>
      <c r="R22" s="23" t="str">
        <f>IF($C$3="Live Paste",IF($P22="","",$P22&amp;""),IF($AD$3="","",INDEX('Extraction History'!$A$3:$DT$9102,$Q22,$AD$3)&amp;""))</f>
        <v> 00:00:00  00:00:00  --:--:--</v>
      </c>
      <c r="S22" s="23">
        <f t="shared" si="11"/>
        <v>105</v>
      </c>
      <c r="T22" s="23" t="str">
        <f t="shared" si="5"/>
        <v>Dummy_USR 157 25249</v>
      </c>
      <c r="U22" s="23" t="str">
        <f t="shared" si="6"/>
        <v>Dummy_USR 157</v>
      </c>
      <c r="V22" s="24" t="str">
        <f t="shared" si="7"/>
        <v>25249</v>
      </c>
      <c r="W22" s="23">
        <f t="shared" si="12"/>
        <v>106</v>
      </c>
      <c r="X22" s="23" t="str">
        <f t="shared" si="8"/>
        <v>Offline · 13:59:56</v>
      </c>
      <c r="Y22" s="23" t="str">
        <f t="shared" si="9"/>
        <v>13:59:56</v>
      </c>
      <c r="Z22" s="23" t="str">
        <f t="shared" si="10"/>
        <v>Offline</v>
      </c>
      <c r="AA22" s="25" t="str">
        <f>IF($U22="","",IF(COUNTIF(HC!$C:$C,$U22)&gt;0,"Y",IF(COUNTIF($U$5:$U22,$U22)=1,"N","dup")))</f>
        <v>Y</v>
      </c>
    </row>
    <row r="23" spans="1:27" x14ac:dyDescent="0.3">
      <c r="A23" s="19">
        <f>IF(INDEX('Agents Shift'!$B:$B,ROW())="","",INDEX('Agents Shift'!$B:$B,ROW()))</f>
        <v>100072</v>
      </c>
      <c r="B23" s="20" t="str">
        <f>IF($A23="","",_xlfn.XLOOKUP($A23,HC!$A:$A,HC!$B:$B,""))</f>
        <v>Dummy_AG 72</v>
      </c>
      <c r="C23" s="19" t="str">
        <f>IF($A23="","",_xlfn.XLOOKUP($A23,HC!$A:$A,HC!$E:$E,""))</f>
        <v>LOB_1</v>
      </c>
      <c r="D23" s="20" t="str">
        <f>IF($A23="","",_xlfn.XLOOKUP($A23,HC!$A:$A,HC!$D:$D,""))</f>
        <v>Dummy_TL 8</v>
      </c>
      <c r="E23" s="68">
        <f>IF(OR($A23="",$AE$3=""),"",IFERROR(IF(ISBLANK(INDEX('Agents Shift'!$F:$S,MATCH($A23,'Agents Shift'!$B:$B,0),$AE$3)),"",INDEX('Agents Shift'!$F:$S,MATCH($A23,'Agents Shift'!$B:$B,0),$AE$3)),""))</f>
        <v>0.625</v>
      </c>
      <c r="F23" s="68">
        <f>IF(OR($A23="",$AE$3=""),"",IFERROR(IF(ISBLANK(INDEX('Agents Shift'!$F:$S,MATCH($A23,'Agents Shift'!$B:$B,0),$AE$3+1)),"",INDEX('Agents Shift'!$F:$S,MATCH($A23,'Agents Shift'!$B:$B,0),$AE$3+1)),""))</f>
        <v>0.95833333333333337</v>
      </c>
      <c r="G23" s="20" t="str">
        <f>IF($A23="","",_xlfn.XLOOKUP($A23,HC!$A:$A,HC!$C:$C,""))</f>
        <v>Dummy_USR 72</v>
      </c>
      <c r="H23" s="20" t="str">
        <f t="shared" si="0"/>
        <v>Offline</v>
      </c>
      <c r="I23" s="19" t="str">
        <f t="shared" si="1"/>
        <v>3:13:58:46</v>
      </c>
      <c r="J23" s="19" t="str">
        <f>IF(OR($A23="",$H23=""),"",IF($H23="Not in Web Tool","Unmatched",_xlfn.XLOOKUP($H23,'RAW Data'!$E:$E,'RAW Data'!$F:$F,"Unmapped")))</f>
        <v>No</v>
      </c>
      <c r="K23" s="19" t="str">
        <f t="shared" si="2"/>
        <v>NO</v>
      </c>
      <c r="M23" s="21">
        <f t="shared" si="3"/>
        <v>900</v>
      </c>
      <c r="N23" s="21">
        <f t="shared" si="4"/>
        <v>1380</v>
      </c>
      <c r="P23" s="22" t="s">
        <v>34</v>
      </c>
      <c r="Q23" s="23">
        <v>19</v>
      </c>
      <c r="R23" s="23" t="str">
        <f>IF($C$3="Live Paste",IF($P23="","",$P23&amp;""),IF($AD$3="","",INDEX('Extraction History'!$A$3:$DT$9102,$Q23,$AD$3)&amp;""))</f>
        <v>Employee State</v>
      </c>
      <c r="S23" s="23">
        <f t="shared" si="11"/>
        <v>111</v>
      </c>
      <c r="T23" s="23" t="str">
        <f t="shared" si="5"/>
        <v>Dummy_USR 156 25257</v>
      </c>
      <c r="U23" s="23" t="str">
        <f t="shared" si="6"/>
        <v>Dummy_USR 156</v>
      </c>
      <c r="V23" s="24" t="str">
        <f t="shared" si="7"/>
        <v>25257</v>
      </c>
      <c r="W23" s="23">
        <f t="shared" si="12"/>
        <v>112</v>
      </c>
      <c r="X23" s="23" t="str">
        <f t="shared" si="8"/>
        <v>Offline · 13:59:56</v>
      </c>
      <c r="Y23" s="23" t="str">
        <f t="shared" si="9"/>
        <v>13:59:56</v>
      </c>
      <c r="Z23" s="23" t="str">
        <f t="shared" si="10"/>
        <v>Offline</v>
      </c>
      <c r="AA23" s="25" t="str">
        <f>IF($U23="","",IF(COUNTIF(HC!$C:$C,$U23)&gt;0,"Y",IF(COUNTIF($U$5:$U23,$U23)=1,"N","dup")))</f>
        <v>Y</v>
      </c>
    </row>
    <row r="24" spans="1:27" x14ac:dyDescent="0.3">
      <c r="A24" s="19">
        <f>IF(INDEX('Agents Shift'!$B:$B,ROW())="","",INDEX('Agents Shift'!$B:$B,ROW()))</f>
        <v>100063</v>
      </c>
      <c r="B24" s="20" t="str">
        <f>IF($A24="","",_xlfn.XLOOKUP($A24,HC!$A:$A,HC!$B:$B,""))</f>
        <v>Dummy_AG 63</v>
      </c>
      <c r="C24" s="19" t="str">
        <f>IF($A24="","",_xlfn.XLOOKUP($A24,HC!$A:$A,HC!$E:$E,""))</f>
        <v>LOB_1</v>
      </c>
      <c r="D24" s="20" t="str">
        <f>IF($A24="","",_xlfn.XLOOKUP($A24,HC!$A:$A,HC!$D:$D,""))</f>
        <v>Dummy_TL 2</v>
      </c>
      <c r="E24" s="68">
        <f>IF(OR($A24="",$AE$3=""),"",IFERROR(IF(ISBLANK(INDEX('Agents Shift'!$F:$S,MATCH($A24,'Agents Shift'!$B:$B,0),$AE$3)),"",INDEX('Agents Shift'!$F:$S,MATCH($A24,'Agents Shift'!$B:$B,0),$AE$3)),""))</f>
        <v>0.33333333333333331</v>
      </c>
      <c r="F24" s="68">
        <f>IF(OR($A24="",$AE$3=""),"",IFERROR(IF(ISBLANK(INDEX('Agents Shift'!$F:$S,MATCH($A24,'Agents Shift'!$B:$B,0),$AE$3+1)),"",INDEX('Agents Shift'!$F:$S,MATCH($A24,'Agents Shift'!$B:$B,0),$AE$3+1)),""))</f>
        <v>0.66666666666666663</v>
      </c>
      <c r="G24" s="20" t="str">
        <f>IF($A24="","",_xlfn.XLOOKUP($A24,HC!$A:$A,HC!$C:$C,""))</f>
        <v>Dummy_USR 63</v>
      </c>
      <c r="H24" s="20" t="str">
        <f t="shared" si="0"/>
        <v>Available</v>
      </c>
      <c r="I24" s="19" t="str">
        <f t="shared" si="1"/>
        <v>06:29</v>
      </c>
      <c r="J24" s="19" t="str">
        <f>IF(OR($A24="",$H24=""),"",IF($H24="Not in Web Tool","Unmatched",_xlfn.XLOOKUP($H24,'RAW Data'!$E:$E,'RAW Data'!$F:$F,"Unmapped")))</f>
        <v>Yes</v>
      </c>
      <c r="K24" s="19" t="str">
        <f t="shared" si="2"/>
        <v>YES</v>
      </c>
      <c r="M24" s="21">
        <f t="shared" si="3"/>
        <v>480</v>
      </c>
      <c r="N24" s="21">
        <f t="shared" si="4"/>
        <v>960</v>
      </c>
      <c r="P24" s="22" t="s">
        <v>39</v>
      </c>
      <c r="Q24" s="23">
        <v>20</v>
      </c>
      <c r="R24" s="23" t="str">
        <f>IF($C$3="Live Paste",IF($P24="","",$P24&amp;""),IF($AD$3="","",INDEX('Extraction History'!$A$3:$DT$9102,$Q24,$AD$3)&amp;""))</f>
        <v>DA</v>
      </c>
      <c r="S24" s="23">
        <f t="shared" si="11"/>
        <v>117</v>
      </c>
      <c r="T24" s="23" t="str">
        <f t="shared" si="5"/>
        <v>Dummy_USR 155 25258</v>
      </c>
      <c r="U24" s="23" t="str">
        <f t="shared" si="6"/>
        <v>Dummy_USR 155</v>
      </c>
      <c r="V24" s="24" t="str">
        <f t="shared" si="7"/>
        <v>25258</v>
      </c>
      <c r="W24" s="23">
        <f t="shared" si="12"/>
        <v>118</v>
      </c>
      <c r="X24" s="23" t="str">
        <f t="shared" si="8"/>
        <v>Unknown</v>
      </c>
      <c r="Y24" s="23" t="str">
        <f t="shared" si="9"/>
        <v/>
      </c>
      <c r="Z24" s="23" t="str">
        <f t="shared" si="10"/>
        <v>Unknown</v>
      </c>
      <c r="AA24" s="25" t="str">
        <f>IF($U24="","",IF(COUNTIF(HC!$C:$C,$U24)&gt;0,"Y",IF(COUNTIF($U$5:$U24,$U24)=1,"N","dup")))</f>
        <v>Y</v>
      </c>
    </row>
    <row r="25" spans="1:27" x14ac:dyDescent="0.3">
      <c r="A25" s="19">
        <f>IF(INDEX('Agents Shift'!$B:$B,ROW())="","",INDEX('Agents Shift'!$B:$B,ROW()))</f>
        <v>100115</v>
      </c>
      <c r="B25" s="20" t="str">
        <f>IF($A25="","",_xlfn.XLOOKUP($A25,HC!$A:$A,HC!$B:$B,""))</f>
        <v>Dummy_AG 115</v>
      </c>
      <c r="C25" s="19" t="str">
        <f>IF($A25="","",_xlfn.XLOOKUP($A25,HC!$A:$A,HC!$E:$E,""))</f>
        <v>LOB_2</v>
      </c>
      <c r="D25" s="20" t="str">
        <f>IF($A25="","",_xlfn.XLOOKUP($A25,HC!$A:$A,HC!$D:$D,""))</f>
        <v>Dummy_TL 8</v>
      </c>
      <c r="E25" s="68">
        <f>IF(OR($A25="",$AE$3=""),"",IFERROR(IF(ISBLANK(INDEX('Agents Shift'!$F:$S,MATCH($A25,'Agents Shift'!$B:$B,0),$AE$3)),"",INDEX('Agents Shift'!$F:$S,MATCH($A25,'Agents Shift'!$B:$B,0),$AE$3)),""))</f>
        <v>0.625</v>
      </c>
      <c r="F25" s="68">
        <f>IF(OR($A25="",$AE$3=""),"",IFERROR(IF(ISBLANK(INDEX('Agents Shift'!$F:$S,MATCH($A25,'Agents Shift'!$B:$B,0),$AE$3+1)),"",INDEX('Agents Shift'!$F:$S,MATCH($A25,'Agents Shift'!$B:$B,0),$AE$3+1)),""))</f>
        <v>0.95833333333333337</v>
      </c>
      <c r="G25" s="20" t="str">
        <f>IF($A25="","",_xlfn.XLOOKUP($A25,HC!$A:$A,HC!$C:$C,""))</f>
        <v>Dummy_USR 115</v>
      </c>
      <c r="H25" s="20" t="str">
        <f t="shared" si="0"/>
        <v>Offline</v>
      </c>
      <c r="I25" s="19" t="str">
        <f t="shared" si="1"/>
        <v>1:13:59:48</v>
      </c>
      <c r="J25" s="19" t="str">
        <f>IF(OR($A25="",$H25=""),"",IF($H25="Not in Web Tool","Unmatched",_xlfn.XLOOKUP($H25,'RAW Data'!$E:$E,'RAW Data'!$F:$F,"Unmapped")))</f>
        <v>No</v>
      </c>
      <c r="K25" s="19" t="str">
        <f t="shared" si="2"/>
        <v>NO</v>
      </c>
      <c r="M25" s="21">
        <f t="shared" si="3"/>
        <v>900</v>
      </c>
      <c r="N25" s="21">
        <f t="shared" si="4"/>
        <v>1380</v>
      </c>
      <c r="P25" s="22" t="s">
        <v>125</v>
      </c>
      <c r="Q25" s="23">
        <v>21</v>
      </c>
      <c r="R25" s="23" t="str">
        <f>IF($C$3="Live Paste",IF($P25="","",$P25&amp;""),IF($AD$3="","",INDEX('Extraction History'!$A$3:$DT$9102,$Q25,$AD$3)&amp;""))</f>
        <v>Dummy_USR 38 20248</v>
      </c>
      <c r="S25" s="23">
        <f t="shared" si="11"/>
        <v>123</v>
      </c>
      <c r="T25" s="23" t="str">
        <f t="shared" si="5"/>
        <v>Dummy_USR 154 25240</v>
      </c>
      <c r="U25" s="23" t="str">
        <f t="shared" si="6"/>
        <v>Dummy_USR 154</v>
      </c>
      <c r="V25" s="24" t="str">
        <f t="shared" si="7"/>
        <v>25240</v>
      </c>
      <c r="W25" s="23">
        <f t="shared" si="12"/>
        <v>124</v>
      </c>
      <c r="X25" s="23" t="str">
        <f t="shared" si="8"/>
        <v>Unknown</v>
      </c>
      <c r="Y25" s="23" t="str">
        <f t="shared" si="9"/>
        <v/>
      </c>
      <c r="Z25" s="23" t="str">
        <f t="shared" si="10"/>
        <v>Unknown</v>
      </c>
      <c r="AA25" s="25" t="str">
        <f>IF($U25="","",IF(COUNTIF(HC!$C:$C,$U25)&gt;0,"Y",IF(COUNTIF($U$5:$U25,$U25)=1,"N","dup")))</f>
        <v>Y</v>
      </c>
    </row>
    <row r="26" spans="1:27" x14ac:dyDescent="0.3">
      <c r="A26" s="19">
        <f>IF(INDEX('Agents Shift'!$B:$B,ROW())="","",INDEX('Agents Shift'!$B:$B,ROW()))</f>
        <v>100108</v>
      </c>
      <c r="B26" s="20" t="str">
        <f>IF($A26="","",_xlfn.XLOOKUP($A26,HC!$A:$A,HC!$B:$B,""))</f>
        <v>Dummy_AG 108</v>
      </c>
      <c r="C26" s="19" t="str">
        <f>IF($A26="","",_xlfn.XLOOKUP($A26,HC!$A:$A,HC!$E:$E,""))</f>
        <v>LOB_1</v>
      </c>
      <c r="D26" s="20" t="str">
        <f>IF($A26="","",_xlfn.XLOOKUP($A26,HC!$A:$A,HC!$D:$D,""))</f>
        <v>Dummy_TL 10</v>
      </c>
      <c r="E26" s="68">
        <f>IF(OR($A26="",$AE$3=""),"",IFERROR(IF(ISBLANK(INDEX('Agents Shift'!$F:$S,MATCH($A26,'Agents Shift'!$B:$B,0),$AE$3)),"",INDEX('Agents Shift'!$F:$S,MATCH($A26,'Agents Shift'!$B:$B,0),$AE$3)),""))</f>
        <v>0.625</v>
      </c>
      <c r="F26" s="68">
        <f>IF(OR($A26="",$AE$3=""),"",IFERROR(IF(ISBLANK(INDEX('Agents Shift'!$F:$S,MATCH($A26,'Agents Shift'!$B:$B,0),$AE$3+1)),"",INDEX('Agents Shift'!$F:$S,MATCH($A26,'Agents Shift'!$B:$B,0),$AE$3+1)),""))</f>
        <v>0.95833333333333337</v>
      </c>
      <c r="G26" s="20" t="str">
        <f>IF($A26="","",_xlfn.XLOOKUP($A26,HC!$A:$A,HC!$C:$C,""))</f>
        <v>Dummy_USR 108</v>
      </c>
      <c r="H26" s="20" t="str">
        <f t="shared" si="0"/>
        <v>Offline</v>
      </c>
      <c r="I26" s="19" t="str">
        <f t="shared" si="1"/>
        <v>1:13:59:04</v>
      </c>
      <c r="J26" s="19" t="str">
        <f>IF(OR($A26="",$H26=""),"",IF($H26="Not in Web Tool","Unmatched",_xlfn.XLOOKUP($H26,'RAW Data'!$E:$E,'RAW Data'!$F:$F,"Unmapped")))</f>
        <v>No</v>
      </c>
      <c r="K26" s="19" t="str">
        <f t="shared" si="2"/>
        <v>NO</v>
      </c>
      <c r="M26" s="21">
        <f t="shared" si="3"/>
        <v>900</v>
      </c>
      <c r="N26" s="21">
        <f t="shared" si="4"/>
        <v>1380</v>
      </c>
      <c r="P26" s="22" t="s">
        <v>126</v>
      </c>
      <c r="Q26" s="23">
        <v>22</v>
      </c>
      <c r="R26" s="23" t="str">
        <f>IF($C$3="Live Paste",IF($P26="","",$P26&amp;""),IF($AD$3="","",INDEX('Extraction History'!$A$3:$DT$9102,$Q26,$AD$3)&amp;""))</f>
        <v>Available · 01:15</v>
      </c>
      <c r="S26" s="23">
        <f t="shared" si="11"/>
        <v>129</v>
      </c>
      <c r="T26" s="23" t="str">
        <f t="shared" si="5"/>
        <v>Dummy_USR 153 25244</v>
      </c>
      <c r="U26" s="23" t="str">
        <f t="shared" si="6"/>
        <v>Dummy_USR 153</v>
      </c>
      <c r="V26" s="24" t="str">
        <f t="shared" si="7"/>
        <v>25244</v>
      </c>
      <c r="W26" s="23">
        <f t="shared" si="12"/>
        <v>130</v>
      </c>
      <c r="X26" s="23" t="str">
        <f t="shared" si="8"/>
        <v>Offline · 13:58:37</v>
      </c>
      <c r="Y26" s="23" t="str">
        <f t="shared" si="9"/>
        <v>13:58:37</v>
      </c>
      <c r="Z26" s="23" t="str">
        <f t="shared" si="10"/>
        <v>Offline</v>
      </c>
      <c r="AA26" s="25" t="str">
        <f>IF($U26="","",IF(COUNTIF(HC!$C:$C,$U26)&gt;0,"Y",IF(COUNTIF($U$5:$U26,$U26)=1,"N","dup")))</f>
        <v>Y</v>
      </c>
    </row>
    <row r="27" spans="1:27" x14ac:dyDescent="0.3">
      <c r="A27" s="19">
        <f>IF(INDEX('Agents Shift'!$B:$B,ROW())="","",INDEX('Agents Shift'!$B:$B,ROW()))</f>
        <v>100044</v>
      </c>
      <c r="B27" s="20" t="str">
        <f>IF($A27="","",_xlfn.XLOOKUP($A27,HC!$A:$A,HC!$B:$B,""))</f>
        <v>Dummy_AG 44</v>
      </c>
      <c r="C27" s="19" t="str">
        <f>IF($A27="","",_xlfn.XLOOKUP($A27,HC!$A:$A,HC!$E:$E,""))</f>
        <v>LOB_2</v>
      </c>
      <c r="D27" s="20" t="str">
        <f>IF($A27="","",_xlfn.XLOOKUP($A27,HC!$A:$A,HC!$D:$D,""))</f>
        <v>Dummy_TL 8</v>
      </c>
      <c r="E27" s="68">
        <f>IF(OR($A27="",$AE$3=""),"",IFERROR(IF(ISBLANK(INDEX('Agents Shift'!$F:$S,MATCH($A27,'Agents Shift'!$B:$B,0),$AE$3)),"",INDEX('Agents Shift'!$F:$S,MATCH($A27,'Agents Shift'!$B:$B,0),$AE$3)),""))</f>
        <v>0.625</v>
      </c>
      <c r="F27" s="68">
        <f>IF(OR($A27="",$AE$3=""),"",IFERROR(IF(ISBLANK(INDEX('Agents Shift'!$F:$S,MATCH($A27,'Agents Shift'!$B:$B,0),$AE$3+1)),"",INDEX('Agents Shift'!$F:$S,MATCH($A27,'Agents Shift'!$B:$B,0),$AE$3+1)),""))</f>
        <v>0.95833333333333337</v>
      </c>
      <c r="G27" s="20" t="str">
        <f>IF($A27="","",_xlfn.XLOOKUP($A27,HC!$A:$A,HC!$C:$C,""))</f>
        <v>Dummy_USR 44</v>
      </c>
      <c r="H27" s="20" t="str">
        <f t="shared" si="0"/>
        <v>Offline</v>
      </c>
      <c r="I27" s="19" t="str">
        <f t="shared" si="1"/>
        <v>14:00:05</v>
      </c>
      <c r="J27" s="19" t="str">
        <f>IF(OR($A27="",$H27=""),"",IF($H27="Not in Web Tool","Unmatched",_xlfn.XLOOKUP($H27,'RAW Data'!$E:$E,'RAW Data'!$F:$F,"Unmapped")))</f>
        <v>No</v>
      </c>
      <c r="K27" s="19" t="str">
        <f t="shared" si="2"/>
        <v>NO</v>
      </c>
      <c r="M27" s="21">
        <f t="shared" si="3"/>
        <v>900</v>
      </c>
      <c r="N27" s="21">
        <f t="shared" si="4"/>
        <v>1380</v>
      </c>
      <c r="P27" s="22" t="s">
        <v>127</v>
      </c>
      <c r="Q27" s="23">
        <v>23</v>
      </c>
      <c r="R27" s="23" t="str">
        <f>IF($C$3="Live Paste",IF($P27="","",$P27&amp;""),IF($AD$3="","",INDEX('Extraction History'!$A$3:$DT$9102,$Q27,$AD$3)&amp;""))</f>
        <v> 3  2  3</v>
      </c>
      <c r="S27" s="23">
        <f t="shared" si="11"/>
        <v>135</v>
      </c>
      <c r="T27" s="23" t="str">
        <f t="shared" si="5"/>
        <v>Dummy_USR 171 28037</v>
      </c>
      <c r="U27" s="23" t="str">
        <f t="shared" si="6"/>
        <v>Dummy_USR 171</v>
      </c>
      <c r="V27" s="24" t="str">
        <f t="shared" si="7"/>
        <v>28037</v>
      </c>
      <c r="W27" s="23">
        <f t="shared" si="12"/>
        <v>136</v>
      </c>
      <c r="X27" s="23" t="str">
        <f t="shared" si="8"/>
        <v>Break (NON MAN) · 04:38</v>
      </c>
      <c r="Y27" s="23" t="str">
        <f t="shared" si="9"/>
        <v>04:38</v>
      </c>
      <c r="Z27" s="23" t="str">
        <f t="shared" si="10"/>
        <v>Break (NON MAN)</v>
      </c>
      <c r="AA27" s="25" t="str">
        <f>IF($U27="","",IF(COUNTIF(HC!$C:$C,$U27)&gt;0,"Y",IF(COUNTIF($U$5:$U27,$U27)=1,"N","dup")))</f>
        <v>N</v>
      </c>
    </row>
    <row r="28" spans="1:27" x14ac:dyDescent="0.3">
      <c r="A28" s="19">
        <f>IF(INDEX('Agents Shift'!$B:$B,ROW())="","",INDEX('Agents Shift'!$B:$B,ROW()))</f>
        <v>100152</v>
      </c>
      <c r="B28" s="20" t="str">
        <f>IF($A28="","",_xlfn.XLOOKUP($A28,HC!$A:$A,HC!$B:$B,""))</f>
        <v>Dummy_AG 152</v>
      </c>
      <c r="C28" s="19" t="str">
        <f>IF($A28="","",_xlfn.XLOOKUP($A28,HC!$A:$A,HC!$E:$E,""))</f>
        <v>LOB_2</v>
      </c>
      <c r="D28" s="20" t="str">
        <f>IF($A28="","",_xlfn.XLOOKUP($A28,HC!$A:$A,HC!$D:$D,""))</f>
        <v>Dummy_TL 12</v>
      </c>
      <c r="E28" s="68">
        <f>IF(OR($A28="",$AE$3=""),"",IFERROR(IF(ISBLANK(INDEX('Agents Shift'!$F:$S,MATCH($A28,'Agents Shift'!$B:$B,0),$AE$3)),"",INDEX('Agents Shift'!$F:$S,MATCH($A28,'Agents Shift'!$B:$B,0),$AE$3)),""))</f>
        <v>0.625</v>
      </c>
      <c r="F28" s="68">
        <f>IF(OR($A28="",$AE$3=""),"",IFERROR(IF(ISBLANK(INDEX('Agents Shift'!$F:$S,MATCH($A28,'Agents Shift'!$B:$B,0),$AE$3+1)),"",INDEX('Agents Shift'!$F:$S,MATCH($A28,'Agents Shift'!$B:$B,0),$AE$3+1)),""))</f>
        <v>0.95833333333333337</v>
      </c>
      <c r="G28" s="20" t="str">
        <f>IF($A28="","",_xlfn.XLOOKUP($A28,HC!$A:$A,HC!$C:$C,""))</f>
        <v>Dummy_USR 152</v>
      </c>
      <c r="H28" s="20" t="str">
        <f t="shared" si="0"/>
        <v>Offline</v>
      </c>
      <c r="I28" s="19" t="str">
        <f t="shared" si="1"/>
        <v>15:21:50</v>
      </c>
      <c r="J28" s="19" t="str">
        <f>IF(OR($A28="",$H28=""),"",IF($H28="Not in Web Tool","Unmatched",_xlfn.XLOOKUP($H28,'RAW Data'!$E:$E,'RAW Data'!$F:$F,"Unmapped")))</f>
        <v>No</v>
      </c>
      <c r="K28" s="19" t="str">
        <f t="shared" si="2"/>
        <v>NO</v>
      </c>
      <c r="M28" s="21">
        <f t="shared" si="3"/>
        <v>900</v>
      </c>
      <c r="N28" s="21">
        <f t="shared" si="4"/>
        <v>1380</v>
      </c>
      <c r="P28" s="22" t="s">
        <v>128</v>
      </c>
      <c r="Q28" s="23">
        <v>24</v>
      </c>
      <c r="R28" s="23" t="str">
        <f>IF($C$3="Live Paste",IF($P28="","",$P28&amp;""),IF($AD$3="","",INDEX('Extraction History'!$A$3:$DT$9102,$Q28,$AD$3)&amp;""))</f>
        <v> 02:24:30  00:00:00 9 June 2026 10:12 · 01:47:49</v>
      </c>
      <c r="S28" s="23">
        <f t="shared" si="11"/>
        <v>141</v>
      </c>
      <c r="T28" s="23" t="str">
        <f t="shared" si="5"/>
        <v>Dummy_USR 151 25266</v>
      </c>
      <c r="U28" s="23" t="str">
        <f t="shared" si="6"/>
        <v>Dummy_USR 151</v>
      </c>
      <c r="V28" s="24" t="str">
        <f t="shared" si="7"/>
        <v>25266</v>
      </c>
      <c r="W28" s="23">
        <f t="shared" si="12"/>
        <v>142</v>
      </c>
      <c r="X28" s="23" t="str">
        <f t="shared" si="8"/>
        <v>Unknown</v>
      </c>
      <c r="Y28" s="23" t="str">
        <f t="shared" si="9"/>
        <v/>
      </c>
      <c r="Z28" s="23" t="str">
        <f t="shared" si="10"/>
        <v>Unknown</v>
      </c>
      <c r="AA28" s="25" t="str">
        <f>IF($U28="","",IF(COUNTIF(HC!$C:$C,$U28)&gt;0,"Y",IF(COUNTIF($U$5:$U28,$U28)=1,"N","dup")))</f>
        <v>Y</v>
      </c>
    </row>
    <row r="29" spans="1:27" x14ac:dyDescent="0.3">
      <c r="A29" s="19">
        <f>IF(INDEX('Agents Shift'!$B:$B,ROW())="","",INDEX('Agents Shift'!$B:$B,ROW()))</f>
        <v>100141</v>
      </c>
      <c r="B29" s="20" t="str">
        <f>IF($A29="","",_xlfn.XLOOKUP($A29,HC!$A:$A,HC!$B:$B,""))</f>
        <v>Dummy_AG 141</v>
      </c>
      <c r="C29" s="19" t="str">
        <f>IF($A29="","",_xlfn.XLOOKUP($A29,HC!$A:$A,HC!$E:$E,""))</f>
        <v>LOB_2</v>
      </c>
      <c r="D29" s="20" t="str">
        <f>IF($A29="","",_xlfn.XLOOKUP($A29,HC!$A:$A,HC!$D:$D,""))</f>
        <v>Dummy_TL 8</v>
      </c>
      <c r="E29" s="68" t="str">
        <f>IF(OR($A29="",$AE$3=""),"",IFERROR(IF(ISBLANK(INDEX('Agents Shift'!$F:$S,MATCH($A29,'Agents Shift'!$B:$B,0),$AE$3)),"",INDEX('Agents Shift'!$F:$S,MATCH($A29,'Agents Shift'!$B:$B,0),$AE$3)),""))</f>
        <v>COMP</v>
      </c>
      <c r="F29" s="68" t="str">
        <f>IF(OR($A29="",$AE$3=""),"",IFERROR(IF(ISBLANK(INDEX('Agents Shift'!$F:$S,MATCH($A29,'Agents Shift'!$B:$B,0),$AE$3+1)),"",INDEX('Agents Shift'!$F:$S,MATCH($A29,'Agents Shift'!$B:$B,0),$AE$3+1)),""))</f>
        <v>COMP</v>
      </c>
      <c r="G29" s="20" t="str">
        <f>IF($A29="","",_xlfn.XLOOKUP($A29,HC!$A:$A,HC!$C:$C,""))</f>
        <v>Dummy_USR 141</v>
      </c>
      <c r="H29" s="20" t="str">
        <f t="shared" si="0"/>
        <v>Offline</v>
      </c>
      <c r="I29" s="19" t="str">
        <f t="shared" si="1"/>
        <v>1:13:54:02</v>
      </c>
      <c r="J29" s="19" t="str">
        <f>IF(OR($A29="",$H29=""),"",IF($H29="Not in Web Tool","Unmatched",_xlfn.XLOOKUP($H29,'RAW Data'!$E:$E,'RAW Data'!$F:$F,"Unmapped")))</f>
        <v>No</v>
      </c>
      <c r="K29" s="19" t="str">
        <f t="shared" si="2"/>
        <v>NO</v>
      </c>
      <c r="M29" s="21" t="str">
        <f t="shared" si="3"/>
        <v/>
      </c>
      <c r="N29" s="21" t="str">
        <f t="shared" si="4"/>
        <v/>
      </c>
      <c r="P29" s="22" t="s">
        <v>34</v>
      </c>
      <c r="Q29" s="23">
        <v>25</v>
      </c>
      <c r="R29" s="23" t="str">
        <f>IF($C$3="Live Paste",IF($P29="","",$P29&amp;""),IF($AD$3="","",INDEX('Extraction History'!$A$3:$DT$9102,$Q29,$AD$3)&amp;""))</f>
        <v>Employee State</v>
      </c>
      <c r="S29" s="23">
        <f t="shared" si="11"/>
        <v>147</v>
      </c>
      <c r="T29" s="23" t="str">
        <f t="shared" si="5"/>
        <v>Dummy_USR 150 25265</v>
      </c>
      <c r="U29" s="23" t="str">
        <f t="shared" si="6"/>
        <v>Dummy_USR 150</v>
      </c>
      <c r="V29" s="24" t="str">
        <f t="shared" si="7"/>
        <v>25265</v>
      </c>
      <c r="W29" s="23">
        <f t="shared" si="12"/>
        <v>148</v>
      </c>
      <c r="X29" s="23" t="str">
        <f t="shared" si="8"/>
        <v>Offline · 15:30:01</v>
      </c>
      <c r="Y29" s="23" t="str">
        <f t="shared" si="9"/>
        <v>15:30:01</v>
      </c>
      <c r="Z29" s="23" t="str">
        <f t="shared" si="10"/>
        <v>Offline</v>
      </c>
      <c r="AA29" s="25" t="str">
        <f>IF($U29="","",IF(COUNTIF(HC!$C:$C,$U29)&gt;0,"Y",IF(COUNTIF($U$5:$U29,$U29)=1,"N","dup")))</f>
        <v>Y</v>
      </c>
    </row>
    <row r="30" spans="1:27" x14ac:dyDescent="0.3">
      <c r="A30" s="19">
        <f>IF(INDEX('Agents Shift'!$B:$B,ROW())="","",INDEX('Agents Shift'!$B:$B,ROW()))</f>
        <v>100160</v>
      </c>
      <c r="B30" s="20" t="str">
        <f>IF($A30="","",_xlfn.XLOOKUP($A30,HC!$A:$A,HC!$B:$B,""))</f>
        <v>Dummy_AG 160</v>
      </c>
      <c r="C30" s="19" t="str">
        <f>IF($A30="","",_xlfn.XLOOKUP($A30,HC!$A:$A,HC!$E:$E,""))</f>
        <v>LOB_1</v>
      </c>
      <c r="D30" s="20" t="str">
        <f>IF($A30="","",_xlfn.XLOOKUP($A30,HC!$A:$A,HC!$D:$D,""))</f>
        <v>Dummy_TL 11</v>
      </c>
      <c r="E30" s="68">
        <f>IF(OR($A30="",$AE$3=""),"",IFERROR(IF(ISBLANK(INDEX('Agents Shift'!$F:$S,MATCH($A30,'Agents Shift'!$B:$B,0),$AE$3)),"",INDEX('Agents Shift'!$F:$S,MATCH($A30,'Agents Shift'!$B:$B,0),$AE$3)),""))</f>
        <v>0.625</v>
      </c>
      <c r="F30" s="68">
        <f>IF(OR($A30="",$AE$3=""),"",IFERROR(IF(ISBLANK(INDEX('Agents Shift'!$F:$S,MATCH($A30,'Agents Shift'!$B:$B,0),$AE$3+1)),"",INDEX('Agents Shift'!$F:$S,MATCH($A30,'Agents Shift'!$B:$B,0),$AE$3+1)),""))</f>
        <v>0.89583333333333337</v>
      </c>
      <c r="G30" s="20" t="str">
        <f>IF($A30="","",_xlfn.XLOOKUP($A30,HC!$A:$A,HC!$C:$C,""))</f>
        <v>Dummy_USR 160</v>
      </c>
      <c r="H30" s="20" t="str">
        <f t="shared" si="0"/>
        <v>Offline</v>
      </c>
      <c r="I30" s="19" t="str">
        <f t="shared" si="1"/>
        <v>13:59:40</v>
      </c>
      <c r="J30" s="19" t="str">
        <f>IF(OR($A30="",$H30=""),"",IF($H30="Not in Web Tool","Unmatched",_xlfn.XLOOKUP($H30,'RAW Data'!$E:$E,'RAW Data'!$F:$F,"Unmapped")))</f>
        <v>No</v>
      </c>
      <c r="K30" s="19" t="str">
        <f t="shared" si="2"/>
        <v>NO</v>
      </c>
      <c r="M30" s="21">
        <f t="shared" si="3"/>
        <v>900</v>
      </c>
      <c r="N30" s="21">
        <f t="shared" si="4"/>
        <v>1290</v>
      </c>
      <c r="P30" s="22" t="s">
        <v>39</v>
      </c>
      <c r="Q30" s="23">
        <v>26</v>
      </c>
      <c r="R30" s="23" t="str">
        <f>IF($C$3="Live Paste",IF($P30="","",$P30&amp;""),IF($AD$3="","",INDEX('Extraction History'!$A$3:$DT$9102,$Q30,$AD$3)&amp;""))</f>
        <v>DA</v>
      </c>
      <c r="S30" s="23">
        <f t="shared" si="11"/>
        <v>153</v>
      </c>
      <c r="T30" s="23" t="str">
        <f t="shared" si="5"/>
        <v>Dummy_USR 149 25252</v>
      </c>
      <c r="U30" s="23" t="str">
        <f t="shared" si="6"/>
        <v>Dummy_USR 149</v>
      </c>
      <c r="V30" s="24" t="str">
        <f t="shared" si="7"/>
        <v>25252</v>
      </c>
      <c r="W30" s="23">
        <f t="shared" si="12"/>
        <v>154</v>
      </c>
      <c r="X30" s="23" t="str">
        <f t="shared" si="8"/>
        <v>Offline · 15:25:39</v>
      </c>
      <c r="Y30" s="23" t="str">
        <f t="shared" si="9"/>
        <v>15:25:39</v>
      </c>
      <c r="Z30" s="23" t="str">
        <f t="shared" si="10"/>
        <v>Offline</v>
      </c>
      <c r="AA30" s="25" t="str">
        <f>IF($U30="","",IF(COUNTIF(HC!$C:$C,$U30)&gt;0,"Y",IF(COUNTIF($U$5:$U30,$U30)=1,"N","dup")))</f>
        <v>Y</v>
      </c>
    </row>
    <row r="31" spans="1:27" x14ac:dyDescent="0.3">
      <c r="A31" s="19">
        <f>IF(INDEX('Agents Shift'!$B:$B,ROW())="","",INDEX('Agents Shift'!$B:$B,ROW()))</f>
        <v>100153</v>
      </c>
      <c r="B31" s="20" t="str">
        <f>IF($A31="","",_xlfn.XLOOKUP($A31,HC!$A:$A,HC!$B:$B,""))</f>
        <v>Dummy_AG 153</v>
      </c>
      <c r="C31" s="19" t="str">
        <f>IF($A31="","",_xlfn.XLOOKUP($A31,HC!$A:$A,HC!$E:$E,""))</f>
        <v>LOB_1</v>
      </c>
      <c r="D31" s="20" t="str">
        <f>IF($A31="","",_xlfn.XLOOKUP($A31,HC!$A:$A,HC!$D:$D,""))</f>
        <v>Dummy_TL 11</v>
      </c>
      <c r="E31" s="68">
        <f>IF(OR($A31="",$AE$3=""),"",IFERROR(IF(ISBLANK(INDEX('Agents Shift'!$F:$S,MATCH($A31,'Agents Shift'!$B:$B,0),$AE$3)),"",INDEX('Agents Shift'!$F:$S,MATCH($A31,'Agents Shift'!$B:$B,0),$AE$3)),""))</f>
        <v>0.625</v>
      </c>
      <c r="F31" s="68">
        <f>IF(OR($A31="",$AE$3=""),"",IFERROR(IF(ISBLANK(INDEX('Agents Shift'!$F:$S,MATCH($A31,'Agents Shift'!$B:$B,0),$AE$3+1)),"",INDEX('Agents Shift'!$F:$S,MATCH($A31,'Agents Shift'!$B:$B,0),$AE$3+1)),""))</f>
        <v>0.95833333333333337</v>
      </c>
      <c r="G31" s="20" t="str">
        <f>IF($A31="","",_xlfn.XLOOKUP($A31,HC!$A:$A,HC!$C:$C,""))</f>
        <v>Dummy_USR 153</v>
      </c>
      <c r="H31" s="20" t="str">
        <f t="shared" si="0"/>
        <v>Offline</v>
      </c>
      <c r="I31" s="19" t="str">
        <f t="shared" si="1"/>
        <v>13:58:37</v>
      </c>
      <c r="J31" s="19" t="str">
        <f>IF(OR($A31="",$H31=""),"",IF($H31="Not in Web Tool","Unmatched",_xlfn.XLOOKUP($H31,'RAW Data'!$E:$E,'RAW Data'!$F:$F,"Unmapped")))</f>
        <v>No</v>
      </c>
      <c r="K31" s="19" t="str">
        <f t="shared" si="2"/>
        <v>NO</v>
      </c>
      <c r="M31" s="21">
        <f t="shared" si="3"/>
        <v>900</v>
      </c>
      <c r="N31" s="21">
        <f t="shared" si="4"/>
        <v>1380</v>
      </c>
      <c r="P31" s="22" t="s">
        <v>129</v>
      </c>
      <c r="Q31" s="23">
        <v>27</v>
      </c>
      <c r="R31" s="23" t="str">
        <f>IF($C$3="Live Paste",IF($P31="","",$P31&amp;""),IF($AD$3="","",INDEX('Extraction History'!$A$3:$DT$9102,$Q31,$AD$3)&amp;""))</f>
        <v>Dummy_USR 152 25260</v>
      </c>
      <c r="S31" s="23">
        <f t="shared" si="11"/>
        <v>159</v>
      </c>
      <c r="T31" s="23" t="str">
        <f t="shared" si="5"/>
        <v>Dummy_USR 148 25243</v>
      </c>
      <c r="U31" s="23" t="str">
        <f t="shared" si="6"/>
        <v>Dummy_USR 148</v>
      </c>
      <c r="V31" s="24" t="str">
        <f t="shared" si="7"/>
        <v>25243</v>
      </c>
      <c r="W31" s="23">
        <f t="shared" si="12"/>
        <v>160</v>
      </c>
      <c r="X31" s="23" t="str">
        <f t="shared" si="8"/>
        <v>Offline · 13:59:43</v>
      </c>
      <c r="Y31" s="23" t="str">
        <f t="shared" si="9"/>
        <v>13:59:43</v>
      </c>
      <c r="Z31" s="23" t="str">
        <f t="shared" si="10"/>
        <v>Offline</v>
      </c>
      <c r="AA31" s="25" t="str">
        <f>IF($U31="","",IF(COUNTIF(HC!$C:$C,$U31)&gt;0,"Y",IF(COUNTIF($U$5:$U31,$U31)=1,"N","dup")))</f>
        <v>Y</v>
      </c>
    </row>
    <row r="32" spans="1:27" x14ac:dyDescent="0.3">
      <c r="A32" s="19">
        <f>IF(INDEX('Agents Shift'!$B:$B,ROW())="","",INDEX('Agents Shift'!$B:$B,ROW()))</f>
        <v>100117</v>
      </c>
      <c r="B32" s="20" t="str">
        <f>IF($A32="","",_xlfn.XLOOKUP($A32,HC!$A:$A,HC!$B:$B,""))</f>
        <v>Dummy_AG 117</v>
      </c>
      <c r="C32" s="19" t="str">
        <f>IF($A32="","",_xlfn.XLOOKUP($A32,HC!$A:$A,HC!$E:$E,""))</f>
        <v>LOB_1</v>
      </c>
      <c r="D32" s="20" t="str">
        <f>IF($A32="","",_xlfn.XLOOKUP($A32,HC!$A:$A,HC!$D:$D,""))</f>
        <v>Dummy_TL 6</v>
      </c>
      <c r="E32" s="68" t="str">
        <f>IF(OR($A32="",$AE$3=""),"",IFERROR(IF(ISBLANK(INDEX('Agents Shift'!$F:$S,MATCH($A32,'Agents Shift'!$B:$B,0),$AE$3)),"",INDEX('Agents Shift'!$F:$S,MATCH($A32,'Agents Shift'!$B:$B,0),$AE$3)),""))</f>
        <v>OFF</v>
      </c>
      <c r="F32" s="68" t="str">
        <f>IF(OR($A32="",$AE$3=""),"",IFERROR(IF(ISBLANK(INDEX('Agents Shift'!$F:$S,MATCH($A32,'Agents Shift'!$B:$B,0),$AE$3+1)),"",INDEX('Agents Shift'!$F:$S,MATCH($A32,'Agents Shift'!$B:$B,0),$AE$3+1)),""))</f>
        <v>OFF</v>
      </c>
      <c r="G32" s="20" t="str">
        <f>IF($A32="","",_xlfn.XLOOKUP($A32,HC!$A:$A,HC!$C:$C,""))</f>
        <v>Dummy_USR 117</v>
      </c>
      <c r="H32" s="20" t="str">
        <f t="shared" si="0"/>
        <v>Offline</v>
      </c>
      <c r="I32" s="19" t="str">
        <f t="shared" si="1"/>
        <v>20:59:59</v>
      </c>
      <c r="J32" s="19" t="str">
        <f>IF(OR($A32="",$H32=""),"",IF($H32="Not in Web Tool","Unmatched",_xlfn.XLOOKUP($H32,'RAW Data'!$E:$E,'RAW Data'!$F:$F,"Unmapped")))</f>
        <v>No</v>
      </c>
      <c r="K32" s="19" t="str">
        <f t="shared" si="2"/>
        <v>NO</v>
      </c>
      <c r="M32" s="21" t="str">
        <f t="shared" si="3"/>
        <v/>
      </c>
      <c r="N32" s="21" t="str">
        <f t="shared" si="4"/>
        <v/>
      </c>
      <c r="P32" s="22" t="s">
        <v>130</v>
      </c>
      <c r="Q32" s="23">
        <v>28</v>
      </c>
      <c r="R32" s="23" t="str">
        <f>IF($C$3="Live Paste",IF($P32="","",$P32&amp;""),IF($AD$3="","",INDEX('Extraction History'!$A$3:$DT$9102,$Q32,$AD$3)&amp;""))</f>
        <v>Offline · 15:21:50</v>
      </c>
      <c r="S32" s="23">
        <f t="shared" si="11"/>
        <v>165</v>
      </c>
      <c r="T32" s="23" t="str">
        <f t="shared" si="5"/>
        <v>Dummy_USR 147 25271</v>
      </c>
      <c r="U32" s="23" t="str">
        <f t="shared" si="6"/>
        <v>Dummy_USR 147</v>
      </c>
      <c r="V32" s="24" t="str">
        <f t="shared" si="7"/>
        <v>25271</v>
      </c>
      <c r="W32" s="23">
        <f t="shared" si="12"/>
        <v>166</v>
      </c>
      <c r="X32" s="23" t="str">
        <f t="shared" si="8"/>
        <v>Offline · 3:15:29:49</v>
      </c>
      <c r="Y32" s="23" t="str">
        <f t="shared" si="9"/>
        <v>3:15:29:49</v>
      </c>
      <c r="Z32" s="23" t="str">
        <f t="shared" si="10"/>
        <v>Offline</v>
      </c>
      <c r="AA32" s="25" t="str">
        <f>IF($U32="","",IF(COUNTIF(HC!$C:$C,$U32)&gt;0,"Y",IF(COUNTIF($U$5:$U32,$U32)=1,"N","dup")))</f>
        <v>Y</v>
      </c>
    </row>
    <row r="33" spans="1:27" x14ac:dyDescent="0.3">
      <c r="A33" s="19">
        <f>IF(INDEX('Agents Shift'!$B:$B,ROW())="","",INDEX('Agents Shift'!$B:$B,ROW()))</f>
        <v>100118</v>
      </c>
      <c r="B33" s="20" t="str">
        <f>IF($A33="","",_xlfn.XLOOKUP($A33,HC!$A:$A,HC!$B:$B,""))</f>
        <v>Dummy_AG 118</v>
      </c>
      <c r="C33" s="19" t="str">
        <f>IF($A33="","",_xlfn.XLOOKUP($A33,HC!$A:$A,HC!$E:$E,""))</f>
        <v>LOB_1</v>
      </c>
      <c r="D33" s="20" t="str">
        <f>IF($A33="","",_xlfn.XLOOKUP($A33,HC!$A:$A,HC!$D:$D,""))</f>
        <v>Dummy_TL 6</v>
      </c>
      <c r="E33" s="68">
        <f>IF(OR($A33="",$AE$3=""),"",IFERROR(IF(ISBLANK(INDEX('Agents Shift'!$F:$S,MATCH($A33,'Agents Shift'!$B:$B,0),$AE$3)),"",INDEX('Agents Shift'!$F:$S,MATCH($A33,'Agents Shift'!$B:$B,0),$AE$3)),""))</f>
        <v>0.33333333333333331</v>
      </c>
      <c r="F33" s="68">
        <f>IF(OR($A33="",$AE$3=""),"",IFERROR(IF(ISBLANK(INDEX('Agents Shift'!$F:$S,MATCH($A33,'Agents Shift'!$B:$B,0),$AE$3+1)),"",INDEX('Agents Shift'!$F:$S,MATCH($A33,'Agents Shift'!$B:$B,0),$AE$3+1)),""))</f>
        <v>0.66666666666666663</v>
      </c>
      <c r="G33" s="20" t="str">
        <f>IF($A33="","",_xlfn.XLOOKUP($A33,HC!$A:$A,HC!$C:$C,""))</f>
        <v>Dummy_USR 118</v>
      </c>
      <c r="H33" s="20" t="str">
        <f t="shared" si="0"/>
        <v>Available</v>
      </c>
      <c r="I33" s="19" t="str">
        <f t="shared" si="1"/>
        <v>04:08</v>
      </c>
      <c r="J33" s="19" t="str">
        <f>IF(OR($A33="",$H33=""),"",IF($H33="Not in Web Tool","Unmatched",_xlfn.XLOOKUP($H33,'RAW Data'!$E:$E,'RAW Data'!$F:$F,"Unmapped")))</f>
        <v>Yes</v>
      </c>
      <c r="K33" s="19" t="str">
        <f t="shared" si="2"/>
        <v>YES</v>
      </c>
      <c r="M33" s="21">
        <f t="shared" si="3"/>
        <v>480</v>
      </c>
      <c r="N33" s="21">
        <f t="shared" si="4"/>
        <v>960</v>
      </c>
      <c r="P33" s="22" t="s">
        <v>119</v>
      </c>
      <c r="Q33" s="23">
        <v>29</v>
      </c>
      <c r="R33" s="23" t="str">
        <f>IF($C$3="Live Paste",IF($P33="","",$P33&amp;""),IF($AD$3="","",INDEX('Extraction History'!$A$3:$DT$9102,$Q33,$AD$3)&amp;""))</f>
        <v> 0  0  0</v>
      </c>
      <c r="S33" s="23">
        <f t="shared" si="11"/>
        <v>171</v>
      </c>
      <c r="T33" s="23" t="str">
        <f t="shared" si="5"/>
        <v>Dummy_USR 146 29169</v>
      </c>
      <c r="U33" s="23" t="str">
        <f t="shared" si="6"/>
        <v>Dummy_USR 146</v>
      </c>
      <c r="V33" s="24" t="str">
        <f t="shared" si="7"/>
        <v>29169</v>
      </c>
      <c r="W33" s="23">
        <f t="shared" si="12"/>
        <v>172</v>
      </c>
      <c r="X33" s="23" t="str">
        <f t="shared" si="8"/>
        <v>Unknown</v>
      </c>
      <c r="Y33" s="23" t="str">
        <f t="shared" si="9"/>
        <v/>
      </c>
      <c r="Z33" s="23" t="str">
        <f t="shared" si="10"/>
        <v>Unknown</v>
      </c>
      <c r="AA33" s="25" t="str">
        <f>IF($U33="","",IF(COUNTIF(HC!$C:$C,$U33)&gt;0,"Y",IF(COUNTIF($U$5:$U33,$U33)=1,"N","dup")))</f>
        <v>Y</v>
      </c>
    </row>
    <row r="34" spans="1:27" x14ac:dyDescent="0.3">
      <c r="A34" s="19">
        <f>IF(INDEX('Agents Shift'!$B:$B,ROW())="","",INDEX('Agents Shift'!$B:$B,ROW()))</f>
        <v>100091</v>
      </c>
      <c r="B34" s="20" t="str">
        <f>IF($A34="","",_xlfn.XLOOKUP($A34,HC!$A:$A,HC!$B:$B,""))</f>
        <v>Dummy_AG 91</v>
      </c>
      <c r="C34" s="19" t="str">
        <f>IF($A34="","",_xlfn.XLOOKUP($A34,HC!$A:$A,HC!$E:$E,""))</f>
        <v>LOB_1</v>
      </c>
      <c r="D34" s="20" t="str">
        <f>IF($A34="","",_xlfn.XLOOKUP($A34,HC!$A:$A,HC!$D:$D,""))</f>
        <v>Dummy_TL 5</v>
      </c>
      <c r="E34" s="68">
        <f>IF(OR($A34="",$AE$3=""),"",IFERROR(IF(ISBLANK(INDEX('Agents Shift'!$F:$S,MATCH($A34,'Agents Shift'!$B:$B,0),$AE$3)),"",INDEX('Agents Shift'!$F:$S,MATCH($A34,'Agents Shift'!$B:$B,0),$AE$3)),""))</f>
        <v>0.33333333333333331</v>
      </c>
      <c r="F34" s="68">
        <f>IF(OR($A34="",$AE$3=""),"",IFERROR(IF(ISBLANK(INDEX('Agents Shift'!$F:$S,MATCH($A34,'Agents Shift'!$B:$B,0),$AE$3+1)),"",INDEX('Agents Shift'!$F:$S,MATCH($A34,'Agents Shift'!$B:$B,0),$AE$3+1)),""))</f>
        <v>0.66666666666666663</v>
      </c>
      <c r="G34" s="20" t="str">
        <f>IF($A34="","",_xlfn.XLOOKUP($A34,HC!$A:$A,HC!$C:$C,""))</f>
        <v>Dummy_USR 91</v>
      </c>
      <c r="H34" s="20" t="str">
        <f t="shared" si="0"/>
        <v>Available</v>
      </c>
      <c r="I34" s="19" t="str">
        <f t="shared" si="1"/>
        <v>04:28</v>
      </c>
      <c r="J34" s="19" t="str">
        <f>IF(OR($A34="",$H34=""),"",IF($H34="Not in Web Tool","Unmatched",_xlfn.XLOOKUP($H34,'RAW Data'!$E:$E,'RAW Data'!$F:$F,"Unmapped")))</f>
        <v>Yes</v>
      </c>
      <c r="K34" s="19" t="str">
        <f t="shared" si="2"/>
        <v>YES</v>
      </c>
      <c r="M34" s="21">
        <f t="shared" si="3"/>
        <v>480</v>
      </c>
      <c r="N34" s="21">
        <f t="shared" si="4"/>
        <v>960</v>
      </c>
      <c r="P34" s="22" t="s">
        <v>120</v>
      </c>
      <c r="Q34" s="23">
        <v>30</v>
      </c>
      <c r="R34" s="23" t="str">
        <f>IF($C$3="Live Paste",IF($P34="","",$P34&amp;""),IF($AD$3="","",INDEX('Extraction History'!$A$3:$DT$9102,$Q34,$AD$3)&amp;""))</f>
        <v> 00:00:00  00:00:00  --:--:--</v>
      </c>
      <c r="S34" s="23">
        <f t="shared" si="11"/>
        <v>177</v>
      </c>
      <c r="T34" s="23" t="str">
        <f t="shared" si="5"/>
        <v>Dummy_USR 145 29087</v>
      </c>
      <c r="U34" s="23" t="str">
        <f t="shared" si="6"/>
        <v>Dummy_USR 145</v>
      </c>
      <c r="V34" s="24" t="str">
        <f t="shared" si="7"/>
        <v>29087</v>
      </c>
      <c r="W34" s="23">
        <f t="shared" si="12"/>
        <v>178</v>
      </c>
      <c r="X34" s="23" t="str">
        <f t="shared" si="8"/>
        <v>Offline · 3:13:59:42</v>
      </c>
      <c r="Y34" s="23" t="str">
        <f t="shared" si="9"/>
        <v>3:13:59:42</v>
      </c>
      <c r="Z34" s="23" t="str">
        <f t="shared" si="10"/>
        <v>Offline</v>
      </c>
      <c r="AA34" s="25" t="str">
        <f>IF($U34="","",IF(COUNTIF(HC!$C:$C,$U34)&gt;0,"Y",IF(COUNTIF($U$5:$U34,$U34)=1,"N","dup")))</f>
        <v>Y</v>
      </c>
    </row>
    <row r="35" spans="1:27" x14ac:dyDescent="0.3">
      <c r="A35" s="19">
        <f>IF(INDEX('Agents Shift'!$B:$B,ROW())="","",INDEX('Agents Shift'!$B:$B,ROW()))</f>
        <v>100100</v>
      </c>
      <c r="B35" s="20" t="str">
        <f>IF($A35="","",_xlfn.XLOOKUP($A35,HC!$A:$A,HC!$B:$B,""))</f>
        <v>Dummy_AG 100</v>
      </c>
      <c r="C35" s="19" t="str">
        <f>IF($A35="","",_xlfn.XLOOKUP($A35,HC!$A:$A,HC!$E:$E,""))</f>
        <v>LOB_2</v>
      </c>
      <c r="D35" s="20" t="str">
        <f>IF($A35="","",_xlfn.XLOOKUP($A35,HC!$A:$A,HC!$D:$D,""))</f>
        <v>Dummy_TL 8</v>
      </c>
      <c r="E35" s="68">
        <f>IF(OR($A35="",$AE$3=""),"",IFERROR(IF(ISBLANK(INDEX('Agents Shift'!$F:$S,MATCH($A35,'Agents Shift'!$B:$B,0),$AE$3)),"",INDEX('Agents Shift'!$F:$S,MATCH($A35,'Agents Shift'!$B:$B,0),$AE$3)),""))</f>
        <v>0.625</v>
      </c>
      <c r="F35" s="68">
        <f>IF(OR($A35="",$AE$3=""),"",IFERROR(IF(ISBLANK(INDEX('Agents Shift'!$F:$S,MATCH($A35,'Agents Shift'!$B:$B,0),$AE$3+1)),"",INDEX('Agents Shift'!$F:$S,MATCH($A35,'Agents Shift'!$B:$B,0),$AE$3+1)),""))</f>
        <v>0.95833333333333337</v>
      </c>
      <c r="G35" s="20" t="str">
        <f>IF($A35="","",_xlfn.XLOOKUP($A35,HC!$A:$A,HC!$C:$C,""))</f>
        <v>Dummy_USR 100</v>
      </c>
      <c r="H35" s="20" t="str">
        <f t="shared" si="0"/>
        <v>Offline</v>
      </c>
      <c r="I35" s="19" t="str">
        <f t="shared" si="1"/>
        <v>14:00:03</v>
      </c>
      <c r="J35" s="19" t="str">
        <f>IF(OR($A35="",$H35=""),"",IF($H35="Not in Web Tool","Unmatched",_xlfn.XLOOKUP($H35,'RAW Data'!$E:$E,'RAW Data'!$F:$F,"Unmapped")))</f>
        <v>No</v>
      </c>
      <c r="K35" s="19" t="str">
        <f t="shared" si="2"/>
        <v>NO</v>
      </c>
      <c r="M35" s="21">
        <f t="shared" si="3"/>
        <v>900</v>
      </c>
      <c r="N35" s="21">
        <f t="shared" si="4"/>
        <v>1380</v>
      </c>
      <c r="P35" s="22" t="s">
        <v>34</v>
      </c>
      <c r="Q35" s="23">
        <v>31</v>
      </c>
      <c r="R35" s="23" t="str">
        <f>IF($C$3="Live Paste",IF($P35="","",$P35&amp;""),IF($AD$3="","",INDEX('Extraction History'!$A$3:$DT$9102,$Q35,$AD$3)&amp;""))</f>
        <v>Employee State</v>
      </c>
      <c r="S35" s="23">
        <f t="shared" si="11"/>
        <v>183</v>
      </c>
      <c r="T35" s="23" t="str">
        <f t="shared" si="5"/>
        <v>Dummy_USR 144 29208</v>
      </c>
      <c r="U35" s="23" t="str">
        <f t="shared" si="6"/>
        <v>Dummy_USR 144</v>
      </c>
      <c r="V35" s="24" t="str">
        <f t="shared" si="7"/>
        <v>29208</v>
      </c>
      <c r="W35" s="23">
        <f t="shared" si="12"/>
        <v>184</v>
      </c>
      <c r="X35" s="23" t="str">
        <f t="shared" si="8"/>
        <v>Unknown</v>
      </c>
      <c r="Y35" s="23" t="str">
        <f t="shared" si="9"/>
        <v/>
      </c>
      <c r="Z35" s="23" t="str">
        <f t="shared" si="10"/>
        <v>Unknown</v>
      </c>
      <c r="AA35" s="25" t="str">
        <f>IF($U35="","",IF(COUNTIF(HC!$C:$C,$U35)&gt;0,"Y",IF(COUNTIF($U$5:$U35,$U35)=1,"N","dup")))</f>
        <v>Y</v>
      </c>
    </row>
    <row r="36" spans="1:27" x14ac:dyDescent="0.3">
      <c r="A36" s="19">
        <f>IF(INDEX('Agents Shift'!$B:$B,ROW())="","",INDEX('Agents Shift'!$B:$B,ROW()))</f>
        <v>100043</v>
      </c>
      <c r="B36" s="20" t="str">
        <f>IF($A36="","",_xlfn.XLOOKUP($A36,HC!$A:$A,HC!$B:$B,""))</f>
        <v>Dummy_AG 43</v>
      </c>
      <c r="C36" s="19" t="str">
        <f>IF($A36="","",_xlfn.XLOOKUP($A36,HC!$A:$A,HC!$E:$E,""))</f>
        <v>LOB_2</v>
      </c>
      <c r="D36" s="20" t="str">
        <f>IF($A36="","",_xlfn.XLOOKUP($A36,HC!$A:$A,HC!$D:$D,""))</f>
        <v>Dummy_TL 4</v>
      </c>
      <c r="E36" s="68">
        <f>IF(OR($A36="",$AE$3=""),"",IFERROR(IF(ISBLANK(INDEX('Agents Shift'!$F:$S,MATCH($A36,'Agents Shift'!$B:$B,0),$AE$3)),"",INDEX('Agents Shift'!$F:$S,MATCH($A36,'Agents Shift'!$B:$B,0),$AE$3)),""))</f>
        <v>0.33333333333333331</v>
      </c>
      <c r="F36" s="68">
        <f>IF(OR($A36="",$AE$3=""),"",IFERROR(IF(ISBLANK(INDEX('Agents Shift'!$F:$S,MATCH($A36,'Agents Shift'!$B:$B,0),$AE$3+1)),"",INDEX('Agents Shift'!$F:$S,MATCH($A36,'Agents Shift'!$B:$B,0),$AE$3+1)),""))</f>
        <v>0.66666666666666663</v>
      </c>
      <c r="G36" s="20" t="str">
        <f>IF($A36="","",_xlfn.XLOOKUP($A36,HC!$A:$A,HC!$C:$C,""))</f>
        <v>Dummy_USR 43</v>
      </c>
      <c r="H36" s="20" t="str">
        <f t="shared" si="0"/>
        <v>Coaching</v>
      </c>
      <c r="I36" s="19" t="str">
        <f t="shared" si="1"/>
        <v>43:29</v>
      </c>
      <c r="J36" s="19" t="str">
        <f>IF(OR($A36="",$H36=""),"",IF($H36="Not in Web Tool","Unmatched",_xlfn.XLOOKUP($H36,'RAW Data'!$E:$E,'RAW Data'!$F:$F,"Unmapped")))</f>
        <v>Not Productive</v>
      </c>
      <c r="K36" s="19" t="str">
        <f t="shared" si="2"/>
        <v>Coaching</v>
      </c>
      <c r="M36" s="21">
        <f t="shared" si="3"/>
        <v>480</v>
      </c>
      <c r="N36" s="21">
        <f t="shared" si="4"/>
        <v>960</v>
      </c>
      <c r="P36" s="22" t="s">
        <v>39</v>
      </c>
      <c r="Q36" s="23">
        <v>32</v>
      </c>
      <c r="R36" s="23" t="str">
        <f>IF($C$3="Live Paste",IF($P36="","",$P36&amp;""),IF($AD$3="","",INDEX('Extraction History'!$A$3:$DT$9102,$Q36,$AD$3)&amp;""))</f>
        <v>DA</v>
      </c>
      <c r="S36" s="23">
        <f t="shared" si="11"/>
        <v>189</v>
      </c>
      <c r="T36" s="23" t="str">
        <f t="shared" si="5"/>
        <v>Dummy_USR 143 29220</v>
      </c>
      <c r="U36" s="23" t="str">
        <f t="shared" si="6"/>
        <v>Dummy_USR 143</v>
      </c>
      <c r="V36" s="24" t="str">
        <f t="shared" si="7"/>
        <v>29220</v>
      </c>
      <c r="W36" s="23">
        <f t="shared" si="12"/>
        <v>190</v>
      </c>
      <c r="X36" s="23" t="str">
        <f t="shared" si="8"/>
        <v>Unknown</v>
      </c>
      <c r="Y36" s="23" t="str">
        <f t="shared" si="9"/>
        <v/>
      </c>
      <c r="Z36" s="23" t="str">
        <f t="shared" si="10"/>
        <v>Unknown</v>
      </c>
      <c r="AA36" s="25" t="str">
        <f>IF($U36="","",IF(COUNTIF(HC!$C:$C,$U36)&gt;0,"Y",IF(COUNTIF($U$5:$U36,$U36)=1,"N","dup")))</f>
        <v>Y</v>
      </c>
    </row>
    <row r="37" spans="1:27" x14ac:dyDescent="0.3">
      <c r="A37" s="19">
        <f>IF(INDEX('Agents Shift'!$B:$B,ROW())="","",INDEX('Agents Shift'!$B:$B,ROW()))</f>
        <v>100013</v>
      </c>
      <c r="B37" s="20" t="str">
        <f>IF($A37="","",_xlfn.XLOOKUP($A37,HC!$A:$A,HC!$B:$B,""))</f>
        <v>Dummy_AG 13</v>
      </c>
      <c r="C37" s="19" t="str">
        <f>IF($A37="","",_xlfn.XLOOKUP($A37,HC!$A:$A,HC!$E:$E,""))</f>
        <v>LOB_1</v>
      </c>
      <c r="D37" s="20" t="str">
        <f>IF($A37="","",_xlfn.XLOOKUP($A37,HC!$A:$A,HC!$D:$D,""))</f>
        <v>Dummy_TL 7</v>
      </c>
      <c r="E37" s="68">
        <f>IF(OR($A37="",$AE$3=""),"",IFERROR(IF(ISBLANK(INDEX('Agents Shift'!$F:$S,MATCH($A37,'Agents Shift'!$B:$B,0),$AE$3)),"",INDEX('Agents Shift'!$F:$S,MATCH($A37,'Agents Shift'!$B:$B,0),$AE$3)),""))</f>
        <v>0.625</v>
      </c>
      <c r="F37" s="68">
        <f>IF(OR($A37="",$AE$3=""),"",IFERROR(IF(ISBLANK(INDEX('Agents Shift'!$F:$S,MATCH($A37,'Agents Shift'!$B:$B,0),$AE$3+1)),"",INDEX('Agents Shift'!$F:$S,MATCH($A37,'Agents Shift'!$B:$B,0),$AE$3+1)),""))</f>
        <v>0.79166666666666663</v>
      </c>
      <c r="G37" s="20" t="str">
        <f>IF($A37="","",_xlfn.XLOOKUP($A37,HC!$A:$A,HC!$C:$C,""))</f>
        <v>Dummy_USR 13</v>
      </c>
      <c r="H37" s="20" t="str">
        <f t="shared" si="0"/>
        <v>Offline</v>
      </c>
      <c r="I37" s="19" t="str">
        <f t="shared" si="1"/>
        <v>3:17:58:59</v>
      </c>
      <c r="J37" s="19" t="str">
        <f>IF(OR($A37="",$H37=""),"",IF($H37="Not in Web Tool","Unmatched",_xlfn.XLOOKUP($H37,'RAW Data'!$E:$E,'RAW Data'!$F:$F,"Unmapped")))</f>
        <v>No</v>
      </c>
      <c r="K37" s="19" t="str">
        <f t="shared" si="2"/>
        <v>NO</v>
      </c>
      <c r="M37" s="21">
        <f t="shared" si="3"/>
        <v>900</v>
      </c>
      <c r="N37" s="21">
        <f t="shared" si="4"/>
        <v>1140</v>
      </c>
      <c r="P37" s="22" t="s">
        <v>131</v>
      </c>
      <c r="Q37" s="23">
        <v>33</v>
      </c>
      <c r="R37" s="23" t="str">
        <f>IF($C$3="Live Paste",IF($P37="","",$P37&amp;""),IF($AD$3="","",INDEX('Extraction History'!$A$3:$DT$9102,$Q37,$AD$3)&amp;""))</f>
        <v>Dummy_USR 125 25193</v>
      </c>
      <c r="S37" s="23">
        <f t="shared" si="11"/>
        <v>195</v>
      </c>
      <c r="T37" s="23" t="str">
        <f t="shared" si="5"/>
        <v>Dummy_USR 142 29197</v>
      </c>
      <c r="U37" s="23" t="str">
        <f t="shared" si="6"/>
        <v>Dummy_USR 142</v>
      </c>
      <c r="V37" s="24" t="str">
        <f t="shared" si="7"/>
        <v>29197</v>
      </c>
      <c r="W37" s="23">
        <f t="shared" si="12"/>
        <v>196</v>
      </c>
      <c r="X37" s="23" t="str">
        <f t="shared" si="8"/>
        <v>Offline · 1:13:49:39</v>
      </c>
      <c r="Y37" s="23" t="str">
        <f t="shared" si="9"/>
        <v>1:13:49:39</v>
      </c>
      <c r="Z37" s="23" t="str">
        <f t="shared" si="10"/>
        <v>Offline</v>
      </c>
      <c r="AA37" s="25" t="str">
        <f>IF($U37="","",IF(COUNTIF(HC!$C:$C,$U37)&gt;0,"Y",IF(COUNTIF($U$5:$U37,$U37)=1,"N","dup")))</f>
        <v>Y</v>
      </c>
    </row>
    <row r="38" spans="1:27" x14ac:dyDescent="0.3">
      <c r="A38" s="19">
        <f>IF(INDEX('Agents Shift'!$B:$B,ROW())="","",INDEX('Agents Shift'!$B:$B,ROW()))</f>
        <v>100122</v>
      </c>
      <c r="B38" s="20" t="str">
        <f>IF($A38="","",_xlfn.XLOOKUP($A38,HC!$A:$A,HC!$B:$B,""))</f>
        <v>Dummy_AG 122</v>
      </c>
      <c r="C38" s="19" t="str">
        <f>IF($A38="","",_xlfn.XLOOKUP($A38,HC!$A:$A,HC!$E:$E,""))</f>
        <v>LOB_1</v>
      </c>
      <c r="D38" s="20" t="str">
        <f>IF($A38="","",_xlfn.XLOOKUP($A38,HC!$A:$A,HC!$D:$D,""))</f>
        <v>Dummy_TL 7</v>
      </c>
      <c r="E38" s="68">
        <f>IF(OR($A38="",$AE$3=""),"",IFERROR(IF(ISBLANK(INDEX('Agents Shift'!$F:$S,MATCH($A38,'Agents Shift'!$B:$B,0),$AE$3)),"",INDEX('Agents Shift'!$F:$S,MATCH($A38,'Agents Shift'!$B:$B,0),$AE$3)),""))</f>
        <v>0.625</v>
      </c>
      <c r="F38" s="68">
        <f>IF(OR($A38="",$AE$3=""),"",IFERROR(IF(ISBLANK(INDEX('Agents Shift'!$F:$S,MATCH($A38,'Agents Shift'!$B:$B,0),$AE$3+1)),"",INDEX('Agents Shift'!$F:$S,MATCH($A38,'Agents Shift'!$B:$B,0),$AE$3+1)),""))</f>
        <v>0.95833333333333337</v>
      </c>
      <c r="G38" s="20" t="str">
        <f>IF($A38="","",_xlfn.XLOOKUP($A38,HC!$A:$A,HC!$C:$C,""))</f>
        <v>Dummy_USR 122</v>
      </c>
      <c r="H38" s="20" t="str">
        <f t="shared" si="0"/>
        <v>Offline</v>
      </c>
      <c r="I38" s="19" t="str">
        <f t="shared" si="1"/>
        <v>13:59:57</v>
      </c>
      <c r="J38" s="19" t="str">
        <f>IF(OR($A38="",$H38=""),"",IF($H38="Not in Web Tool","Unmatched",_xlfn.XLOOKUP($H38,'RAW Data'!$E:$E,'RAW Data'!$F:$F,"Unmapped")))</f>
        <v>No</v>
      </c>
      <c r="K38" s="19" t="str">
        <f t="shared" si="2"/>
        <v>NO</v>
      </c>
      <c r="M38" s="21">
        <f t="shared" si="3"/>
        <v>900</v>
      </c>
      <c r="N38" s="21">
        <f t="shared" si="4"/>
        <v>1380</v>
      </c>
      <c r="P38" s="22" t="s">
        <v>132</v>
      </c>
      <c r="Q38" s="23">
        <v>34</v>
      </c>
      <c r="R38" s="23" t="str">
        <f>IF($C$3="Live Paste",IF($P38="","",$P38&amp;""),IF($AD$3="","",INDEX('Extraction History'!$A$3:$DT$9102,$Q38,$AD$3)&amp;""))</f>
        <v>Offline · 13:59:28</v>
      </c>
      <c r="S38" s="23">
        <f t="shared" si="11"/>
        <v>201</v>
      </c>
      <c r="T38" s="23" t="str">
        <f t="shared" si="5"/>
        <v>Dummy_USR 141 29200</v>
      </c>
      <c r="U38" s="23" t="str">
        <f t="shared" si="6"/>
        <v>Dummy_USR 141</v>
      </c>
      <c r="V38" s="24" t="str">
        <f t="shared" si="7"/>
        <v>29200</v>
      </c>
      <c r="W38" s="23">
        <f t="shared" si="12"/>
        <v>202</v>
      </c>
      <c r="X38" s="23" t="str">
        <f t="shared" si="8"/>
        <v>Offline · 1:13:54:02</v>
      </c>
      <c r="Y38" s="23" t="str">
        <f t="shared" si="9"/>
        <v>1:13:54:02</v>
      </c>
      <c r="Z38" s="23" t="str">
        <f t="shared" si="10"/>
        <v>Offline</v>
      </c>
      <c r="AA38" s="25" t="str">
        <f>IF($U38="","",IF(COUNTIF(HC!$C:$C,$U38)&gt;0,"Y",IF(COUNTIF($U$5:$U38,$U38)=1,"N","dup")))</f>
        <v>Y</v>
      </c>
    </row>
    <row r="39" spans="1:27" x14ac:dyDescent="0.3">
      <c r="A39" s="19">
        <f>IF(INDEX('Agents Shift'!$B:$B,ROW())="","",INDEX('Agents Shift'!$B:$B,ROW()))</f>
        <v>100162</v>
      </c>
      <c r="B39" s="20" t="str">
        <f>IF($A39="","",_xlfn.XLOOKUP($A39,HC!$A:$A,HC!$B:$B,""))</f>
        <v>Dummy_AG 162</v>
      </c>
      <c r="C39" s="19" t="str">
        <f>IF($A39="","",_xlfn.XLOOKUP($A39,HC!$A:$A,HC!$E:$E,""))</f>
        <v>LOB_1</v>
      </c>
      <c r="D39" s="20" t="str">
        <f>IF($A39="","",_xlfn.XLOOKUP($A39,HC!$A:$A,HC!$D:$D,""))</f>
        <v>Dummy_TL 11</v>
      </c>
      <c r="E39" s="68">
        <f>IF(OR($A39="",$AE$3=""),"",IFERROR(IF(ISBLANK(INDEX('Agents Shift'!$F:$S,MATCH($A39,'Agents Shift'!$B:$B,0),$AE$3)),"",INDEX('Agents Shift'!$F:$S,MATCH($A39,'Agents Shift'!$B:$B,0),$AE$3)),""))</f>
        <v>0.625</v>
      </c>
      <c r="F39" s="68">
        <f>IF(OR($A39="",$AE$3=""),"",IFERROR(IF(ISBLANK(INDEX('Agents Shift'!$F:$S,MATCH($A39,'Agents Shift'!$B:$B,0),$AE$3+1)),"",INDEX('Agents Shift'!$F:$S,MATCH($A39,'Agents Shift'!$B:$B,0),$AE$3+1)),""))</f>
        <v>0.95833333333333337</v>
      </c>
      <c r="G39" s="20" t="str">
        <f>IF($A39="","",_xlfn.XLOOKUP($A39,HC!$A:$A,HC!$C:$C,""))</f>
        <v>Dummy_USR 162</v>
      </c>
      <c r="H39" s="20" t="str">
        <f t="shared" si="0"/>
        <v>Offline</v>
      </c>
      <c r="I39" s="19" t="str">
        <f t="shared" si="1"/>
        <v>13:59:27</v>
      </c>
      <c r="J39" s="19" t="str">
        <f>IF(OR($A39="",$H39=""),"",IF($H39="Not in Web Tool","Unmatched",_xlfn.XLOOKUP($H39,'RAW Data'!$E:$E,'RAW Data'!$F:$F,"Unmapped")))</f>
        <v>No</v>
      </c>
      <c r="K39" s="19" t="str">
        <f t="shared" si="2"/>
        <v>NO</v>
      </c>
      <c r="M39" s="21">
        <f t="shared" si="3"/>
        <v>900</v>
      </c>
      <c r="N39" s="21">
        <f t="shared" si="4"/>
        <v>1380</v>
      </c>
      <c r="P39" s="22" t="s">
        <v>119</v>
      </c>
      <c r="Q39" s="23">
        <v>35</v>
      </c>
      <c r="R39" s="23" t="str">
        <f>IF($C$3="Live Paste",IF($P39="","",$P39&amp;""),IF($AD$3="","",INDEX('Extraction History'!$A$3:$DT$9102,$Q39,$AD$3)&amp;""))</f>
        <v> 0  0  0</v>
      </c>
      <c r="S39" s="23">
        <f t="shared" si="11"/>
        <v>207</v>
      </c>
      <c r="T39" s="23" t="str">
        <f t="shared" si="5"/>
        <v>Dummy_USR 140 29174</v>
      </c>
      <c r="U39" s="23" t="str">
        <f t="shared" si="6"/>
        <v>Dummy_USR 140</v>
      </c>
      <c r="V39" s="24" t="str">
        <f t="shared" si="7"/>
        <v>29174</v>
      </c>
      <c r="W39" s="23">
        <f t="shared" si="12"/>
        <v>208</v>
      </c>
      <c r="X39" s="23" t="str">
        <f t="shared" si="8"/>
        <v>Unknown</v>
      </c>
      <c r="Y39" s="23" t="str">
        <f t="shared" si="9"/>
        <v/>
      </c>
      <c r="Z39" s="23" t="str">
        <f t="shared" si="10"/>
        <v>Unknown</v>
      </c>
      <c r="AA39" s="25" t="str">
        <f>IF($U39="","",IF(COUNTIF(HC!$C:$C,$U39)&gt;0,"Y",IF(COUNTIF($U$5:$U39,$U39)=1,"N","dup")))</f>
        <v>Y</v>
      </c>
    </row>
    <row r="40" spans="1:27" x14ac:dyDescent="0.3">
      <c r="A40" s="19">
        <f>IF(INDEX('Agents Shift'!$B:$B,ROW())="","",INDEX('Agents Shift'!$B:$B,ROW()))</f>
        <v>100156</v>
      </c>
      <c r="B40" s="20" t="str">
        <f>IF($A40="","",_xlfn.XLOOKUP($A40,HC!$A:$A,HC!$B:$B,""))</f>
        <v>Dummy_AG 156</v>
      </c>
      <c r="C40" s="19" t="str">
        <f>IF($A40="","",_xlfn.XLOOKUP($A40,HC!$A:$A,HC!$E:$E,""))</f>
        <v>LOB_1</v>
      </c>
      <c r="D40" s="20" t="str">
        <f>IF($A40="","",_xlfn.XLOOKUP($A40,HC!$A:$A,HC!$D:$D,""))</f>
        <v>Dummy_TL 11</v>
      </c>
      <c r="E40" s="68" t="str">
        <f>IF(OR($A40="",$AE$3=""),"",IFERROR(IF(ISBLANK(INDEX('Agents Shift'!$F:$S,MATCH($A40,'Agents Shift'!$B:$B,0),$AE$3)),"",INDEX('Agents Shift'!$F:$S,MATCH($A40,'Agents Shift'!$B:$B,0),$AE$3)),""))</f>
        <v>VAC</v>
      </c>
      <c r="F40" s="68" t="str">
        <f>IF(OR($A40="",$AE$3=""),"",IFERROR(IF(ISBLANK(INDEX('Agents Shift'!$F:$S,MATCH($A40,'Agents Shift'!$B:$B,0),$AE$3+1)),"",INDEX('Agents Shift'!$F:$S,MATCH($A40,'Agents Shift'!$B:$B,0),$AE$3+1)),""))</f>
        <v>VAC</v>
      </c>
      <c r="G40" s="20" t="str">
        <f>IF($A40="","",_xlfn.XLOOKUP($A40,HC!$A:$A,HC!$C:$C,""))</f>
        <v>Dummy_USR 156</v>
      </c>
      <c r="H40" s="20" t="str">
        <f t="shared" si="0"/>
        <v>Offline</v>
      </c>
      <c r="I40" s="19" t="str">
        <f t="shared" si="1"/>
        <v>13:59:56</v>
      </c>
      <c r="J40" s="19" t="str">
        <f>IF(OR($A40="",$H40=""),"",IF($H40="Not in Web Tool","Unmatched",_xlfn.XLOOKUP($H40,'RAW Data'!$E:$E,'RAW Data'!$F:$F,"Unmapped")))</f>
        <v>No</v>
      </c>
      <c r="K40" s="19" t="str">
        <f t="shared" si="2"/>
        <v>NO</v>
      </c>
      <c r="M40" s="21" t="str">
        <f t="shared" si="3"/>
        <v/>
      </c>
      <c r="N40" s="21" t="str">
        <f t="shared" si="4"/>
        <v/>
      </c>
      <c r="P40" s="22" t="s">
        <v>120</v>
      </c>
      <c r="Q40" s="23">
        <v>36</v>
      </c>
      <c r="R40" s="23" t="str">
        <f>IF($C$3="Live Paste",IF($P40="","",$P40&amp;""),IF($AD$3="","",INDEX('Extraction History'!$A$3:$DT$9102,$Q40,$AD$3)&amp;""))</f>
        <v> 00:00:00  00:00:00  --:--:--</v>
      </c>
      <c r="S40" s="23">
        <f t="shared" si="11"/>
        <v>213</v>
      </c>
      <c r="T40" s="23" t="str">
        <f t="shared" si="5"/>
        <v>Dummy_USR 139 29215</v>
      </c>
      <c r="U40" s="23" t="str">
        <f t="shared" si="6"/>
        <v>Dummy_USR 139</v>
      </c>
      <c r="V40" s="24" t="str">
        <f t="shared" si="7"/>
        <v>29215</v>
      </c>
      <c r="W40" s="23">
        <f t="shared" si="12"/>
        <v>214</v>
      </c>
      <c r="X40" s="23" t="str">
        <f t="shared" si="8"/>
        <v>Offline · 13:59:19</v>
      </c>
      <c r="Y40" s="23" t="str">
        <f t="shared" si="9"/>
        <v>13:59:19</v>
      </c>
      <c r="Z40" s="23" t="str">
        <f t="shared" si="10"/>
        <v>Offline</v>
      </c>
      <c r="AA40" s="25" t="str">
        <f>IF($U40="","",IF(COUNTIF(HC!$C:$C,$U40)&gt;0,"Y",IF(COUNTIF($U$5:$U40,$U40)=1,"N","dup")))</f>
        <v>Y</v>
      </c>
    </row>
    <row r="41" spans="1:27" x14ac:dyDescent="0.3">
      <c r="A41" s="19">
        <f>IF(INDEX('Agents Shift'!$B:$B,ROW())="","",INDEX('Agents Shift'!$B:$B,ROW()))</f>
        <v>100145</v>
      </c>
      <c r="B41" s="20" t="str">
        <f>IF($A41="","",_xlfn.XLOOKUP($A41,HC!$A:$A,HC!$B:$B,""))</f>
        <v>Dummy_AG 145</v>
      </c>
      <c r="C41" s="19" t="str">
        <f>IF($A41="","",_xlfn.XLOOKUP($A41,HC!$A:$A,HC!$E:$E,""))</f>
        <v>LOB_1</v>
      </c>
      <c r="D41" s="20" t="str">
        <f>IF($A41="","",_xlfn.XLOOKUP($A41,HC!$A:$A,HC!$D:$D,""))</f>
        <v>Dummy_TL 7</v>
      </c>
      <c r="E41" s="68" t="str">
        <f>IF(OR($A41="",$AE$3=""),"",IFERROR(IF(ISBLANK(INDEX('Agents Shift'!$F:$S,MATCH($A41,'Agents Shift'!$B:$B,0),$AE$3)),"",INDEX('Agents Shift'!$F:$S,MATCH($A41,'Agents Shift'!$B:$B,0),$AE$3)),""))</f>
        <v>OFF</v>
      </c>
      <c r="F41" s="68" t="str">
        <f>IF(OR($A41="",$AE$3=""),"",IFERROR(IF(ISBLANK(INDEX('Agents Shift'!$F:$S,MATCH($A41,'Agents Shift'!$B:$B,0),$AE$3+1)),"",INDEX('Agents Shift'!$F:$S,MATCH($A41,'Agents Shift'!$B:$B,0),$AE$3+1)),""))</f>
        <v>OFF</v>
      </c>
      <c r="G41" s="20" t="str">
        <f>IF($A41="","",_xlfn.XLOOKUP($A41,HC!$A:$A,HC!$C:$C,""))</f>
        <v>Dummy_USR 145</v>
      </c>
      <c r="H41" s="20" t="str">
        <f t="shared" si="0"/>
        <v>Offline</v>
      </c>
      <c r="I41" s="19" t="str">
        <f t="shared" si="1"/>
        <v>3:13:59:42</v>
      </c>
      <c r="J41" s="19" t="str">
        <f>IF(OR($A41="",$H41=""),"",IF($H41="Not in Web Tool","Unmatched",_xlfn.XLOOKUP($H41,'RAW Data'!$E:$E,'RAW Data'!$F:$F,"Unmapped")))</f>
        <v>No</v>
      </c>
      <c r="K41" s="19" t="str">
        <f t="shared" si="2"/>
        <v>NO</v>
      </c>
      <c r="M41" s="21" t="str">
        <f t="shared" si="3"/>
        <v/>
      </c>
      <c r="N41" s="21" t="str">
        <f t="shared" si="4"/>
        <v/>
      </c>
      <c r="P41" s="22" t="s">
        <v>34</v>
      </c>
      <c r="Q41" s="23">
        <v>37</v>
      </c>
      <c r="R41" s="23" t="str">
        <f>IF($C$3="Live Paste",IF($P41="","",$P41&amp;""),IF($AD$3="","",INDEX('Extraction History'!$A$3:$DT$9102,$Q41,$AD$3)&amp;""))</f>
        <v>Employee State</v>
      </c>
      <c r="S41" s="23">
        <f t="shared" si="11"/>
        <v>219</v>
      </c>
      <c r="T41" s="23" t="str">
        <f t="shared" si="5"/>
        <v>Dummy_USR 138 29122</v>
      </c>
      <c r="U41" s="23" t="str">
        <f t="shared" si="6"/>
        <v>Dummy_USR 138</v>
      </c>
      <c r="V41" s="24" t="str">
        <f t="shared" si="7"/>
        <v>29122</v>
      </c>
      <c r="W41" s="23">
        <f t="shared" si="12"/>
        <v>220</v>
      </c>
      <c r="X41" s="23" t="str">
        <f t="shared" si="8"/>
        <v>Unknown</v>
      </c>
      <c r="Y41" s="23" t="str">
        <f t="shared" si="9"/>
        <v/>
      </c>
      <c r="Z41" s="23" t="str">
        <f t="shared" si="10"/>
        <v>Unknown</v>
      </c>
      <c r="AA41" s="25" t="str">
        <f>IF($U41="","",IF(COUNTIF(HC!$C:$C,$U41)&gt;0,"Y",IF(COUNTIF($U$5:$U41,$U41)=1,"N","dup")))</f>
        <v>Y</v>
      </c>
    </row>
    <row r="42" spans="1:27" x14ac:dyDescent="0.3">
      <c r="A42" s="19">
        <f>IF(INDEX('Agents Shift'!$B:$B,ROW())="","",INDEX('Agents Shift'!$B:$B,ROW()))</f>
        <v>100070</v>
      </c>
      <c r="B42" s="20" t="str">
        <f>IF($A42="","",_xlfn.XLOOKUP($A42,HC!$A:$A,HC!$B:$B,""))</f>
        <v>Dummy_AG 70</v>
      </c>
      <c r="C42" s="19" t="str">
        <f>IF($A42="","",_xlfn.XLOOKUP($A42,HC!$A:$A,HC!$E:$E,""))</f>
        <v>LOB_2</v>
      </c>
      <c r="D42" s="20" t="str">
        <f>IF($A42="","",_xlfn.XLOOKUP($A42,HC!$A:$A,HC!$D:$D,""))</f>
        <v>Dummy_TL 5</v>
      </c>
      <c r="E42" s="68" t="str">
        <f>IF(OR($A42="",$AE$3=""),"",IFERROR(IF(ISBLANK(INDEX('Agents Shift'!$F:$S,MATCH($A42,'Agents Shift'!$B:$B,0),$AE$3)),"",INDEX('Agents Shift'!$F:$S,MATCH($A42,'Agents Shift'!$B:$B,0),$AE$3)),""))</f>
        <v>Leave</v>
      </c>
      <c r="F42" s="68" t="str">
        <f>IF(OR($A42="",$AE$3=""),"",IFERROR(IF(ISBLANK(INDEX('Agents Shift'!$F:$S,MATCH($A42,'Agents Shift'!$B:$B,0),$AE$3+1)),"",INDEX('Agents Shift'!$F:$S,MATCH($A42,'Agents Shift'!$B:$B,0),$AE$3+1)),""))</f>
        <v>Leave</v>
      </c>
      <c r="G42" s="20" t="str">
        <f>IF($A42="","",_xlfn.XLOOKUP($A42,HC!$A:$A,HC!$C:$C,""))</f>
        <v>Dummy_USR 70</v>
      </c>
      <c r="H42" s="20" t="str">
        <f t="shared" si="0"/>
        <v>Unknown</v>
      </c>
      <c r="I42" s="19" t="str">
        <f t="shared" si="1"/>
        <v/>
      </c>
      <c r="J42" s="19" t="str">
        <f>IF(OR($A42="",$H42=""),"",IF($H42="Not in Web Tool","Unmatched",_xlfn.XLOOKUP($H42,'RAW Data'!$E:$E,'RAW Data'!$F:$F,"Unmapped")))</f>
        <v>Not Productive</v>
      </c>
      <c r="K42" s="19" t="str">
        <f t="shared" si="2"/>
        <v>Unknown</v>
      </c>
      <c r="M42" s="21" t="str">
        <f t="shared" si="3"/>
        <v/>
      </c>
      <c r="N42" s="21" t="str">
        <f t="shared" si="4"/>
        <v/>
      </c>
      <c r="P42" s="22" t="s">
        <v>39</v>
      </c>
      <c r="Q42" s="23">
        <v>38</v>
      </c>
      <c r="R42" s="23" t="str">
        <f>IF($C$3="Live Paste",IF($P42="","",$P42&amp;""),IF($AD$3="","",INDEX('Extraction History'!$A$3:$DT$9102,$Q42,$AD$3)&amp;""))</f>
        <v>DA</v>
      </c>
      <c r="S42" s="23">
        <f t="shared" si="11"/>
        <v>225</v>
      </c>
      <c r="T42" s="23" t="str">
        <f t="shared" si="5"/>
        <v>Dummy_USR 137 29193</v>
      </c>
      <c r="U42" s="23" t="str">
        <f t="shared" si="6"/>
        <v>Dummy_USR 137</v>
      </c>
      <c r="V42" s="24" t="str">
        <f t="shared" si="7"/>
        <v>29193</v>
      </c>
      <c r="W42" s="23">
        <f t="shared" si="12"/>
        <v>226</v>
      </c>
      <c r="X42" s="23" t="str">
        <f t="shared" si="8"/>
        <v>Unknown</v>
      </c>
      <c r="Y42" s="23" t="str">
        <f t="shared" si="9"/>
        <v/>
      </c>
      <c r="Z42" s="23" t="str">
        <f t="shared" si="10"/>
        <v>Unknown</v>
      </c>
      <c r="AA42" s="25" t="str">
        <f>IF($U42="","",IF(COUNTIF(HC!$C:$C,$U42)&gt;0,"Y",IF(COUNTIF($U$5:$U42,$U42)=1,"N","dup")))</f>
        <v>Y</v>
      </c>
    </row>
    <row r="43" spans="1:27" x14ac:dyDescent="0.3">
      <c r="A43" s="19">
        <f>IF(INDEX('Agents Shift'!$B:$B,ROW())="","",INDEX('Agents Shift'!$B:$B,ROW()))</f>
        <v>100059</v>
      </c>
      <c r="B43" s="20" t="str">
        <f>IF($A43="","",_xlfn.XLOOKUP($A43,HC!$A:$A,HC!$B:$B,""))</f>
        <v>Dummy_AG 59</v>
      </c>
      <c r="C43" s="19" t="str">
        <f>IF($A43="","",_xlfn.XLOOKUP($A43,HC!$A:$A,HC!$E:$E,""))</f>
        <v>LOB_2</v>
      </c>
      <c r="D43" s="20" t="str">
        <f>IF($A43="","",_xlfn.XLOOKUP($A43,HC!$A:$A,HC!$D:$D,""))</f>
        <v>Dummy_TL 6</v>
      </c>
      <c r="E43" s="68">
        <f>IF(OR($A43="",$AE$3=""),"",IFERROR(IF(ISBLANK(INDEX('Agents Shift'!$F:$S,MATCH($A43,'Agents Shift'!$B:$B,0),$AE$3)),"",INDEX('Agents Shift'!$F:$S,MATCH($A43,'Agents Shift'!$B:$B,0),$AE$3)),""))</f>
        <v>0.5</v>
      </c>
      <c r="F43" s="68">
        <f>IF(OR($A43="",$AE$3=""),"",IFERROR(IF(ISBLANK(INDEX('Agents Shift'!$F:$S,MATCH($A43,'Agents Shift'!$B:$B,0),$AE$3+1)),"",INDEX('Agents Shift'!$F:$S,MATCH($A43,'Agents Shift'!$B:$B,0),$AE$3+1)),""))</f>
        <v>0.83333333333333337</v>
      </c>
      <c r="G43" s="20" t="str">
        <f>IF($A43="","",_xlfn.XLOOKUP($A43,HC!$A:$A,HC!$C:$C,""))</f>
        <v>Dummy_USR 59</v>
      </c>
      <c r="H43" s="20" t="str">
        <f t="shared" si="0"/>
        <v>ACD</v>
      </c>
      <c r="I43" s="19" t="str">
        <f t="shared" si="1"/>
        <v>12:45</v>
      </c>
      <c r="J43" s="19" t="str">
        <f>IF(OR($A43="",$H43=""),"",IF($H43="Not in Web Tool","Unmatched",_xlfn.XLOOKUP($H43,'RAW Data'!$E:$E,'RAW Data'!$F:$F,"Unmapped")))</f>
        <v>Yes</v>
      </c>
      <c r="K43" s="19" t="str">
        <f t="shared" si="2"/>
        <v>YES</v>
      </c>
      <c r="M43" s="21">
        <f t="shared" si="3"/>
        <v>720</v>
      </c>
      <c r="N43" s="21">
        <f t="shared" si="4"/>
        <v>1200</v>
      </c>
      <c r="P43" s="22" t="s">
        <v>133</v>
      </c>
      <c r="Q43" s="23">
        <v>39</v>
      </c>
      <c r="R43" s="23" t="str">
        <f>IF($C$3="Live Paste",IF($P43="","",$P43&amp;""),IF($AD$3="","",INDEX('Extraction History'!$A$3:$DT$9102,$Q43,$AD$3)&amp;""))</f>
        <v>Dummy_USR 168 25263</v>
      </c>
      <c r="S43" s="23">
        <f t="shared" si="11"/>
        <v>231</v>
      </c>
      <c r="T43" s="23" t="str">
        <f t="shared" si="5"/>
        <v>Dummy_USR 136 29163</v>
      </c>
      <c r="U43" s="23" t="str">
        <f t="shared" si="6"/>
        <v>Dummy_USR 136</v>
      </c>
      <c r="V43" s="24" t="str">
        <f t="shared" si="7"/>
        <v>29163</v>
      </c>
      <c r="W43" s="23">
        <f t="shared" si="12"/>
        <v>232</v>
      </c>
      <c r="X43" s="23" t="str">
        <f t="shared" si="8"/>
        <v>Unknown</v>
      </c>
      <c r="Y43" s="23" t="str">
        <f t="shared" si="9"/>
        <v/>
      </c>
      <c r="Z43" s="23" t="str">
        <f t="shared" si="10"/>
        <v>Unknown</v>
      </c>
      <c r="AA43" s="25" t="str">
        <f>IF($U43="","",IF(COUNTIF(HC!$C:$C,$U43)&gt;0,"Y",IF(COUNTIF($U$5:$U43,$U43)=1,"N","dup")))</f>
        <v>Y</v>
      </c>
    </row>
    <row r="44" spans="1:27" x14ac:dyDescent="0.3">
      <c r="A44" s="19">
        <f>IF(INDEX('Agents Shift'!$B:$B,ROW())="","",INDEX('Agents Shift'!$B:$B,ROW()))</f>
        <v>100074</v>
      </c>
      <c r="B44" s="20" t="str">
        <f>IF($A44="","",_xlfn.XLOOKUP($A44,HC!$A:$A,HC!$B:$B,""))</f>
        <v>Dummy_AG 74</v>
      </c>
      <c r="C44" s="19" t="str">
        <f>IF($A44="","",_xlfn.XLOOKUP($A44,HC!$A:$A,HC!$E:$E,""))</f>
        <v>LOB_1</v>
      </c>
      <c r="D44" s="20" t="str">
        <f>IF($A44="","",_xlfn.XLOOKUP($A44,HC!$A:$A,HC!$D:$D,""))</f>
        <v>Dummy_TL 2</v>
      </c>
      <c r="E44" s="68">
        <f>IF(OR($A44="",$AE$3=""),"",IFERROR(IF(ISBLANK(INDEX('Agents Shift'!$F:$S,MATCH($A44,'Agents Shift'!$B:$B,0),$AE$3)),"",INDEX('Agents Shift'!$F:$S,MATCH($A44,'Agents Shift'!$B:$B,0),$AE$3)),""))</f>
        <v>0.33333333333333331</v>
      </c>
      <c r="F44" s="68">
        <f>IF(OR($A44="",$AE$3=""),"",IFERROR(IF(ISBLANK(INDEX('Agents Shift'!$F:$S,MATCH($A44,'Agents Shift'!$B:$B,0),$AE$3+1)),"",INDEX('Agents Shift'!$F:$S,MATCH($A44,'Agents Shift'!$B:$B,0),$AE$3+1)),""))</f>
        <v>0.66666666666666663</v>
      </c>
      <c r="G44" s="20" t="str">
        <f>IF($A44="","",_xlfn.XLOOKUP($A44,HC!$A:$A,HC!$C:$C,""))</f>
        <v>Dummy_USR 74</v>
      </c>
      <c r="H44" s="20" t="str">
        <f t="shared" si="0"/>
        <v>Coaching</v>
      </c>
      <c r="I44" s="19" t="str">
        <f t="shared" si="1"/>
        <v>32:02</v>
      </c>
      <c r="J44" s="19" t="str">
        <f>IF(OR($A44="",$H44=""),"",IF($H44="Not in Web Tool","Unmatched",_xlfn.XLOOKUP($H44,'RAW Data'!$E:$E,'RAW Data'!$F:$F,"Unmapped")))</f>
        <v>Not Productive</v>
      </c>
      <c r="K44" s="19" t="str">
        <f t="shared" si="2"/>
        <v>Coaching</v>
      </c>
      <c r="M44" s="21">
        <f t="shared" si="3"/>
        <v>480</v>
      </c>
      <c r="N44" s="21">
        <f t="shared" si="4"/>
        <v>960</v>
      </c>
      <c r="P44" s="22" t="s">
        <v>134</v>
      </c>
      <c r="Q44" s="23">
        <v>40</v>
      </c>
      <c r="R44" s="23" t="str">
        <f>IF($C$3="Live Paste",IF($P44="","",$P44&amp;""),IF($AD$3="","",INDEX('Extraction History'!$A$3:$DT$9102,$Q44,$AD$3)&amp;""))</f>
        <v>Offline · 13:58:54</v>
      </c>
      <c r="S44" s="23">
        <f t="shared" si="11"/>
        <v>237</v>
      </c>
      <c r="T44" s="23" t="str">
        <f t="shared" si="5"/>
        <v>Dummy_USR 171 28037</v>
      </c>
      <c r="U44" s="23" t="str">
        <f t="shared" si="6"/>
        <v>Dummy_USR 171</v>
      </c>
      <c r="V44" s="24" t="str">
        <f t="shared" si="7"/>
        <v>28037</v>
      </c>
      <c r="W44" s="23">
        <f t="shared" si="12"/>
        <v>238</v>
      </c>
      <c r="X44" s="23" t="str">
        <f t="shared" si="8"/>
        <v>Break (NON MAN) · 04:38</v>
      </c>
      <c r="Y44" s="23" t="str">
        <f t="shared" si="9"/>
        <v>04:38</v>
      </c>
      <c r="Z44" s="23" t="str">
        <f t="shared" si="10"/>
        <v>Break (NON MAN)</v>
      </c>
      <c r="AA44" s="25" t="str">
        <f>IF($U44="","",IF(COUNTIF(HC!$C:$C,$U44)&gt;0,"Y",IF(COUNTIF($U$5:$U44,$U44)=1,"N","dup")))</f>
        <v>dup</v>
      </c>
    </row>
    <row r="45" spans="1:27" x14ac:dyDescent="0.3">
      <c r="A45" s="19">
        <f>IF(INDEX('Agents Shift'!$B:$B,ROW())="","",INDEX('Agents Shift'!$B:$B,ROW()))</f>
        <v>100082</v>
      </c>
      <c r="B45" s="20" t="str">
        <f>IF($A45="","",_xlfn.XLOOKUP($A45,HC!$A:$A,HC!$B:$B,""))</f>
        <v>Dummy_AG 82</v>
      </c>
      <c r="C45" s="19" t="str">
        <f>IF($A45="","",_xlfn.XLOOKUP($A45,HC!$A:$A,HC!$E:$E,""))</f>
        <v>LOB_2</v>
      </c>
      <c r="D45" s="20" t="str">
        <f>IF($A45="","",_xlfn.XLOOKUP($A45,HC!$A:$A,HC!$D:$D,""))</f>
        <v>Dummy_TL 1</v>
      </c>
      <c r="E45" s="68">
        <f>IF(OR($A45="",$AE$3=""),"",IFERROR(IF(ISBLANK(INDEX('Agents Shift'!$F:$S,MATCH($A45,'Agents Shift'!$B:$B,0),$AE$3)),"",INDEX('Agents Shift'!$F:$S,MATCH($A45,'Agents Shift'!$B:$B,0),$AE$3)),""))</f>
        <v>0.33333333333333331</v>
      </c>
      <c r="F45" s="68">
        <f>IF(OR($A45="",$AE$3=""),"",IFERROR(IF(ISBLANK(INDEX('Agents Shift'!$F:$S,MATCH($A45,'Agents Shift'!$B:$B,0),$AE$3+1)),"",INDEX('Agents Shift'!$F:$S,MATCH($A45,'Agents Shift'!$B:$B,0),$AE$3+1)),""))</f>
        <v>0.66666666666666663</v>
      </c>
      <c r="G45" s="20" t="str">
        <f>IF($A45="","",_xlfn.XLOOKUP($A45,HC!$A:$A,HC!$C:$C,""))</f>
        <v>Dummy_USR 82</v>
      </c>
      <c r="H45" s="20" t="str">
        <f t="shared" si="0"/>
        <v>Available</v>
      </c>
      <c r="I45" s="19" t="str">
        <f t="shared" si="1"/>
        <v>14:22</v>
      </c>
      <c r="J45" s="19" t="str">
        <f>IF(OR($A45="",$H45=""),"",IF($H45="Not in Web Tool","Unmatched",_xlfn.XLOOKUP($H45,'RAW Data'!$E:$E,'RAW Data'!$F:$F,"Unmapped")))</f>
        <v>Yes</v>
      </c>
      <c r="K45" s="19" t="str">
        <f t="shared" si="2"/>
        <v>YES</v>
      </c>
      <c r="M45" s="21">
        <f t="shared" si="3"/>
        <v>480</v>
      </c>
      <c r="N45" s="21">
        <f t="shared" si="4"/>
        <v>960</v>
      </c>
      <c r="P45" s="22" t="s">
        <v>119</v>
      </c>
      <c r="Q45" s="23">
        <v>41</v>
      </c>
      <c r="R45" s="23" t="str">
        <f>IF($C$3="Live Paste",IF($P45="","",$P45&amp;""),IF($AD$3="","",INDEX('Extraction History'!$A$3:$DT$9102,$Q45,$AD$3)&amp;""))</f>
        <v> 0  0  0</v>
      </c>
      <c r="S45" s="23">
        <f t="shared" si="11"/>
        <v>243</v>
      </c>
      <c r="T45" s="23" t="str">
        <f t="shared" si="5"/>
        <v>Dummy_USR 134 29187</v>
      </c>
      <c r="U45" s="23" t="str">
        <f t="shared" si="6"/>
        <v>Dummy_USR 134</v>
      </c>
      <c r="V45" s="24" t="str">
        <f t="shared" si="7"/>
        <v>29187</v>
      </c>
      <c r="W45" s="23">
        <f t="shared" si="12"/>
        <v>244</v>
      </c>
      <c r="X45" s="23" t="str">
        <f t="shared" si="8"/>
        <v>Unknown</v>
      </c>
      <c r="Y45" s="23" t="str">
        <f t="shared" si="9"/>
        <v/>
      </c>
      <c r="Z45" s="23" t="str">
        <f t="shared" si="10"/>
        <v>Unknown</v>
      </c>
      <c r="AA45" s="25" t="str">
        <f>IF($U45="","",IF(COUNTIF(HC!$C:$C,$U45)&gt;0,"Y",IF(COUNTIF($U$5:$U45,$U45)=1,"N","dup")))</f>
        <v>Y</v>
      </c>
    </row>
    <row r="46" spans="1:27" x14ac:dyDescent="0.3">
      <c r="A46" s="19">
        <f>IF(INDEX('Agents Shift'!$B:$B,ROW())="","",INDEX('Agents Shift'!$B:$B,ROW()))</f>
        <v>100132</v>
      </c>
      <c r="B46" s="20" t="str">
        <f>IF($A46="","",_xlfn.XLOOKUP($A46,HC!$A:$A,HC!$B:$B,""))</f>
        <v>Dummy_AG 132</v>
      </c>
      <c r="C46" s="19" t="str">
        <f>IF($A46="","",_xlfn.XLOOKUP($A46,HC!$A:$A,HC!$E:$E,""))</f>
        <v>LOB_2</v>
      </c>
      <c r="D46" s="20" t="str">
        <f>IF($A46="","",_xlfn.XLOOKUP($A46,HC!$A:$A,HC!$D:$D,""))</f>
        <v>Dummy_TL 8</v>
      </c>
      <c r="E46" s="68" t="str">
        <f>IF(OR($A46="",$AE$3=""),"",IFERROR(IF(ISBLANK(INDEX('Agents Shift'!$F:$S,MATCH($A46,'Agents Shift'!$B:$B,0),$AE$3)),"",INDEX('Agents Shift'!$F:$S,MATCH($A46,'Agents Shift'!$B:$B,0),$AE$3)),""))</f>
        <v>OFF</v>
      </c>
      <c r="F46" s="68" t="str">
        <f>IF(OR($A46="",$AE$3=""),"",IFERROR(IF(ISBLANK(INDEX('Agents Shift'!$F:$S,MATCH($A46,'Agents Shift'!$B:$B,0),$AE$3+1)),"",INDEX('Agents Shift'!$F:$S,MATCH($A46,'Agents Shift'!$B:$B,0),$AE$3+1)),""))</f>
        <v>OFF</v>
      </c>
      <c r="G46" s="20" t="str">
        <f>IF($A46="","",_xlfn.XLOOKUP($A46,HC!$A:$A,HC!$C:$C,""))</f>
        <v>Dummy_USR 132</v>
      </c>
      <c r="H46" s="20" t="str">
        <f t="shared" si="0"/>
        <v>Offline</v>
      </c>
      <c r="I46" s="19" t="str">
        <f t="shared" si="1"/>
        <v>13:59:59</v>
      </c>
      <c r="J46" s="19" t="str">
        <f>IF(OR($A46="",$H46=""),"",IF($H46="Not in Web Tool","Unmatched",_xlfn.XLOOKUP($H46,'RAW Data'!$E:$E,'RAW Data'!$F:$F,"Unmapped")))</f>
        <v>No</v>
      </c>
      <c r="K46" s="19" t="str">
        <f t="shared" si="2"/>
        <v>NO</v>
      </c>
      <c r="M46" s="21" t="str">
        <f t="shared" si="3"/>
        <v/>
      </c>
      <c r="N46" s="21" t="str">
        <f t="shared" si="4"/>
        <v/>
      </c>
      <c r="P46" s="22" t="s">
        <v>120</v>
      </c>
      <c r="Q46" s="23">
        <v>42</v>
      </c>
      <c r="R46" s="23" t="str">
        <f>IF($C$3="Live Paste",IF($P46="","",$P46&amp;""),IF($AD$3="","",INDEX('Extraction History'!$A$3:$DT$9102,$Q46,$AD$3)&amp;""))</f>
        <v> 00:00:00  00:00:00  --:--:--</v>
      </c>
      <c r="S46" s="23">
        <f t="shared" si="11"/>
        <v>249</v>
      </c>
      <c r="T46" s="23" t="str">
        <f t="shared" si="5"/>
        <v>Dummy_USR 133 29148</v>
      </c>
      <c r="U46" s="23" t="str">
        <f t="shared" si="6"/>
        <v>Dummy_USR 133</v>
      </c>
      <c r="V46" s="24" t="str">
        <f t="shared" si="7"/>
        <v>29148</v>
      </c>
      <c r="W46" s="23">
        <f t="shared" si="12"/>
        <v>250</v>
      </c>
      <c r="X46" s="23" t="str">
        <f t="shared" si="8"/>
        <v>Offline · 1:14:00:06</v>
      </c>
      <c r="Y46" s="23" t="str">
        <f t="shared" si="9"/>
        <v>1:14:00:06</v>
      </c>
      <c r="Z46" s="23" t="str">
        <f t="shared" si="10"/>
        <v>Offline</v>
      </c>
      <c r="AA46" s="25" t="str">
        <f>IF($U46="","",IF(COUNTIF(HC!$C:$C,$U46)&gt;0,"Y",IF(COUNTIF($U$5:$U46,$U46)=1,"N","dup")))</f>
        <v>Y</v>
      </c>
    </row>
    <row r="47" spans="1:27" x14ac:dyDescent="0.3">
      <c r="A47" s="19">
        <f>IF(INDEX('Agents Shift'!$B:$B,ROW())="","",INDEX('Agents Shift'!$B:$B,ROW()))</f>
        <v>100098</v>
      </c>
      <c r="B47" s="20" t="str">
        <f>IF($A47="","",_xlfn.XLOOKUP($A47,HC!$A:$A,HC!$B:$B,""))</f>
        <v>Dummy_AG 98</v>
      </c>
      <c r="C47" s="19" t="str">
        <f>IF($A47="","",_xlfn.XLOOKUP($A47,HC!$A:$A,HC!$E:$E,""))</f>
        <v>LOB_2</v>
      </c>
      <c r="D47" s="20" t="str">
        <f>IF($A47="","",_xlfn.XLOOKUP($A47,HC!$A:$A,HC!$D:$D,""))</f>
        <v>Dummy_TL 10</v>
      </c>
      <c r="E47" s="68" t="str">
        <f>IF(OR($A47="",$AE$3=""),"",IFERROR(IF(ISBLANK(INDEX('Agents Shift'!$F:$S,MATCH($A47,'Agents Shift'!$B:$B,0),$AE$3)),"",INDEX('Agents Shift'!$F:$S,MATCH($A47,'Agents Shift'!$B:$B,0),$AE$3)),""))</f>
        <v>VAC</v>
      </c>
      <c r="F47" s="68" t="str">
        <f>IF(OR($A47="",$AE$3=""),"",IFERROR(IF(ISBLANK(INDEX('Agents Shift'!$F:$S,MATCH($A47,'Agents Shift'!$B:$B,0),$AE$3+1)),"",INDEX('Agents Shift'!$F:$S,MATCH($A47,'Agents Shift'!$B:$B,0),$AE$3+1)),""))</f>
        <v>VAC</v>
      </c>
      <c r="G47" s="20" t="str">
        <f>IF($A47="","",_xlfn.XLOOKUP($A47,HC!$A:$A,HC!$C:$C,""))</f>
        <v>Dummy_USR 98</v>
      </c>
      <c r="H47" s="20" t="str">
        <f t="shared" si="0"/>
        <v>Offline</v>
      </c>
      <c r="I47" s="19" t="str">
        <f t="shared" si="1"/>
        <v>3:14:29:53</v>
      </c>
      <c r="J47" s="19" t="str">
        <f>IF(OR($A47="",$H47=""),"",IF($H47="Not in Web Tool","Unmatched",_xlfn.XLOOKUP($H47,'RAW Data'!$E:$E,'RAW Data'!$F:$F,"Unmapped")))</f>
        <v>No</v>
      </c>
      <c r="K47" s="19" t="str">
        <f t="shared" si="2"/>
        <v>NO</v>
      </c>
      <c r="M47" s="21" t="str">
        <f t="shared" si="3"/>
        <v/>
      </c>
      <c r="N47" s="21" t="str">
        <f t="shared" si="4"/>
        <v/>
      </c>
      <c r="P47" s="22" t="s">
        <v>34</v>
      </c>
      <c r="Q47" s="23">
        <v>43</v>
      </c>
      <c r="R47" s="23" t="str">
        <f>IF($C$3="Live Paste",IF($P47="","",$P47&amp;""),IF($AD$3="","",INDEX('Extraction History'!$A$3:$DT$9102,$Q47,$AD$3)&amp;""))</f>
        <v>Employee State</v>
      </c>
      <c r="S47" s="23">
        <f t="shared" si="11"/>
        <v>255</v>
      </c>
      <c r="T47" s="23" t="str">
        <f t="shared" si="5"/>
        <v>Dummy_USR 132 29019</v>
      </c>
      <c r="U47" s="23" t="str">
        <f t="shared" si="6"/>
        <v>Dummy_USR 132</v>
      </c>
      <c r="V47" s="24" t="str">
        <f t="shared" si="7"/>
        <v>29019</v>
      </c>
      <c r="W47" s="23">
        <f t="shared" si="12"/>
        <v>256</v>
      </c>
      <c r="X47" s="23" t="str">
        <f t="shared" si="8"/>
        <v>Offline · 13:59:59</v>
      </c>
      <c r="Y47" s="23" t="str">
        <f t="shared" si="9"/>
        <v>13:59:59</v>
      </c>
      <c r="Z47" s="23" t="str">
        <f t="shared" si="10"/>
        <v>Offline</v>
      </c>
      <c r="AA47" s="25" t="str">
        <f>IF($U47="","",IF(COUNTIF(HC!$C:$C,$U47)&gt;0,"Y",IF(COUNTIF($U$5:$U47,$U47)=1,"N","dup")))</f>
        <v>Y</v>
      </c>
    </row>
    <row r="48" spans="1:27" x14ac:dyDescent="0.3">
      <c r="A48" s="19">
        <f>IF(INDEX('Agents Shift'!$B:$B,ROW())="","",INDEX('Agents Shift'!$B:$B,ROW()))</f>
        <v>100109</v>
      </c>
      <c r="B48" s="20" t="str">
        <f>IF($A48="","",_xlfn.XLOOKUP($A48,HC!$A:$A,HC!$B:$B,""))</f>
        <v>Dummy_AG 109</v>
      </c>
      <c r="C48" s="19" t="str">
        <f>IF($A48="","",_xlfn.XLOOKUP($A48,HC!$A:$A,HC!$E:$E,""))</f>
        <v>LOB_1</v>
      </c>
      <c r="D48" s="20" t="str">
        <f>IF($A48="","",_xlfn.XLOOKUP($A48,HC!$A:$A,HC!$D:$D,""))</f>
        <v>Dummy_TL 1</v>
      </c>
      <c r="E48" s="68">
        <f>IF(OR($A48="",$AE$3=""),"",IFERROR(IF(ISBLANK(INDEX('Agents Shift'!$F:$S,MATCH($A48,'Agents Shift'!$B:$B,0),$AE$3)),"",INDEX('Agents Shift'!$F:$S,MATCH($A48,'Agents Shift'!$B:$B,0),$AE$3)),""))</f>
        <v>0.33333333333333331</v>
      </c>
      <c r="F48" s="68">
        <f>IF(OR($A48="",$AE$3=""),"",IFERROR(IF(ISBLANK(INDEX('Agents Shift'!$F:$S,MATCH($A48,'Agents Shift'!$B:$B,0),$AE$3+1)),"",INDEX('Agents Shift'!$F:$S,MATCH($A48,'Agents Shift'!$B:$B,0),$AE$3+1)),""))</f>
        <v>0.66666666666666663</v>
      </c>
      <c r="G48" s="20" t="str">
        <f>IF($A48="","",_xlfn.XLOOKUP($A48,HC!$A:$A,HC!$C:$C,""))</f>
        <v>Dummy_USR 109</v>
      </c>
      <c r="H48" s="20" t="str">
        <f t="shared" si="0"/>
        <v>Work Timer</v>
      </c>
      <c r="I48" s="19" t="str">
        <f t="shared" si="1"/>
        <v>03:45</v>
      </c>
      <c r="J48" s="19" t="str">
        <f>IF(OR($A48="",$H48=""),"",IF($H48="Not in Web Tool","Unmatched",_xlfn.XLOOKUP($H48,'RAW Data'!$E:$E,'RAW Data'!$F:$F,"Unmapped")))</f>
        <v>Yes</v>
      </c>
      <c r="K48" s="19" t="str">
        <f t="shared" si="2"/>
        <v>YES</v>
      </c>
      <c r="M48" s="21">
        <f t="shared" si="3"/>
        <v>480</v>
      </c>
      <c r="N48" s="21">
        <f t="shared" si="4"/>
        <v>960</v>
      </c>
      <c r="P48" s="22" t="s">
        <v>39</v>
      </c>
      <c r="Q48" s="23">
        <v>44</v>
      </c>
      <c r="R48" s="23" t="str">
        <f>IF($C$3="Live Paste",IF($P48="","",$P48&amp;""),IF($AD$3="","",INDEX('Extraction History'!$A$3:$DT$9102,$Q48,$AD$3)&amp;""))</f>
        <v>DA</v>
      </c>
      <c r="S48" s="23">
        <f t="shared" si="11"/>
        <v>261</v>
      </c>
      <c r="T48" s="23" t="str">
        <f t="shared" si="5"/>
        <v>Dummy_USR 131 29027</v>
      </c>
      <c r="U48" s="23" t="str">
        <f t="shared" si="6"/>
        <v>Dummy_USR 131</v>
      </c>
      <c r="V48" s="24" t="str">
        <f t="shared" si="7"/>
        <v>29027</v>
      </c>
      <c r="W48" s="23">
        <f t="shared" si="12"/>
        <v>262</v>
      </c>
      <c r="X48" s="23" t="str">
        <f t="shared" si="8"/>
        <v>Unknown</v>
      </c>
      <c r="Y48" s="23" t="str">
        <f t="shared" si="9"/>
        <v/>
      </c>
      <c r="Z48" s="23" t="str">
        <f t="shared" si="10"/>
        <v>Unknown</v>
      </c>
      <c r="AA48" s="25" t="str">
        <f>IF($U48="","",IF(COUNTIF(HC!$C:$C,$U48)&gt;0,"Y",IF(COUNTIF($U$5:$U48,$U48)=1,"N","dup")))</f>
        <v>Y</v>
      </c>
    </row>
    <row r="49" spans="1:27" x14ac:dyDescent="0.3">
      <c r="A49" s="19">
        <f>IF(INDEX('Agents Shift'!$B:$B,ROW())="","",INDEX('Agents Shift'!$B:$B,ROW()))</f>
        <v>100090</v>
      </c>
      <c r="B49" s="20" t="str">
        <f>IF($A49="","",_xlfn.XLOOKUP($A49,HC!$A:$A,HC!$B:$B,""))</f>
        <v>Dummy_AG 90</v>
      </c>
      <c r="C49" s="19" t="str">
        <f>IF($A49="","",_xlfn.XLOOKUP($A49,HC!$A:$A,HC!$E:$E,""))</f>
        <v>LOB_2</v>
      </c>
      <c r="D49" s="20" t="str">
        <f>IF($A49="","",_xlfn.XLOOKUP($A49,HC!$A:$A,HC!$D:$D,""))</f>
        <v>Dummy_TL 8</v>
      </c>
      <c r="E49" s="68">
        <f>IF(OR($A49="",$AE$3=""),"",IFERROR(IF(ISBLANK(INDEX('Agents Shift'!$F:$S,MATCH($A49,'Agents Shift'!$B:$B,0),$AE$3)),"",INDEX('Agents Shift'!$F:$S,MATCH($A49,'Agents Shift'!$B:$B,0),$AE$3)),""))</f>
        <v>0.33333333333333331</v>
      </c>
      <c r="F49" s="68">
        <f>IF(OR($A49="",$AE$3=""),"",IFERROR(IF(ISBLANK(INDEX('Agents Shift'!$F:$S,MATCH($A49,'Agents Shift'!$B:$B,0),$AE$3+1)),"",INDEX('Agents Shift'!$F:$S,MATCH($A49,'Agents Shift'!$B:$B,0),$AE$3+1)),""))</f>
        <v>0.66666666666666663</v>
      </c>
      <c r="G49" s="20" t="str">
        <f>IF($A49="","",_xlfn.XLOOKUP($A49,HC!$A:$A,HC!$C:$C,""))</f>
        <v>Dummy_USR 90</v>
      </c>
      <c r="H49" s="20" t="str">
        <f t="shared" si="0"/>
        <v>ACD</v>
      </c>
      <c r="I49" s="19" t="str">
        <f t="shared" si="1"/>
        <v>06:33</v>
      </c>
      <c r="J49" s="19" t="str">
        <f>IF(OR($A49="",$H49=""),"",IF($H49="Not in Web Tool","Unmatched",_xlfn.XLOOKUP($H49,'RAW Data'!$E:$E,'RAW Data'!$F:$F,"Unmapped")))</f>
        <v>Yes</v>
      </c>
      <c r="K49" s="19" t="str">
        <f t="shared" si="2"/>
        <v>YES</v>
      </c>
      <c r="M49" s="21">
        <f t="shared" si="3"/>
        <v>480</v>
      </c>
      <c r="N49" s="21">
        <f t="shared" si="4"/>
        <v>960</v>
      </c>
      <c r="P49" s="22" t="s">
        <v>135</v>
      </c>
      <c r="Q49" s="23">
        <v>45</v>
      </c>
      <c r="R49" s="23" t="str">
        <f>IF($C$3="Live Paste",IF($P49="","",$P49&amp;""),IF($AD$3="","",INDEX('Extraction History'!$A$3:$DT$9102,$Q49,$AD$3)&amp;""))</f>
        <v>Dummy_USR 167 25250</v>
      </c>
      <c r="S49" s="23">
        <f t="shared" si="11"/>
        <v>267</v>
      </c>
      <c r="T49" s="23" t="str">
        <f t="shared" si="5"/>
        <v>Dummy_USR 130 25222</v>
      </c>
      <c r="U49" s="23" t="str">
        <f t="shared" si="6"/>
        <v>Dummy_USR 130</v>
      </c>
      <c r="V49" s="24" t="str">
        <f t="shared" si="7"/>
        <v>25222</v>
      </c>
      <c r="W49" s="23">
        <f t="shared" si="12"/>
        <v>268</v>
      </c>
      <c r="X49" s="23" t="str">
        <f t="shared" si="8"/>
        <v>Offline · 19:59:55</v>
      </c>
      <c r="Y49" s="23" t="str">
        <f t="shared" si="9"/>
        <v>19:59:55</v>
      </c>
      <c r="Z49" s="23" t="str">
        <f t="shared" si="10"/>
        <v>Offline</v>
      </c>
      <c r="AA49" s="25" t="str">
        <f>IF($U49="","",IF(COUNTIF(HC!$C:$C,$U49)&gt;0,"Y",IF(COUNTIF($U$5:$U49,$U49)=1,"N","dup")))</f>
        <v>Y</v>
      </c>
    </row>
    <row r="50" spans="1:27" x14ac:dyDescent="0.3">
      <c r="A50" s="19">
        <f>IF(INDEX('Agents Shift'!$B:$B,ROW())="","",INDEX('Agents Shift'!$B:$B,ROW()))</f>
        <v>100133</v>
      </c>
      <c r="B50" s="20" t="str">
        <f>IF($A50="","",_xlfn.XLOOKUP($A50,HC!$A:$A,HC!$B:$B,""))</f>
        <v>Dummy_AG 133</v>
      </c>
      <c r="C50" s="19" t="str">
        <f>IF($A50="","",_xlfn.XLOOKUP($A50,HC!$A:$A,HC!$E:$E,""))</f>
        <v>LOB_2</v>
      </c>
      <c r="D50" s="20" t="str">
        <f>IF($A50="","",_xlfn.XLOOKUP($A50,HC!$A:$A,HC!$D:$D,""))</f>
        <v>Dummy_TL 7</v>
      </c>
      <c r="E50" s="68">
        <f>IF(OR($A50="",$AE$3=""),"",IFERROR(IF(ISBLANK(INDEX('Agents Shift'!$F:$S,MATCH($A50,'Agents Shift'!$B:$B,0),$AE$3)),"",INDEX('Agents Shift'!$F:$S,MATCH($A50,'Agents Shift'!$B:$B,0),$AE$3)),""))</f>
        <v>0.625</v>
      </c>
      <c r="F50" s="68">
        <f>IF(OR($A50="",$AE$3=""),"",IFERROR(IF(ISBLANK(INDEX('Agents Shift'!$F:$S,MATCH($A50,'Agents Shift'!$B:$B,0),$AE$3+1)),"",INDEX('Agents Shift'!$F:$S,MATCH($A50,'Agents Shift'!$B:$B,0),$AE$3+1)),""))</f>
        <v>0.95833333333333337</v>
      </c>
      <c r="G50" s="20" t="str">
        <f>IF($A50="","",_xlfn.XLOOKUP($A50,HC!$A:$A,HC!$C:$C,""))</f>
        <v>Dummy_USR 133</v>
      </c>
      <c r="H50" s="20" t="str">
        <f t="shared" si="0"/>
        <v>Offline</v>
      </c>
      <c r="I50" s="19" t="str">
        <f t="shared" si="1"/>
        <v>1:14:00:06</v>
      </c>
      <c r="J50" s="19" t="str">
        <f>IF(OR($A50="",$H50=""),"",IF($H50="Not in Web Tool","Unmatched",_xlfn.XLOOKUP($H50,'RAW Data'!$E:$E,'RAW Data'!$F:$F,"Unmapped")))</f>
        <v>No</v>
      </c>
      <c r="K50" s="19" t="str">
        <f t="shared" si="2"/>
        <v>NO</v>
      </c>
      <c r="M50" s="21">
        <f t="shared" si="3"/>
        <v>900</v>
      </c>
      <c r="N50" s="21">
        <f t="shared" si="4"/>
        <v>1380</v>
      </c>
      <c r="P50" s="22" t="s">
        <v>136</v>
      </c>
      <c r="Q50" s="23">
        <v>46</v>
      </c>
      <c r="R50" s="23" t="str">
        <f>IF($C$3="Live Paste",IF($P50="","",$P50&amp;""),IF($AD$3="","",INDEX('Extraction History'!$A$3:$DT$9102,$Q50,$AD$3)&amp;""))</f>
        <v>Offline · 13:59:55</v>
      </c>
      <c r="S50" s="23">
        <f t="shared" si="11"/>
        <v>273</v>
      </c>
      <c r="T50" s="23" t="str">
        <f t="shared" si="5"/>
        <v>Dummy_USR 129 25221</v>
      </c>
      <c r="U50" s="23" t="str">
        <f t="shared" si="6"/>
        <v>Dummy_USR 129</v>
      </c>
      <c r="V50" s="24" t="str">
        <f t="shared" si="7"/>
        <v>25221</v>
      </c>
      <c r="W50" s="23">
        <f t="shared" si="12"/>
        <v>274</v>
      </c>
      <c r="X50" s="23" t="str">
        <f t="shared" si="8"/>
        <v>Offline · 18:59:28</v>
      </c>
      <c r="Y50" s="23" t="str">
        <f t="shared" si="9"/>
        <v>18:59:28</v>
      </c>
      <c r="Z50" s="23" t="str">
        <f t="shared" si="10"/>
        <v>Offline</v>
      </c>
      <c r="AA50" s="25" t="str">
        <f>IF($U50="","",IF(COUNTIF(HC!$C:$C,$U50)&gt;0,"Y",IF(COUNTIF($U$5:$U50,$U50)=1,"N","dup")))</f>
        <v>Y</v>
      </c>
    </row>
    <row r="51" spans="1:27" x14ac:dyDescent="0.3">
      <c r="A51" s="19">
        <f>IF(INDEX('Agents Shift'!$B:$B,ROW())="","",INDEX('Agents Shift'!$B:$B,ROW()))</f>
        <v>100150</v>
      </c>
      <c r="B51" s="20" t="str">
        <f>IF($A51="","",_xlfn.XLOOKUP($A51,HC!$A:$A,HC!$B:$B,""))</f>
        <v>Dummy_AG 150</v>
      </c>
      <c r="C51" s="19" t="str">
        <f>IF($A51="","",_xlfn.XLOOKUP($A51,HC!$A:$A,HC!$E:$E,""))</f>
        <v>LOB_2</v>
      </c>
      <c r="D51" s="20" t="str">
        <f>IF($A51="","",_xlfn.XLOOKUP($A51,HC!$A:$A,HC!$D:$D,""))</f>
        <v>Dummy_TL 11</v>
      </c>
      <c r="E51" s="68">
        <f>IF(OR($A51="",$AE$3=""),"",IFERROR(IF(ISBLANK(INDEX('Agents Shift'!$F:$S,MATCH($A51,'Agents Shift'!$B:$B,0),$AE$3)),"",INDEX('Agents Shift'!$F:$S,MATCH($A51,'Agents Shift'!$B:$B,0),$AE$3)),""))</f>
        <v>0.625</v>
      </c>
      <c r="F51" s="68">
        <f>IF(OR($A51="",$AE$3=""),"",IFERROR(IF(ISBLANK(INDEX('Agents Shift'!$F:$S,MATCH($A51,'Agents Shift'!$B:$B,0),$AE$3+1)),"",INDEX('Agents Shift'!$F:$S,MATCH($A51,'Agents Shift'!$B:$B,0),$AE$3+1)),""))</f>
        <v>0.95833333333333337</v>
      </c>
      <c r="G51" s="20" t="str">
        <f>IF($A51="","",_xlfn.XLOOKUP($A51,HC!$A:$A,HC!$C:$C,""))</f>
        <v>Dummy_USR 150</v>
      </c>
      <c r="H51" s="20" t="str">
        <f t="shared" si="0"/>
        <v>Offline</v>
      </c>
      <c r="I51" s="19" t="str">
        <f t="shared" si="1"/>
        <v>15:30:01</v>
      </c>
      <c r="J51" s="19" t="str">
        <f>IF(OR($A51="",$H51=""),"",IF($H51="Not in Web Tool","Unmatched",_xlfn.XLOOKUP($H51,'RAW Data'!$E:$E,'RAW Data'!$F:$F,"Unmapped")))</f>
        <v>No</v>
      </c>
      <c r="K51" s="19" t="str">
        <f t="shared" si="2"/>
        <v>NO</v>
      </c>
      <c r="M51" s="21">
        <f t="shared" si="3"/>
        <v>900</v>
      </c>
      <c r="N51" s="21">
        <f t="shared" si="4"/>
        <v>1380</v>
      </c>
      <c r="P51" s="22" t="s">
        <v>119</v>
      </c>
      <c r="Q51" s="23">
        <v>47</v>
      </c>
      <c r="R51" s="23" t="str">
        <f>IF($C$3="Live Paste",IF($P51="","",$P51&amp;""),IF($AD$3="","",INDEX('Extraction History'!$A$3:$DT$9102,$Q51,$AD$3)&amp;""))</f>
        <v> 0  0  0</v>
      </c>
      <c r="S51" s="23">
        <f t="shared" si="11"/>
        <v>279</v>
      </c>
      <c r="T51" s="23" t="str">
        <f t="shared" si="5"/>
        <v>Dummy_USR 128 25223</v>
      </c>
      <c r="U51" s="23" t="str">
        <f t="shared" si="6"/>
        <v>Dummy_USR 128</v>
      </c>
      <c r="V51" s="24" t="str">
        <f t="shared" si="7"/>
        <v>25223</v>
      </c>
      <c r="W51" s="23">
        <f t="shared" si="12"/>
        <v>280</v>
      </c>
      <c r="X51" s="23" t="str">
        <f t="shared" si="8"/>
        <v>Offline · 19:58:46</v>
      </c>
      <c r="Y51" s="23" t="str">
        <f t="shared" si="9"/>
        <v>19:58:46</v>
      </c>
      <c r="Z51" s="23" t="str">
        <f t="shared" si="10"/>
        <v>Offline</v>
      </c>
      <c r="AA51" s="25" t="str">
        <f>IF($U51="","",IF(COUNTIF(HC!$C:$C,$U51)&gt;0,"Y",IF(COUNTIF($U$5:$U51,$U51)=1,"N","dup")))</f>
        <v>Y</v>
      </c>
    </row>
    <row r="52" spans="1:27" x14ac:dyDescent="0.3">
      <c r="A52" s="19">
        <f>IF(INDEX('Agents Shift'!$B:$B,ROW())="","",INDEX('Agents Shift'!$B:$B,ROW()))</f>
        <v>100106</v>
      </c>
      <c r="B52" s="20" t="str">
        <f>IF($A52="","",_xlfn.XLOOKUP($A52,HC!$A:$A,HC!$B:$B,""))</f>
        <v>Dummy_AG 106</v>
      </c>
      <c r="C52" s="19" t="str">
        <f>IF($A52="","",_xlfn.XLOOKUP($A52,HC!$A:$A,HC!$E:$E,""))</f>
        <v>LOB_1</v>
      </c>
      <c r="D52" s="20" t="str">
        <f>IF($A52="","",_xlfn.XLOOKUP($A52,HC!$A:$A,HC!$D:$D,""))</f>
        <v>Dummy_TL 10</v>
      </c>
      <c r="E52" s="68" t="str">
        <f>IF(OR($A52="",$AE$3=""),"",IFERROR(IF(ISBLANK(INDEX('Agents Shift'!$F:$S,MATCH($A52,'Agents Shift'!$B:$B,0),$AE$3)),"",INDEX('Agents Shift'!$F:$S,MATCH($A52,'Agents Shift'!$B:$B,0),$AE$3)),""))</f>
        <v>OFF</v>
      </c>
      <c r="F52" s="68" t="str">
        <f>IF(OR($A52="",$AE$3=""),"",IFERROR(IF(ISBLANK(INDEX('Agents Shift'!$F:$S,MATCH($A52,'Agents Shift'!$B:$B,0),$AE$3+1)),"",INDEX('Agents Shift'!$F:$S,MATCH($A52,'Agents Shift'!$B:$B,0),$AE$3+1)),""))</f>
        <v>OFF</v>
      </c>
      <c r="G52" s="20" t="str">
        <f>IF($A52="","",_xlfn.XLOOKUP($A52,HC!$A:$A,HC!$C:$C,""))</f>
        <v>Dummy_USR 106</v>
      </c>
      <c r="H52" s="20" t="str">
        <f t="shared" si="0"/>
        <v>Offline</v>
      </c>
      <c r="I52" s="19" t="str">
        <f t="shared" si="1"/>
        <v>14:00:01</v>
      </c>
      <c r="J52" s="19" t="str">
        <f>IF(OR($A52="",$H52=""),"",IF($H52="Not in Web Tool","Unmatched",_xlfn.XLOOKUP($H52,'RAW Data'!$E:$E,'RAW Data'!$F:$F,"Unmapped")))</f>
        <v>No</v>
      </c>
      <c r="K52" s="19" t="str">
        <f t="shared" si="2"/>
        <v>NO</v>
      </c>
      <c r="M52" s="21" t="str">
        <f t="shared" si="3"/>
        <v/>
      </c>
      <c r="N52" s="21" t="str">
        <f t="shared" si="4"/>
        <v/>
      </c>
      <c r="P52" s="22" t="s">
        <v>120</v>
      </c>
      <c r="Q52" s="23">
        <v>48</v>
      </c>
      <c r="R52" s="23" t="str">
        <f>IF($C$3="Live Paste",IF($P52="","",$P52&amp;""),IF($AD$3="","",INDEX('Extraction History'!$A$3:$DT$9102,$Q52,$AD$3)&amp;""))</f>
        <v> 00:00:00  00:00:00  --:--:--</v>
      </c>
      <c r="S52" s="23">
        <f t="shared" si="11"/>
        <v>285</v>
      </c>
      <c r="T52" s="23" t="str">
        <f t="shared" si="5"/>
        <v>Dummy_USR 127 25224</v>
      </c>
      <c r="U52" s="23" t="str">
        <f t="shared" si="6"/>
        <v>Dummy_USR 127</v>
      </c>
      <c r="V52" s="24" t="str">
        <f t="shared" si="7"/>
        <v>25224</v>
      </c>
      <c r="W52" s="23">
        <f t="shared" si="12"/>
        <v>286</v>
      </c>
      <c r="X52" s="23" t="str">
        <f t="shared" si="8"/>
        <v>Offline · 18:29:00</v>
      </c>
      <c r="Y52" s="23" t="str">
        <f t="shared" si="9"/>
        <v>18:29:00</v>
      </c>
      <c r="Z52" s="23" t="str">
        <f t="shared" si="10"/>
        <v>Offline</v>
      </c>
      <c r="AA52" s="25" t="str">
        <f>IF($U52="","",IF(COUNTIF(HC!$C:$C,$U52)&gt;0,"Y",IF(COUNTIF($U$5:$U52,$U52)=1,"N","dup")))</f>
        <v>Y</v>
      </c>
    </row>
    <row r="53" spans="1:27" x14ac:dyDescent="0.3">
      <c r="A53" s="19">
        <f>IF(INDEX('Agents Shift'!$B:$B,ROW())="","",INDEX('Agents Shift'!$B:$B,ROW()))</f>
        <v>100014</v>
      </c>
      <c r="B53" s="20" t="str">
        <f>IF($A53="","",_xlfn.XLOOKUP($A53,HC!$A:$A,HC!$B:$B,""))</f>
        <v>Dummy_AG 14</v>
      </c>
      <c r="C53" s="19" t="str">
        <f>IF($A53="","",_xlfn.XLOOKUP($A53,HC!$A:$A,HC!$E:$E,""))</f>
        <v>LOB_3</v>
      </c>
      <c r="D53" s="20" t="str">
        <f>IF($A53="","",_xlfn.XLOOKUP($A53,HC!$A:$A,HC!$D:$D,""))</f>
        <v>Dummy_TL 3</v>
      </c>
      <c r="E53" s="68">
        <f>IF(OR($A53="",$AE$3=""),"",IFERROR(IF(ISBLANK(INDEX('Agents Shift'!$F:$S,MATCH($A53,'Agents Shift'!$B:$B,0),$AE$3)),"",INDEX('Agents Shift'!$F:$S,MATCH($A53,'Agents Shift'!$B:$B,0),$AE$3)),""))</f>
        <v>0.54166666666666663</v>
      </c>
      <c r="F53" s="68">
        <f>IF(OR($A53="",$AE$3=""),"",IFERROR(IF(ISBLANK(INDEX('Agents Shift'!$F:$S,MATCH($A53,'Agents Shift'!$B:$B,0),$AE$3+1)),"",INDEX('Agents Shift'!$F:$S,MATCH($A53,'Agents Shift'!$B:$B,0),$AE$3+1)),""))</f>
        <v>0.83333333333333337</v>
      </c>
      <c r="G53" s="20" t="str">
        <f>IF($A53="","",_xlfn.XLOOKUP($A53,HC!$A:$A,HC!$C:$C,""))</f>
        <v>Dummy_USR 14</v>
      </c>
      <c r="H53" s="20" t="str">
        <f t="shared" si="0"/>
        <v>1st Login</v>
      </c>
      <c r="I53" s="19" t="str">
        <f t="shared" si="1"/>
        <v>09:30</v>
      </c>
      <c r="J53" s="19" t="str">
        <f>IF(OR($A53="",$H53=""),"",IF($H53="Not in Web Tool","Unmatched",_xlfn.XLOOKUP($H53,'RAW Data'!$E:$E,'RAW Data'!$F:$F,"Unmapped")))</f>
        <v>Yes</v>
      </c>
      <c r="K53" s="19" t="str">
        <f t="shared" si="2"/>
        <v>YES</v>
      </c>
      <c r="M53" s="21">
        <f t="shared" si="3"/>
        <v>780</v>
      </c>
      <c r="N53" s="21">
        <f t="shared" si="4"/>
        <v>1200</v>
      </c>
      <c r="P53" s="22" t="s">
        <v>34</v>
      </c>
      <c r="Q53" s="23">
        <v>49</v>
      </c>
      <c r="R53" s="23" t="str">
        <f>IF($C$3="Live Paste",IF($P53="","",$P53&amp;""),IF($AD$3="","",INDEX('Extraction History'!$A$3:$DT$9102,$Q53,$AD$3)&amp;""))</f>
        <v>Employee State</v>
      </c>
      <c r="S53" s="23">
        <f t="shared" si="11"/>
        <v>291</v>
      </c>
      <c r="T53" s="23" t="str">
        <f t="shared" si="5"/>
        <v>Dummy_USR 126 25190</v>
      </c>
      <c r="U53" s="23" t="str">
        <f t="shared" si="6"/>
        <v>Dummy_USR 126</v>
      </c>
      <c r="V53" s="24" t="str">
        <f t="shared" si="7"/>
        <v>25190</v>
      </c>
      <c r="W53" s="23">
        <f t="shared" si="12"/>
        <v>292</v>
      </c>
      <c r="X53" s="23" t="str">
        <f t="shared" si="8"/>
        <v>Offline · 13:59:59</v>
      </c>
      <c r="Y53" s="23" t="str">
        <f t="shared" si="9"/>
        <v>13:59:59</v>
      </c>
      <c r="Z53" s="23" t="str">
        <f t="shared" si="10"/>
        <v>Offline</v>
      </c>
      <c r="AA53" s="25" t="str">
        <f>IF($U53="","",IF(COUNTIF(HC!$C:$C,$U53)&gt;0,"Y",IF(COUNTIF($U$5:$U53,$U53)=1,"N","dup")))</f>
        <v>Y</v>
      </c>
    </row>
    <row r="54" spans="1:27" x14ac:dyDescent="0.3">
      <c r="A54" s="19">
        <f>IF(INDEX('Agents Shift'!$B:$B,ROW())="","",INDEX('Agents Shift'!$B:$B,ROW()))</f>
        <v>100003</v>
      </c>
      <c r="B54" s="20" t="str">
        <f>IF($A54="","",_xlfn.XLOOKUP($A54,HC!$A:$A,HC!$B:$B,""))</f>
        <v>Dummy_AG 3</v>
      </c>
      <c r="C54" s="19" t="str">
        <f>IF($A54="","",_xlfn.XLOOKUP($A54,HC!$A:$A,HC!$E:$E,""))</f>
        <v>LOB_3</v>
      </c>
      <c r="D54" s="20" t="str">
        <f>IF($A54="","",_xlfn.XLOOKUP($A54,HC!$A:$A,HC!$D:$D,""))</f>
        <v>Dummy_TL 3</v>
      </c>
      <c r="E54" s="68">
        <f>IF(OR($A54="",$AE$3=""),"",IFERROR(IF(ISBLANK(INDEX('Agents Shift'!$F:$S,MATCH($A54,'Agents Shift'!$B:$B,0),$AE$3)),"",INDEX('Agents Shift'!$F:$S,MATCH($A54,'Agents Shift'!$B:$B,0),$AE$3)),""))</f>
        <v>0.33333333333333331</v>
      </c>
      <c r="F54" s="68">
        <f>IF(OR($A54="",$AE$3=""),"",IFERROR(IF(ISBLANK(INDEX('Agents Shift'!$F:$S,MATCH($A54,'Agents Shift'!$B:$B,0),$AE$3+1)),"",INDEX('Agents Shift'!$F:$S,MATCH($A54,'Agents Shift'!$B:$B,0),$AE$3+1)),""))</f>
        <v>0.66666666666666663</v>
      </c>
      <c r="G54" s="20" t="str">
        <f>IF($A54="","",_xlfn.XLOOKUP($A54,HC!$A:$A,HC!$C:$C,""))</f>
        <v>Dummy_USR 3</v>
      </c>
      <c r="H54" s="20" t="str">
        <f t="shared" si="0"/>
        <v>Ops</v>
      </c>
      <c r="I54" s="19" t="str">
        <f t="shared" si="1"/>
        <v>02:26:02</v>
      </c>
      <c r="J54" s="19" t="str">
        <f>IF(OR($A54="",$H54=""),"",IF($H54="Not in Web Tool","Unmatched",_xlfn.XLOOKUP($H54,'RAW Data'!$E:$E,'RAW Data'!$F:$F,"Unmapped")))</f>
        <v>Yes</v>
      </c>
      <c r="K54" s="19" t="str">
        <f t="shared" si="2"/>
        <v>YES</v>
      </c>
      <c r="M54" s="21">
        <f t="shared" si="3"/>
        <v>480</v>
      </c>
      <c r="N54" s="21">
        <f t="shared" si="4"/>
        <v>960</v>
      </c>
      <c r="P54" s="22" t="s">
        <v>39</v>
      </c>
      <c r="Q54" s="23">
        <v>50</v>
      </c>
      <c r="R54" s="23" t="str">
        <f>IF($C$3="Live Paste",IF($P54="","",$P54&amp;""),IF($AD$3="","",INDEX('Extraction History'!$A$3:$DT$9102,$Q54,$AD$3)&amp;""))</f>
        <v>DA</v>
      </c>
      <c r="S54" s="23">
        <f t="shared" si="11"/>
        <v>297</v>
      </c>
      <c r="T54" s="23" t="str">
        <f t="shared" si="5"/>
        <v>Dummy_USR 171 28037</v>
      </c>
      <c r="U54" s="23" t="str">
        <f t="shared" si="6"/>
        <v>Dummy_USR 171</v>
      </c>
      <c r="V54" s="24" t="str">
        <f t="shared" si="7"/>
        <v>28037</v>
      </c>
      <c r="W54" s="23">
        <f t="shared" si="12"/>
        <v>298</v>
      </c>
      <c r="X54" s="23" t="str">
        <f t="shared" si="8"/>
        <v>Break (NON MAN) · 04:38</v>
      </c>
      <c r="Y54" s="23" t="str">
        <f t="shared" si="9"/>
        <v>04:38</v>
      </c>
      <c r="Z54" s="23" t="str">
        <f t="shared" si="10"/>
        <v>Break (NON MAN)</v>
      </c>
      <c r="AA54" s="25" t="str">
        <f>IF($U54="","",IF(COUNTIF(HC!$C:$C,$U54)&gt;0,"Y",IF(COUNTIF($U$5:$U54,$U54)=1,"N","dup")))</f>
        <v>dup</v>
      </c>
    </row>
    <row r="55" spans="1:27" x14ac:dyDescent="0.3">
      <c r="A55" s="19">
        <f>IF(INDEX('Agents Shift'!$B:$B,ROW())="","",INDEX('Agents Shift'!$B:$B,ROW()))</f>
        <v>100120</v>
      </c>
      <c r="B55" s="20" t="str">
        <f>IF($A55="","",_xlfn.XLOOKUP($A55,HC!$A:$A,HC!$B:$B,""))</f>
        <v>Dummy_AG 120</v>
      </c>
      <c r="C55" s="19" t="str">
        <f>IF($A55="","",_xlfn.XLOOKUP($A55,HC!$A:$A,HC!$E:$E,""))</f>
        <v>LOB_1</v>
      </c>
      <c r="D55" s="20" t="str">
        <f>IF($A55="","",_xlfn.XLOOKUP($A55,HC!$A:$A,HC!$D:$D,""))</f>
        <v>Dummy_TL 7</v>
      </c>
      <c r="E55" s="68">
        <f>IF(OR($A55="",$AE$3=""),"",IFERROR(IF(ISBLANK(INDEX('Agents Shift'!$F:$S,MATCH($A55,'Agents Shift'!$B:$B,0),$AE$3)),"",INDEX('Agents Shift'!$F:$S,MATCH($A55,'Agents Shift'!$B:$B,0),$AE$3)),""))</f>
        <v>0.625</v>
      </c>
      <c r="F55" s="68">
        <f>IF(OR($A55="",$AE$3=""),"",IFERROR(IF(ISBLANK(INDEX('Agents Shift'!$F:$S,MATCH($A55,'Agents Shift'!$B:$B,0),$AE$3+1)),"",INDEX('Agents Shift'!$F:$S,MATCH($A55,'Agents Shift'!$B:$B,0),$AE$3+1)),""))</f>
        <v>0.95833333333333337</v>
      </c>
      <c r="G55" s="20" t="str">
        <f>IF($A55="","",_xlfn.XLOOKUP($A55,HC!$A:$A,HC!$C:$C,""))</f>
        <v>Dummy_USR 120</v>
      </c>
      <c r="H55" s="20" t="str">
        <f t="shared" si="0"/>
        <v>Offline</v>
      </c>
      <c r="I55" s="19" t="str">
        <f t="shared" si="1"/>
        <v>13:59:49</v>
      </c>
      <c r="J55" s="19" t="str">
        <f>IF(OR($A55="",$H55=""),"",IF($H55="Not in Web Tool","Unmatched",_xlfn.XLOOKUP($H55,'RAW Data'!$E:$E,'RAW Data'!$F:$F,"Unmapped")))</f>
        <v>No</v>
      </c>
      <c r="K55" s="19" t="str">
        <f t="shared" si="2"/>
        <v>NO</v>
      </c>
      <c r="M55" s="21">
        <f t="shared" si="3"/>
        <v>900</v>
      </c>
      <c r="N55" s="21">
        <f t="shared" si="4"/>
        <v>1380</v>
      </c>
      <c r="P55" s="22" t="s">
        <v>137</v>
      </c>
      <c r="Q55" s="23">
        <v>51</v>
      </c>
      <c r="R55" s="23" t="str">
        <f>IF($C$3="Live Paste",IF($P55="","",$P55&amp;""),IF($AD$3="","",INDEX('Extraction History'!$A$3:$DT$9102,$Q55,$AD$3)&amp;""))</f>
        <v>Dummy_USR 166 25246</v>
      </c>
      <c r="S55" s="23">
        <f t="shared" si="11"/>
        <v>303</v>
      </c>
      <c r="T55" s="23" t="str">
        <f t="shared" si="5"/>
        <v>Dummy_USR 124 25108</v>
      </c>
      <c r="U55" s="23" t="str">
        <f t="shared" si="6"/>
        <v>Dummy_USR 124</v>
      </c>
      <c r="V55" s="24" t="str">
        <f t="shared" si="7"/>
        <v>25108</v>
      </c>
      <c r="W55" s="23">
        <f t="shared" si="12"/>
        <v>304</v>
      </c>
      <c r="X55" s="23" t="str">
        <f t="shared" si="8"/>
        <v>Available · 04:25</v>
      </c>
      <c r="Y55" s="23" t="str">
        <f t="shared" si="9"/>
        <v>04:25</v>
      </c>
      <c r="Z55" s="23" t="str">
        <f t="shared" si="10"/>
        <v>Available</v>
      </c>
      <c r="AA55" s="25" t="str">
        <f>IF($U55="","",IF(COUNTIF(HC!$C:$C,$U55)&gt;0,"Y",IF(COUNTIF($U$5:$U55,$U55)=1,"N","dup")))</f>
        <v>Y</v>
      </c>
    </row>
    <row r="56" spans="1:27" x14ac:dyDescent="0.3">
      <c r="A56" s="19">
        <f>IF(INDEX('Agents Shift'!$B:$B,ROW())="","",INDEX('Agents Shift'!$B:$B,ROW()))</f>
        <v>100028</v>
      </c>
      <c r="B56" s="20" t="str">
        <f>IF($A56="","",_xlfn.XLOOKUP($A56,HC!$A:$A,HC!$B:$B,""))</f>
        <v>Dummy_AG 28</v>
      </c>
      <c r="C56" s="19" t="str">
        <f>IF($A56="","",_xlfn.XLOOKUP($A56,HC!$A:$A,HC!$E:$E,""))</f>
        <v>LOB_1</v>
      </c>
      <c r="D56" s="20" t="str">
        <f>IF($A56="","",_xlfn.XLOOKUP($A56,HC!$A:$A,HC!$D:$D,""))</f>
        <v>Dummy_TL 2</v>
      </c>
      <c r="E56" s="68">
        <f>IF(OR($A56="",$AE$3=""),"",IFERROR(IF(ISBLANK(INDEX('Agents Shift'!$F:$S,MATCH($A56,'Agents Shift'!$B:$B,0),$AE$3)),"",INDEX('Agents Shift'!$F:$S,MATCH($A56,'Agents Shift'!$B:$B,0),$AE$3)),""))</f>
        <v>0.375</v>
      </c>
      <c r="F56" s="68">
        <f>IF(OR($A56="",$AE$3=""),"",IFERROR(IF(ISBLANK(INDEX('Agents Shift'!$F:$S,MATCH($A56,'Agents Shift'!$B:$B,0),$AE$3+1)),"",INDEX('Agents Shift'!$F:$S,MATCH($A56,'Agents Shift'!$B:$B,0),$AE$3+1)),""))</f>
        <v>0.66666666666666663</v>
      </c>
      <c r="G56" s="20" t="str">
        <f>IF($A56="","",_xlfn.XLOOKUP($A56,HC!$A:$A,HC!$C:$C,""))</f>
        <v>Dummy_USR 28</v>
      </c>
      <c r="H56" s="20" t="str">
        <f t="shared" si="0"/>
        <v>Available</v>
      </c>
      <c r="I56" s="19" t="str">
        <f t="shared" si="1"/>
        <v>06:44</v>
      </c>
      <c r="J56" s="19" t="str">
        <f>IF(OR($A56="",$H56=""),"",IF($H56="Not in Web Tool","Unmatched",_xlfn.XLOOKUP($H56,'RAW Data'!$E:$E,'RAW Data'!$F:$F,"Unmapped")))</f>
        <v>Yes</v>
      </c>
      <c r="K56" s="19" t="str">
        <f t="shared" si="2"/>
        <v>YES</v>
      </c>
      <c r="M56" s="21">
        <f t="shared" si="3"/>
        <v>540</v>
      </c>
      <c r="N56" s="21">
        <f t="shared" si="4"/>
        <v>960</v>
      </c>
      <c r="P56" s="22" t="s">
        <v>138</v>
      </c>
      <c r="Q56" s="23">
        <v>52</v>
      </c>
      <c r="R56" s="23" t="str">
        <f>IF($C$3="Live Paste",IF($P56="","",$P56&amp;""),IF($AD$3="","",INDEX('Extraction History'!$A$3:$DT$9102,$Q56,$AD$3)&amp;""))</f>
        <v>Offline · 8:14:00:35</v>
      </c>
      <c r="S56" s="23">
        <f t="shared" si="11"/>
        <v>309</v>
      </c>
      <c r="T56" s="23" t="str">
        <f t="shared" si="5"/>
        <v>Dummy_USR 123 25134</v>
      </c>
      <c r="U56" s="23" t="str">
        <f t="shared" si="6"/>
        <v>Dummy_USR 123</v>
      </c>
      <c r="V56" s="24" t="str">
        <f t="shared" si="7"/>
        <v>25134</v>
      </c>
      <c r="W56" s="23">
        <f t="shared" si="12"/>
        <v>310</v>
      </c>
      <c r="X56" s="23" t="str">
        <f t="shared" si="8"/>
        <v>ACD · 09:21</v>
      </c>
      <c r="Y56" s="23" t="str">
        <f t="shared" si="9"/>
        <v>09:21</v>
      </c>
      <c r="Z56" s="23" t="str">
        <f t="shared" si="10"/>
        <v>ACD</v>
      </c>
      <c r="AA56" s="25" t="str">
        <f>IF($U56="","",IF(COUNTIF(HC!$C:$C,$U56)&gt;0,"Y",IF(COUNTIF($U$5:$U56,$U56)=1,"N","dup")))</f>
        <v>Y</v>
      </c>
    </row>
    <row r="57" spans="1:27" x14ac:dyDescent="0.3">
      <c r="A57" s="19">
        <f>IF(INDEX('Agents Shift'!$B:$B,ROW())="","",INDEX('Agents Shift'!$B:$B,ROW()))</f>
        <v>100057</v>
      </c>
      <c r="B57" s="20" t="str">
        <f>IF($A57="","",_xlfn.XLOOKUP($A57,HC!$A:$A,HC!$B:$B,""))</f>
        <v>Dummy_AG 57</v>
      </c>
      <c r="C57" s="19" t="str">
        <f>IF($A57="","",_xlfn.XLOOKUP($A57,HC!$A:$A,HC!$E:$E,""))</f>
        <v>LOB_1</v>
      </c>
      <c r="D57" s="20" t="str">
        <f>IF($A57="","",_xlfn.XLOOKUP($A57,HC!$A:$A,HC!$D:$D,""))</f>
        <v>Dummy_TL 4</v>
      </c>
      <c r="E57" s="68" t="str">
        <f>IF(OR($A57="",$AE$3=""),"",IFERROR(IF(ISBLANK(INDEX('Agents Shift'!$F:$S,MATCH($A57,'Agents Shift'!$B:$B,0),$AE$3)),"",INDEX('Agents Shift'!$F:$S,MATCH($A57,'Agents Shift'!$B:$B,0),$AE$3)),""))</f>
        <v>VAC</v>
      </c>
      <c r="F57" s="68" t="str">
        <f>IF(OR($A57="",$AE$3=""),"",IFERROR(IF(ISBLANK(INDEX('Agents Shift'!$F:$S,MATCH($A57,'Agents Shift'!$B:$B,0),$AE$3+1)),"",INDEX('Agents Shift'!$F:$S,MATCH($A57,'Agents Shift'!$B:$B,0),$AE$3+1)),""))</f>
        <v>VAC</v>
      </c>
      <c r="G57" s="20" t="str">
        <f>IF($A57="","",_xlfn.XLOOKUP($A57,HC!$A:$A,HC!$C:$C,""))</f>
        <v>Dummy_USR 57</v>
      </c>
      <c r="H57" s="20" t="str">
        <f t="shared" si="0"/>
        <v>Unknown</v>
      </c>
      <c r="I57" s="19" t="str">
        <f t="shared" si="1"/>
        <v/>
      </c>
      <c r="J57" s="19" t="str">
        <f>IF(OR($A57="",$H57=""),"",IF($H57="Not in Web Tool","Unmatched",_xlfn.XLOOKUP($H57,'RAW Data'!$E:$E,'RAW Data'!$F:$F,"Unmapped")))</f>
        <v>Not Productive</v>
      </c>
      <c r="K57" s="19" t="str">
        <f t="shared" si="2"/>
        <v>Unknown</v>
      </c>
      <c r="M57" s="21" t="str">
        <f t="shared" si="3"/>
        <v/>
      </c>
      <c r="N57" s="21" t="str">
        <f t="shared" si="4"/>
        <v/>
      </c>
      <c r="P57" s="22" t="s">
        <v>119</v>
      </c>
      <c r="Q57" s="23">
        <v>53</v>
      </c>
      <c r="R57" s="23" t="str">
        <f>IF($C$3="Live Paste",IF($P57="","",$P57&amp;""),IF($AD$3="","",INDEX('Extraction History'!$A$3:$DT$9102,$Q57,$AD$3)&amp;""))</f>
        <v> 0  0  0</v>
      </c>
      <c r="S57" s="23">
        <f t="shared" si="11"/>
        <v>315</v>
      </c>
      <c r="T57" s="23" t="str">
        <f t="shared" si="5"/>
        <v>Dummy_USR 122 25103</v>
      </c>
      <c r="U57" s="23" t="str">
        <f t="shared" si="6"/>
        <v>Dummy_USR 122</v>
      </c>
      <c r="V57" s="24" t="str">
        <f t="shared" si="7"/>
        <v>25103</v>
      </c>
      <c r="W57" s="23">
        <f t="shared" si="12"/>
        <v>316</v>
      </c>
      <c r="X57" s="23" t="str">
        <f t="shared" si="8"/>
        <v>Offline · 13:59:57</v>
      </c>
      <c r="Y57" s="23" t="str">
        <f t="shared" si="9"/>
        <v>13:59:57</v>
      </c>
      <c r="Z57" s="23" t="str">
        <f t="shared" si="10"/>
        <v>Offline</v>
      </c>
      <c r="AA57" s="25" t="str">
        <f>IF($U57="","",IF(COUNTIF(HC!$C:$C,$U57)&gt;0,"Y",IF(COUNTIF($U$5:$U57,$U57)=1,"N","dup")))</f>
        <v>Y</v>
      </c>
    </row>
    <row r="58" spans="1:27" x14ac:dyDescent="0.3">
      <c r="A58" s="19">
        <f>IF(INDEX('Agents Shift'!$B:$B,ROW())="","",INDEX('Agents Shift'!$B:$B,ROW()))</f>
        <v>100001</v>
      </c>
      <c r="B58" s="20" t="str">
        <f>IF($A58="","",_xlfn.XLOOKUP($A58,HC!$A:$A,HC!$B:$B,""))</f>
        <v>Dummy_AG 1</v>
      </c>
      <c r="C58" s="19" t="str">
        <f>IF($A58="","",_xlfn.XLOOKUP($A58,HC!$A:$A,HC!$E:$E,""))</f>
        <v>LOB_1</v>
      </c>
      <c r="D58" s="20" t="str">
        <f>IF($A58="","",_xlfn.XLOOKUP($A58,HC!$A:$A,HC!$D:$D,""))</f>
        <v>Dummy_TL 1</v>
      </c>
      <c r="E58" s="68">
        <f>IF(OR($A58="",$AE$3=""),"",IFERROR(IF(ISBLANK(INDEX('Agents Shift'!$F:$S,MATCH($A58,'Agents Shift'!$B:$B,0),$AE$3)),"",INDEX('Agents Shift'!$F:$S,MATCH($A58,'Agents Shift'!$B:$B,0),$AE$3)),""))</f>
        <v>0.375</v>
      </c>
      <c r="F58" s="68">
        <f>IF(OR($A58="",$AE$3=""),"",IFERROR(IF(ISBLANK(INDEX('Agents Shift'!$F:$S,MATCH($A58,'Agents Shift'!$B:$B,0),$AE$3+1)),"",INDEX('Agents Shift'!$F:$S,MATCH($A58,'Agents Shift'!$B:$B,0),$AE$3+1)),""))</f>
        <v>0.70833333333333337</v>
      </c>
      <c r="G58" s="20" t="str">
        <f>IF($A58="","",_xlfn.XLOOKUP($A58,HC!$A:$A,HC!$C:$C,""))</f>
        <v>Dummy_USR 1</v>
      </c>
      <c r="H58" s="20" t="str">
        <f t="shared" si="0"/>
        <v>ACD</v>
      </c>
      <c r="I58" s="19" t="str">
        <f t="shared" si="1"/>
        <v>07:26</v>
      </c>
      <c r="J58" s="19" t="str">
        <f>IF(OR($A58="",$H58=""),"",IF($H58="Not in Web Tool","Unmatched",_xlfn.XLOOKUP($H58,'RAW Data'!$E:$E,'RAW Data'!$F:$F,"Unmapped")))</f>
        <v>Yes</v>
      </c>
      <c r="K58" s="19" t="str">
        <f t="shared" si="2"/>
        <v>YES</v>
      </c>
      <c r="M58" s="21">
        <f t="shared" si="3"/>
        <v>540</v>
      </c>
      <c r="N58" s="21">
        <f t="shared" si="4"/>
        <v>1020</v>
      </c>
      <c r="P58" s="22" t="s">
        <v>120</v>
      </c>
      <c r="Q58" s="23">
        <v>54</v>
      </c>
      <c r="R58" s="23" t="str">
        <f>IF($C$3="Live Paste",IF($P58="","",$P58&amp;""),IF($AD$3="","",INDEX('Extraction History'!$A$3:$DT$9102,$Q58,$AD$3)&amp;""))</f>
        <v> 00:00:00  00:00:00  --:--:--</v>
      </c>
      <c r="S58" s="23">
        <f t="shared" si="11"/>
        <v>321</v>
      </c>
      <c r="T58" s="23" t="str">
        <f t="shared" si="5"/>
        <v>Dummy_USR 121 25121</v>
      </c>
      <c r="U58" s="23" t="str">
        <f t="shared" si="6"/>
        <v>Dummy_USR 121</v>
      </c>
      <c r="V58" s="24" t="str">
        <f t="shared" si="7"/>
        <v>25121</v>
      </c>
      <c r="W58" s="23">
        <f t="shared" si="12"/>
        <v>322</v>
      </c>
      <c r="X58" s="23" t="str">
        <f t="shared" si="8"/>
        <v>Lunch · 12:50</v>
      </c>
      <c r="Y58" s="23" t="str">
        <f t="shared" si="9"/>
        <v>12:50</v>
      </c>
      <c r="Z58" s="23" t="str">
        <f t="shared" si="10"/>
        <v>Lunch</v>
      </c>
      <c r="AA58" s="25" t="str">
        <f>IF($U58="","",IF(COUNTIF(HC!$C:$C,$U58)&gt;0,"Y",IF(COUNTIF($U$5:$U58,$U58)=1,"N","dup")))</f>
        <v>Y</v>
      </c>
    </row>
    <row r="59" spans="1:27" x14ac:dyDescent="0.3">
      <c r="A59" s="19">
        <f>IF(INDEX('Agents Shift'!$B:$B,ROW())="","",INDEX('Agents Shift'!$B:$B,ROW()))</f>
        <v>100006</v>
      </c>
      <c r="B59" s="20" t="str">
        <f>IF($A59="","",_xlfn.XLOOKUP($A59,HC!$A:$A,HC!$B:$B,""))</f>
        <v>Dummy_AG 6</v>
      </c>
      <c r="C59" s="19" t="str">
        <f>IF($A59="","",_xlfn.XLOOKUP($A59,HC!$A:$A,HC!$E:$E,""))</f>
        <v>LOB_3</v>
      </c>
      <c r="D59" s="20" t="str">
        <f>IF($A59="","",_xlfn.XLOOKUP($A59,HC!$A:$A,HC!$D:$D,""))</f>
        <v>Dummy_TL 3</v>
      </c>
      <c r="E59" s="68">
        <f>IF(OR($A59="",$AE$3=""),"",IFERROR(IF(ISBLANK(INDEX('Agents Shift'!$F:$S,MATCH($A59,'Agents Shift'!$B:$B,0),$AE$3)),"",INDEX('Agents Shift'!$F:$S,MATCH($A59,'Agents Shift'!$B:$B,0),$AE$3)),""))</f>
        <v>0.5</v>
      </c>
      <c r="F59" s="68">
        <f>IF(OR($A59="",$AE$3=""),"",IFERROR(IF(ISBLANK(INDEX('Agents Shift'!$F:$S,MATCH($A59,'Agents Shift'!$B:$B,0),$AE$3+1)),"",INDEX('Agents Shift'!$F:$S,MATCH($A59,'Agents Shift'!$B:$B,0),$AE$3+1)),""))</f>
        <v>0.79166666666666663</v>
      </c>
      <c r="G59" s="20" t="str">
        <f>IF($A59="","",_xlfn.XLOOKUP($A59,HC!$A:$A,HC!$C:$C,""))</f>
        <v>Dummy_USR 6</v>
      </c>
      <c r="H59" s="20" t="str">
        <f t="shared" si="0"/>
        <v>Unknown</v>
      </c>
      <c r="I59" s="19" t="str">
        <f t="shared" si="1"/>
        <v/>
      </c>
      <c r="J59" s="19" t="str">
        <f>IF(OR($A59="",$H59=""),"",IF($H59="Not in Web Tool","Unmatched",_xlfn.XLOOKUP($H59,'RAW Data'!$E:$E,'RAW Data'!$F:$F,"Unmapped")))</f>
        <v>Not Productive</v>
      </c>
      <c r="K59" s="19" t="str">
        <f t="shared" si="2"/>
        <v>Unknown</v>
      </c>
      <c r="M59" s="21">
        <f t="shared" si="3"/>
        <v>720</v>
      </c>
      <c r="N59" s="21">
        <f t="shared" si="4"/>
        <v>1140</v>
      </c>
      <c r="P59" s="22" t="s">
        <v>34</v>
      </c>
      <c r="Q59" s="23">
        <v>55</v>
      </c>
      <c r="R59" s="23" t="str">
        <f>IF($C$3="Live Paste",IF($P59="","",$P59&amp;""),IF($AD$3="","",INDEX('Extraction History'!$A$3:$DT$9102,$Q59,$AD$3)&amp;""))</f>
        <v>Employee State</v>
      </c>
      <c r="S59" s="23">
        <f t="shared" si="11"/>
        <v>327</v>
      </c>
      <c r="T59" s="23" t="str">
        <f t="shared" si="5"/>
        <v>Dummy_USR 120 29563</v>
      </c>
      <c r="U59" s="23" t="str">
        <f t="shared" si="6"/>
        <v>Dummy_USR 120</v>
      </c>
      <c r="V59" s="24" t="str">
        <f t="shared" si="7"/>
        <v>29563</v>
      </c>
      <c r="W59" s="23">
        <f t="shared" si="12"/>
        <v>328</v>
      </c>
      <c r="X59" s="23" t="str">
        <f t="shared" si="8"/>
        <v>Offline · 13:59:49</v>
      </c>
      <c r="Y59" s="23" t="str">
        <f t="shared" si="9"/>
        <v>13:59:49</v>
      </c>
      <c r="Z59" s="23" t="str">
        <f t="shared" si="10"/>
        <v>Offline</v>
      </c>
      <c r="AA59" s="25" t="str">
        <f>IF($U59="","",IF(COUNTIF(HC!$C:$C,$U59)&gt;0,"Y",IF(COUNTIF($U$5:$U59,$U59)=1,"N","dup")))</f>
        <v>Y</v>
      </c>
    </row>
    <row r="60" spans="1:27" x14ac:dyDescent="0.3">
      <c r="A60" s="19">
        <f>IF(INDEX('Agents Shift'!$B:$B,ROW())="","",INDEX('Agents Shift'!$B:$B,ROW()))</f>
        <v>100089</v>
      </c>
      <c r="B60" s="20" t="str">
        <f>IF($A60="","",_xlfn.XLOOKUP($A60,HC!$A:$A,HC!$B:$B,""))</f>
        <v>Dummy_AG 89</v>
      </c>
      <c r="C60" s="19" t="str">
        <f>IF($A60="","",_xlfn.XLOOKUP($A60,HC!$A:$A,HC!$E:$E,""))</f>
        <v>LOB_2</v>
      </c>
      <c r="D60" s="20" t="str">
        <f>IF($A60="","",_xlfn.XLOOKUP($A60,HC!$A:$A,HC!$D:$D,""))</f>
        <v>Dummy_TL 8</v>
      </c>
      <c r="E60" s="68">
        <f>IF(OR($A60="",$AE$3=""),"",IFERROR(IF(ISBLANK(INDEX('Agents Shift'!$F:$S,MATCH($A60,'Agents Shift'!$B:$B,0),$AE$3)),"",INDEX('Agents Shift'!$F:$S,MATCH($A60,'Agents Shift'!$B:$B,0),$AE$3)),""))</f>
        <v>0.625</v>
      </c>
      <c r="F60" s="68">
        <f>IF(OR($A60="",$AE$3=""),"",IFERROR(IF(ISBLANK(INDEX('Agents Shift'!$F:$S,MATCH($A60,'Agents Shift'!$B:$B,0),$AE$3+1)),"",INDEX('Agents Shift'!$F:$S,MATCH($A60,'Agents Shift'!$B:$B,0),$AE$3+1)),""))</f>
        <v>0.95833333333333337</v>
      </c>
      <c r="G60" s="20" t="str">
        <f>IF($A60="","",_xlfn.XLOOKUP($A60,HC!$A:$A,HC!$C:$C,""))</f>
        <v>Dummy_USR 89</v>
      </c>
      <c r="H60" s="20" t="str">
        <f t="shared" si="0"/>
        <v>Unknown</v>
      </c>
      <c r="I60" s="19" t="str">
        <f t="shared" si="1"/>
        <v/>
      </c>
      <c r="J60" s="19" t="str">
        <f>IF(OR($A60="",$H60=""),"",IF($H60="Not in Web Tool","Unmatched",_xlfn.XLOOKUP($H60,'RAW Data'!$E:$E,'RAW Data'!$F:$F,"Unmapped")))</f>
        <v>Not Productive</v>
      </c>
      <c r="K60" s="19" t="str">
        <f t="shared" si="2"/>
        <v>Unknown</v>
      </c>
      <c r="M60" s="21">
        <f t="shared" si="3"/>
        <v>900</v>
      </c>
      <c r="N60" s="21">
        <f t="shared" si="4"/>
        <v>1380</v>
      </c>
      <c r="P60" s="22" t="s">
        <v>39</v>
      </c>
      <c r="Q60" s="23">
        <v>56</v>
      </c>
      <c r="R60" s="23" t="str">
        <f>IF($C$3="Live Paste",IF($P60="","",$P60&amp;""),IF($AD$3="","",INDEX('Extraction History'!$A$3:$DT$9102,$Q60,$AD$3)&amp;""))</f>
        <v>DA</v>
      </c>
      <c r="S60" s="23">
        <f t="shared" si="11"/>
        <v>333</v>
      </c>
      <c r="T60" s="23" t="str">
        <f t="shared" si="5"/>
        <v>Dummy_USR 119 29551</v>
      </c>
      <c r="U60" s="23" t="str">
        <f t="shared" si="6"/>
        <v>Dummy_USR 119</v>
      </c>
      <c r="V60" s="24" t="str">
        <f t="shared" si="7"/>
        <v>29551</v>
      </c>
      <c r="W60" s="23">
        <f t="shared" si="12"/>
        <v>334</v>
      </c>
      <c r="X60" s="23" t="str">
        <f t="shared" si="8"/>
        <v>Offline · 14:00:02</v>
      </c>
      <c r="Y60" s="23" t="str">
        <f t="shared" si="9"/>
        <v>14:00:02</v>
      </c>
      <c r="Z60" s="23" t="str">
        <f t="shared" si="10"/>
        <v>Offline</v>
      </c>
      <c r="AA60" s="25" t="str">
        <f>IF($U60="","",IF(COUNTIF(HC!$C:$C,$U60)&gt;0,"Y",IF(COUNTIF($U$5:$U60,$U60)=1,"N","dup")))</f>
        <v>Y</v>
      </c>
    </row>
    <row r="61" spans="1:27" x14ac:dyDescent="0.3">
      <c r="A61" s="19">
        <f>IF(INDEX('Agents Shift'!$B:$B,ROW())="","",INDEX('Agents Shift'!$B:$B,ROW()))</f>
        <v>100102</v>
      </c>
      <c r="B61" s="20" t="str">
        <f>IF($A61="","",_xlfn.XLOOKUP($A61,HC!$A:$A,HC!$B:$B,""))</f>
        <v>Dummy_AG 102</v>
      </c>
      <c r="C61" s="19" t="str">
        <f>IF($A61="","",_xlfn.XLOOKUP($A61,HC!$A:$A,HC!$E:$E,""))</f>
        <v>LOB_1</v>
      </c>
      <c r="D61" s="20" t="str">
        <f>IF($A61="","",_xlfn.XLOOKUP($A61,HC!$A:$A,HC!$D:$D,""))</f>
        <v>Dummy_TL 6</v>
      </c>
      <c r="E61" s="68">
        <f>IF(OR($A61="",$AE$3=""),"",IFERROR(IF(ISBLANK(INDEX('Agents Shift'!$F:$S,MATCH($A61,'Agents Shift'!$B:$B,0),$AE$3)),"",INDEX('Agents Shift'!$F:$S,MATCH($A61,'Agents Shift'!$B:$B,0),$AE$3)),""))</f>
        <v>0.375</v>
      </c>
      <c r="F61" s="68">
        <f>IF(OR($A61="",$AE$3=""),"",IFERROR(IF(ISBLANK(INDEX('Agents Shift'!$F:$S,MATCH($A61,'Agents Shift'!$B:$B,0),$AE$3+1)),"",INDEX('Agents Shift'!$F:$S,MATCH($A61,'Agents Shift'!$B:$B,0),$AE$3+1)),""))</f>
        <v>0.66666666666666663</v>
      </c>
      <c r="G61" s="20" t="str">
        <f>IF($A61="","",_xlfn.XLOOKUP($A61,HC!$A:$A,HC!$C:$C,""))</f>
        <v>Dummy_USR 102</v>
      </c>
      <c r="H61" s="20" t="str">
        <f t="shared" si="0"/>
        <v>Unknown</v>
      </c>
      <c r="I61" s="19" t="str">
        <f t="shared" si="1"/>
        <v/>
      </c>
      <c r="J61" s="19" t="str">
        <f>IF(OR($A61="",$H61=""),"",IF($H61="Not in Web Tool","Unmatched",_xlfn.XLOOKUP($H61,'RAW Data'!$E:$E,'RAW Data'!$F:$F,"Unmapped")))</f>
        <v>Not Productive</v>
      </c>
      <c r="K61" s="19" t="str">
        <f t="shared" si="2"/>
        <v>Unknown</v>
      </c>
      <c r="M61" s="21">
        <f t="shared" si="3"/>
        <v>540</v>
      </c>
      <c r="N61" s="21">
        <f t="shared" si="4"/>
        <v>960</v>
      </c>
      <c r="P61" s="22" t="s">
        <v>139</v>
      </c>
      <c r="Q61" s="23">
        <v>57</v>
      </c>
      <c r="R61" s="23" t="str">
        <f>IF($C$3="Live Paste",IF($P61="","",$P61&amp;""),IF($AD$3="","",INDEX('Extraction History'!$A$3:$DT$9102,$Q61,$AD$3)&amp;""))</f>
        <v>Dummy_USR 165 25256</v>
      </c>
      <c r="S61" s="23">
        <f t="shared" si="11"/>
        <v>339</v>
      </c>
      <c r="T61" s="23" t="str">
        <f t="shared" si="5"/>
        <v>Dummy_USR 118 29550</v>
      </c>
      <c r="U61" s="23" t="str">
        <f t="shared" si="6"/>
        <v>Dummy_USR 118</v>
      </c>
      <c r="V61" s="24" t="str">
        <f t="shared" si="7"/>
        <v>29550</v>
      </c>
      <c r="W61" s="23">
        <f t="shared" si="12"/>
        <v>340</v>
      </c>
      <c r="X61" s="23" t="str">
        <f t="shared" si="8"/>
        <v>Available · 04:08</v>
      </c>
      <c r="Y61" s="23" t="str">
        <f t="shared" si="9"/>
        <v>04:08</v>
      </c>
      <c r="Z61" s="23" t="str">
        <f t="shared" si="10"/>
        <v>Available</v>
      </c>
      <c r="AA61" s="25" t="str">
        <f>IF($U61="","",IF(COUNTIF(HC!$C:$C,$U61)&gt;0,"Y",IF(COUNTIF($U$5:$U61,$U61)=1,"N","dup")))</f>
        <v>Y</v>
      </c>
    </row>
    <row r="62" spans="1:27" x14ac:dyDescent="0.3">
      <c r="A62" s="19">
        <f>IF(INDEX('Agents Shift'!$B:$B,ROW())="","",INDEX('Agents Shift'!$B:$B,ROW()))</f>
        <v>100087</v>
      </c>
      <c r="B62" s="20" t="str">
        <f>IF($A62="","",_xlfn.XLOOKUP($A62,HC!$A:$A,HC!$B:$B,""))</f>
        <v>Dummy_AG 87</v>
      </c>
      <c r="C62" s="19" t="str">
        <f>IF($A62="","",_xlfn.XLOOKUP($A62,HC!$A:$A,HC!$E:$E,""))</f>
        <v>LOB_1</v>
      </c>
      <c r="D62" s="20" t="str">
        <f>IF($A62="","",_xlfn.XLOOKUP($A62,HC!$A:$A,HC!$D:$D,""))</f>
        <v>Dummy_TL 8</v>
      </c>
      <c r="E62" s="68">
        <f>IF(OR($A62="",$AE$3=""),"",IFERROR(IF(ISBLANK(INDEX('Agents Shift'!$F:$S,MATCH($A62,'Agents Shift'!$B:$B,0),$AE$3)),"",INDEX('Agents Shift'!$F:$S,MATCH($A62,'Agents Shift'!$B:$B,0),$AE$3)),""))</f>
        <v>0.625</v>
      </c>
      <c r="F62" s="68">
        <f>IF(OR($A62="",$AE$3=""),"",IFERROR(IF(ISBLANK(INDEX('Agents Shift'!$F:$S,MATCH($A62,'Agents Shift'!$B:$B,0),$AE$3+1)),"",INDEX('Agents Shift'!$F:$S,MATCH($A62,'Agents Shift'!$B:$B,0),$AE$3+1)),""))</f>
        <v>0.95833333333333337</v>
      </c>
      <c r="G62" s="20" t="str">
        <f>IF($A62="","",_xlfn.XLOOKUP($A62,HC!$A:$A,HC!$C:$C,""))</f>
        <v>Dummy_USR 87</v>
      </c>
      <c r="H62" s="20" t="str">
        <f t="shared" si="0"/>
        <v>Offline</v>
      </c>
      <c r="I62" s="19" t="str">
        <f t="shared" si="1"/>
        <v>3:15:28:41</v>
      </c>
      <c r="J62" s="19" t="str">
        <f>IF(OR($A62="",$H62=""),"",IF($H62="Not in Web Tool","Unmatched",_xlfn.XLOOKUP($H62,'RAW Data'!$E:$E,'RAW Data'!$F:$F,"Unmapped")))</f>
        <v>No</v>
      </c>
      <c r="K62" s="19" t="str">
        <f t="shared" si="2"/>
        <v>NO</v>
      </c>
      <c r="M62" s="21">
        <f t="shared" si="3"/>
        <v>900</v>
      </c>
      <c r="N62" s="21">
        <f t="shared" si="4"/>
        <v>1380</v>
      </c>
      <c r="P62" s="22" t="s">
        <v>140</v>
      </c>
      <c r="Q62" s="23">
        <v>58</v>
      </c>
      <c r="R62" s="23" t="str">
        <f>IF($C$3="Live Paste",IF($P62="","",$P62&amp;""),IF($AD$3="","",INDEX('Extraction History'!$A$3:$DT$9102,$Q62,$AD$3)&amp;""))</f>
        <v>Unknown</v>
      </c>
      <c r="S62" s="23">
        <f t="shared" si="11"/>
        <v>345</v>
      </c>
      <c r="T62" s="23" t="str">
        <f t="shared" si="5"/>
        <v>Dummy_USR 117 29381</v>
      </c>
      <c r="U62" s="23" t="str">
        <f t="shared" si="6"/>
        <v>Dummy_USR 117</v>
      </c>
      <c r="V62" s="24" t="str">
        <f t="shared" si="7"/>
        <v>29381</v>
      </c>
      <c r="W62" s="23">
        <f t="shared" si="12"/>
        <v>346</v>
      </c>
      <c r="X62" s="23" t="str">
        <f t="shared" si="8"/>
        <v>Offline · 20:59:59</v>
      </c>
      <c r="Y62" s="23" t="str">
        <f t="shared" si="9"/>
        <v>20:59:59</v>
      </c>
      <c r="Z62" s="23" t="str">
        <f t="shared" si="10"/>
        <v>Offline</v>
      </c>
      <c r="AA62" s="25" t="str">
        <f>IF($U62="","",IF(COUNTIF(HC!$C:$C,$U62)&gt;0,"Y",IF(COUNTIF($U$5:$U62,$U62)=1,"N","dup")))</f>
        <v>Y</v>
      </c>
    </row>
    <row r="63" spans="1:27" x14ac:dyDescent="0.3">
      <c r="A63" s="19">
        <f>IF(INDEX('Agents Shift'!$B:$B,ROW())="","",INDEX('Agents Shift'!$B:$B,ROW()))</f>
        <v>100075</v>
      </c>
      <c r="B63" s="20" t="str">
        <f>IF($A63="","",_xlfn.XLOOKUP($A63,HC!$A:$A,HC!$B:$B,""))</f>
        <v>Dummy_AG 75</v>
      </c>
      <c r="C63" s="19" t="str">
        <f>IF($A63="","",_xlfn.XLOOKUP($A63,HC!$A:$A,HC!$E:$E,""))</f>
        <v>LOB_2</v>
      </c>
      <c r="D63" s="20" t="str">
        <f>IF($A63="","",_xlfn.XLOOKUP($A63,HC!$A:$A,HC!$D:$D,""))</f>
        <v>Dummy_TL 5</v>
      </c>
      <c r="E63" s="68" t="str">
        <f>IF(OR($A63="",$AE$3=""),"",IFERROR(IF(ISBLANK(INDEX('Agents Shift'!$F:$S,MATCH($A63,'Agents Shift'!$B:$B,0),$AE$3)),"",INDEX('Agents Shift'!$F:$S,MATCH($A63,'Agents Shift'!$B:$B,0),$AE$3)),""))</f>
        <v>Leave</v>
      </c>
      <c r="F63" s="68" t="str">
        <f>IF(OR($A63="",$AE$3=""),"",IFERROR(IF(ISBLANK(INDEX('Agents Shift'!$F:$S,MATCH($A63,'Agents Shift'!$B:$B,0),$AE$3+1)),"",INDEX('Agents Shift'!$F:$S,MATCH($A63,'Agents Shift'!$B:$B,0),$AE$3+1)),""))</f>
        <v>Leave</v>
      </c>
      <c r="G63" s="20" t="str">
        <f>IF($A63="","",_xlfn.XLOOKUP($A63,HC!$A:$A,HC!$C:$C,""))</f>
        <v>Dummy_USR 75</v>
      </c>
      <c r="H63" s="20" t="str">
        <f t="shared" si="0"/>
        <v>Not in Web Tool</v>
      </c>
      <c r="I63" s="19" t="str">
        <f t="shared" si="1"/>
        <v/>
      </c>
      <c r="J63" s="19" t="str">
        <f>IF(OR($A63="",$H63=""),"",IF($H63="Not in Web Tool","Unmatched",_xlfn.XLOOKUP($H63,'RAW Data'!$E:$E,'RAW Data'!$F:$F,"Unmapped")))</f>
        <v>Unmatched</v>
      </c>
      <c r="K63" s="19" t="str">
        <f t="shared" si="2"/>
        <v>Unmatched</v>
      </c>
      <c r="M63" s="21" t="str">
        <f t="shared" si="3"/>
        <v/>
      </c>
      <c r="N63" s="21" t="str">
        <f t="shared" si="4"/>
        <v/>
      </c>
      <c r="P63" s="22" t="s">
        <v>119</v>
      </c>
      <c r="Q63" s="23">
        <v>59</v>
      </c>
      <c r="R63" s="23" t="str">
        <f>IF($C$3="Live Paste",IF($P63="","",$P63&amp;""),IF($AD$3="","",INDEX('Extraction History'!$A$3:$DT$9102,$Q63,$AD$3)&amp;""))</f>
        <v> 0  0  0</v>
      </c>
      <c r="S63" s="23">
        <f t="shared" si="11"/>
        <v>351</v>
      </c>
      <c r="T63" s="23" t="str">
        <f t="shared" si="5"/>
        <v>Dummy_USR 116 29382</v>
      </c>
      <c r="U63" s="23" t="str">
        <f t="shared" si="6"/>
        <v>Dummy_USR 116</v>
      </c>
      <c r="V63" s="24" t="str">
        <f t="shared" si="7"/>
        <v>29382</v>
      </c>
      <c r="W63" s="23">
        <f t="shared" si="12"/>
        <v>352</v>
      </c>
      <c r="X63" s="23" t="str">
        <f t="shared" si="8"/>
        <v>Offline · 17:29:56</v>
      </c>
      <c r="Y63" s="23" t="str">
        <f t="shared" si="9"/>
        <v>17:29:56</v>
      </c>
      <c r="Z63" s="23" t="str">
        <f t="shared" si="10"/>
        <v>Offline</v>
      </c>
      <c r="AA63" s="25" t="str">
        <f>IF($U63="","",IF(COUNTIF(HC!$C:$C,$U63)&gt;0,"Y",IF(COUNTIF($U$5:$U63,$U63)=1,"N","dup")))</f>
        <v>Y</v>
      </c>
    </row>
    <row r="64" spans="1:27" x14ac:dyDescent="0.3">
      <c r="A64" s="19">
        <f>IF(INDEX('Agents Shift'!$B:$B,ROW())="","",INDEX('Agents Shift'!$B:$B,ROW()))</f>
        <v>100037</v>
      </c>
      <c r="B64" s="20" t="str">
        <f>IF($A64="","",_xlfn.XLOOKUP($A64,HC!$A:$A,HC!$B:$B,""))</f>
        <v>Dummy_AG 37</v>
      </c>
      <c r="C64" s="19" t="str">
        <f>IF($A64="","",_xlfn.XLOOKUP($A64,HC!$A:$A,HC!$E:$E,""))</f>
        <v>LOB_2</v>
      </c>
      <c r="D64" s="20" t="str">
        <f>IF($A64="","",_xlfn.XLOOKUP($A64,HC!$A:$A,HC!$D:$D,""))</f>
        <v>Dummy_TL 4</v>
      </c>
      <c r="E64" s="68">
        <f>IF(OR($A64="",$AE$3=""),"",IFERROR(IF(ISBLANK(INDEX('Agents Shift'!$F:$S,MATCH($A64,'Agents Shift'!$B:$B,0),$AE$3)),"",INDEX('Agents Shift'!$F:$S,MATCH($A64,'Agents Shift'!$B:$B,0),$AE$3)),""))</f>
        <v>0.33333333333333331</v>
      </c>
      <c r="F64" s="68">
        <f>IF(OR($A64="",$AE$3=""),"",IFERROR(IF(ISBLANK(INDEX('Agents Shift'!$F:$S,MATCH($A64,'Agents Shift'!$B:$B,0),$AE$3+1)),"",INDEX('Agents Shift'!$F:$S,MATCH($A64,'Agents Shift'!$B:$B,0),$AE$3+1)),""))</f>
        <v>0.66666666666666663</v>
      </c>
      <c r="G64" s="20" t="str">
        <f>IF($A64="","",_xlfn.XLOOKUP($A64,HC!$A:$A,HC!$C:$C,""))</f>
        <v>Dummy_USR 37</v>
      </c>
      <c r="H64" s="20" t="str">
        <f t="shared" si="0"/>
        <v>Available</v>
      </c>
      <c r="I64" s="19" t="str">
        <f t="shared" si="1"/>
        <v>07:05</v>
      </c>
      <c r="J64" s="19" t="str">
        <f>IF(OR($A64="",$H64=""),"",IF($H64="Not in Web Tool","Unmatched",_xlfn.XLOOKUP($H64,'RAW Data'!$E:$E,'RAW Data'!$F:$F,"Unmapped")))</f>
        <v>Yes</v>
      </c>
      <c r="K64" s="19" t="str">
        <f t="shared" si="2"/>
        <v>YES</v>
      </c>
      <c r="M64" s="21">
        <f t="shared" si="3"/>
        <v>480</v>
      </c>
      <c r="N64" s="21">
        <f t="shared" si="4"/>
        <v>960</v>
      </c>
      <c r="P64" s="22" t="s">
        <v>120</v>
      </c>
      <c r="Q64" s="23">
        <v>60</v>
      </c>
      <c r="R64" s="23" t="str">
        <f>IF($C$3="Live Paste",IF($P64="","",$P64&amp;""),IF($AD$3="","",INDEX('Extraction History'!$A$3:$DT$9102,$Q64,$AD$3)&amp;""))</f>
        <v> 00:00:00  00:00:00  --:--:--</v>
      </c>
      <c r="S64" s="23">
        <f t="shared" si="11"/>
        <v>357</v>
      </c>
      <c r="T64" s="23" t="str">
        <f t="shared" si="5"/>
        <v>Dummy_USR 115 29546</v>
      </c>
      <c r="U64" s="23" t="str">
        <f t="shared" si="6"/>
        <v>Dummy_USR 115</v>
      </c>
      <c r="V64" s="24" t="str">
        <f t="shared" si="7"/>
        <v>29546</v>
      </c>
      <c r="W64" s="23">
        <f t="shared" si="12"/>
        <v>358</v>
      </c>
      <c r="X64" s="23" t="str">
        <f t="shared" si="8"/>
        <v>Offline · 1:13:59:48</v>
      </c>
      <c r="Y64" s="23" t="str">
        <f t="shared" si="9"/>
        <v>1:13:59:48</v>
      </c>
      <c r="Z64" s="23" t="str">
        <f t="shared" si="10"/>
        <v>Offline</v>
      </c>
      <c r="AA64" s="25" t="str">
        <f>IF($U64="","",IF(COUNTIF(HC!$C:$C,$U64)&gt;0,"Y",IF(COUNTIF($U$5:$U64,$U64)=1,"N","dup")))</f>
        <v>Y</v>
      </c>
    </row>
    <row r="65" spans="1:27" x14ac:dyDescent="0.3">
      <c r="A65" s="19">
        <f>IF(INDEX('Agents Shift'!$B:$B,ROW())="","",INDEX('Agents Shift'!$B:$B,ROW()))</f>
        <v>100048</v>
      </c>
      <c r="B65" s="20" t="str">
        <f>IF($A65="","",_xlfn.XLOOKUP($A65,HC!$A:$A,HC!$B:$B,""))</f>
        <v>Dummy_AG 48</v>
      </c>
      <c r="C65" s="19" t="str">
        <f>IF($A65="","",_xlfn.XLOOKUP($A65,HC!$A:$A,HC!$E:$E,""))</f>
        <v>LOB_2</v>
      </c>
      <c r="D65" s="20" t="str">
        <f>IF($A65="","",_xlfn.XLOOKUP($A65,HC!$A:$A,HC!$D:$D,""))</f>
        <v>Dummy_TL 6</v>
      </c>
      <c r="E65" s="68">
        <f>IF(OR($A65="",$AE$3=""),"",IFERROR(IF(ISBLANK(INDEX('Agents Shift'!$F:$S,MATCH($A65,'Agents Shift'!$B:$B,0),$AE$3)),"",INDEX('Agents Shift'!$F:$S,MATCH($A65,'Agents Shift'!$B:$B,0),$AE$3)),""))</f>
        <v>0.33333333333333331</v>
      </c>
      <c r="F65" s="68">
        <f>IF(OR($A65="",$AE$3=""),"",IFERROR(IF(ISBLANK(INDEX('Agents Shift'!$F:$S,MATCH($A65,'Agents Shift'!$B:$B,0),$AE$3+1)),"",INDEX('Agents Shift'!$F:$S,MATCH($A65,'Agents Shift'!$B:$B,0),$AE$3+1)),""))</f>
        <v>0.66666666666666663</v>
      </c>
      <c r="G65" s="20" t="str">
        <f>IF($A65="","",_xlfn.XLOOKUP($A65,HC!$A:$A,HC!$C:$C,""))</f>
        <v>Dummy_USR 48</v>
      </c>
      <c r="H65" s="20" t="str">
        <f t="shared" si="0"/>
        <v>Available</v>
      </c>
      <c r="I65" s="19" t="str">
        <f t="shared" si="1"/>
        <v>08:27</v>
      </c>
      <c r="J65" s="19" t="str">
        <f>IF(OR($A65="",$H65=""),"",IF($H65="Not in Web Tool","Unmatched",_xlfn.XLOOKUP($H65,'RAW Data'!$E:$E,'RAW Data'!$F:$F,"Unmapped")))</f>
        <v>Yes</v>
      </c>
      <c r="K65" s="19" t="str">
        <f t="shared" si="2"/>
        <v>YES</v>
      </c>
      <c r="M65" s="21">
        <f t="shared" si="3"/>
        <v>480</v>
      </c>
      <c r="N65" s="21">
        <f t="shared" si="4"/>
        <v>960</v>
      </c>
      <c r="P65" s="22" t="s">
        <v>34</v>
      </c>
      <c r="Q65" s="23">
        <v>61</v>
      </c>
      <c r="R65" s="23" t="str">
        <f>IF($C$3="Live Paste",IF($P65="","",$P65&amp;""),IF($AD$3="","",INDEX('Extraction History'!$A$3:$DT$9102,$Q65,$AD$3)&amp;""))</f>
        <v>Employee State</v>
      </c>
      <c r="S65" s="23">
        <f t="shared" si="11"/>
        <v>363</v>
      </c>
      <c r="T65" s="23" t="str">
        <f t="shared" si="5"/>
        <v>Dummy_USR 114 29370</v>
      </c>
      <c r="U65" s="23" t="str">
        <f t="shared" si="6"/>
        <v>Dummy_USR 114</v>
      </c>
      <c r="V65" s="24" t="str">
        <f t="shared" si="7"/>
        <v>29370</v>
      </c>
      <c r="W65" s="23">
        <f t="shared" si="12"/>
        <v>364</v>
      </c>
      <c r="X65" s="23" t="str">
        <f t="shared" si="8"/>
        <v>Available · 06:05</v>
      </c>
      <c r="Y65" s="23" t="str">
        <f t="shared" si="9"/>
        <v>06:05</v>
      </c>
      <c r="Z65" s="23" t="str">
        <f t="shared" si="10"/>
        <v>Available</v>
      </c>
      <c r="AA65" s="25" t="str">
        <f>IF($U65="","",IF(COUNTIF(HC!$C:$C,$U65)&gt;0,"Y",IF(COUNTIF($U$5:$U65,$U65)=1,"N","dup")))</f>
        <v>Y</v>
      </c>
    </row>
    <row r="66" spans="1:27" x14ac:dyDescent="0.3">
      <c r="A66" s="19">
        <f>IF(INDEX('Agents Shift'!$B:$B,ROW())="","",INDEX('Agents Shift'!$B:$B,ROW()))</f>
        <v>100158</v>
      </c>
      <c r="B66" s="20" t="str">
        <f>IF($A66="","",_xlfn.XLOOKUP($A66,HC!$A:$A,HC!$B:$B,""))</f>
        <v>Dummy_AG 158</v>
      </c>
      <c r="C66" s="19" t="str">
        <f>IF($A66="","",_xlfn.XLOOKUP($A66,HC!$A:$A,HC!$E:$E,""))</f>
        <v>LOB_1</v>
      </c>
      <c r="D66" s="20" t="str">
        <f>IF($A66="","",_xlfn.XLOOKUP($A66,HC!$A:$A,HC!$D:$D,""))</f>
        <v>Dummy_TL 11</v>
      </c>
      <c r="E66" s="68">
        <f>IF(OR($A66="",$AE$3=""),"",IFERROR(IF(ISBLANK(INDEX('Agents Shift'!$F:$S,MATCH($A66,'Agents Shift'!$B:$B,0),$AE$3)),"",INDEX('Agents Shift'!$F:$S,MATCH($A66,'Agents Shift'!$B:$B,0),$AE$3)),""))</f>
        <v>0.625</v>
      </c>
      <c r="F66" s="68">
        <f>IF(OR($A66="",$AE$3=""),"",IFERROR(IF(ISBLANK(INDEX('Agents Shift'!$F:$S,MATCH($A66,'Agents Shift'!$B:$B,0),$AE$3+1)),"",INDEX('Agents Shift'!$F:$S,MATCH($A66,'Agents Shift'!$B:$B,0),$AE$3+1)),""))</f>
        <v>0.95833333333333337</v>
      </c>
      <c r="G66" s="20" t="str">
        <f>IF($A66="","",_xlfn.XLOOKUP($A66,HC!$A:$A,HC!$C:$C,""))</f>
        <v>Dummy_USR 158</v>
      </c>
      <c r="H66" s="20" t="str">
        <f t="shared" si="0"/>
        <v>Offline</v>
      </c>
      <c r="I66" s="19" t="str">
        <f t="shared" si="1"/>
        <v>14:00:12</v>
      </c>
      <c r="J66" s="19" t="str">
        <f>IF(OR($A66="",$H66=""),"",IF($H66="Not in Web Tool","Unmatched",_xlfn.XLOOKUP($H66,'RAW Data'!$E:$E,'RAW Data'!$F:$F,"Unmapped")))</f>
        <v>No</v>
      </c>
      <c r="K66" s="19" t="str">
        <f t="shared" si="2"/>
        <v>NO</v>
      </c>
      <c r="M66" s="21">
        <f t="shared" si="3"/>
        <v>900</v>
      </c>
      <c r="N66" s="21">
        <f t="shared" si="4"/>
        <v>1380</v>
      </c>
      <c r="P66" s="22" t="s">
        <v>39</v>
      </c>
      <c r="Q66" s="23">
        <v>62</v>
      </c>
      <c r="R66" s="23" t="str">
        <f>IF($C$3="Live Paste",IF($P66="","",$P66&amp;""),IF($AD$3="","",INDEX('Extraction History'!$A$3:$DT$9102,$Q66,$AD$3)&amp;""))</f>
        <v>DA</v>
      </c>
      <c r="S66" s="23">
        <f t="shared" si="11"/>
        <v>369</v>
      </c>
      <c r="T66" s="23" t="str">
        <f t="shared" si="5"/>
        <v>Dummy_USR 113 29389</v>
      </c>
      <c r="U66" s="23" t="str">
        <f t="shared" si="6"/>
        <v>Dummy_USR 113</v>
      </c>
      <c r="V66" s="24" t="str">
        <f t="shared" si="7"/>
        <v>29389</v>
      </c>
      <c r="W66" s="23">
        <f t="shared" si="12"/>
        <v>370</v>
      </c>
      <c r="X66" s="23" t="str">
        <f t="shared" si="8"/>
        <v>Unknown</v>
      </c>
      <c r="Y66" s="23" t="str">
        <f t="shared" si="9"/>
        <v/>
      </c>
      <c r="Z66" s="23" t="str">
        <f t="shared" si="10"/>
        <v>Unknown</v>
      </c>
      <c r="AA66" s="25" t="str">
        <f>IF($U66="","",IF(COUNTIF(HC!$C:$C,$U66)&gt;0,"Y",IF(COUNTIF($U$5:$U66,$U66)=1,"N","dup")))</f>
        <v>Y</v>
      </c>
    </row>
    <row r="67" spans="1:27" x14ac:dyDescent="0.3">
      <c r="A67" s="19">
        <f>IF(INDEX('Agents Shift'!$B:$B,ROW())="","",INDEX('Agents Shift'!$B:$B,ROW()))</f>
        <v>100031</v>
      </c>
      <c r="B67" s="20" t="str">
        <f>IF($A67="","",_xlfn.XLOOKUP($A67,HC!$A:$A,HC!$B:$B,""))</f>
        <v>Dummy_AG 31</v>
      </c>
      <c r="C67" s="19" t="str">
        <f>IF($A67="","",_xlfn.XLOOKUP($A67,HC!$A:$A,HC!$E:$E,""))</f>
        <v>LOB_3</v>
      </c>
      <c r="D67" s="20" t="str">
        <f>IF($A67="","",_xlfn.XLOOKUP($A67,HC!$A:$A,HC!$D:$D,""))</f>
        <v>Dummy_TL 3</v>
      </c>
      <c r="E67" s="68">
        <f>IF(OR($A67="",$AE$3=""),"",IFERROR(IF(ISBLANK(INDEX('Agents Shift'!$F:$S,MATCH($A67,'Agents Shift'!$B:$B,0),$AE$3)),"",INDEX('Agents Shift'!$F:$S,MATCH($A67,'Agents Shift'!$B:$B,0),$AE$3)),""))</f>
        <v>0.54166666666666663</v>
      </c>
      <c r="F67" s="68">
        <f>IF(OR($A67="",$AE$3=""),"",IFERROR(IF(ISBLANK(INDEX('Agents Shift'!$F:$S,MATCH($A67,'Agents Shift'!$B:$B,0),$AE$3+1)),"",INDEX('Agents Shift'!$F:$S,MATCH($A67,'Agents Shift'!$B:$B,0),$AE$3+1)),""))</f>
        <v>0.875</v>
      </c>
      <c r="G67" s="20" t="str">
        <f>IF($A67="","",_xlfn.XLOOKUP($A67,HC!$A:$A,HC!$C:$C,""))</f>
        <v>Dummy_USR 31</v>
      </c>
      <c r="H67" s="20" t="str">
        <f t="shared" si="0"/>
        <v>1st Login</v>
      </c>
      <c r="I67" s="19" t="str">
        <f t="shared" si="1"/>
        <v>03:41</v>
      </c>
      <c r="J67" s="19" t="str">
        <f>IF(OR($A67="",$H67=""),"",IF($H67="Not in Web Tool","Unmatched",_xlfn.XLOOKUP($H67,'RAW Data'!$E:$E,'RAW Data'!$F:$F,"Unmapped")))</f>
        <v>Yes</v>
      </c>
      <c r="K67" s="19" t="str">
        <f t="shared" si="2"/>
        <v>YES</v>
      </c>
      <c r="M67" s="21">
        <f t="shared" si="3"/>
        <v>780</v>
      </c>
      <c r="N67" s="21">
        <f t="shared" si="4"/>
        <v>1260</v>
      </c>
      <c r="P67" s="22" t="s">
        <v>141</v>
      </c>
      <c r="Q67" s="23">
        <v>63</v>
      </c>
      <c r="R67" s="23" t="str">
        <f>IF($C$3="Live Paste",IF($P67="","",$P67&amp;""),IF($AD$3="","",INDEX('Extraction History'!$A$3:$DT$9102,$Q67,$AD$3)&amp;""))</f>
        <v>Dummy_USR 164 25253</v>
      </c>
      <c r="S67" s="23">
        <f t="shared" si="11"/>
        <v>375</v>
      </c>
      <c r="T67" s="23" t="str">
        <f t="shared" si="5"/>
        <v>Dummy_USR 112 29354</v>
      </c>
      <c r="U67" s="23" t="str">
        <f t="shared" si="6"/>
        <v>Dummy_USR 112</v>
      </c>
      <c r="V67" s="24" t="str">
        <f t="shared" si="7"/>
        <v>29354</v>
      </c>
      <c r="W67" s="23">
        <f t="shared" si="12"/>
        <v>376</v>
      </c>
      <c r="X67" s="23" t="str">
        <f t="shared" si="8"/>
        <v>Offline · 19:59:38</v>
      </c>
      <c r="Y67" s="23" t="str">
        <f t="shared" si="9"/>
        <v>19:59:38</v>
      </c>
      <c r="Z67" s="23" t="str">
        <f t="shared" si="10"/>
        <v>Offline</v>
      </c>
      <c r="AA67" s="25" t="str">
        <f>IF($U67="","",IF(COUNTIF(HC!$C:$C,$U67)&gt;0,"Y",IF(COUNTIF($U$5:$U67,$U67)=1,"N","dup")))</f>
        <v>Y</v>
      </c>
    </row>
    <row r="68" spans="1:27" x14ac:dyDescent="0.3">
      <c r="A68" s="19">
        <f>IF(INDEX('Agents Shift'!$B:$B,ROW())="","",INDEX('Agents Shift'!$B:$B,ROW()))</f>
        <v>100010</v>
      </c>
      <c r="B68" s="20" t="str">
        <f>IF($A68="","",_xlfn.XLOOKUP($A68,HC!$A:$A,HC!$B:$B,""))</f>
        <v>Dummy_AG 10</v>
      </c>
      <c r="C68" s="19" t="str">
        <f>IF($A68="","",_xlfn.XLOOKUP($A68,HC!$A:$A,HC!$E:$E,""))</f>
        <v>LOB_2</v>
      </c>
      <c r="D68" s="20" t="str">
        <f>IF($A68="","",_xlfn.XLOOKUP($A68,HC!$A:$A,HC!$D:$D,""))</f>
        <v>Dummy_TL 6</v>
      </c>
      <c r="E68" s="68">
        <f>IF(OR($A68="",$AE$3=""),"",IFERROR(IF(ISBLANK(INDEX('Agents Shift'!$F:$S,MATCH($A68,'Agents Shift'!$B:$B,0),$AE$3)),"",INDEX('Agents Shift'!$F:$S,MATCH($A68,'Agents Shift'!$B:$B,0),$AE$3)),""))</f>
        <v>0.33333333333333331</v>
      </c>
      <c r="F68" s="68">
        <f>IF(OR($A68="",$AE$3=""),"",IFERROR(IF(ISBLANK(INDEX('Agents Shift'!$F:$S,MATCH($A68,'Agents Shift'!$B:$B,0),$AE$3+1)),"",INDEX('Agents Shift'!$F:$S,MATCH($A68,'Agents Shift'!$B:$B,0),$AE$3+1)),""))</f>
        <v>0.66666666666666663</v>
      </c>
      <c r="G68" s="20" t="str">
        <f>IF($A68="","",_xlfn.XLOOKUP($A68,HC!$A:$A,HC!$C:$C,""))</f>
        <v>Dummy_USR 10</v>
      </c>
      <c r="H68" s="20" t="str">
        <f t="shared" si="0"/>
        <v>Available</v>
      </c>
      <c r="I68" s="19" t="str">
        <f t="shared" si="1"/>
        <v>11:27</v>
      </c>
      <c r="J68" s="19" t="str">
        <f>IF(OR($A68="",$H68=""),"",IF($H68="Not in Web Tool","Unmatched",_xlfn.XLOOKUP($H68,'RAW Data'!$E:$E,'RAW Data'!$F:$F,"Unmapped")))</f>
        <v>Yes</v>
      </c>
      <c r="K68" s="19" t="str">
        <f t="shared" si="2"/>
        <v>YES</v>
      </c>
      <c r="M68" s="21">
        <f t="shared" si="3"/>
        <v>480</v>
      </c>
      <c r="N68" s="21">
        <f t="shared" si="4"/>
        <v>960</v>
      </c>
      <c r="P68" s="22" t="s">
        <v>140</v>
      </c>
      <c r="Q68" s="23">
        <v>64</v>
      </c>
      <c r="R68" s="23" t="str">
        <f>IF($C$3="Live Paste",IF($P68="","",$P68&amp;""),IF($AD$3="","",INDEX('Extraction History'!$A$3:$DT$9102,$Q68,$AD$3)&amp;""))</f>
        <v>Unknown</v>
      </c>
      <c r="S68" s="23">
        <f t="shared" si="11"/>
        <v>381</v>
      </c>
      <c r="T68" s="23" t="str">
        <f t="shared" si="5"/>
        <v>Dummy_USR 111 29351</v>
      </c>
      <c r="U68" s="23" t="str">
        <f t="shared" si="6"/>
        <v>Dummy_USR 111</v>
      </c>
      <c r="V68" s="24" t="str">
        <f t="shared" si="7"/>
        <v>29351</v>
      </c>
      <c r="W68" s="23">
        <f t="shared" si="12"/>
        <v>382</v>
      </c>
      <c r="X68" s="23" t="str">
        <f t="shared" si="8"/>
        <v>Available · 05:53</v>
      </c>
      <c r="Y68" s="23" t="str">
        <f t="shared" si="9"/>
        <v>05:53</v>
      </c>
      <c r="Z68" s="23" t="str">
        <f t="shared" si="10"/>
        <v>Available</v>
      </c>
      <c r="AA68" s="25" t="str">
        <f>IF($U68="","",IF(COUNTIF(HC!$C:$C,$U68)&gt;0,"Y",IF(COUNTIF($U$5:$U68,$U68)=1,"N","dup")))</f>
        <v>Y</v>
      </c>
    </row>
    <row r="69" spans="1:27" x14ac:dyDescent="0.3">
      <c r="A69" s="19">
        <f>IF(INDEX('Agents Shift'!$B:$B,ROW())="","",INDEX('Agents Shift'!$B:$B,ROW()))</f>
        <v>100049</v>
      </c>
      <c r="B69" s="20" t="str">
        <f>IF($A69="","",_xlfn.XLOOKUP($A69,HC!$A:$A,HC!$B:$B,""))</f>
        <v>Dummy_AG 49</v>
      </c>
      <c r="C69" s="19" t="str">
        <f>IF($A69="","",_xlfn.XLOOKUP($A69,HC!$A:$A,HC!$E:$E,""))</f>
        <v>LOB_2</v>
      </c>
      <c r="D69" s="20" t="str">
        <f>IF($A69="","",_xlfn.XLOOKUP($A69,HC!$A:$A,HC!$D:$D,""))</f>
        <v>Dummy_TL 6</v>
      </c>
      <c r="E69" s="68">
        <f>IF(OR($A69="",$AE$3=""),"",IFERROR(IF(ISBLANK(INDEX('Agents Shift'!$F:$S,MATCH($A69,'Agents Shift'!$B:$B,0),$AE$3)),"",INDEX('Agents Shift'!$F:$S,MATCH($A69,'Agents Shift'!$B:$B,0),$AE$3)),""))</f>
        <v>0.33333333333333331</v>
      </c>
      <c r="F69" s="68">
        <f>IF(OR($A69="",$AE$3=""),"",IFERROR(IF(ISBLANK(INDEX('Agents Shift'!$F:$S,MATCH($A69,'Agents Shift'!$B:$B,0),$AE$3+1)),"",INDEX('Agents Shift'!$F:$S,MATCH($A69,'Agents Shift'!$B:$B,0),$AE$3+1)),""))</f>
        <v>0.66666666666666663</v>
      </c>
      <c r="G69" s="20" t="str">
        <f>IF($A69="","",_xlfn.XLOOKUP($A69,HC!$A:$A,HC!$C:$C,""))</f>
        <v>Dummy_USR 49</v>
      </c>
      <c r="H69" s="20" t="str">
        <f t="shared" ref="H69:H132" si="13">IF($G69="","",_xlfn.XLOOKUP($G69,$U:$U,$Z:$Z,"Not in Web Tool"))</f>
        <v>Available</v>
      </c>
      <c r="I69" s="19" t="str">
        <f t="shared" ref="I69:I132" si="14">IF($G69="","",_xlfn.XLOOKUP($G69,$U:$U,$Y:$Y,""))</f>
        <v>12:39</v>
      </c>
      <c r="J69" s="19" t="str">
        <f>IF(OR($A69="",$H69=""),"",IF($H69="Not in Web Tool","Unmatched",_xlfn.XLOOKUP($H69,'RAW Data'!$E:$E,'RAW Data'!$F:$F,"Unmapped")))</f>
        <v>Yes</v>
      </c>
      <c r="K69" s="19" t="str">
        <f t="shared" ref="K69:K132" si="15">_xlfn.IFS($J69="Yes","YES",$J69="","",$J69="No","NO",$J69="Not Productive",$H69,TRUE,$J69)</f>
        <v>YES</v>
      </c>
      <c r="M69" s="21">
        <f t="shared" ref="M69:M132" si="16">IF(ISNUMBER($E69),ROUND($E69*1440,0),"")</f>
        <v>480</v>
      </c>
      <c r="N69" s="21">
        <f t="shared" ref="N69:N132" si="17">IF(AND(ISNUMBER($E69),ISNUMBER($F69)),ROUND($F69*1440,0)+IF($F69&lt;=$E69,1440,0),"")</f>
        <v>960</v>
      </c>
      <c r="P69" s="22" t="s">
        <v>119</v>
      </c>
      <c r="Q69" s="23">
        <v>65</v>
      </c>
      <c r="R69" s="23" t="str">
        <f>IF($C$3="Live Paste",IF($P69="","",$P69&amp;""),IF($AD$3="","",INDEX('Extraction History'!$A$3:$DT$9102,$Q69,$AD$3)&amp;""))</f>
        <v> 0  0  0</v>
      </c>
      <c r="S69" s="23">
        <f t="shared" si="11"/>
        <v>387</v>
      </c>
      <c r="T69" s="23" t="str">
        <f t="shared" ref="T69:T132" si="18">_xlfn.XLOOKUP($S69,$Q$5:$Q$9104,$R$5:$R$9104,"")</f>
        <v>Dummy_USR 110 29392</v>
      </c>
      <c r="U69" s="23" t="str">
        <f t="shared" ref="U69:U132" si="19">IFERROR(_xlfn.TEXTBEFORE($T69,_xlfn.UNICHAR(160),1),"")</f>
        <v>Dummy_USR 110</v>
      </c>
      <c r="V69" s="24" t="str">
        <f t="shared" ref="V69:V132" si="20">IF($U69="","",_xlfn.TEXTAFTER($T69,_xlfn.UNICHAR(160),1))</f>
        <v>29392</v>
      </c>
      <c r="W69" s="23">
        <f t="shared" si="12"/>
        <v>388</v>
      </c>
      <c r="X69" s="23" t="str">
        <f t="shared" ref="X69:X132" si="21">_xlfn.XLOOKUP($W69,$Q$5:$Q$9104,$R$5:$R$9104,"")</f>
        <v>Offline · 21:00:08</v>
      </c>
      <c r="Y69" s="23" t="str">
        <f t="shared" ref="Y69:Y132" si="22">IFERROR(IF($Z69="","",TRIM(SUBSTITUTE(_xlfn.TEXTAFTER($X69,_xlfn.UNICHAR(160)&amp;"·",1),_xlfn.UNICHAR(160)," "))),"")</f>
        <v>21:00:08</v>
      </c>
      <c r="Z69" s="23" t="str">
        <f t="shared" ref="Z69:Z132" si="23">IFERROR(_xlfn.TEXTBEFORE($X69,_xlfn.UNICHAR(160),1),$X69)</f>
        <v>Offline</v>
      </c>
      <c r="AA69" s="25" t="str">
        <f>IF($U69="","",IF(COUNTIF(HC!$C:$C,$U69)&gt;0,"Y",IF(COUNTIF($U$5:$U69,$U69)=1,"N","dup")))</f>
        <v>Y</v>
      </c>
    </row>
    <row r="70" spans="1:27" x14ac:dyDescent="0.3">
      <c r="A70" s="19">
        <f>IF(INDEX('Agents Shift'!$B:$B,ROW())="","",INDEX('Agents Shift'!$B:$B,ROW()))</f>
        <v>100032</v>
      </c>
      <c r="B70" s="20" t="str">
        <f>IF($A70="","",_xlfn.XLOOKUP($A70,HC!$A:$A,HC!$B:$B,""))</f>
        <v>Dummy_AG 32</v>
      </c>
      <c r="C70" s="19" t="str">
        <f>IF($A70="","",_xlfn.XLOOKUP($A70,HC!$A:$A,HC!$E:$E,""))</f>
        <v>LOB_3</v>
      </c>
      <c r="D70" s="20" t="str">
        <f>IF($A70="","",_xlfn.XLOOKUP($A70,HC!$A:$A,HC!$D:$D,""))</f>
        <v>Dummy_TL 3</v>
      </c>
      <c r="E70" s="68" t="str">
        <f>IF(OR($A70="",$AE$3=""),"",IFERROR(IF(ISBLANK(INDEX('Agents Shift'!$F:$S,MATCH($A70,'Agents Shift'!$B:$B,0),$AE$3)),"",INDEX('Agents Shift'!$F:$S,MATCH($A70,'Agents Shift'!$B:$B,0),$AE$3)),""))</f>
        <v>VAC</v>
      </c>
      <c r="F70" s="68" t="str">
        <f>IF(OR($A70="",$AE$3=""),"",IFERROR(IF(ISBLANK(INDEX('Agents Shift'!$F:$S,MATCH($A70,'Agents Shift'!$B:$B,0),$AE$3+1)),"",INDEX('Agents Shift'!$F:$S,MATCH($A70,'Agents Shift'!$B:$B,0),$AE$3+1)),""))</f>
        <v>VAC</v>
      </c>
      <c r="G70" s="20" t="str">
        <f>IF($A70="","",_xlfn.XLOOKUP($A70,HC!$A:$A,HC!$C:$C,""))</f>
        <v>Dummy_USR 32</v>
      </c>
      <c r="H70" s="20" t="str">
        <f t="shared" si="13"/>
        <v>Offline</v>
      </c>
      <c r="I70" s="19" t="str">
        <f t="shared" si="14"/>
        <v>4:16:59:49</v>
      </c>
      <c r="J70" s="19" t="str">
        <f>IF(OR($A70="",$H70=""),"",IF($H70="Not in Web Tool","Unmatched",_xlfn.XLOOKUP($H70,'RAW Data'!$E:$E,'RAW Data'!$F:$F,"Unmapped")))</f>
        <v>No</v>
      </c>
      <c r="K70" s="19" t="str">
        <f t="shared" si="15"/>
        <v>NO</v>
      </c>
      <c r="M70" s="21" t="str">
        <f t="shared" si="16"/>
        <v/>
      </c>
      <c r="N70" s="21" t="str">
        <f t="shared" si="17"/>
        <v/>
      </c>
      <c r="P70" s="22" t="s">
        <v>120</v>
      </c>
      <c r="Q70" s="23">
        <v>66</v>
      </c>
      <c r="R70" s="23" t="str">
        <f>IF($C$3="Live Paste",IF($P70="","",$P70&amp;""),IF($AD$3="","",INDEX('Extraction History'!$A$3:$DT$9102,$Q70,$AD$3)&amp;""))</f>
        <v> 00:00:00  00:00:00  --:--:--</v>
      </c>
      <c r="S70" s="23">
        <f t="shared" ref="S70:S133" si="24">S69+6</f>
        <v>393</v>
      </c>
      <c r="T70" s="23" t="str">
        <f t="shared" si="18"/>
        <v>Dummy_USR 109 29355</v>
      </c>
      <c r="U70" s="23" t="str">
        <f t="shared" si="19"/>
        <v>Dummy_USR 109</v>
      </c>
      <c r="V70" s="24" t="str">
        <f t="shared" si="20"/>
        <v>29355</v>
      </c>
      <c r="W70" s="23">
        <f t="shared" ref="W70:W133" si="25">W69+6</f>
        <v>394</v>
      </c>
      <c r="X70" s="23" t="str">
        <f t="shared" si="21"/>
        <v>Work Timer · 03:45</v>
      </c>
      <c r="Y70" s="23" t="str">
        <f t="shared" si="22"/>
        <v>03:45</v>
      </c>
      <c r="Z70" s="23" t="str">
        <f t="shared" si="23"/>
        <v>Work Timer</v>
      </c>
      <c r="AA70" s="25" t="str">
        <f>IF($U70="","",IF(COUNTIF(HC!$C:$C,$U70)&gt;0,"Y",IF(COUNTIF($U$5:$U70,$U70)=1,"N","dup")))</f>
        <v>Y</v>
      </c>
    </row>
    <row r="71" spans="1:27" x14ac:dyDescent="0.3">
      <c r="A71" s="19">
        <f>IF(INDEX('Agents Shift'!$B:$B,ROW())="","",INDEX('Agents Shift'!$B:$B,ROW()))</f>
        <v>100019</v>
      </c>
      <c r="B71" s="20" t="str">
        <f>IF($A71="","",_xlfn.XLOOKUP($A71,HC!$A:$A,HC!$B:$B,""))</f>
        <v>Dummy_AG 19</v>
      </c>
      <c r="C71" s="19" t="str">
        <f>IF($A71="","",_xlfn.XLOOKUP($A71,HC!$A:$A,HC!$E:$E,""))</f>
        <v>LOB_1</v>
      </c>
      <c r="D71" s="20" t="str">
        <f>IF($A71="","",_xlfn.XLOOKUP($A71,HC!$A:$A,HC!$D:$D,""))</f>
        <v>Dummy_TL 5</v>
      </c>
      <c r="E71" s="68">
        <f>IF(OR($A71="",$AE$3=""),"",IFERROR(IF(ISBLANK(INDEX('Agents Shift'!$F:$S,MATCH($A71,'Agents Shift'!$B:$B,0),$AE$3)),"",INDEX('Agents Shift'!$F:$S,MATCH($A71,'Agents Shift'!$B:$B,0),$AE$3)),""))</f>
        <v>0.33333333333333331</v>
      </c>
      <c r="F71" s="68">
        <f>IF(OR($A71="",$AE$3=""),"",IFERROR(IF(ISBLANK(INDEX('Agents Shift'!$F:$S,MATCH($A71,'Agents Shift'!$B:$B,0),$AE$3+1)),"",INDEX('Agents Shift'!$F:$S,MATCH($A71,'Agents Shift'!$B:$B,0),$AE$3+1)),""))</f>
        <v>0.66666666666666663</v>
      </c>
      <c r="G71" s="20" t="str">
        <f>IF($A71="","",_xlfn.XLOOKUP($A71,HC!$A:$A,HC!$C:$C,""))</f>
        <v>Dummy_USR 19</v>
      </c>
      <c r="H71" s="20" t="str">
        <f t="shared" si="13"/>
        <v>ACD</v>
      </c>
      <c r="I71" s="19" t="str">
        <f t="shared" si="14"/>
        <v>04:02</v>
      </c>
      <c r="J71" s="19" t="str">
        <f>IF(OR($A71="",$H71=""),"",IF($H71="Not in Web Tool","Unmatched",_xlfn.XLOOKUP($H71,'RAW Data'!$E:$E,'RAW Data'!$F:$F,"Unmapped")))</f>
        <v>Yes</v>
      </c>
      <c r="K71" s="19" t="str">
        <f t="shared" si="15"/>
        <v>YES</v>
      </c>
      <c r="M71" s="21">
        <f t="shared" si="16"/>
        <v>480</v>
      </c>
      <c r="N71" s="21">
        <f t="shared" si="17"/>
        <v>960</v>
      </c>
      <c r="P71" s="22" t="s">
        <v>34</v>
      </c>
      <c r="Q71" s="23">
        <v>67</v>
      </c>
      <c r="R71" s="23" t="str">
        <f>IF($C$3="Live Paste",IF($P71="","",$P71&amp;""),IF($AD$3="","",INDEX('Extraction History'!$A$3:$DT$9102,$Q71,$AD$3)&amp;""))</f>
        <v>Employee State</v>
      </c>
      <c r="S71" s="23">
        <f t="shared" si="24"/>
        <v>399</v>
      </c>
      <c r="T71" s="23" t="str">
        <f t="shared" si="18"/>
        <v>Dummy_USR 108 29373</v>
      </c>
      <c r="U71" s="23" t="str">
        <f t="shared" si="19"/>
        <v>Dummy_USR 108</v>
      </c>
      <c r="V71" s="24" t="str">
        <f t="shared" si="20"/>
        <v>29373</v>
      </c>
      <c r="W71" s="23">
        <f t="shared" si="25"/>
        <v>400</v>
      </c>
      <c r="X71" s="23" t="str">
        <f t="shared" si="21"/>
        <v>Offline · 1:13:59:04</v>
      </c>
      <c r="Y71" s="23" t="str">
        <f t="shared" si="22"/>
        <v>1:13:59:04</v>
      </c>
      <c r="Z71" s="23" t="str">
        <f t="shared" si="23"/>
        <v>Offline</v>
      </c>
      <c r="AA71" s="25" t="str">
        <f>IF($U71="","",IF(COUNTIF(HC!$C:$C,$U71)&gt;0,"Y",IF(COUNTIF($U$5:$U71,$U71)=1,"N","dup")))</f>
        <v>Y</v>
      </c>
    </row>
    <row r="72" spans="1:27" x14ac:dyDescent="0.3">
      <c r="A72" s="19">
        <f>IF(INDEX('Agents Shift'!$B:$B,ROW())="","",INDEX('Agents Shift'!$B:$B,ROW()))</f>
        <v>100144</v>
      </c>
      <c r="B72" s="20" t="str">
        <f>IF($A72="","",_xlfn.XLOOKUP($A72,HC!$A:$A,HC!$B:$B,""))</f>
        <v>Dummy_AG 144</v>
      </c>
      <c r="C72" s="19" t="str">
        <f>IF($A72="","",_xlfn.XLOOKUP($A72,HC!$A:$A,HC!$E:$E,""))</f>
        <v>LOB_1</v>
      </c>
      <c r="D72" s="20" t="str">
        <f>IF($A72="","",_xlfn.XLOOKUP($A72,HC!$A:$A,HC!$D:$D,""))</f>
        <v>Dummy_TL 7</v>
      </c>
      <c r="E72" s="68">
        <f>IF(OR($A72="",$AE$3=""),"",IFERROR(IF(ISBLANK(INDEX('Agents Shift'!$F:$S,MATCH($A72,'Agents Shift'!$B:$B,0),$AE$3)),"",INDEX('Agents Shift'!$F:$S,MATCH($A72,'Agents Shift'!$B:$B,0),$AE$3)),""))</f>
        <v>0.625</v>
      </c>
      <c r="F72" s="68">
        <f>IF(OR($A72="",$AE$3=""),"",IFERROR(IF(ISBLANK(INDEX('Agents Shift'!$F:$S,MATCH($A72,'Agents Shift'!$B:$B,0),$AE$3+1)),"",INDEX('Agents Shift'!$F:$S,MATCH($A72,'Agents Shift'!$B:$B,0),$AE$3+1)),""))</f>
        <v>0.95833333333333337</v>
      </c>
      <c r="G72" s="20" t="str">
        <f>IF($A72="","",_xlfn.XLOOKUP($A72,HC!$A:$A,HC!$C:$C,""))</f>
        <v>Dummy_USR 144</v>
      </c>
      <c r="H72" s="20" t="str">
        <f t="shared" si="13"/>
        <v>Unknown</v>
      </c>
      <c r="I72" s="19" t="str">
        <f t="shared" si="14"/>
        <v/>
      </c>
      <c r="J72" s="19" t="str">
        <f>IF(OR($A72="",$H72=""),"",IF($H72="Not in Web Tool","Unmatched",_xlfn.XLOOKUP($H72,'RAW Data'!$E:$E,'RAW Data'!$F:$F,"Unmapped")))</f>
        <v>Not Productive</v>
      </c>
      <c r="K72" s="19" t="str">
        <f t="shared" si="15"/>
        <v>Unknown</v>
      </c>
      <c r="M72" s="21">
        <f t="shared" si="16"/>
        <v>900</v>
      </c>
      <c r="N72" s="21">
        <f t="shared" si="17"/>
        <v>1380</v>
      </c>
      <c r="P72" s="22" t="s">
        <v>39</v>
      </c>
      <c r="Q72" s="23">
        <v>68</v>
      </c>
      <c r="R72" s="23" t="str">
        <f>IF($C$3="Live Paste",IF($P72="","",$P72&amp;""),IF($AD$3="","",INDEX('Extraction History'!$A$3:$DT$9102,$Q72,$AD$3)&amp;""))</f>
        <v>DA</v>
      </c>
      <c r="S72" s="23">
        <f t="shared" si="24"/>
        <v>405</v>
      </c>
      <c r="T72" s="23" t="str">
        <f t="shared" si="18"/>
        <v>Dummy_USR 106 29183</v>
      </c>
      <c r="U72" s="23" t="str">
        <f t="shared" si="19"/>
        <v>Dummy_USR 106</v>
      </c>
      <c r="V72" s="24" t="str">
        <f t="shared" si="20"/>
        <v>29183</v>
      </c>
      <c r="W72" s="23">
        <f t="shared" si="25"/>
        <v>406</v>
      </c>
      <c r="X72" s="23" t="str">
        <f t="shared" si="21"/>
        <v>Offline · 14:00:01</v>
      </c>
      <c r="Y72" s="23" t="str">
        <f t="shared" si="22"/>
        <v>14:00:01</v>
      </c>
      <c r="Z72" s="23" t="str">
        <f t="shared" si="23"/>
        <v>Offline</v>
      </c>
      <c r="AA72" s="25" t="str">
        <f>IF($U72="","",IF(COUNTIF(HC!$C:$C,$U72)&gt;0,"Y",IF(COUNTIF($U$5:$U72,$U72)=1,"N","dup")))</f>
        <v>Y</v>
      </c>
    </row>
    <row r="73" spans="1:27" x14ac:dyDescent="0.3">
      <c r="A73" s="19">
        <f>IF(INDEX('Agents Shift'!$B:$B,ROW())="","",INDEX('Agents Shift'!$B:$B,ROW()))</f>
        <v>100016</v>
      </c>
      <c r="B73" s="20" t="str">
        <f>IF($A73="","",_xlfn.XLOOKUP($A73,HC!$A:$A,HC!$B:$B,""))</f>
        <v>Dummy_AG 16</v>
      </c>
      <c r="C73" s="19" t="str">
        <f>IF($A73="","",_xlfn.XLOOKUP($A73,HC!$A:$A,HC!$E:$E,""))</f>
        <v>LOB_3</v>
      </c>
      <c r="D73" s="20" t="str">
        <f>IF($A73="","",_xlfn.XLOOKUP($A73,HC!$A:$A,HC!$D:$D,""))</f>
        <v>Dummy_TL 3</v>
      </c>
      <c r="E73" s="68">
        <f>IF(OR($A73="",$AE$3=""),"",IFERROR(IF(ISBLANK(INDEX('Agents Shift'!$F:$S,MATCH($A73,'Agents Shift'!$B:$B,0),$AE$3)),"",INDEX('Agents Shift'!$F:$S,MATCH($A73,'Agents Shift'!$B:$B,0),$AE$3)),""))</f>
        <v>0.54166666666666663</v>
      </c>
      <c r="F73" s="68">
        <f>IF(OR($A73="",$AE$3=""),"",IFERROR(IF(ISBLANK(INDEX('Agents Shift'!$F:$S,MATCH($A73,'Agents Shift'!$B:$B,0),$AE$3+1)),"",INDEX('Agents Shift'!$F:$S,MATCH($A73,'Agents Shift'!$B:$B,0),$AE$3+1)),""))</f>
        <v>0.875</v>
      </c>
      <c r="G73" s="20" t="str">
        <f>IF($A73="","",_xlfn.XLOOKUP($A73,HC!$A:$A,HC!$C:$C,""))</f>
        <v>Dummy_USR 16</v>
      </c>
      <c r="H73" s="20" t="str">
        <f t="shared" si="13"/>
        <v>Offline</v>
      </c>
      <c r="I73" s="19" t="str">
        <f t="shared" si="14"/>
        <v>15:59:55</v>
      </c>
      <c r="J73" s="19" t="str">
        <f>IF(OR($A73="",$H73=""),"",IF($H73="Not in Web Tool","Unmatched",_xlfn.XLOOKUP($H73,'RAW Data'!$E:$E,'RAW Data'!$F:$F,"Unmapped")))</f>
        <v>No</v>
      </c>
      <c r="K73" s="19" t="str">
        <f t="shared" si="15"/>
        <v>NO</v>
      </c>
      <c r="M73" s="21">
        <f t="shared" si="16"/>
        <v>780</v>
      </c>
      <c r="N73" s="21">
        <f t="shared" si="17"/>
        <v>1260</v>
      </c>
      <c r="P73" s="22" t="s">
        <v>142</v>
      </c>
      <c r="Q73" s="23">
        <v>69</v>
      </c>
      <c r="R73" s="23" t="str">
        <f>IF($C$3="Live Paste",IF($P73="","",$P73&amp;""),IF($AD$3="","",INDEX('Extraction History'!$A$3:$DT$9102,$Q73,$AD$3)&amp;""))</f>
        <v>Dummy_USR 163 25264</v>
      </c>
      <c r="S73" s="23">
        <f t="shared" si="24"/>
        <v>411</v>
      </c>
      <c r="T73" s="23" t="str">
        <f t="shared" si="18"/>
        <v>Dummy_USR 107 29180</v>
      </c>
      <c r="U73" s="23" t="str">
        <f t="shared" si="19"/>
        <v>Dummy_USR 107</v>
      </c>
      <c r="V73" s="24" t="str">
        <f t="shared" si="20"/>
        <v>29180</v>
      </c>
      <c r="W73" s="23">
        <f t="shared" si="25"/>
        <v>412</v>
      </c>
      <c r="X73" s="23" t="str">
        <f t="shared" si="21"/>
        <v>Offline · 13:59:40</v>
      </c>
      <c r="Y73" s="23" t="str">
        <f t="shared" si="22"/>
        <v>13:59:40</v>
      </c>
      <c r="Z73" s="23" t="str">
        <f t="shared" si="23"/>
        <v>Offline</v>
      </c>
      <c r="AA73" s="25" t="str">
        <f>IF($U73="","",IF(COUNTIF(HC!$C:$C,$U73)&gt;0,"Y",IF(COUNTIF($U$5:$U73,$U73)=1,"N","dup")))</f>
        <v>Y</v>
      </c>
    </row>
    <row r="74" spans="1:27" x14ac:dyDescent="0.3">
      <c r="A74" s="19">
        <f>IF(INDEX('Agents Shift'!$B:$B,ROW())="","",INDEX('Agents Shift'!$B:$B,ROW()))</f>
        <v>100067</v>
      </c>
      <c r="B74" s="20" t="str">
        <f>IF($A74="","",_xlfn.XLOOKUP($A74,HC!$A:$A,HC!$B:$B,""))</f>
        <v>Dummy_AG 67</v>
      </c>
      <c r="C74" s="19" t="str">
        <f>IF($A74="","",_xlfn.XLOOKUP($A74,HC!$A:$A,HC!$E:$E,""))</f>
        <v>LOB_2</v>
      </c>
      <c r="D74" s="20" t="str">
        <f>IF($A74="","",_xlfn.XLOOKUP($A74,HC!$A:$A,HC!$D:$D,""))</f>
        <v>Dummy_TL 4</v>
      </c>
      <c r="E74" s="68" t="str">
        <f>IF(OR($A74="",$AE$3=""),"",IFERROR(IF(ISBLANK(INDEX('Agents Shift'!$F:$S,MATCH($A74,'Agents Shift'!$B:$B,0),$AE$3)),"",INDEX('Agents Shift'!$F:$S,MATCH($A74,'Agents Shift'!$B:$B,0),$AE$3)),""))</f>
        <v>OFF</v>
      </c>
      <c r="F74" s="68" t="str">
        <f>IF(OR($A74="",$AE$3=""),"",IFERROR(IF(ISBLANK(INDEX('Agents Shift'!$F:$S,MATCH($A74,'Agents Shift'!$B:$B,0),$AE$3+1)),"",INDEX('Agents Shift'!$F:$S,MATCH($A74,'Agents Shift'!$B:$B,0),$AE$3+1)),""))</f>
        <v>OFF</v>
      </c>
      <c r="G74" s="20" t="str">
        <f>IF($A74="","",_xlfn.XLOOKUP($A74,HC!$A:$A,HC!$C:$C,""))</f>
        <v>Dummy_USR 67</v>
      </c>
      <c r="H74" s="20" t="str">
        <f t="shared" si="13"/>
        <v>Unknown</v>
      </c>
      <c r="I74" s="19" t="str">
        <f t="shared" si="14"/>
        <v/>
      </c>
      <c r="J74" s="19" t="str">
        <f>IF(OR($A74="",$H74=""),"",IF($H74="Not in Web Tool","Unmatched",_xlfn.XLOOKUP($H74,'RAW Data'!$E:$E,'RAW Data'!$F:$F,"Unmapped")))</f>
        <v>Not Productive</v>
      </c>
      <c r="K74" s="19" t="str">
        <f t="shared" si="15"/>
        <v>Unknown</v>
      </c>
      <c r="M74" s="21" t="str">
        <f t="shared" si="16"/>
        <v/>
      </c>
      <c r="N74" s="21" t="str">
        <f t="shared" si="17"/>
        <v/>
      </c>
      <c r="P74" s="22" t="s">
        <v>143</v>
      </c>
      <c r="Q74" s="23">
        <v>70</v>
      </c>
      <c r="R74" s="23" t="str">
        <f>IF($C$3="Live Paste",IF($P74="","",$P74&amp;""),IF($AD$3="","",INDEX('Extraction History'!$A$3:$DT$9102,$Q74,$AD$3)&amp;""))</f>
        <v>Offline · 15:29:25</v>
      </c>
      <c r="S74" s="23">
        <f t="shared" si="24"/>
        <v>417</v>
      </c>
      <c r="T74" s="23" t="str">
        <f t="shared" si="18"/>
        <v>Dummy_USR 105 29181</v>
      </c>
      <c r="U74" s="23" t="str">
        <f t="shared" si="19"/>
        <v>Dummy_USR 105</v>
      </c>
      <c r="V74" s="24" t="str">
        <f t="shared" si="20"/>
        <v>29181</v>
      </c>
      <c r="W74" s="23">
        <f t="shared" si="25"/>
        <v>418</v>
      </c>
      <c r="X74" s="23" t="str">
        <f t="shared" si="21"/>
        <v>ACD · 05:09</v>
      </c>
      <c r="Y74" s="23" t="str">
        <f t="shared" si="22"/>
        <v>05:09</v>
      </c>
      <c r="Z74" s="23" t="str">
        <f t="shared" si="23"/>
        <v>ACD</v>
      </c>
      <c r="AA74" s="25" t="str">
        <f>IF($U74="","",IF(COUNTIF(HC!$C:$C,$U74)&gt;0,"Y",IF(COUNTIF($U$5:$U74,$U74)=1,"N","dup")))</f>
        <v>Y</v>
      </c>
    </row>
    <row r="75" spans="1:27" x14ac:dyDescent="0.3">
      <c r="A75" s="19">
        <f>IF(INDEX('Agents Shift'!$B:$B,ROW())="","",INDEX('Agents Shift'!$B:$B,ROW()))</f>
        <v>100088</v>
      </c>
      <c r="B75" s="20" t="str">
        <f>IF($A75="","",_xlfn.XLOOKUP($A75,HC!$A:$A,HC!$B:$B,""))</f>
        <v>Dummy_AG 88</v>
      </c>
      <c r="C75" s="19" t="str">
        <f>IF($A75="","",_xlfn.XLOOKUP($A75,HC!$A:$A,HC!$E:$E,""))</f>
        <v>LOB_2</v>
      </c>
      <c r="D75" s="20" t="str">
        <f>IF($A75="","",_xlfn.XLOOKUP($A75,HC!$A:$A,HC!$D:$D,""))</f>
        <v>Dummy_TL 1</v>
      </c>
      <c r="E75" s="68" t="str">
        <f>IF(OR($A75="",$AE$3=""),"",IFERROR(IF(ISBLANK(INDEX('Agents Shift'!$F:$S,MATCH($A75,'Agents Shift'!$B:$B,0),$AE$3)),"",INDEX('Agents Shift'!$F:$S,MATCH($A75,'Agents Shift'!$B:$B,0),$AE$3)),""))</f>
        <v>OFF</v>
      </c>
      <c r="F75" s="68" t="str">
        <f>IF(OR($A75="",$AE$3=""),"",IFERROR(IF(ISBLANK(INDEX('Agents Shift'!$F:$S,MATCH($A75,'Agents Shift'!$B:$B,0),$AE$3+1)),"",INDEX('Agents Shift'!$F:$S,MATCH($A75,'Agents Shift'!$B:$B,0),$AE$3+1)),""))</f>
        <v>OFF</v>
      </c>
      <c r="G75" s="20" t="str">
        <f>IF($A75="","",_xlfn.XLOOKUP($A75,HC!$A:$A,HC!$C:$C,""))</f>
        <v>Dummy_USR 88</v>
      </c>
      <c r="H75" s="20" t="str">
        <f t="shared" si="13"/>
        <v>Offline</v>
      </c>
      <c r="I75" s="19" t="str">
        <f t="shared" si="14"/>
        <v>05:49:39</v>
      </c>
      <c r="J75" s="19" t="str">
        <f>IF(OR($A75="",$H75=""),"",IF($H75="Not in Web Tool","Unmatched",_xlfn.XLOOKUP($H75,'RAW Data'!$E:$E,'RAW Data'!$F:$F,"Unmapped")))</f>
        <v>No</v>
      </c>
      <c r="K75" s="19" t="str">
        <f t="shared" si="15"/>
        <v>NO</v>
      </c>
      <c r="M75" s="21" t="str">
        <f t="shared" si="16"/>
        <v/>
      </c>
      <c r="N75" s="21" t="str">
        <f t="shared" si="17"/>
        <v/>
      </c>
      <c r="P75" s="22" t="s">
        <v>119</v>
      </c>
      <c r="Q75" s="23">
        <v>71</v>
      </c>
      <c r="R75" s="23" t="str">
        <f>IF($C$3="Live Paste",IF($P75="","",$P75&amp;""),IF($AD$3="","",INDEX('Extraction History'!$A$3:$DT$9102,$Q75,$AD$3)&amp;""))</f>
        <v> 0  0  0</v>
      </c>
      <c r="S75" s="23">
        <f t="shared" si="24"/>
        <v>423</v>
      </c>
      <c r="T75" s="23" t="str">
        <f t="shared" si="18"/>
        <v>Dummy_USR 104 29188</v>
      </c>
      <c r="U75" s="23" t="str">
        <f t="shared" si="19"/>
        <v>Dummy_USR 104</v>
      </c>
      <c r="V75" s="24" t="str">
        <f t="shared" si="20"/>
        <v>29188</v>
      </c>
      <c r="W75" s="23">
        <f t="shared" si="25"/>
        <v>424</v>
      </c>
      <c r="X75" s="23" t="str">
        <f t="shared" si="21"/>
        <v>Unknown</v>
      </c>
      <c r="Y75" s="23" t="str">
        <f t="shared" si="22"/>
        <v/>
      </c>
      <c r="Z75" s="23" t="str">
        <f t="shared" si="23"/>
        <v>Unknown</v>
      </c>
      <c r="AA75" s="25" t="str">
        <f>IF($U75="","",IF(COUNTIF(HC!$C:$C,$U75)&gt;0,"Y",IF(COUNTIF($U$5:$U75,$U75)=1,"N","dup")))</f>
        <v>Y</v>
      </c>
    </row>
    <row r="76" spans="1:27" x14ac:dyDescent="0.3">
      <c r="A76" s="19">
        <f>IF(INDEX('Agents Shift'!$B:$B,ROW())="","",INDEX('Agents Shift'!$B:$B,ROW()))</f>
        <v>100035</v>
      </c>
      <c r="B76" s="20" t="str">
        <f>IF($A76="","",_xlfn.XLOOKUP($A76,HC!$A:$A,HC!$B:$B,""))</f>
        <v>Dummy_AG 35</v>
      </c>
      <c r="C76" s="19" t="str">
        <f>IF($A76="","",_xlfn.XLOOKUP($A76,HC!$A:$A,HC!$E:$E,""))</f>
        <v>LOB_2</v>
      </c>
      <c r="D76" s="20" t="str">
        <f>IF($A76="","",_xlfn.XLOOKUP($A76,HC!$A:$A,HC!$D:$D,""))</f>
        <v>Dummy_TL 4</v>
      </c>
      <c r="E76" s="68">
        <f>IF(OR($A76="",$AE$3=""),"",IFERROR(IF(ISBLANK(INDEX('Agents Shift'!$F:$S,MATCH($A76,'Agents Shift'!$B:$B,0),$AE$3)),"",INDEX('Agents Shift'!$F:$S,MATCH($A76,'Agents Shift'!$B:$B,0),$AE$3)),""))</f>
        <v>0.33333333333333331</v>
      </c>
      <c r="F76" s="68">
        <f>IF(OR($A76="",$AE$3=""),"",IFERROR(IF(ISBLANK(INDEX('Agents Shift'!$F:$S,MATCH($A76,'Agents Shift'!$B:$B,0),$AE$3+1)),"",INDEX('Agents Shift'!$F:$S,MATCH($A76,'Agents Shift'!$B:$B,0),$AE$3+1)),""))</f>
        <v>0.66666666666666663</v>
      </c>
      <c r="G76" s="20" t="str">
        <f>IF($A76="","",_xlfn.XLOOKUP($A76,HC!$A:$A,HC!$C:$C,""))</f>
        <v>Dummy_USR 35</v>
      </c>
      <c r="H76" s="20" t="str">
        <f t="shared" si="13"/>
        <v>Available</v>
      </c>
      <c r="I76" s="19" t="str">
        <f t="shared" si="14"/>
        <v>06:33</v>
      </c>
      <c r="J76" s="19" t="str">
        <f>IF(OR($A76="",$H76=""),"",IF($H76="Not in Web Tool","Unmatched",_xlfn.XLOOKUP($H76,'RAW Data'!$E:$E,'RAW Data'!$F:$F,"Unmapped")))</f>
        <v>Yes</v>
      </c>
      <c r="K76" s="19" t="str">
        <f t="shared" si="15"/>
        <v>YES</v>
      </c>
      <c r="M76" s="21">
        <f t="shared" si="16"/>
        <v>480</v>
      </c>
      <c r="N76" s="21">
        <f t="shared" si="17"/>
        <v>960</v>
      </c>
      <c r="P76" s="22" t="s">
        <v>120</v>
      </c>
      <c r="Q76" s="23">
        <v>72</v>
      </c>
      <c r="R76" s="23" t="str">
        <f>IF($C$3="Live Paste",IF($P76="","",$P76&amp;""),IF($AD$3="","",INDEX('Extraction History'!$A$3:$DT$9102,$Q76,$AD$3)&amp;""))</f>
        <v> 00:00:00  00:00:00  --:--:--</v>
      </c>
      <c r="S76" s="23">
        <f t="shared" si="24"/>
        <v>429</v>
      </c>
      <c r="T76" s="23" t="str">
        <f t="shared" si="18"/>
        <v>Dummy_USR 169 29184</v>
      </c>
      <c r="U76" s="23" t="str">
        <f t="shared" si="19"/>
        <v>Dummy_USR 169</v>
      </c>
      <c r="V76" s="24" t="str">
        <f t="shared" si="20"/>
        <v>29184</v>
      </c>
      <c r="W76" s="23">
        <f t="shared" si="25"/>
        <v>430</v>
      </c>
      <c r="X76" s="23" t="str">
        <f t="shared" si="21"/>
        <v>Offline · 14:00:05</v>
      </c>
      <c r="Y76" s="23" t="str">
        <f t="shared" si="22"/>
        <v>14:00:05</v>
      </c>
      <c r="Z76" s="23" t="str">
        <f t="shared" si="23"/>
        <v>Offline</v>
      </c>
      <c r="AA76" s="25" t="str">
        <f>IF($U76="","",IF(COUNTIF(HC!$C:$C,$U76)&gt;0,"Y",IF(COUNTIF($U$5:$U76,$U76)=1,"N","dup")))</f>
        <v>N</v>
      </c>
    </row>
    <row r="77" spans="1:27" x14ac:dyDescent="0.3">
      <c r="A77" s="19">
        <f>IF(INDEX('Agents Shift'!$B:$B,ROW())="","",INDEX('Agents Shift'!$B:$B,ROW()))</f>
        <v>100009</v>
      </c>
      <c r="B77" s="20" t="str">
        <f>IF($A77="","",_xlfn.XLOOKUP($A77,HC!$A:$A,HC!$B:$B,""))</f>
        <v>Dummy_AG 9</v>
      </c>
      <c r="C77" s="19" t="str">
        <f>IF($A77="","",_xlfn.XLOOKUP($A77,HC!$A:$A,HC!$E:$E,""))</f>
        <v>LOB_2</v>
      </c>
      <c r="D77" s="20" t="str">
        <f>IF($A77="","",_xlfn.XLOOKUP($A77,HC!$A:$A,HC!$D:$D,""))</f>
        <v>Dummy_TL 5</v>
      </c>
      <c r="E77" s="68">
        <f>IF(OR($A77="",$AE$3=""),"",IFERROR(IF(ISBLANK(INDEX('Agents Shift'!$F:$S,MATCH($A77,'Agents Shift'!$B:$B,0),$AE$3)),"",INDEX('Agents Shift'!$F:$S,MATCH($A77,'Agents Shift'!$B:$B,0),$AE$3)),""))</f>
        <v>0.33333333333333331</v>
      </c>
      <c r="F77" s="68">
        <f>IF(OR($A77="",$AE$3=""),"",IFERROR(IF(ISBLANK(INDEX('Agents Shift'!$F:$S,MATCH($A77,'Agents Shift'!$B:$B,0),$AE$3+1)),"",INDEX('Agents Shift'!$F:$S,MATCH($A77,'Agents Shift'!$B:$B,0),$AE$3+1)),""))</f>
        <v>0.66666666666666663</v>
      </c>
      <c r="G77" s="20" t="str">
        <f>IF($A77="","",_xlfn.XLOOKUP($A77,HC!$A:$A,HC!$C:$C,""))</f>
        <v>Dummy_USR 9</v>
      </c>
      <c r="H77" s="20" t="str">
        <f t="shared" si="13"/>
        <v>Available</v>
      </c>
      <c r="I77" s="19" t="str">
        <f t="shared" si="14"/>
        <v>07:08</v>
      </c>
      <c r="J77" s="19" t="str">
        <f>IF(OR($A77="",$H77=""),"",IF($H77="Not in Web Tool","Unmatched",_xlfn.XLOOKUP($H77,'RAW Data'!$E:$E,'RAW Data'!$F:$F,"Unmapped")))</f>
        <v>Yes</v>
      </c>
      <c r="K77" s="19" t="str">
        <f t="shared" si="15"/>
        <v>YES</v>
      </c>
      <c r="M77" s="21">
        <f t="shared" si="16"/>
        <v>480</v>
      </c>
      <c r="N77" s="21">
        <f t="shared" si="17"/>
        <v>960</v>
      </c>
      <c r="P77" s="22" t="s">
        <v>34</v>
      </c>
      <c r="Q77" s="23">
        <v>73</v>
      </c>
      <c r="R77" s="23" t="str">
        <f>IF($C$3="Live Paste",IF($P77="","",$P77&amp;""),IF($AD$3="","",INDEX('Extraction History'!$A$3:$DT$9102,$Q77,$AD$3)&amp;""))</f>
        <v>Employee State</v>
      </c>
      <c r="S77" s="23">
        <f t="shared" si="24"/>
        <v>435</v>
      </c>
      <c r="T77" s="23" t="str">
        <f t="shared" si="18"/>
        <v>Dummy_USR 103 29121</v>
      </c>
      <c r="U77" s="23" t="str">
        <f t="shared" si="19"/>
        <v>Dummy_USR 103</v>
      </c>
      <c r="V77" s="24" t="str">
        <f t="shared" si="20"/>
        <v>29121</v>
      </c>
      <c r="W77" s="23">
        <f t="shared" si="25"/>
        <v>436</v>
      </c>
      <c r="X77" s="23" t="str">
        <f t="shared" si="21"/>
        <v>Unknown</v>
      </c>
      <c r="Y77" s="23" t="str">
        <f t="shared" si="22"/>
        <v/>
      </c>
      <c r="Z77" s="23" t="str">
        <f t="shared" si="23"/>
        <v>Unknown</v>
      </c>
      <c r="AA77" s="25" t="str">
        <f>IF($U77="","",IF(COUNTIF(HC!$C:$C,$U77)&gt;0,"Y",IF(COUNTIF($U$5:$U77,$U77)=1,"N","dup")))</f>
        <v>Y</v>
      </c>
    </row>
    <row r="78" spans="1:27" x14ac:dyDescent="0.3">
      <c r="A78" s="19">
        <f>IF(INDEX('Agents Shift'!$B:$B,ROW())="","",INDEX('Agents Shift'!$B:$B,ROW()))</f>
        <v>100045</v>
      </c>
      <c r="B78" s="20" t="str">
        <f>IF($A78="","",_xlfn.XLOOKUP($A78,HC!$A:$A,HC!$B:$B,""))</f>
        <v>Dummy_AG 45</v>
      </c>
      <c r="C78" s="19" t="str">
        <f>IF($A78="","",_xlfn.XLOOKUP($A78,HC!$A:$A,HC!$E:$E,""))</f>
        <v>LOB_2</v>
      </c>
      <c r="D78" s="20" t="str">
        <f>IF($A78="","",_xlfn.XLOOKUP($A78,HC!$A:$A,HC!$D:$D,""))</f>
        <v>Dummy_TL 7</v>
      </c>
      <c r="E78" s="68" t="str">
        <f>IF(OR($A78="",$AE$3=""),"",IFERROR(IF(ISBLANK(INDEX('Agents Shift'!$F:$S,MATCH($A78,'Agents Shift'!$B:$B,0),$AE$3)),"",INDEX('Agents Shift'!$F:$S,MATCH($A78,'Agents Shift'!$B:$B,0),$AE$3)),""))</f>
        <v>COMP</v>
      </c>
      <c r="F78" s="68" t="str">
        <f>IF(OR($A78="",$AE$3=""),"",IFERROR(IF(ISBLANK(INDEX('Agents Shift'!$F:$S,MATCH($A78,'Agents Shift'!$B:$B,0),$AE$3+1)),"",INDEX('Agents Shift'!$F:$S,MATCH($A78,'Agents Shift'!$B:$B,0),$AE$3+1)),""))</f>
        <v>COMP</v>
      </c>
      <c r="G78" s="20" t="str">
        <f>IF($A78="","",_xlfn.XLOOKUP($A78,HC!$A:$A,HC!$C:$C,""))</f>
        <v>Dummy_USR 45</v>
      </c>
      <c r="H78" s="20" t="str">
        <f t="shared" si="13"/>
        <v>Offline</v>
      </c>
      <c r="I78" s="19" t="str">
        <f t="shared" si="14"/>
        <v>3:13:59:06</v>
      </c>
      <c r="J78" s="19" t="str">
        <f>IF(OR($A78="",$H78=""),"",IF($H78="Not in Web Tool","Unmatched",_xlfn.XLOOKUP($H78,'RAW Data'!$E:$E,'RAW Data'!$F:$F,"Unmapped")))</f>
        <v>No</v>
      </c>
      <c r="K78" s="19" t="str">
        <f t="shared" si="15"/>
        <v>NO</v>
      </c>
      <c r="M78" s="21" t="str">
        <f t="shared" si="16"/>
        <v/>
      </c>
      <c r="N78" s="21" t="str">
        <f t="shared" si="17"/>
        <v/>
      </c>
      <c r="P78" s="22" t="s">
        <v>39</v>
      </c>
      <c r="Q78" s="23">
        <v>74</v>
      </c>
      <c r="R78" s="23" t="str">
        <f>IF($C$3="Live Paste",IF($P78="","",$P78&amp;""),IF($AD$3="","",INDEX('Extraction History'!$A$3:$DT$9102,$Q78,$AD$3)&amp;""))</f>
        <v>DA</v>
      </c>
      <c r="S78" s="23">
        <f t="shared" si="24"/>
        <v>441</v>
      </c>
      <c r="T78" s="23" t="str">
        <f t="shared" si="18"/>
        <v>Dummy_USR 102 25463</v>
      </c>
      <c r="U78" s="23" t="str">
        <f t="shared" si="19"/>
        <v>Dummy_USR 102</v>
      </c>
      <c r="V78" s="24" t="str">
        <f t="shared" si="20"/>
        <v>25463</v>
      </c>
      <c r="W78" s="23">
        <f t="shared" si="25"/>
        <v>442</v>
      </c>
      <c r="X78" s="23" t="str">
        <f t="shared" si="21"/>
        <v>Unknown</v>
      </c>
      <c r="Y78" s="23" t="str">
        <f t="shared" si="22"/>
        <v/>
      </c>
      <c r="Z78" s="23" t="str">
        <f t="shared" si="23"/>
        <v>Unknown</v>
      </c>
      <c r="AA78" s="25" t="str">
        <f>IF($U78="","",IF(COUNTIF(HC!$C:$C,$U78)&gt;0,"Y",IF(COUNTIF($U$5:$U78,$U78)=1,"N","dup")))</f>
        <v>Y</v>
      </c>
    </row>
    <row r="79" spans="1:27" x14ac:dyDescent="0.3">
      <c r="A79" s="19">
        <f>IF(INDEX('Agents Shift'!$B:$B,ROW())="","",INDEX('Agents Shift'!$B:$B,ROW()))</f>
        <v>100083</v>
      </c>
      <c r="B79" s="20" t="str">
        <f>IF($A79="","",_xlfn.XLOOKUP($A79,HC!$A:$A,HC!$B:$B,""))</f>
        <v>Dummy_AG 83</v>
      </c>
      <c r="C79" s="19" t="str">
        <f>IF($A79="","",_xlfn.XLOOKUP($A79,HC!$A:$A,HC!$E:$E,""))</f>
        <v>LOB_2</v>
      </c>
      <c r="D79" s="20" t="str">
        <f>IF($A79="","",_xlfn.XLOOKUP($A79,HC!$A:$A,HC!$D:$D,""))</f>
        <v>Dummy_TL 7</v>
      </c>
      <c r="E79" s="68">
        <f>IF(OR($A79="",$AE$3=""),"",IFERROR(IF(ISBLANK(INDEX('Agents Shift'!$F:$S,MATCH($A79,'Agents Shift'!$B:$B,0),$AE$3)),"",INDEX('Agents Shift'!$F:$S,MATCH($A79,'Agents Shift'!$B:$B,0),$AE$3)),""))</f>
        <v>0.625</v>
      </c>
      <c r="F79" s="68">
        <f>IF(OR($A79="",$AE$3=""),"",IFERROR(IF(ISBLANK(INDEX('Agents Shift'!$F:$S,MATCH($A79,'Agents Shift'!$B:$B,0),$AE$3+1)),"",INDEX('Agents Shift'!$F:$S,MATCH($A79,'Agents Shift'!$B:$B,0),$AE$3+1)),""))</f>
        <v>0.95833333333333337</v>
      </c>
      <c r="G79" s="20" t="str">
        <f>IF($A79="","",_xlfn.XLOOKUP($A79,HC!$A:$A,HC!$C:$C,""))</f>
        <v>Dummy_USR 83</v>
      </c>
      <c r="H79" s="20" t="str">
        <f t="shared" si="13"/>
        <v>Offline</v>
      </c>
      <c r="I79" s="19" t="str">
        <f t="shared" si="14"/>
        <v>14:00:02</v>
      </c>
      <c r="J79" s="19" t="str">
        <f>IF(OR($A79="",$H79=""),"",IF($H79="Not in Web Tool","Unmatched",_xlfn.XLOOKUP($H79,'RAW Data'!$E:$E,'RAW Data'!$F:$F,"Unmapped")))</f>
        <v>No</v>
      </c>
      <c r="K79" s="19" t="str">
        <f t="shared" si="15"/>
        <v>NO</v>
      </c>
      <c r="M79" s="21">
        <f t="shared" si="16"/>
        <v>900</v>
      </c>
      <c r="N79" s="21">
        <f t="shared" si="17"/>
        <v>1380</v>
      </c>
      <c r="P79" s="22" t="s">
        <v>144</v>
      </c>
      <c r="Q79" s="23">
        <v>75</v>
      </c>
      <c r="R79" s="23" t="str">
        <f>IF($C$3="Live Paste",IF($P79="","",$P79&amp;""),IF($AD$3="","",INDEX('Extraction History'!$A$3:$DT$9102,$Q79,$AD$3)&amp;""))</f>
        <v>Dummy_USR 162 25254</v>
      </c>
      <c r="S79" s="23">
        <f t="shared" si="24"/>
        <v>447</v>
      </c>
      <c r="T79" s="23" t="str">
        <f t="shared" si="18"/>
        <v>Dummy_USR 101 29010</v>
      </c>
      <c r="U79" s="23" t="str">
        <f t="shared" si="19"/>
        <v>Dummy_USR 101</v>
      </c>
      <c r="V79" s="24" t="str">
        <f t="shared" si="20"/>
        <v>29010</v>
      </c>
      <c r="W79" s="23">
        <f t="shared" si="25"/>
        <v>448</v>
      </c>
      <c r="X79" s="23" t="str">
        <f t="shared" si="21"/>
        <v>ACD · 09:52</v>
      </c>
      <c r="Y79" s="23" t="str">
        <f t="shared" si="22"/>
        <v>09:52</v>
      </c>
      <c r="Z79" s="23" t="str">
        <f t="shared" si="23"/>
        <v>ACD</v>
      </c>
      <c r="AA79" s="25" t="str">
        <f>IF($U79="","",IF(COUNTIF(HC!$C:$C,$U79)&gt;0,"Y",IF(COUNTIF($U$5:$U79,$U79)=1,"N","dup")))</f>
        <v>Y</v>
      </c>
    </row>
    <row r="80" spans="1:27" x14ac:dyDescent="0.3">
      <c r="A80" s="19">
        <f>IF(INDEX('Agents Shift'!$B:$B,ROW())="","",INDEX('Agents Shift'!$B:$B,ROW()))</f>
        <v>100099</v>
      </c>
      <c r="B80" s="20" t="str">
        <f>IF($A80="","",_xlfn.XLOOKUP($A80,HC!$A:$A,HC!$B:$B,""))</f>
        <v>Dummy_AG 99</v>
      </c>
      <c r="C80" s="19" t="str">
        <f>IF($A80="","",_xlfn.XLOOKUP($A80,HC!$A:$A,HC!$E:$E,""))</f>
        <v>LOB_2</v>
      </c>
      <c r="D80" s="20" t="str">
        <f>IF($A80="","",_xlfn.XLOOKUP($A80,HC!$A:$A,HC!$D:$D,""))</f>
        <v>Dummy_TL 10</v>
      </c>
      <c r="E80" s="68">
        <f>IF(OR($A80="",$AE$3=""),"",IFERROR(IF(ISBLANK(INDEX('Agents Shift'!$F:$S,MATCH($A80,'Agents Shift'!$B:$B,0),$AE$3)),"",INDEX('Agents Shift'!$F:$S,MATCH($A80,'Agents Shift'!$B:$B,0),$AE$3)),""))</f>
        <v>0.625</v>
      </c>
      <c r="F80" s="68">
        <f>IF(OR($A80="",$AE$3=""),"",IFERROR(IF(ISBLANK(INDEX('Agents Shift'!$F:$S,MATCH($A80,'Agents Shift'!$B:$B,0),$AE$3+1)),"",INDEX('Agents Shift'!$F:$S,MATCH($A80,'Agents Shift'!$B:$B,0),$AE$3+1)),""))</f>
        <v>0.95833333333333337</v>
      </c>
      <c r="G80" s="20" t="str">
        <f>IF($A80="","",_xlfn.XLOOKUP($A80,HC!$A:$A,HC!$C:$C,""))</f>
        <v>Dummy_USR 99</v>
      </c>
      <c r="H80" s="20" t="str">
        <f t="shared" si="13"/>
        <v>Offline</v>
      </c>
      <c r="I80" s="19" t="str">
        <f t="shared" si="14"/>
        <v>13:59:38</v>
      </c>
      <c r="J80" s="19" t="str">
        <f>IF(OR($A80="",$H80=""),"",IF($H80="Not in Web Tool","Unmatched",_xlfn.XLOOKUP($H80,'RAW Data'!$E:$E,'RAW Data'!$F:$F,"Unmapped")))</f>
        <v>No</v>
      </c>
      <c r="K80" s="19" t="str">
        <f t="shared" si="15"/>
        <v>NO</v>
      </c>
      <c r="M80" s="21">
        <f t="shared" si="16"/>
        <v>900</v>
      </c>
      <c r="N80" s="21">
        <f t="shared" si="17"/>
        <v>1380</v>
      </c>
      <c r="P80" s="22" t="s">
        <v>145</v>
      </c>
      <c r="Q80" s="23">
        <v>76</v>
      </c>
      <c r="R80" s="23" t="str">
        <f>IF($C$3="Live Paste",IF($P80="","",$P80&amp;""),IF($AD$3="","",INDEX('Extraction History'!$A$3:$DT$9102,$Q80,$AD$3)&amp;""))</f>
        <v>Offline · 13:59:27</v>
      </c>
      <c r="S80" s="23">
        <f t="shared" si="24"/>
        <v>453</v>
      </c>
      <c r="T80" s="23" t="str">
        <f t="shared" si="18"/>
        <v>Dummy_USR 100 25307</v>
      </c>
      <c r="U80" s="23" t="str">
        <f t="shared" si="19"/>
        <v>Dummy_USR 100</v>
      </c>
      <c r="V80" s="24" t="str">
        <f t="shared" si="20"/>
        <v>25307</v>
      </c>
      <c r="W80" s="23">
        <f t="shared" si="25"/>
        <v>454</v>
      </c>
      <c r="X80" s="23" t="str">
        <f t="shared" si="21"/>
        <v>Offline · 14:00:03</v>
      </c>
      <c r="Y80" s="23" t="str">
        <f t="shared" si="22"/>
        <v>14:00:03</v>
      </c>
      <c r="Z80" s="23" t="str">
        <f t="shared" si="23"/>
        <v>Offline</v>
      </c>
      <c r="AA80" s="25" t="str">
        <f>IF($U80="","",IF(COUNTIF(HC!$C:$C,$U80)&gt;0,"Y",IF(COUNTIF($U$5:$U80,$U80)=1,"N","dup")))</f>
        <v>Y</v>
      </c>
    </row>
    <row r="81" spans="1:27" x14ac:dyDescent="0.3">
      <c r="A81" s="19">
        <f>IF(INDEX('Agents Shift'!$B:$B,ROW())="","",INDEX('Agents Shift'!$B:$B,ROW()))</f>
        <v>100157</v>
      </c>
      <c r="B81" s="20" t="str">
        <f>IF($A81="","",_xlfn.XLOOKUP($A81,HC!$A:$A,HC!$B:$B,""))</f>
        <v>Dummy_AG 157</v>
      </c>
      <c r="C81" s="19" t="str">
        <f>IF($A81="","",_xlfn.XLOOKUP($A81,HC!$A:$A,HC!$E:$E,""))</f>
        <v>LOB_2</v>
      </c>
      <c r="D81" s="20" t="str">
        <f>IF($A81="","",_xlfn.XLOOKUP($A81,HC!$A:$A,HC!$D:$D,""))</f>
        <v>Dummy_TL 12</v>
      </c>
      <c r="E81" s="68" t="str">
        <f>IF(OR($A81="",$AE$3=""),"",IFERROR(IF(ISBLANK(INDEX('Agents Shift'!$F:$S,MATCH($A81,'Agents Shift'!$B:$B,0),$AE$3)),"",INDEX('Agents Shift'!$F:$S,MATCH($A81,'Agents Shift'!$B:$B,0),$AE$3)),""))</f>
        <v>VAC</v>
      </c>
      <c r="F81" s="68" t="str">
        <f>IF(OR($A81="",$AE$3=""),"",IFERROR(IF(ISBLANK(INDEX('Agents Shift'!$F:$S,MATCH($A81,'Agents Shift'!$B:$B,0),$AE$3+1)),"",INDEX('Agents Shift'!$F:$S,MATCH($A81,'Agents Shift'!$B:$B,0),$AE$3+1)),""))</f>
        <v>VAC</v>
      </c>
      <c r="G81" s="20" t="str">
        <f>IF($A81="","",_xlfn.XLOOKUP($A81,HC!$A:$A,HC!$C:$C,""))</f>
        <v>Dummy_USR 157</v>
      </c>
      <c r="H81" s="20" t="str">
        <f t="shared" si="13"/>
        <v>Offline</v>
      </c>
      <c r="I81" s="19" t="str">
        <f t="shared" si="14"/>
        <v>13:59:56</v>
      </c>
      <c r="J81" s="19" t="str">
        <f>IF(OR($A81="",$H81=""),"",IF($H81="Not in Web Tool","Unmatched",_xlfn.XLOOKUP($H81,'RAW Data'!$E:$E,'RAW Data'!$F:$F,"Unmapped")))</f>
        <v>No</v>
      </c>
      <c r="K81" s="19" t="str">
        <f t="shared" si="15"/>
        <v>NO</v>
      </c>
      <c r="M81" s="21" t="str">
        <f t="shared" si="16"/>
        <v/>
      </c>
      <c r="N81" s="21" t="str">
        <f t="shared" si="17"/>
        <v/>
      </c>
      <c r="P81" s="22" t="s">
        <v>119</v>
      </c>
      <c r="Q81" s="23">
        <v>77</v>
      </c>
      <c r="R81" s="23" t="str">
        <f>IF($C$3="Live Paste",IF($P81="","",$P81&amp;""),IF($AD$3="","",INDEX('Extraction History'!$A$3:$DT$9102,$Q81,$AD$3)&amp;""))</f>
        <v> 0  0  0</v>
      </c>
      <c r="S81" s="23">
        <f t="shared" si="24"/>
        <v>459</v>
      </c>
      <c r="T81" s="23" t="str">
        <f t="shared" si="18"/>
        <v>Dummy_USR 99 25331</v>
      </c>
      <c r="U81" s="23" t="str">
        <f t="shared" si="19"/>
        <v>Dummy_USR 99</v>
      </c>
      <c r="V81" s="24" t="str">
        <f t="shared" si="20"/>
        <v>25331</v>
      </c>
      <c r="W81" s="23">
        <f t="shared" si="25"/>
        <v>460</v>
      </c>
      <c r="X81" s="23" t="str">
        <f t="shared" si="21"/>
        <v>Offline · 13:59:38</v>
      </c>
      <c r="Y81" s="23" t="str">
        <f t="shared" si="22"/>
        <v>13:59:38</v>
      </c>
      <c r="Z81" s="23" t="str">
        <f t="shared" si="23"/>
        <v>Offline</v>
      </c>
      <c r="AA81" s="25" t="str">
        <f>IF($U81="","",IF(COUNTIF(HC!$C:$C,$U81)&gt;0,"Y",IF(COUNTIF($U$5:$U81,$U81)=1,"N","dup")))</f>
        <v>Y</v>
      </c>
    </row>
    <row r="82" spans="1:27" x14ac:dyDescent="0.3">
      <c r="A82" s="19">
        <f>IF(INDEX('Agents Shift'!$B:$B,ROW())="","",INDEX('Agents Shift'!$B:$B,ROW()))</f>
        <v>100130</v>
      </c>
      <c r="B82" s="20" t="str">
        <f>IF($A82="","",_xlfn.XLOOKUP($A82,HC!$A:$A,HC!$B:$B,""))</f>
        <v>Dummy_AG 130</v>
      </c>
      <c r="C82" s="19" t="str">
        <f>IF($A82="","",_xlfn.XLOOKUP($A82,HC!$A:$A,HC!$E:$E,""))</f>
        <v>LOB_1</v>
      </c>
      <c r="D82" s="20" t="str">
        <f>IF($A82="","",_xlfn.XLOOKUP($A82,HC!$A:$A,HC!$D:$D,""))</f>
        <v>Dummy_TL 2</v>
      </c>
      <c r="E82" s="68" t="str">
        <f>IF(OR($A82="",$AE$3=""),"",IFERROR(IF(ISBLANK(INDEX('Agents Shift'!$F:$S,MATCH($A82,'Agents Shift'!$B:$B,0),$AE$3)),"",INDEX('Agents Shift'!$F:$S,MATCH($A82,'Agents Shift'!$B:$B,0),$AE$3)),""))</f>
        <v>OFF</v>
      </c>
      <c r="F82" s="68" t="str">
        <f>IF(OR($A82="",$AE$3=""),"",IFERROR(IF(ISBLANK(INDEX('Agents Shift'!$F:$S,MATCH($A82,'Agents Shift'!$B:$B,0),$AE$3+1)),"",INDEX('Agents Shift'!$F:$S,MATCH($A82,'Agents Shift'!$B:$B,0),$AE$3+1)),""))</f>
        <v>OFF</v>
      </c>
      <c r="G82" s="20" t="str">
        <f>IF($A82="","",_xlfn.XLOOKUP($A82,HC!$A:$A,HC!$C:$C,""))</f>
        <v>Dummy_USR 130</v>
      </c>
      <c r="H82" s="20" t="str">
        <f t="shared" si="13"/>
        <v>Offline</v>
      </c>
      <c r="I82" s="19" t="str">
        <f t="shared" si="14"/>
        <v>19:59:55</v>
      </c>
      <c r="J82" s="19" t="str">
        <f>IF(OR($A82="",$H82=""),"",IF($H82="Not in Web Tool","Unmatched",_xlfn.XLOOKUP($H82,'RAW Data'!$E:$E,'RAW Data'!$F:$F,"Unmapped")))</f>
        <v>No</v>
      </c>
      <c r="K82" s="19" t="str">
        <f t="shared" si="15"/>
        <v>NO</v>
      </c>
      <c r="M82" s="21" t="str">
        <f t="shared" si="16"/>
        <v/>
      </c>
      <c r="N82" s="21" t="str">
        <f t="shared" si="17"/>
        <v/>
      </c>
      <c r="P82" s="22" t="s">
        <v>120</v>
      </c>
      <c r="Q82" s="23">
        <v>78</v>
      </c>
      <c r="R82" s="23" t="str">
        <f>IF($C$3="Live Paste",IF($P82="","",$P82&amp;""),IF($AD$3="","",INDEX('Extraction History'!$A$3:$DT$9102,$Q82,$AD$3)&amp;""))</f>
        <v> 00:00:00  00:00:00  --:--:--</v>
      </c>
      <c r="S82" s="23">
        <f t="shared" si="24"/>
        <v>465</v>
      </c>
      <c r="T82" s="23" t="str">
        <f t="shared" si="18"/>
        <v>Dummy_USR 98 25286</v>
      </c>
      <c r="U82" s="23" t="str">
        <f t="shared" si="19"/>
        <v>Dummy_USR 98</v>
      </c>
      <c r="V82" s="24" t="str">
        <f t="shared" si="20"/>
        <v>25286</v>
      </c>
      <c r="W82" s="23">
        <f t="shared" si="25"/>
        <v>466</v>
      </c>
      <c r="X82" s="23" t="str">
        <f t="shared" si="21"/>
        <v>Offline · 3:14:29:53</v>
      </c>
      <c r="Y82" s="23" t="str">
        <f t="shared" si="22"/>
        <v>3:14:29:53</v>
      </c>
      <c r="Z82" s="23" t="str">
        <f t="shared" si="23"/>
        <v>Offline</v>
      </c>
      <c r="AA82" s="25" t="str">
        <f>IF($U82="","",IF(COUNTIF(HC!$C:$C,$U82)&gt;0,"Y",IF(COUNTIF($U$5:$U82,$U82)=1,"N","dup")))</f>
        <v>Y</v>
      </c>
    </row>
    <row r="83" spans="1:27" x14ac:dyDescent="0.3">
      <c r="A83" s="19">
        <f>IF(INDEX('Agents Shift'!$B:$B,ROW())="","",INDEX('Agents Shift'!$B:$B,ROW()))</f>
        <v>100127</v>
      </c>
      <c r="B83" s="20" t="str">
        <f>IF($A83="","",_xlfn.XLOOKUP($A83,HC!$A:$A,HC!$B:$B,""))</f>
        <v>Dummy_AG 127</v>
      </c>
      <c r="C83" s="19" t="str">
        <f>IF($A83="","",_xlfn.XLOOKUP($A83,HC!$A:$A,HC!$E:$E,""))</f>
        <v>LOB_2</v>
      </c>
      <c r="D83" s="20" t="str">
        <f>IF($A83="","",_xlfn.XLOOKUP($A83,HC!$A:$A,HC!$D:$D,""))</f>
        <v>Dummy_TL 2</v>
      </c>
      <c r="E83" s="68" t="str">
        <f>IF(OR($A83="",$AE$3=""),"",IFERROR(IF(ISBLANK(INDEX('Agents Shift'!$F:$S,MATCH($A83,'Agents Shift'!$B:$B,0),$AE$3)),"",INDEX('Agents Shift'!$F:$S,MATCH($A83,'Agents Shift'!$B:$B,0),$AE$3)),""))</f>
        <v>OFF</v>
      </c>
      <c r="F83" s="68" t="str">
        <f>IF(OR($A83="",$AE$3=""),"",IFERROR(IF(ISBLANK(INDEX('Agents Shift'!$F:$S,MATCH($A83,'Agents Shift'!$B:$B,0),$AE$3+1)),"",INDEX('Agents Shift'!$F:$S,MATCH($A83,'Agents Shift'!$B:$B,0),$AE$3+1)),""))</f>
        <v>OFF</v>
      </c>
      <c r="G83" s="20" t="str">
        <f>IF($A83="","",_xlfn.XLOOKUP($A83,HC!$A:$A,HC!$C:$C,""))</f>
        <v>Dummy_USR 127</v>
      </c>
      <c r="H83" s="20" t="str">
        <f t="shared" si="13"/>
        <v>Offline</v>
      </c>
      <c r="I83" s="19" t="str">
        <f t="shared" si="14"/>
        <v>18:29:00</v>
      </c>
      <c r="J83" s="19" t="str">
        <f>IF(OR($A83="",$H83=""),"",IF($H83="Not in Web Tool","Unmatched",_xlfn.XLOOKUP($H83,'RAW Data'!$E:$E,'RAW Data'!$F:$F,"Unmapped")))</f>
        <v>No</v>
      </c>
      <c r="K83" s="19" t="str">
        <f t="shared" si="15"/>
        <v>NO</v>
      </c>
      <c r="M83" s="21" t="str">
        <f t="shared" si="16"/>
        <v/>
      </c>
      <c r="N83" s="21" t="str">
        <f t="shared" si="17"/>
        <v/>
      </c>
      <c r="P83" s="22" t="s">
        <v>34</v>
      </c>
      <c r="Q83" s="23">
        <v>79</v>
      </c>
      <c r="R83" s="23" t="str">
        <f>IF($C$3="Live Paste",IF($P83="","",$P83&amp;""),IF($AD$3="","",INDEX('Extraction History'!$A$3:$DT$9102,$Q83,$AD$3)&amp;""))</f>
        <v>Employee State</v>
      </c>
      <c r="S83" s="23">
        <f t="shared" si="24"/>
        <v>471</v>
      </c>
      <c r="T83" s="23" t="str">
        <f t="shared" si="18"/>
        <v>Dummy_USR 97 29231</v>
      </c>
      <c r="U83" s="23" t="str">
        <f t="shared" si="19"/>
        <v>Dummy_USR 97</v>
      </c>
      <c r="V83" s="24" t="str">
        <f t="shared" si="20"/>
        <v>29231</v>
      </c>
      <c r="W83" s="23">
        <f t="shared" si="25"/>
        <v>472</v>
      </c>
      <c r="X83" s="23" t="str">
        <f t="shared" si="21"/>
        <v>Offline · 13:59:56</v>
      </c>
      <c r="Y83" s="23" t="str">
        <f t="shared" si="22"/>
        <v>13:59:56</v>
      </c>
      <c r="Z83" s="23" t="str">
        <f t="shared" si="23"/>
        <v>Offline</v>
      </c>
      <c r="AA83" s="25" t="str">
        <f>IF($U83="","",IF(COUNTIF(HC!$C:$C,$U83)&gt;0,"Y",IF(COUNTIF($U$5:$U83,$U83)=1,"N","dup")))</f>
        <v>Y</v>
      </c>
    </row>
    <row r="84" spans="1:27" x14ac:dyDescent="0.3">
      <c r="A84" s="19">
        <f>IF(INDEX('Agents Shift'!$B:$B,ROW())="","",INDEX('Agents Shift'!$B:$B,ROW()))</f>
        <v>100077</v>
      </c>
      <c r="B84" s="20" t="str">
        <f>IF($A84="","",_xlfn.XLOOKUP($A84,HC!$A:$A,HC!$B:$B,""))</f>
        <v>Dummy_AG 77</v>
      </c>
      <c r="C84" s="19" t="str">
        <f>IF($A84="","",_xlfn.XLOOKUP($A84,HC!$A:$A,HC!$E:$E,""))</f>
        <v>LOB_1</v>
      </c>
      <c r="D84" s="20" t="str">
        <f>IF($A84="","",_xlfn.XLOOKUP($A84,HC!$A:$A,HC!$D:$D,""))</f>
        <v>Dummy_TL 4</v>
      </c>
      <c r="E84" s="68">
        <f>IF(OR($A84="",$AE$3=""),"",IFERROR(IF(ISBLANK(INDEX('Agents Shift'!$F:$S,MATCH($A84,'Agents Shift'!$B:$B,0),$AE$3)),"",INDEX('Agents Shift'!$F:$S,MATCH($A84,'Agents Shift'!$B:$B,0),$AE$3)),""))</f>
        <v>0.33333333333333331</v>
      </c>
      <c r="F84" s="68">
        <f>IF(OR($A84="",$AE$3=""),"",IFERROR(IF(ISBLANK(INDEX('Agents Shift'!$F:$S,MATCH($A84,'Agents Shift'!$B:$B,0),$AE$3+1)),"",INDEX('Agents Shift'!$F:$S,MATCH($A84,'Agents Shift'!$B:$B,0),$AE$3+1)),""))</f>
        <v>0.66666666666666663</v>
      </c>
      <c r="G84" s="20" t="str">
        <f>IF($A84="","",_xlfn.XLOOKUP($A84,HC!$A:$A,HC!$C:$C,""))</f>
        <v>Dummy_USR 77</v>
      </c>
      <c r="H84" s="20" t="str">
        <f t="shared" si="13"/>
        <v>Coaching</v>
      </c>
      <c r="I84" s="19" t="str">
        <f t="shared" si="14"/>
        <v>17:08</v>
      </c>
      <c r="J84" s="19" t="str">
        <f>IF(OR($A84="",$H84=""),"",IF($H84="Not in Web Tool","Unmatched",_xlfn.XLOOKUP($H84,'RAW Data'!$E:$E,'RAW Data'!$F:$F,"Unmapped")))</f>
        <v>Not Productive</v>
      </c>
      <c r="K84" s="19" t="str">
        <f t="shared" si="15"/>
        <v>Coaching</v>
      </c>
      <c r="M84" s="21">
        <f t="shared" si="16"/>
        <v>480</v>
      </c>
      <c r="N84" s="21">
        <f t="shared" si="17"/>
        <v>960</v>
      </c>
      <c r="P84" s="22" t="s">
        <v>39</v>
      </c>
      <c r="Q84" s="23">
        <v>80</v>
      </c>
      <c r="R84" s="23" t="str">
        <f>IF($C$3="Live Paste",IF($P84="","",$P84&amp;""),IF($AD$3="","",INDEX('Extraction History'!$A$3:$DT$9102,$Q84,$AD$3)&amp;""))</f>
        <v>DA</v>
      </c>
      <c r="S84" s="23">
        <f t="shared" si="24"/>
        <v>477</v>
      </c>
      <c r="T84" s="23" t="str">
        <f t="shared" si="18"/>
        <v>Dummy_USR 96 29253</v>
      </c>
      <c r="U84" s="23" t="str">
        <f t="shared" si="19"/>
        <v>Dummy_USR 96</v>
      </c>
      <c r="V84" s="24" t="str">
        <f t="shared" si="20"/>
        <v>29253</v>
      </c>
      <c r="W84" s="23">
        <f t="shared" si="25"/>
        <v>478</v>
      </c>
      <c r="X84" s="23" t="str">
        <f t="shared" si="21"/>
        <v>Available · 09:55</v>
      </c>
      <c r="Y84" s="23" t="str">
        <f t="shared" si="22"/>
        <v>09:55</v>
      </c>
      <c r="Z84" s="23" t="str">
        <f t="shared" si="23"/>
        <v>Available</v>
      </c>
      <c r="AA84" s="25" t="str">
        <f>IF($U84="","",IF(COUNTIF(HC!$C:$C,$U84)&gt;0,"Y",IF(COUNTIF($U$5:$U84,$U84)=1,"N","dup")))</f>
        <v>Y</v>
      </c>
    </row>
    <row r="85" spans="1:27" x14ac:dyDescent="0.3">
      <c r="A85" s="19">
        <f>IF(INDEX('Agents Shift'!$B:$B,ROW())="","",INDEX('Agents Shift'!$B:$B,ROW()))</f>
        <v>100047</v>
      </c>
      <c r="B85" s="20" t="str">
        <f>IF($A85="","",_xlfn.XLOOKUP($A85,HC!$A:$A,HC!$B:$B,""))</f>
        <v>Dummy_AG 47</v>
      </c>
      <c r="C85" s="19" t="str">
        <f>IF($A85="","",_xlfn.XLOOKUP($A85,HC!$A:$A,HC!$E:$E,""))</f>
        <v>LOB_1</v>
      </c>
      <c r="D85" s="20" t="str">
        <f>IF($A85="","",_xlfn.XLOOKUP($A85,HC!$A:$A,HC!$D:$D,""))</f>
        <v>Dummy_TL 8</v>
      </c>
      <c r="E85" s="68">
        <f>IF(OR($A85="",$AE$3=""),"",IFERROR(IF(ISBLANK(INDEX('Agents Shift'!$F:$S,MATCH($A85,'Agents Shift'!$B:$B,0),$AE$3)),"",INDEX('Agents Shift'!$F:$S,MATCH($A85,'Agents Shift'!$B:$B,0),$AE$3)),""))</f>
        <v>0.35416666666666669</v>
      </c>
      <c r="F85" s="68">
        <f>IF(OR($A85="",$AE$3=""),"",IFERROR(IF(ISBLANK(INDEX('Agents Shift'!$F:$S,MATCH($A85,'Agents Shift'!$B:$B,0),$AE$3+1)),"",INDEX('Agents Shift'!$F:$S,MATCH($A85,'Agents Shift'!$B:$B,0),$AE$3+1)),""))</f>
        <v>0.625</v>
      </c>
      <c r="G85" s="20" t="str">
        <f>IF($A85="","",_xlfn.XLOOKUP($A85,HC!$A:$A,HC!$C:$C,""))</f>
        <v>Dummy_USR 47</v>
      </c>
      <c r="H85" s="20" t="str">
        <f t="shared" si="13"/>
        <v>ACD</v>
      </c>
      <c r="I85" s="19" t="str">
        <f t="shared" si="14"/>
        <v>07:19</v>
      </c>
      <c r="J85" s="19" t="str">
        <f>IF(OR($A85="",$H85=""),"",IF($H85="Not in Web Tool","Unmatched",_xlfn.XLOOKUP($H85,'RAW Data'!$E:$E,'RAW Data'!$F:$F,"Unmapped")))</f>
        <v>Yes</v>
      </c>
      <c r="K85" s="19" t="str">
        <f t="shared" si="15"/>
        <v>YES</v>
      </c>
      <c r="M85" s="21">
        <f t="shared" si="16"/>
        <v>510</v>
      </c>
      <c r="N85" s="21">
        <f t="shared" si="17"/>
        <v>900</v>
      </c>
      <c r="P85" s="22" t="s">
        <v>146</v>
      </c>
      <c r="Q85" s="23">
        <v>81</v>
      </c>
      <c r="R85" s="23" t="str">
        <f>IF($C$3="Live Paste",IF($P85="","",$P85&amp;""),IF($AD$3="","",INDEX('Extraction History'!$A$3:$DT$9102,$Q85,$AD$3)&amp;""))</f>
        <v>Dummy_USR 161 25247</v>
      </c>
      <c r="S85" s="23">
        <f t="shared" si="24"/>
        <v>483</v>
      </c>
      <c r="T85" s="23" t="str">
        <f t="shared" si="18"/>
        <v>Dummy_USR 95 29177</v>
      </c>
      <c r="U85" s="23" t="str">
        <f t="shared" si="19"/>
        <v>Dummy_USR 95</v>
      </c>
      <c r="V85" s="24" t="str">
        <f t="shared" si="20"/>
        <v>29177</v>
      </c>
      <c r="W85" s="23">
        <f t="shared" si="25"/>
        <v>484</v>
      </c>
      <c r="X85" s="23" t="str">
        <f t="shared" si="21"/>
        <v>Offline · 1:13:59:55</v>
      </c>
      <c r="Y85" s="23" t="str">
        <f t="shared" si="22"/>
        <v>1:13:59:55</v>
      </c>
      <c r="Z85" s="23" t="str">
        <f t="shared" si="23"/>
        <v>Offline</v>
      </c>
      <c r="AA85" s="25" t="str">
        <f>IF($U85="","",IF(COUNTIF(HC!$C:$C,$U85)&gt;0,"Y",IF(COUNTIF($U$5:$U85,$U85)=1,"N","dup")))</f>
        <v>Y</v>
      </c>
    </row>
    <row r="86" spans="1:27" x14ac:dyDescent="0.3">
      <c r="A86" s="19">
        <f>IF(INDEX('Agents Shift'!$B:$B,ROW())="","",INDEX('Agents Shift'!$B:$B,ROW()))</f>
        <v>100056</v>
      </c>
      <c r="B86" s="20" t="str">
        <f>IF($A86="","",_xlfn.XLOOKUP($A86,HC!$A:$A,HC!$B:$B,""))</f>
        <v>Dummy_AG 56</v>
      </c>
      <c r="C86" s="19" t="str">
        <f>IF($A86="","",_xlfn.XLOOKUP($A86,HC!$A:$A,HC!$E:$E,""))</f>
        <v>LOB_1</v>
      </c>
      <c r="D86" s="20" t="str">
        <f>IF($A86="","",_xlfn.XLOOKUP($A86,HC!$A:$A,HC!$D:$D,""))</f>
        <v>Dummy_TL 6</v>
      </c>
      <c r="E86" s="68">
        <f>IF(OR($A86="",$AE$3=""),"",IFERROR(IF(ISBLANK(INDEX('Agents Shift'!$F:$S,MATCH($A86,'Agents Shift'!$B:$B,0),$AE$3)),"",INDEX('Agents Shift'!$F:$S,MATCH($A86,'Agents Shift'!$B:$B,0),$AE$3)),""))</f>
        <v>0.33333333333333331</v>
      </c>
      <c r="F86" s="68">
        <f>IF(OR($A86="",$AE$3=""),"",IFERROR(IF(ISBLANK(INDEX('Agents Shift'!$F:$S,MATCH($A86,'Agents Shift'!$B:$B,0),$AE$3+1)),"",INDEX('Agents Shift'!$F:$S,MATCH($A86,'Agents Shift'!$B:$B,0),$AE$3+1)),""))</f>
        <v>0.66666666666666663</v>
      </c>
      <c r="G86" s="20" t="str">
        <f>IF($A86="","",_xlfn.XLOOKUP($A86,HC!$A:$A,HC!$C:$C,""))</f>
        <v>Dummy_USR 56</v>
      </c>
      <c r="H86" s="20" t="str">
        <f t="shared" si="13"/>
        <v>Break (NON MAN)</v>
      </c>
      <c r="I86" s="19" t="str">
        <f t="shared" si="14"/>
        <v>11:27</v>
      </c>
      <c r="J86" s="19" t="str">
        <f>IF(OR($A86="",$H86=""),"",IF($H86="Not in Web Tool","Unmatched",_xlfn.XLOOKUP($H86,'RAW Data'!$E:$E,'RAW Data'!$F:$F,"Unmapped")))</f>
        <v>Not Productive</v>
      </c>
      <c r="K86" s="19" t="str">
        <f t="shared" si="15"/>
        <v>Break (NON MAN)</v>
      </c>
      <c r="M86" s="21">
        <f t="shared" si="16"/>
        <v>480</v>
      </c>
      <c r="N86" s="21">
        <f t="shared" si="17"/>
        <v>960</v>
      </c>
      <c r="P86" s="22" t="s">
        <v>147</v>
      </c>
      <c r="Q86" s="23">
        <v>82</v>
      </c>
      <c r="R86" s="23" t="str">
        <f>IF($C$3="Live Paste",IF($P86="","",$P86&amp;""),IF($AD$3="","",INDEX('Extraction History'!$A$3:$DT$9102,$Q86,$AD$3)&amp;""))</f>
        <v>Offline · 1:13:59:55</v>
      </c>
      <c r="S86" s="23">
        <f t="shared" si="24"/>
        <v>489</v>
      </c>
      <c r="T86" s="23" t="str">
        <f t="shared" si="18"/>
        <v>Dummy_USR 94 20304</v>
      </c>
      <c r="U86" s="23" t="str">
        <f t="shared" si="19"/>
        <v>Dummy_USR 94</v>
      </c>
      <c r="V86" s="24" t="str">
        <f t="shared" si="20"/>
        <v>20304</v>
      </c>
      <c r="W86" s="23">
        <f t="shared" si="25"/>
        <v>490</v>
      </c>
      <c r="X86" s="23" t="str">
        <f t="shared" si="21"/>
        <v>ACD · 09:11</v>
      </c>
      <c r="Y86" s="23" t="str">
        <f t="shared" si="22"/>
        <v>09:11</v>
      </c>
      <c r="Z86" s="23" t="str">
        <f t="shared" si="23"/>
        <v>ACD</v>
      </c>
      <c r="AA86" s="25" t="str">
        <f>IF($U86="","",IF(COUNTIF(HC!$C:$C,$U86)&gt;0,"Y",IF(COUNTIF($U$5:$U86,$U86)=1,"N","dup")))</f>
        <v>Y</v>
      </c>
    </row>
    <row r="87" spans="1:27" x14ac:dyDescent="0.3">
      <c r="A87" s="19">
        <f>IF(INDEX('Agents Shift'!$B:$B,ROW())="","",INDEX('Agents Shift'!$B:$B,ROW()))</f>
        <v>100020</v>
      </c>
      <c r="B87" s="20" t="str">
        <f>IF($A87="","",_xlfn.XLOOKUP($A87,HC!$A:$A,HC!$B:$B,""))</f>
        <v>Dummy_AG 20</v>
      </c>
      <c r="C87" s="19" t="str">
        <f>IF($A87="","",_xlfn.XLOOKUP($A87,HC!$A:$A,HC!$E:$E,""))</f>
        <v>LOB_3</v>
      </c>
      <c r="D87" s="20" t="str">
        <f>IF($A87="","",_xlfn.XLOOKUP($A87,HC!$A:$A,HC!$D:$D,""))</f>
        <v>Dummy_TL 3</v>
      </c>
      <c r="E87" s="68" t="str">
        <f>IF(OR($A87="",$AE$3=""),"",IFERROR(IF(ISBLANK(INDEX('Agents Shift'!$F:$S,MATCH($A87,'Agents Shift'!$B:$B,0),$AE$3)),"",INDEX('Agents Shift'!$F:$S,MATCH($A87,'Agents Shift'!$B:$B,0),$AE$3)),""))</f>
        <v>OFF</v>
      </c>
      <c r="F87" s="68" t="str">
        <f>IF(OR($A87="",$AE$3=""),"",IFERROR(IF(ISBLANK(INDEX('Agents Shift'!$F:$S,MATCH($A87,'Agents Shift'!$B:$B,0),$AE$3+1)),"",INDEX('Agents Shift'!$F:$S,MATCH($A87,'Agents Shift'!$B:$B,0),$AE$3+1)),""))</f>
        <v>OFF</v>
      </c>
      <c r="G87" s="20" t="str">
        <f>IF($A87="","",_xlfn.XLOOKUP($A87,HC!$A:$A,HC!$C:$C,""))</f>
        <v>Dummy_USR 20</v>
      </c>
      <c r="H87" s="20" t="str">
        <f t="shared" si="13"/>
        <v>Offline</v>
      </c>
      <c r="I87" s="19" t="str">
        <f t="shared" si="14"/>
        <v>21:59:37</v>
      </c>
      <c r="J87" s="19" t="str">
        <f>IF(OR($A87="",$H87=""),"",IF($H87="Not in Web Tool","Unmatched",_xlfn.XLOOKUP($H87,'RAW Data'!$E:$E,'RAW Data'!$F:$F,"Unmapped")))</f>
        <v>No</v>
      </c>
      <c r="K87" s="19" t="str">
        <f t="shared" si="15"/>
        <v>NO</v>
      </c>
      <c r="M87" s="21" t="str">
        <f t="shared" si="16"/>
        <v/>
      </c>
      <c r="N87" s="21" t="str">
        <f t="shared" si="17"/>
        <v/>
      </c>
      <c r="P87" s="22" t="s">
        <v>119</v>
      </c>
      <c r="Q87" s="23">
        <v>83</v>
      </c>
      <c r="R87" s="23" t="str">
        <f>IF($C$3="Live Paste",IF($P87="","",$P87&amp;""),IF($AD$3="","",INDEX('Extraction History'!$A$3:$DT$9102,$Q87,$AD$3)&amp;""))</f>
        <v> 0  0  0</v>
      </c>
      <c r="S87" s="23">
        <f t="shared" si="24"/>
        <v>495</v>
      </c>
      <c r="T87" s="23" t="str">
        <f t="shared" si="18"/>
        <v>Dummy_USR 93 20293</v>
      </c>
      <c r="U87" s="23" t="str">
        <f t="shared" si="19"/>
        <v>Dummy_USR 93</v>
      </c>
      <c r="V87" s="24" t="str">
        <f t="shared" si="20"/>
        <v>20293</v>
      </c>
      <c r="W87" s="23">
        <f t="shared" si="25"/>
        <v>496</v>
      </c>
      <c r="X87" s="23" t="str">
        <f t="shared" si="21"/>
        <v>Offline · 15:29:50</v>
      </c>
      <c r="Y87" s="23" t="str">
        <f t="shared" si="22"/>
        <v>15:29:50</v>
      </c>
      <c r="Z87" s="23" t="str">
        <f t="shared" si="23"/>
        <v>Offline</v>
      </c>
      <c r="AA87" s="25" t="str">
        <f>IF($U87="","",IF(COUNTIF(HC!$C:$C,$U87)&gt;0,"Y",IF(COUNTIF($U$5:$U87,$U87)=1,"N","dup")))</f>
        <v>Y</v>
      </c>
    </row>
    <row r="88" spans="1:27" x14ac:dyDescent="0.3">
      <c r="A88" s="19">
        <f>IF(INDEX('Agents Shift'!$B:$B,ROW())="","",INDEX('Agents Shift'!$B:$B,ROW()))</f>
        <v>100126</v>
      </c>
      <c r="B88" s="20" t="str">
        <f>IF($A88="","",_xlfn.XLOOKUP($A88,HC!$A:$A,HC!$B:$B,""))</f>
        <v>Dummy_AG 126</v>
      </c>
      <c r="C88" s="19" t="str">
        <f>IF($A88="","",_xlfn.XLOOKUP($A88,HC!$A:$A,HC!$E:$E,""))</f>
        <v>LOB_1</v>
      </c>
      <c r="D88" s="20" t="str">
        <f>IF($A88="","",_xlfn.XLOOKUP($A88,HC!$A:$A,HC!$D:$D,""))</f>
        <v>Dummy_TL 10</v>
      </c>
      <c r="E88" s="68" t="str">
        <f>IF(OR($A88="",$AE$3=""),"",IFERROR(IF(ISBLANK(INDEX('Agents Shift'!$F:$S,MATCH($A88,'Agents Shift'!$B:$B,0),$AE$3)),"",INDEX('Agents Shift'!$F:$S,MATCH($A88,'Agents Shift'!$B:$B,0),$AE$3)),""))</f>
        <v>OFF</v>
      </c>
      <c r="F88" s="68" t="str">
        <f>IF(OR($A88="",$AE$3=""),"",IFERROR(IF(ISBLANK(INDEX('Agents Shift'!$F:$S,MATCH($A88,'Agents Shift'!$B:$B,0),$AE$3+1)),"",INDEX('Agents Shift'!$F:$S,MATCH($A88,'Agents Shift'!$B:$B,0),$AE$3+1)),""))</f>
        <v>OFF</v>
      </c>
      <c r="G88" s="20" t="str">
        <f>IF($A88="","",_xlfn.XLOOKUP($A88,HC!$A:$A,HC!$C:$C,""))</f>
        <v>Dummy_USR 126</v>
      </c>
      <c r="H88" s="20" t="str">
        <f t="shared" si="13"/>
        <v>Offline</v>
      </c>
      <c r="I88" s="19" t="str">
        <f t="shared" si="14"/>
        <v>13:59:59</v>
      </c>
      <c r="J88" s="19" t="str">
        <f>IF(OR($A88="",$H88=""),"",IF($H88="Not in Web Tool","Unmatched",_xlfn.XLOOKUP($H88,'RAW Data'!$E:$E,'RAW Data'!$F:$F,"Unmapped")))</f>
        <v>No</v>
      </c>
      <c r="K88" s="19" t="str">
        <f t="shared" si="15"/>
        <v>NO</v>
      </c>
      <c r="M88" s="21" t="str">
        <f t="shared" si="16"/>
        <v/>
      </c>
      <c r="N88" s="21" t="str">
        <f t="shared" si="17"/>
        <v/>
      </c>
      <c r="P88" s="22" t="s">
        <v>120</v>
      </c>
      <c r="Q88" s="23">
        <v>84</v>
      </c>
      <c r="R88" s="23" t="str">
        <f>IF($C$3="Live Paste",IF($P88="","",$P88&amp;""),IF($AD$3="","",INDEX('Extraction History'!$A$3:$DT$9102,$Q88,$AD$3)&amp;""))</f>
        <v> 00:00:00  00:00:00  --:--:--</v>
      </c>
      <c r="S88" s="23">
        <f t="shared" si="24"/>
        <v>501</v>
      </c>
      <c r="T88" s="23" t="str">
        <f t="shared" si="18"/>
        <v>Dummy_USR 92 20266</v>
      </c>
      <c r="U88" s="23" t="str">
        <f t="shared" si="19"/>
        <v>Dummy_USR 92</v>
      </c>
      <c r="V88" s="24" t="str">
        <f t="shared" si="20"/>
        <v>20266</v>
      </c>
      <c r="W88" s="23">
        <f t="shared" si="25"/>
        <v>502</v>
      </c>
      <c r="X88" s="23" t="str">
        <f t="shared" si="21"/>
        <v>Lunch · 15:42</v>
      </c>
      <c r="Y88" s="23" t="str">
        <f t="shared" si="22"/>
        <v>15:42</v>
      </c>
      <c r="Z88" s="23" t="str">
        <f t="shared" si="23"/>
        <v>Lunch</v>
      </c>
      <c r="AA88" s="25" t="str">
        <f>IF($U88="","",IF(COUNTIF(HC!$C:$C,$U88)&gt;0,"Y",IF(COUNTIF($U$5:$U88,$U88)=1,"N","dup")))</f>
        <v>Y</v>
      </c>
    </row>
    <row r="89" spans="1:27" x14ac:dyDescent="0.3">
      <c r="A89" s="19">
        <f>IF(INDEX('Agents Shift'!$B:$B,ROW())="","",INDEX('Agents Shift'!$B:$B,ROW()))</f>
        <v>100027</v>
      </c>
      <c r="B89" s="20" t="str">
        <f>IF($A89="","",_xlfn.XLOOKUP($A89,HC!$A:$A,HC!$B:$B,""))</f>
        <v>Dummy_AG 27</v>
      </c>
      <c r="C89" s="19" t="str">
        <f>IF($A89="","",_xlfn.XLOOKUP($A89,HC!$A:$A,HC!$E:$E,""))</f>
        <v>LOB_2</v>
      </c>
      <c r="D89" s="20" t="str">
        <f>IF($A89="","",_xlfn.XLOOKUP($A89,HC!$A:$A,HC!$D:$D,""))</f>
        <v>Dummy_TL 4</v>
      </c>
      <c r="E89" s="68" t="str">
        <f>IF(OR($A89="",$AE$3=""),"",IFERROR(IF(ISBLANK(INDEX('Agents Shift'!$F:$S,MATCH($A89,'Agents Shift'!$B:$B,0),$AE$3)),"",INDEX('Agents Shift'!$F:$S,MATCH($A89,'Agents Shift'!$B:$B,0),$AE$3)),""))</f>
        <v>OFF</v>
      </c>
      <c r="F89" s="68" t="str">
        <f>IF(OR($A89="",$AE$3=""),"",IFERROR(IF(ISBLANK(INDEX('Agents Shift'!$F:$S,MATCH($A89,'Agents Shift'!$B:$B,0),$AE$3+1)),"",INDEX('Agents Shift'!$F:$S,MATCH($A89,'Agents Shift'!$B:$B,0),$AE$3+1)),""))</f>
        <v>OFF</v>
      </c>
      <c r="G89" s="20" t="str">
        <f>IF($A89="","",_xlfn.XLOOKUP($A89,HC!$A:$A,HC!$C:$C,""))</f>
        <v>Dummy_USR 27</v>
      </c>
      <c r="H89" s="20" t="str">
        <f t="shared" si="13"/>
        <v>Offline</v>
      </c>
      <c r="I89" s="19" t="str">
        <f t="shared" si="14"/>
        <v>21:00:02</v>
      </c>
      <c r="J89" s="19" t="str">
        <f>IF(OR($A89="",$H89=""),"",IF($H89="Not in Web Tool","Unmatched",_xlfn.XLOOKUP($H89,'RAW Data'!$E:$E,'RAW Data'!$F:$F,"Unmapped")))</f>
        <v>No</v>
      </c>
      <c r="K89" s="19" t="str">
        <f t="shared" si="15"/>
        <v>NO</v>
      </c>
      <c r="M89" s="21" t="str">
        <f t="shared" si="16"/>
        <v/>
      </c>
      <c r="N89" s="21" t="str">
        <f t="shared" si="17"/>
        <v/>
      </c>
      <c r="P89" s="22" t="s">
        <v>34</v>
      </c>
      <c r="Q89" s="23">
        <v>85</v>
      </c>
      <c r="R89" s="23" t="str">
        <f>IF($C$3="Live Paste",IF($P89="","",$P89&amp;""),IF($AD$3="","",INDEX('Extraction History'!$A$3:$DT$9102,$Q89,$AD$3)&amp;""))</f>
        <v>Employee State</v>
      </c>
      <c r="S89" s="23">
        <f t="shared" si="24"/>
        <v>507</v>
      </c>
      <c r="T89" s="23" t="str">
        <f t="shared" si="18"/>
        <v>Dummy_USR 91 20264</v>
      </c>
      <c r="U89" s="23" t="str">
        <f t="shared" si="19"/>
        <v>Dummy_USR 91</v>
      </c>
      <c r="V89" s="24" t="str">
        <f t="shared" si="20"/>
        <v>20264</v>
      </c>
      <c r="W89" s="23">
        <f t="shared" si="25"/>
        <v>508</v>
      </c>
      <c r="X89" s="23" t="str">
        <f t="shared" si="21"/>
        <v>Available · 04:28</v>
      </c>
      <c r="Y89" s="23" t="str">
        <f t="shared" si="22"/>
        <v>04:28</v>
      </c>
      <c r="Z89" s="23" t="str">
        <f t="shared" si="23"/>
        <v>Available</v>
      </c>
      <c r="AA89" s="25" t="str">
        <f>IF($U89="","",IF(COUNTIF(HC!$C:$C,$U89)&gt;0,"Y",IF(COUNTIF($U$5:$U89,$U89)=1,"N","dup")))</f>
        <v>Y</v>
      </c>
    </row>
    <row r="90" spans="1:27" x14ac:dyDescent="0.3">
      <c r="A90" s="19">
        <f>IF(INDEX('Agents Shift'!$B:$B,ROW())="","",INDEX('Agents Shift'!$B:$B,ROW()))</f>
        <v>100111</v>
      </c>
      <c r="B90" s="20" t="str">
        <f>IF($A90="","",_xlfn.XLOOKUP($A90,HC!$A:$A,HC!$B:$B,""))</f>
        <v>Dummy_AG 111</v>
      </c>
      <c r="C90" s="19" t="str">
        <f>IF($A90="","",_xlfn.XLOOKUP($A90,HC!$A:$A,HC!$E:$E,""))</f>
        <v>LOB_1</v>
      </c>
      <c r="D90" s="20" t="str">
        <f>IF($A90="","",_xlfn.XLOOKUP($A90,HC!$A:$A,HC!$D:$D,""))</f>
        <v>Dummy_TL 6</v>
      </c>
      <c r="E90" s="68">
        <f>IF(OR($A90="",$AE$3=""),"",IFERROR(IF(ISBLANK(INDEX('Agents Shift'!$F:$S,MATCH($A90,'Agents Shift'!$B:$B,0),$AE$3)),"",INDEX('Agents Shift'!$F:$S,MATCH($A90,'Agents Shift'!$B:$B,0),$AE$3)),""))</f>
        <v>0.375</v>
      </c>
      <c r="F90" s="68">
        <f>IF(OR($A90="",$AE$3=""),"",IFERROR(IF(ISBLANK(INDEX('Agents Shift'!$F:$S,MATCH($A90,'Agents Shift'!$B:$B,0),$AE$3+1)),"",INDEX('Agents Shift'!$F:$S,MATCH($A90,'Agents Shift'!$B:$B,0),$AE$3+1)),""))</f>
        <v>0.70833333333333337</v>
      </c>
      <c r="G90" s="20" t="str">
        <f>IF($A90="","",_xlfn.XLOOKUP($A90,HC!$A:$A,HC!$C:$C,""))</f>
        <v>Dummy_USR 111</v>
      </c>
      <c r="H90" s="20" t="str">
        <f t="shared" si="13"/>
        <v>Available</v>
      </c>
      <c r="I90" s="19" t="str">
        <f t="shared" si="14"/>
        <v>05:53</v>
      </c>
      <c r="J90" s="19" t="str">
        <f>IF(OR($A90="",$H90=""),"",IF($H90="Not in Web Tool","Unmatched",_xlfn.XLOOKUP($H90,'RAW Data'!$E:$E,'RAW Data'!$F:$F,"Unmapped")))</f>
        <v>Yes</v>
      </c>
      <c r="K90" s="19" t="str">
        <f t="shared" si="15"/>
        <v>YES</v>
      </c>
      <c r="M90" s="21">
        <f t="shared" si="16"/>
        <v>540</v>
      </c>
      <c r="N90" s="21">
        <f t="shared" si="17"/>
        <v>1020</v>
      </c>
      <c r="P90" s="22" t="s">
        <v>39</v>
      </c>
      <c r="Q90" s="23">
        <v>86</v>
      </c>
      <c r="R90" s="23" t="str">
        <f>IF($C$3="Live Paste",IF($P90="","",$P90&amp;""),IF($AD$3="","",INDEX('Extraction History'!$A$3:$DT$9102,$Q90,$AD$3)&amp;""))</f>
        <v>DA</v>
      </c>
      <c r="S90" s="23">
        <f t="shared" si="24"/>
        <v>513</v>
      </c>
      <c r="T90" s="23" t="str">
        <f t="shared" si="18"/>
        <v>Dummy_USR 90 29291</v>
      </c>
      <c r="U90" s="23" t="str">
        <f t="shared" si="19"/>
        <v>Dummy_USR 90</v>
      </c>
      <c r="V90" s="24" t="str">
        <f t="shared" si="20"/>
        <v>29291</v>
      </c>
      <c r="W90" s="23">
        <f t="shared" si="25"/>
        <v>514</v>
      </c>
      <c r="X90" s="23" t="str">
        <f t="shared" si="21"/>
        <v>ACD · 06:33</v>
      </c>
      <c r="Y90" s="23" t="str">
        <f t="shared" si="22"/>
        <v>06:33</v>
      </c>
      <c r="Z90" s="23" t="str">
        <f t="shared" si="23"/>
        <v>ACD</v>
      </c>
      <c r="AA90" s="25" t="str">
        <f>IF($U90="","",IF(COUNTIF(HC!$C:$C,$U90)&gt;0,"Y",IF(COUNTIF($U$5:$U90,$U90)=1,"N","dup")))</f>
        <v>Y</v>
      </c>
    </row>
    <row r="91" spans="1:27" x14ac:dyDescent="0.3">
      <c r="A91" s="19">
        <f>IF(INDEX('Agents Shift'!$B:$B,ROW())="","",INDEX('Agents Shift'!$B:$B,ROW()))</f>
        <v>100066</v>
      </c>
      <c r="B91" s="20" t="str">
        <f>IF($A91="","",_xlfn.XLOOKUP($A91,HC!$A:$A,HC!$B:$B,""))</f>
        <v>Dummy_AG 66</v>
      </c>
      <c r="C91" s="19" t="str">
        <f>IF($A91="","",_xlfn.XLOOKUP($A91,HC!$A:$A,HC!$E:$E,""))</f>
        <v>LOB_2</v>
      </c>
      <c r="D91" s="20" t="str">
        <f>IF($A91="","",_xlfn.XLOOKUP($A91,HC!$A:$A,HC!$D:$D,""))</f>
        <v>Dummy_TL 4</v>
      </c>
      <c r="E91" s="68">
        <f>IF(OR($A91="",$AE$3=""),"",IFERROR(IF(ISBLANK(INDEX('Agents Shift'!$F:$S,MATCH($A91,'Agents Shift'!$B:$B,0),$AE$3)),"",INDEX('Agents Shift'!$F:$S,MATCH($A91,'Agents Shift'!$B:$B,0),$AE$3)),""))</f>
        <v>0.33333333333333331</v>
      </c>
      <c r="F91" s="68">
        <f>IF(OR($A91="",$AE$3=""),"",IFERROR(IF(ISBLANK(INDEX('Agents Shift'!$F:$S,MATCH($A91,'Agents Shift'!$B:$B,0),$AE$3+1)),"",INDEX('Agents Shift'!$F:$S,MATCH($A91,'Agents Shift'!$B:$B,0),$AE$3+1)),""))</f>
        <v>0.66666666666666663</v>
      </c>
      <c r="G91" s="20" t="str">
        <f>IF($A91="","",_xlfn.XLOOKUP($A91,HC!$A:$A,HC!$C:$C,""))</f>
        <v>Dummy_USR 66</v>
      </c>
      <c r="H91" s="20" t="str">
        <f t="shared" si="13"/>
        <v>ACD</v>
      </c>
      <c r="I91" s="19" t="str">
        <f t="shared" si="14"/>
        <v>17:14</v>
      </c>
      <c r="J91" s="19" t="str">
        <f>IF(OR($A91="",$H91=""),"",IF($H91="Not in Web Tool","Unmatched",_xlfn.XLOOKUP($H91,'RAW Data'!$E:$E,'RAW Data'!$F:$F,"Unmapped")))</f>
        <v>Yes</v>
      </c>
      <c r="K91" s="19" t="str">
        <f t="shared" si="15"/>
        <v>YES</v>
      </c>
      <c r="M91" s="21">
        <f t="shared" si="16"/>
        <v>480</v>
      </c>
      <c r="N91" s="21">
        <f t="shared" si="17"/>
        <v>960</v>
      </c>
      <c r="P91" s="22" t="s">
        <v>148</v>
      </c>
      <c r="Q91" s="23">
        <v>87</v>
      </c>
      <c r="R91" s="23" t="str">
        <f>IF($C$3="Live Paste",IF($P91="","",$P91&amp;""),IF($AD$3="","",INDEX('Extraction History'!$A$3:$DT$9102,$Q91,$AD$3)&amp;""))</f>
        <v>Dummy_USR 160 25262</v>
      </c>
      <c r="S91" s="23">
        <f t="shared" si="24"/>
        <v>519</v>
      </c>
      <c r="T91" s="23" t="str">
        <f t="shared" si="18"/>
        <v>Dummy_USR 89 29023</v>
      </c>
      <c r="U91" s="23" t="str">
        <f t="shared" si="19"/>
        <v>Dummy_USR 89</v>
      </c>
      <c r="V91" s="24" t="str">
        <f t="shared" si="20"/>
        <v>29023</v>
      </c>
      <c r="W91" s="23">
        <f t="shared" si="25"/>
        <v>520</v>
      </c>
      <c r="X91" s="23" t="str">
        <f t="shared" si="21"/>
        <v>Unknown</v>
      </c>
      <c r="Y91" s="23" t="str">
        <f t="shared" si="22"/>
        <v/>
      </c>
      <c r="Z91" s="23" t="str">
        <f t="shared" si="23"/>
        <v>Unknown</v>
      </c>
      <c r="AA91" s="25" t="str">
        <f>IF($U91="","",IF(COUNTIF(HC!$C:$C,$U91)&gt;0,"Y",IF(COUNTIF($U$5:$U91,$U91)=1,"N","dup")))</f>
        <v>Y</v>
      </c>
    </row>
    <row r="92" spans="1:27" x14ac:dyDescent="0.3">
      <c r="A92" s="19">
        <f>IF(INDEX('Agents Shift'!$B:$B,ROW())="","",INDEX('Agents Shift'!$B:$B,ROW()))</f>
        <v>100036</v>
      </c>
      <c r="B92" s="20" t="str">
        <f>IF($A92="","",_xlfn.XLOOKUP($A92,HC!$A:$A,HC!$B:$B,""))</f>
        <v>Dummy_AG 36</v>
      </c>
      <c r="C92" s="19" t="str">
        <f>IF($A92="","",_xlfn.XLOOKUP($A92,HC!$A:$A,HC!$E:$E,""))</f>
        <v>LOB_2</v>
      </c>
      <c r="D92" s="20" t="str">
        <f>IF($A92="","",_xlfn.XLOOKUP($A92,HC!$A:$A,HC!$D:$D,""))</f>
        <v>Dummy_TL 1</v>
      </c>
      <c r="E92" s="68">
        <f>IF(OR($A92="",$AE$3=""),"",IFERROR(IF(ISBLANK(INDEX('Agents Shift'!$F:$S,MATCH($A92,'Agents Shift'!$B:$B,0),$AE$3)),"",INDEX('Agents Shift'!$F:$S,MATCH($A92,'Agents Shift'!$B:$B,0),$AE$3)),""))</f>
        <v>0.41666666666666669</v>
      </c>
      <c r="F92" s="68">
        <f>IF(OR($A92="",$AE$3=""),"",IFERROR(IF(ISBLANK(INDEX('Agents Shift'!$F:$S,MATCH($A92,'Agents Shift'!$B:$B,0),$AE$3+1)),"",INDEX('Agents Shift'!$F:$S,MATCH($A92,'Agents Shift'!$B:$B,0),$AE$3+1)),""))</f>
        <v>0.75</v>
      </c>
      <c r="G92" s="20" t="str">
        <f>IF($A92="","",_xlfn.XLOOKUP($A92,HC!$A:$A,HC!$C:$C,""))</f>
        <v>Dummy_USR 36</v>
      </c>
      <c r="H92" s="20" t="str">
        <f t="shared" si="13"/>
        <v>ACD</v>
      </c>
      <c r="I92" s="19" t="str">
        <f t="shared" si="14"/>
        <v>06:07</v>
      </c>
      <c r="J92" s="19" t="str">
        <f>IF(OR($A92="",$H92=""),"",IF($H92="Not in Web Tool","Unmatched",_xlfn.XLOOKUP($H92,'RAW Data'!$E:$E,'RAW Data'!$F:$F,"Unmapped")))</f>
        <v>Yes</v>
      </c>
      <c r="K92" s="19" t="str">
        <f t="shared" si="15"/>
        <v>YES</v>
      </c>
      <c r="M92" s="21">
        <f t="shared" si="16"/>
        <v>600</v>
      </c>
      <c r="N92" s="21">
        <f t="shared" si="17"/>
        <v>1080</v>
      </c>
      <c r="P92" s="22" t="s">
        <v>149</v>
      </c>
      <c r="Q92" s="23">
        <v>88</v>
      </c>
      <c r="R92" s="23" t="str">
        <f>IF($C$3="Live Paste",IF($P92="","",$P92&amp;""),IF($AD$3="","",INDEX('Extraction History'!$A$3:$DT$9102,$Q92,$AD$3)&amp;""))</f>
        <v>Offline · 13:59:40</v>
      </c>
      <c r="S92" s="23">
        <f t="shared" si="24"/>
        <v>525</v>
      </c>
      <c r="T92" s="23" t="str">
        <f t="shared" si="18"/>
        <v>Dummy_USR 87 20261</v>
      </c>
      <c r="U92" s="23" t="str">
        <f t="shared" si="19"/>
        <v>Dummy_USR 87</v>
      </c>
      <c r="V92" s="24" t="str">
        <f t="shared" si="20"/>
        <v>20261</v>
      </c>
      <c r="W92" s="23">
        <f t="shared" si="25"/>
        <v>526</v>
      </c>
      <c r="X92" s="23" t="str">
        <f t="shared" si="21"/>
        <v>Offline · 3:15:28:41</v>
      </c>
      <c r="Y92" s="23" t="str">
        <f t="shared" si="22"/>
        <v>3:15:28:41</v>
      </c>
      <c r="Z92" s="23" t="str">
        <f t="shared" si="23"/>
        <v>Offline</v>
      </c>
      <c r="AA92" s="25" t="str">
        <f>IF($U92="","",IF(COUNTIF(HC!$C:$C,$U92)&gt;0,"Y",IF(COUNTIF($U$5:$U92,$U92)=1,"N","dup")))</f>
        <v>Y</v>
      </c>
    </row>
    <row r="93" spans="1:27" x14ac:dyDescent="0.3">
      <c r="A93" s="19">
        <f>IF(INDEX('Agents Shift'!$B:$B,ROW())="","",INDEX('Agents Shift'!$B:$B,ROW()))</f>
        <v>100021</v>
      </c>
      <c r="B93" s="20" t="str">
        <f>IF($A93="","",_xlfn.XLOOKUP($A93,HC!$A:$A,HC!$B:$B,""))</f>
        <v>Dummy_AG 21</v>
      </c>
      <c r="C93" s="19" t="str">
        <f>IF($A93="","",_xlfn.XLOOKUP($A93,HC!$A:$A,HC!$E:$E,""))</f>
        <v>LOB_3</v>
      </c>
      <c r="D93" s="20" t="str">
        <f>IF($A93="","",_xlfn.XLOOKUP($A93,HC!$A:$A,HC!$D:$D,""))</f>
        <v>Dummy_TL 3</v>
      </c>
      <c r="E93" s="68">
        <f>IF(OR($A93="",$AE$3=""),"",IFERROR(IF(ISBLANK(INDEX('Agents Shift'!$F:$S,MATCH($A93,'Agents Shift'!$B:$B,0),$AE$3)),"",INDEX('Agents Shift'!$F:$S,MATCH($A93,'Agents Shift'!$B:$B,0),$AE$3)),""))</f>
        <v>0.33333333333333331</v>
      </c>
      <c r="F93" s="68">
        <f>IF(OR($A93="",$AE$3=""),"",IFERROR(IF(ISBLANK(INDEX('Agents Shift'!$F:$S,MATCH($A93,'Agents Shift'!$B:$B,0),$AE$3+1)),"",INDEX('Agents Shift'!$F:$S,MATCH($A93,'Agents Shift'!$B:$B,0),$AE$3+1)),""))</f>
        <v>0.66666666666666663</v>
      </c>
      <c r="G93" s="20" t="str">
        <f>IF($A93="","",_xlfn.XLOOKUP($A93,HC!$A:$A,HC!$C:$C,""))</f>
        <v>Dummy_USR 21</v>
      </c>
      <c r="H93" s="20" t="str">
        <f t="shared" si="13"/>
        <v>Ops</v>
      </c>
      <c r="I93" s="19" t="str">
        <f t="shared" si="14"/>
        <v>58:48</v>
      </c>
      <c r="J93" s="19" t="str">
        <f>IF(OR($A93="",$H93=""),"",IF($H93="Not in Web Tool","Unmatched",_xlfn.XLOOKUP($H93,'RAW Data'!$E:$E,'RAW Data'!$F:$F,"Unmapped")))</f>
        <v>Yes</v>
      </c>
      <c r="K93" s="19" t="str">
        <f t="shared" si="15"/>
        <v>YES</v>
      </c>
      <c r="M93" s="21">
        <f t="shared" si="16"/>
        <v>480</v>
      </c>
      <c r="N93" s="21">
        <f t="shared" si="17"/>
        <v>960</v>
      </c>
      <c r="P93" s="22" t="s">
        <v>119</v>
      </c>
      <c r="Q93" s="23">
        <v>89</v>
      </c>
      <c r="R93" s="23" t="str">
        <f>IF($C$3="Live Paste",IF($P93="","",$P93&amp;""),IF($AD$3="","",INDEX('Extraction History'!$A$3:$DT$9102,$Q93,$AD$3)&amp;""))</f>
        <v> 0  0  0</v>
      </c>
      <c r="S93" s="23">
        <f t="shared" si="24"/>
        <v>531</v>
      </c>
      <c r="T93" s="23" t="str">
        <f t="shared" si="18"/>
        <v>Dummy_USR 88 20317</v>
      </c>
      <c r="U93" s="23" t="str">
        <f t="shared" si="19"/>
        <v>Dummy_USR 88</v>
      </c>
      <c r="V93" s="24" t="str">
        <f t="shared" si="20"/>
        <v>20317</v>
      </c>
      <c r="W93" s="23">
        <f t="shared" si="25"/>
        <v>532</v>
      </c>
      <c r="X93" s="23" t="str">
        <f t="shared" si="21"/>
        <v>Offline · 05:49:39</v>
      </c>
      <c r="Y93" s="23" t="str">
        <f t="shared" si="22"/>
        <v>05:49:39</v>
      </c>
      <c r="Z93" s="23" t="str">
        <f t="shared" si="23"/>
        <v>Offline</v>
      </c>
      <c r="AA93" s="25" t="str">
        <f>IF($U93="","",IF(COUNTIF(HC!$C:$C,$U93)&gt;0,"Y",IF(COUNTIF($U$5:$U93,$U93)=1,"N","dup")))</f>
        <v>Y</v>
      </c>
    </row>
    <row r="94" spans="1:27" x14ac:dyDescent="0.3">
      <c r="A94" s="19">
        <f>IF(INDEX('Agents Shift'!$B:$B,ROW())="","",INDEX('Agents Shift'!$B:$B,ROW()))</f>
        <v>100080</v>
      </c>
      <c r="B94" s="20" t="str">
        <f>IF($A94="","",_xlfn.XLOOKUP($A94,HC!$A:$A,HC!$B:$B,""))</f>
        <v>Dummy_AG 80</v>
      </c>
      <c r="C94" s="19" t="str">
        <f>IF($A94="","",_xlfn.XLOOKUP($A94,HC!$A:$A,HC!$E:$E,""))</f>
        <v>LOB_1</v>
      </c>
      <c r="D94" s="20" t="str">
        <f>IF($A94="","",_xlfn.XLOOKUP($A94,HC!$A:$A,HC!$D:$D,""))</f>
        <v>Dummy_TL 5</v>
      </c>
      <c r="E94" s="68">
        <f>IF(OR($A94="",$AE$3=""),"",IFERROR(IF(ISBLANK(INDEX('Agents Shift'!$F:$S,MATCH($A94,'Agents Shift'!$B:$B,0),$AE$3)),"",INDEX('Agents Shift'!$F:$S,MATCH($A94,'Agents Shift'!$B:$B,0),$AE$3)),""))</f>
        <v>0.375</v>
      </c>
      <c r="F94" s="68">
        <f>IF(OR($A94="",$AE$3=""),"",IFERROR(IF(ISBLANK(INDEX('Agents Shift'!$F:$S,MATCH($A94,'Agents Shift'!$B:$B,0),$AE$3+1)),"",INDEX('Agents Shift'!$F:$S,MATCH($A94,'Agents Shift'!$B:$B,0),$AE$3+1)),""))</f>
        <v>0.66666666666666663</v>
      </c>
      <c r="G94" s="20" t="str">
        <f>IF($A94="","",_xlfn.XLOOKUP($A94,HC!$A:$A,HC!$C:$C,""))</f>
        <v>Dummy_USR 80</v>
      </c>
      <c r="H94" s="20" t="str">
        <f t="shared" si="13"/>
        <v>ACD</v>
      </c>
      <c r="I94" s="19" t="str">
        <f t="shared" si="14"/>
        <v>04:14</v>
      </c>
      <c r="J94" s="19" t="str">
        <f>IF(OR($A94="",$H94=""),"",IF($H94="Not in Web Tool","Unmatched",_xlfn.XLOOKUP($H94,'RAW Data'!$E:$E,'RAW Data'!$F:$F,"Unmapped")))</f>
        <v>Yes</v>
      </c>
      <c r="K94" s="19" t="str">
        <f t="shared" si="15"/>
        <v>YES</v>
      </c>
      <c r="M94" s="21">
        <f t="shared" si="16"/>
        <v>540</v>
      </c>
      <c r="N94" s="21">
        <f t="shared" si="17"/>
        <v>960</v>
      </c>
      <c r="P94" s="22" t="s">
        <v>120</v>
      </c>
      <c r="Q94" s="23">
        <v>90</v>
      </c>
      <c r="R94" s="23" t="str">
        <f>IF($C$3="Live Paste",IF($P94="","",$P94&amp;""),IF($AD$3="","",INDEX('Extraction History'!$A$3:$DT$9102,$Q94,$AD$3)&amp;""))</f>
        <v> 00:00:00  00:00:00  --:--:--</v>
      </c>
      <c r="S94" s="23">
        <f t="shared" si="24"/>
        <v>537</v>
      </c>
      <c r="T94" s="23" t="str">
        <f t="shared" si="18"/>
        <v>Dummy_USR 116 29382</v>
      </c>
      <c r="U94" s="23" t="str">
        <f t="shared" si="19"/>
        <v>Dummy_USR 116</v>
      </c>
      <c r="V94" s="24" t="str">
        <f t="shared" si="20"/>
        <v>29382</v>
      </c>
      <c r="W94" s="23">
        <f t="shared" si="25"/>
        <v>538</v>
      </c>
      <c r="X94" s="23" t="str">
        <f t="shared" si="21"/>
        <v>Offline · 17:29:56</v>
      </c>
      <c r="Y94" s="23" t="str">
        <f t="shared" si="22"/>
        <v>17:29:56</v>
      </c>
      <c r="Z94" s="23" t="str">
        <f t="shared" si="23"/>
        <v>Offline</v>
      </c>
      <c r="AA94" s="25" t="str">
        <f>IF($U94="","",IF(COUNTIF(HC!$C:$C,$U94)&gt;0,"Y",IF(COUNTIF($U$5:$U94,$U94)=1,"N","dup")))</f>
        <v>Y</v>
      </c>
    </row>
    <row r="95" spans="1:27" x14ac:dyDescent="0.3">
      <c r="A95" s="19">
        <f>IF(INDEX('Agents Shift'!$B:$B,ROW())="","",INDEX('Agents Shift'!$B:$B,ROW()))</f>
        <v>100054</v>
      </c>
      <c r="B95" s="20" t="str">
        <f>IF($A95="","",_xlfn.XLOOKUP($A95,HC!$A:$A,HC!$B:$B,""))</f>
        <v>Dummy_AG 54</v>
      </c>
      <c r="C95" s="19" t="str">
        <f>IF($A95="","",_xlfn.XLOOKUP($A95,HC!$A:$A,HC!$E:$E,""))</f>
        <v>LOB_2</v>
      </c>
      <c r="D95" s="20" t="str">
        <f>IF($A95="","",_xlfn.XLOOKUP($A95,HC!$A:$A,HC!$D:$D,""))</f>
        <v>Dummy_TL 4</v>
      </c>
      <c r="E95" s="68">
        <f>IF(OR($A95="",$AE$3=""),"",IFERROR(IF(ISBLANK(INDEX('Agents Shift'!$F:$S,MATCH($A95,'Agents Shift'!$B:$B,0),$AE$3)),"",INDEX('Agents Shift'!$F:$S,MATCH($A95,'Agents Shift'!$B:$B,0),$AE$3)),""))</f>
        <v>0.33333333333333331</v>
      </c>
      <c r="F95" s="68">
        <f>IF(OR($A95="",$AE$3=""),"",IFERROR(IF(ISBLANK(INDEX('Agents Shift'!$F:$S,MATCH($A95,'Agents Shift'!$B:$B,0),$AE$3+1)),"",INDEX('Agents Shift'!$F:$S,MATCH($A95,'Agents Shift'!$B:$B,0),$AE$3+1)),""))</f>
        <v>0.66666666666666663</v>
      </c>
      <c r="G95" s="20" t="str">
        <f>IF($A95="","",_xlfn.XLOOKUP($A95,HC!$A:$A,HC!$C:$C,""))</f>
        <v>Dummy_USR 54</v>
      </c>
      <c r="H95" s="20" t="str">
        <f t="shared" si="13"/>
        <v>ACD</v>
      </c>
      <c r="I95" s="19" t="str">
        <f t="shared" si="14"/>
        <v>00:16</v>
      </c>
      <c r="J95" s="19" t="str">
        <f>IF(OR($A95="",$H95=""),"",IF($H95="Not in Web Tool","Unmatched",_xlfn.XLOOKUP($H95,'RAW Data'!$E:$E,'RAW Data'!$F:$F,"Unmapped")))</f>
        <v>Yes</v>
      </c>
      <c r="K95" s="19" t="str">
        <f t="shared" si="15"/>
        <v>YES</v>
      </c>
      <c r="M95" s="21">
        <f t="shared" si="16"/>
        <v>480</v>
      </c>
      <c r="N95" s="21">
        <f t="shared" si="17"/>
        <v>960</v>
      </c>
      <c r="P95" s="22" t="s">
        <v>34</v>
      </c>
      <c r="Q95" s="23">
        <v>91</v>
      </c>
      <c r="R95" s="23" t="str">
        <f>IF($C$3="Live Paste",IF($P95="","",$P95&amp;""),IF($AD$3="","",INDEX('Extraction History'!$A$3:$DT$9102,$Q95,$AD$3)&amp;""))</f>
        <v>Employee State</v>
      </c>
      <c r="S95" s="23">
        <f t="shared" si="24"/>
        <v>543</v>
      </c>
      <c r="T95" s="23" t="str">
        <f t="shared" si="18"/>
        <v>Dummy_USR 86 20142</v>
      </c>
      <c r="U95" s="23" t="str">
        <f t="shared" si="19"/>
        <v>Dummy_USR 86</v>
      </c>
      <c r="V95" s="24" t="str">
        <f t="shared" si="20"/>
        <v>20142</v>
      </c>
      <c r="W95" s="23">
        <f t="shared" si="25"/>
        <v>544</v>
      </c>
      <c r="X95" s="23" t="str">
        <f t="shared" si="21"/>
        <v>Offline · 14:00:01</v>
      </c>
      <c r="Y95" s="23" t="str">
        <f t="shared" si="22"/>
        <v>14:00:01</v>
      </c>
      <c r="Z95" s="23" t="str">
        <f t="shared" si="23"/>
        <v>Offline</v>
      </c>
      <c r="AA95" s="25" t="str">
        <f>IF($U95="","",IF(COUNTIF(HC!$C:$C,$U95)&gt;0,"Y",IF(COUNTIF($U$5:$U95,$U95)=1,"N","dup")))</f>
        <v>Y</v>
      </c>
    </row>
    <row r="96" spans="1:27" x14ac:dyDescent="0.3">
      <c r="A96" s="19">
        <f>IF(INDEX('Agents Shift'!$B:$B,ROW())="","",INDEX('Agents Shift'!$B:$B,ROW()))</f>
        <v>100064</v>
      </c>
      <c r="B96" s="20" t="str">
        <f>IF($A96="","",_xlfn.XLOOKUP($A96,HC!$A:$A,HC!$B:$B,""))</f>
        <v>Dummy_AG 64</v>
      </c>
      <c r="C96" s="19" t="str">
        <f>IF($A96="","",_xlfn.XLOOKUP($A96,HC!$A:$A,HC!$E:$E,""))</f>
        <v>LOB_2</v>
      </c>
      <c r="D96" s="20" t="str">
        <f>IF($A96="","",_xlfn.XLOOKUP($A96,HC!$A:$A,HC!$D:$D,""))</f>
        <v>Dummy_TL 5</v>
      </c>
      <c r="E96" s="68">
        <f>IF(OR($A96="",$AE$3=""),"",IFERROR(IF(ISBLANK(INDEX('Agents Shift'!$F:$S,MATCH($A96,'Agents Shift'!$B:$B,0),$AE$3)),"",INDEX('Agents Shift'!$F:$S,MATCH($A96,'Agents Shift'!$B:$B,0),$AE$3)),""))</f>
        <v>0.33333333333333331</v>
      </c>
      <c r="F96" s="68">
        <f>IF(OR($A96="",$AE$3=""),"",IFERROR(IF(ISBLANK(INDEX('Agents Shift'!$F:$S,MATCH($A96,'Agents Shift'!$B:$B,0),$AE$3+1)),"",INDEX('Agents Shift'!$F:$S,MATCH($A96,'Agents Shift'!$B:$B,0),$AE$3+1)),""))</f>
        <v>0.66666666666666663</v>
      </c>
      <c r="G96" s="20" t="str">
        <f>IF($A96="","",_xlfn.XLOOKUP($A96,HC!$A:$A,HC!$C:$C,""))</f>
        <v>Dummy_USR 64</v>
      </c>
      <c r="H96" s="20" t="str">
        <f t="shared" si="13"/>
        <v>1st Login</v>
      </c>
      <c r="I96" s="19" t="str">
        <f t="shared" si="14"/>
        <v>11:37</v>
      </c>
      <c r="J96" s="19" t="str">
        <f>IF(OR($A96="",$H96=""),"",IF($H96="Not in Web Tool","Unmatched",_xlfn.XLOOKUP($H96,'RAW Data'!$E:$E,'RAW Data'!$F:$F,"Unmapped")))</f>
        <v>Yes</v>
      </c>
      <c r="K96" s="19" t="str">
        <f t="shared" si="15"/>
        <v>YES</v>
      </c>
      <c r="M96" s="21">
        <f t="shared" si="16"/>
        <v>480</v>
      </c>
      <c r="N96" s="21">
        <f t="shared" si="17"/>
        <v>960</v>
      </c>
      <c r="P96" s="22" t="s">
        <v>39</v>
      </c>
      <c r="Q96" s="23">
        <v>92</v>
      </c>
      <c r="R96" s="23" t="str">
        <f>IF($C$3="Live Paste",IF($P96="","",$P96&amp;""),IF($AD$3="","",INDEX('Extraction History'!$A$3:$DT$9102,$Q96,$AD$3)&amp;""))</f>
        <v>DA</v>
      </c>
      <c r="S96" s="23">
        <f t="shared" si="24"/>
        <v>549</v>
      </c>
      <c r="T96" s="23" t="str">
        <f t="shared" si="18"/>
        <v>Dummy_USR 87 20261</v>
      </c>
      <c r="U96" s="23" t="str">
        <f t="shared" si="19"/>
        <v>Dummy_USR 87</v>
      </c>
      <c r="V96" s="24" t="str">
        <f t="shared" si="20"/>
        <v>20261</v>
      </c>
      <c r="W96" s="23">
        <f t="shared" si="25"/>
        <v>550</v>
      </c>
      <c r="X96" s="23" t="str">
        <f t="shared" si="21"/>
        <v>Offline · 3:15:28:41</v>
      </c>
      <c r="Y96" s="23" t="str">
        <f t="shared" si="22"/>
        <v>3:15:28:41</v>
      </c>
      <c r="Z96" s="23" t="str">
        <f t="shared" si="23"/>
        <v>Offline</v>
      </c>
      <c r="AA96" s="25" t="str">
        <f>IF($U96="","",IF(COUNTIF(HC!$C:$C,$U96)&gt;0,"Y",IF(COUNTIF($U$5:$U96,$U96)=1,"N","dup")))</f>
        <v>Y</v>
      </c>
    </row>
    <row r="97" spans="1:27" x14ac:dyDescent="0.3">
      <c r="A97" s="19">
        <f>IF(INDEX('Agents Shift'!$B:$B,ROW())="","",INDEX('Agents Shift'!$B:$B,ROW()))</f>
        <v>100068</v>
      </c>
      <c r="B97" s="20" t="str">
        <f>IF($A97="","",_xlfn.XLOOKUP($A97,HC!$A:$A,HC!$B:$B,""))</f>
        <v>Dummy_AG 68</v>
      </c>
      <c r="C97" s="19" t="str">
        <f>IF($A97="","",_xlfn.XLOOKUP($A97,HC!$A:$A,HC!$E:$E,""))</f>
        <v>LOB_1</v>
      </c>
      <c r="D97" s="20" t="str">
        <f>IF($A97="","",_xlfn.XLOOKUP($A97,HC!$A:$A,HC!$D:$D,""))</f>
        <v>Dummy_TL 4</v>
      </c>
      <c r="E97" s="68" t="str">
        <f>IF(OR($A97="",$AE$3=""),"",IFERROR(IF(ISBLANK(INDEX('Agents Shift'!$F:$S,MATCH($A97,'Agents Shift'!$B:$B,0),$AE$3)),"",INDEX('Agents Shift'!$F:$S,MATCH($A97,'Agents Shift'!$B:$B,0),$AE$3)),""))</f>
        <v>VAC</v>
      </c>
      <c r="F97" s="68" t="str">
        <f>IF(OR($A97="",$AE$3=""),"",IFERROR(IF(ISBLANK(INDEX('Agents Shift'!$F:$S,MATCH($A97,'Agents Shift'!$B:$B,0),$AE$3+1)),"",INDEX('Agents Shift'!$F:$S,MATCH($A97,'Agents Shift'!$B:$B,0),$AE$3+1)),""))</f>
        <v>VAC</v>
      </c>
      <c r="G97" s="20" t="str">
        <f>IF($A97="","",_xlfn.XLOOKUP($A97,HC!$A:$A,HC!$C:$C,""))</f>
        <v>Dummy_USR 68</v>
      </c>
      <c r="H97" s="20" t="str">
        <f t="shared" si="13"/>
        <v>Offline</v>
      </c>
      <c r="I97" s="19" t="str">
        <f t="shared" si="14"/>
        <v>3:20:56:04</v>
      </c>
      <c r="J97" s="19" t="str">
        <f>IF(OR($A97="",$H97=""),"",IF($H97="Not in Web Tool","Unmatched",_xlfn.XLOOKUP($H97,'RAW Data'!$E:$E,'RAW Data'!$F:$F,"Unmapped")))</f>
        <v>No</v>
      </c>
      <c r="K97" s="19" t="str">
        <f t="shared" si="15"/>
        <v>NO</v>
      </c>
      <c r="M97" s="21" t="str">
        <f t="shared" si="16"/>
        <v/>
      </c>
      <c r="N97" s="21" t="str">
        <f t="shared" si="17"/>
        <v/>
      </c>
      <c r="P97" s="22" t="s">
        <v>150</v>
      </c>
      <c r="Q97" s="23">
        <v>93</v>
      </c>
      <c r="R97" s="23" t="str">
        <f>IF($C$3="Live Paste",IF($P97="","",$P97&amp;""),IF($AD$3="","",INDEX('Extraction History'!$A$3:$DT$9102,$Q97,$AD$3)&amp;""))</f>
        <v>Dummy_USR 159 25241</v>
      </c>
      <c r="S97" s="23">
        <f t="shared" si="24"/>
        <v>555</v>
      </c>
      <c r="T97" s="23" t="str">
        <f t="shared" si="18"/>
        <v>Dummy_USR 86 20142</v>
      </c>
      <c r="U97" s="23" t="str">
        <f t="shared" si="19"/>
        <v>Dummy_USR 86</v>
      </c>
      <c r="V97" s="24" t="str">
        <f t="shared" si="20"/>
        <v>20142</v>
      </c>
      <c r="W97" s="23">
        <f t="shared" si="25"/>
        <v>556</v>
      </c>
      <c r="X97" s="23" t="str">
        <f t="shared" si="21"/>
        <v>Offline · 14:00:01</v>
      </c>
      <c r="Y97" s="23" t="str">
        <f t="shared" si="22"/>
        <v>14:00:01</v>
      </c>
      <c r="Z97" s="23" t="str">
        <f t="shared" si="23"/>
        <v>Offline</v>
      </c>
      <c r="AA97" s="25" t="str">
        <f>IF($U97="","",IF(COUNTIF(HC!$C:$C,$U97)&gt;0,"Y",IF(COUNTIF($U$5:$U97,$U97)=1,"N","dup")))</f>
        <v>Y</v>
      </c>
    </row>
    <row r="98" spans="1:27" x14ac:dyDescent="0.3">
      <c r="A98" s="19">
        <f>IF(INDEX('Agents Shift'!$B:$B,ROW())="","",INDEX('Agents Shift'!$B:$B,ROW()))</f>
        <v>100029</v>
      </c>
      <c r="B98" s="20" t="str">
        <f>IF($A98="","",_xlfn.XLOOKUP($A98,HC!$A:$A,HC!$B:$B,""))</f>
        <v>Dummy_AG 29</v>
      </c>
      <c r="C98" s="19" t="str">
        <f>IF($A98="","",_xlfn.XLOOKUP($A98,HC!$A:$A,HC!$E:$E,""))</f>
        <v>LOB_3</v>
      </c>
      <c r="D98" s="20" t="str">
        <f>IF($A98="","",_xlfn.XLOOKUP($A98,HC!$A:$A,HC!$D:$D,""))</f>
        <v>Dummy_TL 3</v>
      </c>
      <c r="E98" s="68">
        <f>IF(OR($A98="",$AE$3=""),"",IFERROR(IF(ISBLANK(INDEX('Agents Shift'!$F:$S,MATCH($A98,'Agents Shift'!$B:$B,0),$AE$3)),"",INDEX('Agents Shift'!$F:$S,MATCH($A98,'Agents Shift'!$B:$B,0),$AE$3)),""))</f>
        <v>0.54166666666666663</v>
      </c>
      <c r="F98" s="68">
        <f>IF(OR($A98="",$AE$3=""),"",IFERROR(IF(ISBLANK(INDEX('Agents Shift'!$F:$S,MATCH($A98,'Agents Shift'!$B:$B,0),$AE$3+1)),"",INDEX('Agents Shift'!$F:$S,MATCH($A98,'Agents Shift'!$B:$B,0),$AE$3+1)),""))</f>
        <v>0.875</v>
      </c>
      <c r="G98" s="20" t="str">
        <f>IF($A98="","",_xlfn.XLOOKUP($A98,HC!$A:$A,HC!$C:$C,""))</f>
        <v>Dummy_USR 29</v>
      </c>
      <c r="H98" s="20" t="str">
        <f t="shared" si="13"/>
        <v>1st Login</v>
      </c>
      <c r="I98" s="19" t="str">
        <f t="shared" si="14"/>
        <v>16:44</v>
      </c>
      <c r="J98" s="19" t="str">
        <f>IF(OR($A98="",$H98=""),"",IF($H98="Not in Web Tool","Unmatched",_xlfn.XLOOKUP($H98,'RAW Data'!$E:$E,'RAW Data'!$F:$F,"Unmapped")))</f>
        <v>Yes</v>
      </c>
      <c r="K98" s="19" t="str">
        <f t="shared" si="15"/>
        <v>YES</v>
      </c>
      <c r="M98" s="21">
        <f t="shared" si="16"/>
        <v>780</v>
      </c>
      <c r="N98" s="21">
        <f t="shared" si="17"/>
        <v>1260</v>
      </c>
      <c r="P98" s="22" t="s">
        <v>140</v>
      </c>
      <c r="Q98" s="23">
        <v>94</v>
      </c>
      <c r="R98" s="23" t="str">
        <f>IF($C$3="Live Paste",IF($P98="","",$P98&amp;""),IF($AD$3="","",INDEX('Extraction History'!$A$3:$DT$9102,$Q98,$AD$3)&amp;""))</f>
        <v>Unknown</v>
      </c>
      <c r="S98" s="23">
        <f t="shared" si="24"/>
        <v>561</v>
      </c>
      <c r="T98" s="23" t="str">
        <f t="shared" si="18"/>
        <v>Dummy_USR 116 29382</v>
      </c>
      <c r="U98" s="23" t="str">
        <f t="shared" si="19"/>
        <v>Dummy_USR 116</v>
      </c>
      <c r="V98" s="24" t="str">
        <f t="shared" si="20"/>
        <v>29382</v>
      </c>
      <c r="W98" s="23">
        <f t="shared" si="25"/>
        <v>562</v>
      </c>
      <c r="X98" s="23" t="str">
        <f t="shared" si="21"/>
        <v>Offline · 17:29:56</v>
      </c>
      <c r="Y98" s="23" t="str">
        <f t="shared" si="22"/>
        <v>17:29:56</v>
      </c>
      <c r="Z98" s="23" t="str">
        <f t="shared" si="23"/>
        <v>Offline</v>
      </c>
      <c r="AA98" s="25" t="str">
        <f>IF($U98="","",IF(COUNTIF(HC!$C:$C,$U98)&gt;0,"Y",IF(COUNTIF($U$5:$U98,$U98)=1,"N","dup")))</f>
        <v>Y</v>
      </c>
    </row>
    <row r="99" spans="1:27" x14ac:dyDescent="0.3">
      <c r="A99" s="19">
        <f>IF(INDEX('Agents Shift'!$B:$B,ROW())="","",INDEX('Agents Shift'!$B:$B,ROW()))</f>
        <v>100015</v>
      </c>
      <c r="B99" s="20" t="str">
        <f>IF($A99="","",_xlfn.XLOOKUP($A99,HC!$A:$A,HC!$B:$B,""))</f>
        <v>Dummy_AG 15</v>
      </c>
      <c r="C99" s="19" t="str">
        <f>IF($A99="","",_xlfn.XLOOKUP($A99,HC!$A:$A,HC!$E:$E,""))</f>
        <v>LOB_3</v>
      </c>
      <c r="D99" s="20" t="str">
        <f>IF($A99="","",_xlfn.XLOOKUP($A99,HC!$A:$A,HC!$D:$D,""))</f>
        <v>Dummy_TL 3</v>
      </c>
      <c r="E99" s="68">
        <f>IF(OR($A99="",$AE$3=""),"",IFERROR(IF(ISBLANK(INDEX('Agents Shift'!$F:$S,MATCH($A99,'Agents Shift'!$B:$B,0),$AE$3)),"",INDEX('Agents Shift'!$F:$S,MATCH($A99,'Agents Shift'!$B:$B,0),$AE$3)),""))</f>
        <v>0.33333333333333331</v>
      </c>
      <c r="F99" s="68">
        <f>IF(OR($A99="",$AE$3=""),"",IFERROR(IF(ISBLANK(INDEX('Agents Shift'!$F:$S,MATCH($A99,'Agents Shift'!$B:$B,0),$AE$3+1)),"",INDEX('Agents Shift'!$F:$S,MATCH($A99,'Agents Shift'!$B:$B,0),$AE$3+1)),""))</f>
        <v>0.66666666666666663</v>
      </c>
      <c r="G99" s="20" t="str">
        <f>IF($A99="","",_xlfn.XLOOKUP($A99,HC!$A:$A,HC!$C:$C,""))</f>
        <v>Dummy_USR 15</v>
      </c>
      <c r="H99" s="20" t="str">
        <f t="shared" si="13"/>
        <v>Ops</v>
      </c>
      <c r="I99" s="19" t="str">
        <f t="shared" si="14"/>
        <v>01:18:04</v>
      </c>
      <c r="J99" s="19" t="str">
        <f>IF(OR($A99="",$H99=""),"",IF($H99="Not in Web Tool","Unmatched",_xlfn.XLOOKUP($H99,'RAW Data'!$E:$E,'RAW Data'!$F:$F,"Unmapped")))</f>
        <v>Yes</v>
      </c>
      <c r="K99" s="19" t="str">
        <f t="shared" si="15"/>
        <v>YES</v>
      </c>
      <c r="M99" s="21">
        <f t="shared" si="16"/>
        <v>480</v>
      </c>
      <c r="N99" s="21">
        <f t="shared" si="17"/>
        <v>960</v>
      </c>
      <c r="P99" s="22" t="s">
        <v>119</v>
      </c>
      <c r="Q99" s="23">
        <v>95</v>
      </c>
      <c r="R99" s="23" t="str">
        <f>IF($C$3="Live Paste",IF($P99="","",$P99&amp;""),IF($AD$3="","",INDEX('Extraction History'!$A$3:$DT$9102,$Q99,$AD$3)&amp;""))</f>
        <v> 0  0  0</v>
      </c>
      <c r="S99" s="23">
        <f t="shared" si="24"/>
        <v>567</v>
      </c>
      <c r="T99" s="23" t="str">
        <f t="shared" si="18"/>
        <v>Dummy_USR 84 20149</v>
      </c>
      <c r="U99" s="23" t="str">
        <f t="shared" si="19"/>
        <v>Dummy_USR 84</v>
      </c>
      <c r="V99" s="24" t="str">
        <f t="shared" si="20"/>
        <v>20149</v>
      </c>
      <c r="W99" s="23">
        <f t="shared" si="25"/>
        <v>568</v>
      </c>
      <c r="X99" s="23" t="str">
        <f t="shared" si="21"/>
        <v>Offline · 15:55:45</v>
      </c>
      <c r="Y99" s="23" t="str">
        <f t="shared" si="22"/>
        <v>15:55:45</v>
      </c>
      <c r="Z99" s="23" t="str">
        <f t="shared" si="23"/>
        <v>Offline</v>
      </c>
      <c r="AA99" s="25" t="str">
        <f>IF($U99="","",IF(COUNTIF(HC!$C:$C,$U99)&gt;0,"Y",IF(COUNTIF($U$5:$U99,$U99)=1,"N","dup")))</f>
        <v>Y</v>
      </c>
    </row>
    <row r="100" spans="1:27" x14ac:dyDescent="0.3">
      <c r="A100" s="19">
        <f>IF(INDEX('Agents Shift'!$B:$B,ROW())="","",INDEX('Agents Shift'!$B:$B,ROW()))</f>
        <v>100081</v>
      </c>
      <c r="B100" s="20" t="str">
        <f>IF($A100="","",_xlfn.XLOOKUP($A100,HC!$A:$A,HC!$B:$B,""))</f>
        <v>Dummy_AG 81</v>
      </c>
      <c r="C100" s="19" t="str">
        <f>IF($A100="","",_xlfn.XLOOKUP($A100,HC!$A:$A,HC!$E:$E,""))</f>
        <v>LOB_1</v>
      </c>
      <c r="D100" s="20" t="str">
        <f>IF($A100="","",_xlfn.XLOOKUP($A100,HC!$A:$A,HC!$D:$D,""))</f>
        <v>Dummy_TL 8</v>
      </c>
      <c r="E100" s="68">
        <f>IF(OR($A100="",$AE$3=""),"",IFERROR(IF(ISBLANK(INDEX('Agents Shift'!$F:$S,MATCH($A100,'Agents Shift'!$B:$B,0),$AE$3)),"",INDEX('Agents Shift'!$F:$S,MATCH($A100,'Agents Shift'!$B:$B,0),$AE$3)),""))</f>
        <v>0.625</v>
      </c>
      <c r="F100" s="68">
        <f>IF(OR($A100="",$AE$3=""),"",IFERROR(IF(ISBLANK(INDEX('Agents Shift'!$F:$S,MATCH($A100,'Agents Shift'!$B:$B,0),$AE$3+1)),"",INDEX('Agents Shift'!$F:$S,MATCH($A100,'Agents Shift'!$B:$B,0),$AE$3+1)),""))</f>
        <v>0.95833333333333337</v>
      </c>
      <c r="G100" s="20" t="str">
        <f>IF($A100="","",_xlfn.XLOOKUP($A100,HC!$A:$A,HC!$C:$C,""))</f>
        <v>Dummy_USR 81</v>
      </c>
      <c r="H100" s="20" t="str">
        <f t="shared" si="13"/>
        <v>Offline</v>
      </c>
      <c r="I100" s="19" t="str">
        <f t="shared" si="14"/>
        <v>14:00:43</v>
      </c>
      <c r="J100" s="19" t="str">
        <f>IF(OR($A100="",$H100=""),"",IF($H100="Not in Web Tool","Unmatched",_xlfn.XLOOKUP($H100,'RAW Data'!$E:$E,'RAW Data'!$F:$F,"Unmapped")))</f>
        <v>No</v>
      </c>
      <c r="K100" s="19" t="str">
        <f t="shared" si="15"/>
        <v>NO</v>
      </c>
      <c r="M100" s="21">
        <f t="shared" si="16"/>
        <v>900</v>
      </c>
      <c r="N100" s="21">
        <f t="shared" si="17"/>
        <v>1380</v>
      </c>
      <c r="P100" s="22" t="s">
        <v>120</v>
      </c>
      <c r="Q100" s="23">
        <v>96</v>
      </c>
      <c r="R100" s="23" t="str">
        <f>IF($C$3="Live Paste",IF($P100="","",$P100&amp;""),IF($AD$3="","",INDEX('Extraction History'!$A$3:$DT$9102,$Q100,$AD$3)&amp;""))</f>
        <v> 00:00:00  00:00:00  --:--:--</v>
      </c>
      <c r="S100" s="23">
        <f t="shared" si="24"/>
        <v>573</v>
      </c>
      <c r="T100" s="23" t="str">
        <f t="shared" si="18"/>
        <v>Dummy_USR 83 20036</v>
      </c>
      <c r="U100" s="23" t="str">
        <f t="shared" si="19"/>
        <v>Dummy_USR 83</v>
      </c>
      <c r="V100" s="24" t="str">
        <f t="shared" si="20"/>
        <v>20036</v>
      </c>
      <c r="W100" s="23">
        <f t="shared" si="25"/>
        <v>574</v>
      </c>
      <c r="X100" s="23" t="str">
        <f t="shared" si="21"/>
        <v>Offline · 14:00:02</v>
      </c>
      <c r="Y100" s="23" t="str">
        <f t="shared" si="22"/>
        <v>14:00:02</v>
      </c>
      <c r="Z100" s="23" t="str">
        <f t="shared" si="23"/>
        <v>Offline</v>
      </c>
      <c r="AA100" s="25" t="str">
        <f>IF($U100="","",IF(COUNTIF(HC!$C:$C,$U100)&gt;0,"Y",IF(COUNTIF($U$5:$U100,$U100)=1,"N","dup")))</f>
        <v>Y</v>
      </c>
    </row>
    <row r="101" spans="1:27" x14ac:dyDescent="0.3">
      <c r="A101" s="19">
        <f>IF(INDEX('Agents Shift'!$B:$B,ROW())="","",INDEX('Agents Shift'!$B:$B,ROW()))</f>
        <v>100060</v>
      </c>
      <c r="B101" s="20" t="str">
        <f>IF($A101="","",_xlfn.XLOOKUP($A101,HC!$A:$A,HC!$B:$B,""))</f>
        <v>Dummy_AG 60</v>
      </c>
      <c r="C101" s="19" t="str">
        <f>IF($A101="","",_xlfn.XLOOKUP($A101,HC!$A:$A,HC!$E:$E,""))</f>
        <v>LOB_3</v>
      </c>
      <c r="D101" s="20" t="str">
        <f>IF($A101="","",_xlfn.XLOOKUP($A101,HC!$A:$A,HC!$D:$D,""))</f>
        <v>Dummy_TL 3</v>
      </c>
      <c r="E101" s="68">
        <f>IF(OR($A101="",$AE$3=""),"",IFERROR(IF(ISBLANK(INDEX('Agents Shift'!$F:$S,MATCH($A101,'Agents Shift'!$B:$B,0),$AE$3)),"",INDEX('Agents Shift'!$F:$S,MATCH($A101,'Agents Shift'!$B:$B,0),$AE$3)),""))</f>
        <v>0.54166666666666663</v>
      </c>
      <c r="F101" s="68">
        <f>IF(OR($A101="",$AE$3=""),"",IFERROR(IF(ISBLANK(INDEX('Agents Shift'!$F:$S,MATCH($A101,'Agents Shift'!$B:$B,0),$AE$3+1)),"",INDEX('Agents Shift'!$F:$S,MATCH($A101,'Agents Shift'!$B:$B,0),$AE$3+1)),""))</f>
        <v>0.875</v>
      </c>
      <c r="G101" s="20" t="str">
        <f>IF($A101="","",_xlfn.XLOOKUP($A101,HC!$A:$A,HC!$C:$C,""))</f>
        <v>Dummy_USR 60</v>
      </c>
      <c r="H101" s="20" t="str">
        <f t="shared" si="13"/>
        <v>Offline</v>
      </c>
      <c r="I101" s="19" t="str">
        <f t="shared" si="14"/>
        <v>1:15:59:58</v>
      </c>
      <c r="J101" s="19" t="str">
        <f>IF(OR($A101="",$H101=""),"",IF($H101="Not in Web Tool","Unmatched",_xlfn.XLOOKUP($H101,'RAW Data'!$E:$E,'RAW Data'!$F:$F,"Unmapped")))</f>
        <v>No</v>
      </c>
      <c r="K101" s="19" t="str">
        <f t="shared" si="15"/>
        <v>NO</v>
      </c>
      <c r="M101" s="21">
        <f t="shared" si="16"/>
        <v>780</v>
      </c>
      <c r="N101" s="21">
        <f t="shared" si="17"/>
        <v>1260</v>
      </c>
      <c r="P101" s="22" t="s">
        <v>34</v>
      </c>
      <c r="Q101" s="23">
        <v>97</v>
      </c>
      <c r="R101" s="23" t="str">
        <f>IF($C$3="Live Paste",IF($P101="","",$P101&amp;""),IF($AD$3="","",INDEX('Extraction History'!$A$3:$DT$9102,$Q101,$AD$3)&amp;""))</f>
        <v>Employee State</v>
      </c>
      <c r="S101" s="23">
        <f t="shared" si="24"/>
        <v>579</v>
      </c>
      <c r="T101" s="23" t="str">
        <f t="shared" si="18"/>
        <v>Dummy_USR 82 29052</v>
      </c>
      <c r="U101" s="23" t="str">
        <f t="shared" si="19"/>
        <v>Dummy_USR 82</v>
      </c>
      <c r="V101" s="24" t="str">
        <f t="shared" si="20"/>
        <v>29052</v>
      </c>
      <c r="W101" s="23">
        <f t="shared" si="25"/>
        <v>580</v>
      </c>
      <c r="X101" s="23" t="str">
        <f t="shared" si="21"/>
        <v>Available · 14:22</v>
      </c>
      <c r="Y101" s="23" t="str">
        <f t="shared" si="22"/>
        <v>14:22</v>
      </c>
      <c r="Z101" s="23" t="str">
        <f t="shared" si="23"/>
        <v>Available</v>
      </c>
      <c r="AA101" s="25" t="str">
        <f>IF($U101="","",IF(COUNTIF(HC!$C:$C,$U101)&gt;0,"Y",IF(COUNTIF($U$5:$U101,$U101)=1,"N","dup")))</f>
        <v>Y</v>
      </c>
    </row>
    <row r="102" spans="1:27" x14ac:dyDescent="0.3">
      <c r="A102" s="19">
        <f>IF(INDEX('Agents Shift'!$B:$B,ROW())="","",INDEX('Agents Shift'!$B:$B,ROW()))</f>
        <v>100095</v>
      </c>
      <c r="B102" s="20" t="str">
        <f>IF($A102="","",_xlfn.XLOOKUP($A102,HC!$A:$A,HC!$B:$B,""))</f>
        <v>Dummy_AG 95</v>
      </c>
      <c r="C102" s="19" t="str">
        <f>IF($A102="","",_xlfn.XLOOKUP($A102,HC!$A:$A,HC!$E:$E,""))</f>
        <v>LOB_2</v>
      </c>
      <c r="D102" s="20" t="str">
        <f>IF($A102="","",_xlfn.XLOOKUP($A102,HC!$A:$A,HC!$D:$D,""))</f>
        <v>Dummy_TL 10</v>
      </c>
      <c r="E102" s="68">
        <f>IF(OR($A102="",$AE$3=""),"",IFERROR(IF(ISBLANK(INDEX('Agents Shift'!$F:$S,MATCH($A102,'Agents Shift'!$B:$B,0),$AE$3)),"",INDEX('Agents Shift'!$F:$S,MATCH($A102,'Agents Shift'!$B:$B,0),$AE$3)),""))</f>
        <v>0.625</v>
      </c>
      <c r="F102" s="68">
        <f>IF(OR($A102="",$AE$3=""),"",IFERROR(IF(ISBLANK(INDEX('Agents Shift'!$F:$S,MATCH($A102,'Agents Shift'!$B:$B,0),$AE$3+1)),"",INDEX('Agents Shift'!$F:$S,MATCH($A102,'Agents Shift'!$B:$B,0),$AE$3+1)),""))</f>
        <v>0.95833333333333337</v>
      </c>
      <c r="G102" s="20" t="str">
        <f>IF($A102="","",_xlfn.XLOOKUP($A102,HC!$A:$A,HC!$C:$C,""))</f>
        <v>Dummy_USR 95</v>
      </c>
      <c r="H102" s="20" t="str">
        <f t="shared" si="13"/>
        <v>Offline</v>
      </c>
      <c r="I102" s="19" t="str">
        <f t="shared" si="14"/>
        <v>1:13:59:55</v>
      </c>
      <c r="J102" s="19" t="str">
        <f>IF(OR($A102="",$H102=""),"",IF($H102="Not in Web Tool","Unmatched",_xlfn.XLOOKUP($H102,'RAW Data'!$E:$E,'RAW Data'!$F:$F,"Unmapped")))</f>
        <v>No</v>
      </c>
      <c r="K102" s="19" t="str">
        <f t="shared" si="15"/>
        <v>NO</v>
      </c>
      <c r="M102" s="21">
        <f t="shared" si="16"/>
        <v>900</v>
      </c>
      <c r="N102" s="21">
        <f t="shared" si="17"/>
        <v>1380</v>
      </c>
      <c r="P102" s="22" t="s">
        <v>39</v>
      </c>
      <c r="Q102" s="23">
        <v>98</v>
      </c>
      <c r="R102" s="23" t="str">
        <f>IF($C$3="Live Paste",IF($P102="","",$P102&amp;""),IF($AD$3="","",INDEX('Extraction History'!$A$3:$DT$9102,$Q102,$AD$3)&amp;""))</f>
        <v>DA</v>
      </c>
      <c r="S102" s="23">
        <f t="shared" si="24"/>
        <v>585</v>
      </c>
      <c r="T102" s="23" t="str">
        <f t="shared" si="18"/>
        <v>Dummy_USR 81 20072</v>
      </c>
      <c r="U102" s="23" t="str">
        <f t="shared" si="19"/>
        <v>Dummy_USR 81</v>
      </c>
      <c r="V102" s="24" t="str">
        <f t="shared" si="20"/>
        <v>20072</v>
      </c>
      <c r="W102" s="23">
        <f t="shared" si="25"/>
        <v>586</v>
      </c>
      <c r="X102" s="23" t="str">
        <f t="shared" si="21"/>
        <v>Offline · 14:00:43</v>
      </c>
      <c r="Y102" s="23" t="str">
        <f t="shared" si="22"/>
        <v>14:00:43</v>
      </c>
      <c r="Z102" s="23" t="str">
        <f t="shared" si="23"/>
        <v>Offline</v>
      </c>
      <c r="AA102" s="25" t="str">
        <f>IF($U102="","",IF(COUNTIF(HC!$C:$C,$U102)&gt;0,"Y",IF(COUNTIF($U$5:$U102,$U102)=1,"N","dup")))</f>
        <v>Y</v>
      </c>
    </row>
    <row r="103" spans="1:27" x14ac:dyDescent="0.3">
      <c r="A103" s="19">
        <f>IF(INDEX('Agents Shift'!$B:$B,ROW())="","",INDEX('Agents Shift'!$B:$B,ROW()))</f>
        <v>100086</v>
      </c>
      <c r="B103" s="20" t="str">
        <f>IF($A103="","",_xlfn.XLOOKUP($A103,HC!$A:$A,HC!$B:$B,""))</f>
        <v>Dummy_AG 86</v>
      </c>
      <c r="C103" s="19" t="str">
        <f>IF($A103="","",_xlfn.XLOOKUP($A103,HC!$A:$A,HC!$E:$E,""))</f>
        <v>LOB_1</v>
      </c>
      <c r="D103" s="20" t="str">
        <f>IF($A103="","",_xlfn.XLOOKUP($A103,HC!$A:$A,HC!$D:$D,""))</f>
        <v>Dummy_TL 7</v>
      </c>
      <c r="E103" s="68">
        <f>IF(OR($A103="",$AE$3=""),"",IFERROR(IF(ISBLANK(INDEX('Agents Shift'!$F:$S,MATCH($A103,'Agents Shift'!$B:$B,0),$AE$3)),"",INDEX('Agents Shift'!$F:$S,MATCH($A103,'Agents Shift'!$B:$B,0),$AE$3)),""))</f>
        <v>0.625</v>
      </c>
      <c r="F103" s="68">
        <f>IF(OR($A103="",$AE$3=""),"",IFERROR(IF(ISBLANK(INDEX('Agents Shift'!$F:$S,MATCH($A103,'Agents Shift'!$B:$B,0),$AE$3+1)),"",INDEX('Agents Shift'!$F:$S,MATCH($A103,'Agents Shift'!$B:$B,0),$AE$3+1)),""))</f>
        <v>0.91666666666666663</v>
      </c>
      <c r="G103" s="20" t="str">
        <f>IF($A103="","",_xlfn.XLOOKUP($A103,HC!$A:$A,HC!$C:$C,""))</f>
        <v>Dummy_USR 86</v>
      </c>
      <c r="H103" s="20" t="str">
        <f t="shared" si="13"/>
        <v>Offline</v>
      </c>
      <c r="I103" s="19" t="str">
        <f t="shared" si="14"/>
        <v>14:00:01</v>
      </c>
      <c r="J103" s="19" t="str">
        <f>IF(OR($A103="",$H103=""),"",IF($H103="Not in Web Tool","Unmatched",_xlfn.XLOOKUP($H103,'RAW Data'!$E:$E,'RAW Data'!$F:$F,"Unmapped")))</f>
        <v>No</v>
      </c>
      <c r="K103" s="19" t="str">
        <f t="shared" si="15"/>
        <v>NO</v>
      </c>
      <c r="M103" s="21">
        <f t="shared" si="16"/>
        <v>900</v>
      </c>
      <c r="N103" s="21">
        <f t="shared" si="17"/>
        <v>1320</v>
      </c>
      <c r="P103" s="22" t="s">
        <v>151</v>
      </c>
      <c r="Q103" s="23">
        <v>99</v>
      </c>
      <c r="R103" s="23" t="str">
        <f>IF($C$3="Live Paste",IF($P103="","",$P103&amp;""),IF($AD$3="","",INDEX('Extraction History'!$A$3:$DT$9102,$Q103,$AD$3)&amp;""))</f>
        <v>Dummy_USR 158 25267</v>
      </c>
      <c r="S103" s="23">
        <f t="shared" si="24"/>
        <v>591</v>
      </c>
      <c r="T103" s="23" t="str">
        <f t="shared" si="18"/>
        <v>Dummy_USR 80 20050</v>
      </c>
      <c r="U103" s="23" t="str">
        <f t="shared" si="19"/>
        <v>Dummy_USR 80</v>
      </c>
      <c r="V103" s="24" t="str">
        <f t="shared" si="20"/>
        <v>20050</v>
      </c>
      <c r="W103" s="23">
        <f t="shared" si="25"/>
        <v>592</v>
      </c>
      <c r="X103" s="23" t="str">
        <f t="shared" si="21"/>
        <v>ACD · 04:14</v>
      </c>
      <c r="Y103" s="23" t="str">
        <f t="shared" si="22"/>
        <v>04:14</v>
      </c>
      <c r="Z103" s="23" t="str">
        <f t="shared" si="23"/>
        <v>ACD</v>
      </c>
      <c r="AA103" s="25" t="str">
        <f>IF($U103="","",IF(COUNTIF(HC!$C:$C,$U103)&gt;0,"Y",IF(COUNTIF($U$5:$U103,$U103)=1,"N","dup")))</f>
        <v>Y</v>
      </c>
    </row>
    <row r="104" spans="1:27" x14ac:dyDescent="0.3">
      <c r="A104" s="19">
        <f>IF(INDEX('Agents Shift'!$B:$B,ROW())="","",INDEX('Agents Shift'!$B:$B,ROW()))</f>
        <v>100023</v>
      </c>
      <c r="B104" s="20" t="str">
        <f>IF($A104="","",_xlfn.XLOOKUP($A104,HC!$A:$A,HC!$B:$B,""))</f>
        <v>Dummy_AG 23</v>
      </c>
      <c r="C104" s="19" t="str">
        <f>IF($A104="","",_xlfn.XLOOKUP($A104,HC!$A:$A,HC!$E:$E,""))</f>
        <v>LOB_3</v>
      </c>
      <c r="D104" s="20" t="str">
        <f>IF($A104="","",_xlfn.XLOOKUP($A104,HC!$A:$A,HC!$D:$D,""))</f>
        <v>Dummy_TL 3</v>
      </c>
      <c r="E104" s="68">
        <f>IF(OR($A104="",$AE$3=""),"",IFERROR(IF(ISBLANK(INDEX('Agents Shift'!$F:$S,MATCH($A104,'Agents Shift'!$B:$B,0),$AE$3)),"",INDEX('Agents Shift'!$F:$S,MATCH($A104,'Agents Shift'!$B:$B,0),$AE$3)),""))</f>
        <v>0.33333333333333331</v>
      </c>
      <c r="F104" s="68">
        <f>IF(OR($A104="",$AE$3=""),"",IFERROR(IF(ISBLANK(INDEX('Agents Shift'!$F:$S,MATCH($A104,'Agents Shift'!$B:$B,0),$AE$3+1)),"",INDEX('Agents Shift'!$F:$S,MATCH($A104,'Agents Shift'!$B:$B,0),$AE$3+1)),""))</f>
        <v>0.66666666666666663</v>
      </c>
      <c r="G104" s="20" t="str">
        <f>IF($A104="","",_xlfn.XLOOKUP($A104,HC!$A:$A,HC!$C:$C,""))</f>
        <v>Dummy_USR 23</v>
      </c>
      <c r="H104" s="20" t="str">
        <f t="shared" si="13"/>
        <v>Ops</v>
      </c>
      <c r="I104" s="19" t="str">
        <f t="shared" si="14"/>
        <v>05:32</v>
      </c>
      <c r="J104" s="19" t="str">
        <f>IF(OR($A104="",$H104=""),"",IF($H104="Not in Web Tool","Unmatched",_xlfn.XLOOKUP($H104,'RAW Data'!$E:$E,'RAW Data'!$F:$F,"Unmapped")))</f>
        <v>Yes</v>
      </c>
      <c r="K104" s="19" t="str">
        <f t="shared" si="15"/>
        <v>YES</v>
      </c>
      <c r="M104" s="21">
        <f t="shared" si="16"/>
        <v>480</v>
      </c>
      <c r="N104" s="21">
        <f t="shared" si="17"/>
        <v>960</v>
      </c>
      <c r="P104" s="22" t="s">
        <v>152</v>
      </c>
      <c r="Q104" s="23">
        <v>100</v>
      </c>
      <c r="R104" s="23" t="str">
        <f>IF($C$3="Live Paste",IF($P104="","",$P104&amp;""),IF($AD$3="","",INDEX('Extraction History'!$A$3:$DT$9102,$Q104,$AD$3)&amp;""))</f>
        <v>Offline · 14:00:12</v>
      </c>
      <c r="S104" s="23">
        <f t="shared" si="24"/>
        <v>597</v>
      </c>
      <c r="T104" s="23" t="str">
        <f t="shared" si="18"/>
        <v>Dummy_USR 79 20039</v>
      </c>
      <c r="U104" s="23" t="str">
        <f t="shared" si="19"/>
        <v>Dummy_USR 79</v>
      </c>
      <c r="V104" s="24" t="str">
        <f t="shared" si="20"/>
        <v>20039</v>
      </c>
      <c r="W104" s="23">
        <f t="shared" si="25"/>
        <v>598</v>
      </c>
      <c r="X104" s="23" t="str">
        <f t="shared" si="21"/>
        <v>Lunch · 13:55</v>
      </c>
      <c r="Y104" s="23" t="str">
        <f t="shared" si="22"/>
        <v>13:55</v>
      </c>
      <c r="Z104" s="23" t="str">
        <f t="shared" si="23"/>
        <v>Lunch</v>
      </c>
      <c r="AA104" s="25" t="str">
        <f>IF($U104="","",IF(COUNTIF(HC!$C:$C,$U104)&gt;0,"Y",IF(COUNTIF($U$5:$U104,$U104)=1,"N","dup")))</f>
        <v>Y</v>
      </c>
    </row>
    <row r="105" spans="1:27" x14ac:dyDescent="0.3">
      <c r="A105" s="19">
        <f>IF(INDEX('Agents Shift'!$B:$B,ROW())="","",INDEX('Agents Shift'!$B:$B,ROW()))</f>
        <v>100078</v>
      </c>
      <c r="B105" s="20" t="str">
        <f>IF($A105="","",_xlfn.XLOOKUP($A105,HC!$A:$A,HC!$B:$B,""))</f>
        <v>Dummy_AG 78</v>
      </c>
      <c r="C105" s="19" t="str">
        <f>IF($A105="","",_xlfn.XLOOKUP($A105,HC!$A:$A,HC!$E:$E,""))</f>
        <v>LOB_1</v>
      </c>
      <c r="D105" s="20" t="str">
        <f>IF($A105="","",_xlfn.XLOOKUP($A105,HC!$A:$A,HC!$D:$D,""))</f>
        <v>Dummy_TL 6</v>
      </c>
      <c r="E105" s="68" t="str">
        <f>IF(OR($A105="",$AE$3=""),"",IFERROR(IF(ISBLANK(INDEX('Agents Shift'!$F:$S,MATCH($A105,'Agents Shift'!$B:$B,0),$AE$3)),"",INDEX('Agents Shift'!$F:$S,MATCH($A105,'Agents Shift'!$B:$B,0),$AE$3)),""))</f>
        <v>OFF</v>
      </c>
      <c r="F105" s="68" t="str">
        <f>IF(OR($A105="",$AE$3=""),"",IFERROR(IF(ISBLANK(INDEX('Agents Shift'!$F:$S,MATCH($A105,'Agents Shift'!$B:$B,0),$AE$3+1)),"",INDEX('Agents Shift'!$F:$S,MATCH($A105,'Agents Shift'!$B:$B,0),$AE$3+1)),""))</f>
        <v>OFF</v>
      </c>
      <c r="G105" s="20" t="str">
        <f>IF($A105="","",_xlfn.XLOOKUP($A105,HC!$A:$A,HC!$C:$C,""))</f>
        <v>Dummy_USR 78</v>
      </c>
      <c r="H105" s="20" t="str">
        <f t="shared" si="13"/>
        <v>Offline</v>
      </c>
      <c r="I105" s="19" t="str">
        <f t="shared" si="14"/>
        <v>20:59:51</v>
      </c>
      <c r="J105" s="19" t="str">
        <f>IF(OR($A105="",$H105=""),"",IF($H105="Not in Web Tool","Unmatched",_xlfn.XLOOKUP($H105,'RAW Data'!$E:$E,'RAW Data'!$F:$F,"Unmapped")))</f>
        <v>No</v>
      </c>
      <c r="K105" s="19" t="str">
        <f t="shared" si="15"/>
        <v>NO</v>
      </c>
      <c r="M105" s="21" t="str">
        <f t="shared" si="16"/>
        <v/>
      </c>
      <c r="N105" s="21" t="str">
        <f t="shared" si="17"/>
        <v/>
      </c>
      <c r="P105" s="22" t="s">
        <v>119</v>
      </c>
      <c r="Q105" s="23">
        <v>101</v>
      </c>
      <c r="R105" s="23" t="str">
        <f>IF($C$3="Live Paste",IF($P105="","",$P105&amp;""),IF($AD$3="","",INDEX('Extraction History'!$A$3:$DT$9102,$Q105,$AD$3)&amp;""))</f>
        <v> 0  0  0</v>
      </c>
      <c r="S105" s="23">
        <f t="shared" si="24"/>
        <v>603</v>
      </c>
      <c r="T105" s="23" t="str">
        <f t="shared" si="18"/>
        <v>Dummy_USR 78 20018</v>
      </c>
      <c r="U105" s="23" t="str">
        <f t="shared" si="19"/>
        <v>Dummy_USR 78</v>
      </c>
      <c r="V105" s="24" t="str">
        <f t="shared" si="20"/>
        <v>20018</v>
      </c>
      <c r="W105" s="23">
        <f t="shared" si="25"/>
        <v>604</v>
      </c>
      <c r="X105" s="23" t="str">
        <f t="shared" si="21"/>
        <v>Offline · 20:59:51</v>
      </c>
      <c r="Y105" s="23" t="str">
        <f t="shared" si="22"/>
        <v>20:59:51</v>
      </c>
      <c r="Z105" s="23" t="str">
        <f t="shared" si="23"/>
        <v>Offline</v>
      </c>
      <c r="AA105" s="25" t="str">
        <f>IF($U105="","",IF(COUNTIF(HC!$C:$C,$U105)&gt;0,"Y",IF(COUNTIF($U$5:$U105,$U105)=1,"N","dup")))</f>
        <v>Y</v>
      </c>
    </row>
    <row r="106" spans="1:27" x14ac:dyDescent="0.3">
      <c r="A106" s="19">
        <f>IF(INDEX('Agents Shift'!$B:$B,ROW())="","",INDEX('Agents Shift'!$B:$B,ROW()))</f>
        <v>100105</v>
      </c>
      <c r="B106" s="20" t="str">
        <f>IF($A106="","",_xlfn.XLOOKUP($A106,HC!$A:$A,HC!$B:$B,""))</f>
        <v>Dummy_AG 105</v>
      </c>
      <c r="C106" s="19" t="str">
        <f>IF($A106="","",_xlfn.XLOOKUP($A106,HC!$A:$A,HC!$E:$E,""))</f>
        <v>LOB_1</v>
      </c>
      <c r="D106" s="20" t="str">
        <f>IF($A106="","",_xlfn.XLOOKUP($A106,HC!$A:$A,HC!$D:$D,""))</f>
        <v>Dummy_TL 1</v>
      </c>
      <c r="E106" s="68">
        <f>IF(OR($A106="",$AE$3=""),"",IFERROR(IF(ISBLANK(INDEX('Agents Shift'!$F:$S,MATCH($A106,'Agents Shift'!$B:$B,0),$AE$3)),"",INDEX('Agents Shift'!$F:$S,MATCH($A106,'Agents Shift'!$B:$B,0),$AE$3)),""))</f>
        <v>0.33333333333333331</v>
      </c>
      <c r="F106" s="68">
        <f>IF(OR($A106="",$AE$3=""),"",IFERROR(IF(ISBLANK(INDEX('Agents Shift'!$F:$S,MATCH($A106,'Agents Shift'!$B:$B,0),$AE$3+1)),"",INDEX('Agents Shift'!$F:$S,MATCH($A106,'Agents Shift'!$B:$B,0),$AE$3+1)),""))</f>
        <v>0.66666666666666663</v>
      </c>
      <c r="G106" s="20" t="str">
        <f>IF($A106="","",_xlfn.XLOOKUP($A106,HC!$A:$A,HC!$C:$C,""))</f>
        <v>Dummy_USR 105</v>
      </c>
      <c r="H106" s="20" t="str">
        <f t="shared" si="13"/>
        <v>ACD</v>
      </c>
      <c r="I106" s="19" t="str">
        <f t="shared" si="14"/>
        <v>05:09</v>
      </c>
      <c r="J106" s="19" t="str">
        <f>IF(OR($A106="",$H106=""),"",IF($H106="Not in Web Tool","Unmatched",_xlfn.XLOOKUP($H106,'RAW Data'!$E:$E,'RAW Data'!$F:$F,"Unmapped")))</f>
        <v>Yes</v>
      </c>
      <c r="K106" s="19" t="str">
        <f t="shared" si="15"/>
        <v>YES</v>
      </c>
      <c r="M106" s="21">
        <f t="shared" si="16"/>
        <v>480</v>
      </c>
      <c r="N106" s="21">
        <f t="shared" si="17"/>
        <v>960</v>
      </c>
      <c r="P106" s="22" t="s">
        <v>120</v>
      </c>
      <c r="Q106" s="23">
        <v>102</v>
      </c>
      <c r="R106" s="23" t="str">
        <f>IF($C$3="Live Paste",IF($P106="","",$P106&amp;""),IF($AD$3="","",INDEX('Extraction History'!$A$3:$DT$9102,$Q106,$AD$3)&amp;""))</f>
        <v> 00:00:00  00:00:00  --:--:--</v>
      </c>
      <c r="S106" s="23">
        <f t="shared" si="24"/>
        <v>609</v>
      </c>
      <c r="T106" s="23" t="str">
        <f t="shared" si="18"/>
        <v>Dummy_USR 77 20026</v>
      </c>
      <c r="U106" s="23" t="str">
        <f t="shared" si="19"/>
        <v>Dummy_USR 77</v>
      </c>
      <c r="V106" s="24" t="str">
        <f t="shared" si="20"/>
        <v>20026</v>
      </c>
      <c r="W106" s="23">
        <f t="shared" si="25"/>
        <v>610</v>
      </c>
      <c r="X106" s="23" t="str">
        <f t="shared" si="21"/>
        <v>Coaching · 17:08</v>
      </c>
      <c r="Y106" s="23" t="str">
        <f t="shared" si="22"/>
        <v>17:08</v>
      </c>
      <c r="Z106" s="23" t="str">
        <f t="shared" si="23"/>
        <v>Coaching</v>
      </c>
      <c r="AA106" s="25" t="str">
        <f>IF($U106="","",IF(COUNTIF(HC!$C:$C,$U106)&gt;0,"Y",IF(COUNTIF($U$5:$U106,$U106)=1,"N","dup")))</f>
        <v>Y</v>
      </c>
    </row>
    <row r="107" spans="1:27" x14ac:dyDescent="0.3">
      <c r="A107" s="19">
        <f>IF(INDEX('Agents Shift'!$B:$B,ROW())="","",INDEX('Agents Shift'!$B:$B,ROW()))</f>
        <v>100129</v>
      </c>
      <c r="B107" s="20" t="str">
        <f>IF($A107="","",_xlfn.XLOOKUP($A107,HC!$A:$A,HC!$B:$B,""))</f>
        <v>Dummy_AG 129</v>
      </c>
      <c r="C107" s="19" t="str">
        <f>IF($A107="","",_xlfn.XLOOKUP($A107,HC!$A:$A,HC!$E:$E,""))</f>
        <v>LOB_1</v>
      </c>
      <c r="D107" s="20" t="str">
        <f>IF($A107="","",_xlfn.XLOOKUP($A107,HC!$A:$A,HC!$D:$D,""))</f>
        <v>Dummy_TL 1</v>
      </c>
      <c r="E107" s="68" t="str">
        <f>IF(OR($A107="",$AE$3=""),"",IFERROR(IF(ISBLANK(INDEX('Agents Shift'!$F:$S,MATCH($A107,'Agents Shift'!$B:$B,0),$AE$3)),"",INDEX('Agents Shift'!$F:$S,MATCH($A107,'Agents Shift'!$B:$B,0),$AE$3)),""))</f>
        <v>OFF</v>
      </c>
      <c r="F107" s="68" t="str">
        <f>IF(OR($A107="",$AE$3=""),"",IFERROR(IF(ISBLANK(INDEX('Agents Shift'!$F:$S,MATCH($A107,'Agents Shift'!$B:$B,0),$AE$3+1)),"",INDEX('Agents Shift'!$F:$S,MATCH($A107,'Agents Shift'!$B:$B,0),$AE$3+1)),""))</f>
        <v>OFF</v>
      </c>
      <c r="G107" s="20" t="str">
        <f>IF($A107="","",_xlfn.XLOOKUP($A107,HC!$A:$A,HC!$C:$C,""))</f>
        <v>Dummy_USR 129</v>
      </c>
      <c r="H107" s="20" t="str">
        <f t="shared" si="13"/>
        <v>Offline</v>
      </c>
      <c r="I107" s="19" t="str">
        <f t="shared" si="14"/>
        <v>18:59:28</v>
      </c>
      <c r="J107" s="19" t="str">
        <f>IF(OR($A107="",$H107=""),"",IF($H107="Not in Web Tool","Unmatched",_xlfn.XLOOKUP($H107,'RAW Data'!$E:$E,'RAW Data'!$F:$F,"Unmapped")))</f>
        <v>No</v>
      </c>
      <c r="K107" s="19" t="str">
        <f t="shared" si="15"/>
        <v>NO</v>
      </c>
      <c r="M107" s="21" t="str">
        <f t="shared" si="16"/>
        <v/>
      </c>
      <c r="N107" s="21" t="str">
        <f t="shared" si="17"/>
        <v/>
      </c>
      <c r="P107" s="22" t="s">
        <v>34</v>
      </c>
      <c r="Q107" s="23">
        <v>103</v>
      </c>
      <c r="R107" s="23" t="str">
        <f>IF($C$3="Live Paste",IF($P107="","",$P107&amp;""),IF($AD$3="","",INDEX('Extraction History'!$A$3:$DT$9102,$Q107,$AD$3)&amp;""))</f>
        <v>Employee State</v>
      </c>
      <c r="S107" s="23">
        <f t="shared" si="24"/>
        <v>615</v>
      </c>
      <c r="T107" s="23" t="str">
        <f t="shared" si="18"/>
        <v>Dummy_USR 76 29506</v>
      </c>
      <c r="U107" s="23" t="str">
        <f t="shared" si="19"/>
        <v>Dummy_USR 76</v>
      </c>
      <c r="V107" s="24" t="str">
        <f t="shared" si="20"/>
        <v>29506</v>
      </c>
      <c r="W107" s="23">
        <f t="shared" si="25"/>
        <v>616</v>
      </c>
      <c r="X107" s="23" t="str">
        <f t="shared" si="21"/>
        <v>Unknown</v>
      </c>
      <c r="Y107" s="23" t="str">
        <f t="shared" si="22"/>
        <v/>
      </c>
      <c r="Z107" s="23" t="str">
        <f t="shared" si="23"/>
        <v>Unknown</v>
      </c>
      <c r="AA107" s="25" t="str">
        <f>IF($U107="","",IF(COUNTIF(HC!$C:$C,$U107)&gt;0,"Y",IF(COUNTIF($U$5:$U107,$U107)=1,"N","dup")))</f>
        <v>Y</v>
      </c>
    </row>
    <row r="108" spans="1:27" x14ac:dyDescent="0.3">
      <c r="A108" s="19">
        <f>IF(INDEX('Agents Shift'!$B:$B,ROW())="","",INDEX('Agents Shift'!$B:$B,ROW()))</f>
        <v>100148</v>
      </c>
      <c r="B108" s="20" t="str">
        <f>IF($A108="","",_xlfn.XLOOKUP($A108,HC!$A:$A,HC!$B:$B,""))</f>
        <v>Dummy_AG 148</v>
      </c>
      <c r="C108" s="19" t="str">
        <f>IF($A108="","",_xlfn.XLOOKUP($A108,HC!$A:$A,HC!$E:$E,""))</f>
        <v>LOB_1</v>
      </c>
      <c r="D108" s="20" t="str">
        <f>IF($A108="","",_xlfn.XLOOKUP($A108,HC!$A:$A,HC!$D:$D,""))</f>
        <v>Dummy_TL 12</v>
      </c>
      <c r="E108" s="68">
        <f>IF(OR($A108="",$AE$3=""),"",IFERROR(IF(ISBLANK(INDEX('Agents Shift'!$F:$S,MATCH($A108,'Agents Shift'!$B:$B,0),$AE$3)),"",INDEX('Agents Shift'!$F:$S,MATCH($A108,'Agents Shift'!$B:$B,0),$AE$3)),""))</f>
        <v>0.625</v>
      </c>
      <c r="F108" s="68">
        <f>IF(OR($A108="",$AE$3=""),"",IFERROR(IF(ISBLANK(INDEX('Agents Shift'!$F:$S,MATCH($A108,'Agents Shift'!$B:$B,0),$AE$3+1)),"",INDEX('Agents Shift'!$F:$S,MATCH($A108,'Agents Shift'!$B:$B,0),$AE$3+1)),""))</f>
        <v>0.95833333333333337</v>
      </c>
      <c r="G108" s="20" t="str">
        <f>IF($A108="","",_xlfn.XLOOKUP($A108,HC!$A:$A,HC!$C:$C,""))</f>
        <v>Dummy_USR 148</v>
      </c>
      <c r="H108" s="20" t="str">
        <f t="shared" si="13"/>
        <v>Offline</v>
      </c>
      <c r="I108" s="19" t="str">
        <f t="shared" si="14"/>
        <v>13:59:43</v>
      </c>
      <c r="J108" s="19" t="str">
        <f>IF(OR($A108="",$H108=""),"",IF($H108="Not in Web Tool","Unmatched",_xlfn.XLOOKUP($H108,'RAW Data'!$E:$E,'RAW Data'!$F:$F,"Unmapped")))</f>
        <v>No</v>
      </c>
      <c r="K108" s="19" t="str">
        <f t="shared" si="15"/>
        <v>NO</v>
      </c>
      <c r="M108" s="21">
        <f t="shared" si="16"/>
        <v>900</v>
      </c>
      <c r="N108" s="21">
        <f t="shared" si="17"/>
        <v>1380</v>
      </c>
      <c r="P108" s="22" t="s">
        <v>39</v>
      </c>
      <c r="Q108" s="23">
        <v>104</v>
      </c>
      <c r="R108" s="23" t="str">
        <f>IF($C$3="Live Paste",IF($P108="","",$P108&amp;""),IF($AD$3="","",INDEX('Extraction History'!$A$3:$DT$9102,$Q108,$AD$3)&amp;""))</f>
        <v>DA</v>
      </c>
      <c r="S108" s="23">
        <f t="shared" si="24"/>
        <v>621</v>
      </c>
      <c r="T108" s="23" t="str">
        <f t="shared" si="18"/>
        <v>Dummy_USR 171 28037</v>
      </c>
      <c r="U108" s="23" t="str">
        <f t="shared" si="19"/>
        <v>Dummy_USR 171</v>
      </c>
      <c r="V108" s="24" t="str">
        <f t="shared" si="20"/>
        <v>28037</v>
      </c>
      <c r="W108" s="23">
        <f t="shared" si="25"/>
        <v>622</v>
      </c>
      <c r="X108" s="23" t="str">
        <f t="shared" si="21"/>
        <v>Break (NON MAN) · 04:38</v>
      </c>
      <c r="Y108" s="23" t="str">
        <f t="shared" si="22"/>
        <v>04:38</v>
      </c>
      <c r="Z108" s="23" t="str">
        <f t="shared" si="23"/>
        <v>Break (NON MAN)</v>
      </c>
      <c r="AA108" s="25" t="str">
        <f>IF($U108="","",IF(COUNTIF(HC!$C:$C,$U108)&gt;0,"Y",IF(COUNTIF($U$5:$U108,$U108)=1,"N","dup")))</f>
        <v>dup</v>
      </c>
    </row>
    <row r="109" spans="1:27" x14ac:dyDescent="0.3">
      <c r="A109" s="19">
        <f>IF(INDEX('Agents Shift'!$B:$B,ROW())="","",INDEX('Agents Shift'!$B:$B,ROW()))</f>
        <v>100139</v>
      </c>
      <c r="B109" s="20" t="str">
        <f>IF($A109="","",_xlfn.XLOOKUP($A109,HC!$A:$A,HC!$B:$B,""))</f>
        <v>Dummy_AG 139</v>
      </c>
      <c r="C109" s="19" t="str">
        <f>IF($A109="","",_xlfn.XLOOKUP($A109,HC!$A:$A,HC!$E:$E,""))</f>
        <v>LOB_2</v>
      </c>
      <c r="D109" s="20" t="str">
        <f>IF($A109="","",_xlfn.XLOOKUP($A109,HC!$A:$A,HC!$D:$D,""))</f>
        <v>Dummy_TL 10</v>
      </c>
      <c r="E109" s="68">
        <f>IF(OR($A109="",$AE$3=""),"",IFERROR(IF(ISBLANK(INDEX('Agents Shift'!$F:$S,MATCH($A109,'Agents Shift'!$B:$B,0),$AE$3)),"",INDEX('Agents Shift'!$F:$S,MATCH($A109,'Agents Shift'!$B:$B,0),$AE$3)),""))</f>
        <v>0.625</v>
      </c>
      <c r="F109" s="68">
        <f>IF(OR($A109="",$AE$3=""),"",IFERROR(IF(ISBLANK(INDEX('Agents Shift'!$F:$S,MATCH($A109,'Agents Shift'!$B:$B,0),$AE$3+1)),"",INDEX('Agents Shift'!$F:$S,MATCH($A109,'Agents Shift'!$B:$B,0),$AE$3+1)),""))</f>
        <v>0.95833333333333337</v>
      </c>
      <c r="G109" s="20" t="str">
        <f>IF($A109="","",_xlfn.XLOOKUP($A109,HC!$A:$A,HC!$C:$C,""))</f>
        <v>Dummy_USR 139</v>
      </c>
      <c r="H109" s="20" t="str">
        <f t="shared" si="13"/>
        <v>Offline</v>
      </c>
      <c r="I109" s="19" t="str">
        <f t="shared" si="14"/>
        <v>13:59:19</v>
      </c>
      <c r="J109" s="19" t="str">
        <f>IF(OR($A109="",$H109=""),"",IF($H109="Not in Web Tool","Unmatched",_xlfn.XLOOKUP($H109,'RAW Data'!$E:$E,'RAW Data'!$F:$F,"Unmapped")))</f>
        <v>No</v>
      </c>
      <c r="K109" s="19" t="str">
        <f t="shared" si="15"/>
        <v>NO</v>
      </c>
      <c r="M109" s="21">
        <f t="shared" si="16"/>
        <v>900</v>
      </c>
      <c r="N109" s="21">
        <f t="shared" si="17"/>
        <v>1380</v>
      </c>
      <c r="P109" s="22" t="s">
        <v>153</v>
      </c>
      <c r="Q109" s="23">
        <v>105</v>
      </c>
      <c r="R109" s="23" t="str">
        <f>IF($C$3="Live Paste",IF($P109="","",$P109&amp;""),IF($AD$3="","",INDEX('Extraction History'!$A$3:$DT$9102,$Q109,$AD$3)&amp;""))</f>
        <v>Dummy_USR 157 25249</v>
      </c>
      <c r="S109" s="23">
        <f t="shared" si="24"/>
        <v>627</v>
      </c>
      <c r="T109" s="23" t="str">
        <f t="shared" si="18"/>
        <v>Dummy_USR 74 20993</v>
      </c>
      <c r="U109" s="23" t="str">
        <f t="shared" si="19"/>
        <v>Dummy_USR 74</v>
      </c>
      <c r="V109" s="24" t="str">
        <f t="shared" si="20"/>
        <v>20993</v>
      </c>
      <c r="W109" s="23">
        <f t="shared" si="25"/>
        <v>628</v>
      </c>
      <c r="X109" s="23" t="str">
        <f t="shared" si="21"/>
        <v>Coaching · 32:02</v>
      </c>
      <c r="Y109" s="23" t="str">
        <f t="shared" si="22"/>
        <v>32:02</v>
      </c>
      <c r="Z109" s="23" t="str">
        <f t="shared" si="23"/>
        <v>Coaching</v>
      </c>
      <c r="AA109" s="25" t="str">
        <f>IF($U109="","",IF(COUNTIF(HC!$C:$C,$U109)&gt;0,"Y",IF(COUNTIF($U$5:$U109,$U109)=1,"N","dup")))</f>
        <v>Y</v>
      </c>
    </row>
    <row r="110" spans="1:27" x14ac:dyDescent="0.3">
      <c r="A110" s="19">
        <f>IF(INDEX('Agents Shift'!$B:$B,ROW())="","",INDEX('Agents Shift'!$B:$B,ROW()))</f>
        <v>100147</v>
      </c>
      <c r="B110" s="20" t="str">
        <f>IF($A110="","",_xlfn.XLOOKUP($A110,HC!$A:$A,HC!$B:$B,""))</f>
        <v>Dummy_AG 147</v>
      </c>
      <c r="C110" s="19" t="str">
        <f>IF($A110="","",_xlfn.XLOOKUP($A110,HC!$A:$A,HC!$E:$E,""))</f>
        <v>LOB_1</v>
      </c>
      <c r="D110" s="20" t="str">
        <f>IF($A110="","",_xlfn.XLOOKUP($A110,HC!$A:$A,HC!$D:$D,""))</f>
        <v>Dummy_TL 11</v>
      </c>
      <c r="E110" s="68">
        <f>IF(OR($A110="",$AE$3=""),"",IFERROR(IF(ISBLANK(INDEX('Agents Shift'!$F:$S,MATCH($A110,'Agents Shift'!$B:$B,0),$AE$3)),"",INDEX('Agents Shift'!$F:$S,MATCH($A110,'Agents Shift'!$B:$B,0),$AE$3)),""))</f>
        <v>0.625</v>
      </c>
      <c r="F110" s="68">
        <f>IF(OR($A110="",$AE$3=""),"",IFERROR(IF(ISBLANK(INDEX('Agents Shift'!$F:$S,MATCH($A110,'Agents Shift'!$B:$B,0),$AE$3+1)),"",INDEX('Agents Shift'!$F:$S,MATCH($A110,'Agents Shift'!$B:$B,0),$AE$3+1)),""))</f>
        <v>0.89583333333333337</v>
      </c>
      <c r="G110" s="20" t="str">
        <f>IF($A110="","",_xlfn.XLOOKUP($A110,HC!$A:$A,HC!$C:$C,""))</f>
        <v>Dummy_USR 147</v>
      </c>
      <c r="H110" s="20" t="str">
        <f t="shared" si="13"/>
        <v>Offline</v>
      </c>
      <c r="I110" s="19" t="str">
        <f t="shared" si="14"/>
        <v>3:15:29:49</v>
      </c>
      <c r="J110" s="19" t="str">
        <f>IF(OR($A110="",$H110=""),"",IF($H110="Not in Web Tool","Unmatched",_xlfn.XLOOKUP($H110,'RAW Data'!$E:$E,'RAW Data'!$F:$F,"Unmapped")))</f>
        <v>No</v>
      </c>
      <c r="K110" s="19" t="str">
        <f t="shared" si="15"/>
        <v>NO</v>
      </c>
      <c r="M110" s="21">
        <f t="shared" si="16"/>
        <v>900</v>
      </c>
      <c r="N110" s="21">
        <f t="shared" si="17"/>
        <v>1290</v>
      </c>
      <c r="P110" s="22" t="s">
        <v>154</v>
      </c>
      <c r="Q110" s="23">
        <v>106</v>
      </c>
      <c r="R110" s="23" t="str">
        <f>IF($C$3="Live Paste",IF($P110="","",$P110&amp;""),IF($AD$3="","",INDEX('Extraction History'!$A$3:$DT$9102,$Q110,$AD$3)&amp;""))</f>
        <v>Offline · 13:59:56</v>
      </c>
      <c r="S110" s="23">
        <f t="shared" si="24"/>
        <v>633</v>
      </c>
      <c r="T110" s="23" t="str">
        <f t="shared" si="18"/>
        <v>Dummy_USR 73 29164</v>
      </c>
      <c r="U110" s="23" t="str">
        <f t="shared" si="19"/>
        <v>Dummy_USR 73</v>
      </c>
      <c r="V110" s="24" t="str">
        <f t="shared" si="20"/>
        <v>29164</v>
      </c>
      <c r="W110" s="23">
        <f t="shared" si="25"/>
        <v>634</v>
      </c>
      <c r="X110" s="23" t="str">
        <f t="shared" si="21"/>
        <v>Outbound · 12:29</v>
      </c>
      <c r="Y110" s="23" t="str">
        <f t="shared" si="22"/>
        <v>12:29</v>
      </c>
      <c r="Z110" s="23" t="str">
        <f t="shared" si="23"/>
        <v>Outbound</v>
      </c>
      <c r="AA110" s="25" t="str">
        <f>IF($U110="","",IF(COUNTIF(HC!$C:$C,$U110)&gt;0,"Y",IF(COUNTIF($U$5:$U110,$U110)=1,"N","dup")))</f>
        <v>Y</v>
      </c>
    </row>
    <row r="111" spans="1:27" x14ac:dyDescent="0.3">
      <c r="A111" s="19">
        <f>IF(INDEX('Agents Shift'!$B:$B,ROW())="","",INDEX('Agents Shift'!$B:$B,ROW()))</f>
        <v>100163</v>
      </c>
      <c r="B111" s="20" t="str">
        <f>IF($A111="","",_xlfn.XLOOKUP($A111,HC!$A:$A,HC!$B:$B,""))</f>
        <v>Dummy_AG 163</v>
      </c>
      <c r="C111" s="19" t="str">
        <f>IF($A111="","",_xlfn.XLOOKUP($A111,HC!$A:$A,HC!$E:$E,""))</f>
        <v>LOB_2</v>
      </c>
      <c r="D111" s="20" t="str">
        <f>IF($A111="","",_xlfn.XLOOKUP($A111,HC!$A:$A,HC!$D:$D,""))</f>
        <v>Dummy_TL 11</v>
      </c>
      <c r="E111" s="68">
        <f>IF(OR($A111="",$AE$3=""),"",IFERROR(IF(ISBLANK(INDEX('Agents Shift'!$F:$S,MATCH($A111,'Agents Shift'!$B:$B,0),$AE$3)),"",INDEX('Agents Shift'!$F:$S,MATCH($A111,'Agents Shift'!$B:$B,0),$AE$3)),""))</f>
        <v>0.625</v>
      </c>
      <c r="F111" s="68">
        <f>IF(OR($A111="",$AE$3=""),"",IFERROR(IF(ISBLANK(INDEX('Agents Shift'!$F:$S,MATCH($A111,'Agents Shift'!$B:$B,0),$AE$3+1)),"",INDEX('Agents Shift'!$F:$S,MATCH($A111,'Agents Shift'!$B:$B,0),$AE$3+1)),""))</f>
        <v>0.95833333333333337</v>
      </c>
      <c r="G111" s="20" t="str">
        <f>IF($A111="","",_xlfn.XLOOKUP($A111,HC!$A:$A,HC!$C:$C,""))</f>
        <v>Dummy_USR 163</v>
      </c>
      <c r="H111" s="20" t="str">
        <f t="shared" si="13"/>
        <v>Offline</v>
      </c>
      <c r="I111" s="19" t="str">
        <f t="shared" si="14"/>
        <v>15:29:25</v>
      </c>
      <c r="J111" s="19" t="str">
        <f>IF(OR($A111="",$H111=""),"",IF($H111="Not in Web Tool","Unmatched",_xlfn.XLOOKUP($H111,'RAW Data'!$E:$E,'RAW Data'!$F:$F,"Unmapped")))</f>
        <v>No</v>
      </c>
      <c r="K111" s="19" t="str">
        <f t="shared" si="15"/>
        <v>NO</v>
      </c>
      <c r="M111" s="21">
        <f t="shared" si="16"/>
        <v>900</v>
      </c>
      <c r="N111" s="21">
        <f t="shared" si="17"/>
        <v>1380</v>
      </c>
      <c r="P111" s="22" t="s">
        <v>119</v>
      </c>
      <c r="Q111" s="23">
        <v>107</v>
      </c>
      <c r="R111" s="23" t="str">
        <f>IF($C$3="Live Paste",IF($P111="","",$P111&amp;""),IF($AD$3="","",INDEX('Extraction History'!$A$3:$DT$9102,$Q111,$AD$3)&amp;""))</f>
        <v> 0  0  0</v>
      </c>
      <c r="S111" s="23">
        <f t="shared" si="24"/>
        <v>639</v>
      </c>
      <c r="T111" s="23" t="str">
        <f t="shared" si="18"/>
        <v>Dummy_USR 72 20663</v>
      </c>
      <c r="U111" s="23" t="str">
        <f t="shared" si="19"/>
        <v>Dummy_USR 72</v>
      </c>
      <c r="V111" s="24" t="str">
        <f t="shared" si="20"/>
        <v>20663</v>
      </c>
      <c r="W111" s="23">
        <f t="shared" si="25"/>
        <v>640</v>
      </c>
      <c r="X111" s="23" t="str">
        <f t="shared" si="21"/>
        <v>Offline · 3:13:58:46</v>
      </c>
      <c r="Y111" s="23" t="str">
        <f t="shared" si="22"/>
        <v>3:13:58:46</v>
      </c>
      <c r="Z111" s="23" t="str">
        <f t="shared" si="23"/>
        <v>Offline</v>
      </c>
      <c r="AA111" s="25" t="str">
        <f>IF($U111="","",IF(COUNTIF(HC!$C:$C,$U111)&gt;0,"Y",IF(COUNTIF($U$5:$U111,$U111)=1,"N","dup")))</f>
        <v>Y</v>
      </c>
    </row>
    <row r="112" spans="1:27" x14ac:dyDescent="0.3">
      <c r="A112" s="19">
        <f>IF(INDEX('Agents Shift'!$B:$B,ROW())="","",INDEX('Agents Shift'!$B:$B,ROW()))</f>
        <v>100125</v>
      </c>
      <c r="B112" s="20" t="str">
        <f>IF($A112="","",_xlfn.XLOOKUP($A112,HC!$A:$A,HC!$B:$B,""))</f>
        <v>Dummy_AG 125</v>
      </c>
      <c r="C112" s="19" t="str">
        <f>IF($A112="","",_xlfn.XLOOKUP($A112,HC!$A:$A,HC!$E:$E,""))</f>
        <v>LOB_1</v>
      </c>
      <c r="D112" s="20" t="str">
        <f>IF($A112="","",_xlfn.XLOOKUP($A112,HC!$A:$A,HC!$D:$D,""))</f>
        <v>Dummy_TL 10</v>
      </c>
      <c r="E112" s="68">
        <f>IF(OR($A112="",$AE$3=""),"",IFERROR(IF(ISBLANK(INDEX('Agents Shift'!$F:$S,MATCH($A112,'Agents Shift'!$B:$B,0),$AE$3)),"",INDEX('Agents Shift'!$F:$S,MATCH($A112,'Agents Shift'!$B:$B,0),$AE$3)),""))</f>
        <v>0.625</v>
      </c>
      <c r="F112" s="68">
        <f>IF(OR($A112="",$AE$3=""),"",IFERROR(IF(ISBLANK(INDEX('Agents Shift'!$F:$S,MATCH($A112,'Agents Shift'!$B:$B,0),$AE$3+1)),"",INDEX('Agents Shift'!$F:$S,MATCH($A112,'Agents Shift'!$B:$B,0),$AE$3+1)),""))</f>
        <v>0.95833333333333337</v>
      </c>
      <c r="G112" s="20" t="str">
        <f>IF($A112="","",_xlfn.XLOOKUP($A112,HC!$A:$A,HC!$C:$C,""))</f>
        <v>Dummy_USR 125</v>
      </c>
      <c r="H112" s="20" t="str">
        <f t="shared" si="13"/>
        <v>Offline</v>
      </c>
      <c r="I112" s="19" t="str">
        <f t="shared" si="14"/>
        <v>13:59:28</v>
      </c>
      <c r="J112" s="19" t="str">
        <f>IF(OR($A112="",$H112=""),"",IF($H112="Not in Web Tool","Unmatched",_xlfn.XLOOKUP($H112,'RAW Data'!$E:$E,'RAW Data'!$F:$F,"Unmapped")))</f>
        <v>No</v>
      </c>
      <c r="K112" s="19" t="str">
        <f t="shared" si="15"/>
        <v>NO</v>
      </c>
      <c r="M112" s="21">
        <f t="shared" si="16"/>
        <v>900</v>
      </c>
      <c r="N112" s="21">
        <f t="shared" si="17"/>
        <v>1380</v>
      </c>
      <c r="P112" s="22" t="s">
        <v>120</v>
      </c>
      <c r="Q112" s="23">
        <v>108</v>
      </c>
      <c r="R112" s="23" t="str">
        <f>IF($C$3="Live Paste",IF($P112="","",$P112&amp;""),IF($AD$3="","",INDEX('Extraction History'!$A$3:$DT$9102,$Q112,$AD$3)&amp;""))</f>
        <v> 00:00:00  00:00:00  --:--:--</v>
      </c>
      <c r="S112" s="23">
        <f t="shared" si="24"/>
        <v>645</v>
      </c>
      <c r="T112" s="23" t="str">
        <f t="shared" si="18"/>
        <v>Dummy_USR 71 20556</v>
      </c>
      <c r="U112" s="23" t="str">
        <f t="shared" si="19"/>
        <v>Dummy_USR 71</v>
      </c>
      <c r="V112" s="24" t="str">
        <f t="shared" si="20"/>
        <v>20556</v>
      </c>
      <c r="W112" s="23">
        <f t="shared" si="25"/>
        <v>646</v>
      </c>
      <c r="X112" s="23" t="str">
        <f t="shared" si="21"/>
        <v>Available · 12:42</v>
      </c>
      <c r="Y112" s="23" t="str">
        <f t="shared" si="22"/>
        <v>12:42</v>
      </c>
      <c r="Z112" s="23" t="str">
        <f t="shared" si="23"/>
        <v>Available</v>
      </c>
      <c r="AA112" s="25" t="str">
        <f>IF($U112="","",IF(COUNTIF(HC!$C:$C,$U112)&gt;0,"Y",IF(COUNTIF($U$5:$U112,$U112)=1,"N","dup")))</f>
        <v>Y</v>
      </c>
    </row>
    <row r="113" spans="1:27" x14ac:dyDescent="0.3">
      <c r="A113" s="19">
        <f>IF(INDEX('Agents Shift'!$B:$B,ROW())="","",INDEX('Agents Shift'!$B:$B,ROW()))</f>
        <v>100128</v>
      </c>
      <c r="B113" s="20" t="str">
        <f>IF($A113="","",_xlfn.XLOOKUP($A113,HC!$A:$A,HC!$B:$B,""))</f>
        <v>Dummy_AG 128</v>
      </c>
      <c r="C113" s="19" t="str">
        <f>IF($A113="","",_xlfn.XLOOKUP($A113,HC!$A:$A,HC!$E:$E,""))</f>
        <v>LOB_1</v>
      </c>
      <c r="D113" s="20" t="str">
        <f>IF($A113="","",_xlfn.XLOOKUP($A113,HC!$A:$A,HC!$D:$D,""))</f>
        <v>Dummy_TL 4</v>
      </c>
      <c r="E113" s="68" t="str">
        <f>IF(OR($A113="",$AE$3=""),"",IFERROR(IF(ISBLANK(INDEX('Agents Shift'!$F:$S,MATCH($A113,'Agents Shift'!$B:$B,0),$AE$3)),"",INDEX('Agents Shift'!$F:$S,MATCH($A113,'Agents Shift'!$B:$B,0),$AE$3)),""))</f>
        <v>OFF</v>
      </c>
      <c r="F113" s="68" t="str">
        <f>IF(OR($A113="",$AE$3=""),"",IFERROR(IF(ISBLANK(INDEX('Agents Shift'!$F:$S,MATCH($A113,'Agents Shift'!$B:$B,0),$AE$3+1)),"",INDEX('Agents Shift'!$F:$S,MATCH($A113,'Agents Shift'!$B:$B,0),$AE$3+1)),""))</f>
        <v>OFF</v>
      </c>
      <c r="G113" s="20" t="str">
        <f>IF($A113="","",_xlfn.XLOOKUP($A113,HC!$A:$A,HC!$C:$C,""))</f>
        <v>Dummy_USR 128</v>
      </c>
      <c r="H113" s="20" t="str">
        <f t="shared" si="13"/>
        <v>Offline</v>
      </c>
      <c r="I113" s="19" t="str">
        <f t="shared" si="14"/>
        <v>19:58:46</v>
      </c>
      <c r="J113" s="19" t="str">
        <f>IF(OR($A113="",$H113=""),"",IF($H113="Not in Web Tool","Unmatched",_xlfn.XLOOKUP($H113,'RAW Data'!$E:$E,'RAW Data'!$F:$F,"Unmapped")))</f>
        <v>No</v>
      </c>
      <c r="K113" s="19" t="str">
        <f t="shared" si="15"/>
        <v>NO</v>
      </c>
      <c r="M113" s="21" t="str">
        <f t="shared" si="16"/>
        <v/>
      </c>
      <c r="N113" s="21" t="str">
        <f t="shared" si="17"/>
        <v/>
      </c>
      <c r="P113" s="22" t="s">
        <v>34</v>
      </c>
      <c r="Q113" s="23">
        <v>109</v>
      </c>
      <c r="R113" s="23" t="str">
        <f>IF($C$3="Live Paste",IF($P113="","",$P113&amp;""),IF($AD$3="","",INDEX('Extraction History'!$A$3:$DT$9102,$Q113,$AD$3)&amp;""))</f>
        <v>Employee State</v>
      </c>
      <c r="S113" s="23">
        <f t="shared" si="24"/>
        <v>651</v>
      </c>
      <c r="T113" s="23" t="str">
        <f t="shared" si="18"/>
        <v>Dummy_USR 70 29543</v>
      </c>
      <c r="U113" s="23" t="str">
        <f t="shared" si="19"/>
        <v>Dummy_USR 70</v>
      </c>
      <c r="V113" s="24" t="str">
        <f t="shared" si="20"/>
        <v>29543</v>
      </c>
      <c r="W113" s="23">
        <f t="shared" si="25"/>
        <v>652</v>
      </c>
      <c r="X113" s="23" t="str">
        <f t="shared" si="21"/>
        <v>Unknown</v>
      </c>
      <c r="Y113" s="23" t="str">
        <f t="shared" si="22"/>
        <v/>
      </c>
      <c r="Z113" s="23" t="str">
        <f t="shared" si="23"/>
        <v>Unknown</v>
      </c>
      <c r="AA113" s="25" t="str">
        <f>IF($U113="","",IF(COUNTIF(HC!$C:$C,$U113)&gt;0,"Y",IF(COUNTIF($U$5:$U113,$U113)=1,"N","dup")))</f>
        <v>Y</v>
      </c>
    </row>
    <row r="114" spans="1:27" x14ac:dyDescent="0.3">
      <c r="A114" s="19">
        <f>IF(INDEX('Agents Shift'!$B:$B,ROW())="","",INDEX('Agents Shift'!$B:$B,ROW()))</f>
        <v>100050</v>
      </c>
      <c r="B114" s="20" t="str">
        <f>IF($A114="","",_xlfn.XLOOKUP($A114,HC!$A:$A,HC!$B:$B,""))</f>
        <v>Dummy_AG 50</v>
      </c>
      <c r="C114" s="19" t="str">
        <f>IF($A114="","",_xlfn.XLOOKUP($A114,HC!$A:$A,HC!$E:$E,""))</f>
        <v>LOB_2</v>
      </c>
      <c r="D114" s="20" t="str">
        <f>IF($A114="","",_xlfn.XLOOKUP($A114,HC!$A:$A,HC!$D:$D,""))</f>
        <v>Dummy_TL 2</v>
      </c>
      <c r="E114" s="68">
        <f>IF(OR($A114="",$AE$3=""),"",IFERROR(IF(ISBLANK(INDEX('Agents Shift'!$F:$S,MATCH($A114,'Agents Shift'!$B:$B,0),$AE$3)),"",INDEX('Agents Shift'!$F:$S,MATCH($A114,'Agents Shift'!$B:$B,0),$AE$3)),""))</f>
        <v>0.33333333333333331</v>
      </c>
      <c r="F114" s="68">
        <f>IF(OR($A114="",$AE$3=""),"",IFERROR(IF(ISBLANK(INDEX('Agents Shift'!$F:$S,MATCH($A114,'Agents Shift'!$B:$B,0),$AE$3+1)),"",INDEX('Agents Shift'!$F:$S,MATCH($A114,'Agents Shift'!$B:$B,0),$AE$3+1)),""))</f>
        <v>0.66666666666666663</v>
      </c>
      <c r="G114" s="20" t="str">
        <f>IF($A114="","",_xlfn.XLOOKUP($A114,HC!$A:$A,HC!$C:$C,""))</f>
        <v>Dummy_USR 50</v>
      </c>
      <c r="H114" s="20" t="str">
        <f t="shared" si="13"/>
        <v>Available</v>
      </c>
      <c r="I114" s="19" t="str">
        <f t="shared" si="14"/>
        <v>04:07</v>
      </c>
      <c r="J114" s="19" t="str">
        <f>IF(OR($A114="",$H114=""),"",IF($H114="Not in Web Tool","Unmatched",_xlfn.XLOOKUP($H114,'RAW Data'!$E:$E,'RAW Data'!$F:$F,"Unmapped")))</f>
        <v>Yes</v>
      </c>
      <c r="K114" s="19" t="str">
        <f t="shared" si="15"/>
        <v>YES</v>
      </c>
      <c r="M114" s="21">
        <f t="shared" si="16"/>
        <v>480</v>
      </c>
      <c r="N114" s="21">
        <f t="shared" si="17"/>
        <v>960</v>
      </c>
      <c r="P114" s="22" t="s">
        <v>39</v>
      </c>
      <c r="Q114" s="23">
        <v>110</v>
      </c>
      <c r="R114" s="23" t="str">
        <f>IF($C$3="Live Paste",IF($P114="","",$P114&amp;""),IF($AD$3="","",INDEX('Extraction History'!$A$3:$DT$9102,$Q114,$AD$3)&amp;""))</f>
        <v>DA</v>
      </c>
      <c r="S114" s="23">
        <f t="shared" si="24"/>
        <v>657</v>
      </c>
      <c r="T114" s="23" t="str">
        <f t="shared" si="18"/>
        <v>Dummy_USR 69 20483</v>
      </c>
      <c r="U114" s="23" t="str">
        <f t="shared" si="19"/>
        <v>Dummy_USR 69</v>
      </c>
      <c r="V114" s="24" t="str">
        <f t="shared" si="20"/>
        <v>20483</v>
      </c>
      <c r="W114" s="23">
        <f t="shared" si="25"/>
        <v>658</v>
      </c>
      <c r="X114" s="23" t="str">
        <f t="shared" si="21"/>
        <v>Unknown</v>
      </c>
      <c r="Y114" s="23" t="str">
        <f t="shared" si="22"/>
        <v/>
      </c>
      <c r="Z114" s="23" t="str">
        <f t="shared" si="23"/>
        <v>Unknown</v>
      </c>
      <c r="AA114" s="25" t="str">
        <f>IF($U114="","",IF(COUNTIF(HC!$C:$C,$U114)&gt;0,"Y",IF(COUNTIF($U$5:$U114,$U114)=1,"N","dup")))</f>
        <v>Y</v>
      </c>
    </row>
    <row r="115" spans="1:27" x14ac:dyDescent="0.3">
      <c r="A115" s="19">
        <f>IF(INDEX('Agents Shift'!$B:$B,ROW())="","",INDEX('Agents Shift'!$B:$B,ROW()))</f>
        <v>100149</v>
      </c>
      <c r="B115" s="20" t="str">
        <f>IF($A115="","",_xlfn.XLOOKUP($A115,HC!$A:$A,HC!$B:$B,""))</f>
        <v>Dummy_AG 149</v>
      </c>
      <c r="C115" s="19" t="str">
        <f>IF($A115="","",_xlfn.XLOOKUP($A115,HC!$A:$A,HC!$E:$E,""))</f>
        <v>LOB_2</v>
      </c>
      <c r="D115" s="20" t="str">
        <f>IF($A115="","",_xlfn.XLOOKUP($A115,HC!$A:$A,HC!$D:$D,""))</f>
        <v>Dummy_TL 11</v>
      </c>
      <c r="E115" s="68">
        <f>IF(OR($A115="",$AE$3=""),"",IFERROR(IF(ISBLANK(INDEX('Agents Shift'!$F:$S,MATCH($A115,'Agents Shift'!$B:$B,0),$AE$3)),"",INDEX('Agents Shift'!$F:$S,MATCH($A115,'Agents Shift'!$B:$B,0),$AE$3)),""))</f>
        <v>0.625</v>
      </c>
      <c r="F115" s="68">
        <f>IF(OR($A115="",$AE$3=""),"",IFERROR(IF(ISBLANK(INDEX('Agents Shift'!$F:$S,MATCH($A115,'Agents Shift'!$B:$B,0),$AE$3+1)),"",INDEX('Agents Shift'!$F:$S,MATCH($A115,'Agents Shift'!$B:$B,0),$AE$3+1)),""))</f>
        <v>0.95833333333333337</v>
      </c>
      <c r="G115" s="20" t="str">
        <f>IF($A115="","",_xlfn.XLOOKUP($A115,HC!$A:$A,HC!$C:$C,""))</f>
        <v>Dummy_USR 149</v>
      </c>
      <c r="H115" s="20" t="str">
        <f t="shared" si="13"/>
        <v>Offline</v>
      </c>
      <c r="I115" s="19" t="str">
        <f t="shared" si="14"/>
        <v>15:25:39</v>
      </c>
      <c r="J115" s="19" t="str">
        <f>IF(OR($A115="",$H115=""),"",IF($H115="Not in Web Tool","Unmatched",_xlfn.XLOOKUP($H115,'RAW Data'!$E:$E,'RAW Data'!$F:$F,"Unmapped")))</f>
        <v>No</v>
      </c>
      <c r="K115" s="19" t="str">
        <f t="shared" si="15"/>
        <v>NO</v>
      </c>
      <c r="M115" s="21">
        <f t="shared" si="16"/>
        <v>900</v>
      </c>
      <c r="N115" s="21">
        <f t="shared" si="17"/>
        <v>1380</v>
      </c>
      <c r="P115" s="22" t="s">
        <v>155</v>
      </c>
      <c r="Q115" s="23">
        <v>111</v>
      </c>
      <c r="R115" s="23" t="str">
        <f>IF($C$3="Live Paste",IF($P115="","",$P115&amp;""),IF($AD$3="","",INDEX('Extraction History'!$A$3:$DT$9102,$Q115,$AD$3)&amp;""))</f>
        <v>Dummy_USR 156 25257</v>
      </c>
      <c r="S115" s="23">
        <f t="shared" si="24"/>
        <v>663</v>
      </c>
      <c r="T115" s="23" t="str">
        <f t="shared" si="18"/>
        <v>Dummy_USR 68 20460</v>
      </c>
      <c r="U115" s="23" t="str">
        <f t="shared" si="19"/>
        <v>Dummy_USR 68</v>
      </c>
      <c r="V115" s="24" t="str">
        <f t="shared" si="20"/>
        <v>20460</v>
      </c>
      <c r="W115" s="23">
        <f t="shared" si="25"/>
        <v>664</v>
      </c>
      <c r="X115" s="23" t="str">
        <f t="shared" si="21"/>
        <v>Offline · 3:20:56:04</v>
      </c>
      <c r="Y115" s="23" t="str">
        <f t="shared" si="22"/>
        <v>3:20:56:04</v>
      </c>
      <c r="Z115" s="23" t="str">
        <f t="shared" si="23"/>
        <v>Offline</v>
      </c>
      <c r="AA115" s="25" t="str">
        <f>IF($U115="","",IF(COUNTIF(HC!$C:$C,$U115)&gt;0,"Y",IF(COUNTIF($U$5:$U115,$U115)=1,"N","dup")))</f>
        <v>Y</v>
      </c>
    </row>
    <row r="116" spans="1:27" x14ac:dyDescent="0.3">
      <c r="A116" s="19">
        <f>IF(INDEX('Agents Shift'!$B:$B,ROW())="","",INDEX('Agents Shift'!$B:$B,ROW()))</f>
        <v>100103</v>
      </c>
      <c r="B116" s="20" t="str">
        <f>IF($A116="","",_xlfn.XLOOKUP($A116,HC!$A:$A,HC!$B:$B,""))</f>
        <v>Dummy_AG 103</v>
      </c>
      <c r="C116" s="19" t="str">
        <f>IF($A116="","",_xlfn.XLOOKUP($A116,HC!$A:$A,HC!$E:$E,""))</f>
        <v>LOB_2</v>
      </c>
      <c r="D116" s="20" t="str">
        <f>IF($A116="","",_xlfn.XLOOKUP($A116,HC!$A:$A,HC!$D:$D,""))</f>
        <v>Dummy_TL 7</v>
      </c>
      <c r="E116" s="68">
        <f>IF(OR($A116="",$AE$3=""),"",IFERROR(IF(ISBLANK(INDEX('Agents Shift'!$F:$S,MATCH($A116,'Agents Shift'!$B:$B,0),$AE$3)),"",INDEX('Agents Shift'!$F:$S,MATCH($A116,'Agents Shift'!$B:$B,0),$AE$3)),""))</f>
        <v>0.625</v>
      </c>
      <c r="F116" s="68">
        <f>IF(OR($A116="",$AE$3=""),"",IFERROR(IF(ISBLANK(INDEX('Agents Shift'!$F:$S,MATCH($A116,'Agents Shift'!$B:$B,0),$AE$3+1)),"",INDEX('Agents Shift'!$F:$S,MATCH($A116,'Agents Shift'!$B:$B,0),$AE$3+1)),""))</f>
        <v>0.95833333333333337</v>
      </c>
      <c r="G116" s="20" t="str">
        <f>IF($A116="","",_xlfn.XLOOKUP($A116,HC!$A:$A,HC!$C:$C,""))</f>
        <v>Dummy_USR 103</v>
      </c>
      <c r="H116" s="20" t="str">
        <f t="shared" si="13"/>
        <v>Unknown</v>
      </c>
      <c r="I116" s="19" t="str">
        <f t="shared" si="14"/>
        <v/>
      </c>
      <c r="J116" s="19" t="str">
        <f>IF(OR($A116="",$H116=""),"",IF($H116="Not in Web Tool","Unmatched",_xlfn.XLOOKUP($H116,'RAW Data'!$E:$E,'RAW Data'!$F:$F,"Unmapped")))</f>
        <v>Not Productive</v>
      </c>
      <c r="K116" s="19" t="str">
        <f t="shared" si="15"/>
        <v>Unknown</v>
      </c>
      <c r="M116" s="21">
        <f t="shared" si="16"/>
        <v>900</v>
      </c>
      <c r="N116" s="21">
        <f t="shared" si="17"/>
        <v>1380</v>
      </c>
      <c r="P116" s="22" t="s">
        <v>154</v>
      </c>
      <c r="Q116" s="23">
        <v>112</v>
      </c>
      <c r="R116" s="23" t="str">
        <f>IF($C$3="Live Paste",IF($P116="","",$P116&amp;""),IF($AD$3="","",INDEX('Extraction History'!$A$3:$DT$9102,$Q116,$AD$3)&amp;""))</f>
        <v>Offline · 13:59:56</v>
      </c>
      <c r="S116" s="23">
        <f t="shared" si="24"/>
        <v>669</v>
      </c>
      <c r="T116" s="23" t="str">
        <f t="shared" si="18"/>
        <v>Dummy_USR 67 20488</v>
      </c>
      <c r="U116" s="23" t="str">
        <f t="shared" si="19"/>
        <v>Dummy_USR 67</v>
      </c>
      <c r="V116" s="24" t="str">
        <f t="shared" si="20"/>
        <v>20488</v>
      </c>
      <c r="W116" s="23">
        <f t="shared" si="25"/>
        <v>670</v>
      </c>
      <c r="X116" s="23" t="str">
        <f t="shared" si="21"/>
        <v>Unknown</v>
      </c>
      <c r="Y116" s="23" t="str">
        <f t="shared" si="22"/>
        <v/>
      </c>
      <c r="Z116" s="23" t="str">
        <f t="shared" si="23"/>
        <v>Unknown</v>
      </c>
      <c r="AA116" s="25" t="str">
        <f>IF($U116="","",IF(COUNTIF(HC!$C:$C,$U116)&gt;0,"Y",IF(COUNTIF($U$5:$U116,$U116)=1,"N","dup")))</f>
        <v>Y</v>
      </c>
    </row>
    <row r="117" spans="1:27" x14ac:dyDescent="0.3">
      <c r="A117" s="19">
        <f>IF(INDEX('Agents Shift'!$B:$B,ROW())="","",INDEX('Agents Shift'!$B:$B,ROW()))</f>
        <v>100053</v>
      </c>
      <c r="B117" s="20" t="str">
        <f>IF($A117="","",_xlfn.XLOOKUP($A117,HC!$A:$A,HC!$B:$B,""))</f>
        <v>Dummy_AG 53</v>
      </c>
      <c r="C117" s="19" t="str">
        <f>IF($A117="","",_xlfn.XLOOKUP($A117,HC!$A:$A,HC!$E:$E,""))</f>
        <v>LOB_2</v>
      </c>
      <c r="D117" s="20" t="str">
        <f>IF($A117="","",_xlfn.XLOOKUP($A117,HC!$A:$A,HC!$D:$D,""))</f>
        <v>Dummy_TL 6</v>
      </c>
      <c r="E117" s="68" t="str">
        <f>IF(OR($A117="",$AE$3=""),"",IFERROR(IF(ISBLANK(INDEX('Agents Shift'!$F:$S,MATCH($A117,'Agents Shift'!$B:$B,0),$AE$3)),"",INDEX('Agents Shift'!$F:$S,MATCH($A117,'Agents Shift'!$B:$B,0),$AE$3)),""))</f>
        <v>VAC</v>
      </c>
      <c r="F117" s="68" t="str">
        <f>IF(OR($A117="",$AE$3=""),"",IFERROR(IF(ISBLANK(INDEX('Agents Shift'!$F:$S,MATCH($A117,'Agents Shift'!$B:$B,0),$AE$3+1)),"",INDEX('Agents Shift'!$F:$S,MATCH($A117,'Agents Shift'!$B:$B,0),$AE$3+1)),""))</f>
        <v>VAC</v>
      </c>
      <c r="G117" s="20" t="str">
        <f>IF($A117="","",_xlfn.XLOOKUP($A117,HC!$A:$A,HC!$C:$C,""))</f>
        <v>Dummy_USR 53</v>
      </c>
      <c r="H117" s="20" t="str">
        <f t="shared" si="13"/>
        <v>Unknown</v>
      </c>
      <c r="I117" s="19" t="str">
        <f t="shared" si="14"/>
        <v/>
      </c>
      <c r="J117" s="19" t="str">
        <f>IF(OR($A117="",$H117=""),"",IF($H117="Not in Web Tool","Unmatched",_xlfn.XLOOKUP($H117,'RAW Data'!$E:$E,'RAW Data'!$F:$F,"Unmapped")))</f>
        <v>Not Productive</v>
      </c>
      <c r="K117" s="19" t="str">
        <f t="shared" si="15"/>
        <v>Unknown</v>
      </c>
      <c r="M117" s="21" t="str">
        <f t="shared" si="16"/>
        <v/>
      </c>
      <c r="N117" s="21" t="str">
        <f t="shared" si="17"/>
        <v/>
      </c>
      <c r="P117" s="22" t="s">
        <v>119</v>
      </c>
      <c r="Q117" s="23">
        <v>113</v>
      </c>
      <c r="R117" s="23" t="str">
        <f>IF($C$3="Live Paste",IF($P117="","",$P117&amp;""),IF($AD$3="","",INDEX('Extraction History'!$A$3:$DT$9102,$Q117,$AD$3)&amp;""))</f>
        <v> 0  0  0</v>
      </c>
      <c r="S117" s="23">
        <f t="shared" si="24"/>
        <v>675</v>
      </c>
      <c r="T117" s="23" t="str">
        <f t="shared" si="18"/>
        <v>Dummy_USR 66 20415</v>
      </c>
      <c r="U117" s="23" t="str">
        <f t="shared" si="19"/>
        <v>Dummy_USR 66</v>
      </c>
      <c r="V117" s="24" t="str">
        <f t="shared" si="20"/>
        <v>20415</v>
      </c>
      <c r="W117" s="23">
        <f t="shared" si="25"/>
        <v>676</v>
      </c>
      <c r="X117" s="23" t="str">
        <f t="shared" si="21"/>
        <v>ACD · 17:14</v>
      </c>
      <c r="Y117" s="23" t="str">
        <f t="shared" si="22"/>
        <v>17:14</v>
      </c>
      <c r="Z117" s="23" t="str">
        <f t="shared" si="23"/>
        <v>ACD</v>
      </c>
      <c r="AA117" s="25" t="str">
        <f>IF($U117="","",IF(COUNTIF(HC!$C:$C,$U117)&gt;0,"Y",IF(COUNTIF($U$5:$U117,$U117)=1,"N","dup")))</f>
        <v>Y</v>
      </c>
    </row>
    <row r="118" spans="1:27" x14ac:dyDescent="0.3">
      <c r="A118" s="19">
        <f>IF(INDEX('Agents Shift'!$B:$B,ROW())="","",INDEX('Agents Shift'!$B:$B,ROW()))</f>
        <v>100058</v>
      </c>
      <c r="B118" s="20" t="str">
        <f>IF($A118="","",_xlfn.XLOOKUP($A118,HC!$A:$A,HC!$B:$B,""))</f>
        <v>Dummy_AG 58</v>
      </c>
      <c r="C118" s="19" t="str">
        <f>IF($A118="","",_xlfn.XLOOKUP($A118,HC!$A:$A,HC!$E:$E,""))</f>
        <v>LOB_2</v>
      </c>
      <c r="D118" s="20" t="str">
        <f>IF($A118="","",_xlfn.XLOOKUP($A118,HC!$A:$A,HC!$D:$D,""))</f>
        <v>Dummy_TL 4</v>
      </c>
      <c r="E118" s="68">
        <f>IF(OR($A118="",$AE$3=""),"",IFERROR(IF(ISBLANK(INDEX('Agents Shift'!$F:$S,MATCH($A118,'Agents Shift'!$B:$B,0),$AE$3)),"",INDEX('Agents Shift'!$F:$S,MATCH($A118,'Agents Shift'!$B:$B,0),$AE$3)),""))</f>
        <v>0.33333333333333331</v>
      </c>
      <c r="F118" s="68">
        <f>IF(OR($A118="",$AE$3=""),"",IFERROR(IF(ISBLANK(INDEX('Agents Shift'!$F:$S,MATCH($A118,'Agents Shift'!$B:$B,0),$AE$3+1)),"",INDEX('Agents Shift'!$F:$S,MATCH($A118,'Agents Shift'!$B:$B,0),$AE$3+1)),""))</f>
        <v>0.66666666666666663</v>
      </c>
      <c r="G118" s="20" t="str">
        <f>IF($A118="","",_xlfn.XLOOKUP($A118,HC!$A:$A,HC!$C:$C,""))</f>
        <v>Dummy_USR 58</v>
      </c>
      <c r="H118" s="20" t="str">
        <f t="shared" si="13"/>
        <v>ACD</v>
      </c>
      <c r="I118" s="19" t="str">
        <f t="shared" si="14"/>
        <v>07:48</v>
      </c>
      <c r="J118" s="19" t="str">
        <f>IF(OR($A118="",$H118=""),"",IF($H118="Not in Web Tool","Unmatched",_xlfn.XLOOKUP($H118,'RAW Data'!$E:$E,'RAW Data'!$F:$F,"Unmapped")))</f>
        <v>Yes</v>
      </c>
      <c r="K118" s="19" t="str">
        <f t="shared" si="15"/>
        <v>YES</v>
      </c>
      <c r="M118" s="21">
        <f t="shared" si="16"/>
        <v>480</v>
      </c>
      <c r="N118" s="21">
        <f t="shared" si="17"/>
        <v>960</v>
      </c>
      <c r="P118" s="22" t="s">
        <v>120</v>
      </c>
      <c r="Q118" s="23">
        <v>114</v>
      </c>
      <c r="R118" s="23" t="str">
        <f>IF($C$3="Live Paste",IF($P118="","",$P118&amp;""),IF($AD$3="","",INDEX('Extraction History'!$A$3:$DT$9102,$Q118,$AD$3)&amp;""))</f>
        <v> 00:00:00  00:00:00  --:--:--</v>
      </c>
      <c r="S118" s="23">
        <f t="shared" si="24"/>
        <v>681</v>
      </c>
      <c r="T118" s="23" t="str">
        <f t="shared" si="18"/>
        <v>Dummy_USR 65 20434</v>
      </c>
      <c r="U118" s="23" t="str">
        <f t="shared" si="19"/>
        <v>Dummy_USR 65</v>
      </c>
      <c r="V118" s="24" t="str">
        <f t="shared" si="20"/>
        <v>20434</v>
      </c>
      <c r="W118" s="23">
        <f t="shared" si="25"/>
        <v>682</v>
      </c>
      <c r="X118" s="23" t="str">
        <f t="shared" si="21"/>
        <v>ACD · 08:33</v>
      </c>
      <c r="Y118" s="23" t="str">
        <f t="shared" si="22"/>
        <v>08:33</v>
      </c>
      <c r="Z118" s="23" t="str">
        <f t="shared" si="23"/>
        <v>ACD</v>
      </c>
      <c r="AA118" s="25" t="str">
        <f>IF($U118="","",IF(COUNTIF(HC!$C:$C,$U118)&gt;0,"Y",IF(COUNTIF($U$5:$U118,$U118)=1,"N","dup")))</f>
        <v>Y</v>
      </c>
    </row>
    <row r="119" spans="1:27" x14ac:dyDescent="0.3">
      <c r="A119" s="19">
        <f>IF(INDEX('Agents Shift'!$B:$B,ROW())="","",INDEX('Agents Shift'!$B:$B,ROW()))</f>
        <v>100022</v>
      </c>
      <c r="B119" s="20" t="str">
        <f>IF($A119="","",_xlfn.XLOOKUP($A119,HC!$A:$A,HC!$B:$B,""))</f>
        <v>Dummy_AG 22</v>
      </c>
      <c r="C119" s="19" t="str">
        <f>IF($A119="","",_xlfn.XLOOKUP($A119,HC!$A:$A,HC!$E:$E,""))</f>
        <v>LOB_3</v>
      </c>
      <c r="D119" s="20" t="str">
        <f>IF($A119="","",_xlfn.XLOOKUP($A119,HC!$A:$A,HC!$D:$D,""))</f>
        <v>Dummy_TL 3</v>
      </c>
      <c r="E119" s="68">
        <f>IF(OR($A119="",$AE$3=""),"",IFERROR(IF(ISBLANK(INDEX('Agents Shift'!$F:$S,MATCH($A119,'Agents Shift'!$B:$B,0),$AE$3)),"",INDEX('Agents Shift'!$F:$S,MATCH($A119,'Agents Shift'!$B:$B,0),$AE$3)),""))</f>
        <v>0.33333333333333331</v>
      </c>
      <c r="F119" s="68">
        <f>IF(OR($A119="",$AE$3=""),"",IFERROR(IF(ISBLANK(INDEX('Agents Shift'!$F:$S,MATCH($A119,'Agents Shift'!$B:$B,0),$AE$3+1)),"",INDEX('Agents Shift'!$F:$S,MATCH($A119,'Agents Shift'!$B:$B,0),$AE$3+1)),""))</f>
        <v>0.66666666666666663</v>
      </c>
      <c r="G119" s="20" t="str">
        <f>IF($A119="","",_xlfn.XLOOKUP($A119,HC!$A:$A,HC!$C:$C,""))</f>
        <v>Dummy_USR 22</v>
      </c>
      <c r="H119" s="20" t="str">
        <f t="shared" si="13"/>
        <v>Ops</v>
      </c>
      <c r="I119" s="19" t="str">
        <f t="shared" si="14"/>
        <v>01:13:16</v>
      </c>
      <c r="J119" s="19" t="str">
        <f>IF(OR($A119="",$H119=""),"",IF($H119="Not in Web Tool","Unmatched",_xlfn.XLOOKUP($H119,'RAW Data'!$E:$E,'RAW Data'!$F:$F,"Unmapped")))</f>
        <v>Yes</v>
      </c>
      <c r="K119" s="19" t="str">
        <f t="shared" si="15"/>
        <v>YES</v>
      </c>
      <c r="M119" s="21">
        <f t="shared" si="16"/>
        <v>480</v>
      </c>
      <c r="N119" s="21">
        <f t="shared" si="17"/>
        <v>960</v>
      </c>
      <c r="P119" s="22" t="s">
        <v>34</v>
      </c>
      <c r="Q119" s="23">
        <v>115</v>
      </c>
      <c r="R119" s="23" t="str">
        <f>IF($C$3="Live Paste",IF($P119="","",$P119&amp;""),IF($AD$3="","",INDEX('Extraction History'!$A$3:$DT$9102,$Q119,$AD$3)&amp;""))</f>
        <v>Employee State</v>
      </c>
      <c r="S119" s="23">
        <f t="shared" si="24"/>
        <v>687</v>
      </c>
      <c r="T119" s="23" t="str">
        <f t="shared" si="18"/>
        <v>Dummy_USR 64 20417</v>
      </c>
      <c r="U119" s="23" t="str">
        <f t="shared" si="19"/>
        <v>Dummy_USR 64</v>
      </c>
      <c r="V119" s="24" t="str">
        <f t="shared" si="20"/>
        <v>20417</v>
      </c>
      <c r="W119" s="23">
        <f t="shared" si="25"/>
        <v>688</v>
      </c>
      <c r="X119" s="23" t="str">
        <f t="shared" si="21"/>
        <v>1st Login · 11:37</v>
      </c>
      <c r="Y119" s="23" t="str">
        <f t="shared" si="22"/>
        <v>11:37</v>
      </c>
      <c r="Z119" s="23" t="str">
        <f t="shared" si="23"/>
        <v>1st Login</v>
      </c>
      <c r="AA119" s="25" t="str">
        <f>IF($U119="","",IF(COUNTIF(HC!$C:$C,$U119)&gt;0,"Y",IF(COUNTIF($U$5:$U119,$U119)=1,"N","dup")))</f>
        <v>Y</v>
      </c>
    </row>
    <row r="120" spans="1:27" x14ac:dyDescent="0.3">
      <c r="A120" s="19">
        <f>IF(INDEX('Agents Shift'!$B:$B,ROW())="","",INDEX('Agents Shift'!$B:$B,ROW()))</f>
        <v>100040</v>
      </c>
      <c r="B120" s="20" t="str">
        <f>IF($A120="","",_xlfn.XLOOKUP($A120,HC!$A:$A,HC!$B:$B,""))</f>
        <v>Dummy_AG 40</v>
      </c>
      <c r="C120" s="19" t="str">
        <f>IF($A120="","",_xlfn.XLOOKUP($A120,HC!$A:$A,HC!$E:$E,""))</f>
        <v>LOB_3</v>
      </c>
      <c r="D120" s="20" t="str">
        <f>IF($A120="","",_xlfn.XLOOKUP($A120,HC!$A:$A,HC!$D:$D,""))</f>
        <v>Dummy_TL 3</v>
      </c>
      <c r="E120" s="68" t="str">
        <f>IF(OR($A120="",$AE$3=""),"",IFERROR(IF(ISBLANK(INDEX('Agents Shift'!$F:$S,MATCH($A120,'Agents Shift'!$B:$B,0),$AE$3)),"",INDEX('Agents Shift'!$F:$S,MATCH($A120,'Agents Shift'!$B:$B,0),$AE$3)),""))</f>
        <v>OFF</v>
      </c>
      <c r="F120" s="68" t="str">
        <f>IF(OR($A120="",$AE$3=""),"",IFERROR(IF(ISBLANK(INDEX('Agents Shift'!$F:$S,MATCH($A120,'Agents Shift'!$B:$B,0),$AE$3+1)),"",INDEX('Agents Shift'!$F:$S,MATCH($A120,'Agents Shift'!$B:$B,0),$AE$3+1)),""))</f>
        <v>OFF</v>
      </c>
      <c r="G120" s="20" t="str">
        <f>IF($A120="","",_xlfn.XLOOKUP($A120,HC!$A:$A,HC!$C:$C,""))</f>
        <v>Dummy_USR 40</v>
      </c>
      <c r="H120" s="20" t="str">
        <f t="shared" si="13"/>
        <v>Offline</v>
      </c>
      <c r="I120" s="19" t="str">
        <f t="shared" si="14"/>
        <v>20:59:37</v>
      </c>
      <c r="J120" s="19" t="str">
        <f>IF(OR($A120="",$H120=""),"",IF($H120="Not in Web Tool","Unmatched",_xlfn.XLOOKUP($H120,'RAW Data'!$E:$E,'RAW Data'!$F:$F,"Unmapped")))</f>
        <v>No</v>
      </c>
      <c r="K120" s="19" t="str">
        <f t="shared" si="15"/>
        <v>NO</v>
      </c>
      <c r="M120" s="21" t="str">
        <f t="shared" si="16"/>
        <v/>
      </c>
      <c r="N120" s="21" t="str">
        <f t="shared" si="17"/>
        <v/>
      </c>
      <c r="P120" s="22" t="s">
        <v>39</v>
      </c>
      <c r="Q120" s="23">
        <v>116</v>
      </c>
      <c r="R120" s="23" t="str">
        <f>IF($C$3="Live Paste",IF($P120="","",$P120&amp;""),IF($AD$3="","",INDEX('Extraction History'!$A$3:$DT$9102,$Q120,$AD$3)&amp;""))</f>
        <v>DA</v>
      </c>
      <c r="S120" s="23">
        <f t="shared" si="24"/>
        <v>693</v>
      </c>
      <c r="T120" s="23" t="str">
        <f t="shared" si="18"/>
        <v>Dummy_USR 63 20086</v>
      </c>
      <c r="U120" s="23" t="str">
        <f t="shared" si="19"/>
        <v>Dummy_USR 63</v>
      </c>
      <c r="V120" s="24" t="str">
        <f t="shared" si="20"/>
        <v>20086</v>
      </c>
      <c r="W120" s="23">
        <f t="shared" si="25"/>
        <v>694</v>
      </c>
      <c r="X120" s="23" t="str">
        <f t="shared" si="21"/>
        <v>Available · 06:29</v>
      </c>
      <c r="Y120" s="23" t="str">
        <f t="shared" si="22"/>
        <v>06:29</v>
      </c>
      <c r="Z120" s="23" t="str">
        <f t="shared" si="23"/>
        <v>Available</v>
      </c>
      <c r="AA120" s="25" t="str">
        <f>IF($U120="","",IF(COUNTIF(HC!$C:$C,$U120)&gt;0,"Y",IF(COUNTIF($U$5:$U120,$U120)=1,"N","dup")))</f>
        <v>Y</v>
      </c>
    </row>
    <row r="121" spans="1:27" x14ac:dyDescent="0.3">
      <c r="A121" s="19">
        <f>IF(INDEX('Agents Shift'!$B:$B,ROW())="","",INDEX('Agents Shift'!$B:$B,ROW()))</f>
        <v>100026</v>
      </c>
      <c r="B121" s="20" t="str">
        <f>IF($A121="","",_xlfn.XLOOKUP($A121,HC!$A:$A,HC!$B:$B,""))</f>
        <v>Dummy_AG 26</v>
      </c>
      <c r="C121" s="19" t="str">
        <f>IF($A121="","",_xlfn.XLOOKUP($A121,HC!$A:$A,HC!$E:$E,""))</f>
        <v>LOB_3</v>
      </c>
      <c r="D121" s="20" t="str">
        <f>IF($A121="","",_xlfn.XLOOKUP($A121,HC!$A:$A,HC!$D:$D,""))</f>
        <v>Dummy_TL 3</v>
      </c>
      <c r="E121" s="68">
        <f>IF(OR($A121="",$AE$3=""),"",IFERROR(IF(ISBLANK(INDEX('Agents Shift'!$F:$S,MATCH($A121,'Agents Shift'!$B:$B,0),$AE$3)),"",INDEX('Agents Shift'!$F:$S,MATCH($A121,'Agents Shift'!$B:$B,0),$AE$3)),""))</f>
        <v>0.33333333333333331</v>
      </c>
      <c r="F121" s="68">
        <f>IF(OR($A121="",$AE$3=""),"",IFERROR(IF(ISBLANK(INDEX('Agents Shift'!$F:$S,MATCH($A121,'Agents Shift'!$B:$B,0),$AE$3+1)),"",INDEX('Agents Shift'!$F:$S,MATCH($A121,'Agents Shift'!$B:$B,0),$AE$3+1)),""))</f>
        <v>0.66666666666666663</v>
      </c>
      <c r="G121" s="20" t="str">
        <f>IF($A121="","",_xlfn.XLOOKUP($A121,HC!$A:$A,HC!$C:$C,""))</f>
        <v>Dummy_USR 26</v>
      </c>
      <c r="H121" s="20" t="str">
        <f t="shared" si="13"/>
        <v>Ops</v>
      </c>
      <c r="I121" s="19" t="str">
        <f t="shared" si="14"/>
        <v>01:59:49</v>
      </c>
      <c r="J121" s="19" t="str">
        <f>IF(OR($A121="",$H121=""),"",IF($H121="Not in Web Tool","Unmatched",_xlfn.XLOOKUP($H121,'RAW Data'!$E:$E,'RAW Data'!$F:$F,"Unmapped")))</f>
        <v>Yes</v>
      </c>
      <c r="K121" s="19" t="str">
        <f t="shared" si="15"/>
        <v>YES</v>
      </c>
      <c r="M121" s="21">
        <f t="shared" si="16"/>
        <v>480</v>
      </c>
      <c r="N121" s="21">
        <f t="shared" si="17"/>
        <v>960</v>
      </c>
      <c r="P121" s="22" t="s">
        <v>156</v>
      </c>
      <c r="Q121" s="23">
        <v>117</v>
      </c>
      <c r="R121" s="23" t="str">
        <f>IF($C$3="Live Paste",IF($P121="","",$P121&amp;""),IF($AD$3="","",INDEX('Extraction History'!$A$3:$DT$9102,$Q121,$AD$3)&amp;""))</f>
        <v>Dummy_USR 155 25258</v>
      </c>
      <c r="S121" s="23">
        <f t="shared" si="24"/>
        <v>699</v>
      </c>
      <c r="T121" s="23" t="str">
        <f t="shared" si="18"/>
        <v>Dummy_USR 62 20431</v>
      </c>
      <c r="U121" s="23" t="str">
        <f t="shared" si="19"/>
        <v>Dummy_USR 62</v>
      </c>
      <c r="V121" s="24" t="str">
        <f t="shared" si="20"/>
        <v>20431</v>
      </c>
      <c r="W121" s="23">
        <f t="shared" si="25"/>
        <v>700</v>
      </c>
      <c r="X121" s="23" t="str">
        <f t="shared" si="21"/>
        <v>Offline · 20:59:35</v>
      </c>
      <c r="Y121" s="23" t="str">
        <f t="shared" si="22"/>
        <v>20:59:35</v>
      </c>
      <c r="Z121" s="23" t="str">
        <f t="shared" si="23"/>
        <v>Offline</v>
      </c>
      <c r="AA121" s="25" t="str">
        <f>IF($U121="","",IF(COUNTIF(HC!$C:$C,$U121)&gt;0,"Y",IF(COUNTIF($U$5:$U121,$U121)=1,"N","dup")))</f>
        <v>Y</v>
      </c>
    </row>
    <row r="122" spans="1:27" x14ac:dyDescent="0.3">
      <c r="A122" s="19">
        <f>IF(INDEX('Agents Shift'!$B:$B,ROW())="","",INDEX('Agents Shift'!$B:$B,ROW()))</f>
        <v>100052</v>
      </c>
      <c r="B122" s="20" t="str">
        <f>IF($A122="","",_xlfn.XLOOKUP($A122,HC!$A:$A,HC!$B:$B,""))</f>
        <v>Dummy_AG 52</v>
      </c>
      <c r="C122" s="19" t="str">
        <f>IF($A122="","",_xlfn.XLOOKUP($A122,HC!$A:$A,HC!$E:$E,""))</f>
        <v>LOB_2</v>
      </c>
      <c r="D122" s="20" t="str">
        <f>IF($A122="","",_xlfn.XLOOKUP($A122,HC!$A:$A,HC!$D:$D,""))</f>
        <v>Dummy_TL 8</v>
      </c>
      <c r="E122" s="68">
        <f>IF(OR($A122="",$AE$3=""),"",IFERROR(IF(ISBLANK(INDEX('Agents Shift'!$F:$S,MATCH($A122,'Agents Shift'!$B:$B,0),$AE$3)),"",INDEX('Agents Shift'!$F:$S,MATCH($A122,'Agents Shift'!$B:$B,0),$AE$3)),""))</f>
        <v>0.625</v>
      </c>
      <c r="F122" s="68">
        <f>IF(OR($A122="",$AE$3=""),"",IFERROR(IF(ISBLANK(INDEX('Agents Shift'!$F:$S,MATCH($A122,'Agents Shift'!$B:$B,0),$AE$3+1)),"",INDEX('Agents Shift'!$F:$S,MATCH($A122,'Agents Shift'!$B:$B,0),$AE$3+1)),""))</f>
        <v>0.95833333333333337</v>
      </c>
      <c r="G122" s="20" t="str">
        <f>IF($A122="","",_xlfn.XLOOKUP($A122,HC!$A:$A,HC!$C:$C,""))</f>
        <v>Dummy_USR 52</v>
      </c>
      <c r="H122" s="20" t="str">
        <f t="shared" si="13"/>
        <v>Offline</v>
      </c>
      <c r="I122" s="19" t="str">
        <f t="shared" si="14"/>
        <v>3:13:58:07</v>
      </c>
      <c r="J122" s="19" t="str">
        <f>IF(OR($A122="",$H122=""),"",IF($H122="Not in Web Tool","Unmatched",_xlfn.XLOOKUP($H122,'RAW Data'!$E:$E,'RAW Data'!$F:$F,"Unmapped")))</f>
        <v>No</v>
      </c>
      <c r="K122" s="19" t="str">
        <f t="shared" si="15"/>
        <v>NO</v>
      </c>
      <c r="M122" s="21">
        <f t="shared" si="16"/>
        <v>900</v>
      </c>
      <c r="N122" s="21">
        <f t="shared" si="17"/>
        <v>1380</v>
      </c>
      <c r="P122" s="22" t="s">
        <v>140</v>
      </c>
      <c r="Q122" s="23">
        <v>118</v>
      </c>
      <c r="R122" s="23" t="str">
        <f>IF($C$3="Live Paste",IF($P122="","",$P122&amp;""),IF($AD$3="","",INDEX('Extraction History'!$A$3:$DT$9102,$Q122,$AD$3)&amp;""))</f>
        <v>Unknown</v>
      </c>
      <c r="S122" s="23">
        <f t="shared" si="24"/>
        <v>705</v>
      </c>
      <c r="T122" s="23" t="str">
        <f t="shared" si="18"/>
        <v>Dummy_USR 61 20429</v>
      </c>
      <c r="U122" s="23" t="str">
        <f t="shared" si="19"/>
        <v>Dummy_USR 61</v>
      </c>
      <c r="V122" s="24" t="str">
        <f t="shared" si="20"/>
        <v>20429</v>
      </c>
      <c r="W122" s="23">
        <f t="shared" si="25"/>
        <v>706</v>
      </c>
      <c r="X122" s="23" t="str">
        <f t="shared" si="21"/>
        <v>Offline · 3:21:59:53</v>
      </c>
      <c r="Y122" s="23" t="str">
        <f t="shared" si="22"/>
        <v>3:21:59:53</v>
      </c>
      <c r="Z122" s="23" t="str">
        <f t="shared" si="23"/>
        <v>Offline</v>
      </c>
      <c r="AA122" s="25" t="str">
        <f>IF($U122="","",IF(COUNTIF(HC!$C:$C,$U122)&gt;0,"Y",IF(COUNTIF($U$5:$U122,$U122)=1,"N","dup")))</f>
        <v>Y</v>
      </c>
    </row>
    <row r="123" spans="1:27" x14ac:dyDescent="0.3">
      <c r="A123" s="19">
        <f>IF(INDEX('Agents Shift'!$B:$B,ROW())="","",INDEX('Agents Shift'!$B:$B,ROW()))</f>
        <v>100024</v>
      </c>
      <c r="B123" s="20" t="str">
        <f>IF($A123="","",_xlfn.XLOOKUP($A123,HC!$A:$A,HC!$B:$B,""))</f>
        <v>Dummy_AG 24</v>
      </c>
      <c r="C123" s="19" t="str">
        <f>IF($A123="","",_xlfn.XLOOKUP($A123,HC!$A:$A,HC!$E:$E,""))</f>
        <v>LOB_3</v>
      </c>
      <c r="D123" s="20" t="str">
        <f>IF($A123="","",_xlfn.XLOOKUP($A123,HC!$A:$A,HC!$D:$D,""))</f>
        <v>Dummy_TL 3</v>
      </c>
      <c r="E123" s="68">
        <f>IF(OR($A123="",$AE$3=""),"",IFERROR(IF(ISBLANK(INDEX('Agents Shift'!$F:$S,MATCH($A123,'Agents Shift'!$B:$B,0),$AE$3)),"",INDEX('Agents Shift'!$F:$S,MATCH($A123,'Agents Shift'!$B:$B,0),$AE$3)),""))</f>
        <v>0.33333333333333331</v>
      </c>
      <c r="F123" s="68">
        <f>IF(OR($A123="",$AE$3=""),"",IFERROR(IF(ISBLANK(INDEX('Agents Shift'!$F:$S,MATCH($A123,'Agents Shift'!$B:$B,0),$AE$3+1)),"",INDEX('Agents Shift'!$F:$S,MATCH($A123,'Agents Shift'!$B:$B,0),$AE$3+1)),""))</f>
        <v>0.66666666666666663</v>
      </c>
      <c r="G123" s="20" t="str">
        <f>IF($A123="","",_xlfn.XLOOKUP($A123,HC!$A:$A,HC!$C:$C,""))</f>
        <v>Dummy_USR 24</v>
      </c>
      <c r="H123" s="20" t="str">
        <f t="shared" si="13"/>
        <v>Ops</v>
      </c>
      <c r="I123" s="19" t="str">
        <f t="shared" si="14"/>
        <v>13:43</v>
      </c>
      <c r="J123" s="19" t="str">
        <f>IF(OR($A123="",$H123=""),"",IF($H123="Not in Web Tool","Unmatched",_xlfn.XLOOKUP($H123,'RAW Data'!$E:$E,'RAW Data'!$F:$F,"Unmapped")))</f>
        <v>Yes</v>
      </c>
      <c r="K123" s="19" t="str">
        <f t="shared" si="15"/>
        <v>YES</v>
      </c>
      <c r="M123" s="21">
        <f t="shared" si="16"/>
        <v>480</v>
      </c>
      <c r="N123" s="21">
        <f t="shared" si="17"/>
        <v>960</v>
      </c>
      <c r="P123" s="22" t="s">
        <v>119</v>
      </c>
      <c r="Q123" s="23">
        <v>119</v>
      </c>
      <c r="R123" s="23" t="str">
        <f>IF($C$3="Live Paste",IF($P123="","",$P123&amp;""),IF($AD$3="","",INDEX('Extraction History'!$A$3:$DT$9102,$Q123,$AD$3)&amp;""))</f>
        <v> 0  0  0</v>
      </c>
      <c r="S123" s="23">
        <f t="shared" si="24"/>
        <v>711</v>
      </c>
      <c r="T123" s="23" t="str">
        <f t="shared" si="18"/>
        <v>Dummy_USR 60 20019</v>
      </c>
      <c r="U123" s="23" t="str">
        <f t="shared" si="19"/>
        <v>Dummy_USR 60</v>
      </c>
      <c r="V123" s="24" t="str">
        <f t="shared" si="20"/>
        <v>20019</v>
      </c>
      <c r="W123" s="23">
        <f t="shared" si="25"/>
        <v>712</v>
      </c>
      <c r="X123" s="23" t="str">
        <f t="shared" si="21"/>
        <v>Offline · 1:15:59:58</v>
      </c>
      <c r="Y123" s="23" t="str">
        <f t="shared" si="22"/>
        <v>1:15:59:58</v>
      </c>
      <c r="Z123" s="23" t="str">
        <f t="shared" si="23"/>
        <v>Offline</v>
      </c>
      <c r="AA123" s="25" t="str">
        <f>IF($U123="","",IF(COUNTIF(HC!$C:$C,$U123)&gt;0,"Y",IF(COUNTIF($U$5:$U123,$U123)=1,"N","dup")))</f>
        <v>Y</v>
      </c>
    </row>
    <row r="124" spans="1:27" x14ac:dyDescent="0.3">
      <c r="A124" s="19">
        <f>IF(INDEX('Agents Shift'!$B:$B,ROW())="","",INDEX('Agents Shift'!$B:$B,ROW()))</f>
        <v>100121</v>
      </c>
      <c r="B124" s="20" t="str">
        <f>IF($A124="","",_xlfn.XLOOKUP($A124,HC!$A:$A,HC!$B:$B,""))</f>
        <v>Dummy_AG 121</v>
      </c>
      <c r="C124" s="19" t="str">
        <f>IF($A124="","",_xlfn.XLOOKUP($A124,HC!$A:$A,HC!$E:$E,""))</f>
        <v>LOB_1</v>
      </c>
      <c r="D124" s="20" t="str">
        <f>IF($A124="","",_xlfn.XLOOKUP($A124,HC!$A:$A,HC!$D:$D,""))</f>
        <v>Dummy_TL 1</v>
      </c>
      <c r="E124" s="68">
        <f>IF(OR($A124="",$AE$3=""),"",IFERROR(IF(ISBLANK(INDEX('Agents Shift'!$F:$S,MATCH($A124,'Agents Shift'!$B:$B,0),$AE$3)),"",INDEX('Agents Shift'!$F:$S,MATCH($A124,'Agents Shift'!$B:$B,0),$AE$3)),""))</f>
        <v>0.33333333333333331</v>
      </c>
      <c r="F124" s="68">
        <f>IF(OR($A124="",$AE$3=""),"",IFERROR(IF(ISBLANK(INDEX('Agents Shift'!$F:$S,MATCH($A124,'Agents Shift'!$B:$B,0),$AE$3+1)),"",INDEX('Agents Shift'!$F:$S,MATCH($A124,'Agents Shift'!$B:$B,0),$AE$3+1)),""))</f>
        <v>0.66666666666666663</v>
      </c>
      <c r="G124" s="20" t="str">
        <f>IF($A124="","",_xlfn.XLOOKUP($A124,HC!$A:$A,HC!$C:$C,""))</f>
        <v>Dummy_USR 121</v>
      </c>
      <c r="H124" s="20" t="str">
        <f t="shared" si="13"/>
        <v>Lunch</v>
      </c>
      <c r="I124" s="19" t="str">
        <f t="shared" si="14"/>
        <v>12:50</v>
      </c>
      <c r="J124" s="19" t="str">
        <f>IF(OR($A124="",$H124=""),"",IF($H124="Not in Web Tool","Unmatched",_xlfn.XLOOKUP($H124,'RAW Data'!$E:$E,'RAW Data'!$F:$F,"Unmapped")))</f>
        <v>Not Productive</v>
      </c>
      <c r="K124" s="19" t="str">
        <f t="shared" si="15"/>
        <v>Lunch</v>
      </c>
      <c r="M124" s="21">
        <f t="shared" si="16"/>
        <v>480</v>
      </c>
      <c r="N124" s="21">
        <f t="shared" si="17"/>
        <v>960</v>
      </c>
      <c r="P124" s="22" t="s">
        <v>120</v>
      </c>
      <c r="Q124" s="23">
        <v>120</v>
      </c>
      <c r="R124" s="23" t="str">
        <f>IF($C$3="Live Paste",IF($P124="","",$P124&amp;""),IF($AD$3="","",INDEX('Extraction History'!$A$3:$DT$9102,$Q124,$AD$3)&amp;""))</f>
        <v> 00:00:00  00:00:00  --:--:--</v>
      </c>
      <c r="S124" s="23">
        <f t="shared" si="24"/>
        <v>717</v>
      </c>
      <c r="T124" s="23" t="str">
        <f t="shared" si="18"/>
        <v>Dummy_USR 59 20280</v>
      </c>
      <c r="U124" s="23" t="str">
        <f t="shared" si="19"/>
        <v>Dummy_USR 59</v>
      </c>
      <c r="V124" s="24" t="str">
        <f t="shared" si="20"/>
        <v>20280</v>
      </c>
      <c r="W124" s="23">
        <f t="shared" si="25"/>
        <v>718</v>
      </c>
      <c r="X124" s="23" t="str">
        <f t="shared" si="21"/>
        <v>ACD · 12:45</v>
      </c>
      <c r="Y124" s="23" t="str">
        <f t="shared" si="22"/>
        <v>12:45</v>
      </c>
      <c r="Z124" s="23" t="str">
        <f t="shared" si="23"/>
        <v>ACD</v>
      </c>
      <c r="AA124" s="25" t="str">
        <f>IF($U124="","",IF(COUNTIF(HC!$C:$C,$U124)&gt;0,"Y",IF(COUNTIF($U$5:$U124,$U124)=1,"N","dup")))</f>
        <v>Y</v>
      </c>
    </row>
    <row r="125" spans="1:27" x14ac:dyDescent="0.3">
      <c r="A125" s="19">
        <f>IF(INDEX('Agents Shift'!$B:$B,ROW())="","",INDEX('Agents Shift'!$B:$B,ROW()))</f>
        <v>100168</v>
      </c>
      <c r="B125" s="20" t="str">
        <f>IF($A125="","",_xlfn.XLOOKUP($A125,HC!$A:$A,HC!$B:$B,""))</f>
        <v>Dummy_AG 168</v>
      </c>
      <c r="C125" s="19" t="str">
        <f>IF($A125="","",_xlfn.XLOOKUP($A125,HC!$A:$A,HC!$E:$E,""))</f>
        <v>LOB_2</v>
      </c>
      <c r="D125" s="20" t="str">
        <f>IF($A125="","",_xlfn.XLOOKUP($A125,HC!$A:$A,HC!$D:$D,""))</f>
        <v>Dummy_TL 12</v>
      </c>
      <c r="E125" s="68">
        <f>IF(OR($A125="",$AE$3=""),"",IFERROR(IF(ISBLANK(INDEX('Agents Shift'!$F:$S,MATCH($A125,'Agents Shift'!$B:$B,0),$AE$3)),"",INDEX('Agents Shift'!$F:$S,MATCH($A125,'Agents Shift'!$B:$B,0),$AE$3)),""))</f>
        <v>0.625</v>
      </c>
      <c r="F125" s="68">
        <f>IF(OR($A125="",$AE$3=""),"",IFERROR(IF(ISBLANK(INDEX('Agents Shift'!$F:$S,MATCH($A125,'Agents Shift'!$B:$B,0),$AE$3+1)),"",INDEX('Agents Shift'!$F:$S,MATCH($A125,'Agents Shift'!$B:$B,0),$AE$3+1)),""))</f>
        <v>0.89583333333333337</v>
      </c>
      <c r="G125" s="20" t="str">
        <f>IF($A125="","",_xlfn.XLOOKUP($A125,HC!$A:$A,HC!$C:$C,""))</f>
        <v>Dummy_USR 168</v>
      </c>
      <c r="H125" s="20" t="str">
        <f t="shared" si="13"/>
        <v>Offline</v>
      </c>
      <c r="I125" s="19" t="str">
        <f t="shared" si="14"/>
        <v>13:58:54</v>
      </c>
      <c r="J125" s="19" t="str">
        <f>IF(OR($A125="",$H125=""),"",IF($H125="Not in Web Tool","Unmatched",_xlfn.XLOOKUP($H125,'RAW Data'!$E:$E,'RAW Data'!$F:$F,"Unmapped")))</f>
        <v>No</v>
      </c>
      <c r="K125" s="19" t="str">
        <f t="shared" si="15"/>
        <v>NO</v>
      </c>
      <c r="M125" s="21">
        <f t="shared" si="16"/>
        <v>900</v>
      </c>
      <c r="N125" s="21">
        <f t="shared" si="17"/>
        <v>1290</v>
      </c>
      <c r="P125" s="22" t="s">
        <v>34</v>
      </c>
      <c r="Q125" s="23">
        <v>121</v>
      </c>
      <c r="R125" s="23" t="str">
        <f>IF($C$3="Live Paste",IF($P125="","",$P125&amp;""),IF($AD$3="","",INDEX('Extraction History'!$A$3:$DT$9102,$Q125,$AD$3)&amp;""))</f>
        <v>Employee State</v>
      </c>
      <c r="S125" s="23">
        <f t="shared" si="24"/>
        <v>723</v>
      </c>
      <c r="T125" s="23" t="str">
        <f t="shared" si="18"/>
        <v>Dummy_USR 58 29267</v>
      </c>
      <c r="U125" s="23" t="str">
        <f t="shared" si="19"/>
        <v>Dummy_USR 58</v>
      </c>
      <c r="V125" s="24" t="str">
        <f t="shared" si="20"/>
        <v>29267</v>
      </c>
      <c r="W125" s="23">
        <f t="shared" si="25"/>
        <v>724</v>
      </c>
      <c r="X125" s="23" t="str">
        <f t="shared" si="21"/>
        <v>ACD · 07:48</v>
      </c>
      <c r="Y125" s="23" t="str">
        <f t="shared" si="22"/>
        <v>07:48</v>
      </c>
      <c r="Z125" s="23" t="str">
        <f t="shared" si="23"/>
        <v>ACD</v>
      </c>
      <c r="AA125" s="25" t="str">
        <f>IF($U125="","",IF(COUNTIF(HC!$C:$C,$U125)&gt;0,"Y",IF(COUNTIF($U$5:$U125,$U125)=1,"N","dup")))</f>
        <v>Y</v>
      </c>
    </row>
    <row r="126" spans="1:27" x14ac:dyDescent="0.3">
      <c r="A126" s="19">
        <f>IF(INDEX('Agents Shift'!$B:$B,ROW())="","",INDEX('Agents Shift'!$B:$B,ROW()))</f>
        <v>100018</v>
      </c>
      <c r="B126" s="20" t="str">
        <f>IF($A126="","",_xlfn.XLOOKUP($A126,HC!$A:$A,HC!$B:$B,""))</f>
        <v>Dummy_AG 18</v>
      </c>
      <c r="C126" s="19" t="str">
        <f>IF($A126="","",_xlfn.XLOOKUP($A126,HC!$A:$A,HC!$E:$E,""))</f>
        <v>LOB_1</v>
      </c>
      <c r="D126" s="20" t="str">
        <f>IF($A126="","",_xlfn.XLOOKUP($A126,HC!$A:$A,HC!$D:$D,""))</f>
        <v>Dummy_TL 2</v>
      </c>
      <c r="E126" s="68">
        <f>IF(OR($A126="",$AE$3=""),"",IFERROR(IF(ISBLANK(INDEX('Agents Shift'!$F:$S,MATCH($A126,'Agents Shift'!$B:$B,0),$AE$3)),"",INDEX('Agents Shift'!$F:$S,MATCH($A126,'Agents Shift'!$B:$B,0),$AE$3)),""))</f>
        <v>0.375</v>
      </c>
      <c r="F126" s="68">
        <f>IF(OR($A126="",$AE$3=""),"",IFERROR(IF(ISBLANK(INDEX('Agents Shift'!$F:$S,MATCH($A126,'Agents Shift'!$B:$B,0),$AE$3+1)),"",INDEX('Agents Shift'!$F:$S,MATCH($A126,'Agents Shift'!$B:$B,0),$AE$3+1)),""))</f>
        <v>0.66666666666666663</v>
      </c>
      <c r="G126" s="20" t="str">
        <f>IF($A126="","",_xlfn.XLOOKUP($A126,HC!$A:$A,HC!$C:$C,""))</f>
        <v>Dummy_USR 18</v>
      </c>
      <c r="H126" s="20" t="str">
        <f t="shared" si="13"/>
        <v>ACD</v>
      </c>
      <c r="I126" s="19" t="str">
        <f t="shared" si="14"/>
        <v>10:24</v>
      </c>
      <c r="J126" s="19" t="str">
        <f>IF(OR($A126="",$H126=""),"",IF($H126="Not in Web Tool","Unmatched",_xlfn.XLOOKUP($H126,'RAW Data'!$E:$E,'RAW Data'!$F:$F,"Unmapped")))</f>
        <v>Yes</v>
      </c>
      <c r="K126" s="19" t="str">
        <f t="shared" si="15"/>
        <v>YES</v>
      </c>
      <c r="M126" s="21">
        <f t="shared" si="16"/>
        <v>540</v>
      </c>
      <c r="N126" s="21">
        <f t="shared" si="17"/>
        <v>960</v>
      </c>
      <c r="P126" s="22" t="s">
        <v>39</v>
      </c>
      <c r="Q126" s="23">
        <v>122</v>
      </c>
      <c r="R126" s="23" t="str">
        <f>IF($C$3="Live Paste",IF($P126="","",$P126&amp;""),IF($AD$3="","",INDEX('Extraction History'!$A$3:$DT$9102,$Q126,$AD$3)&amp;""))</f>
        <v>DA</v>
      </c>
      <c r="S126" s="23">
        <f t="shared" si="24"/>
        <v>729</v>
      </c>
      <c r="T126" s="23" t="str">
        <f t="shared" si="18"/>
        <v>Dummy_USR 57 20291</v>
      </c>
      <c r="U126" s="23" t="str">
        <f t="shared" si="19"/>
        <v>Dummy_USR 57</v>
      </c>
      <c r="V126" s="24" t="str">
        <f t="shared" si="20"/>
        <v>20291</v>
      </c>
      <c r="W126" s="23">
        <f t="shared" si="25"/>
        <v>730</v>
      </c>
      <c r="X126" s="23" t="str">
        <f t="shared" si="21"/>
        <v>Unknown</v>
      </c>
      <c r="Y126" s="23" t="str">
        <f t="shared" si="22"/>
        <v/>
      </c>
      <c r="Z126" s="23" t="str">
        <f t="shared" si="23"/>
        <v>Unknown</v>
      </c>
      <c r="AA126" s="25" t="str">
        <f>IF($U126="","",IF(COUNTIF(HC!$C:$C,$U126)&gt;0,"Y",IF(COUNTIF($U$5:$U126,$U126)=1,"N","dup")))</f>
        <v>Y</v>
      </c>
    </row>
    <row r="127" spans="1:27" x14ac:dyDescent="0.3">
      <c r="A127" s="19">
        <f>IF(INDEX('Agents Shift'!$B:$B,ROW())="","",INDEX('Agents Shift'!$B:$B,ROW()))</f>
        <v>100116</v>
      </c>
      <c r="B127" s="20" t="str">
        <f>IF($A127="","",_xlfn.XLOOKUP($A127,HC!$A:$A,HC!$B:$B,""))</f>
        <v>Dummy_AG 116</v>
      </c>
      <c r="C127" s="19" t="str">
        <f>IF($A127="","",_xlfn.XLOOKUP($A127,HC!$A:$A,HC!$E:$E,""))</f>
        <v>LOB_3</v>
      </c>
      <c r="D127" s="20" t="str">
        <f>IF($A127="","",_xlfn.XLOOKUP($A127,HC!$A:$A,HC!$D:$D,""))</f>
        <v>Dummy_TL 3</v>
      </c>
      <c r="E127" s="68" t="str">
        <f>IF(OR($A127="",$AE$3=""),"",IFERROR(IF(ISBLANK(INDEX('Agents Shift'!$F:$S,MATCH($A127,'Agents Shift'!$B:$B,0),$AE$3)),"",INDEX('Agents Shift'!$F:$S,MATCH($A127,'Agents Shift'!$B:$B,0),$AE$3)),""))</f>
        <v>OFF</v>
      </c>
      <c r="F127" s="68" t="str">
        <f>IF(OR($A127="",$AE$3=""),"",IFERROR(IF(ISBLANK(INDEX('Agents Shift'!$F:$S,MATCH($A127,'Agents Shift'!$B:$B,0),$AE$3+1)),"",INDEX('Agents Shift'!$F:$S,MATCH($A127,'Agents Shift'!$B:$B,0),$AE$3+1)),""))</f>
        <v>OFF</v>
      </c>
      <c r="G127" s="20" t="str">
        <f>IF($A127="","",_xlfn.XLOOKUP($A127,HC!$A:$A,HC!$C:$C,""))</f>
        <v>Dummy_USR 116</v>
      </c>
      <c r="H127" s="20" t="str">
        <f t="shared" si="13"/>
        <v>Offline</v>
      </c>
      <c r="I127" s="19" t="str">
        <f t="shared" si="14"/>
        <v>17:29:56</v>
      </c>
      <c r="J127" s="19" t="str">
        <f>IF(OR($A127="",$H127=""),"",IF($H127="Not in Web Tool","Unmatched",_xlfn.XLOOKUP($H127,'RAW Data'!$E:$E,'RAW Data'!$F:$F,"Unmapped")))</f>
        <v>No</v>
      </c>
      <c r="K127" s="19" t="str">
        <f t="shared" si="15"/>
        <v>NO</v>
      </c>
      <c r="M127" s="21" t="str">
        <f t="shared" si="16"/>
        <v/>
      </c>
      <c r="N127" s="21" t="str">
        <f t="shared" si="17"/>
        <v/>
      </c>
      <c r="P127" s="22" t="s">
        <v>157</v>
      </c>
      <c r="Q127" s="23">
        <v>123</v>
      </c>
      <c r="R127" s="23" t="str">
        <f>IF($C$3="Live Paste",IF($P127="","",$P127&amp;""),IF($AD$3="","",INDEX('Extraction History'!$A$3:$DT$9102,$Q127,$AD$3)&amp;""))</f>
        <v>Dummy_USR 154 25240</v>
      </c>
      <c r="S127" s="23">
        <f t="shared" si="24"/>
        <v>735</v>
      </c>
      <c r="T127" s="23" t="str">
        <f t="shared" si="18"/>
        <v>Dummy_USR 56 20278</v>
      </c>
      <c r="U127" s="23" t="str">
        <f t="shared" si="19"/>
        <v>Dummy_USR 56</v>
      </c>
      <c r="V127" s="24" t="str">
        <f t="shared" si="20"/>
        <v>20278</v>
      </c>
      <c r="W127" s="23">
        <f t="shared" si="25"/>
        <v>736</v>
      </c>
      <c r="X127" s="23" t="str">
        <f t="shared" si="21"/>
        <v>Break (NON MAN) · 11:27</v>
      </c>
      <c r="Y127" s="23" t="str">
        <f t="shared" si="22"/>
        <v>11:27</v>
      </c>
      <c r="Z127" s="23" t="str">
        <f t="shared" si="23"/>
        <v>Break (NON MAN)</v>
      </c>
      <c r="AA127" s="25" t="str">
        <f>IF($U127="","",IF(COUNTIF(HC!$C:$C,$U127)&gt;0,"Y",IF(COUNTIF($U$5:$U127,$U127)=1,"N","dup")))</f>
        <v>Y</v>
      </c>
    </row>
    <row r="128" spans="1:27" x14ac:dyDescent="0.3">
      <c r="A128" s="19">
        <f>IF(INDEX('Agents Shift'!$B:$B,ROW())="","",INDEX('Agents Shift'!$B:$B,ROW()))</f>
        <v>100094</v>
      </c>
      <c r="B128" s="20" t="str">
        <f>IF($A128="","",_xlfn.XLOOKUP($A128,HC!$A:$A,HC!$B:$B,""))</f>
        <v>Dummy_AG 94</v>
      </c>
      <c r="C128" s="19" t="str">
        <f>IF($A128="","",_xlfn.XLOOKUP($A128,HC!$A:$A,HC!$E:$E,""))</f>
        <v>LOB_1</v>
      </c>
      <c r="D128" s="20" t="str">
        <f>IF($A128="","",_xlfn.XLOOKUP($A128,HC!$A:$A,HC!$D:$D,""))</f>
        <v>Dummy_TL 6</v>
      </c>
      <c r="E128" s="68">
        <f>IF(OR($A128="",$AE$3=""),"",IFERROR(IF(ISBLANK(INDEX('Agents Shift'!$F:$S,MATCH($A128,'Agents Shift'!$B:$B,0),$AE$3)),"",INDEX('Agents Shift'!$F:$S,MATCH($A128,'Agents Shift'!$B:$B,0),$AE$3)),""))</f>
        <v>0.33333333333333331</v>
      </c>
      <c r="F128" s="68">
        <f>IF(OR($A128="",$AE$3=""),"",IFERROR(IF(ISBLANK(INDEX('Agents Shift'!$F:$S,MATCH($A128,'Agents Shift'!$B:$B,0),$AE$3+1)),"",INDEX('Agents Shift'!$F:$S,MATCH($A128,'Agents Shift'!$B:$B,0),$AE$3+1)),""))</f>
        <v>0.66666666666666663</v>
      </c>
      <c r="G128" s="20" t="str">
        <f>IF($A128="","",_xlfn.XLOOKUP($A128,HC!$A:$A,HC!$C:$C,""))</f>
        <v>Dummy_USR 94</v>
      </c>
      <c r="H128" s="20" t="str">
        <f t="shared" si="13"/>
        <v>ACD</v>
      </c>
      <c r="I128" s="19" t="str">
        <f t="shared" si="14"/>
        <v>09:11</v>
      </c>
      <c r="J128" s="19" t="str">
        <f>IF(OR($A128="",$H128=""),"",IF($H128="Not in Web Tool","Unmatched",_xlfn.XLOOKUP($H128,'RAW Data'!$E:$E,'RAW Data'!$F:$F,"Unmapped")))</f>
        <v>Yes</v>
      </c>
      <c r="K128" s="19" t="str">
        <f t="shared" si="15"/>
        <v>YES</v>
      </c>
      <c r="M128" s="21">
        <f t="shared" si="16"/>
        <v>480</v>
      </c>
      <c r="N128" s="21">
        <f t="shared" si="17"/>
        <v>960</v>
      </c>
      <c r="P128" s="22" t="s">
        <v>140</v>
      </c>
      <c r="Q128" s="23">
        <v>124</v>
      </c>
      <c r="R128" s="23" t="str">
        <f>IF($C$3="Live Paste",IF($P128="","",$P128&amp;""),IF($AD$3="","",INDEX('Extraction History'!$A$3:$DT$9102,$Q128,$AD$3)&amp;""))</f>
        <v>Unknown</v>
      </c>
      <c r="S128" s="23">
        <f t="shared" si="24"/>
        <v>741</v>
      </c>
      <c r="T128" s="23" t="str">
        <f t="shared" si="18"/>
        <v>Dummy_USR 55 20275</v>
      </c>
      <c r="U128" s="23" t="str">
        <f t="shared" si="19"/>
        <v>Dummy_USR 55</v>
      </c>
      <c r="V128" s="24" t="str">
        <f t="shared" si="20"/>
        <v>20275</v>
      </c>
      <c r="W128" s="23">
        <f t="shared" si="25"/>
        <v>742</v>
      </c>
      <c r="X128" s="23" t="str">
        <f t="shared" si="21"/>
        <v>Available · 09:50</v>
      </c>
      <c r="Y128" s="23" t="str">
        <f t="shared" si="22"/>
        <v>09:50</v>
      </c>
      <c r="Z128" s="23" t="str">
        <f t="shared" si="23"/>
        <v>Available</v>
      </c>
      <c r="AA128" s="25" t="str">
        <f>IF($U128="","",IF(COUNTIF(HC!$C:$C,$U128)&gt;0,"Y",IF(COUNTIF($U$5:$U128,$U128)=1,"N","dup")))</f>
        <v>Y</v>
      </c>
    </row>
    <row r="129" spans="1:27" x14ac:dyDescent="0.3">
      <c r="A129" s="19">
        <f>IF(INDEX('Agents Shift'!$B:$B,ROW())="","",INDEX('Agents Shift'!$B:$B,ROW()))</f>
        <v>100093</v>
      </c>
      <c r="B129" s="20" t="str">
        <f>IF($A129="","",_xlfn.XLOOKUP($A129,HC!$A:$A,HC!$B:$B,""))</f>
        <v>Dummy_AG 93</v>
      </c>
      <c r="C129" s="19" t="str">
        <f>IF($A129="","",_xlfn.XLOOKUP($A129,HC!$A:$A,HC!$E:$E,""))</f>
        <v>LOB_1</v>
      </c>
      <c r="D129" s="20" t="str">
        <f>IF($A129="","",_xlfn.XLOOKUP($A129,HC!$A:$A,HC!$D:$D,""))</f>
        <v>Dummy_TL 7</v>
      </c>
      <c r="E129" s="68">
        <f>IF(OR($A129="",$AE$3=""),"",IFERROR(IF(ISBLANK(INDEX('Agents Shift'!$F:$S,MATCH($A129,'Agents Shift'!$B:$B,0),$AE$3)),"",INDEX('Agents Shift'!$F:$S,MATCH($A129,'Agents Shift'!$B:$B,0),$AE$3)),""))</f>
        <v>0.625</v>
      </c>
      <c r="F129" s="68">
        <f>IF(OR($A129="",$AE$3=""),"",IFERROR(IF(ISBLANK(INDEX('Agents Shift'!$F:$S,MATCH($A129,'Agents Shift'!$B:$B,0),$AE$3+1)),"",INDEX('Agents Shift'!$F:$S,MATCH($A129,'Agents Shift'!$B:$B,0),$AE$3+1)),""))</f>
        <v>0.95833333333333337</v>
      </c>
      <c r="G129" s="20" t="str">
        <f>IF($A129="","",_xlfn.XLOOKUP($A129,HC!$A:$A,HC!$C:$C,""))</f>
        <v>Dummy_USR 93</v>
      </c>
      <c r="H129" s="20" t="str">
        <f t="shared" si="13"/>
        <v>Offline</v>
      </c>
      <c r="I129" s="19" t="str">
        <f t="shared" si="14"/>
        <v>15:29:50</v>
      </c>
      <c r="J129" s="19" t="str">
        <f>IF(OR($A129="",$H129=""),"",IF($H129="Not in Web Tool","Unmatched",_xlfn.XLOOKUP($H129,'RAW Data'!$E:$E,'RAW Data'!$F:$F,"Unmapped")))</f>
        <v>No</v>
      </c>
      <c r="K129" s="19" t="str">
        <f t="shared" si="15"/>
        <v>NO</v>
      </c>
      <c r="M129" s="21">
        <f t="shared" si="16"/>
        <v>900</v>
      </c>
      <c r="N129" s="21">
        <f t="shared" si="17"/>
        <v>1380</v>
      </c>
      <c r="P129" s="22" t="s">
        <v>119</v>
      </c>
      <c r="Q129" s="23">
        <v>125</v>
      </c>
      <c r="R129" s="23" t="str">
        <f>IF($C$3="Live Paste",IF($P129="","",$P129&amp;""),IF($AD$3="","",INDEX('Extraction History'!$A$3:$DT$9102,$Q129,$AD$3)&amp;""))</f>
        <v> 0  0  0</v>
      </c>
      <c r="S129" s="23">
        <f t="shared" si="24"/>
        <v>747</v>
      </c>
      <c r="T129" s="23" t="str">
        <f t="shared" si="18"/>
        <v>Dummy_USR 54 20069</v>
      </c>
      <c r="U129" s="23" t="str">
        <f t="shared" si="19"/>
        <v>Dummy_USR 54</v>
      </c>
      <c r="V129" s="24" t="str">
        <f t="shared" si="20"/>
        <v>20069</v>
      </c>
      <c r="W129" s="23">
        <f t="shared" si="25"/>
        <v>748</v>
      </c>
      <c r="X129" s="23" t="str">
        <f t="shared" si="21"/>
        <v>ACD · 00:16</v>
      </c>
      <c r="Y129" s="23" t="str">
        <f t="shared" si="22"/>
        <v>00:16</v>
      </c>
      <c r="Z129" s="23" t="str">
        <f t="shared" si="23"/>
        <v>ACD</v>
      </c>
      <c r="AA129" s="25" t="str">
        <f>IF($U129="","",IF(COUNTIF(HC!$C:$C,$U129)&gt;0,"Y",IF(COUNTIF($U$5:$U129,$U129)=1,"N","dup")))</f>
        <v>Y</v>
      </c>
    </row>
    <row r="130" spans="1:27" x14ac:dyDescent="0.3">
      <c r="A130" s="19">
        <f>IF(INDEX('Agents Shift'!$B:$B,ROW())="","",INDEX('Agents Shift'!$B:$B,ROW()))</f>
        <v>100046</v>
      </c>
      <c r="B130" s="20" t="str">
        <f>IF($A130="","",_xlfn.XLOOKUP($A130,HC!$A:$A,HC!$B:$B,""))</f>
        <v>Dummy_AG 46</v>
      </c>
      <c r="C130" s="19" t="str">
        <f>IF($A130="","",_xlfn.XLOOKUP($A130,HC!$A:$A,HC!$E:$E,""))</f>
        <v>LOB_1</v>
      </c>
      <c r="D130" s="20" t="str">
        <f>IF($A130="","",_xlfn.XLOOKUP($A130,HC!$A:$A,HC!$D:$D,""))</f>
        <v>Dummy_TL 1</v>
      </c>
      <c r="E130" s="68">
        <f>IF(OR($A130="",$AE$3=""),"",IFERROR(IF(ISBLANK(INDEX('Agents Shift'!$F:$S,MATCH($A130,'Agents Shift'!$B:$B,0),$AE$3)),"",INDEX('Agents Shift'!$F:$S,MATCH($A130,'Agents Shift'!$B:$B,0),$AE$3)),""))</f>
        <v>0.33333333333333331</v>
      </c>
      <c r="F130" s="68">
        <f>IF(OR($A130="",$AE$3=""),"",IFERROR(IF(ISBLANK(INDEX('Agents Shift'!$F:$S,MATCH($A130,'Agents Shift'!$B:$B,0),$AE$3+1)),"",INDEX('Agents Shift'!$F:$S,MATCH($A130,'Agents Shift'!$B:$B,0),$AE$3+1)),""))</f>
        <v>0.66666666666666663</v>
      </c>
      <c r="G130" s="20" t="str">
        <f>IF($A130="","",_xlfn.XLOOKUP($A130,HC!$A:$A,HC!$C:$C,""))</f>
        <v>Dummy_USR 46</v>
      </c>
      <c r="H130" s="20" t="str">
        <f t="shared" si="13"/>
        <v>Coaching</v>
      </c>
      <c r="I130" s="19" t="str">
        <f t="shared" si="14"/>
        <v>13:21</v>
      </c>
      <c r="J130" s="19" t="str">
        <f>IF(OR($A130="",$H130=""),"",IF($H130="Not in Web Tool","Unmatched",_xlfn.XLOOKUP($H130,'RAW Data'!$E:$E,'RAW Data'!$F:$F,"Unmapped")))</f>
        <v>Not Productive</v>
      </c>
      <c r="K130" s="19" t="str">
        <f t="shared" si="15"/>
        <v>Coaching</v>
      </c>
      <c r="M130" s="21">
        <f t="shared" si="16"/>
        <v>480</v>
      </c>
      <c r="N130" s="21">
        <f t="shared" si="17"/>
        <v>960</v>
      </c>
      <c r="P130" s="22" t="s">
        <v>120</v>
      </c>
      <c r="Q130" s="23">
        <v>126</v>
      </c>
      <c r="R130" s="23" t="str">
        <f>IF($C$3="Live Paste",IF($P130="","",$P130&amp;""),IF($AD$3="","",INDEX('Extraction History'!$A$3:$DT$9102,$Q130,$AD$3)&amp;""))</f>
        <v> 00:00:00  00:00:00  --:--:--</v>
      </c>
      <c r="S130" s="23">
        <f t="shared" si="24"/>
        <v>753</v>
      </c>
      <c r="T130" s="23" t="str">
        <f t="shared" si="18"/>
        <v>Dummy_USR 53 20269</v>
      </c>
      <c r="U130" s="23" t="str">
        <f t="shared" si="19"/>
        <v>Dummy_USR 53</v>
      </c>
      <c r="V130" s="24" t="str">
        <f t="shared" si="20"/>
        <v>20269</v>
      </c>
      <c r="W130" s="23">
        <f t="shared" si="25"/>
        <v>754</v>
      </c>
      <c r="X130" s="23" t="str">
        <f t="shared" si="21"/>
        <v>Unknown</v>
      </c>
      <c r="Y130" s="23" t="str">
        <f t="shared" si="22"/>
        <v/>
      </c>
      <c r="Z130" s="23" t="str">
        <f t="shared" si="23"/>
        <v>Unknown</v>
      </c>
      <c r="AA130" s="25" t="str">
        <f>IF($U130="","",IF(COUNTIF(HC!$C:$C,$U130)&gt;0,"Y",IF(COUNTIF($U$5:$U130,$U130)=1,"N","dup")))</f>
        <v>Y</v>
      </c>
    </row>
    <row r="131" spans="1:27" x14ac:dyDescent="0.3">
      <c r="A131" s="19">
        <f>IF(INDEX('Agents Shift'!$B:$B,ROW())="","",INDEX('Agents Shift'!$B:$B,ROW()))</f>
        <v>100119</v>
      </c>
      <c r="B131" s="20" t="str">
        <f>IF($A131="","",_xlfn.XLOOKUP($A131,HC!$A:$A,HC!$B:$B,""))</f>
        <v>Dummy_AG 119</v>
      </c>
      <c r="C131" s="19" t="str">
        <f>IF($A131="","",_xlfn.XLOOKUP($A131,HC!$A:$A,HC!$E:$E,""))</f>
        <v>LOB_1</v>
      </c>
      <c r="D131" s="20" t="str">
        <f>IF($A131="","",_xlfn.XLOOKUP($A131,HC!$A:$A,HC!$D:$D,""))</f>
        <v>Dummy_TL 7</v>
      </c>
      <c r="E131" s="68" t="str">
        <f>IF(OR($A131="",$AE$3=""),"",IFERROR(IF(ISBLANK(INDEX('Agents Shift'!$F:$S,MATCH($A131,'Agents Shift'!$B:$B,0),$AE$3)),"",INDEX('Agents Shift'!$F:$S,MATCH($A131,'Agents Shift'!$B:$B,0),$AE$3)),""))</f>
        <v>OFF</v>
      </c>
      <c r="F131" s="68" t="str">
        <f>IF(OR($A131="",$AE$3=""),"",IFERROR(IF(ISBLANK(INDEX('Agents Shift'!$F:$S,MATCH($A131,'Agents Shift'!$B:$B,0),$AE$3+1)),"",INDEX('Agents Shift'!$F:$S,MATCH($A131,'Agents Shift'!$B:$B,0),$AE$3+1)),""))</f>
        <v>OFF</v>
      </c>
      <c r="G131" s="20" t="str">
        <f>IF($A131="","",_xlfn.XLOOKUP($A131,HC!$A:$A,HC!$C:$C,""))</f>
        <v>Dummy_USR 119</v>
      </c>
      <c r="H131" s="20" t="str">
        <f t="shared" si="13"/>
        <v>Offline</v>
      </c>
      <c r="I131" s="19" t="str">
        <f t="shared" si="14"/>
        <v>14:00:02</v>
      </c>
      <c r="J131" s="19" t="str">
        <f>IF(OR($A131="",$H131=""),"",IF($H131="Not in Web Tool","Unmatched",_xlfn.XLOOKUP($H131,'RAW Data'!$E:$E,'RAW Data'!$F:$F,"Unmapped")))</f>
        <v>No</v>
      </c>
      <c r="K131" s="19" t="str">
        <f t="shared" si="15"/>
        <v>NO</v>
      </c>
      <c r="M131" s="21" t="str">
        <f t="shared" si="16"/>
        <v/>
      </c>
      <c r="N131" s="21" t="str">
        <f t="shared" si="17"/>
        <v/>
      </c>
      <c r="P131" s="22" t="s">
        <v>34</v>
      </c>
      <c r="Q131" s="23">
        <v>127</v>
      </c>
      <c r="R131" s="23" t="str">
        <f>IF($C$3="Live Paste",IF($P131="","",$P131&amp;""),IF($AD$3="","",INDEX('Extraction History'!$A$3:$DT$9102,$Q131,$AD$3)&amp;""))</f>
        <v>Employee State</v>
      </c>
      <c r="S131" s="23">
        <f t="shared" si="24"/>
        <v>759</v>
      </c>
      <c r="T131" s="23" t="str">
        <f t="shared" si="18"/>
        <v>Dummy_USR 54 20069</v>
      </c>
      <c r="U131" s="23" t="str">
        <f t="shared" si="19"/>
        <v>Dummy_USR 54</v>
      </c>
      <c r="V131" s="24" t="str">
        <f t="shared" si="20"/>
        <v>20069</v>
      </c>
      <c r="W131" s="23">
        <f t="shared" si="25"/>
        <v>760</v>
      </c>
      <c r="X131" s="23" t="str">
        <f t="shared" si="21"/>
        <v>ACD · 00:16</v>
      </c>
      <c r="Y131" s="23" t="str">
        <f t="shared" si="22"/>
        <v>00:16</v>
      </c>
      <c r="Z131" s="23" t="str">
        <f t="shared" si="23"/>
        <v>ACD</v>
      </c>
      <c r="AA131" s="25" t="str">
        <f>IF($U131="","",IF(COUNTIF(HC!$C:$C,$U131)&gt;0,"Y",IF(COUNTIF($U$5:$U131,$U131)=1,"N","dup")))</f>
        <v>Y</v>
      </c>
    </row>
    <row r="132" spans="1:27" x14ac:dyDescent="0.3">
      <c r="A132" s="19">
        <f>IF(INDEX('Agents Shift'!$B:$B,ROW())="","",INDEX('Agents Shift'!$B:$B,ROW()))</f>
        <v>100055</v>
      </c>
      <c r="B132" s="20" t="str">
        <f>IF($A132="","",_xlfn.XLOOKUP($A132,HC!$A:$A,HC!$B:$B,""))</f>
        <v>Dummy_AG 55</v>
      </c>
      <c r="C132" s="19" t="str">
        <f>IF($A132="","",_xlfn.XLOOKUP($A132,HC!$A:$A,HC!$E:$E,""))</f>
        <v>LOB_2</v>
      </c>
      <c r="D132" s="20" t="str">
        <f>IF($A132="","",_xlfn.XLOOKUP($A132,HC!$A:$A,HC!$D:$D,""))</f>
        <v>Dummy_TL 2</v>
      </c>
      <c r="E132" s="68">
        <f>IF(OR($A132="",$AE$3=""),"",IFERROR(IF(ISBLANK(INDEX('Agents Shift'!$F:$S,MATCH($A132,'Agents Shift'!$B:$B,0),$AE$3)),"",INDEX('Agents Shift'!$F:$S,MATCH($A132,'Agents Shift'!$B:$B,0),$AE$3)),""))</f>
        <v>0.33333333333333331</v>
      </c>
      <c r="F132" s="68">
        <f>IF(OR($A132="",$AE$3=""),"",IFERROR(IF(ISBLANK(INDEX('Agents Shift'!$F:$S,MATCH($A132,'Agents Shift'!$B:$B,0),$AE$3+1)),"",INDEX('Agents Shift'!$F:$S,MATCH($A132,'Agents Shift'!$B:$B,0),$AE$3+1)),""))</f>
        <v>0.66666666666666663</v>
      </c>
      <c r="G132" s="20" t="str">
        <f>IF($A132="","",_xlfn.XLOOKUP($A132,HC!$A:$A,HC!$C:$C,""))</f>
        <v>Dummy_USR 55</v>
      </c>
      <c r="H132" s="20" t="str">
        <f t="shared" si="13"/>
        <v>Available</v>
      </c>
      <c r="I132" s="19" t="str">
        <f t="shared" si="14"/>
        <v>09:50</v>
      </c>
      <c r="J132" s="19" t="str">
        <f>IF(OR($A132="",$H132=""),"",IF($H132="Not in Web Tool","Unmatched",_xlfn.XLOOKUP($H132,'RAW Data'!$E:$E,'RAW Data'!$F:$F,"Unmapped")))</f>
        <v>Yes</v>
      </c>
      <c r="K132" s="19" t="str">
        <f t="shared" si="15"/>
        <v>YES</v>
      </c>
      <c r="M132" s="21">
        <f t="shared" si="16"/>
        <v>480</v>
      </c>
      <c r="N132" s="21">
        <f t="shared" si="17"/>
        <v>960</v>
      </c>
      <c r="P132" s="22" t="s">
        <v>39</v>
      </c>
      <c r="Q132" s="23">
        <v>128</v>
      </c>
      <c r="R132" s="23" t="str">
        <f>IF($C$3="Live Paste",IF($P132="","",$P132&amp;""),IF($AD$3="","",INDEX('Extraction History'!$A$3:$DT$9102,$Q132,$AD$3)&amp;""))</f>
        <v>DA</v>
      </c>
      <c r="S132" s="23">
        <f t="shared" si="24"/>
        <v>765</v>
      </c>
      <c r="T132" s="23" t="str">
        <f t="shared" si="18"/>
        <v>Dummy_USR 53 20269</v>
      </c>
      <c r="U132" s="23" t="str">
        <f t="shared" si="19"/>
        <v>Dummy_USR 53</v>
      </c>
      <c r="V132" s="24" t="str">
        <f t="shared" si="20"/>
        <v>20269</v>
      </c>
      <c r="W132" s="23">
        <f t="shared" si="25"/>
        <v>766</v>
      </c>
      <c r="X132" s="23" t="str">
        <f t="shared" si="21"/>
        <v>Unknown</v>
      </c>
      <c r="Y132" s="23" t="str">
        <f t="shared" si="22"/>
        <v/>
      </c>
      <c r="Z132" s="23" t="str">
        <f t="shared" si="23"/>
        <v>Unknown</v>
      </c>
      <c r="AA132" s="25" t="str">
        <f>IF($U132="","",IF(COUNTIF(HC!$C:$C,$U132)&gt;0,"Y",IF(COUNTIF($U$5:$U132,$U132)=1,"N","dup")))</f>
        <v>Y</v>
      </c>
    </row>
    <row r="133" spans="1:27" x14ac:dyDescent="0.3">
      <c r="A133" s="19">
        <f>IF(INDEX('Agents Shift'!$B:$B,ROW())="","",INDEX('Agents Shift'!$B:$B,ROW()))</f>
        <v>100124</v>
      </c>
      <c r="B133" s="20" t="str">
        <f>IF($A133="","",_xlfn.XLOOKUP($A133,HC!$A:$A,HC!$B:$B,""))</f>
        <v>Dummy_AG 124</v>
      </c>
      <c r="C133" s="19" t="str">
        <f>IF($A133="","",_xlfn.XLOOKUP($A133,HC!$A:$A,HC!$E:$E,""))</f>
        <v>LOB_1</v>
      </c>
      <c r="D133" s="20" t="str">
        <f>IF($A133="","",_xlfn.XLOOKUP($A133,HC!$A:$A,HC!$D:$D,""))</f>
        <v>Dummy_TL 6</v>
      </c>
      <c r="E133" s="68">
        <f>IF(OR($A133="",$AE$3=""),"",IFERROR(IF(ISBLANK(INDEX('Agents Shift'!$F:$S,MATCH($A133,'Agents Shift'!$B:$B,0),$AE$3)),"",INDEX('Agents Shift'!$F:$S,MATCH($A133,'Agents Shift'!$B:$B,0),$AE$3)),""))</f>
        <v>0.33333333333333331</v>
      </c>
      <c r="F133" s="68">
        <f>IF(OR($A133="",$AE$3=""),"",IFERROR(IF(ISBLANK(INDEX('Agents Shift'!$F:$S,MATCH($A133,'Agents Shift'!$B:$B,0),$AE$3+1)),"",INDEX('Agents Shift'!$F:$S,MATCH($A133,'Agents Shift'!$B:$B,0),$AE$3+1)),""))</f>
        <v>0.66666666666666663</v>
      </c>
      <c r="G133" s="20" t="str">
        <f>IF($A133="","",_xlfn.XLOOKUP($A133,HC!$A:$A,HC!$C:$C,""))</f>
        <v>Dummy_USR 124</v>
      </c>
      <c r="H133" s="20" t="str">
        <f t="shared" ref="H133:H196" si="26">IF($G133="","",_xlfn.XLOOKUP($G133,$U:$U,$Z:$Z,"Not in Web Tool"))</f>
        <v>Available</v>
      </c>
      <c r="I133" s="19" t="str">
        <f t="shared" ref="I133:I196" si="27">IF($G133="","",_xlfn.XLOOKUP($G133,$U:$U,$Y:$Y,""))</f>
        <v>04:25</v>
      </c>
      <c r="J133" s="19" t="str">
        <f>IF(OR($A133="",$H133=""),"",IF($H133="Not in Web Tool","Unmatched",_xlfn.XLOOKUP($H133,'RAW Data'!$E:$E,'RAW Data'!$F:$F,"Unmapped")))</f>
        <v>Yes</v>
      </c>
      <c r="K133" s="19" t="str">
        <f t="shared" ref="K133:K196" si="28">_xlfn.IFS($J133="Yes","YES",$J133="","",$J133="No","NO",$J133="Not Productive",$H133,TRUE,$J133)</f>
        <v>YES</v>
      </c>
      <c r="M133" s="21">
        <f t="shared" ref="M133:M196" si="29">IF(ISNUMBER($E133),ROUND($E133*1440,0),"")</f>
        <v>480</v>
      </c>
      <c r="N133" s="21">
        <f t="shared" ref="N133:N196" si="30">IF(AND(ISNUMBER($E133),ISNUMBER($F133)),ROUND($F133*1440,0)+IF($F133&lt;=$E133,1440,0),"")</f>
        <v>960</v>
      </c>
      <c r="P133" s="22" t="s">
        <v>158</v>
      </c>
      <c r="Q133" s="23">
        <v>129</v>
      </c>
      <c r="R133" s="23" t="str">
        <f>IF($C$3="Live Paste",IF($P133="","",$P133&amp;""),IF($AD$3="","",INDEX('Extraction History'!$A$3:$DT$9102,$Q133,$AD$3)&amp;""))</f>
        <v>Dummy_USR 153 25244</v>
      </c>
      <c r="S133" s="23">
        <f t="shared" si="24"/>
        <v>771</v>
      </c>
      <c r="T133" s="23" t="str">
        <f t="shared" ref="T133:T196" si="31">_xlfn.XLOOKUP($S133,$Q$5:$Q$9104,$R$5:$R$9104,"")</f>
        <v>Dummy_USR 52 25220</v>
      </c>
      <c r="U133" s="23" t="str">
        <f t="shared" ref="U133:U196" si="32">IFERROR(_xlfn.TEXTBEFORE($T133,_xlfn.UNICHAR(160),1),"")</f>
        <v>Dummy_USR 52</v>
      </c>
      <c r="V133" s="24" t="str">
        <f t="shared" ref="V133:V196" si="33">IF($U133="","",_xlfn.TEXTAFTER($T133,_xlfn.UNICHAR(160),1))</f>
        <v>25220</v>
      </c>
      <c r="W133" s="23">
        <f t="shared" si="25"/>
        <v>772</v>
      </c>
      <c r="X133" s="23" t="str">
        <f t="shared" ref="X133:X196" si="34">_xlfn.XLOOKUP($W133,$Q$5:$Q$9104,$R$5:$R$9104,"")</f>
        <v>Offline · 3:13:58:07</v>
      </c>
      <c r="Y133" s="23" t="str">
        <f t="shared" ref="Y133:Y196" si="35">IFERROR(IF($Z133="","",TRIM(SUBSTITUTE(_xlfn.TEXTAFTER($X133,_xlfn.UNICHAR(160)&amp;"·",1),_xlfn.UNICHAR(160)," "))),"")</f>
        <v>3:13:58:07</v>
      </c>
      <c r="Z133" s="23" t="str">
        <f t="shared" ref="Z133:Z196" si="36">IFERROR(_xlfn.TEXTBEFORE($X133,_xlfn.UNICHAR(160),1),$X133)</f>
        <v>Offline</v>
      </c>
      <c r="AA133" s="25" t="str">
        <f>IF($U133="","",IF(COUNTIF(HC!$C:$C,$U133)&gt;0,"Y",IF(COUNTIF($U$5:$U133,$U133)=1,"N","dup")))</f>
        <v>Y</v>
      </c>
    </row>
    <row r="134" spans="1:27" x14ac:dyDescent="0.3">
      <c r="A134" s="19">
        <f>IF(INDEX('Agents Shift'!$B:$B,ROW())="","",INDEX('Agents Shift'!$B:$B,ROW()))</f>
        <v>100166</v>
      </c>
      <c r="B134" s="20" t="str">
        <f>IF($A134="","",_xlfn.XLOOKUP($A134,HC!$A:$A,HC!$B:$B,""))</f>
        <v>Dummy_AG 166</v>
      </c>
      <c r="C134" s="19" t="str">
        <f>IF($A134="","",_xlfn.XLOOKUP($A134,HC!$A:$A,HC!$E:$E,""))</f>
        <v>LOB_1</v>
      </c>
      <c r="D134" s="20" t="str">
        <f>IF($A134="","",_xlfn.XLOOKUP($A134,HC!$A:$A,HC!$D:$D,""))</f>
        <v>Dummy_TL 11</v>
      </c>
      <c r="E134" s="68">
        <f>IF(OR($A134="",$AE$3=""),"",IFERROR(IF(ISBLANK(INDEX('Agents Shift'!$F:$S,MATCH($A134,'Agents Shift'!$B:$B,0),$AE$3)),"",INDEX('Agents Shift'!$F:$S,MATCH($A134,'Agents Shift'!$B:$B,0),$AE$3)),""))</f>
        <v>0.625</v>
      </c>
      <c r="F134" s="68">
        <f>IF(OR($A134="",$AE$3=""),"",IFERROR(IF(ISBLANK(INDEX('Agents Shift'!$F:$S,MATCH($A134,'Agents Shift'!$B:$B,0),$AE$3+1)),"",INDEX('Agents Shift'!$F:$S,MATCH($A134,'Agents Shift'!$B:$B,0),$AE$3+1)),""))</f>
        <v>0.89583333333333337</v>
      </c>
      <c r="G134" s="20" t="str">
        <f>IF($A134="","",_xlfn.XLOOKUP($A134,HC!$A:$A,HC!$C:$C,""))</f>
        <v>Dummy_USR 166</v>
      </c>
      <c r="H134" s="20" t="str">
        <f t="shared" si="26"/>
        <v>Offline</v>
      </c>
      <c r="I134" s="19" t="str">
        <f t="shared" si="27"/>
        <v>8:14:00:35</v>
      </c>
      <c r="J134" s="19" t="str">
        <f>IF(OR($A134="",$H134=""),"",IF($H134="Not in Web Tool","Unmatched",_xlfn.XLOOKUP($H134,'RAW Data'!$E:$E,'RAW Data'!$F:$F,"Unmapped")))</f>
        <v>No</v>
      </c>
      <c r="K134" s="19" t="str">
        <f t="shared" si="28"/>
        <v>NO</v>
      </c>
      <c r="M134" s="21">
        <f t="shared" si="29"/>
        <v>900</v>
      </c>
      <c r="N134" s="21">
        <f t="shared" si="30"/>
        <v>1290</v>
      </c>
      <c r="P134" s="22" t="s">
        <v>159</v>
      </c>
      <c r="Q134" s="23">
        <v>130</v>
      </c>
      <c r="R134" s="23" t="str">
        <f>IF($C$3="Live Paste",IF($P134="","",$P134&amp;""),IF($AD$3="","",INDEX('Extraction History'!$A$3:$DT$9102,$Q134,$AD$3)&amp;""))</f>
        <v>Offline · 13:58:37</v>
      </c>
      <c r="S134" s="23">
        <f t="shared" ref="S134:S197" si="37">S133+6</f>
        <v>777</v>
      </c>
      <c r="T134" s="23" t="str">
        <f t="shared" si="31"/>
        <v>Dummy_USR 51 20273</v>
      </c>
      <c r="U134" s="23" t="str">
        <f t="shared" si="32"/>
        <v>Dummy_USR 51</v>
      </c>
      <c r="V134" s="24" t="str">
        <f t="shared" si="33"/>
        <v>20273</v>
      </c>
      <c r="W134" s="23">
        <f t="shared" ref="W134:W197" si="38">W133+6</f>
        <v>778</v>
      </c>
      <c r="X134" s="23" t="str">
        <f t="shared" si="34"/>
        <v>Break (NON MAN) · 07:45</v>
      </c>
      <c r="Y134" s="23" t="str">
        <f t="shared" si="35"/>
        <v>07:45</v>
      </c>
      <c r="Z134" s="23" t="str">
        <f t="shared" si="36"/>
        <v>Break (NON MAN)</v>
      </c>
      <c r="AA134" s="25" t="str">
        <f>IF($U134="","",IF(COUNTIF(HC!$C:$C,$U134)&gt;0,"Y",IF(COUNTIF($U$5:$U134,$U134)=1,"N","dup")))</f>
        <v>Y</v>
      </c>
    </row>
    <row r="135" spans="1:27" x14ac:dyDescent="0.3">
      <c r="A135" s="19">
        <f>IF(INDEX('Agents Shift'!$B:$B,ROW())="","",INDEX('Agents Shift'!$B:$B,ROW()))</f>
        <v>100123</v>
      </c>
      <c r="B135" s="20" t="str">
        <f>IF($A135="","",_xlfn.XLOOKUP($A135,HC!$A:$A,HC!$B:$B,""))</f>
        <v>Dummy_AG 123</v>
      </c>
      <c r="C135" s="19" t="str">
        <f>IF($A135="","",_xlfn.XLOOKUP($A135,HC!$A:$A,HC!$E:$E,""))</f>
        <v>LOB_2</v>
      </c>
      <c r="D135" s="20" t="str">
        <f>IF($A135="","",_xlfn.XLOOKUP($A135,HC!$A:$A,HC!$D:$D,""))</f>
        <v>Dummy_TL 5</v>
      </c>
      <c r="E135" s="68">
        <f>IF(OR($A135="",$AE$3=""),"",IFERROR(IF(ISBLANK(INDEX('Agents Shift'!$F:$S,MATCH($A135,'Agents Shift'!$B:$B,0),$AE$3)),"",INDEX('Agents Shift'!$F:$S,MATCH($A135,'Agents Shift'!$B:$B,0),$AE$3)),""))</f>
        <v>0.47916666666666669</v>
      </c>
      <c r="F135" s="68">
        <f>IF(OR($A135="",$AE$3=""),"",IFERROR(IF(ISBLANK(INDEX('Agents Shift'!$F:$S,MATCH($A135,'Agents Shift'!$B:$B,0),$AE$3+1)),"",INDEX('Agents Shift'!$F:$S,MATCH($A135,'Agents Shift'!$B:$B,0),$AE$3+1)),""))</f>
        <v>0.8125</v>
      </c>
      <c r="G135" s="20" t="str">
        <f>IF($A135="","",_xlfn.XLOOKUP($A135,HC!$A:$A,HC!$C:$C,""))</f>
        <v>Dummy_USR 123</v>
      </c>
      <c r="H135" s="20" t="str">
        <f t="shared" si="26"/>
        <v>ACD</v>
      </c>
      <c r="I135" s="19" t="str">
        <f t="shared" si="27"/>
        <v>09:21</v>
      </c>
      <c r="J135" s="19" t="str">
        <f>IF(OR($A135="",$H135=""),"",IF($H135="Not in Web Tool","Unmatched",_xlfn.XLOOKUP($H135,'RAW Data'!$E:$E,'RAW Data'!$F:$F,"Unmapped")))</f>
        <v>Yes</v>
      </c>
      <c r="K135" s="19" t="str">
        <f t="shared" si="28"/>
        <v>YES</v>
      </c>
      <c r="M135" s="21">
        <f t="shared" si="29"/>
        <v>690</v>
      </c>
      <c r="N135" s="21">
        <f t="shared" si="30"/>
        <v>1170</v>
      </c>
      <c r="P135" s="22" t="s">
        <v>119</v>
      </c>
      <c r="Q135" s="23">
        <v>131</v>
      </c>
      <c r="R135" s="23" t="str">
        <f>IF($C$3="Live Paste",IF($P135="","",$P135&amp;""),IF($AD$3="","",INDEX('Extraction History'!$A$3:$DT$9102,$Q135,$AD$3)&amp;""))</f>
        <v> 0  0  0</v>
      </c>
      <c r="S135" s="23">
        <f t="shared" si="37"/>
        <v>783</v>
      </c>
      <c r="T135" s="23" t="str">
        <f t="shared" si="31"/>
        <v>Dummy_USR 50 20267</v>
      </c>
      <c r="U135" s="23" t="str">
        <f t="shared" si="32"/>
        <v>Dummy_USR 50</v>
      </c>
      <c r="V135" s="24" t="str">
        <f t="shared" si="33"/>
        <v>20267</v>
      </c>
      <c r="W135" s="23">
        <f t="shared" si="38"/>
        <v>784</v>
      </c>
      <c r="X135" s="23" t="str">
        <f t="shared" si="34"/>
        <v>Available · 04:07</v>
      </c>
      <c r="Y135" s="23" t="str">
        <f t="shared" si="35"/>
        <v>04:07</v>
      </c>
      <c r="Z135" s="23" t="str">
        <f t="shared" si="36"/>
        <v>Available</v>
      </c>
      <c r="AA135" s="25" t="str">
        <f>IF($U135="","",IF(COUNTIF(HC!$C:$C,$U135)&gt;0,"Y",IF(COUNTIF($U$5:$U135,$U135)=1,"N","dup")))</f>
        <v>Y</v>
      </c>
    </row>
    <row r="136" spans="1:27" x14ac:dyDescent="0.3">
      <c r="A136" s="19">
        <f>IF(INDEX('Agents Shift'!$B:$B,ROW())="","",INDEX('Agents Shift'!$B:$B,ROW()))</f>
        <v>100167</v>
      </c>
      <c r="B136" s="20" t="str">
        <f>IF($A136="","",_xlfn.XLOOKUP($A136,HC!$A:$A,HC!$B:$B,""))</f>
        <v>Dummy_AG 167</v>
      </c>
      <c r="C136" s="19" t="str">
        <f>IF($A136="","",_xlfn.XLOOKUP($A136,HC!$A:$A,HC!$E:$E,""))</f>
        <v>LOB_1</v>
      </c>
      <c r="D136" s="20" t="str">
        <f>IF($A136="","",_xlfn.XLOOKUP($A136,HC!$A:$A,HC!$D:$D,""))</f>
        <v>Dummy_TL 12</v>
      </c>
      <c r="E136" s="68">
        <f>IF(OR($A136="",$AE$3=""),"",IFERROR(IF(ISBLANK(INDEX('Agents Shift'!$F:$S,MATCH($A136,'Agents Shift'!$B:$B,0),$AE$3)),"",INDEX('Agents Shift'!$F:$S,MATCH($A136,'Agents Shift'!$B:$B,0),$AE$3)),""))</f>
        <v>0.625</v>
      </c>
      <c r="F136" s="68">
        <f>IF(OR($A136="",$AE$3=""),"",IFERROR(IF(ISBLANK(INDEX('Agents Shift'!$F:$S,MATCH($A136,'Agents Shift'!$B:$B,0),$AE$3+1)),"",INDEX('Agents Shift'!$F:$S,MATCH($A136,'Agents Shift'!$B:$B,0),$AE$3+1)),""))</f>
        <v>0.95833333333333337</v>
      </c>
      <c r="G136" s="20" t="str">
        <f>IF($A136="","",_xlfn.XLOOKUP($A136,HC!$A:$A,HC!$C:$C,""))</f>
        <v>Dummy_USR 167</v>
      </c>
      <c r="H136" s="20" t="str">
        <f t="shared" si="26"/>
        <v>Offline</v>
      </c>
      <c r="I136" s="19" t="str">
        <f t="shared" si="27"/>
        <v>13:59:55</v>
      </c>
      <c r="J136" s="19" t="str">
        <f>IF(OR($A136="",$H136=""),"",IF($H136="Not in Web Tool","Unmatched",_xlfn.XLOOKUP($H136,'RAW Data'!$E:$E,'RAW Data'!$F:$F,"Unmapped")))</f>
        <v>No</v>
      </c>
      <c r="K136" s="19" t="str">
        <f t="shared" si="28"/>
        <v>NO</v>
      </c>
      <c r="M136" s="21">
        <f t="shared" si="29"/>
        <v>900</v>
      </c>
      <c r="N136" s="21">
        <f t="shared" si="30"/>
        <v>1380</v>
      </c>
      <c r="P136" s="22" t="s">
        <v>120</v>
      </c>
      <c r="Q136" s="23">
        <v>132</v>
      </c>
      <c r="R136" s="23" t="str">
        <f>IF($C$3="Live Paste",IF($P136="","",$P136&amp;""),IF($AD$3="","",INDEX('Extraction History'!$A$3:$DT$9102,$Q136,$AD$3)&amp;""))</f>
        <v> 00:00:00  00:00:00  --:--:--</v>
      </c>
      <c r="S136" s="23">
        <f t="shared" si="37"/>
        <v>789</v>
      </c>
      <c r="T136" s="23" t="str">
        <f t="shared" si="31"/>
        <v>Dummy_USR 49 20083</v>
      </c>
      <c r="U136" s="23" t="str">
        <f t="shared" si="32"/>
        <v>Dummy_USR 49</v>
      </c>
      <c r="V136" s="24" t="str">
        <f t="shared" si="33"/>
        <v>20083</v>
      </c>
      <c r="W136" s="23">
        <f t="shared" si="38"/>
        <v>790</v>
      </c>
      <c r="X136" s="23" t="str">
        <f t="shared" si="34"/>
        <v>Available · 12:39</v>
      </c>
      <c r="Y136" s="23" t="str">
        <f t="shared" si="35"/>
        <v>12:39</v>
      </c>
      <c r="Z136" s="23" t="str">
        <f t="shared" si="36"/>
        <v>Available</v>
      </c>
      <c r="AA136" s="25" t="str">
        <f>IF($U136="","",IF(COUNTIF(HC!$C:$C,$U136)&gt;0,"Y",IF(COUNTIF($U$5:$U136,$U136)=1,"N","dup")))</f>
        <v>Y</v>
      </c>
    </row>
    <row r="137" spans="1:27" x14ac:dyDescent="0.3">
      <c r="A137" s="19">
        <f>IF(INDEX('Agents Shift'!$B:$B,ROW())="","",INDEX('Agents Shift'!$B:$B,ROW()))</f>
        <v>100004</v>
      </c>
      <c r="B137" s="20" t="str">
        <f>IF($A137="","",_xlfn.XLOOKUP($A137,HC!$A:$A,HC!$B:$B,""))</f>
        <v>Dummy_AG 4</v>
      </c>
      <c r="C137" s="19" t="str">
        <f>IF($A137="","",_xlfn.XLOOKUP($A137,HC!$A:$A,HC!$E:$E,""))</f>
        <v>LOB_2</v>
      </c>
      <c r="D137" s="20" t="str">
        <f>IF($A137="","",_xlfn.XLOOKUP($A137,HC!$A:$A,HC!$D:$D,""))</f>
        <v>Dummy_TL 2</v>
      </c>
      <c r="E137" s="68">
        <f>IF(OR($A137="",$AE$3=""),"",IFERROR(IF(ISBLANK(INDEX('Agents Shift'!$F:$S,MATCH($A137,'Agents Shift'!$B:$B,0),$AE$3)),"",INDEX('Agents Shift'!$F:$S,MATCH($A137,'Agents Shift'!$B:$B,0),$AE$3)),""))</f>
        <v>0.33333333333333331</v>
      </c>
      <c r="F137" s="68">
        <f>IF(OR($A137="",$AE$3=""),"",IFERROR(IF(ISBLANK(INDEX('Agents Shift'!$F:$S,MATCH($A137,'Agents Shift'!$B:$B,0),$AE$3+1)),"",INDEX('Agents Shift'!$F:$S,MATCH($A137,'Agents Shift'!$B:$B,0),$AE$3+1)),""))</f>
        <v>0.66666666666666663</v>
      </c>
      <c r="G137" s="20" t="str">
        <f>IF($A137="","",_xlfn.XLOOKUP($A137,HC!$A:$A,HC!$C:$C,""))</f>
        <v>Dummy_USR 4</v>
      </c>
      <c r="H137" s="20" t="str">
        <f t="shared" si="26"/>
        <v>Offline</v>
      </c>
      <c r="I137" s="19" t="str">
        <f t="shared" si="27"/>
        <v>03:57:55</v>
      </c>
      <c r="J137" s="19" t="str">
        <f>IF(OR($A137="",$H137=""),"",IF($H137="Not in Web Tool","Unmatched",_xlfn.XLOOKUP($H137,'RAW Data'!$E:$E,'RAW Data'!$F:$F,"Unmapped")))</f>
        <v>No</v>
      </c>
      <c r="K137" s="19" t="str">
        <f t="shared" si="28"/>
        <v>NO</v>
      </c>
      <c r="M137" s="21">
        <f t="shared" si="29"/>
        <v>480</v>
      </c>
      <c r="N137" s="21">
        <f t="shared" si="30"/>
        <v>960</v>
      </c>
      <c r="P137" s="22" t="s">
        <v>34</v>
      </c>
      <c r="Q137" s="23">
        <v>133</v>
      </c>
      <c r="R137" s="23" t="str">
        <f>IF($C$3="Live Paste",IF($P137="","",$P137&amp;""),IF($AD$3="","",INDEX('Extraction History'!$A$3:$DT$9102,$Q137,$AD$3)&amp;""))</f>
        <v>Employee State</v>
      </c>
      <c r="S137" s="23">
        <f t="shared" si="37"/>
        <v>795</v>
      </c>
      <c r="T137" s="23" t="str">
        <f t="shared" si="31"/>
        <v>Dummy_USR 48 20007</v>
      </c>
      <c r="U137" s="23" t="str">
        <f t="shared" si="32"/>
        <v>Dummy_USR 48</v>
      </c>
      <c r="V137" s="24" t="str">
        <f t="shared" si="33"/>
        <v>20007</v>
      </c>
      <c r="W137" s="23">
        <f t="shared" si="38"/>
        <v>796</v>
      </c>
      <c r="X137" s="23" t="str">
        <f t="shared" si="34"/>
        <v>Available · 08:27</v>
      </c>
      <c r="Y137" s="23" t="str">
        <f t="shared" si="35"/>
        <v>08:27</v>
      </c>
      <c r="Z137" s="23" t="str">
        <f t="shared" si="36"/>
        <v>Available</v>
      </c>
      <c r="AA137" s="25" t="str">
        <f>IF($U137="","",IF(COUNTIF(HC!$C:$C,$U137)&gt;0,"Y",IF(COUNTIF($U$5:$U137,$U137)=1,"N","dup")))</f>
        <v>Y</v>
      </c>
    </row>
    <row r="138" spans="1:27" x14ac:dyDescent="0.3">
      <c r="A138" s="19">
        <f>IF(INDEX('Agents Shift'!$B:$B,ROW())="","",INDEX('Agents Shift'!$B:$B,ROW()))</f>
        <v>100038</v>
      </c>
      <c r="B138" s="20" t="str">
        <f>IF($A138="","",_xlfn.XLOOKUP($A138,HC!$A:$A,HC!$B:$B,""))</f>
        <v>Dummy_AG 38</v>
      </c>
      <c r="C138" s="19" t="str">
        <f>IF($A138="","",_xlfn.XLOOKUP($A138,HC!$A:$A,HC!$E:$E,""))</f>
        <v>LOB_2</v>
      </c>
      <c r="D138" s="20" t="str">
        <f>IF($A138="","",_xlfn.XLOOKUP($A138,HC!$A:$A,HC!$D:$D,""))</f>
        <v>Dummy_TL 6</v>
      </c>
      <c r="E138" s="68">
        <f>IF(OR($A138="",$AE$3=""),"",IFERROR(IF(ISBLANK(INDEX('Agents Shift'!$F:$S,MATCH($A138,'Agents Shift'!$B:$B,0),$AE$3)),"",INDEX('Agents Shift'!$F:$S,MATCH($A138,'Agents Shift'!$B:$B,0),$AE$3)),""))</f>
        <v>0.375</v>
      </c>
      <c r="F138" s="68">
        <f>IF(OR($A138="",$AE$3=""),"",IFERROR(IF(ISBLANK(INDEX('Agents Shift'!$F:$S,MATCH($A138,'Agents Shift'!$B:$B,0),$AE$3+1)),"",INDEX('Agents Shift'!$F:$S,MATCH($A138,'Agents Shift'!$B:$B,0),$AE$3+1)),""))</f>
        <v>0.66666666666666663</v>
      </c>
      <c r="G138" s="20" t="str">
        <f>IF($A138="","",_xlfn.XLOOKUP($A138,HC!$A:$A,HC!$C:$C,""))</f>
        <v>Dummy_USR 38</v>
      </c>
      <c r="H138" s="20" t="str">
        <f t="shared" si="26"/>
        <v>Available</v>
      </c>
      <c r="I138" s="19" t="str">
        <f t="shared" si="27"/>
        <v>01:15</v>
      </c>
      <c r="J138" s="19" t="str">
        <f>IF(OR($A138="",$H138=""),"",IF($H138="Not in Web Tool","Unmatched",_xlfn.XLOOKUP($H138,'RAW Data'!$E:$E,'RAW Data'!$F:$F,"Unmapped")))</f>
        <v>Yes</v>
      </c>
      <c r="K138" s="19" t="str">
        <f t="shared" si="28"/>
        <v>YES</v>
      </c>
      <c r="M138" s="21">
        <f t="shared" si="29"/>
        <v>540</v>
      </c>
      <c r="N138" s="21">
        <f t="shared" si="30"/>
        <v>960</v>
      </c>
      <c r="P138" s="22" t="s">
        <v>39</v>
      </c>
      <c r="Q138" s="23">
        <v>134</v>
      </c>
      <c r="R138" s="23" t="str">
        <f>IF($C$3="Live Paste",IF($P138="","",$P138&amp;""),IF($AD$3="","",INDEX('Extraction History'!$A$3:$DT$9102,$Q138,$AD$3)&amp;""))</f>
        <v>DA</v>
      </c>
      <c r="S138" s="23">
        <f t="shared" si="37"/>
        <v>801</v>
      </c>
      <c r="T138" s="23" t="str">
        <f t="shared" si="31"/>
        <v>Dummy_USR 47 20063</v>
      </c>
      <c r="U138" s="23" t="str">
        <f t="shared" si="32"/>
        <v>Dummy_USR 47</v>
      </c>
      <c r="V138" s="24" t="str">
        <f t="shared" si="33"/>
        <v>20063</v>
      </c>
      <c r="W138" s="23">
        <f t="shared" si="38"/>
        <v>802</v>
      </c>
      <c r="X138" s="23" t="str">
        <f t="shared" si="34"/>
        <v>ACD · 07:19</v>
      </c>
      <c r="Y138" s="23" t="str">
        <f t="shared" si="35"/>
        <v>07:19</v>
      </c>
      <c r="Z138" s="23" t="str">
        <f t="shared" si="36"/>
        <v>ACD</v>
      </c>
      <c r="AA138" s="25" t="str">
        <f>IF($U138="","",IF(COUNTIF(HC!$C:$C,$U138)&gt;0,"Y",IF(COUNTIF($U$5:$U138,$U138)=1,"N","dup")))</f>
        <v>Y</v>
      </c>
    </row>
    <row r="139" spans="1:27" x14ac:dyDescent="0.3">
      <c r="A139" s="19">
        <f>IF(INDEX('Agents Shift'!$B:$B,ROW())="","",INDEX('Agents Shift'!$B:$B,ROW()))</f>
        <v>100112</v>
      </c>
      <c r="B139" s="20" t="str">
        <f>IF($A139="","",_xlfn.XLOOKUP($A139,HC!$A:$A,HC!$B:$B,""))</f>
        <v>Dummy_AG 112</v>
      </c>
      <c r="C139" s="19" t="str">
        <f>IF($A139="","",_xlfn.XLOOKUP($A139,HC!$A:$A,HC!$E:$E,""))</f>
        <v>LOB_1</v>
      </c>
      <c r="D139" s="20" t="str">
        <f>IF($A139="","",_xlfn.XLOOKUP($A139,HC!$A:$A,HC!$D:$D,""))</f>
        <v>Dummy_TL 2</v>
      </c>
      <c r="E139" s="68" t="str">
        <f>IF(OR($A139="",$AE$3=""),"",IFERROR(IF(ISBLANK(INDEX('Agents Shift'!$F:$S,MATCH($A139,'Agents Shift'!$B:$B,0),$AE$3)),"",INDEX('Agents Shift'!$F:$S,MATCH($A139,'Agents Shift'!$B:$B,0),$AE$3)),""))</f>
        <v>OFF</v>
      </c>
      <c r="F139" s="68" t="str">
        <f>IF(OR($A139="",$AE$3=""),"",IFERROR(IF(ISBLANK(INDEX('Agents Shift'!$F:$S,MATCH($A139,'Agents Shift'!$B:$B,0),$AE$3+1)),"",INDEX('Agents Shift'!$F:$S,MATCH($A139,'Agents Shift'!$B:$B,0),$AE$3+1)),""))</f>
        <v>OFF</v>
      </c>
      <c r="G139" s="20" t="str">
        <f>IF($A139="","",_xlfn.XLOOKUP($A139,HC!$A:$A,HC!$C:$C,""))</f>
        <v>Dummy_USR 112</v>
      </c>
      <c r="H139" s="20" t="str">
        <f t="shared" si="26"/>
        <v>Offline</v>
      </c>
      <c r="I139" s="19" t="str">
        <f t="shared" si="27"/>
        <v>19:59:38</v>
      </c>
      <c r="J139" s="19" t="str">
        <f>IF(OR($A139="",$H139=""),"",IF($H139="Not in Web Tool","Unmatched",_xlfn.XLOOKUP($H139,'RAW Data'!$E:$E,'RAW Data'!$F:$F,"Unmapped")))</f>
        <v>No</v>
      </c>
      <c r="K139" s="19" t="str">
        <f t="shared" si="28"/>
        <v>NO</v>
      </c>
      <c r="M139" s="21" t="str">
        <f t="shared" si="29"/>
        <v/>
      </c>
      <c r="N139" s="21" t="str">
        <f t="shared" si="30"/>
        <v/>
      </c>
      <c r="P139" s="22" t="s">
        <v>160</v>
      </c>
      <c r="Q139" s="23">
        <v>135</v>
      </c>
      <c r="R139" s="23" t="str">
        <f>IF($C$3="Live Paste",IF($P139="","",$P139&amp;""),IF($AD$3="","",INDEX('Extraction History'!$A$3:$DT$9102,$Q139,$AD$3)&amp;""))</f>
        <v>Dummy_USR 171 28037</v>
      </c>
      <c r="S139" s="23">
        <f t="shared" si="37"/>
        <v>807</v>
      </c>
      <c r="T139" s="23" t="str">
        <f t="shared" si="31"/>
        <v>Dummy_USR 46 20212</v>
      </c>
      <c r="U139" s="23" t="str">
        <f t="shared" si="32"/>
        <v>Dummy_USR 46</v>
      </c>
      <c r="V139" s="24" t="str">
        <f t="shared" si="33"/>
        <v>20212</v>
      </c>
      <c r="W139" s="23">
        <f t="shared" si="38"/>
        <v>808</v>
      </c>
      <c r="X139" s="23" t="str">
        <f t="shared" si="34"/>
        <v>Coaching · 13:21</v>
      </c>
      <c r="Y139" s="23" t="str">
        <f t="shared" si="35"/>
        <v>13:21</v>
      </c>
      <c r="Z139" s="23" t="str">
        <f t="shared" si="36"/>
        <v>Coaching</v>
      </c>
      <c r="AA139" s="25" t="str">
        <f>IF($U139="","",IF(COUNTIF(HC!$C:$C,$U139)&gt;0,"Y",IF(COUNTIF($U$5:$U139,$U139)=1,"N","dup")))</f>
        <v>Y</v>
      </c>
    </row>
    <row r="140" spans="1:27" x14ac:dyDescent="0.3">
      <c r="A140" s="19">
        <f>IF(INDEX('Agents Shift'!$B:$B,ROW())="","",INDEX('Agents Shift'!$B:$B,ROW()))</f>
        <v>100101</v>
      </c>
      <c r="B140" s="20" t="str">
        <f>IF($A140="","",_xlfn.XLOOKUP($A140,HC!$A:$A,HC!$B:$B,""))</f>
        <v>Dummy_AG 101</v>
      </c>
      <c r="C140" s="19" t="str">
        <f>IF($A140="","",_xlfn.XLOOKUP($A140,HC!$A:$A,HC!$E:$E,""))</f>
        <v>LOB_1</v>
      </c>
      <c r="D140" s="20" t="str">
        <f>IF($A140="","",_xlfn.XLOOKUP($A140,HC!$A:$A,HC!$D:$D,""))</f>
        <v>Dummy_TL 5</v>
      </c>
      <c r="E140" s="68">
        <f>IF(OR($A140="",$AE$3=""),"",IFERROR(IF(ISBLANK(INDEX('Agents Shift'!$F:$S,MATCH($A140,'Agents Shift'!$B:$B,0),$AE$3)),"",INDEX('Agents Shift'!$F:$S,MATCH($A140,'Agents Shift'!$B:$B,0),$AE$3)),""))</f>
        <v>0.39583333333333331</v>
      </c>
      <c r="F140" s="68">
        <f>IF(OR($A140="",$AE$3=""),"",IFERROR(IF(ISBLANK(INDEX('Agents Shift'!$F:$S,MATCH($A140,'Agents Shift'!$B:$B,0),$AE$3+1)),"",INDEX('Agents Shift'!$F:$S,MATCH($A140,'Agents Shift'!$B:$B,0),$AE$3+1)),""))</f>
        <v>0.72916666666666663</v>
      </c>
      <c r="G140" s="20" t="str">
        <f>IF($A140="","",_xlfn.XLOOKUP($A140,HC!$A:$A,HC!$C:$C,""))</f>
        <v>Dummy_USR 101</v>
      </c>
      <c r="H140" s="20" t="str">
        <f t="shared" si="26"/>
        <v>ACD</v>
      </c>
      <c r="I140" s="19" t="str">
        <f t="shared" si="27"/>
        <v>09:52</v>
      </c>
      <c r="J140" s="19" t="str">
        <f>IF(OR($A140="",$H140=""),"",IF($H140="Not in Web Tool","Unmatched",_xlfn.XLOOKUP($H140,'RAW Data'!$E:$E,'RAW Data'!$F:$F,"Unmapped")))</f>
        <v>Yes</v>
      </c>
      <c r="K140" s="19" t="str">
        <f t="shared" si="28"/>
        <v>YES</v>
      </c>
      <c r="M140" s="21">
        <f t="shared" si="29"/>
        <v>570</v>
      </c>
      <c r="N140" s="21">
        <f t="shared" si="30"/>
        <v>1050</v>
      </c>
      <c r="P140" s="22" t="s">
        <v>161</v>
      </c>
      <c r="Q140" s="23">
        <v>136</v>
      </c>
      <c r="R140" s="23" t="str">
        <f>IF($C$3="Live Paste",IF($P140="","",$P140&amp;""),IF($AD$3="","",INDEX('Extraction History'!$A$3:$DT$9102,$Q140,$AD$3)&amp;""))</f>
        <v>Break (NON MAN) · 04:38</v>
      </c>
      <c r="S140" s="23">
        <f t="shared" si="37"/>
        <v>813</v>
      </c>
      <c r="T140" s="23" t="str">
        <f t="shared" si="31"/>
        <v>Dummy_USR 45 29490</v>
      </c>
      <c r="U140" s="23" t="str">
        <f t="shared" si="32"/>
        <v>Dummy_USR 45</v>
      </c>
      <c r="V140" s="24" t="str">
        <f t="shared" si="33"/>
        <v>29490</v>
      </c>
      <c r="W140" s="23">
        <f t="shared" si="38"/>
        <v>814</v>
      </c>
      <c r="X140" s="23" t="str">
        <f t="shared" si="34"/>
        <v>Offline · 3:13:59:06</v>
      </c>
      <c r="Y140" s="23" t="str">
        <f t="shared" si="35"/>
        <v>3:13:59:06</v>
      </c>
      <c r="Z140" s="23" t="str">
        <f t="shared" si="36"/>
        <v>Offline</v>
      </c>
      <c r="AA140" s="25" t="str">
        <f>IF($U140="","",IF(COUNTIF(HC!$C:$C,$U140)&gt;0,"Y",IF(COUNTIF($U$5:$U140,$U140)=1,"N","dup")))</f>
        <v>Y</v>
      </c>
    </row>
    <row r="141" spans="1:27" x14ac:dyDescent="0.3">
      <c r="A141" s="19">
        <f>IF(INDEX('Agents Shift'!$B:$B,ROW())="","",INDEX('Agents Shift'!$B:$B,ROW()))</f>
        <v>100084</v>
      </c>
      <c r="B141" s="20" t="str">
        <f>IF($A141="","",_xlfn.XLOOKUP($A141,HC!$A:$A,HC!$B:$B,""))</f>
        <v>Dummy_AG 84</v>
      </c>
      <c r="C141" s="19" t="str">
        <f>IF($A141="","",_xlfn.XLOOKUP($A141,HC!$A:$A,HC!$E:$E,""))</f>
        <v>LOB_3</v>
      </c>
      <c r="D141" s="20" t="str">
        <f>IF($A141="","",_xlfn.XLOOKUP($A141,HC!$A:$A,HC!$D:$D,""))</f>
        <v>Dummy_TL 3</v>
      </c>
      <c r="E141" s="68" t="str">
        <f>IF(OR($A141="",$AE$3=""),"",IFERROR(IF(ISBLANK(INDEX('Agents Shift'!$F:$S,MATCH($A141,'Agents Shift'!$B:$B,0),$AE$3)),"",INDEX('Agents Shift'!$F:$S,MATCH($A141,'Agents Shift'!$B:$B,0),$AE$3)),""))</f>
        <v>OFF</v>
      </c>
      <c r="F141" s="68" t="str">
        <f>IF(OR($A141="",$AE$3=""),"",IFERROR(IF(ISBLANK(INDEX('Agents Shift'!$F:$S,MATCH($A141,'Agents Shift'!$B:$B,0),$AE$3+1)),"",INDEX('Agents Shift'!$F:$S,MATCH($A141,'Agents Shift'!$B:$B,0),$AE$3+1)),""))</f>
        <v>OFF</v>
      </c>
      <c r="G141" s="20" t="str">
        <f>IF($A141="","",_xlfn.XLOOKUP($A141,HC!$A:$A,HC!$C:$C,""))</f>
        <v>Dummy_USR 84</v>
      </c>
      <c r="H141" s="20" t="str">
        <f t="shared" si="26"/>
        <v>Offline</v>
      </c>
      <c r="I141" s="19" t="str">
        <f t="shared" si="27"/>
        <v>15:55:45</v>
      </c>
      <c r="J141" s="19" t="str">
        <f>IF(OR($A141="",$H141=""),"",IF($H141="Not in Web Tool","Unmatched",_xlfn.XLOOKUP($H141,'RAW Data'!$E:$E,'RAW Data'!$F:$F,"Unmapped")))</f>
        <v>No</v>
      </c>
      <c r="K141" s="19" t="str">
        <f t="shared" si="28"/>
        <v>NO</v>
      </c>
      <c r="M141" s="21" t="str">
        <f t="shared" si="29"/>
        <v/>
      </c>
      <c r="N141" s="21" t="str">
        <f t="shared" si="30"/>
        <v/>
      </c>
      <c r="P141" s="22" t="s">
        <v>162</v>
      </c>
      <c r="Q141" s="23">
        <v>137</v>
      </c>
      <c r="R141" s="23" t="str">
        <f>IF($C$3="Live Paste",IF($P141="","",$P141&amp;""),IF($AD$3="","",INDEX('Extraction History'!$A$3:$DT$9102,$Q141,$AD$3)&amp;""))</f>
        <v> 4  3  1</v>
      </c>
      <c r="S141" s="23">
        <f t="shared" si="37"/>
        <v>819</v>
      </c>
      <c r="T141" s="23" t="str">
        <f t="shared" si="31"/>
        <v>Dummy_USR 44 29497</v>
      </c>
      <c r="U141" s="23" t="str">
        <f t="shared" si="32"/>
        <v>Dummy_USR 44</v>
      </c>
      <c r="V141" s="24" t="str">
        <f t="shared" si="33"/>
        <v>29497</v>
      </c>
      <c r="W141" s="23">
        <f t="shared" si="38"/>
        <v>820</v>
      </c>
      <c r="X141" s="23" t="str">
        <f t="shared" si="34"/>
        <v>Offline · 14:00:05</v>
      </c>
      <c r="Y141" s="23" t="str">
        <f t="shared" si="35"/>
        <v>14:00:05</v>
      </c>
      <c r="Z141" s="23" t="str">
        <f t="shared" si="36"/>
        <v>Offline</v>
      </c>
      <c r="AA141" s="25" t="str">
        <f>IF($U141="","",IF(COUNTIF(HC!$C:$C,$U141)&gt;0,"Y",IF(COUNTIF($U$5:$U141,$U141)=1,"N","dup")))</f>
        <v>Y</v>
      </c>
    </row>
    <row r="142" spans="1:27" x14ac:dyDescent="0.3">
      <c r="A142" s="19">
        <f>IF(INDEX('Agents Shift'!$B:$B,ROW())="","",INDEX('Agents Shift'!$B:$B,ROW()))</f>
        <v>100096</v>
      </c>
      <c r="B142" s="20" t="str">
        <f>IF($A142="","",_xlfn.XLOOKUP($A142,HC!$A:$A,HC!$B:$B,""))</f>
        <v>Dummy_AG 96</v>
      </c>
      <c r="C142" s="19" t="str">
        <f>IF($A142="","",_xlfn.XLOOKUP($A142,HC!$A:$A,HC!$E:$E,""))</f>
        <v>LOB_2</v>
      </c>
      <c r="D142" s="20" t="str">
        <f>IF($A142="","",_xlfn.XLOOKUP($A142,HC!$A:$A,HC!$D:$D,""))</f>
        <v>Dummy_TL 10</v>
      </c>
      <c r="E142" s="68">
        <f>IF(OR($A142="",$AE$3=""),"",IFERROR(IF(ISBLANK(INDEX('Agents Shift'!$F:$S,MATCH($A142,'Agents Shift'!$B:$B,0),$AE$3)),"",INDEX('Agents Shift'!$F:$S,MATCH($A142,'Agents Shift'!$B:$B,0),$AE$3)),""))</f>
        <v>0.33333333333333331</v>
      </c>
      <c r="F142" s="68">
        <f>IF(OR($A142="",$AE$3=""),"",IFERROR(IF(ISBLANK(INDEX('Agents Shift'!$F:$S,MATCH($A142,'Agents Shift'!$B:$B,0),$AE$3+1)),"",INDEX('Agents Shift'!$F:$S,MATCH($A142,'Agents Shift'!$B:$B,0),$AE$3+1)),""))</f>
        <v>0.66666666666666663</v>
      </c>
      <c r="G142" s="20" t="str">
        <f>IF($A142="","",_xlfn.XLOOKUP($A142,HC!$A:$A,HC!$C:$C,""))</f>
        <v>Dummy_USR 96</v>
      </c>
      <c r="H142" s="20" t="str">
        <f t="shared" si="26"/>
        <v>Available</v>
      </c>
      <c r="I142" s="19" t="str">
        <f t="shared" si="27"/>
        <v>09:55</v>
      </c>
      <c r="J142" s="19" t="str">
        <f>IF(OR($A142="",$H142=""),"",IF($H142="Not in Web Tool","Unmatched",_xlfn.XLOOKUP($H142,'RAW Data'!$E:$E,'RAW Data'!$F:$F,"Unmapped")))</f>
        <v>Yes</v>
      </c>
      <c r="K142" s="19" t="str">
        <f t="shared" si="28"/>
        <v>YES</v>
      </c>
      <c r="M142" s="21">
        <f t="shared" si="29"/>
        <v>480</v>
      </c>
      <c r="N142" s="21">
        <f t="shared" si="30"/>
        <v>960</v>
      </c>
      <c r="P142" s="22" t="s">
        <v>163</v>
      </c>
      <c r="Q142" s="23">
        <v>138</v>
      </c>
      <c r="R142" s="23" t="str">
        <f>IF($C$3="Live Paste",IF($P142="","",$P142&amp;""),IF($AD$3="","",INDEX('Extraction History'!$A$3:$DT$9102,$Q142,$AD$3)&amp;""))</f>
        <v> 01:04:23  00:00:00 9 June 2026 11:00 · 02:59:46</v>
      </c>
      <c r="S142" s="23">
        <f t="shared" si="37"/>
        <v>825</v>
      </c>
      <c r="T142" s="23" t="str">
        <f t="shared" si="31"/>
        <v>Dummy_USR 43 20235</v>
      </c>
      <c r="U142" s="23" t="str">
        <f t="shared" si="32"/>
        <v>Dummy_USR 43</v>
      </c>
      <c r="V142" s="24" t="str">
        <f t="shared" si="33"/>
        <v>20235</v>
      </c>
      <c r="W142" s="23">
        <f t="shared" si="38"/>
        <v>826</v>
      </c>
      <c r="X142" s="23" t="str">
        <f t="shared" si="34"/>
        <v>Coaching · 43:29</v>
      </c>
      <c r="Y142" s="23" t="str">
        <f t="shared" si="35"/>
        <v>43:29</v>
      </c>
      <c r="Z142" s="23" t="str">
        <f t="shared" si="36"/>
        <v>Coaching</v>
      </c>
      <c r="AA142" s="25" t="str">
        <f>IF($U142="","",IF(COUNTIF(HC!$C:$C,$U142)&gt;0,"Y",IF(COUNTIF($U$5:$U142,$U142)=1,"N","dup")))</f>
        <v>Y</v>
      </c>
    </row>
    <row r="143" spans="1:27" x14ac:dyDescent="0.3">
      <c r="A143" s="19">
        <f>IF(INDEX('Agents Shift'!$B:$B,ROW())="","",INDEX('Agents Shift'!$B:$B,ROW()))</f>
        <v>100033</v>
      </c>
      <c r="B143" s="20" t="str">
        <f>IF($A143="","",_xlfn.XLOOKUP($A143,HC!$A:$A,HC!$B:$B,""))</f>
        <v>Dummy_AG 33</v>
      </c>
      <c r="C143" s="19" t="str">
        <f>IF($A143="","",_xlfn.XLOOKUP($A143,HC!$A:$A,HC!$E:$E,""))</f>
        <v>LOB_1</v>
      </c>
      <c r="D143" s="20" t="str">
        <f>IF($A143="","",_xlfn.XLOOKUP($A143,HC!$A:$A,HC!$D:$D,""))</f>
        <v>Dummy_TL 6</v>
      </c>
      <c r="E143" s="68" t="str">
        <f>IF(OR($A143="",$AE$3=""),"",IFERROR(IF(ISBLANK(INDEX('Agents Shift'!$F:$S,MATCH($A143,'Agents Shift'!$B:$B,0),$AE$3)),"",INDEX('Agents Shift'!$F:$S,MATCH($A143,'Agents Shift'!$B:$B,0),$AE$3)),""))</f>
        <v>VAC</v>
      </c>
      <c r="F143" s="68" t="str">
        <f>IF(OR($A143="",$AE$3=""),"",IFERROR(IF(ISBLANK(INDEX('Agents Shift'!$F:$S,MATCH($A143,'Agents Shift'!$B:$B,0),$AE$3+1)),"",INDEX('Agents Shift'!$F:$S,MATCH($A143,'Agents Shift'!$B:$B,0),$AE$3+1)),""))</f>
        <v>VAC</v>
      </c>
      <c r="G143" s="20" t="str">
        <f>IF($A143="","",_xlfn.XLOOKUP($A143,HC!$A:$A,HC!$C:$C,""))</f>
        <v>Dummy_USR 33</v>
      </c>
      <c r="H143" s="20" t="str">
        <f t="shared" si="26"/>
        <v>Offline</v>
      </c>
      <c r="I143" s="19" t="str">
        <f t="shared" si="27"/>
        <v>4:20:58:41</v>
      </c>
      <c r="J143" s="19" t="str">
        <f>IF(OR($A143="",$H143=""),"",IF($H143="Not in Web Tool","Unmatched",_xlfn.XLOOKUP($H143,'RAW Data'!$E:$E,'RAW Data'!$F:$F,"Unmapped")))</f>
        <v>No</v>
      </c>
      <c r="K143" s="19" t="str">
        <f t="shared" si="28"/>
        <v>NO</v>
      </c>
      <c r="M143" s="21" t="str">
        <f t="shared" si="29"/>
        <v/>
      </c>
      <c r="N143" s="21" t="str">
        <f t="shared" si="30"/>
        <v/>
      </c>
      <c r="P143" s="22" t="s">
        <v>34</v>
      </c>
      <c r="Q143" s="23">
        <v>139</v>
      </c>
      <c r="R143" s="23" t="str">
        <f>IF($C$3="Live Paste",IF($P143="","",$P143&amp;""),IF($AD$3="","",INDEX('Extraction History'!$A$3:$DT$9102,$Q143,$AD$3)&amp;""))</f>
        <v>Employee State</v>
      </c>
      <c r="S143" s="23">
        <f t="shared" si="37"/>
        <v>831</v>
      </c>
      <c r="T143" s="23" t="str">
        <f t="shared" si="31"/>
        <v>Dummy_USR 42 20246</v>
      </c>
      <c r="U143" s="23" t="str">
        <f t="shared" si="32"/>
        <v>Dummy_USR 42</v>
      </c>
      <c r="V143" s="24" t="str">
        <f t="shared" si="33"/>
        <v>20246</v>
      </c>
      <c r="W143" s="23">
        <f t="shared" si="38"/>
        <v>832</v>
      </c>
      <c r="X143" s="23" t="str">
        <f t="shared" si="34"/>
        <v>Available · 05:46</v>
      </c>
      <c r="Y143" s="23" t="str">
        <f t="shared" si="35"/>
        <v>05:46</v>
      </c>
      <c r="Z143" s="23" t="str">
        <f t="shared" si="36"/>
        <v>Available</v>
      </c>
      <c r="AA143" s="25" t="str">
        <f>IF($U143="","",IF(COUNTIF(HC!$C:$C,$U143)&gt;0,"Y",IF(COUNTIF($U$5:$U143,$U143)=1,"N","dup")))</f>
        <v>Y</v>
      </c>
    </row>
    <row r="144" spans="1:27" x14ac:dyDescent="0.3">
      <c r="A144" s="19">
        <f>IF(INDEX('Agents Shift'!$B:$B,ROW())="","",INDEX('Agents Shift'!$B:$B,ROW()))</f>
        <v>100114</v>
      </c>
      <c r="B144" s="20" t="str">
        <f>IF($A144="","",_xlfn.XLOOKUP($A144,HC!$A:$A,HC!$B:$B,""))</f>
        <v>Dummy_AG 114</v>
      </c>
      <c r="C144" s="19" t="str">
        <f>IF($A144="","",_xlfn.XLOOKUP($A144,HC!$A:$A,HC!$E:$E,""))</f>
        <v>LOB_1</v>
      </c>
      <c r="D144" s="20" t="str">
        <f>IF($A144="","",_xlfn.XLOOKUP($A144,HC!$A:$A,HC!$D:$D,""))</f>
        <v>Dummy_TL 1</v>
      </c>
      <c r="E144" s="68">
        <f>IF(OR($A144="",$AE$3=""),"",IFERROR(IF(ISBLANK(INDEX('Agents Shift'!$F:$S,MATCH($A144,'Agents Shift'!$B:$B,0),$AE$3)),"",INDEX('Agents Shift'!$F:$S,MATCH($A144,'Agents Shift'!$B:$B,0),$AE$3)),""))</f>
        <v>0.33333333333333331</v>
      </c>
      <c r="F144" s="68">
        <f>IF(OR($A144="",$AE$3=""),"",IFERROR(IF(ISBLANK(INDEX('Agents Shift'!$F:$S,MATCH($A144,'Agents Shift'!$B:$B,0),$AE$3+1)),"",INDEX('Agents Shift'!$F:$S,MATCH($A144,'Agents Shift'!$B:$B,0),$AE$3+1)),""))</f>
        <v>0.66666666666666663</v>
      </c>
      <c r="G144" s="20" t="str">
        <f>IF($A144="","",_xlfn.XLOOKUP($A144,HC!$A:$A,HC!$C:$C,""))</f>
        <v>Dummy_USR 114</v>
      </c>
      <c r="H144" s="20" t="str">
        <f t="shared" si="26"/>
        <v>Available</v>
      </c>
      <c r="I144" s="19" t="str">
        <f t="shared" si="27"/>
        <v>06:05</v>
      </c>
      <c r="J144" s="19" t="str">
        <f>IF(OR($A144="",$H144=""),"",IF($H144="Not in Web Tool","Unmatched",_xlfn.XLOOKUP($H144,'RAW Data'!$E:$E,'RAW Data'!$F:$F,"Unmapped")))</f>
        <v>Yes</v>
      </c>
      <c r="K144" s="19" t="str">
        <f t="shared" si="28"/>
        <v>YES</v>
      </c>
      <c r="M144" s="21">
        <f t="shared" si="29"/>
        <v>480</v>
      </c>
      <c r="N144" s="21">
        <f t="shared" si="30"/>
        <v>960</v>
      </c>
      <c r="P144" s="22" t="s">
        <v>39</v>
      </c>
      <c r="Q144" s="23">
        <v>140</v>
      </c>
      <c r="R144" s="23" t="str">
        <f>IF($C$3="Live Paste",IF($P144="","",$P144&amp;""),IF($AD$3="","",INDEX('Extraction History'!$A$3:$DT$9102,$Q144,$AD$3)&amp;""))</f>
        <v>DA</v>
      </c>
      <c r="S144" s="23">
        <f t="shared" si="37"/>
        <v>837</v>
      </c>
      <c r="T144" s="23" t="str">
        <f t="shared" si="31"/>
        <v>Dummy_USR 41 20220</v>
      </c>
      <c r="U144" s="23" t="str">
        <f t="shared" si="32"/>
        <v>Dummy_USR 41</v>
      </c>
      <c r="V144" s="24" t="str">
        <f t="shared" si="33"/>
        <v>20220</v>
      </c>
      <c r="W144" s="23">
        <f t="shared" si="38"/>
        <v>838</v>
      </c>
      <c r="X144" s="23" t="str">
        <f t="shared" si="34"/>
        <v>Available · 05:17</v>
      </c>
      <c r="Y144" s="23" t="str">
        <f t="shared" si="35"/>
        <v>05:17</v>
      </c>
      <c r="Z144" s="23" t="str">
        <f t="shared" si="36"/>
        <v>Available</v>
      </c>
      <c r="AA144" s="25" t="str">
        <f>IF($U144="","",IF(COUNTIF(HC!$C:$C,$U144)&gt;0,"Y",IF(COUNTIF($U$5:$U144,$U144)=1,"N","dup")))</f>
        <v>Y</v>
      </c>
    </row>
    <row r="145" spans="1:27" x14ac:dyDescent="0.3">
      <c r="A145" s="19">
        <f>IF(INDEX('Agents Shift'!$B:$B,ROW())="","",INDEX('Agents Shift'!$B:$B,ROW()))</f>
        <v>100030</v>
      </c>
      <c r="B145" s="20" t="str">
        <f>IF($A145="","",_xlfn.XLOOKUP($A145,HC!$A:$A,HC!$B:$B,""))</f>
        <v>Dummy_AG 30</v>
      </c>
      <c r="C145" s="19" t="str">
        <f>IF($A145="","",_xlfn.XLOOKUP($A145,HC!$A:$A,HC!$E:$E,""))</f>
        <v>LOB_2</v>
      </c>
      <c r="D145" s="20" t="str">
        <f>IF($A145="","",_xlfn.XLOOKUP($A145,HC!$A:$A,HC!$D:$D,""))</f>
        <v>Dummy_TL 6</v>
      </c>
      <c r="E145" s="68">
        <f>IF(OR($A145="",$AE$3=""),"",IFERROR(IF(ISBLANK(INDEX('Agents Shift'!$F:$S,MATCH($A145,'Agents Shift'!$B:$B,0),$AE$3)),"",INDEX('Agents Shift'!$F:$S,MATCH($A145,'Agents Shift'!$B:$B,0),$AE$3)),""))</f>
        <v>0.33333333333333331</v>
      </c>
      <c r="F145" s="68">
        <f>IF(OR($A145="",$AE$3=""),"",IFERROR(IF(ISBLANK(INDEX('Agents Shift'!$F:$S,MATCH($A145,'Agents Shift'!$B:$B,0),$AE$3+1)),"",INDEX('Agents Shift'!$F:$S,MATCH($A145,'Agents Shift'!$B:$B,0),$AE$3+1)),""))</f>
        <v>0.66666666666666663</v>
      </c>
      <c r="G145" s="20" t="str">
        <f>IF($A145="","",_xlfn.XLOOKUP($A145,HC!$A:$A,HC!$C:$C,""))</f>
        <v>Dummy_USR 30</v>
      </c>
      <c r="H145" s="20" t="str">
        <f t="shared" si="26"/>
        <v>Available</v>
      </c>
      <c r="I145" s="19" t="str">
        <f t="shared" si="27"/>
        <v>10:03</v>
      </c>
      <c r="J145" s="19" t="str">
        <f>IF(OR($A145="",$H145=""),"",IF($H145="Not in Web Tool","Unmatched",_xlfn.XLOOKUP($H145,'RAW Data'!$E:$E,'RAW Data'!$F:$F,"Unmapped")))</f>
        <v>Yes</v>
      </c>
      <c r="K145" s="19" t="str">
        <f t="shared" si="28"/>
        <v>YES</v>
      </c>
      <c r="M145" s="21">
        <f t="shared" si="29"/>
        <v>480</v>
      </c>
      <c r="N145" s="21">
        <f t="shared" si="30"/>
        <v>960</v>
      </c>
      <c r="P145" s="22" t="s">
        <v>164</v>
      </c>
      <c r="Q145" s="23">
        <v>141</v>
      </c>
      <c r="R145" s="23" t="str">
        <f>IF($C$3="Live Paste",IF($P145="","",$P145&amp;""),IF($AD$3="","",INDEX('Extraction History'!$A$3:$DT$9102,$Q145,$AD$3)&amp;""))</f>
        <v>Dummy_USR 151 25266</v>
      </c>
      <c r="S145" s="23">
        <f t="shared" si="37"/>
        <v>843</v>
      </c>
      <c r="T145" s="23" t="str">
        <f t="shared" si="31"/>
        <v>Dummy_USR 40 25218</v>
      </c>
      <c r="U145" s="23" t="str">
        <f t="shared" si="32"/>
        <v>Dummy_USR 40</v>
      </c>
      <c r="V145" s="24" t="str">
        <f t="shared" si="33"/>
        <v>25218</v>
      </c>
      <c r="W145" s="23">
        <f t="shared" si="38"/>
        <v>844</v>
      </c>
      <c r="X145" s="23" t="str">
        <f t="shared" si="34"/>
        <v>Offline · 20:59:37</v>
      </c>
      <c r="Y145" s="23" t="str">
        <f t="shared" si="35"/>
        <v>20:59:37</v>
      </c>
      <c r="Z145" s="23" t="str">
        <f t="shared" si="36"/>
        <v>Offline</v>
      </c>
      <c r="AA145" s="25" t="str">
        <f>IF($U145="","",IF(COUNTIF(HC!$C:$C,$U145)&gt;0,"Y",IF(COUNTIF($U$5:$U145,$U145)=1,"N","dup")))</f>
        <v>Y</v>
      </c>
    </row>
    <row r="146" spans="1:27" x14ac:dyDescent="0.3">
      <c r="A146" s="19">
        <f>IF(INDEX('Agents Shift'!$B:$B,ROW())="","",INDEX('Agents Shift'!$B:$B,ROW()))</f>
        <v>100142</v>
      </c>
      <c r="B146" s="20" t="str">
        <f>IF($A146="","",_xlfn.XLOOKUP($A146,HC!$A:$A,HC!$B:$B,""))</f>
        <v>Dummy_AG 142</v>
      </c>
      <c r="C146" s="19" t="str">
        <f>IF($A146="","",_xlfn.XLOOKUP($A146,HC!$A:$A,HC!$E:$E,""))</f>
        <v>LOB_1</v>
      </c>
      <c r="D146" s="20" t="str">
        <f>IF($A146="","",_xlfn.XLOOKUP($A146,HC!$A:$A,HC!$D:$D,""))</f>
        <v>Dummy_TL 10</v>
      </c>
      <c r="E146" s="68">
        <f>IF(OR($A146="",$AE$3=""),"",IFERROR(IF(ISBLANK(INDEX('Agents Shift'!$F:$S,MATCH($A146,'Agents Shift'!$B:$B,0),$AE$3)),"",INDEX('Agents Shift'!$F:$S,MATCH($A146,'Agents Shift'!$B:$B,0),$AE$3)),""))</f>
        <v>0.625</v>
      </c>
      <c r="F146" s="68">
        <f>IF(OR($A146="",$AE$3=""),"",IFERROR(IF(ISBLANK(INDEX('Agents Shift'!$F:$S,MATCH($A146,'Agents Shift'!$B:$B,0),$AE$3+1)),"",INDEX('Agents Shift'!$F:$S,MATCH($A146,'Agents Shift'!$B:$B,0),$AE$3+1)),""))</f>
        <v>0.95833333333333337</v>
      </c>
      <c r="G146" s="20" t="str">
        <f>IF($A146="","",_xlfn.XLOOKUP($A146,HC!$A:$A,HC!$C:$C,""))</f>
        <v>Dummy_USR 142</v>
      </c>
      <c r="H146" s="20" t="str">
        <f t="shared" si="26"/>
        <v>Offline</v>
      </c>
      <c r="I146" s="19" t="str">
        <f t="shared" si="27"/>
        <v>1:13:49:39</v>
      </c>
      <c r="J146" s="19" t="str">
        <f>IF(OR($A146="",$H146=""),"",IF($H146="Not in Web Tool","Unmatched",_xlfn.XLOOKUP($H146,'RAW Data'!$E:$E,'RAW Data'!$F:$F,"Unmapped")))</f>
        <v>No</v>
      </c>
      <c r="K146" s="19" t="str">
        <f t="shared" si="28"/>
        <v>NO</v>
      </c>
      <c r="M146" s="21">
        <f t="shared" si="29"/>
        <v>900</v>
      </c>
      <c r="N146" s="21">
        <f t="shared" si="30"/>
        <v>1380</v>
      </c>
      <c r="P146" s="22" t="s">
        <v>140</v>
      </c>
      <c r="Q146" s="23">
        <v>142</v>
      </c>
      <c r="R146" s="23" t="str">
        <f>IF($C$3="Live Paste",IF($P146="","",$P146&amp;""),IF($AD$3="","",INDEX('Extraction History'!$A$3:$DT$9102,$Q146,$AD$3)&amp;""))</f>
        <v>Unknown</v>
      </c>
      <c r="S146" s="23">
        <f t="shared" si="37"/>
        <v>849</v>
      </c>
      <c r="T146" s="23" t="str">
        <f t="shared" si="31"/>
        <v>Dummy_USR 171 28037</v>
      </c>
      <c r="U146" s="23" t="str">
        <f t="shared" si="32"/>
        <v>Dummy_USR 171</v>
      </c>
      <c r="V146" s="24" t="str">
        <f t="shared" si="33"/>
        <v>28037</v>
      </c>
      <c r="W146" s="23">
        <f t="shared" si="38"/>
        <v>850</v>
      </c>
      <c r="X146" s="23" t="str">
        <f t="shared" si="34"/>
        <v>Break (NON MAN) · 04:38</v>
      </c>
      <c r="Y146" s="23" t="str">
        <f t="shared" si="35"/>
        <v>04:38</v>
      </c>
      <c r="Z146" s="23" t="str">
        <f t="shared" si="36"/>
        <v>Break (NON MAN)</v>
      </c>
      <c r="AA146" s="25" t="str">
        <f>IF($U146="","",IF(COUNTIF(HC!$C:$C,$U146)&gt;0,"Y",IF(COUNTIF($U$5:$U146,$U146)=1,"N","dup")))</f>
        <v>dup</v>
      </c>
    </row>
    <row r="147" spans="1:27" x14ac:dyDescent="0.3">
      <c r="A147" s="19">
        <f>IF(INDEX('Agents Shift'!$B:$B,ROW())="","",INDEX('Agents Shift'!$B:$B,ROW()))</f>
        <v>100161</v>
      </c>
      <c r="B147" s="20" t="str">
        <f>IF($A147="","",_xlfn.XLOOKUP($A147,HC!$A:$A,HC!$B:$B,""))</f>
        <v>Dummy_AG 161</v>
      </c>
      <c r="C147" s="19" t="str">
        <f>IF($A147="","",_xlfn.XLOOKUP($A147,HC!$A:$A,HC!$E:$E,""))</f>
        <v>LOB_1</v>
      </c>
      <c r="D147" s="20" t="str">
        <f>IF($A147="","",_xlfn.XLOOKUP($A147,HC!$A:$A,HC!$D:$D,""))</f>
        <v>Dummy_TL 12</v>
      </c>
      <c r="E147" s="68">
        <f>IF(OR($A147="",$AE$3=""),"",IFERROR(IF(ISBLANK(INDEX('Agents Shift'!$F:$S,MATCH($A147,'Agents Shift'!$B:$B,0),$AE$3)),"",INDEX('Agents Shift'!$F:$S,MATCH($A147,'Agents Shift'!$B:$B,0),$AE$3)),""))</f>
        <v>0.625</v>
      </c>
      <c r="F147" s="68">
        <f>IF(OR($A147="",$AE$3=""),"",IFERROR(IF(ISBLANK(INDEX('Agents Shift'!$F:$S,MATCH($A147,'Agents Shift'!$B:$B,0),$AE$3+1)),"",INDEX('Agents Shift'!$F:$S,MATCH($A147,'Agents Shift'!$B:$B,0),$AE$3+1)),""))</f>
        <v>0.95833333333333337</v>
      </c>
      <c r="G147" s="20" t="str">
        <f>IF($A147="","",_xlfn.XLOOKUP($A147,HC!$A:$A,HC!$C:$C,""))</f>
        <v>Dummy_USR 161</v>
      </c>
      <c r="H147" s="20" t="str">
        <f t="shared" si="26"/>
        <v>Offline</v>
      </c>
      <c r="I147" s="19" t="str">
        <f t="shared" si="27"/>
        <v>1:13:59:55</v>
      </c>
      <c r="J147" s="19" t="str">
        <f>IF(OR($A147="",$H147=""),"",IF($H147="Not in Web Tool","Unmatched",_xlfn.XLOOKUP($H147,'RAW Data'!$E:$E,'RAW Data'!$F:$F,"Unmapped")))</f>
        <v>No</v>
      </c>
      <c r="K147" s="19" t="str">
        <f t="shared" si="28"/>
        <v>NO</v>
      </c>
      <c r="M147" s="21">
        <f t="shared" si="29"/>
        <v>900</v>
      </c>
      <c r="N147" s="21">
        <f t="shared" si="30"/>
        <v>1380</v>
      </c>
      <c r="P147" s="22" t="s">
        <v>119</v>
      </c>
      <c r="Q147" s="23">
        <v>143</v>
      </c>
      <c r="R147" s="23" t="str">
        <f>IF($C$3="Live Paste",IF($P147="","",$P147&amp;""),IF($AD$3="","",INDEX('Extraction History'!$A$3:$DT$9102,$Q147,$AD$3)&amp;""))</f>
        <v> 0  0  0</v>
      </c>
      <c r="S147" s="23">
        <f t="shared" si="37"/>
        <v>855</v>
      </c>
      <c r="T147" s="23" t="str">
        <f t="shared" si="31"/>
        <v>Dummy_USR 171 28037</v>
      </c>
      <c r="U147" s="23" t="str">
        <f t="shared" si="32"/>
        <v>Dummy_USR 171</v>
      </c>
      <c r="V147" s="24" t="str">
        <f t="shared" si="33"/>
        <v>28037</v>
      </c>
      <c r="W147" s="23">
        <f t="shared" si="38"/>
        <v>856</v>
      </c>
      <c r="X147" s="23" t="str">
        <f t="shared" si="34"/>
        <v>Break (NON MAN) · 04:38</v>
      </c>
      <c r="Y147" s="23" t="str">
        <f t="shared" si="35"/>
        <v>04:38</v>
      </c>
      <c r="Z147" s="23" t="str">
        <f t="shared" si="36"/>
        <v>Break (NON MAN)</v>
      </c>
      <c r="AA147" s="25" t="str">
        <f>IF($U147="","",IF(COUNTIF(HC!$C:$C,$U147)&gt;0,"Y",IF(COUNTIF($U$5:$U147,$U147)=1,"N","dup")))</f>
        <v>dup</v>
      </c>
    </row>
    <row r="148" spans="1:27" x14ac:dyDescent="0.3">
      <c r="A148" s="19">
        <f>IF(INDEX('Agents Shift'!$B:$B,ROW())="","",INDEX('Agents Shift'!$B:$B,ROW()))</f>
        <v>100051</v>
      </c>
      <c r="B148" s="20" t="str">
        <f>IF($A148="","",_xlfn.XLOOKUP($A148,HC!$A:$A,HC!$B:$B,""))</f>
        <v>Dummy_AG 51</v>
      </c>
      <c r="C148" s="19" t="str">
        <f>IF($A148="","",_xlfn.XLOOKUP($A148,HC!$A:$A,HC!$E:$E,""))</f>
        <v>LOB_2</v>
      </c>
      <c r="D148" s="20" t="str">
        <f>IF($A148="","",_xlfn.XLOOKUP($A148,HC!$A:$A,HC!$D:$D,""))</f>
        <v>Dummy_TL 5</v>
      </c>
      <c r="E148" s="68">
        <f>IF(OR($A148="",$AE$3=""),"",IFERROR(IF(ISBLANK(INDEX('Agents Shift'!$F:$S,MATCH($A148,'Agents Shift'!$B:$B,0),$AE$3)),"",INDEX('Agents Shift'!$F:$S,MATCH($A148,'Agents Shift'!$B:$B,0),$AE$3)),""))</f>
        <v>0.33333333333333331</v>
      </c>
      <c r="F148" s="68">
        <f>IF(OR($A148="",$AE$3=""),"",IFERROR(IF(ISBLANK(INDEX('Agents Shift'!$F:$S,MATCH($A148,'Agents Shift'!$B:$B,0),$AE$3+1)),"",INDEX('Agents Shift'!$F:$S,MATCH($A148,'Agents Shift'!$B:$B,0),$AE$3+1)),""))</f>
        <v>0.66666666666666663</v>
      </c>
      <c r="G148" s="20" t="str">
        <f>IF($A148="","",_xlfn.XLOOKUP($A148,HC!$A:$A,HC!$C:$C,""))</f>
        <v>Dummy_USR 51</v>
      </c>
      <c r="H148" s="20" t="str">
        <f t="shared" si="26"/>
        <v>Break (NON MAN)</v>
      </c>
      <c r="I148" s="19" t="str">
        <f t="shared" si="27"/>
        <v>07:45</v>
      </c>
      <c r="J148" s="19" t="str">
        <f>IF(OR($A148="",$H148=""),"",IF($H148="Not in Web Tool","Unmatched",_xlfn.XLOOKUP($H148,'RAW Data'!$E:$E,'RAW Data'!$F:$F,"Unmapped")))</f>
        <v>Not Productive</v>
      </c>
      <c r="K148" s="19" t="str">
        <f t="shared" si="28"/>
        <v>Break (NON MAN)</v>
      </c>
      <c r="M148" s="21">
        <f t="shared" si="29"/>
        <v>480</v>
      </c>
      <c r="N148" s="21">
        <f t="shared" si="30"/>
        <v>960</v>
      </c>
      <c r="P148" s="22" t="s">
        <v>120</v>
      </c>
      <c r="Q148" s="23">
        <v>144</v>
      </c>
      <c r="R148" s="23" t="str">
        <f>IF($C$3="Live Paste",IF($P148="","",$P148&amp;""),IF($AD$3="","",INDEX('Extraction History'!$A$3:$DT$9102,$Q148,$AD$3)&amp;""))</f>
        <v> 00:00:00  00:00:00  --:--:--</v>
      </c>
      <c r="S148" s="23">
        <f t="shared" si="37"/>
        <v>861</v>
      </c>
      <c r="T148" s="23" t="str">
        <f t="shared" si="31"/>
        <v>Dummy_USR 37 20035</v>
      </c>
      <c r="U148" s="23" t="str">
        <f t="shared" si="32"/>
        <v>Dummy_USR 37</v>
      </c>
      <c r="V148" s="24" t="str">
        <f t="shared" si="33"/>
        <v>20035</v>
      </c>
      <c r="W148" s="23">
        <f t="shared" si="38"/>
        <v>862</v>
      </c>
      <c r="X148" s="23" t="str">
        <f t="shared" si="34"/>
        <v>Available · 07:05</v>
      </c>
      <c r="Y148" s="23" t="str">
        <f t="shared" si="35"/>
        <v>07:05</v>
      </c>
      <c r="Z148" s="23" t="str">
        <f t="shared" si="36"/>
        <v>Available</v>
      </c>
      <c r="AA148" s="25" t="str">
        <f>IF($U148="","",IF(COUNTIF(HC!$C:$C,$U148)&gt;0,"Y",IF(COUNTIF($U$5:$U148,$U148)=1,"N","dup")))</f>
        <v>Y</v>
      </c>
    </row>
    <row r="149" spans="1:27" x14ac:dyDescent="0.3">
      <c r="A149" s="19">
        <f>IF(INDEX('Agents Shift'!$B:$B,ROW())="","",INDEX('Agents Shift'!$B:$B,ROW()))</f>
        <v>100042</v>
      </c>
      <c r="B149" s="20" t="str">
        <f>IF($A149="","",_xlfn.XLOOKUP($A149,HC!$A:$A,HC!$B:$B,""))</f>
        <v>Dummy_AG 42</v>
      </c>
      <c r="C149" s="19" t="str">
        <f>IF($A149="","",_xlfn.XLOOKUP($A149,HC!$A:$A,HC!$E:$E,""))</f>
        <v>LOB_2</v>
      </c>
      <c r="D149" s="20" t="str">
        <f>IF($A149="","",_xlfn.XLOOKUP($A149,HC!$A:$A,HC!$D:$D,""))</f>
        <v>Dummy_TL 4</v>
      </c>
      <c r="E149" s="68">
        <f>IF(OR($A149="",$AE$3=""),"",IFERROR(IF(ISBLANK(INDEX('Agents Shift'!$F:$S,MATCH($A149,'Agents Shift'!$B:$B,0),$AE$3)),"",INDEX('Agents Shift'!$F:$S,MATCH($A149,'Agents Shift'!$B:$B,0),$AE$3)),""))</f>
        <v>0.33333333333333331</v>
      </c>
      <c r="F149" s="68">
        <f>IF(OR($A149="",$AE$3=""),"",IFERROR(IF(ISBLANK(INDEX('Agents Shift'!$F:$S,MATCH($A149,'Agents Shift'!$B:$B,0),$AE$3+1)),"",INDEX('Agents Shift'!$F:$S,MATCH($A149,'Agents Shift'!$B:$B,0),$AE$3+1)),""))</f>
        <v>0.66666666666666663</v>
      </c>
      <c r="G149" s="20" t="str">
        <f>IF($A149="","",_xlfn.XLOOKUP($A149,HC!$A:$A,HC!$C:$C,""))</f>
        <v>Dummy_USR 42</v>
      </c>
      <c r="H149" s="20" t="str">
        <f t="shared" si="26"/>
        <v>Available</v>
      </c>
      <c r="I149" s="19" t="str">
        <f t="shared" si="27"/>
        <v>05:46</v>
      </c>
      <c r="J149" s="19" t="str">
        <f>IF(OR($A149="",$H149=""),"",IF($H149="Not in Web Tool","Unmatched",_xlfn.XLOOKUP($H149,'RAW Data'!$E:$E,'RAW Data'!$F:$F,"Unmapped")))</f>
        <v>Yes</v>
      </c>
      <c r="K149" s="19" t="str">
        <f t="shared" si="28"/>
        <v>YES</v>
      </c>
      <c r="M149" s="21">
        <f t="shared" si="29"/>
        <v>480</v>
      </c>
      <c r="N149" s="21">
        <f t="shared" si="30"/>
        <v>960</v>
      </c>
      <c r="P149" s="22" t="s">
        <v>34</v>
      </c>
      <c r="Q149" s="23">
        <v>145</v>
      </c>
      <c r="R149" s="23" t="str">
        <f>IF($C$3="Live Paste",IF($P149="","",$P149&amp;""),IF($AD$3="","",INDEX('Extraction History'!$A$3:$DT$9102,$Q149,$AD$3)&amp;""))</f>
        <v>Employee State</v>
      </c>
      <c r="S149" s="23">
        <f t="shared" si="37"/>
        <v>867</v>
      </c>
      <c r="T149" s="23" t="str">
        <f t="shared" si="31"/>
        <v>Dummy_USR 35 20260</v>
      </c>
      <c r="U149" s="23" t="str">
        <f t="shared" si="32"/>
        <v>Dummy_USR 35</v>
      </c>
      <c r="V149" s="24" t="str">
        <f t="shared" si="33"/>
        <v>20260</v>
      </c>
      <c r="W149" s="23">
        <f t="shared" si="38"/>
        <v>868</v>
      </c>
      <c r="X149" s="23" t="str">
        <f t="shared" si="34"/>
        <v>Available · 06:33</v>
      </c>
      <c r="Y149" s="23" t="str">
        <f t="shared" si="35"/>
        <v>06:33</v>
      </c>
      <c r="Z149" s="23" t="str">
        <f t="shared" si="36"/>
        <v>Available</v>
      </c>
      <c r="AA149" s="25" t="str">
        <f>IF($U149="","",IF(COUNTIF(HC!$C:$C,$U149)&gt;0,"Y",IF(COUNTIF($U$5:$U149,$U149)=1,"N","dup")))</f>
        <v>Y</v>
      </c>
    </row>
    <row r="150" spans="1:27" x14ac:dyDescent="0.3">
      <c r="A150" s="19" t="str">
        <f>IF(INDEX('Agents Shift'!$B:$B,ROW())="","",INDEX('Agents Shift'!$B:$B,ROW()))</f>
        <v/>
      </c>
      <c r="B150" s="20" t="str">
        <f>IF($A150="","",_xlfn.XLOOKUP($A150,HC!$A:$A,HC!$B:$B,""))</f>
        <v/>
      </c>
      <c r="C150" s="19" t="str">
        <f>IF($A150="","",_xlfn.XLOOKUP($A150,HC!$A:$A,HC!$E:$E,""))</f>
        <v/>
      </c>
      <c r="D150" s="20" t="str">
        <f>IF($A150="","",_xlfn.XLOOKUP($A150,HC!$A:$A,HC!$D:$D,""))</f>
        <v/>
      </c>
      <c r="E150" s="68" t="str">
        <f>IF(OR($A150="",$AE$3=""),"",IFERROR(IF(ISBLANK(INDEX('Agents Shift'!$F:$S,MATCH($A150,'Agents Shift'!$B:$B,0),$AE$3)),"",INDEX('Agents Shift'!$F:$S,MATCH($A150,'Agents Shift'!$B:$B,0),$AE$3)),""))</f>
        <v/>
      </c>
      <c r="F150" s="68" t="str">
        <f>IF(OR($A150="",$AE$3=""),"",IFERROR(IF(ISBLANK(INDEX('Agents Shift'!$F:$S,MATCH($A150,'Agents Shift'!$B:$B,0),$AE$3+1)),"",INDEX('Agents Shift'!$F:$S,MATCH($A150,'Agents Shift'!$B:$B,0),$AE$3+1)),""))</f>
        <v/>
      </c>
      <c r="G150" s="20" t="str">
        <f>IF($A150="","",_xlfn.XLOOKUP($A150,HC!$A:$A,HC!$C:$C,""))</f>
        <v/>
      </c>
      <c r="H150" s="20" t="str">
        <f t="shared" si="26"/>
        <v/>
      </c>
      <c r="I150" s="19" t="str">
        <f t="shared" si="27"/>
        <v/>
      </c>
      <c r="J150" s="19" t="str">
        <f>IF(OR($A150="",$H150=""),"",IF($H150="Not in Web Tool","Unmatched",_xlfn.XLOOKUP($H150,'RAW Data'!$E:$E,'RAW Data'!$F:$F,"Unmapped")))</f>
        <v/>
      </c>
      <c r="K150" s="19" t="str">
        <f t="shared" si="28"/>
        <v/>
      </c>
      <c r="M150" s="21" t="str">
        <f t="shared" si="29"/>
        <v/>
      </c>
      <c r="N150" s="21" t="str">
        <f t="shared" si="30"/>
        <v/>
      </c>
      <c r="P150" s="22" t="s">
        <v>39</v>
      </c>
      <c r="Q150" s="23">
        <v>146</v>
      </c>
      <c r="R150" s="23" t="str">
        <f>IF($C$3="Live Paste",IF($P150="","",$P150&amp;""),IF($AD$3="","",INDEX('Extraction History'!$A$3:$DT$9102,$Q150,$AD$3)&amp;""))</f>
        <v>DA</v>
      </c>
      <c r="S150" s="23">
        <f t="shared" si="37"/>
        <v>873</v>
      </c>
      <c r="T150" s="23" t="str">
        <f t="shared" si="31"/>
        <v>Dummy_USR 36 25239</v>
      </c>
      <c r="U150" s="23" t="str">
        <f t="shared" si="32"/>
        <v>Dummy_USR 36</v>
      </c>
      <c r="V150" s="24" t="str">
        <f t="shared" si="33"/>
        <v>25239</v>
      </c>
      <c r="W150" s="23">
        <f t="shared" si="38"/>
        <v>874</v>
      </c>
      <c r="X150" s="23" t="str">
        <f t="shared" si="34"/>
        <v>ACD · 06:07</v>
      </c>
      <c r="Y150" s="23" t="str">
        <f t="shared" si="35"/>
        <v>06:07</v>
      </c>
      <c r="Z150" s="23" t="str">
        <f t="shared" si="36"/>
        <v>ACD</v>
      </c>
      <c r="AA150" s="25" t="str">
        <f>IF($U150="","",IF(COUNTIF(HC!$C:$C,$U150)&gt;0,"Y",IF(COUNTIF($U$5:$U150,$U150)=1,"N","dup")))</f>
        <v>Y</v>
      </c>
    </row>
    <row r="151" spans="1:27" x14ac:dyDescent="0.3">
      <c r="A151" s="19" t="str">
        <f>IF(INDEX('Agents Shift'!$B:$B,ROW())="","",INDEX('Agents Shift'!$B:$B,ROW()))</f>
        <v/>
      </c>
      <c r="B151" s="20" t="str">
        <f>IF($A151="","",_xlfn.XLOOKUP($A151,HC!$A:$A,HC!$B:$B,""))</f>
        <v/>
      </c>
      <c r="C151" s="19" t="str">
        <f>IF($A151="","",_xlfn.XLOOKUP($A151,HC!$A:$A,HC!$E:$E,""))</f>
        <v/>
      </c>
      <c r="D151" s="20" t="str">
        <f>IF($A151="","",_xlfn.XLOOKUP($A151,HC!$A:$A,HC!$D:$D,""))</f>
        <v/>
      </c>
      <c r="E151" s="68" t="str">
        <f>IF(OR($A151="",$AE$3=""),"",IFERROR(IF(ISBLANK(INDEX('Agents Shift'!$F:$S,MATCH($A151,'Agents Shift'!$B:$B,0),$AE$3)),"",INDEX('Agents Shift'!$F:$S,MATCH($A151,'Agents Shift'!$B:$B,0),$AE$3)),""))</f>
        <v/>
      </c>
      <c r="F151" s="68" t="str">
        <f>IF(OR($A151="",$AE$3=""),"",IFERROR(IF(ISBLANK(INDEX('Agents Shift'!$F:$S,MATCH($A151,'Agents Shift'!$B:$B,0),$AE$3+1)),"",INDEX('Agents Shift'!$F:$S,MATCH($A151,'Agents Shift'!$B:$B,0),$AE$3+1)),""))</f>
        <v/>
      </c>
      <c r="G151" s="20" t="str">
        <f>IF($A151="","",_xlfn.XLOOKUP($A151,HC!$A:$A,HC!$C:$C,""))</f>
        <v/>
      </c>
      <c r="H151" s="20" t="str">
        <f t="shared" si="26"/>
        <v/>
      </c>
      <c r="I151" s="19" t="str">
        <f t="shared" si="27"/>
        <v/>
      </c>
      <c r="J151" s="19" t="str">
        <f>IF(OR($A151="",$H151=""),"",IF($H151="Not in Web Tool","Unmatched",_xlfn.XLOOKUP($H151,'RAW Data'!$E:$E,'RAW Data'!$F:$F,"Unmapped")))</f>
        <v/>
      </c>
      <c r="K151" s="19" t="str">
        <f t="shared" si="28"/>
        <v/>
      </c>
      <c r="M151" s="21" t="str">
        <f t="shared" si="29"/>
        <v/>
      </c>
      <c r="N151" s="21" t="str">
        <f t="shared" si="30"/>
        <v/>
      </c>
      <c r="P151" s="22" t="s">
        <v>165</v>
      </c>
      <c r="Q151" s="23">
        <v>147</v>
      </c>
      <c r="R151" s="23" t="str">
        <f>IF($C$3="Live Paste",IF($P151="","",$P151&amp;""),IF($AD$3="","",INDEX('Extraction History'!$A$3:$DT$9102,$Q151,$AD$3)&amp;""))</f>
        <v>Dummy_USR 150 25265</v>
      </c>
      <c r="S151" s="23">
        <f t="shared" si="37"/>
        <v>879</v>
      </c>
      <c r="T151" s="23" t="str">
        <f t="shared" si="31"/>
        <v>Dummy_USR 34 29055</v>
      </c>
      <c r="U151" s="23" t="str">
        <f t="shared" si="32"/>
        <v>Dummy_USR 34</v>
      </c>
      <c r="V151" s="24" t="str">
        <f t="shared" si="33"/>
        <v>29055</v>
      </c>
      <c r="W151" s="23">
        <f t="shared" si="38"/>
        <v>880</v>
      </c>
      <c r="X151" s="23" t="str">
        <f t="shared" si="34"/>
        <v>Offline · 14:59:47</v>
      </c>
      <c r="Y151" s="23" t="str">
        <f t="shared" si="35"/>
        <v>14:59:47</v>
      </c>
      <c r="Z151" s="23" t="str">
        <f t="shared" si="36"/>
        <v>Offline</v>
      </c>
      <c r="AA151" s="25" t="str">
        <f>IF($U151="","",IF(COUNTIF(HC!$C:$C,$U151)&gt;0,"Y",IF(COUNTIF($U$5:$U151,$U151)=1,"N","dup")))</f>
        <v>Y</v>
      </c>
    </row>
    <row r="152" spans="1:27" x14ac:dyDescent="0.3">
      <c r="A152" s="19" t="str">
        <f>IF(INDEX('Agents Shift'!$B:$B,ROW())="","",INDEX('Agents Shift'!$B:$B,ROW()))</f>
        <v/>
      </c>
      <c r="B152" s="20" t="str">
        <f>IF($A152="","",_xlfn.XLOOKUP($A152,HC!$A:$A,HC!$B:$B,""))</f>
        <v/>
      </c>
      <c r="C152" s="19" t="str">
        <f>IF($A152="","",_xlfn.XLOOKUP($A152,HC!$A:$A,HC!$E:$E,""))</f>
        <v/>
      </c>
      <c r="D152" s="20" t="str">
        <f>IF($A152="","",_xlfn.XLOOKUP($A152,HC!$A:$A,HC!$D:$D,""))</f>
        <v/>
      </c>
      <c r="E152" s="68" t="str">
        <f>IF(OR($A152="",$AE$3=""),"",IFERROR(IF(ISBLANK(INDEX('Agents Shift'!$F:$S,MATCH($A152,'Agents Shift'!$B:$B,0),$AE$3)),"",INDEX('Agents Shift'!$F:$S,MATCH($A152,'Agents Shift'!$B:$B,0),$AE$3)),""))</f>
        <v/>
      </c>
      <c r="F152" s="68" t="str">
        <f>IF(OR($A152="",$AE$3=""),"",IFERROR(IF(ISBLANK(INDEX('Agents Shift'!$F:$S,MATCH($A152,'Agents Shift'!$B:$B,0),$AE$3+1)),"",INDEX('Agents Shift'!$F:$S,MATCH($A152,'Agents Shift'!$B:$B,0),$AE$3+1)),""))</f>
        <v/>
      </c>
      <c r="G152" s="20" t="str">
        <f>IF($A152="","",_xlfn.XLOOKUP($A152,HC!$A:$A,HC!$C:$C,""))</f>
        <v/>
      </c>
      <c r="H152" s="20" t="str">
        <f t="shared" si="26"/>
        <v/>
      </c>
      <c r="I152" s="19" t="str">
        <f t="shared" si="27"/>
        <v/>
      </c>
      <c r="J152" s="19" t="str">
        <f>IF(OR($A152="",$H152=""),"",IF($H152="Not in Web Tool","Unmatched",_xlfn.XLOOKUP($H152,'RAW Data'!$E:$E,'RAW Data'!$F:$F,"Unmapped")))</f>
        <v/>
      </c>
      <c r="K152" s="19" t="str">
        <f t="shared" si="28"/>
        <v/>
      </c>
      <c r="M152" s="21" t="str">
        <f t="shared" si="29"/>
        <v/>
      </c>
      <c r="N152" s="21" t="str">
        <f t="shared" si="30"/>
        <v/>
      </c>
      <c r="P152" s="22" t="s">
        <v>166</v>
      </c>
      <c r="Q152" s="23">
        <v>148</v>
      </c>
      <c r="R152" s="23" t="str">
        <f>IF($C$3="Live Paste",IF($P152="","",$P152&amp;""),IF($AD$3="","",INDEX('Extraction History'!$A$3:$DT$9102,$Q152,$AD$3)&amp;""))</f>
        <v>Offline · 15:30:01</v>
      </c>
      <c r="S152" s="23">
        <f t="shared" si="37"/>
        <v>885</v>
      </c>
      <c r="T152" s="23" t="str">
        <f t="shared" si="31"/>
        <v>Dummy_USR 33 29135</v>
      </c>
      <c r="U152" s="23" t="str">
        <f t="shared" si="32"/>
        <v>Dummy_USR 33</v>
      </c>
      <c r="V152" s="24" t="str">
        <f t="shared" si="33"/>
        <v>29135</v>
      </c>
      <c r="W152" s="23">
        <f t="shared" si="38"/>
        <v>886</v>
      </c>
      <c r="X152" s="23" t="str">
        <f t="shared" si="34"/>
        <v>Offline · 4:20:58:41</v>
      </c>
      <c r="Y152" s="23" t="str">
        <f t="shared" si="35"/>
        <v>4:20:58:41</v>
      </c>
      <c r="Z152" s="23" t="str">
        <f t="shared" si="36"/>
        <v>Offline</v>
      </c>
      <c r="AA152" s="25" t="str">
        <f>IF($U152="","",IF(COUNTIF(HC!$C:$C,$U152)&gt;0,"Y",IF(COUNTIF($U$5:$U152,$U152)=1,"N","dup")))</f>
        <v>Y</v>
      </c>
    </row>
    <row r="153" spans="1:27" x14ac:dyDescent="0.3">
      <c r="A153" s="19" t="str">
        <f>IF(INDEX('Agents Shift'!$B:$B,ROW())="","",INDEX('Agents Shift'!$B:$B,ROW()))</f>
        <v/>
      </c>
      <c r="B153" s="20" t="str">
        <f>IF($A153="","",_xlfn.XLOOKUP($A153,HC!$A:$A,HC!$B:$B,""))</f>
        <v/>
      </c>
      <c r="C153" s="19" t="str">
        <f>IF($A153="","",_xlfn.XLOOKUP($A153,HC!$A:$A,HC!$E:$E,""))</f>
        <v/>
      </c>
      <c r="D153" s="20" t="str">
        <f>IF($A153="","",_xlfn.XLOOKUP($A153,HC!$A:$A,HC!$D:$D,""))</f>
        <v/>
      </c>
      <c r="E153" s="68" t="str">
        <f>IF(OR($A153="",$AE$3=""),"",IFERROR(IF(ISBLANK(INDEX('Agents Shift'!$F:$S,MATCH($A153,'Agents Shift'!$B:$B,0),$AE$3)),"",INDEX('Agents Shift'!$F:$S,MATCH($A153,'Agents Shift'!$B:$B,0),$AE$3)),""))</f>
        <v/>
      </c>
      <c r="F153" s="68" t="str">
        <f>IF(OR($A153="",$AE$3=""),"",IFERROR(IF(ISBLANK(INDEX('Agents Shift'!$F:$S,MATCH($A153,'Agents Shift'!$B:$B,0),$AE$3+1)),"",INDEX('Agents Shift'!$F:$S,MATCH($A153,'Agents Shift'!$B:$B,0),$AE$3+1)),""))</f>
        <v/>
      </c>
      <c r="G153" s="20" t="str">
        <f>IF($A153="","",_xlfn.XLOOKUP($A153,HC!$A:$A,HC!$C:$C,""))</f>
        <v/>
      </c>
      <c r="H153" s="20" t="str">
        <f t="shared" si="26"/>
        <v/>
      </c>
      <c r="I153" s="19" t="str">
        <f t="shared" si="27"/>
        <v/>
      </c>
      <c r="J153" s="19" t="str">
        <f>IF(OR($A153="",$H153=""),"",IF($H153="Not in Web Tool","Unmatched",_xlfn.XLOOKUP($H153,'RAW Data'!$E:$E,'RAW Data'!$F:$F,"Unmapped")))</f>
        <v/>
      </c>
      <c r="K153" s="19" t="str">
        <f t="shared" si="28"/>
        <v/>
      </c>
      <c r="M153" s="21" t="str">
        <f t="shared" si="29"/>
        <v/>
      </c>
      <c r="N153" s="21" t="str">
        <f t="shared" si="30"/>
        <v/>
      </c>
      <c r="P153" s="22" t="s">
        <v>119</v>
      </c>
      <c r="Q153" s="23">
        <v>149</v>
      </c>
      <c r="R153" s="23" t="str">
        <f>IF($C$3="Live Paste",IF($P153="","",$P153&amp;""),IF($AD$3="","",INDEX('Extraction History'!$A$3:$DT$9102,$Q153,$AD$3)&amp;""))</f>
        <v> 0  0  0</v>
      </c>
      <c r="S153" s="23">
        <f t="shared" si="37"/>
        <v>891</v>
      </c>
      <c r="T153" s="23" t="str">
        <f t="shared" si="31"/>
        <v>Dummy_USR 32 29111</v>
      </c>
      <c r="U153" s="23" t="str">
        <f t="shared" si="32"/>
        <v>Dummy_USR 32</v>
      </c>
      <c r="V153" s="24" t="str">
        <f t="shared" si="33"/>
        <v>29111</v>
      </c>
      <c r="W153" s="23">
        <f t="shared" si="38"/>
        <v>892</v>
      </c>
      <c r="X153" s="23" t="str">
        <f t="shared" si="34"/>
        <v>Offline · 4:16:59:49</v>
      </c>
      <c r="Y153" s="23" t="str">
        <f t="shared" si="35"/>
        <v>4:16:59:49</v>
      </c>
      <c r="Z153" s="23" t="str">
        <f t="shared" si="36"/>
        <v>Offline</v>
      </c>
      <c r="AA153" s="25" t="str">
        <f>IF($U153="","",IF(COUNTIF(HC!$C:$C,$U153)&gt;0,"Y",IF(COUNTIF($U$5:$U153,$U153)=1,"N","dup")))</f>
        <v>Y</v>
      </c>
    </row>
    <row r="154" spans="1:27" x14ac:dyDescent="0.3">
      <c r="A154" s="19" t="str">
        <f>IF(INDEX('Agents Shift'!$B:$B,ROW())="","",INDEX('Agents Shift'!$B:$B,ROW()))</f>
        <v/>
      </c>
      <c r="B154" s="20" t="str">
        <f>IF($A154="","",_xlfn.XLOOKUP($A154,HC!$A:$A,HC!$B:$B,""))</f>
        <v/>
      </c>
      <c r="C154" s="19" t="str">
        <f>IF($A154="","",_xlfn.XLOOKUP($A154,HC!$A:$A,HC!$E:$E,""))</f>
        <v/>
      </c>
      <c r="D154" s="20" t="str">
        <f>IF($A154="","",_xlfn.XLOOKUP($A154,HC!$A:$A,HC!$D:$D,""))</f>
        <v/>
      </c>
      <c r="E154" s="68" t="str">
        <f>IF(OR($A154="",$AE$3=""),"",IFERROR(IF(ISBLANK(INDEX('Agents Shift'!$F:$S,MATCH($A154,'Agents Shift'!$B:$B,0),$AE$3)),"",INDEX('Agents Shift'!$F:$S,MATCH($A154,'Agents Shift'!$B:$B,0),$AE$3)),""))</f>
        <v/>
      </c>
      <c r="F154" s="68" t="str">
        <f>IF(OR($A154="",$AE$3=""),"",IFERROR(IF(ISBLANK(INDEX('Agents Shift'!$F:$S,MATCH($A154,'Agents Shift'!$B:$B,0),$AE$3+1)),"",INDEX('Agents Shift'!$F:$S,MATCH($A154,'Agents Shift'!$B:$B,0),$AE$3+1)),""))</f>
        <v/>
      </c>
      <c r="G154" s="20" t="str">
        <f>IF($A154="","",_xlfn.XLOOKUP($A154,HC!$A:$A,HC!$C:$C,""))</f>
        <v/>
      </c>
      <c r="H154" s="20" t="str">
        <f t="shared" si="26"/>
        <v/>
      </c>
      <c r="I154" s="19" t="str">
        <f t="shared" si="27"/>
        <v/>
      </c>
      <c r="J154" s="19" t="str">
        <f>IF(OR($A154="",$H154=""),"",IF($H154="Not in Web Tool","Unmatched",_xlfn.XLOOKUP($H154,'RAW Data'!$E:$E,'RAW Data'!$F:$F,"Unmapped")))</f>
        <v/>
      </c>
      <c r="K154" s="19" t="str">
        <f t="shared" si="28"/>
        <v/>
      </c>
      <c r="M154" s="21" t="str">
        <f t="shared" si="29"/>
        <v/>
      </c>
      <c r="N154" s="21" t="str">
        <f t="shared" si="30"/>
        <v/>
      </c>
      <c r="P154" s="22" t="s">
        <v>120</v>
      </c>
      <c r="Q154" s="23">
        <v>150</v>
      </c>
      <c r="R154" s="23" t="str">
        <f>IF($C$3="Live Paste",IF($P154="","",$P154&amp;""),IF($AD$3="","",INDEX('Extraction History'!$A$3:$DT$9102,$Q154,$AD$3)&amp;""))</f>
        <v> 00:00:00  00:00:00  --:--:--</v>
      </c>
      <c r="S154" s="23">
        <f t="shared" si="37"/>
        <v>897</v>
      </c>
      <c r="T154" s="23" t="str">
        <f t="shared" si="31"/>
        <v>Dummy_USR 31 29132</v>
      </c>
      <c r="U154" s="23" t="str">
        <f t="shared" si="32"/>
        <v>Dummy_USR 31</v>
      </c>
      <c r="V154" s="24" t="str">
        <f t="shared" si="33"/>
        <v>29132</v>
      </c>
      <c r="W154" s="23">
        <f t="shared" si="38"/>
        <v>898</v>
      </c>
      <c r="X154" s="23" t="str">
        <f t="shared" si="34"/>
        <v>1st Login · 03:41</v>
      </c>
      <c r="Y154" s="23" t="str">
        <f t="shared" si="35"/>
        <v>03:41</v>
      </c>
      <c r="Z154" s="23" t="str">
        <f t="shared" si="36"/>
        <v>1st Login</v>
      </c>
      <c r="AA154" s="25" t="str">
        <f>IF($U154="","",IF(COUNTIF(HC!$C:$C,$U154)&gt;0,"Y",IF(COUNTIF($U$5:$U154,$U154)=1,"N","dup")))</f>
        <v>Y</v>
      </c>
    </row>
    <row r="155" spans="1:27" x14ac:dyDescent="0.3">
      <c r="A155" s="19" t="str">
        <f>IF(INDEX('Agents Shift'!$B:$B,ROW())="","",INDEX('Agents Shift'!$B:$B,ROW()))</f>
        <v/>
      </c>
      <c r="B155" s="20" t="str">
        <f>IF($A155="","",_xlfn.XLOOKUP($A155,HC!$A:$A,HC!$B:$B,""))</f>
        <v/>
      </c>
      <c r="C155" s="19" t="str">
        <f>IF($A155="","",_xlfn.XLOOKUP($A155,HC!$A:$A,HC!$E:$E,""))</f>
        <v/>
      </c>
      <c r="D155" s="20" t="str">
        <f>IF($A155="","",_xlfn.XLOOKUP($A155,HC!$A:$A,HC!$D:$D,""))</f>
        <v/>
      </c>
      <c r="E155" s="68" t="str">
        <f>IF(OR($A155="",$AE$3=""),"",IFERROR(IF(ISBLANK(INDEX('Agents Shift'!$F:$S,MATCH($A155,'Agents Shift'!$B:$B,0),$AE$3)),"",INDEX('Agents Shift'!$F:$S,MATCH($A155,'Agents Shift'!$B:$B,0),$AE$3)),""))</f>
        <v/>
      </c>
      <c r="F155" s="68" t="str">
        <f>IF(OR($A155="",$AE$3=""),"",IFERROR(IF(ISBLANK(INDEX('Agents Shift'!$F:$S,MATCH($A155,'Agents Shift'!$B:$B,0),$AE$3+1)),"",INDEX('Agents Shift'!$F:$S,MATCH($A155,'Agents Shift'!$B:$B,0),$AE$3+1)),""))</f>
        <v/>
      </c>
      <c r="G155" s="20" t="str">
        <f>IF($A155="","",_xlfn.XLOOKUP($A155,HC!$A:$A,HC!$C:$C,""))</f>
        <v/>
      </c>
      <c r="H155" s="20" t="str">
        <f t="shared" si="26"/>
        <v/>
      </c>
      <c r="I155" s="19" t="str">
        <f t="shared" si="27"/>
        <v/>
      </c>
      <c r="J155" s="19" t="str">
        <f>IF(OR($A155="",$H155=""),"",IF($H155="Not in Web Tool","Unmatched",_xlfn.XLOOKUP($H155,'RAW Data'!$E:$E,'RAW Data'!$F:$F,"Unmapped")))</f>
        <v/>
      </c>
      <c r="K155" s="19" t="str">
        <f t="shared" si="28"/>
        <v/>
      </c>
      <c r="M155" s="21" t="str">
        <f t="shared" si="29"/>
        <v/>
      </c>
      <c r="N155" s="21" t="str">
        <f t="shared" si="30"/>
        <v/>
      </c>
      <c r="P155" s="22" t="s">
        <v>34</v>
      </c>
      <c r="Q155" s="23">
        <v>151</v>
      </c>
      <c r="R155" s="23" t="str">
        <f>IF($C$3="Live Paste",IF($P155="","",$P155&amp;""),IF($AD$3="","",INDEX('Extraction History'!$A$3:$DT$9102,$Q155,$AD$3)&amp;""))</f>
        <v>Employee State</v>
      </c>
      <c r="S155" s="23">
        <f t="shared" si="37"/>
        <v>903</v>
      </c>
      <c r="T155" s="23" t="str">
        <f t="shared" si="31"/>
        <v>Dummy_USR 30 29054</v>
      </c>
      <c r="U155" s="23" t="str">
        <f t="shared" si="32"/>
        <v>Dummy_USR 30</v>
      </c>
      <c r="V155" s="24" t="str">
        <f t="shared" si="33"/>
        <v>29054</v>
      </c>
      <c r="W155" s="23">
        <f t="shared" si="38"/>
        <v>904</v>
      </c>
      <c r="X155" s="23" t="str">
        <f t="shared" si="34"/>
        <v>Available · 10:03</v>
      </c>
      <c r="Y155" s="23" t="str">
        <f t="shared" si="35"/>
        <v>10:03</v>
      </c>
      <c r="Z155" s="23" t="str">
        <f t="shared" si="36"/>
        <v>Available</v>
      </c>
      <c r="AA155" s="25" t="str">
        <f>IF($U155="","",IF(COUNTIF(HC!$C:$C,$U155)&gt;0,"Y",IF(COUNTIF($U$5:$U155,$U155)=1,"N","dup")))</f>
        <v>Y</v>
      </c>
    </row>
    <row r="156" spans="1:27" x14ac:dyDescent="0.3">
      <c r="A156" s="19" t="str">
        <f>IF(INDEX('Agents Shift'!$B:$B,ROW())="","",INDEX('Agents Shift'!$B:$B,ROW()))</f>
        <v/>
      </c>
      <c r="B156" s="20" t="str">
        <f>IF($A156="","",_xlfn.XLOOKUP($A156,HC!$A:$A,HC!$B:$B,""))</f>
        <v/>
      </c>
      <c r="C156" s="19" t="str">
        <f>IF($A156="","",_xlfn.XLOOKUP($A156,HC!$A:$A,HC!$E:$E,""))</f>
        <v/>
      </c>
      <c r="D156" s="20" t="str">
        <f>IF($A156="","",_xlfn.XLOOKUP($A156,HC!$A:$A,HC!$D:$D,""))</f>
        <v/>
      </c>
      <c r="E156" s="68" t="str">
        <f>IF(OR($A156="",$AE$3=""),"",IFERROR(IF(ISBLANK(INDEX('Agents Shift'!$F:$S,MATCH($A156,'Agents Shift'!$B:$B,0),$AE$3)),"",INDEX('Agents Shift'!$F:$S,MATCH($A156,'Agents Shift'!$B:$B,0),$AE$3)),""))</f>
        <v/>
      </c>
      <c r="F156" s="68" t="str">
        <f>IF(OR($A156="",$AE$3=""),"",IFERROR(IF(ISBLANK(INDEX('Agents Shift'!$F:$S,MATCH($A156,'Agents Shift'!$B:$B,0),$AE$3+1)),"",INDEX('Agents Shift'!$F:$S,MATCH($A156,'Agents Shift'!$B:$B,0),$AE$3+1)),""))</f>
        <v/>
      </c>
      <c r="G156" s="20" t="str">
        <f>IF($A156="","",_xlfn.XLOOKUP($A156,HC!$A:$A,HC!$C:$C,""))</f>
        <v/>
      </c>
      <c r="H156" s="20" t="str">
        <f t="shared" si="26"/>
        <v/>
      </c>
      <c r="I156" s="19" t="str">
        <f t="shared" si="27"/>
        <v/>
      </c>
      <c r="J156" s="19" t="str">
        <f>IF(OR($A156="",$H156=""),"",IF($H156="Not in Web Tool","Unmatched",_xlfn.XLOOKUP($H156,'RAW Data'!$E:$E,'RAW Data'!$F:$F,"Unmapped")))</f>
        <v/>
      </c>
      <c r="K156" s="19" t="str">
        <f t="shared" si="28"/>
        <v/>
      </c>
      <c r="M156" s="21" t="str">
        <f t="shared" si="29"/>
        <v/>
      </c>
      <c r="N156" s="21" t="str">
        <f t="shared" si="30"/>
        <v/>
      </c>
      <c r="P156" s="22" t="s">
        <v>39</v>
      </c>
      <c r="Q156" s="23">
        <v>152</v>
      </c>
      <c r="R156" s="23" t="str">
        <f>IF($C$3="Live Paste",IF($P156="","",$P156&amp;""),IF($AD$3="","",INDEX('Extraction History'!$A$3:$DT$9102,$Q156,$AD$3)&amp;""))</f>
        <v>DA</v>
      </c>
      <c r="S156" s="23">
        <f t="shared" si="37"/>
        <v>909</v>
      </c>
      <c r="T156" s="23" t="str">
        <f t="shared" si="31"/>
        <v>Dummy_USR 29 29068</v>
      </c>
      <c r="U156" s="23" t="str">
        <f t="shared" si="32"/>
        <v>Dummy_USR 29</v>
      </c>
      <c r="V156" s="24" t="str">
        <f t="shared" si="33"/>
        <v>29068</v>
      </c>
      <c r="W156" s="23">
        <f t="shared" si="38"/>
        <v>910</v>
      </c>
      <c r="X156" s="23" t="str">
        <f t="shared" si="34"/>
        <v>1st Login · 16:44</v>
      </c>
      <c r="Y156" s="23" t="str">
        <f t="shared" si="35"/>
        <v>16:44</v>
      </c>
      <c r="Z156" s="23" t="str">
        <f t="shared" si="36"/>
        <v>1st Login</v>
      </c>
      <c r="AA156" s="25" t="str">
        <f>IF($U156="","",IF(COUNTIF(HC!$C:$C,$U156)&gt;0,"Y",IF(COUNTIF($U$5:$U156,$U156)=1,"N","dup")))</f>
        <v>Y</v>
      </c>
    </row>
    <row r="157" spans="1:27" x14ac:dyDescent="0.3">
      <c r="A157" s="19" t="str">
        <f>IF(INDEX('Agents Shift'!$B:$B,ROW())="","",INDEX('Agents Shift'!$B:$B,ROW()))</f>
        <v/>
      </c>
      <c r="B157" s="20" t="str">
        <f>IF($A157="","",_xlfn.XLOOKUP($A157,HC!$A:$A,HC!$B:$B,""))</f>
        <v/>
      </c>
      <c r="C157" s="19" t="str">
        <f>IF($A157="","",_xlfn.XLOOKUP($A157,HC!$A:$A,HC!$E:$E,""))</f>
        <v/>
      </c>
      <c r="D157" s="20" t="str">
        <f>IF($A157="","",_xlfn.XLOOKUP($A157,HC!$A:$A,HC!$D:$D,""))</f>
        <v/>
      </c>
      <c r="E157" s="68" t="str">
        <f>IF(OR($A157="",$AE$3=""),"",IFERROR(IF(ISBLANK(INDEX('Agents Shift'!$F:$S,MATCH($A157,'Agents Shift'!$B:$B,0),$AE$3)),"",INDEX('Agents Shift'!$F:$S,MATCH($A157,'Agents Shift'!$B:$B,0),$AE$3)),""))</f>
        <v/>
      </c>
      <c r="F157" s="68" t="str">
        <f>IF(OR($A157="",$AE$3=""),"",IFERROR(IF(ISBLANK(INDEX('Agents Shift'!$F:$S,MATCH($A157,'Agents Shift'!$B:$B,0),$AE$3+1)),"",INDEX('Agents Shift'!$F:$S,MATCH($A157,'Agents Shift'!$B:$B,0),$AE$3+1)),""))</f>
        <v/>
      </c>
      <c r="G157" s="20" t="str">
        <f>IF($A157="","",_xlfn.XLOOKUP($A157,HC!$A:$A,HC!$C:$C,""))</f>
        <v/>
      </c>
      <c r="H157" s="20" t="str">
        <f t="shared" si="26"/>
        <v/>
      </c>
      <c r="I157" s="19" t="str">
        <f t="shared" si="27"/>
        <v/>
      </c>
      <c r="J157" s="19" t="str">
        <f>IF(OR($A157="",$H157=""),"",IF($H157="Not in Web Tool","Unmatched",_xlfn.XLOOKUP($H157,'RAW Data'!$E:$E,'RAW Data'!$F:$F,"Unmapped")))</f>
        <v/>
      </c>
      <c r="K157" s="19" t="str">
        <f t="shared" si="28"/>
        <v/>
      </c>
      <c r="M157" s="21" t="str">
        <f t="shared" si="29"/>
        <v/>
      </c>
      <c r="N157" s="21" t="str">
        <f t="shared" si="30"/>
        <v/>
      </c>
      <c r="P157" s="22" t="s">
        <v>167</v>
      </c>
      <c r="Q157" s="23">
        <v>153</v>
      </c>
      <c r="R157" s="23" t="str">
        <f>IF($C$3="Live Paste",IF($P157="","",$P157&amp;""),IF($AD$3="","",INDEX('Extraction History'!$A$3:$DT$9102,$Q157,$AD$3)&amp;""))</f>
        <v>Dummy_USR 149 25252</v>
      </c>
      <c r="S157" s="23">
        <f t="shared" si="37"/>
        <v>915</v>
      </c>
      <c r="T157" s="23" t="str">
        <f t="shared" si="31"/>
        <v>Dummy_USR 28 20009</v>
      </c>
      <c r="U157" s="23" t="str">
        <f t="shared" si="32"/>
        <v>Dummy_USR 28</v>
      </c>
      <c r="V157" s="24" t="str">
        <f t="shared" si="33"/>
        <v>20009</v>
      </c>
      <c r="W157" s="23">
        <f t="shared" si="38"/>
        <v>916</v>
      </c>
      <c r="X157" s="23" t="str">
        <f t="shared" si="34"/>
        <v>Available · 06:44</v>
      </c>
      <c r="Y157" s="23" t="str">
        <f t="shared" si="35"/>
        <v>06:44</v>
      </c>
      <c r="Z157" s="23" t="str">
        <f t="shared" si="36"/>
        <v>Available</v>
      </c>
      <c r="AA157" s="25" t="str">
        <f>IF($U157="","",IF(COUNTIF(HC!$C:$C,$U157)&gt;0,"Y",IF(COUNTIF($U$5:$U157,$U157)=1,"N","dup")))</f>
        <v>Y</v>
      </c>
    </row>
    <row r="158" spans="1:27" x14ac:dyDescent="0.3">
      <c r="A158" s="19" t="str">
        <f>IF(INDEX('Agents Shift'!$B:$B,ROW())="","",INDEX('Agents Shift'!$B:$B,ROW()))</f>
        <v/>
      </c>
      <c r="B158" s="20" t="str">
        <f>IF($A158="","",_xlfn.XLOOKUP($A158,HC!$A:$A,HC!$B:$B,""))</f>
        <v/>
      </c>
      <c r="C158" s="19" t="str">
        <f>IF($A158="","",_xlfn.XLOOKUP($A158,HC!$A:$A,HC!$E:$E,""))</f>
        <v/>
      </c>
      <c r="D158" s="20" t="str">
        <f>IF($A158="","",_xlfn.XLOOKUP($A158,HC!$A:$A,HC!$D:$D,""))</f>
        <v/>
      </c>
      <c r="E158" s="68" t="str">
        <f>IF(OR($A158="",$AE$3=""),"",IFERROR(IF(ISBLANK(INDEX('Agents Shift'!$F:$S,MATCH($A158,'Agents Shift'!$B:$B,0),$AE$3)),"",INDEX('Agents Shift'!$F:$S,MATCH($A158,'Agents Shift'!$B:$B,0),$AE$3)),""))</f>
        <v/>
      </c>
      <c r="F158" s="68" t="str">
        <f>IF(OR($A158="",$AE$3=""),"",IFERROR(IF(ISBLANK(INDEX('Agents Shift'!$F:$S,MATCH($A158,'Agents Shift'!$B:$B,0),$AE$3+1)),"",INDEX('Agents Shift'!$F:$S,MATCH($A158,'Agents Shift'!$B:$B,0),$AE$3+1)),""))</f>
        <v/>
      </c>
      <c r="G158" s="20" t="str">
        <f>IF($A158="","",_xlfn.XLOOKUP($A158,HC!$A:$A,HC!$C:$C,""))</f>
        <v/>
      </c>
      <c r="H158" s="20" t="str">
        <f t="shared" si="26"/>
        <v/>
      </c>
      <c r="I158" s="19" t="str">
        <f t="shared" si="27"/>
        <v/>
      </c>
      <c r="J158" s="19" t="str">
        <f>IF(OR($A158="",$H158=""),"",IF($H158="Not in Web Tool","Unmatched",_xlfn.XLOOKUP($H158,'RAW Data'!$E:$E,'RAW Data'!$F:$F,"Unmapped")))</f>
        <v/>
      </c>
      <c r="K158" s="19" t="str">
        <f t="shared" si="28"/>
        <v/>
      </c>
      <c r="M158" s="21" t="str">
        <f t="shared" si="29"/>
        <v/>
      </c>
      <c r="N158" s="21" t="str">
        <f t="shared" si="30"/>
        <v/>
      </c>
      <c r="P158" s="22" t="s">
        <v>168</v>
      </c>
      <c r="Q158" s="23">
        <v>154</v>
      </c>
      <c r="R158" s="23" t="str">
        <f>IF($C$3="Live Paste",IF($P158="","",$P158&amp;""),IF($AD$3="","",INDEX('Extraction History'!$A$3:$DT$9102,$Q158,$AD$3)&amp;""))</f>
        <v>Offline · 15:25:39</v>
      </c>
      <c r="S158" s="23">
        <f t="shared" si="37"/>
        <v>921</v>
      </c>
      <c r="T158" s="23" t="str">
        <f t="shared" si="31"/>
        <v>Dummy_USR 27 29137</v>
      </c>
      <c r="U158" s="23" t="str">
        <f t="shared" si="32"/>
        <v>Dummy_USR 27</v>
      </c>
      <c r="V158" s="24" t="str">
        <f t="shared" si="33"/>
        <v>29137</v>
      </c>
      <c r="W158" s="23">
        <f t="shared" si="38"/>
        <v>922</v>
      </c>
      <c r="X158" s="23" t="str">
        <f t="shared" si="34"/>
        <v>Offline · 21:00:02</v>
      </c>
      <c r="Y158" s="23" t="str">
        <f t="shared" si="35"/>
        <v>21:00:02</v>
      </c>
      <c r="Z158" s="23" t="str">
        <f t="shared" si="36"/>
        <v>Offline</v>
      </c>
      <c r="AA158" s="25" t="str">
        <f>IF($U158="","",IF(COUNTIF(HC!$C:$C,$U158)&gt;0,"Y",IF(COUNTIF($U$5:$U158,$U158)=1,"N","dup")))</f>
        <v>Y</v>
      </c>
    </row>
    <row r="159" spans="1:27" x14ac:dyDescent="0.3">
      <c r="A159" s="19" t="str">
        <f>IF(INDEX('Agents Shift'!$B:$B,ROW())="","",INDEX('Agents Shift'!$B:$B,ROW()))</f>
        <v/>
      </c>
      <c r="B159" s="20" t="str">
        <f>IF($A159="","",_xlfn.XLOOKUP($A159,HC!$A:$A,HC!$B:$B,""))</f>
        <v/>
      </c>
      <c r="C159" s="19" t="str">
        <f>IF($A159="","",_xlfn.XLOOKUP($A159,HC!$A:$A,HC!$E:$E,""))</f>
        <v/>
      </c>
      <c r="D159" s="20" t="str">
        <f>IF($A159="","",_xlfn.XLOOKUP($A159,HC!$A:$A,HC!$D:$D,""))</f>
        <v/>
      </c>
      <c r="E159" s="68" t="str">
        <f>IF(OR($A159="",$AE$3=""),"",IFERROR(IF(ISBLANK(INDEX('Agents Shift'!$F:$S,MATCH($A159,'Agents Shift'!$B:$B,0),$AE$3)),"",INDEX('Agents Shift'!$F:$S,MATCH($A159,'Agents Shift'!$B:$B,0),$AE$3)),""))</f>
        <v/>
      </c>
      <c r="F159" s="68" t="str">
        <f>IF(OR($A159="",$AE$3=""),"",IFERROR(IF(ISBLANK(INDEX('Agents Shift'!$F:$S,MATCH($A159,'Agents Shift'!$B:$B,0),$AE$3+1)),"",INDEX('Agents Shift'!$F:$S,MATCH($A159,'Agents Shift'!$B:$B,0),$AE$3+1)),""))</f>
        <v/>
      </c>
      <c r="G159" s="20" t="str">
        <f>IF($A159="","",_xlfn.XLOOKUP($A159,HC!$A:$A,HC!$C:$C,""))</f>
        <v/>
      </c>
      <c r="H159" s="20" t="str">
        <f t="shared" si="26"/>
        <v/>
      </c>
      <c r="I159" s="19" t="str">
        <f t="shared" si="27"/>
        <v/>
      </c>
      <c r="J159" s="19" t="str">
        <f>IF(OR($A159="",$H159=""),"",IF($H159="Not in Web Tool","Unmatched",_xlfn.XLOOKUP($H159,'RAW Data'!$E:$E,'RAW Data'!$F:$F,"Unmapped")))</f>
        <v/>
      </c>
      <c r="K159" s="19" t="str">
        <f t="shared" si="28"/>
        <v/>
      </c>
      <c r="M159" s="21" t="str">
        <f t="shared" si="29"/>
        <v/>
      </c>
      <c r="N159" s="21" t="str">
        <f t="shared" si="30"/>
        <v/>
      </c>
      <c r="P159" s="22" t="s">
        <v>119</v>
      </c>
      <c r="Q159" s="23">
        <v>155</v>
      </c>
      <c r="R159" s="23" t="str">
        <f>IF($C$3="Live Paste",IF($P159="","",$P159&amp;""),IF($AD$3="","",INDEX('Extraction History'!$A$3:$DT$9102,$Q159,$AD$3)&amp;""))</f>
        <v> 0  0  0</v>
      </c>
      <c r="S159" s="23">
        <f t="shared" si="37"/>
        <v>927</v>
      </c>
      <c r="T159" s="23" t="str">
        <f t="shared" si="31"/>
        <v>Dummy_USR 26 29017</v>
      </c>
      <c r="U159" s="23" t="str">
        <f t="shared" si="32"/>
        <v>Dummy_USR 26</v>
      </c>
      <c r="V159" s="24" t="str">
        <f t="shared" si="33"/>
        <v>29017</v>
      </c>
      <c r="W159" s="23">
        <f t="shared" si="38"/>
        <v>928</v>
      </c>
      <c r="X159" s="23" t="str">
        <f t="shared" si="34"/>
        <v>Ops · 01:59:49</v>
      </c>
      <c r="Y159" s="23" t="str">
        <f t="shared" si="35"/>
        <v>01:59:49</v>
      </c>
      <c r="Z159" s="23" t="str">
        <f t="shared" si="36"/>
        <v>Ops</v>
      </c>
      <c r="AA159" s="25" t="str">
        <f>IF($U159="","",IF(COUNTIF(HC!$C:$C,$U159)&gt;0,"Y",IF(COUNTIF($U$5:$U159,$U159)=1,"N","dup")))</f>
        <v>Y</v>
      </c>
    </row>
    <row r="160" spans="1:27" x14ac:dyDescent="0.3">
      <c r="A160" s="19" t="str">
        <f>IF(INDEX('Agents Shift'!$B:$B,ROW())="","",INDEX('Agents Shift'!$B:$B,ROW()))</f>
        <v/>
      </c>
      <c r="B160" s="20" t="str">
        <f>IF($A160="","",_xlfn.XLOOKUP($A160,HC!$A:$A,HC!$B:$B,""))</f>
        <v/>
      </c>
      <c r="C160" s="19" t="str">
        <f>IF($A160="","",_xlfn.XLOOKUP($A160,HC!$A:$A,HC!$E:$E,""))</f>
        <v/>
      </c>
      <c r="D160" s="20" t="str">
        <f>IF($A160="","",_xlfn.XLOOKUP($A160,HC!$A:$A,HC!$D:$D,""))</f>
        <v/>
      </c>
      <c r="E160" s="68" t="str">
        <f>IF(OR($A160="",$AE$3=""),"",IFERROR(IF(ISBLANK(INDEX('Agents Shift'!$F:$S,MATCH($A160,'Agents Shift'!$B:$B,0),$AE$3)),"",INDEX('Agents Shift'!$F:$S,MATCH($A160,'Agents Shift'!$B:$B,0),$AE$3)),""))</f>
        <v/>
      </c>
      <c r="F160" s="68" t="str">
        <f>IF(OR($A160="",$AE$3=""),"",IFERROR(IF(ISBLANK(INDEX('Agents Shift'!$F:$S,MATCH($A160,'Agents Shift'!$B:$B,0),$AE$3+1)),"",INDEX('Agents Shift'!$F:$S,MATCH($A160,'Agents Shift'!$B:$B,0),$AE$3+1)),""))</f>
        <v/>
      </c>
      <c r="G160" s="20" t="str">
        <f>IF($A160="","",_xlfn.XLOOKUP($A160,HC!$A:$A,HC!$C:$C,""))</f>
        <v/>
      </c>
      <c r="H160" s="20" t="str">
        <f t="shared" si="26"/>
        <v/>
      </c>
      <c r="I160" s="19" t="str">
        <f t="shared" si="27"/>
        <v/>
      </c>
      <c r="J160" s="19" t="str">
        <f>IF(OR($A160="",$H160=""),"",IF($H160="Not in Web Tool","Unmatched",_xlfn.XLOOKUP($H160,'RAW Data'!$E:$E,'RAW Data'!$F:$F,"Unmapped")))</f>
        <v/>
      </c>
      <c r="K160" s="19" t="str">
        <f t="shared" si="28"/>
        <v/>
      </c>
      <c r="M160" s="21" t="str">
        <f t="shared" si="29"/>
        <v/>
      </c>
      <c r="N160" s="21" t="str">
        <f t="shared" si="30"/>
        <v/>
      </c>
      <c r="P160" s="22" t="s">
        <v>120</v>
      </c>
      <c r="Q160" s="23">
        <v>156</v>
      </c>
      <c r="R160" s="23" t="str">
        <f>IF($C$3="Live Paste",IF($P160="","",$P160&amp;""),IF($AD$3="","",INDEX('Extraction History'!$A$3:$DT$9102,$Q160,$AD$3)&amp;""))</f>
        <v> 00:00:00  00:00:00  --:--:--</v>
      </c>
      <c r="S160" s="23">
        <f t="shared" si="37"/>
        <v>933</v>
      </c>
      <c r="T160" s="23" t="str">
        <f t="shared" si="31"/>
        <v>Dummy_USR 25 29041</v>
      </c>
      <c r="U160" s="23" t="str">
        <f t="shared" si="32"/>
        <v>Dummy_USR 25</v>
      </c>
      <c r="V160" s="24" t="str">
        <f t="shared" si="33"/>
        <v>29041</v>
      </c>
      <c r="W160" s="23">
        <f t="shared" si="38"/>
        <v>934</v>
      </c>
      <c r="X160" s="23" t="str">
        <f t="shared" si="34"/>
        <v>1st Login · 06:46</v>
      </c>
      <c r="Y160" s="23" t="str">
        <f t="shared" si="35"/>
        <v>06:46</v>
      </c>
      <c r="Z160" s="23" t="str">
        <f t="shared" si="36"/>
        <v>1st Login</v>
      </c>
      <c r="AA160" s="25" t="str">
        <f>IF($U160="","",IF(COUNTIF(HC!$C:$C,$U160)&gt;0,"Y",IF(COUNTIF($U$5:$U160,$U160)=1,"N","dup")))</f>
        <v>Y</v>
      </c>
    </row>
    <row r="161" spans="1:27" x14ac:dyDescent="0.3">
      <c r="A161" s="19" t="str">
        <f>IF(INDEX('Agents Shift'!$B:$B,ROW())="","",INDEX('Agents Shift'!$B:$B,ROW()))</f>
        <v/>
      </c>
      <c r="B161" s="20" t="str">
        <f>IF($A161="","",_xlfn.XLOOKUP($A161,HC!$A:$A,HC!$B:$B,""))</f>
        <v/>
      </c>
      <c r="C161" s="19" t="str">
        <f>IF($A161="","",_xlfn.XLOOKUP($A161,HC!$A:$A,HC!$E:$E,""))</f>
        <v/>
      </c>
      <c r="D161" s="20" t="str">
        <f>IF($A161="","",_xlfn.XLOOKUP($A161,HC!$A:$A,HC!$D:$D,""))</f>
        <v/>
      </c>
      <c r="E161" s="68" t="str">
        <f>IF(OR($A161="",$AE$3=""),"",IFERROR(IF(ISBLANK(INDEX('Agents Shift'!$F:$S,MATCH($A161,'Agents Shift'!$B:$B,0),$AE$3)),"",INDEX('Agents Shift'!$F:$S,MATCH($A161,'Agents Shift'!$B:$B,0),$AE$3)),""))</f>
        <v/>
      </c>
      <c r="F161" s="68" t="str">
        <f>IF(OR($A161="",$AE$3=""),"",IFERROR(IF(ISBLANK(INDEX('Agents Shift'!$F:$S,MATCH($A161,'Agents Shift'!$B:$B,0),$AE$3+1)),"",INDEX('Agents Shift'!$F:$S,MATCH($A161,'Agents Shift'!$B:$B,0),$AE$3+1)),""))</f>
        <v/>
      </c>
      <c r="G161" s="20" t="str">
        <f>IF($A161="","",_xlfn.XLOOKUP($A161,HC!$A:$A,HC!$C:$C,""))</f>
        <v/>
      </c>
      <c r="H161" s="20" t="str">
        <f t="shared" si="26"/>
        <v/>
      </c>
      <c r="I161" s="19" t="str">
        <f t="shared" si="27"/>
        <v/>
      </c>
      <c r="J161" s="19" t="str">
        <f>IF(OR($A161="",$H161=""),"",IF($H161="Not in Web Tool","Unmatched",_xlfn.XLOOKUP($H161,'RAW Data'!$E:$E,'RAW Data'!$F:$F,"Unmapped")))</f>
        <v/>
      </c>
      <c r="K161" s="19" t="str">
        <f t="shared" si="28"/>
        <v/>
      </c>
      <c r="M161" s="21" t="str">
        <f t="shared" si="29"/>
        <v/>
      </c>
      <c r="N161" s="21" t="str">
        <f t="shared" si="30"/>
        <v/>
      </c>
      <c r="P161" s="22" t="s">
        <v>34</v>
      </c>
      <c r="Q161" s="23">
        <v>157</v>
      </c>
      <c r="R161" s="23" t="str">
        <f>IF($C$3="Live Paste",IF($P161="","",$P161&amp;""),IF($AD$3="","",INDEX('Extraction History'!$A$3:$DT$9102,$Q161,$AD$3)&amp;""))</f>
        <v>Employee State</v>
      </c>
      <c r="S161" s="23">
        <f t="shared" si="37"/>
        <v>939</v>
      </c>
      <c r="T161" s="23" t="str">
        <f t="shared" si="31"/>
        <v>Dummy_USR 24 29085</v>
      </c>
      <c r="U161" s="23" t="str">
        <f t="shared" si="32"/>
        <v>Dummy_USR 24</v>
      </c>
      <c r="V161" s="24" t="str">
        <f t="shared" si="33"/>
        <v>29085</v>
      </c>
      <c r="W161" s="23">
        <f t="shared" si="38"/>
        <v>940</v>
      </c>
      <c r="X161" s="23" t="str">
        <f t="shared" si="34"/>
        <v>Ops · 13:43</v>
      </c>
      <c r="Y161" s="23" t="str">
        <f t="shared" si="35"/>
        <v>13:43</v>
      </c>
      <c r="Z161" s="23" t="str">
        <f t="shared" si="36"/>
        <v>Ops</v>
      </c>
      <c r="AA161" s="25" t="str">
        <f>IF($U161="","",IF(COUNTIF(HC!$C:$C,$U161)&gt;0,"Y",IF(COUNTIF($U$5:$U161,$U161)=1,"N","dup")))</f>
        <v>Y</v>
      </c>
    </row>
    <row r="162" spans="1:27" x14ac:dyDescent="0.3">
      <c r="A162" s="19" t="str">
        <f>IF(INDEX('Agents Shift'!$B:$B,ROW())="","",INDEX('Agents Shift'!$B:$B,ROW()))</f>
        <v/>
      </c>
      <c r="B162" s="20" t="str">
        <f>IF($A162="","",_xlfn.XLOOKUP($A162,HC!$A:$A,HC!$B:$B,""))</f>
        <v/>
      </c>
      <c r="C162" s="19" t="str">
        <f>IF($A162="","",_xlfn.XLOOKUP($A162,HC!$A:$A,HC!$E:$E,""))</f>
        <v/>
      </c>
      <c r="D162" s="20" t="str">
        <f>IF($A162="","",_xlfn.XLOOKUP($A162,HC!$A:$A,HC!$D:$D,""))</f>
        <v/>
      </c>
      <c r="E162" s="68" t="str">
        <f>IF(OR($A162="",$AE$3=""),"",IFERROR(IF(ISBLANK(INDEX('Agents Shift'!$F:$S,MATCH($A162,'Agents Shift'!$B:$B,0),$AE$3)),"",INDEX('Agents Shift'!$F:$S,MATCH($A162,'Agents Shift'!$B:$B,0),$AE$3)),""))</f>
        <v/>
      </c>
      <c r="F162" s="68" t="str">
        <f>IF(OR($A162="",$AE$3=""),"",IFERROR(IF(ISBLANK(INDEX('Agents Shift'!$F:$S,MATCH($A162,'Agents Shift'!$B:$B,0),$AE$3+1)),"",INDEX('Agents Shift'!$F:$S,MATCH($A162,'Agents Shift'!$B:$B,0),$AE$3+1)),""))</f>
        <v/>
      </c>
      <c r="G162" s="20" t="str">
        <f>IF($A162="","",_xlfn.XLOOKUP($A162,HC!$A:$A,HC!$C:$C,""))</f>
        <v/>
      </c>
      <c r="H162" s="20" t="str">
        <f t="shared" si="26"/>
        <v/>
      </c>
      <c r="I162" s="19" t="str">
        <f t="shared" si="27"/>
        <v/>
      </c>
      <c r="J162" s="19" t="str">
        <f>IF(OR($A162="",$H162=""),"",IF($H162="Not in Web Tool","Unmatched",_xlfn.XLOOKUP($H162,'RAW Data'!$E:$E,'RAW Data'!$F:$F,"Unmapped")))</f>
        <v/>
      </c>
      <c r="K162" s="19" t="str">
        <f t="shared" si="28"/>
        <v/>
      </c>
      <c r="M162" s="21" t="str">
        <f t="shared" si="29"/>
        <v/>
      </c>
      <c r="N162" s="21" t="str">
        <f t="shared" si="30"/>
        <v/>
      </c>
      <c r="P162" s="22" t="s">
        <v>39</v>
      </c>
      <c r="Q162" s="23">
        <v>158</v>
      </c>
      <c r="R162" s="23" t="str">
        <f>IF($C$3="Live Paste",IF($P162="","",$P162&amp;""),IF($AD$3="","",INDEX('Extraction History'!$A$3:$DT$9102,$Q162,$AD$3)&amp;""))</f>
        <v>DA</v>
      </c>
      <c r="S162" s="23">
        <f t="shared" si="37"/>
        <v>945</v>
      </c>
      <c r="T162" s="23" t="str">
        <f t="shared" si="31"/>
        <v>Dummy_USR 23 29022</v>
      </c>
      <c r="U162" s="23" t="str">
        <f t="shared" si="32"/>
        <v>Dummy_USR 23</v>
      </c>
      <c r="V162" s="24" t="str">
        <f t="shared" si="33"/>
        <v>29022</v>
      </c>
      <c r="W162" s="23">
        <f t="shared" si="38"/>
        <v>946</v>
      </c>
      <c r="X162" s="23" t="str">
        <f t="shared" si="34"/>
        <v>Ops · 05:32</v>
      </c>
      <c r="Y162" s="23" t="str">
        <f t="shared" si="35"/>
        <v>05:32</v>
      </c>
      <c r="Z162" s="23" t="str">
        <f t="shared" si="36"/>
        <v>Ops</v>
      </c>
      <c r="AA162" s="25" t="str">
        <f>IF($U162="","",IF(COUNTIF(HC!$C:$C,$U162)&gt;0,"Y",IF(COUNTIF($U$5:$U162,$U162)=1,"N","dup")))</f>
        <v>Y</v>
      </c>
    </row>
    <row r="163" spans="1:27" x14ac:dyDescent="0.3">
      <c r="A163" s="19" t="str">
        <f>IF(INDEX('Agents Shift'!$B:$B,ROW())="","",INDEX('Agents Shift'!$B:$B,ROW()))</f>
        <v/>
      </c>
      <c r="B163" s="20" t="str">
        <f>IF($A163="","",_xlfn.XLOOKUP($A163,HC!$A:$A,HC!$B:$B,""))</f>
        <v/>
      </c>
      <c r="C163" s="19" t="str">
        <f>IF($A163="","",_xlfn.XLOOKUP($A163,HC!$A:$A,HC!$E:$E,""))</f>
        <v/>
      </c>
      <c r="D163" s="20" t="str">
        <f>IF($A163="","",_xlfn.XLOOKUP($A163,HC!$A:$A,HC!$D:$D,""))</f>
        <v/>
      </c>
      <c r="E163" s="68" t="str">
        <f>IF(OR($A163="",$AE$3=""),"",IFERROR(IF(ISBLANK(INDEX('Agents Shift'!$F:$S,MATCH($A163,'Agents Shift'!$B:$B,0),$AE$3)),"",INDEX('Agents Shift'!$F:$S,MATCH($A163,'Agents Shift'!$B:$B,0),$AE$3)),""))</f>
        <v/>
      </c>
      <c r="F163" s="68" t="str">
        <f>IF(OR($A163="",$AE$3=""),"",IFERROR(IF(ISBLANK(INDEX('Agents Shift'!$F:$S,MATCH($A163,'Agents Shift'!$B:$B,0),$AE$3+1)),"",INDEX('Agents Shift'!$F:$S,MATCH($A163,'Agents Shift'!$B:$B,0),$AE$3+1)),""))</f>
        <v/>
      </c>
      <c r="G163" s="20" t="str">
        <f>IF($A163="","",_xlfn.XLOOKUP($A163,HC!$A:$A,HC!$C:$C,""))</f>
        <v/>
      </c>
      <c r="H163" s="20" t="str">
        <f t="shared" si="26"/>
        <v/>
      </c>
      <c r="I163" s="19" t="str">
        <f t="shared" si="27"/>
        <v/>
      </c>
      <c r="J163" s="19" t="str">
        <f>IF(OR($A163="",$H163=""),"",IF($H163="Not in Web Tool","Unmatched",_xlfn.XLOOKUP($H163,'RAW Data'!$E:$E,'RAW Data'!$F:$F,"Unmapped")))</f>
        <v/>
      </c>
      <c r="K163" s="19" t="str">
        <f t="shared" si="28"/>
        <v/>
      </c>
      <c r="M163" s="21" t="str">
        <f t="shared" si="29"/>
        <v/>
      </c>
      <c r="N163" s="21" t="str">
        <f t="shared" si="30"/>
        <v/>
      </c>
      <c r="P163" s="22" t="s">
        <v>169</v>
      </c>
      <c r="Q163" s="23">
        <v>159</v>
      </c>
      <c r="R163" s="23" t="str">
        <f>IF($C$3="Live Paste",IF($P163="","",$P163&amp;""),IF($AD$3="","",INDEX('Extraction History'!$A$3:$DT$9102,$Q163,$AD$3)&amp;""))</f>
        <v>Dummy_USR 148 25243</v>
      </c>
      <c r="S163" s="23">
        <f t="shared" si="37"/>
        <v>951</v>
      </c>
      <c r="T163" s="23" t="str">
        <f t="shared" si="31"/>
        <v>Dummy_USR 22 29124</v>
      </c>
      <c r="U163" s="23" t="str">
        <f t="shared" si="32"/>
        <v>Dummy_USR 22</v>
      </c>
      <c r="V163" s="24" t="str">
        <f t="shared" si="33"/>
        <v>29124</v>
      </c>
      <c r="W163" s="23">
        <f t="shared" si="38"/>
        <v>952</v>
      </c>
      <c r="X163" s="23" t="str">
        <f t="shared" si="34"/>
        <v>Ops · 01:13:16</v>
      </c>
      <c r="Y163" s="23" t="str">
        <f t="shared" si="35"/>
        <v>01:13:16</v>
      </c>
      <c r="Z163" s="23" t="str">
        <f t="shared" si="36"/>
        <v>Ops</v>
      </c>
      <c r="AA163" s="25" t="str">
        <f>IF($U163="","",IF(COUNTIF(HC!$C:$C,$U163)&gt;0,"Y",IF(COUNTIF($U$5:$U163,$U163)=1,"N","dup")))</f>
        <v>Y</v>
      </c>
    </row>
    <row r="164" spans="1:27" x14ac:dyDescent="0.3">
      <c r="A164" s="19" t="str">
        <f>IF(INDEX('Agents Shift'!$B:$B,ROW())="","",INDEX('Agents Shift'!$B:$B,ROW()))</f>
        <v/>
      </c>
      <c r="B164" s="20" t="str">
        <f>IF($A164="","",_xlfn.XLOOKUP($A164,HC!$A:$A,HC!$B:$B,""))</f>
        <v/>
      </c>
      <c r="C164" s="19" t="str">
        <f>IF($A164="","",_xlfn.XLOOKUP($A164,HC!$A:$A,HC!$E:$E,""))</f>
        <v/>
      </c>
      <c r="D164" s="20" t="str">
        <f>IF($A164="","",_xlfn.XLOOKUP($A164,HC!$A:$A,HC!$D:$D,""))</f>
        <v/>
      </c>
      <c r="E164" s="68" t="str">
        <f>IF(OR($A164="",$AE$3=""),"",IFERROR(IF(ISBLANK(INDEX('Agents Shift'!$F:$S,MATCH($A164,'Agents Shift'!$B:$B,0),$AE$3)),"",INDEX('Agents Shift'!$F:$S,MATCH($A164,'Agents Shift'!$B:$B,0),$AE$3)),""))</f>
        <v/>
      </c>
      <c r="F164" s="68" t="str">
        <f>IF(OR($A164="",$AE$3=""),"",IFERROR(IF(ISBLANK(INDEX('Agents Shift'!$F:$S,MATCH($A164,'Agents Shift'!$B:$B,0),$AE$3+1)),"",INDEX('Agents Shift'!$F:$S,MATCH($A164,'Agents Shift'!$B:$B,0),$AE$3+1)),""))</f>
        <v/>
      </c>
      <c r="G164" s="20" t="str">
        <f>IF($A164="","",_xlfn.XLOOKUP($A164,HC!$A:$A,HC!$C:$C,""))</f>
        <v/>
      </c>
      <c r="H164" s="20" t="str">
        <f t="shared" si="26"/>
        <v/>
      </c>
      <c r="I164" s="19" t="str">
        <f t="shared" si="27"/>
        <v/>
      </c>
      <c r="J164" s="19" t="str">
        <f>IF(OR($A164="",$H164=""),"",IF($H164="Not in Web Tool","Unmatched",_xlfn.XLOOKUP($H164,'RAW Data'!$E:$E,'RAW Data'!$F:$F,"Unmapped")))</f>
        <v/>
      </c>
      <c r="K164" s="19" t="str">
        <f t="shared" si="28"/>
        <v/>
      </c>
      <c r="M164" s="21" t="str">
        <f t="shared" si="29"/>
        <v/>
      </c>
      <c r="N164" s="21" t="str">
        <f t="shared" si="30"/>
        <v/>
      </c>
      <c r="P164" s="22" t="s">
        <v>170</v>
      </c>
      <c r="Q164" s="23">
        <v>160</v>
      </c>
      <c r="R164" s="23" t="str">
        <f>IF($C$3="Live Paste",IF($P164="","",$P164&amp;""),IF($AD$3="","",INDEX('Extraction History'!$A$3:$DT$9102,$Q164,$AD$3)&amp;""))</f>
        <v>Offline · 13:59:43</v>
      </c>
      <c r="S164" s="23">
        <f t="shared" si="37"/>
        <v>957</v>
      </c>
      <c r="T164" s="23" t="str">
        <f t="shared" si="31"/>
        <v>Dummy_USR 21 29042</v>
      </c>
      <c r="U164" s="23" t="str">
        <f t="shared" si="32"/>
        <v>Dummy_USR 21</v>
      </c>
      <c r="V164" s="24" t="str">
        <f t="shared" si="33"/>
        <v>29042</v>
      </c>
      <c r="W164" s="23">
        <f t="shared" si="38"/>
        <v>958</v>
      </c>
      <c r="X164" s="23" t="str">
        <f t="shared" si="34"/>
        <v>Ops · 58:48</v>
      </c>
      <c r="Y164" s="23" t="str">
        <f t="shared" si="35"/>
        <v>58:48</v>
      </c>
      <c r="Z164" s="23" t="str">
        <f t="shared" si="36"/>
        <v>Ops</v>
      </c>
      <c r="AA164" s="25" t="str">
        <f>IF($U164="","",IF(COUNTIF(HC!$C:$C,$U164)&gt;0,"Y",IF(COUNTIF($U$5:$U164,$U164)=1,"N","dup")))</f>
        <v>Y</v>
      </c>
    </row>
    <row r="165" spans="1:27" x14ac:dyDescent="0.3">
      <c r="A165" s="19" t="str">
        <f>IF(INDEX('Agents Shift'!$B:$B,ROW())="","",INDEX('Agents Shift'!$B:$B,ROW()))</f>
        <v/>
      </c>
      <c r="B165" s="20" t="str">
        <f>IF($A165="","",_xlfn.XLOOKUP($A165,HC!$A:$A,HC!$B:$B,""))</f>
        <v/>
      </c>
      <c r="C165" s="19" t="str">
        <f>IF($A165="","",_xlfn.XLOOKUP($A165,HC!$A:$A,HC!$E:$E,""))</f>
        <v/>
      </c>
      <c r="D165" s="20" t="str">
        <f>IF($A165="","",_xlfn.XLOOKUP($A165,HC!$A:$A,HC!$D:$D,""))</f>
        <v/>
      </c>
      <c r="E165" s="68" t="str">
        <f>IF(OR($A165="",$AE$3=""),"",IFERROR(IF(ISBLANK(INDEX('Agents Shift'!$F:$S,MATCH($A165,'Agents Shift'!$B:$B,0),$AE$3)),"",INDEX('Agents Shift'!$F:$S,MATCH($A165,'Agents Shift'!$B:$B,0),$AE$3)),""))</f>
        <v/>
      </c>
      <c r="F165" s="68" t="str">
        <f>IF(OR($A165="",$AE$3=""),"",IFERROR(IF(ISBLANK(INDEX('Agents Shift'!$F:$S,MATCH($A165,'Agents Shift'!$B:$B,0),$AE$3+1)),"",INDEX('Agents Shift'!$F:$S,MATCH($A165,'Agents Shift'!$B:$B,0),$AE$3+1)),""))</f>
        <v/>
      </c>
      <c r="G165" s="20" t="str">
        <f>IF($A165="","",_xlfn.XLOOKUP($A165,HC!$A:$A,HC!$C:$C,""))</f>
        <v/>
      </c>
      <c r="H165" s="20" t="str">
        <f t="shared" si="26"/>
        <v/>
      </c>
      <c r="I165" s="19" t="str">
        <f t="shared" si="27"/>
        <v/>
      </c>
      <c r="J165" s="19" t="str">
        <f>IF(OR($A165="",$H165=""),"",IF($H165="Not in Web Tool","Unmatched",_xlfn.XLOOKUP($H165,'RAW Data'!$E:$E,'RAW Data'!$F:$F,"Unmapped")))</f>
        <v/>
      </c>
      <c r="K165" s="19" t="str">
        <f t="shared" si="28"/>
        <v/>
      </c>
      <c r="M165" s="21" t="str">
        <f t="shared" si="29"/>
        <v/>
      </c>
      <c r="N165" s="21" t="str">
        <f t="shared" si="30"/>
        <v/>
      </c>
      <c r="P165" s="22" t="s">
        <v>119</v>
      </c>
      <c r="Q165" s="23">
        <v>161</v>
      </c>
      <c r="R165" s="23" t="str">
        <f>IF($C$3="Live Paste",IF($P165="","",$P165&amp;""),IF($AD$3="","",INDEX('Extraction History'!$A$3:$DT$9102,$Q165,$AD$3)&amp;""))</f>
        <v> 0  0  0</v>
      </c>
      <c r="S165" s="23">
        <f t="shared" si="37"/>
        <v>963</v>
      </c>
      <c r="T165" s="23" t="str">
        <f t="shared" si="31"/>
        <v>Dummy_USR 20 29026</v>
      </c>
      <c r="U165" s="23" t="str">
        <f t="shared" si="32"/>
        <v>Dummy_USR 20</v>
      </c>
      <c r="V165" s="24" t="str">
        <f t="shared" si="33"/>
        <v>29026</v>
      </c>
      <c r="W165" s="23">
        <f t="shared" si="38"/>
        <v>964</v>
      </c>
      <c r="X165" s="23" t="str">
        <f t="shared" si="34"/>
        <v>Offline · 21:59:37</v>
      </c>
      <c r="Y165" s="23" t="str">
        <f t="shared" si="35"/>
        <v>21:59:37</v>
      </c>
      <c r="Z165" s="23" t="str">
        <f t="shared" si="36"/>
        <v>Offline</v>
      </c>
      <c r="AA165" s="25" t="str">
        <f>IF($U165="","",IF(COUNTIF(HC!$C:$C,$U165)&gt;0,"Y",IF(COUNTIF($U$5:$U165,$U165)=1,"N","dup")))</f>
        <v>Y</v>
      </c>
    </row>
    <row r="166" spans="1:27" x14ac:dyDescent="0.3">
      <c r="A166" s="19" t="str">
        <f>IF(INDEX('Agents Shift'!$B:$B,ROW())="","",INDEX('Agents Shift'!$B:$B,ROW()))</f>
        <v/>
      </c>
      <c r="B166" s="20" t="str">
        <f>IF($A166="","",_xlfn.XLOOKUP($A166,HC!$A:$A,HC!$B:$B,""))</f>
        <v/>
      </c>
      <c r="C166" s="19" t="str">
        <f>IF($A166="","",_xlfn.XLOOKUP($A166,HC!$A:$A,HC!$E:$E,""))</f>
        <v/>
      </c>
      <c r="D166" s="20" t="str">
        <f>IF($A166="","",_xlfn.XLOOKUP($A166,HC!$A:$A,HC!$D:$D,""))</f>
        <v/>
      </c>
      <c r="E166" s="68" t="str">
        <f>IF(OR($A166="",$AE$3=""),"",IFERROR(IF(ISBLANK(INDEX('Agents Shift'!$F:$S,MATCH($A166,'Agents Shift'!$B:$B,0),$AE$3)),"",INDEX('Agents Shift'!$F:$S,MATCH($A166,'Agents Shift'!$B:$B,0),$AE$3)),""))</f>
        <v/>
      </c>
      <c r="F166" s="68" t="str">
        <f>IF(OR($A166="",$AE$3=""),"",IFERROR(IF(ISBLANK(INDEX('Agents Shift'!$F:$S,MATCH($A166,'Agents Shift'!$B:$B,0),$AE$3+1)),"",INDEX('Agents Shift'!$F:$S,MATCH($A166,'Agents Shift'!$B:$B,0),$AE$3+1)),""))</f>
        <v/>
      </c>
      <c r="G166" s="20" t="str">
        <f>IF($A166="","",_xlfn.XLOOKUP($A166,HC!$A:$A,HC!$C:$C,""))</f>
        <v/>
      </c>
      <c r="H166" s="20" t="str">
        <f t="shared" si="26"/>
        <v/>
      </c>
      <c r="I166" s="19" t="str">
        <f t="shared" si="27"/>
        <v/>
      </c>
      <c r="J166" s="19" t="str">
        <f>IF(OR($A166="",$H166=""),"",IF($H166="Not in Web Tool","Unmatched",_xlfn.XLOOKUP($H166,'RAW Data'!$E:$E,'RAW Data'!$F:$F,"Unmapped")))</f>
        <v/>
      </c>
      <c r="K166" s="19" t="str">
        <f t="shared" si="28"/>
        <v/>
      </c>
      <c r="M166" s="21" t="str">
        <f t="shared" si="29"/>
        <v/>
      </c>
      <c r="N166" s="21" t="str">
        <f t="shared" si="30"/>
        <v/>
      </c>
      <c r="P166" s="22" t="s">
        <v>120</v>
      </c>
      <c r="Q166" s="23">
        <v>162</v>
      </c>
      <c r="R166" s="23" t="str">
        <f>IF($C$3="Live Paste",IF($P166="","",$P166&amp;""),IF($AD$3="","",INDEX('Extraction History'!$A$3:$DT$9102,$Q166,$AD$3)&amp;""))</f>
        <v> 00:00:00  00:00:00  --:--:--</v>
      </c>
      <c r="S166" s="23">
        <f t="shared" si="37"/>
        <v>969</v>
      </c>
      <c r="T166" s="23" t="str">
        <f t="shared" si="31"/>
        <v>Dummy_USR 19 29113</v>
      </c>
      <c r="U166" s="23" t="str">
        <f t="shared" si="32"/>
        <v>Dummy_USR 19</v>
      </c>
      <c r="V166" s="24" t="str">
        <f t="shared" si="33"/>
        <v>29113</v>
      </c>
      <c r="W166" s="23">
        <f t="shared" si="38"/>
        <v>970</v>
      </c>
      <c r="X166" s="23" t="str">
        <f t="shared" si="34"/>
        <v>ACD · 04:02</v>
      </c>
      <c r="Y166" s="23" t="str">
        <f t="shared" si="35"/>
        <v>04:02</v>
      </c>
      <c r="Z166" s="23" t="str">
        <f t="shared" si="36"/>
        <v>ACD</v>
      </c>
      <c r="AA166" s="25" t="str">
        <f>IF($U166="","",IF(COUNTIF(HC!$C:$C,$U166)&gt;0,"Y",IF(COUNTIF($U$5:$U166,$U166)=1,"N","dup")))</f>
        <v>Y</v>
      </c>
    </row>
    <row r="167" spans="1:27" x14ac:dyDescent="0.3">
      <c r="A167" s="19" t="str">
        <f>IF(INDEX('Agents Shift'!$B:$B,ROW())="","",INDEX('Agents Shift'!$B:$B,ROW()))</f>
        <v/>
      </c>
      <c r="B167" s="20" t="str">
        <f>IF($A167="","",_xlfn.XLOOKUP($A167,HC!$A:$A,HC!$B:$B,""))</f>
        <v/>
      </c>
      <c r="C167" s="19" t="str">
        <f>IF($A167="","",_xlfn.XLOOKUP($A167,HC!$A:$A,HC!$E:$E,""))</f>
        <v/>
      </c>
      <c r="D167" s="20" t="str">
        <f>IF($A167="","",_xlfn.XLOOKUP($A167,HC!$A:$A,HC!$D:$D,""))</f>
        <v/>
      </c>
      <c r="E167" s="68" t="str">
        <f>IF(OR($A167="",$AE$3=""),"",IFERROR(IF(ISBLANK(INDEX('Agents Shift'!$F:$S,MATCH($A167,'Agents Shift'!$B:$B,0),$AE$3)),"",INDEX('Agents Shift'!$F:$S,MATCH($A167,'Agents Shift'!$B:$B,0),$AE$3)),""))</f>
        <v/>
      </c>
      <c r="F167" s="68" t="str">
        <f>IF(OR($A167="",$AE$3=""),"",IFERROR(IF(ISBLANK(INDEX('Agents Shift'!$F:$S,MATCH($A167,'Agents Shift'!$B:$B,0),$AE$3+1)),"",INDEX('Agents Shift'!$F:$S,MATCH($A167,'Agents Shift'!$B:$B,0),$AE$3+1)),""))</f>
        <v/>
      </c>
      <c r="G167" s="20" t="str">
        <f>IF($A167="","",_xlfn.XLOOKUP($A167,HC!$A:$A,HC!$C:$C,""))</f>
        <v/>
      </c>
      <c r="H167" s="20" t="str">
        <f t="shared" si="26"/>
        <v/>
      </c>
      <c r="I167" s="19" t="str">
        <f t="shared" si="27"/>
        <v/>
      </c>
      <c r="J167" s="19" t="str">
        <f>IF(OR($A167="",$H167=""),"",IF($H167="Not in Web Tool","Unmatched",_xlfn.XLOOKUP($H167,'RAW Data'!$E:$E,'RAW Data'!$F:$F,"Unmapped")))</f>
        <v/>
      </c>
      <c r="K167" s="19" t="str">
        <f t="shared" si="28"/>
        <v/>
      </c>
      <c r="M167" s="21" t="str">
        <f t="shared" si="29"/>
        <v/>
      </c>
      <c r="N167" s="21" t="str">
        <f t="shared" si="30"/>
        <v/>
      </c>
      <c r="P167" s="22" t="s">
        <v>34</v>
      </c>
      <c r="Q167" s="23">
        <v>163</v>
      </c>
      <c r="R167" s="23" t="str">
        <f>IF($C$3="Live Paste",IF($P167="","",$P167&amp;""),IF($AD$3="","",INDEX('Extraction History'!$A$3:$DT$9102,$Q167,$AD$3)&amp;""))</f>
        <v>Employee State</v>
      </c>
      <c r="S167" s="23">
        <f t="shared" si="37"/>
        <v>975</v>
      </c>
      <c r="T167" s="23" t="str">
        <f t="shared" si="31"/>
        <v>Dummy_USR 18 29050</v>
      </c>
      <c r="U167" s="23" t="str">
        <f t="shared" si="32"/>
        <v>Dummy_USR 18</v>
      </c>
      <c r="V167" s="24" t="str">
        <f t="shared" si="33"/>
        <v>29050</v>
      </c>
      <c r="W167" s="23">
        <f t="shared" si="38"/>
        <v>976</v>
      </c>
      <c r="X167" s="23" t="str">
        <f t="shared" si="34"/>
        <v>ACD · 10:24</v>
      </c>
      <c r="Y167" s="23" t="str">
        <f t="shared" si="35"/>
        <v>10:24</v>
      </c>
      <c r="Z167" s="23" t="str">
        <f t="shared" si="36"/>
        <v>ACD</v>
      </c>
      <c r="AA167" s="25" t="str">
        <f>IF($U167="","",IF(COUNTIF(HC!$C:$C,$U167)&gt;0,"Y",IF(COUNTIF($U$5:$U167,$U167)=1,"N","dup")))</f>
        <v>Y</v>
      </c>
    </row>
    <row r="168" spans="1:27" x14ac:dyDescent="0.3">
      <c r="A168" s="19" t="str">
        <f>IF(INDEX('Agents Shift'!$B:$B,ROW())="","",INDEX('Agents Shift'!$B:$B,ROW()))</f>
        <v/>
      </c>
      <c r="B168" s="20" t="str">
        <f>IF($A168="","",_xlfn.XLOOKUP($A168,HC!$A:$A,HC!$B:$B,""))</f>
        <v/>
      </c>
      <c r="C168" s="19" t="str">
        <f>IF($A168="","",_xlfn.XLOOKUP($A168,HC!$A:$A,HC!$E:$E,""))</f>
        <v/>
      </c>
      <c r="D168" s="20" t="str">
        <f>IF($A168="","",_xlfn.XLOOKUP($A168,HC!$A:$A,HC!$D:$D,""))</f>
        <v/>
      </c>
      <c r="E168" s="68" t="str">
        <f>IF(OR($A168="",$AE$3=""),"",IFERROR(IF(ISBLANK(INDEX('Agents Shift'!$F:$S,MATCH($A168,'Agents Shift'!$B:$B,0),$AE$3)),"",INDEX('Agents Shift'!$F:$S,MATCH($A168,'Agents Shift'!$B:$B,0),$AE$3)),""))</f>
        <v/>
      </c>
      <c r="F168" s="68" t="str">
        <f>IF(OR($A168="",$AE$3=""),"",IFERROR(IF(ISBLANK(INDEX('Agents Shift'!$F:$S,MATCH($A168,'Agents Shift'!$B:$B,0),$AE$3+1)),"",INDEX('Agents Shift'!$F:$S,MATCH($A168,'Agents Shift'!$B:$B,0),$AE$3+1)),""))</f>
        <v/>
      </c>
      <c r="G168" s="20" t="str">
        <f>IF($A168="","",_xlfn.XLOOKUP($A168,HC!$A:$A,HC!$C:$C,""))</f>
        <v/>
      </c>
      <c r="H168" s="20" t="str">
        <f t="shared" si="26"/>
        <v/>
      </c>
      <c r="I168" s="19" t="str">
        <f t="shared" si="27"/>
        <v/>
      </c>
      <c r="J168" s="19" t="str">
        <f>IF(OR($A168="",$H168=""),"",IF($H168="Not in Web Tool","Unmatched",_xlfn.XLOOKUP($H168,'RAW Data'!$E:$E,'RAW Data'!$F:$F,"Unmapped")))</f>
        <v/>
      </c>
      <c r="K168" s="19" t="str">
        <f t="shared" si="28"/>
        <v/>
      </c>
      <c r="M168" s="21" t="str">
        <f t="shared" si="29"/>
        <v/>
      </c>
      <c r="N168" s="21" t="str">
        <f t="shared" si="30"/>
        <v/>
      </c>
      <c r="P168" s="22" t="s">
        <v>39</v>
      </c>
      <c r="Q168" s="23">
        <v>164</v>
      </c>
      <c r="R168" s="23" t="str">
        <f>IF($C$3="Live Paste",IF($P168="","",$P168&amp;""),IF($AD$3="","",INDEX('Extraction History'!$A$3:$DT$9102,$Q168,$AD$3)&amp;""))</f>
        <v>DA</v>
      </c>
      <c r="S168" s="23">
        <f t="shared" si="37"/>
        <v>981</v>
      </c>
      <c r="T168" s="23" t="str">
        <f t="shared" si="31"/>
        <v>Dummy_USR 17 29107</v>
      </c>
      <c r="U168" s="23" t="str">
        <f t="shared" si="32"/>
        <v>Dummy_USR 17</v>
      </c>
      <c r="V168" s="24" t="str">
        <f t="shared" si="33"/>
        <v>29107</v>
      </c>
      <c r="W168" s="23">
        <f t="shared" si="38"/>
        <v>982</v>
      </c>
      <c r="X168" s="23" t="str">
        <f t="shared" si="34"/>
        <v>Unknown</v>
      </c>
      <c r="Y168" s="23" t="str">
        <f t="shared" si="35"/>
        <v/>
      </c>
      <c r="Z168" s="23" t="str">
        <f t="shared" si="36"/>
        <v>Unknown</v>
      </c>
      <c r="AA168" s="25" t="str">
        <f>IF($U168="","",IF(COUNTIF(HC!$C:$C,$U168)&gt;0,"Y",IF(COUNTIF($U$5:$U168,$U168)=1,"N","dup")))</f>
        <v>Y</v>
      </c>
    </row>
    <row r="169" spans="1:27" x14ac:dyDescent="0.3">
      <c r="A169" s="19" t="str">
        <f>IF(INDEX('Agents Shift'!$B:$B,ROW())="","",INDEX('Agents Shift'!$B:$B,ROW()))</f>
        <v/>
      </c>
      <c r="B169" s="20" t="str">
        <f>IF($A169="","",_xlfn.XLOOKUP($A169,HC!$A:$A,HC!$B:$B,""))</f>
        <v/>
      </c>
      <c r="C169" s="19" t="str">
        <f>IF($A169="","",_xlfn.XLOOKUP($A169,HC!$A:$A,HC!$E:$E,""))</f>
        <v/>
      </c>
      <c r="D169" s="20" t="str">
        <f>IF($A169="","",_xlfn.XLOOKUP($A169,HC!$A:$A,HC!$D:$D,""))</f>
        <v/>
      </c>
      <c r="E169" s="68" t="str">
        <f>IF(OR($A169="",$AE$3=""),"",IFERROR(IF(ISBLANK(INDEX('Agents Shift'!$F:$S,MATCH($A169,'Agents Shift'!$B:$B,0),$AE$3)),"",INDEX('Agents Shift'!$F:$S,MATCH($A169,'Agents Shift'!$B:$B,0),$AE$3)),""))</f>
        <v/>
      </c>
      <c r="F169" s="68" t="str">
        <f>IF(OR($A169="",$AE$3=""),"",IFERROR(IF(ISBLANK(INDEX('Agents Shift'!$F:$S,MATCH($A169,'Agents Shift'!$B:$B,0),$AE$3+1)),"",INDEX('Agents Shift'!$F:$S,MATCH($A169,'Agents Shift'!$B:$B,0),$AE$3+1)),""))</f>
        <v/>
      </c>
      <c r="G169" s="20" t="str">
        <f>IF($A169="","",_xlfn.XLOOKUP($A169,HC!$A:$A,HC!$C:$C,""))</f>
        <v/>
      </c>
      <c r="H169" s="20" t="str">
        <f t="shared" si="26"/>
        <v/>
      </c>
      <c r="I169" s="19" t="str">
        <f t="shared" si="27"/>
        <v/>
      </c>
      <c r="J169" s="19" t="str">
        <f>IF(OR($A169="",$H169=""),"",IF($H169="Not in Web Tool","Unmatched",_xlfn.XLOOKUP($H169,'RAW Data'!$E:$E,'RAW Data'!$F:$F,"Unmapped")))</f>
        <v/>
      </c>
      <c r="K169" s="19" t="str">
        <f t="shared" si="28"/>
        <v/>
      </c>
      <c r="M169" s="21" t="str">
        <f t="shared" si="29"/>
        <v/>
      </c>
      <c r="N169" s="21" t="str">
        <f t="shared" si="30"/>
        <v/>
      </c>
      <c r="P169" s="22" t="s">
        <v>171</v>
      </c>
      <c r="Q169" s="23">
        <v>165</v>
      </c>
      <c r="R169" s="23" t="str">
        <f>IF($C$3="Live Paste",IF($P169="","",$P169&amp;""),IF($AD$3="","",INDEX('Extraction History'!$A$3:$DT$9102,$Q169,$AD$3)&amp;""))</f>
        <v>Dummy_USR 147 25271</v>
      </c>
      <c r="S169" s="23">
        <f t="shared" si="37"/>
        <v>987</v>
      </c>
      <c r="T169" s="23" t="str">
        <f t="shared" si="31"/>
        <v>Dummy_USR 16 29141</v>
      </c>
      <c r="U169" s="23" t="str">
        <f t="shared" si="32"/>
        <v>Dummy_USR 16</v>
      </c>
      <c r="V169" s="24" t="str">
        <f t="shared" si="33"/>
        <v>29141</v>
      </c>
      <c r="W169" s="23">
        <f t="shared" si="38"/>
        <v>988</v>
      </c>
      <c r="X169" s="23" t="str">
        <f t="shared" si="34"/>
        <v>Offline · 15:59:55</v>
      </c>
      <c r="Y169" s="23" t="str">
        <f t="shared" si="35"/>
        <v>15:59:55</v>
      </c>
      <c r="Z169" s="23" t="str">
        <f t="shared" si="36"/>
        <v>Offline</v>
      </c>
      <c r="AA169" s="25" t="str">
        <f>IF($U169="","",IF(COUNTIF(HC!$C:$C,$U169)&gt;0,"Y",IF(COUNTIF($U$5:$U169,$U169)=1,"N","dup")))</f>
        <v>Y</v>
      </c>
    </row>
    <row r="170" spans="1:27" x14ac:dyDescent="0.3">
      <c r="A170" s="19" t="str">
        <f>IF(INDEX('Agents Shift'!$B:$B,ROW())="","",INDEX('Agents Shift'!$B:$B,ROW()))</f>
        <v/>
      </c>
      <c r="B170" s="20" t="str">
        <f>IF($A170="","",_xlfn.XLOOKUP($A170,HC!$A:$A,HC!$B:$B,""))</f>
        <v/>
      </c>
      <c r="C170" s="19" t="str">
        <f>IF($A170="","",_xlfn.XLOOKUP($A170,HC!$A:$A,HC!$E:$E,""))</f>
        <v/>
      </c>
      <c r="D170" s="20" t="str">
        <f>IF($A170="","",_xlfn.XLOOKUP($A170,HC!$A:$A,HC!$D:$D,""))</f>
        <v/>
      </c>
      <c r="E170" s="68" t="str">
        <f>IF(OR($A170="",$AE$3=""),"",IFERROR(IF(ISBLANK(INDEX('Agents Shift'!$F:$S,MATCH($A170,'Agents Shift'!$B:$B,0),$AE$3)),"",INDEX('Agents Shift'!$F:$S,MATCH($A170,'Agents Shift'!$B:$B,0),$AE$3)),""))</f>
        <v/>
      </c>
      <c r="F170" s="68" t="str">
        <f>IF(OR($A170="",$AE$3=""),"",IFERROR(IF(ISBLANK(INDEX('Agents Shift'!$F:$S,MATCH($A170,'Agents Shift'!$B:$B,0),$AE$3+1)),"",INDEX('Agents Shift'!$F:$S,MATCH($A170,'Agents Shift'!$B:$B,0),$AE$3+1)),""))</f>
        <v/>
      </c>
      <c r="G170" s="20" t="str">
        <f>IF($A170="","",_xlfn.XLOOKUP($A170,HC!$A:$A,HC!$C:$C,""))</f>
        <v/>
      </c>
      <c r="H170" s="20" t="str">
        <f t="shared" si="26"/>
        <v/>
      </c>
      <c r="I170" s="19" t="str">
        <f t="shared" si="27"/>
        <v/>
      </c>
      <c r="J170" s="19" t="str">
        <f>IF(OR($A170="",$H170=""),"",IF($H170="Not in Web Tool","Unmatched",_xlfn.XLOOKUP($H170,'RAW Data'!$E:$E,'RAW Data'!$F:$F,"Unmapped")))</f>
        <v/>
      </c>
      <c r="K170" s="19" t="str">
        <f t="shared" si="28"/>
        <v/>
      </c>
      <c r="M170" s="21" t="str">
        <f t="shared" si="29"/>
        <v/>
      </c>
      <c r="N170" s="21" t="str">
        <f t="shared" si="30"/>
        <v/>
      </c>
      <c r="P170" s="22" t="s">
        <v>172</v>
      </c>
      <c r="Q170" s="23">
        <v>166</v>
      </c>
      <c r="R170" s="23" t="str">
        <f>IF($C$3="Live Paste",IF($P170="","",$P170&amp;""),IF($AD$3="","",INDEX('Extraction History'!$A$3:$DT$9102,$Q170,$AD$3)&amp;""))</f>
        <v>Offline · 3:15:29:49</v>
      </c>
      <c r="S170" s="23">
        <f t="shared" si="37"/>
        <v>993</v>
      </c>
      <c r="T170" s="23" t="str">
        <f t="shared" si="31"/>
        <v>Dummy_USR 15 29143</v>
      </c>
      <c r="U170" s="23" t="str">
        <f t="shared" si="32"/>
        <v>Dummy_USR 15</v>
      </c>
      <c r="V170" s="24" t="str">
        <f t="shared" si="33"/>
        <v>29143</v>
      </c>
      <c r="W170" s="23">
        <f t="shared" si="38"/>
        <v>994</v>
      </c>
      <c r="X170" s="23" t="str">
        <f t="shared" si="34"/>
        <v>Ops · 01:18:04</v>
      </c>
      <c r="Y170" s="23" t="str">
        <f t="shared" si="35"/>
        <v>01:18:04</v>
      </c>
      <c r="Z170" s="23" t="str">
        <f t="shared" si="36"/>
        <v>Ops</v>
      </c>
      <c r="AA170" s="25" t="str">
        <f>IF($U170="","",IF(COUNTIF(HC!$C:$C,$U170)&gt;0,"Y",IF(COUNTIF($U$5:$U170,$U170)=1,"N","dup")))</f>
        <v>Y</v>
      </c>
    </row>
    <row r="171" spans="1:27" x14ac:dyDescent="0.3">
      <c r="A171" s="19" t="str">
        <f>IF(INDEX('Agents Shift'!$B:$B,ROW())="","",INDEX('Agents Shift'!$B:$B,ROW()))</f>
        <v/>
      </c>
      <c r="B171" s="20" t="str">
        <f>IF($A171="","",_xlfn.XLOOKUP($A171,HC!$A:$A,HC!$B:$B,""))</f>
        <v/>
      </c>
      <c r="C171" s="19" t="str">
        <f>IF($A171="","",_xlfn.XLOOKUP($A171,HC!$A:$A,HC!$E:$E,""))</f>
        <v/>
      </c>
      <c r="D171" s="20" t="str">
        <f>IF($A171="","",_xlfn.XLOOKUP($A171,HC!$A:$A,HC!$D:$D,""))</f>
        <v/>
      </c>
      <c r="E171" s="68" t="str">
        <f>IF(OR($A171="",$AE$3=""),"",IFERROR(IF(ISBLANK(INDEX('Agents Shift'!$F:$S,MATCH($A171,'Agents Shift'!$B:$B,0),$AE$3)),"",INDEX('Agents Shift'!$F:$S,MATCH($A171,'Agents Shift'!$B:$B,0),$AE$3)),""))</f>
        <v/>
      </c>
      <c r="F171" s="68" t="str">
        <f>IF(OR($A171="",$AE$3=""),"",IFERROR(IF(ISBLANK(INDEX('Agents Shift'!$F:$S,MATCH($A171,'Agents Shift'!$B:$B,0),$AE$3+1)),"",INDEX('Agents Shift'!$F:$S,MATCH($A171,'Agents Shift'!$B:$B,0),$AE$3+1)),""))</f>
        <v/>
      </c>
      <c r="G171" s="20" t="str">
        <f>IF($A171="","",_xlfn.XLOOKUP($A171,HC!$A:$A,HC!$C:$C,""))</f>
        <v/>
      </c>
      <c r="H171" s="20" t="str">
        <f t="shared" si="26"/>
        <v/>
      </c>
      <c r="I171" s="19" t="str">
        <f t="shared" si="27"/>
        <v/>
      </c>
      <c r="J171" s="19" t="str">
        <f>IF(OR($A171="",$H171=""),"",IF($H171="Not in Web Tool","Unmatched",_xlfn.XLOOKUP($H171,'RAW Data'!$E:$E,'RAW Data'!$F:$F,"Unmapped")))</f>
        <v/>
      </c>
      <c r="K171" s="19" t="str">
        <f t="shared" si="28"/>
        <v/>
      </c>
      <c r="M171" s="21" t="str">
        <f t="shared" si="29"/>
        <v/>
      </c>
      <c r="N171" s="21" t="str">
        <f t="shared" si="30"/>
        <v/>
      </c>
      <c r="P171" s="22" t="s">
        <v>119</v>
      </c>
      <c r="Q171" s="23">
        <v>167</v>
      </c>
      <c r="R171" s="23" t="str">
        <f>IF($C$3="Live Paste",IF($P171="","",$P171&amp;""),IF($AD$3="","",INDEX('Extraction History'!$A$3:$DT$9102,$Q171,$AD$3)&amp;""))</f>
        <v> 0  0  0</v>
      </c>
      <c r="S171" s="23">
        <f t="shared" si="37"/>
        <v>999</v>
      </c>
      <c r="T171" s="23" t="str">
        <f t="shared" si="31"/>
        <v>Dummy_USR 13 29094</v>
      </c>
      <c r="U171" s="23" t="str">
        <f t="shared" si="32"/>
        <v>Dummy_USR 13</v>
      </c>
      <c r="V171" s="24" t="str">
        <f t="shared" si="33"/>
        <v>29094</v>
      </c>
      <c r="W171" s="23">
        <f t="shared" si="38"/>
        <v>1000</v>
      </c>
      <c r="X171" s="23" t="str">
        <f t="shared" si="34"/>
        <v>Offline · 3:17:58:59</v>
      </c>
      <c r="Y171" s="23" t="str">
        <f t="shared" si="35"/>
        <v>3:17:58:59</v>
      </c>
      <c r="Z171" s="23" t="str">
        <f t="shared" si="36"/>
        <v>Offline</v>
      </c>
      <c r="AA171" s="25" t="str">
        <f>IF($U171="","",IF(COUNTIF(HC!$C:$C,$U171)&gt;0,"Y",IF(COUNTIF($U$5:$U171,$U171)=1,"N","dup")))</f>
        <v>Y</v>
      </c>
    </row>
    <row r="172" spans="1:27" x14ac:dyDescent="0.3">
      <c r="A172" s="19" t="str">
        <f>IF(INDEX('Agents Shift'!$B:$B,ROW())="","",INDEX('Agents Shift'!$B:$B,ROW()))</f>
        <v/>
      </c>
      <c r="B172" s="20" t="str">
        <f>IF($A172="","",_xlfn.XLOOKUP($A172,HC!$A:$A,HC!$B:$B,""))</f>
        <v/>
      </c>
      <c r="C172" s="19" t="str">
        <f>IF($A172="","",_xlfn.XLOOKUP($A172,HC!$A:$A,HC!$E:$E,""))</f>
        <v/>
      </c>
      <c r="D172" s="20" t="str">
        <f>IF($A172="","",_xlfn.XLOOKUP($A172,HC!$A:$A,HC!$D:$D,""))</f>
        <v/>
      </c>
      <c r="E172" s="68" t="str">
        <f>IF(OR($A172="",$AE$3=""),"",IFERROR(IF(ISBLANK(INDEX('Agents Shift'!$F:$S,MATCH($A172,'Agents Shift'!$B:$B,0),$AE$3)),"",INDEX('Agents Shift'!$F:$S,MATCH($A172,'Agents Shift'!$B:$B,0),$AE$3)),""))</f>
        <v/>
      </c>
      <c r="F172" s="68" t="str">
        <f>IF(OR($A172="",$AE$3=""),"",IFERROR(IF(ISBLANK(INDEX('Agents Shift'!$F:$S,MATCH($A172,'Agents Shift'!$B:$B,0),$AE$3+1)),"",INDEX('Agents Shift'!$F:$S,MATCH($A172,'Agents Shift'!$B:$B,0),$AE$3+1)),""))</f>
        <v/>
      </c>
      <c r="G172" s="20" t="str">
        <f>IF($A172="","",_xlfn.XLOOKUP($A172,HC!$A:$A,HC!$C:$C,""))</f>
        <v/>
      </c>
      <c r="H172" s="20" t="str">
        <f t="shared" si="26"/>
        <v/>
      </c>
      <c r="I172" s="19" t="str">
        <f t="shared" si="27"/>
        <v/>
      </c>
      <c r="J172" s="19" t="str">
        <f>IF(OR($A172="",$H172=""),"",IF($H172="Not in Web Tool","Unmatched",_xlfn.XLOOKUP($H172,'RAW Data'!$E:$E,'RAW Data'!$F:$F,"Unmapped")))</f>
        <v/>
      </c>
      <c r="K172" s="19" t="str">
        <f t="shared" si="28"/>
        <v/>
      </c>
      <c r="M172" s="21" t="str">
        <f t="shared" si="29"/>
        <v/>
      </c>
      <c r="N172" s="21" t="str">
        <f t="shared" si="30"/>
        <v/>
      </c>
      <c r="P172" s="22" t="s">
        <v>120</v>
      </c>
      <c r="Q172" s="23">
        <v>168</v>
      </c>
      <c r="R172" s="23" t="str">
        <f>IF($C$3="Live Paste",IF($P172="","",$P172&amp;""),IF($AD$3="","",INDEX('Extraction History'!$A$3:$DT$9102,$Q172,$AD$3)&amp;""))</f>
        <v> 00:00:00  00:00:00  --:--:--</v>
      </c>
      <c r="S172" s="23">
        <f t="shared" si="37"/>
        <v>1005</v>
      </c>
      <c r="T172" s="23" t="str">
        <f t="shared" si="31"/>
        <v>Dummy_USR 14 29109</v>
      </c>
      <c r="U172" s="23" t="str">
        <f t="shared" si="32"/>
        <v>Dummy_USR 14</v>
      </c>
      <c r="V172" s="24" t="str">
        <f t="shared" si="33"/>
        <v>29109</v>
      </c>
      <c r="W172" s="23">
        <f t="shared" si="38"/>
        <v>1006</v>
      </c>
      <c r="X172" s="23" t="str">
        <f t="shared" si="34"/>
        <v>1st Login · 09:30</v>
      </c>
      <c r="Y172" s="23" t="str">
        <f t="shared" si="35"/>
        <v>09:30</v>
      </c>
      <c r="Z172" s="23" t="str">
        <f t="shared" si="36"/>
        <v>1st Login</v>
      </c>
      <c r="AA172" s="25" t="str">
        <f>IF($U172="","",IF(COUNTIF(HC!$C:$C,$U172)&gt;0,"Y",IF(COUNTIF($U$5:$U172,$U172)=1,"N","dup")))</f>
        <v>Y</v>
      </c>
    </row>
    <row r="173" spans="1:27" x14ac:dyDescent="0.3">
      <c r="A173" s="19" t="str">
        <f>IF(INDEX('Agents Shift'!$B:$B,ROW())="","",INDEX('Agents Shift'!$B:$B,ROW()))</f>
        <v/>
      </c>
      <c r="B173" s="20" t="str">
        <f>IF($A173="","",_xlfn.XLOOKUP($A173,HC!$A:$A,HC!$B:$B,""))</f>
        <v/>
      </c>
      <c r="C173" s="19" t="str">
        <f>IF($A173="","",_xlfn.XLOOKUP($A173,HC!$A:$A,HC!$E:$E,""))</f>
        <v/>
      </c>
      <c r="D173" s="20" t="str">
        <f>IF($A173="","",_xlfn.XLOOKUP($A173,HC!$A:$A,HC!$D:$D,""))</f>
        <v/>
      </c>
      <c r="E173" s="68" t="str">
        <f>IF(OR($A173="",$AE$3=""),"",IFERROR(IF(ISBLANK(INDEX('Agents Shift'!$F:$S,MATCH($A173,'Agents Shift'!$B:$B,0),$AE$3)),"",INDEX('Agents Shift'!$F:$S,MATCH($A173,'Agents Shift'!$B:$B,0),$AE$3)),""))</f>
        <v/>
      </c>
      <c r="F173" s="68" t="str">
        <f>IF(OR($A173="",$AE$3=""),"",IFERROR(IF(ISBLANK(INDEX('Agents Shift'!$F:$S,MATCH($A173,'Agents Shift'!$B:$B,0),$AE$3+1)),"",INDEX('Agents Shift'!$F:$S,MATCH($A173,'Agents Shift'!$B:$B,0),$AE$3+1)),""))</f>
        <v/>
      </c>
      <c r="G173" s="20" t="str">
        <f>IF($A173="","",_xlfn.XLOOKUP($A173,HC!$A:$A,HC!$C:$C,""))</f>
        <v/>
      </c>
      <c r="H173" s="20" t="str">
        <f t="shared" si="26"/>
        <v/>
      </c>
      <c r="I173" s="19" t="str">
        <f t="shared" si="27"/>
        <v/>
      </c>
      <c r="J173" s="19" t="str">
        <f>IF(OR($A173="",$H173=""),"",IF($H173="Not in Web Tool","Unmatched",_xlfn.XLOOKUP($H173,'RAW Data'!$E:$E,'RAW Data'!$F:$F,"Unmapped")))</f>
        <v/>
      </c>
      <c r="K173" s="19" t="str">
        <f t="shared" si="28"/>
        <v/>
      </c>
      <c r="M173" s="21" t="str">
        <f t="shared" si="29"/>
        <v/>
      </c>
      <c r="N173" s="21" t="str">
        <f t="shared" si="30"/>
        <v/>
      </c>
      <c r="P173" s="22" t="s">
        <v>34</v>
      </c>
      <c r="Q173" s="23">
        <v>169</v>
      </c>
      <c r="R173" s="23" t="str">
        <f>IF($C$3="Live Paste",IF($P173="","",$P173&amp;""),IF($AD$3="","",INDEX('Extraction History'!$A$3:$DT$9102,$Q173,$AD$3)&amp;""))</f>
        <v>Employee State</v>
      </c>
      <c r="S173" s="23">
        <f t="shared" si="37"/>
        <v>1011</v>
      </c>
      <c r="T173" s="23" t="str">
        <f t="shared" si="31"/>
        <v>Dummy_USR 171 28037</v>
      </c>
      <c r="U173" s="23" t="str">
        <f t="shared" si="32"/>
        <v>Dummy_USR 171</v>
      </c>
      <c r="V173" s="24" t="str">
        <f t="shared" si="33"/>
        <v>28037</v>
      </c>
      <c r="W173" s="23">
        <f t="shared" si="38"/>
        <v>1012</v>
      </c>
      <c r="X173" s="23" t="str">
        <f t="shared" si="34"/>
        <v>Break (NON MAN) · 04:38</v>
      </c>
      <c r="Y173" s="23" t="str">
        <f t="shared" si="35"/>
        <v>04:38</v>
      </c>
      <c r="Z173" s="23" t="str">
        <f t="shared" si="36"/>
        <v>Break (NON MAN)</v>
      </c>
      <c r="AA173" s="25" t="str">
        <f>IF($U173="","",IF(COUNTIF(HC!$C:$C,$U173)&gt;0,"Y",IF(COUNTIF($U$5:$U173,$U173)=1,"N","dup")))</f>
        <v>dup</v>
      </c>
    </row>
    <row r="174" spans="1:27" x14ac:dyDescent="0.3">
      <c r="A174" s="19" t="str">
        <f>IF(INDEX('Agents Shift'!$B:$B,ROW())="","",INDEX('Agents Shift'!$B:$B,ROW()))</f>
        <v/>
      </c>
      <c r="B174" s="20" t="str">
        <f>IF($A174="","",_xlfn.XLOOKUP($A174,HC!$A:$A,HC!$B:$B,""))</f>
        <v/>
      </c>
      <c r="C174" s="19" t="str">
        <f>IF($A174="","",_xlfn.XLOOKUP($A174,HC!$A:$A,HC!$E:$E,""))</f>
        <v/>
      </c>
      <c r="D174" s="20" t="str">
        <f>IF($A174="","",_xlfn.XLOOKUP($A174,HC!$A:$A,HC!$D:$D,""))</f>
        <v/>
      </c>
      <c r="E174" s="68" t="str">
        <f>IF(OR($A174="",$AE$3=""),"",IFERROR(IF(ISBLANK(INDEX('Agents Shift'!$F:$S,MATCH($A174,'Agents Shift'!$B:$B,0),$AE$3)),"",INDEX('Agents Shift'!$F:$S,MATCH($A174,'Agents Shift'!$B:$B,0),$AE$3)),""))</f>
        <v/>
      </c>
      <c r="F174" s="68" t="str">
        <f>IF(OR($A174="",$AE$3=""),"",IFERROR(IF(ISBLANK(INDEX('Agents Shift'!$F:$S,MATCH($A174,'Agents Shift'!$B:$B,0),$AE$3+1)),"",INDEX('Agents Shift'!$F:$S,MATCH($A174,'Agents Shift'!$B:$B,0),$AE$3+1)),""))</f>
        <v/>
      </c>
      <c r="G174" s="20" t="str">
        <f>IF($A174="","",_xlfn.XLOOKUP($A174,HC!$A:$A,HC!$C:$C,""))</f>
        <v/>
      </c>
      <c r="H174" s="20" t="str">
        <f t="shared" si="26"/>
        <v/>
      </c>
      <c r="I174" s="19" t="str">
        <f t="shared" si="27"/>
        <v/>
      </c>
      <c r="J174" s="19" t="str">
        <f>IF(OR($A174="",$H174=""),"",IF($H174="Not in Web Tool","Unmatched",_xlfn.XLOOKUP($H174,'RAW Data'!$E:$E,'RAW Data'!$F:$F,"Unmapped")))</f>
        <v/>
      </c>
      <c r="K174" s="19" t="str">
        <f t="shared" si="28"/>
        <v/>
      </c>
      <c r="M174" s="21" t="str">
        <f t="shared" si="29"/>
        <v/>
      </c>
      <c r="N174" s="21" t="str">
        <f t="shared" si="30"/>
        <v/>
      </c>
      <c r="P174" s="22" t="s">
        <v>39</v>
      </c>
      <c r="Q174" s="23">
        <v>170</v>
      </c>
      <c r="R174" s="23" t="str">
        <f>IF($C$3="Live Paste",IF($P174="","",$P174&amp;""),IF($AD$3="","",INDEX('Extraction History'!$A$3:$DT$9102,$Q174,$AD$3)&amp;""))</f>
        <v>DA</v>
      </c>
      <c r="S174" s="23">
        <f t="shared" si="37"/>
        <v>1017</v>
      </c>
      <c r="T174" s="23" t="str">
        <f t="shared" si="31"/>
        <v>Dummy_USR 11 29098</v>
      </c>
      <c r="U174" s="23" t="str">
        <f t="shared" si="32"/>
        <v>Dummy_USR 11</v>
      </c>
      <c r="V174" s="24" t="str">
        <f t="shared" si="33"/>
        <v>29098</v>
      </c>
      <c r="W174" s="23">
        <f t="shared" si="38"/>
        <v>1018</v>
      </c>
      <c r="X174" s="23" t="str">
        <f t="shared" si="34"/>
        <v>Unknown</v>
      </c>
      <c r="Y174" s="23" t="str">
        <f t="shared" si="35"/>
        <v/>
      </c>
      <c r="Z174" s="23" t="str">
        <f t="shared" si="36"/>
        <v>Unknown</v>
      </c>
      <c r="AA174" s="25" t="str">
        <f>IF($U174="","",IF(COUNTIF(HC!$C:$C,$U174)&gt;0,"Y",IF(COUNTIF($U$5:$U174,$U174)=1,"N","dup")))</f>
        <v>Y</v>
      </c>
    </row>
    <row r="175" spans="1:27" x14ac:dyDescent="0.3">
      <c r="A175" s="19" t="str">
        <f>IF(INDEX('Agents Shift'!$B:$B,ROW())="","",INDEX('Agents Shift'!$B:$B,ROW()))</f>
        <v/>
      </c>
      <c r="B175" s="20" t="str">
        <f>IF($A175="","",_xlfn.XLOOKUP($A175,HC!$A:$A,HC!$B:$B,""))</f>
        <v/>
      </c>
      <c r="C175" s="19" t="str">
        <f>IF($A175="","",_xlfn.XLOOKUP($A175,HC!$A:$A,HC!$E:$E,""))</f>
        <v/>
      </c>
      <c r="D175" s="20" t="str">
        <f>IF($A175="","",_xlfn.XLOOKUP($A175,HC!$A:$A,HC!$D:$D,""))</f>
        <v/>
      </c>
      <c r="E175" s="68" t="str">
        <f>IF(OR($A175="",$AE$3=""),"",IFERROR(IF(ISBLANK(INDEX('Agents Shift'!$F:$S,MATCH($A175,'Agents Shift'!$B:$B,0),$AE$3)),"",INDEX('Agents Shift'!$F:$S,MATCH($A175,'Agents Shift'!$B:$B,0),$AE$3)),""))</f>
        <v/>
      </c>
      <c r="F175" s="68" t="str">
        <f>IF(OR($A175="",$AE$3=""),"",IFERROR(IF(ISBLANK(INDEX('Agents Shift'!$F:$S,MATCH($A175,'Agents Shift'!$B:$B,0),$AE$3+1)),"",INDEX('Agents Shift'!$F:$S,MATCH($A175,'Agents Shift'!$B:$B,0),$AE$3+1)),""))</f>
        <v/>
      </c>
      <c r="G175" s="20" t="str">
        <f>IF($A175="","",_xlfn.XLOOKUP($A175,HC!$A:$A,HC!$C:$C,""))</f>
        <v/>
      </c>
      <c r="H175" s="20" t="str">
        <f t="shared" si="26"/>
        <v/>
      </c>
      <c r="I175" s="19" t="str">
        <f t="shared" si="27"/>
        <v/>
      </c>
      <c r="J175" s="19" t="str">
        <f>IF(OR($A175="",$H175=""),"",IF($H175="Not in Web Tool","Unmatched",_xlfn.XLOOKUP($H175,'RAW Data'!$E:$E,'RAW Data'!$F:$F,"Unmapped")))</f>
        <v/>
      </c>
      <c r="K175" s="19" t="str">
        <f t="shared" si="28"/>
        <v/>
      </c>
      <c r="M175" s="21" t="str">
        <f t="shared" si="29"/>
        <v/>
      </c>
      <c r="N175" s="21" t="str">
        <f t="shared" si="30"/>
        <v/>
      </c>
      <c r="P175" s="22" t="s">
        <v>173</v>
      </c>
      <c r="Q175" s="23">
        <v>171</v>
      </c>
      <c r="R175" s="23" t="str">
        <f>IF($C$3="Live Paste",IF($P175="","",$P175&amp;""),IF($AD$3="","",INDEX('Extraction History'!$A$3:$DT$9102,$Q175,$AD$3)&amp;""))</f>
        <v>Dummy_USR 146 29169</v>
      </c>
      <c r="S175" s="23">
        <f t="shared" si="37"/>
        <v>1023</v>
      </c>
      <c r="T175" s="23" t="str">
        <f t="shared" si="31"/>
        <v>Dummy_USR 10 20095</v>
      </c>
      <c r="U175" s="23" t="str">
        <f t="shared" si="32"/>
        <v>Dummy_USR 10</v>
      </c>
      <c r="V175" s="24" t="str">
        <f t="shared" si="33"/>
        <v>20095</v>
      </c>
      <c r="W175" s="23">
        <f t="shared" si="38"/>
        <v>1024</v>
      </c>
      <c r="X175" s="23" t="str">
        <f t="shared" si="34"/>
        <v>Available · 11:27</v>
      </c>
      <c r="Y175" s="23" t="str">
        <f t="shared" si="35"/>
        <v>11:27</v>
      </c>
      <c r="Z175" s="23" t="str">
        <f t="shared" si="36"/>
        <v>Available</v>
      </c>
      <c r="AA175" s="25" t="str">
        <f>IF($U175="","",IF(COUNTIF(HC!$C:$C,$U175)&gt;0,"Y",IF(COUNTIF($U$5:$U175,$U175)=1,"N","dup")))</f>
        <v>Y</v>
      </c>
    </row>
    <row r="176" spans="1:27" x14ac:dyDescent="0.3">
      <c r="A176" s="19" t="str">
        <f>IF(INDEX('Agents Shift'!$B:$B,ROW())="","",INDEX('Agents Shift'!$B:$B,ROW()))</f>
        <v/>
      </c>
      <c r="B176" s="20" t="str">
        <f>IF($A176="","",_xlfn.XLOOKUP($A176,HC!$A:$A,HC!$B:$B,""))</f>
        <v/>
      </c>
      <c r="C176" s="19" t="str">
        <f>IF($A176="","",_xlfn.XLOOKUP($A176,HC!$A:$A,HC!$E:$E,""))</f>
        <v/>
      </c>
      <c r="D176" s="20" t="str">
        <f>IF($A176="","",_xlfn.XLOOKUP($A176,HC!$A:$A,HC!$D:$D,""))</f>
        <v/>
      </c>
      <c r="E176" s="68" t="str">
        <f>IF(OR($A176="",$AE$3=""),"",IFERROR(IF(ISBLANK(INDEX('Agents Shift'!$F:$S,MATCH($A176,'Agents Shift'!$B:$B,0),$AE$3)),"",INDEX('Agents Shift'!$F:$S,MATCH($A176,'Agents Shift'!$B:$B,0),$AE$3)),""))</f>
        <v/>
      </c>
      <c r="F176" s="68" t="str">
        <f>IF(OR($A176="",$AE$3=""),"",IFERROR(IF(ISBLANK(INDEX('Agents Shift'!$F:$S,MATCH($A176,'Agents Shift'!$B:$B,0),$AE$3+1)),"",INDEX('Agents Shift'!$F:$S,MATCH($A176,'Agents Shift'!$B:$B,0),$AE$3+1)),""))</f>
        <v/>
      </c>
      <c r="G176" s="20" t="str">
        <f>IF($A176="","",_xlfn.XLOOKUP($A176,HC!$A:$A,HC!$C:$C,""))</f>
        <v/>
      </c>
      <c r="H176" s="20" t="str">
        <f t="shared" si="26"/>
        <v/>
      </c>
      <c r="I176" s="19" t="str">
        <f t="shared" si="27"/>
        <v/>
      </c>
      <c r="J176" s="19" t="str">
        <f>IF(OR($A176="",$H176=""),"",IF($H176="Not in Web Tool","Unmatched",_xlfn.XLOOKUP($H176,'RAW Data'!$E:$E,'RAW Data'!$F:$F,"Unmapped")))</f>
        <v/>
      </c>
      <c r="K176" s="19" t="str">
        <f t="shared" si="28"/>
        <v/>
      </c>
      <c r="M176" s="21" t="str">
        <f t="shared" si="29"/>
        <v/>
      </c>
      <c r="N176" s="21" t="str">
        <f t="shared" si="30"/>
        <v/>
      </c>
      <c r="P176" s="22" t="s">
        <v>140</v>
      </c>
      <c r="Q176" s="23">
        <v>172</v>
      </c>
      <c r="R176" s="23" t="str">
        <f>IF($C$3="Live Paste",IF($P176="","",$P176&amp;""),IF($AD$3="","",INDEX('Extraction History'!$A$3:$DT$9102,$Q176,$AD$3)&amp;""))</f>
        <v>Unknown</v>
      </c>
      <c r="S176" s="23">
        <f t="shared" si="37"/>
        <v>1029</v>
      </c>
      <c r="T176" s="23" t="str">
        <f t="shared" si="31"/>
        <v>Dummy_USR 9 20603</v>
      </c>
      <c r="U176" s="23" t="str">
        <f t="shared" si="32"/>
        <v>Dummy_USR 9</v>
      </c>
      <c r="V176" s="24" t="str">
        <f t="shared" si="33"/>
        <v>20603</v>
      </c>
      <c r="W176" s="23">
        <f t="shared" si="38"/>
        <v>1030</v>
      </c>
      <c r="X176" s="23" t="str">
        <f t="shared" si="34"/>
        <v>Available · 07:08</v>
      </c>
      <c r="Y176" s="23" t="str">
        <f t="shared" si="35"/>
        <v>07:08</v>
      </c>
      <c r="Z176" s="23" t="str">
        <f t="shared" si="36"/>
        <v>Available</v>
      </c>
      <c r="AA176" s="25" t="str">
        <f>IF($U176="","",IF(COUNTIF(HC!$C:$C,$U176)&gt;0,"Y",IF(COUNTIF($U$5:$U176,$U176)=1,"N","dup")))</f>
        <v>Y</v>
      </c>
    </row>
    <row r="177" spans="1:27" x14ac:dyDescent="0.3">
      <c r="A177" s="19" t="str">
        <f>IF(INDEX('Agents Shift'!$B:$B,ROW())="","",INDEX('Agents Shift'!$B:$B,ROW()))</f>
        <v/>
      </c>
      <c r="B177" s="20" t="str">
        <f>IF($A177="","",_xlfn.XLOOKUP($A177,HC!$A:$A,HC!$B:$B,""))</f>
        <v/>
      </c>
      <c r="C177" s="19" t="str">
        <f>IF($A177="","",_xlfn.XLOOKUP($A177,HC!$A:$A,HC!$E:$E,""))</f>
        <v/>
      </c>
      <c r="D177" s="20" t="str">
        <f>IF($A177="","",_xlfn.XLOOKUP($A177,HC!$A:$A,HC!$D:$D,""))</f>
        <v/>
      </c>
      <c r="E177" s="68" t="str">
        <f>IF(OR($A177="",$AE$3=""),"",IFERROR(IF(ISBLANK(INDEX('Agents Shift'!$F:$S,MATCH($A177,'Agents Shift'!$B:$B,0),$AE$3)),"",INDEX('Agents Shift'!$F:$S,MATCH($A177,'Agents Shift'!$B:$B,0),$AE$3)),""))</f>
        <v/>
      </c>
      <c r="F177" s="68" t="str">
        <f>IF(OR($A177="",$AE$3=""),"",IFERROR(IF(ISBLANK(INDEX('Agents Shift'!$F:$S,MATCH($A177,'Agents Shift'!$B:$B,0),$AE$3+1)),"",INDEX('Agents Shift'!$F:$S,MATCH($A177,'Agents Shift'!$B:$B,0),$AE$3+1)),""))</f>
        <v/>
      </c>
      <c r="G177" s="20" t="str">
        <f>IF($A177="","",_xlfn.XLOOKUP($A177,HC!$A:$A,HC!$C:$C,""))</f>
        <v/>
      </c>
      <c r="H177" s="20" t="str">
        <f t="shared" si="26"/>
        <v/>
      </c>
      <c r="I177" s="19" t="str">
        <f t="shared" si="27"/>
        <v/>
      </c>
      <c r="J177" s="19" t="str">
        <f>IF(OR($A177="",$H177=""),"",IF($H177="Not in Web Tool","Unmatched",_xlfn.XLOOKUP($H177,'RAW Data'!$E:$E,'RAW Data'!$F:$F,"Unmapped")))</f>
        <v/>
      </c>
      <c r="K177" s="19" t="str">
        <f t="shared" si="28"/>
        <v/>
      </c>
      <c r="M177" s="21" t="str">
        <f t="shared" si="29"/>
        <v/>
      </c>
      <c r="N177" s="21" t="str">
        <f t="shared" si="30"/>
        <v/>
      </c>
      <c r="P177" s="22" t="s">
        <v>119</v>
      </c>
      <c r="Q177" s="23">
        <v>173</v>
      </c>
      <c r="R177" s="23" t="str">
        <f>IF($C$3="Live Paste",IF($P177="","",$P177&amp;""),IF($AD$3="","",INDEX('Extraction History'!$A$3:$DT$9102,$Q177,$AD$3)&amp;""))</f>
        <v> 0  0  0</v>
      </c>
      <c r="S177" s="23">
        <f t="shared" si="37"/>
        <v>1035</v>
      </c>
      <c r="T177" s="23" t="str">
        <f t="shared" si="31"/>
        <v>Dummy_USR 8 20606</v>
      </c>
      <c r="U177" s="23" t="str">
        <f t="shared" si="32"/>
        <v>Dummy_USR 8</v>
      </c>
      <c r="V177" s="24" t="str">
        <f t="shared" si="33"/>
        <v>20606</v>
      </c>
      <c r="W177" s="23">
        <f t="shared" si="38"/>
        <v>1036</v>
      </c>
      <c r="X177" s="23" t="str">
        <f t="shared" si="34"/>
        <v>Available · 04:24</v>
      </c>
      <c r="Y177" s="23" t="str">
        <f t="shared" si="35"/>
        <v>04:24</v>
      </c>
      <c r="Z177" s="23" t="str">
        <f t="shared" si="36"/>
        <v>Available</v>
      </c>
      <c r="AA177" s="25" t="str">
        <f>IF($U177="","",IF(COUNTIF(HC!$C:$C,$U177)&gt;0,"Y",IF(COUNTIF($U$5:$U177,$U177)=1,"N","dup")))</f>
        <v>Y</v>
      </c>
    </row>
    <row r="178" spans="1:27" x14ac:dyDescent="0.3">
      <c r="A178" s="19" t="str">
        <f>IF(INDEX('Agents Shift'!$B:$B,ROW())="","",INDEX('Agents Shift'!$B:$B,ROW()))</f>
        <v/>
      </c>
      <c r="B178" s="20" t="str">
        <f>IF($A178="","",_xlfn.XLOOKUP($A178,HC!$A:$A,HC!$B:$B,""))</f>
        <v/>
      </c>
      <c r="C178" s="19" t="str">
        <f>IF($A178="","",_xlfn.XLOOKUP($A178,HC!$A:$A,HC!$E:$E,""))</f>
        <v/>
      </c>
      <c r="D178" s="20" t="str">
        <f>IF($A178="","",_xlfn.XLOOKUP($A178,HC!$A:$A,HC!$D:$D,""))</f>
        <v/>
      </c>
      <c r="E178" s="68" t="str">
        <f>IF(OR($A178="",$AE$3=""),"",IFERROR(IF(ISBLANK(INDEX('Agents Shift'!$F:$S,MATCH($A178,'Agents Shift'!$B:$B,0),$AE$3)),"",INDEX('Agents Shift'!$F:$S,MATCH($A178,'Agents Shift'!$B:$B,0),$AE$3)),""))</f>
        <v/>
      </c>
      <c r="F178" s="68" t="str">
        <f>IF(OR($A178="",$AE$3=""),"",IFERROR(IF(ISBLANK(INDEX('Agents Shift'!$F:$S,MATCH($A178,'Agents Shift'!$B:$B,0),$AE$3+1)),"",INDEX('Agents Shift'!$F:$S,MATCH($A178,'Agents Shift'!$B:$B,0),$AE$3+1)),""))</f>
        <v/>
      </c>
      <c r="G178" s="20" t="str">
        <f>IF($A178="","",_xlfn.XLOOKUP($A178,HC!$A:$A,HC!$C:$C,""))</f>
        <v/>
      </c>
      <c r="H178" s="20" t="str">
        <f t="shared" si="26"/>
        <v/>
      </c>
      <c r="I178" s="19" t="str">
        <f t="shared" si="27"/>
        <v/>
      </c>
      <c r="J178" s="19" t="str">
        <f>IF(OR($A178="",$H178=""),"",IF($H178="Not in Web Tool","Unmatched",_xlfn.XLOOKUP($H178,'RAW Data'!$E:$E,'RAW Data'!$F:$F,"Unmapped")))</f>
        <v/>
      </c>
      <c r="K178" s="19" t="str">
        <f t="shared" si="28"/>
        <v/>
      </c>
      <c r="M178" s="21" t="str">
        <f t="shared" si="29"/>
        <v/>
      </c>
      <c r="N178" s="21" t="str">
        <f t="shared" si="30"/>
        <v/>
      </c>
      <c r="P178" s="22" t="s">
        <v>120</v>
      </c>
      <c r="Q178" s="23">
        <v>174</v>
      </c>
      <c r="R178" s="23" t="str">
        <f>IF($C$3="Live Paste",IF($P178="","",$P178&amp;""),IF($AD$3="","",INDEX('Extraction History'!$A$3:$DT$9102,$Q178,$AD$3)&amp;""))</f>
        <v> 00:00:00  00:00:00  --:--:--</v>
      </c>
      <c r="S178" s="23">
        <f t="shared" si="37"/>
        <v>1041</v>
      </c>
      <c r="T178" s="23" t="str">
        <f t="shared" si="31"/>
        <v>Dummy_USR 7 20601</v>
      </c>
      <c r="U178" s="23" t="str">
        <f t="shared" si="32"/>
        <v>Dummy_USR 7</v>
      </c>
      <c r="V178" s="24" t="str">
        <f t="shared" si="33"/>
        <v>20601</v>
      </c>
      <c r="W178" s="23">
        <f t="shared" si="38"/>
        <v>1042</v>
      </c>
      <c r="X178" s="23" t="str">
        <f t="shared" si="34"/>
        <v>Available · 13:51</v>
      </c>
      <c r="Y178" s="23" t="str">
        <f t="shared" si="35"/>
        <v>13:51</v>
      </c>
      <c r="Z178" s="23" t="str">
        <f t="shared" si="36"/>
        <v>Available</v>
      </c>
      <c r="AA178" s="25" t="str">
        <f>IF($U178="","",IF(COUNTIF(HC!$C:$C,$U178)&gt;0,"Y",IF(COUNTIF($U$5:$U178,$U178)=1,"N","dup")))</f>
        <v>Y</v>
      </c>
    </row>
    <row r="179" spans="1:27" x14ac:dyDescent="0.3">
      <c r="A179" s="19" t="str">
        <f>IF(INDEX('Agents Shift'!$B:$B,ROW())="","",INDEX('Agents Shift'!$B:$B,ROW()))</f>
        <v/>
      </c>
      <c r="B179" s="20" t="str">
        <f>IF($A179="","",_xlfn.XLOOKUP($A179,HC!$A:$A,HC!$B:$B,""))</f>
        <v/>
      </c>
      <c r="C179" s="19" t="str">
        <f>IF($A179="","",_xlfn.XLOOKUP($A179,HC!$A:$A,HC!$E:$E,""))</f>
        <v/>
      </c>
      <c r="D179" s="20" t="str">
        <f>IF($A179="","",_xlfn.XLOOKUP($A179,HC!$A:$A,HC!$D:$D,""))</f>
        <v/>
      </c>
      <c r="E179" s="68" t="str">
        <f>IF(OR($A179="",$AE$3=""),"",IFERROR(IF(ISBLANK(INDEX('Agents Shift'!$F:$S,MATCH($A179,'Agents Shift'!$B:$B,0),$AE$3)),"",INDEX('Agents Shift'!$F:$S,MATCH($A179,'Agents Shift'!$B:$B,0),$AE$3)),""))</f>
        <v/>
      </c>
      <c r="F179" s="68" t="str">
        <f>IF(OR($A179="",$AE$3=""),"",IFERROR(IF(ISBLANK(INDEX('Agents Shift'!$F:$S,MATCH($A179,'Agents Shift'!$B:$B,0),$AE$3+1)),"",INDEX('Agents Shift'!$F:$S,MATCH($A179,'Agents Shift'!$B:$B,0),$AE$3+1)),""))</f>
        <v/>
      </c>
      <c r="G179" s="20" t="str">
        <f>IF($A179="","",_xlfn.XLOOKUP($A179,HC!$A:$A,HC!$C:$C,""))</f>
        <v/>
      </c>
      <c r="H179" s="20" t="str">
        <f t="shared" si="26"/>
        <v/>
      </c>
      <c r="I179" s="19" t="str">
        <f t="shared" si="27"/>
        <v/>
      </c>
      <c r="J179" s="19" t="str">
        <f>IF(OR($A179="",$H179=""),"",IF($H179="Not in Web Tool","Unmatched",_xlfn.XLOOKUP($H179,'RAW Data'!$E:$E,'RAW Data'!$F:$F,"Unmapped")))</f>
        <v/>
      </c>
      <c r="K179" s="19" t="str">
        <f t="shared" si="28"/>
        <v/>
      </c>
      <c r="M179" s="21" t="str">
        <f t="shared" si="29"/>
        <v/>
      </c>
      <c r="N179" s="21" t="str">
        <f t="shared" si="30"/>
        <v/>
      </c>
      <c r="P179" s="22" t="s">
        <v>34</v>
      </c>
      <c r="Q179" s="23">
        <v>175</v>
      </c>
      <c r="R179" s="23" t="str">
        <f>IF($C$3="Live Paste",IF($P179="","",$P179&amp;""),IF($AD$3="","",INDEX('Extraction History'!$A$3:$DT$9102,$Q179,$AD$3)&amp;""))</f>
        <v>Employee State</v>
      </c>
      <c r="S179" s="23">
        <f t="shared" si="37"/>
        <v>1047</v>
      </c>
      <c r="T179" s="23" t="str">
        <f t="shared" si="31"/>
        <v>Dummy_USR 6 20526</v>
      </c>
      <c r="U179" s="23" t="str">
        <f t="shared" si="32"/>
        <v>Dummy_USR 6</v>
      </c>
      <c r="V179" s="24" t="str">
        <f t="shared" si="33"/>
        <v>20526</v>
      </c>
      <c r="W179" s="23">
        <f t="shared" si="38"/>
        <v>1048</v>
      </c>
      <c r="X179" s="23" t="str">
        <f t="shared" si="34"/>
        <v>Unknown</v>
      </c>
      <c r="Y179" s="23" t="str">
        <f t="shared" si="35"/>
        <v/>
      </c>
      <c r="Z179" s="23" t="str">
        <f t="shared" si="36"/>
        <v>Unknown</v>
      </c>
      <c r="AA179" s="25" t="str">
        <f>IF($U179="","",IF(COUNTIF(HC!$C:$C,$U179)&gt;0,"Y",IF(COUNTIF($U$5:$U179,$U179)=1,"N","dup")))</f>
        <v>Y</v>
      </c>
    </row>
    <row r="180" spans="1:27" x14ac:dyDescent="0.3">
      <c r="A180" s="19" t="str">
        <f>IF(INDEX('Agents Shift'!$B:$B,ROW())="","",INDEX('Agents Shift'!$B:$B,ROW()))</f>
        <v/>
      </c>
      <c r="B180" s="20" t="str">
        <f>IF($A180="","",_xlfn.XLOOKUP($A180,HC!$A:$A,HC!$B:$B,""))</f>
        <v/>
      </c>
      <c r="C180" s="19" t="str">
        <f>IF($A180="","",_xlfn.XLOOKUP($A180,HC!$A:$A,HC!$E:$E,""))</f>
        <v/>
      </c>
      <c r="D180" s="20" t="str">
        <f>IF($A180="","",_xlfn.XLOOKUP($A180,HC!$A:$A,HC!$D:$D,""))</f>
        <v/>
      </c>
      <c r="E180" s="68" t="str">
        <f>IF(OR($A180="",$AE$3=""),"",IFERROR(IF(ISBLANK(INDEX('Agents Shift'!$F:$S,MATCH($A180,'Agents Shift'!$B:$B,0),$AE$3)),"",INDEX('Agents Shift'!$F:$S,MATCH($A180,'Agents Shift'!$B:$B,0),$AE$3)),""))</f>
        <v/>
      </c>
      <c r="F180" s="68" t="str">
        <f>IF(OR($A180="",$AE$3=""),"",IFERROR(IF(ISBLANK(INDEX('Agents Shift'!$F:$S,MATCH($A180,'Agents Shift'!$B:$B,0),$AE$3+1)),"",INDEX('Agents Shift'!$F:$S,MATCH($A180,'Agents Shift'!$B:$B,0),$AE$3+1)),""))</f>
        <v/>
      </c>
      <c r="G180" s="20" t="str">
        <f>IF($A180="","",_xlfn.XLOOKUP($A180,HC!$A:$A,HC!$C:$C,""))</f>
        <v/>
      </c>
      <c r="H180" s="20" t="str">
        <f t="shared" si="26"/>
        <v/>
      </c>
      <c r="I180" s="19" t="str">
        <f t="shared" si="27"/>
        <v/>
      </c>
      <c r="J180" s="19" t="str">
        <f>IF(OR($A180="",$H180=""),"",IF($H180="Not in Web Tool","Unmatched",_xlfn.XLOOKUP($H180,'RAW Data'!$E:$E,'RAW Data'!$F:$F,"Unmapped")))</f>
        <v/>
      </c>
      <c r="K180" s="19" t="str">
        <f t="shared" si="28"/>
        <v/>
      </c>
      <c r="M180" s="21" t="str">
        <f t="shared" si="29"/>
        <v/>
      </c>
      <c r="N180" s="21" t="str">
        <f t="shared" si="30"/>
        <v/>
      </c>
      <c r="P180" s="22" t="s">
        <v>39</v>
      </c>
      <c r="Q180" s="23">
        <v>176</v>
      </c>
      <c r="R180" s="23" t="str">
        <f>IF($C$3="Live Paste",IF($P180="","",$P180&amp;""),IF($AD$3="","",INDEX('Extraction History'!$A$3:$DT$9102,$Q180,$AD$3)&amp;""))</f>
        <v>DA</v>
      </c>
      <c r="S180" s="23">
        <f t="shared" si="37"/>
        <v>1053</v>
      </c>
      <c r="T180" s="23" t="str">
        <f t="shared" si="31"/>
        <v>Dummy_USR 5 29504</v>
      </c>
      <c r="U180" s="23" t="str">
        <f t="shared" si="32"/>
        <v>Dummy_USR 5</v>
      </c>
      <c r="V180" s="24" t="str">
        <f t="shared" si="33"/>
        <v>29504</v>
      </c>
      <c r="W180" s="23">
        <f t="shared" si="38"/>
        <v>1054</v>
      </c>
      <c r="X180" s="23" t="str">
        <f t="shared" si="34"/>
        <v>Unknown</v>
      </c>
      <c r="Y180" s="23" t="str">
        <f t="shared" si="35"/>
        <v/>
      </c>
      <c r="Z180" s="23" t="str">
        <f t="shared" si="36"/>
        <v>Unknown</v>
      </c>
      <c r="AA180" s="25" t="str">
        <f>IF($U180="","",IF(COUNTIF(HC!$C:$C,$U180)&gt;0,"Y",IF(COUNTIF($U$5:$U180,$U180)=1,"N","dup")))</f>
        <v>Y</v>
      </c>
    </row>
    <row r="181" spans="1:27" x14ac:dyDescent="0.3">
      <c r="A181" s="19" t="str">
        <f>IF(INDEX('Agents Shift'!$B:$B,ROW())="","",INDEX('Agents Shift'!$B:$B,ROW()))</f>
        <v/>
      </c>
      <c r="B181" s="20" t="str">
        <f>IF($A181="","",_xlfn.XLOOKUP($A181,HC!$A:$A,HC!$B:$B,""))</f>
        <v/>
      </c>
      <c r="C181" s="19" t="str">
        <f>IF($A181="","",_xlfn.XLOOKUP($A181,HC!$A:$A,HC!$E:$E,""))</f>
        <v/>
      </c>
      <c r="D181" s="20" t="str">
        <f>IF($A181="","",_xlfn.XLOOKUP($A181,HC!$A:$A,HC!$D:$D,""))</f>
        <v/>
      </c>
      <c r="E181" s="68" t="str">
        <f>IF(OR($A181="",$AE$3=""),"",IFERROR(IF(ISBLANK(INDEX('Agents Shift'!$F:$S,MATCH($A181,'Agents Shift'!$B:$B,0),$AE$3)),"",INDEX('Agents Shift'!$F:$S,MATCH($A181,'Agents Shift'!$B:$B,0),$AE$3)),""))</f>
        <v/>
      </c>
      <c r="F181" s="68" t="str">
        <f>IF(OR($A181="",$AE$3=""),"",IFERROR(IF(ISBLANK(INDEX('Agents Shift'!$F:$S,MATCH($A181,'Agents Shift'!$B:$B,0),$AE$3+1)),"",INDEX('Agents Shift'!$F:$S,MATCH($A181,'Agents Shift'!$B:$B,0),$AE$3+1)),""))</f>
        <v/>
      </c>
      <c r="G181" s="20" t="str">
        <f>IF($A181="","",_xlfn.XLOOKUP($A181,HC!$A:$A,HC!$C:$C,""))</f>
        <v/>
      </c>
      <c r="H181" s="20" t="str">
        <f t="shared" si="26"/>
        <v/>
      </c>
      <c r="I181" s="19" t="str">
        <f t="shared" si="27"/>
        <v/>
      </c>
      <c r="J181" s="19" t="str">
        <f>IF(OR($A181="",$H181=""),"",IF($H181="Not in Web Tool","Unmatched",_xlfn.XLOOKUP($H181,'RAW Data'!$E:$E,'RAW Data'!$F:$F,"Unmapped")))</f>
        <v/>
      </c>
      <c r="K181" s="19" t="str">
        <f t="shared" si="28"/>
        <v/>
      </c>
      <c r="M181" s="21" t="str">
        <f t="shared" si="29"/>
        <v/>
      </c>
      <c r="N181" s="21" t="str">
        <f t="shared" si="30"/>
        <v/>
      </c>
      <c r="P181" s="22" t="s">
        <v>174</v>
      </c>
      <c r="Q181" s="23">
        <v>177</v>
      </c>
      <c r="R181" s="23" t="str">
        <f>IF($C$3="Live Paste",IF($P181="","",$P181&amp;""),IF($AD$3="","",INDEX('Extraction History'!$A$3:$DT$9102,$Q181,$AD$3)&amp;""))</f>
        <v>Dummy_USR 145 29087</v>
      </c>
      <c r="S181" s="23">
        <f t="shared" si="37"/>
        <v>1059</v>
      </c>
      <c r="T181" s="23" t="str">
        <f t="shared" si="31"/>
        <v>Dummy_USR 4 20042</v>
      </c>
      <c r="U181" s="23" t="str">
        <f t="shared" si="32"/>
        <v>Dummy_USR 4</v>
      </c>
      <c r="V181" s="24" t="str">
        <f t="shared" si="33"/>
        <v>20042</v>
      </c>
      <c r="W181" s="23">
        <f t="shared" si="38"/>
        <v>1060</v>
      </c>
      <c r="X181" s="23" t="str">
        <f t="shared" si="34"/>
        <v>Offline · 03:57:55</v>
      </c>
      <c r="Y181" s="23" t="str">
        <f t="shared" si="35"/>
        <v>03:57:55</v>
      </c>
      <c r="Z181" s="23" t="str">
        <f t="shared" si="36"/>
        <v>Offline</v>
      </c>
      <c r="AA181" s="25" t="str">
        <f>IF($U181="","",IF(COUNTIF(HC!$C:$C,$U181)&gt;0,"Y",IF(COUNTIF($U$5:$U181,$U181)=1,"N","dup")))</f>
        <v>Y</v>
      </c>
    </row>
    <row r="182" spans="1:27" x14ac:dyDescent="0.3">
      <c r="A182" s="19" t="str">
        <f>IF(INDEX('Agents Shift'!$B:$B,ROW())="","",INDEX('Agents Shift'!$B:$B,ROW()))</f>
        <v/>
      </c>
      <c r="B182" s="20" t="str">
        <f>IF($A182="","",_xlfn.XLOOKUP($A182,HC!$A:$A,HC!$B:$B,""))</f>
        <v/>
      </c>
      <c r="C182" s="19" t="str">
        <f>IF($A182="","",_xlfn.XLOOKUP($A182,HC!$A:$A,HC!$E:$E,""))</f>
        <v/>
      </c>
      <c r="D182" s="20" t="str">
        <f>IF($A182="","",_xlfn.XLOOKUP($A182,HC!$A:$A,HC!$D:$D,""))</f>
        <v/>
      </c>
      <c r="E182" s="68" t="str">
        <f>IF(OR($A182="",$AE$3=""),"",IFERROR(IF(ISBLANK(INDEX('Agents Shift'!$F:$S,MATCH($A182,'Agents Shift'!$B:$B,0),$AE$3)),"",INDEX('Agents Shift'!$F:$S,MATCH($A182,'Agents Shift'!$B:$B,0),$AE$3)),""))</f>
        <v/>
      </c>
      <c r="F182" s="68" t="str">
        <f>IF(OR($A182="",$AE$3=""),"",IFERROR(IF(ISBLANK(INDEX('Agents Shift'!$F:$S,MATCH($A182,'Agents Shift'!$B:$B,0),$AE$3+1)),"",INDEX('Agents Shift'!$F:$S,MATCH($A182,'Agents Shift'!$B:$B,0),$AE$3+1)),""))</f>
        <v/>
      </c>
      <c r="G182" s="20" t="str">
        <f>IF($A182="","",_xlfn.XLOOKUP($A182,HC!$A:$A,HC!$C:$C,""))</f>
        <v/>
      </c>
      <c r="H182" s="20" t="str">
        <f t="shared" si="26"/>
        <v/>
      </c>
      <c r="I182" s="19" t="str">
        <f t="shared" si="27"/>
        <v/>
      </c>
      <c r="J182" s="19" t="str">
        <f>IF(OR($A182="",$H182=""),"",IF($H182="Not in Web Tool","Unmatched",_xlfn.XLOOKUP($H182,'RAW Data'!$E:$E,'RAW Data'!$F:$F,"Unmapped")))</f>
        <v/>
      </c>
      <c r="K182" s="19" t="str">
        <f t="shared" si="28"/>
        <v/>
      </c>
      <c r="M182" s="21" t="str">
        <f t="shared" si="29"/>
        <v/>
      </c>
      <c r="N182" s="21" t="str">
        <f t="shared" si="30"/>
        <v/>
      </c>
      <c r="P182" s="22" t="s">
        <v>175</v>
      </c>
      <c r="Q182" s="23">
        <v>178</v>
      </c>
      <c r="R182" s="23" t="str">
        <f>IF($C$3="Live Paste",IF($P182="","",$P182&amp;""),IF($AD$3="","",INDEX('Extraction History'!$A$3:$DT$9102,$Q182,$AD$3)&amp;""))</f>
        <v>Offline · 3:13:59:42</v>
      </c>
      <c r="S182" s="23">
        <f t="shared" si="37"/>
        <v>1065</v>
      </c>
      <c r="T182" s="23" t="str">
        <f t="shared" si="31"/>
        <v>Dummy_USR 3 29144</v>
      </c>
      <c r="U182" s="23" t="str">
        <f t="shared" si="32"/>
        <v>Dummy_USR 3</v>
      </c>
      <c r="V182" s="24" t="str">
        <f t="shared" si="33"/>
        <v>29144</v>
      </c>
      <c r="W182" s="23">
        <f t="shared" si="38"/>
        <v>1066</v>
      </c>
      <c r="X182" s="23" t="str">
        <f t="shared" si="34"/>
        <v>Ops · 02:26:02</v>
      </c>
      <c r="Y182" s="23" t="str">
        <f t="shared" si="35"/>
        <v>02:26:02</v>
      </c>
      <c r="Z182" s="23" t="str">
        <f t="shared" si="36"/>
        <v>Ops</v>
      </c>
      <c r="AA182" s="25" t="str">
        <f>IF($U182="","",IF(COUNTIF(HC!$C:$C,$U182)&gt;0,"Y",IF(COUNTIF($U$5:$U182,$U182)=1,"N","dup")))</f>
        <v>Y</v>
      </c>
    </row>
    <row r="183" spans="1:27" x14ac:dyDescent="0.3">
      <c r="A183" s="19" t="str">
        <f>IF(INDEX('Agents Shift'!$B:$B,ROW())="","",INDEX('Agents Shift'!$B:$B,ROW()))</f>
        <v/>
      </c>
      <c r="B183" s="20" t="str">
        <f>IF($A183="","",_xlfn.XLOOKUP($A183,HC!$A:$A,HC!$B:$B,""))</f>
        <v/>
      </c>
      <c r="C183" s="19" t="str">
        <f>IF($A183="","",_xlfn.XLOOKUP($A183,HC!$A:$A,HC!$E:$E,""))</f>
        <v/>
      </c>
      <c r="D183" s="20" t="str">
        <f>IF($A183="","",_xlfn.XLOOKUP($A183,HC!$A:$A,HC!$D:$D,""))</f>
        <v/>
      </c>
      <c r="E183" s="68" t="str">
        <f>IF(OR($A183="",$AE$3=""),"",IFERROR(IF(ISBLANK(INDEX('Agents Shift'!$F:$S,MATCH($A183,'Agents Shift'!$B:$B,0),$AE$3)),"",INDEX('Agents Shift'!$F:$S,MATCH($A183,'Agents Shift'!$B:$B,0),$AE$3)),""))</f>
        <v/>
      </c>
      <c r="F183" s="68" t="str">
        <f>IF(OR($A183="",$AE$3=""),"",IFERROR(IF(ISBLANK(INDEX('Agents Shift'!$F:$S,MATCH($A183,'Agents Shift'!$B:$B,0),$AE$3+1)),"",INDEX('Agents Shift'!$F:$S,MATCH($A183,'Agents Shift'!$B:$B,0),$AE$3+1)),""))</f>
        <v/>
      </c>
      <c r="G183" s="20" t="str">
        <f>IF($A183="","",_xlfn.XLOOKUP($A183,HC!$A:$A,HC!$C:$C,""))</f>
        <v/>
      </c>
      <c r="H183" s="20" t="str">
        <f t="shared" si="26"/>
        <v/>
      </c>
      <c r="I183" s="19" t="str">
        <f t="shared" si="27"/>
        <v/>
      </c>
      <c r="J183" s="19" t="str">
        <f>IF(OR($A183="",$H183=""),"",IF($H183="Not in Web Tool","Unmatched",_xlfn.XLOOKUP($H183,'RAW Data'!$E:$E,'RAW Data'!$F:$F,"Unmapped")))</f>
        <v/>
      </c>
      <c r="K183" s="19" t="str">
        <f t="shared" si="28"/>
        <v/>
      </c>
      <c r="M183" s="21" t="str">
        <f t="shared" si="29"/>
        <v/>
      </c>
      <c r="N183" s="21" t="str">
        <f t="shared" si="30"/>
        <v/>
      </c>
      <c r="P183" s="22" t="s">
        <v>119</v>
      </c>
      <c r="Q183" s="23">
        <v>179</v>
      </c>
      <c r="R183" s="23" t="str">
        <f>IF($C$3="Live Paste",IF($P183="","",$P183&amp;""),IF($AD$3="","",INDEX('Extraction History'!$A$3:$DT$9102,$Q183,$AD$3)&amp;""))</f>
        <v> 0  0  0</v>
      </c>
      <c r="S183" s="23">
        <f t="shared" si="37"/>
        <v>1071</v>
      </c>
      <c r="T183" s="23" t="str">
        <f t="shared" si="31"/>
        <v>Dummy_USR 2 20041</v>
      </c>
      <c r="U183" s="23" t="str">
        <f t="shared" si="32"/>
        <v>Dummy_USR 2</v>
      </c>
      <c r="V183" s="24" t="str">
        <f t="shared" si="33"/>
        <v>20041</v>
      </c>
      <c r="W183" s="23">
        <f t="shared" si="38"/>
        <v>1072</v>
      </c>
      <c r="X183" s="23" t="str">
        <f t="shared" si="34"/>
        <v>Available · 06:39</v>
      </c>
      <c r="Y183" s="23" t="str">
        <f t="shared" si="35"/>
        <v>06:39</v>
      </c>
      <c r="Z183" s="23" t="str">
        <f t="shared" si="36"/>
        <v>Available</v>
      </c>
      <c r="AA183" s="25" t="str">
        <f>IF($U183="","",IF(COUNTIF(HC!$C:$C,$U183)&gt;0,"Y",IF(COUNTIF($U$5:$U183,$U183)=1,"N","dup")))</f>
        <v>Y</v>
      </c>
    </row>
    <row r="184" spans="1:27" x14ac:dyDescent="0.3">
      <c r="A184" s="19" t="str">
        <f>IF(INDEX('Agents Shift'!$B:$B,ROW())="","",INDEX('Agents Shift'!$B:$B,ROW()))</f>
        <v/>
      </c>
      <c r="B184" s="20" t="str">
        <f>IF($A184="","",_xlfn.XLOOKUP($A184,HC!$A:$A,HC!$B:$B,""))</f>
        <v/>
      </c>
      <c r="C184" s="19" t="str">
        <f>IF($A184="","",_xlfn.XLOOKUP($A184,HC!$A:$A,HC!$E:$E,""))</f>
        <v/>
      </c>
      <c r="D184" s="20" t="str">
        <f>IF($A184="","",_xlfn.XLOOKUP($A184,HC!$A:$A,HC!$D:$D,""))</f>
        <v/>
      </c>
      <c r="E184" s="68" t="str">
        <f>IF(OR($A184="",$AE$3=""),"",IFERROR(IF(ISBLANK(INDEX('Agents Shift'!$F:$S,MATCH($A184,'Agents Shift'!$B:$B,0),$AE$3)),"",INDEX('Agents Shift'!$F:$S,MATCH($A184,'Agents Shift'!$B:$B,0),$AE$3)),""))</f>
        <v/>
      </c>
      <c r="F184" s="68" t="str">
        <f>IF(OR($A184="",$AE$3=""),"",IFERROR(IF(ISBLANK(INDEX('Agents Shift'!$F:$S,MATCH($A184,'Agents Shift'!$B:$B,0),$AE$3+1)),"",INDEX('Agents Shift'!$F:$S,MATCH($A184,'Agents Shift'!$B:$B,0),$AE$3+1)),""))</f>
        <v/>
      </c>
      <c r="G184" s="20" t="str">
        <f>IF($A184="","",_xlfn.XLOOKUP($A184,HC!$A:$A,HC!$C:$C,""))</f>
        <v/>
      </c>
      <c r="H184" s="20" t="str">
        <f t="shared" si="26"/>
        <v/>
      </c>
      <c r="I184" s="19" t="str">
        <f t="shared" si="27"/>
        <v/>
      </c>
      <c r="J184" s="19" t="str">
        <f>IF(OR($A184="",$H184=""),"",IF($H184="Not in Web Tool","Unmatched",_xlfn.XLOOKUP($H184,'RAW Data'!$E:$E,'RAW Data'!$F:$F,"Unmapped")))</f>
        <v/>
      </c>
      <c r="K184" s="19" t="str">
        <f t="shared" si="28"/>
        <v/>
      </c>
      <c r="M184" s="21" t="str">
        <f t="shared" si="29"/>
        <v/>
      </c>
      <c r="N184" s="21" t="str">
        <f t="shared" si="30"/>
        <v/>
      </c>
      <c r="P184" s="22" t="s">
        <v>120</v>
      </c>
      <c r="Q184" s="23">
        <v>180</v>
      </c>
      <c r="R184" s="23" t="str">
        <f>IF($C$3="Live Paste",IF($P184="","",$P184&amp;""),IF($AD$3="","",INDEX('Extraction History'!$A$3:$DT$9102,$Q184,$AD$3)&amp;""))</f>
        <v> 00:00:00  00:00:00  --:--:--</v>
      </c>
      <c r="S184" s="23">
        <f t="shared" si="37"/>
        <v>1077</v>
      </c>
      <c r="T184" s="23" t="str">
        <f t="shared" si="31"/>
        <v>Dummy_USR 1 29016</v>
      </c>
      <c r="U184" s="23" t="str">
        <f t="shared" si="32"/>
        <v>Dummy_USR 1</v>
      </c>
      <c r="V184" s="24" t="str">
        <f t="shared" si="33"/>
        <v>29016</v>
      </c>
      <c r="W184" s="23">
        <f t="shared" si="38"/>
        <v>1078</v>
      </c>
      <c r="X184" s="23" t="str">
        <f t="shared" si="34"/>
        <v>ACD · 07:26</v>
      </c>
      <c r="Y184" s="23" t="str">
        <f t="shared" si="35"/>
        <v>07:26</v>
      </c>
      <c r="Z184" s="23" t="str">
        <f t="shared" si="36"/>
        <v>ACD</v>
      </c>
      <c r="AA184" s="25" t="str">
        <f>IF($U184="","",IF(COUNTIF(HC!$C:$C,$U184)&gt;0,"Y",IF(COUNTIF($U$5:$U184,$U184)=1,"N","dup")))</f>
        <v>Y</v>
      </c>
    </row>
    <row r="185" spans="1:27" x14ac:dyDescent="0.3">
      <c r="A185" s="19" t="str">
        <f>IF(INDEX('Agents Shift'!$B:$B,ROW())="","",INDEX('Agents Shift'!$B:$B,ROW()))</f>
        <v/>
      </c>
      <c r="B185" s="20" t="str">
        <f>IF($A185="","",_xlfn.XLOOKUP($A185,HC!$A:$A,HC!$B:$B,""))</f>
        <v/>
      </c>
      <c r="C185" s="19" t="str">
        <f>IF($A185="","",_xlfn.XLOOKUP($A185,HC!$A:$A,HC!$E:$E,""))</f>
        <v/>
      </c>
      <c r="D185" s="20" t="str">
        <f>IF($A185="","",_xlfn.XLOOKUP($A185,HC!$A:$A,HC!$D:$D,""))</f>
        <v/>
      </c>
      <c r="E185" s="68" t="str">
        <f>IF(OR($A185="",$AE$3=""),"",IFERROR(IF(ISBLANK(INDEX('Agents Shift'!$F:$S,MATCH($A185,'Agents Shift'!$B:$B,0),$AE$3)),"",INDEX('Agents Shift'!$F:$S,MATCH($A185,'Agents Shift'!$B:$B,0),$AE$3)),""))</f>
        <v/>
      </c>
      <c r="F185" s="68" t="str">
        <f>IF(OR($A185="",$AE$3=""),"",IFERROR(IF(ISBLANK(INDEX('Agents Shift'!$F:$S,MATCH($A185,'Agents Shift'!$B:$B,0),$AE$3+1)),"",INDEX('Agents Shift'!$F:$S,MATCH($A185,'Agents Shift'!$B:$B,0),$AE$3+1)),""))</f>
        <v/>
      </c>
      <c r="G185" s="20" t="str">
        <f>IF($A185="","",_xlfn.XLOOKUP($A185,HC!$A:$A,HC!$C:$C,""))</f>
        <v/>
      </c>
      <c r="H185" s="20" t="str">
        <f t="shared" si="26"/>
        <v/>
      </c>
      <c r="I185" s="19" t="str">
        <f t="shared" si="27"/>
        <v/>
      </c>
      <c r="J185" s="19" t="str">
        <f>IF(OR($A185="",$H185=""),"",IF($H185="Not in Web Tool","Unmatched",_xlfn.XLOOKUP($H185,'RAW Data'!$E:$E,'RAW Data'!$F:$F,"Unmapped")))</f>
        <v/>
      </c>
      <c r="K185" s="19" t="str">
        <f t="shared" si="28"/>
        <v/>
      </c>
      <c r="M185" s="21" t="str">
        <f t="shared" si="29"/>
        <v/>
      </c>
      <c r="N185" s="21" t="str">
        <f t="shared" si="30"/>
        <v/>
      </c>
      <c r="P185" s="22" t="s">
        <v>34</v>
      </c>
      <c r="Q185" s="23">
        <v>181</v>
      </c>
      <c r="R185" s="23" t="str">
        <f>IF($C$3="Live Paste",IF($P185="","",$P185&amp;""),IF($AD$3="","",INDEX('Extraction History'!$A$3:$DT$9102,$Q185,$AD$3)&amp;""))</f>
        <v>Employee State</v>
      </c>
      <c r="S185" s="23">
        <f t="shared" si="37"/>
        <v>1083</v>
      </c>
      <c r="T185" s="23" t="str">
        <f t="shared" si="31"/>
        <v>Dummy_USR 170 29211</v>
      </c>
      <c r="U185" s="23" t="str">
        <f t="shared" si="32"/>
        <v>Dummy_USR 170</v>
      </c>
      <c r="V185" s="24" t="str">
        <f t="shared" si="33"/>
        <v>29211</v>
      </c>
      <c r="W185" s="23">
        <f t="shared" si="38"/>
        <v>1084</v>
      </c>
      <c r="X185" s="23" t="str">
        <f t="shared" si="34"/>
        <v>Unknown</v>
      </c>
      <c r="Y185" s="23" t="str">
        <f t="shared" si="35"/>
        <v/>
      </c>
      <c r="Z185" s="23" t="str">
        <f t="shared" si="36"/>
        <v>Unknown</v>
      </c>
      <c r="AA185" s="25" t="str">
        <f>IF($U185="","",IF(COUNTIF(HC!$C:$C,$U185)&gt;0,"Y",IF(COUNTIF($U$5:$U185,$U185)=1,"N","dup")))</f>
        <v>N</v>
      </c>
    </row>
    <row r="186" spans="1:27" x14ac:dyDescent="0.3">
      <c r="A186" s="19" t="str">
        <f>IF(INDEX('Agents Shift'!$B:$B,ROW())="","",INDEX('Agents Shift'!$B:$B,ROW()))</f>
        <v/>
      </c>
      <c r="B186" s="20" t="str">
        <f>IF($A186="","",_xlfn.XLOOKUP($A186,HC!$A:$A,HC!$B:$B,""))</f>
        <v/>
      </c>
      <c r="C186" s="19" t="str">
        <f>IF($A186="","",_xlfn.XLOOKUP($A186,HC!$A:$A,HC!$E:$E,""))</f>
        <v/>
      </c>
      <c r="D186" s="20" t="str">
        <f>IF($A186="","",_xlfn.XLOOKUP($A186,HC!$A:$A,HC!$D:$D,""))</f>
        <v/>
      </c>
      <c r="E186" s="68" t="str">
        <f>IF(OR($A186="",$AE$3=""),"",IFERROR(IF(ISBLANK(INDEX('Agents Shift'!$F:$S,MATCH($A186,'Agents Shift'!$B:$B,0),$AE$3)),"",INDEX('Agents Shift'!$F:$S,MATCH($A186,'Agents Shift'!$B:$B,0),$AE$3)),""))</f>
        <v/>
      </c>
      <c r="F186" s="68" t="str">
        <f>IF(OR($A186="",$AE$3=""),"",IFERROR(IF(ISBLANK(INDEX('Agents Shift'!$F:$S,MATCH($A186,'Agents Shift'!$B:$B,0),$AE$3+1)),"",INDEX('Agents Shift'!$F:$S,MATCH($A186,'Agents Shift'!$B:$B,0),$AE$3+1)),""))</f>
        <v/>
      </c>
      <c r="G186" s="20" t="str">
        <f>IF($A186="","",_xlfn.XLOOKUP($A186,HC!$A:$A,HC!$C:$C,""))</f>
        <v/>
      </c>
      <c r="H186" s="20" t="str">
        <f t="shared" si="26"/>
        <v/>
      </c>
      <c r="I186" s="19" t="str">
        <f t="shared" si="27"/>
        <v/>
      </c>
      <c r="J186" s="19" t="str">
        <f>IF(OR($A186="",$H186=""),"",IF($H186="Not in Web Tool","Unmatched",_xlfn.XLOOKUP($H186,'RAW Data'!$E:$E,'RAW Data'!$F:$F,"Unmapped")))</f>
        <v/>
      </c>
      <c r="K186" s="19" t="str">
        <f t="shared" si="28"/>
        <v/>
      </c>
      <c r="M186" s="21" t="str">
        <f t="shared" si="29"/>
        <v/>
      </c>
      <c r="N186" s="21" t="str">
        <f t="shared" si="30"/>
        <v/>
      </c>
      <c r="P186" s="22" t="s">
        <v>39</v>
      </c>
      <c r="Q186" s="23">
        <v>182</v>
      </c>
      <c r="R186" s="23" t="str">
        <f>IF($C$3="Live Paste",IF($P186="","",$P186&amp;""),IF($AD$3="","",INDEX('Extraction History'!$A$3:$DT$9102,$Q186,$AD$3)&amp;""))</f>
        <v>DA</v>
      </c>
      <c r="S186" s="23">
        <f t="shared" si="37"/>
        <v>1089</v>
      </c>
      <c r="T186" s="23" t="str">
        <f t="shared" si="31"/>
        <v/>
      </c>
      <c r="U186" s="23" t="str">
        <f t="shared" si="32"/>
        <v/>
      </c>
      <c r="V186" s="24" t="str">
        <f t="shared" si="33"/>
        <v/>
      </c>
      <c r="W186" s="23">
        <f t="shared" si="38"/>
        <v>1090</v>
      </c>
      <c r="X186" s="23" t="str">
        <f t="shared" si="34"/>
        <v/>
      </c>
      <c r="Y186" s="23" t="str">
        <f t="shared" si="35"/>
        <v/>
      </c>
      <c r="Z186" s="23" t="str">
        <f t="shared" si="36"/>
        <v/>
      </c>
      <c r="AA186" s="25" t="str">
        <f>IF($U186="","",IF(COUNTIF(HC!$C:$C,$U186)&gt;0,"Y",IF(COUNTIF($U$5:$U186,$U186)=1,"N","dup")))</f>
        <v/>
      </c>
    </row>
    <row r="187" spans="1:27" x14ac:dyDescent="0.3">
      <c r="A187" s="19" t="str">
        <f>IF(INDEX('Agents Shift'!$B:$B,ROW())="","",INDEX('Agents Shift'!$B:$B,ROW()))</f>
        <v/>
      </c>
      <c r="B187" s="20" t="str">
        <f>IF($A187="","",_xlfn.XLOOKUP($A187,HC!$A:$A,HC!$B:$B,""))</f>
        <v/>
      </c>
      <c r="C187" s="19" t="str">
        <f>IF($A187="","",_xlfn.XLOOKUP($A187,HC!$A:$A,HC!$E:$E,""))</f>
        <v/>
      </c>
      <c r="D187" s="20" t="str">
        <f>IF($A187="","",_xlfn.XLOOKUP($A187,HC!$A:$A,HC!$D:$D,""))</f>
        <v/>
      </c>
      <c r="E187" s="68" t="str">
        <f>IF(OR($A187="",$AE$3=""),"",IFERROR(IF(ISBLANK(INDEX('Agents Shift'!$F:$S,MATCH($A187,'Agents Shift'!$B:$B,0),$AE$3)),"",INDEX('Agents Shift'!$F:$S,MATCH($A187,'Agents Shift'!$B:$B,0),$AE$3)),""))</f>
        <v/>
      </c>
      <c r="F187" s="68" t="str">
        <f>IF(OR($A187="",$AE$3=""),"",IFERROR(IF(ISBLANK(INDEX('Agents Shift'!$F:$S,MATCH($A187,'Agents Shift'!$B:$B,0),$AE$3+1)),"",INDEX('Agents Shift'!$F:$S,MATCH($A187,'Agents Shift'!$B:$B,0),$AE$3+1)),""))</f>
        <v/>
      </c>
      <c r="G187" s="20" t="str">
        <f>IF($A187="","",_xlfn.XLOOKUP($A187,HC!$A:$A,HC!$C:$C,""))</f>
        <v/>
      </c>
      <c r="H187" s="20" t="str">
        <f t="shared" si="26"/>
        <v/>
      </c>
      <c r="I187" s="19" t="str">
        <f t="shared" si="27"/>
        <v/>
      </c>
      <c r="J187" s="19" t="str">
        <f>IF(OR($A187="",$H187=""),"",IF($H187="Not in Web Tool","Unmatched",_xlfn.XLOOKUP($H187,'RAW Data'!$E:$E,'RAW Data'!$F:$F,"Unmapped")))</f>
        <v/>
      </c>
      <c r="K187" s="19" t="str">
        <f t="shared" si="28"/>
        <v/>
      </c>
      <c r="M187" s="21" t="str">
        <f t="shared" si="29"/>
        <v/>
      </c>
      <c r="N187" s="21" t="str">
        <f t="shared" si="30"/>
        <v/>
      </c>
      <c r="P187" s="22" t="s">
        <v>176</v>
      </c>
      <c r="Q187" s="23">
        <v>183</v>
      </c>
      <c r="R187" s="23" t="str">
        <f>IF($C$3="Live Paste",IF($P187="","",$P187&amp;""),IF($AD$3="","",INDEX('Extraction History'!$A$3:$DT$9102,$Q187,$AD$3)&amp;""))</f>
        <v>Dummy_USR 144 29208</v>
      </c>
      <c r="S187" s="23">
        <f t="shared" si="37"/>
        <v>1095</v>
      </c>
      <c r="T187" s="23" t="str">
        <f t="shared" si="31"/>
        <v/>
      </c>
      <c r="U187" s="23" t="str">
        <f t="shared" si="32"/>
        <v/>
      </c>
      <c r="V187" s="24" t="str">
        <f t="shared" si="33"/>
        <v/>
      </c>
      <c r="W187" s="23">
        <f t="shared" si="38"/>
        <v>1096</v>
      </c>
      <c r="X187" s="23" t="str">
        <f t="shared" si="34"/>
        <v/>
      </c>
      <c r="Y187" s="23" t="str">
        <f t="shared" si="35"/>
        <v/>
      </c>
      <c r="Z187" s="23" t="str">
        <f t="shared" si="36"/>
        <v/>
      </c>
      <c r="AA187" s="25" t="str">
        <f>IF($U187="","",IF(COUNTIF(HC!$C:$C,$U187)&gt;0,"Y",IF(COUNTIF($U$5:$U187,$U187)=1,"N","dup")))</f>
        <v/>
      </c>
    </row>
    <row r="188" spans="1:27" x14ac:dyDescent="0.3">
      <c r="A188" s="19" t="str">
        <f>IF(INDEX('Agents Shift'!$B:$B,ROW())="","",INDEX('Agents Shift'!$B:$B,ROW()))</f>
        <v/>
      </c>
      <c r="B188" s="20" t="str">
        <f>IF($A188="","",_xlfn.XLOOKUP($A188,HC!$A:$A,HC!$B:$B,""))</f>
        <v/>
      </c>
      <c r="C188" s="19" t="str">
        <f>IF($A188="","",_xlfn.XLOOKUP($A188,HC!$A:$A,HC!$E:$E,""))</f>
        <v/>
      </c>
      <c r="D188" s="20" t="str">
        <f>IF($A188="","",_xlfn.XLOOKUP($A188,HC!$A:$A,HC!$D:$D,""))</f>
        <v/>
      </c>
      <c r="E188" s="68" t="str">
        <f>IF(OR($A188="",$AE$3=""),"",IFERROR(IF(ISBLANK(INDEX('Agents Shift'!$F:$S,MATCH($A188,'Agents Shift'!$B:$B,0),$AE$3)),"",INDEX('Agents Shift'!$F:$S,MATCH($A188,'Agents Shift'!$B:$B,0),$AE$3)),""))</f>
        <v/>
      </c>
      <c r="F188" s="68" t="str">
        <f>IF(OR($A188="",$AE$3=""),"",IFERROR(IF(ISBLANK(INDEX('Agents Shift'!$F:$S,MATCH($A188,'Agents Shift'!$B:$B,0),$AE$3+1)),"",INDEX('Agents Shift'!$F:$S,MATCH($A188,'Agents Shift'!$B:$B,0),$AE$3+1)),""))</f>
        <v/>
      </c>
      <c r="G188" s="20" t="str">
        <f>IF($A188="","",_xlfn.XLOOKUP($A188,HC!$A:$A,HC!$C:$C,""))</f>
        <v/>
      </c>
      <c r="H188" s="20" t="str">
        <f t="shared" si="26"/>
        <v/>
      </c>
      <c r="I188" s="19" t="str">
        <f t="shared" si="27"/>
        <v/>
      </c>
      <c r="J188" s="19" t="str">
        <f>IF(OR($A188="",$H188=""),"",IF($H188="Not in Web Tool","Unmatched",_xlfn.XLOOKUP($H188,'RAW Data'!$E:$E,'RAW Data'!$F:$F,"Unmapped")))</f>
        <v/>
      </c>
      <c r="K188" s="19" t="str">
        <f t="shared" si="28"/>
        <v/>
      </c>
      <c r="M188" s="21" t="str">
        <f t="shared" si="29"/>
        <v/>
      </c>
      <c r="N188" s="21" t="str">
        <f t="shared" si="30"/>
        <v/>
      </c>
      <c r="P188" s="22" t="s">
        <v>140</v>
      </c>
      <c r="Q188" s="23">
        <v>184</v>
      </c>
      <c r="R188" s="23" t="str">
        <f>IF($C$3="Live Paste",IF($P188="","",$P188&amp;""),IF($AD$3="","",INDEX('Extraction History'!$A$3:$DT$9102,$Q188,$AD$3)&amp;""))</f>
        <v>Unknown</v>
      </c>
      <c r="S188" s="23">
        <f t="shared" si="37"/>
        <v>1101</v>
      </c>
      <c r="T188" s="23" t="str">
        <f t="shared" si="31"/>
        <v/>
      </c>
      <c r="U188" s="23" t="str">
        <f t="shared" si="32"/>
        <v/>
      </c>
      <c r="V188" s="24" t="str">
        <f t="shared" si="33"/>
        <v/>
      </c>
      <c r="W188" s="23">
        <f t="shared" si="38"/>
        <v>1102</v>
      </c>
      <c r="X188" s="23" t="str">
        <f t="shared" si="34"/>
        <v/>
      </c>
      <c r="Y188" s="23" t="str">
        <f t="shared" si="35"/>
        <v/>
      </c>
      <c r="Z188" s="23" t="str">
        <f t="shared" si="36"/>
        <v/>
      </c>
      <c r="AA188" s="25" t="str">
        <f>IF($U188="","",IF(COUNTIF(HC!$C:$C,$U188)&gt;0,"Y",IF(COUNTIF($U$5:$U188,$U188)=1,"N","dup")))</f>
        <v/>
      </c>
    </row>
    <row r="189" spans="1:27" x14ac:dyDescent="0.3">
      <c r="A189" s="19" t="str">
        <f>IF(INDEX('Agents Shift'!$B:$B,ROW())="","",INDEX('Agents Shift'!$B:$B,ROW()))</f>
        <v/>
      </c>
      <c r="B189" s="20" t="str">
        <f>IF($A189="","",_xlfn.XLOOKUP($A189,HC!$A:$A,HC!$B:$B,""))</f>
        <v/>
      </c>
      <c r="C189" s="19" t="str">
        <f>IF($A189="","",_xlfn.XLOOKUP($A189,HC!$A:$A,HC!$E:$E,""))</f>
        <v/>
      </c>
      <c r="D189" s="20" t="str">
        <f>IF($A189="","",_xlfn.XLOOKUP($A189,HC!$A:$A,HC!$D:$D,""))</f>
        <v/>
      </c>
      <c r="E189" s="68" t="str">
        <f>IF(OR($A189="",$AE$3=""),"",IFERROR(IF(ISBLANK(INDEX('Agents Shift'!$F:$S,MATCH($A189,'Agents Shift'!$B:$B,0),$AE$3)),"",INDEX('Agents Shift'!$F:$S,MATCH($A189,'Agents Shift'!$B:$B,0),$AE$3)),""))</f>
        <v/>
      </c>
      <c r="F189" s="68" t="str">
        <f>IF(OR($A189="",$AE$3=""),"",IFERROR(IF(ISBLANK(INDEX('Agents Shift'!$F:$S,MATCH($A189,'Agents Shift'!$B:$B,0),$AE$3+1)),"",INDEX('Agents Shift'!$F:$S,MATCH($A189,'Agents Shift'!$B:$B,0),$AE$3+1)),""))</f>
        <v/>
      </c>
      <c r="G189" s="20" t="str">
        <f>IF($A189="","",_xlfn.XLOOKUP($A189,HC!$A:$A,HC!$C:$C,""))</f>
        <v/>
      </c>
      <c r="H189" s="20" t="str">
        <f t="shared" si="26"/>
        <v/>
      </c>
      <c r="I189" s="19" t="str">
        <f t="shared" si="27"/>
        <v/>
      </c>
      <c r="J189" s="19" t="str">
        <f>IF(OR($A189="",$H189=""),"",IF($H189="Not in Web Tool","Unmatched",_xlfn.XLOOKUP($H189,'RAW Data'!$E:$E,'RAW Data'!$F:$F,"Unmapped")))</f>
        <v/>
      </c>
      <c r="K189" s="19" t="str">
        <f t="shared" si="28"/>
        <v/>
      </c>
      <c r="M189" s="21" t="str">
        <f t="shared" si="29"/>
        <v/>
      </c>
      <c r="N189" s="21" t="str">
        <f t="shared" si="30"/>
        <v/>
      </c>
      <c r="P189" s="22" t="s">
        <v>119</v>
      </c>
      <c r="Q189" s="23">
        <v>185</v>
      </c>
      <c r="R189" s="23" t="str">
        <f>IF($C$3="Live Paste",IF($P189="","",$P189&amp;""),IF($AD$3="","",INDEX('Extraction History'!$A$3:$DT$9102,$Q189,$AD$3)&amp;""))</f>
        <v> 0  0  0</v>
      </c>
      <c r="S189" s="23">
        <f t="shared" si="37"/>
        <v>1107</v>
      </c>
      <c r="T189" s="23" t="str">
        <f t="shared" si="31"/>
        <v/>
      </c>
      <c r="U189" s="23" t="str">
        <f t="shared" si="32"/>
        <v/>
      </c>
      <c r="V189" s="24" t="str">
        <f t="shared" si="33"/>
        <v/>
      </c>
      <c r="W189" s="23">
        <f t="shared" si="38"/>
        <v>1108</v>
      </c>
      <c r="X189" s="23" t="str">
        <f t="shared" si="34"/>
        <v/>
      </c>
      <c r="Y189" s="23" t="str">
        <f t="shared" si="35"/>
        <v/>
      </c>
      <c r="Z189" s="23" t="str">
        <f t="shared" si="36"/>
        <v/>
      </c>
      <c r="AA189" s="25" t="str">
        <f>IF($U189="","",IF(COUNTIF(HC!$C:$C,$U189)&gt;0,"Y",IF(COUNTIF($U$5:$U189,$U189)=1,"N","dup")))</f>
        <v/>
      </c>
    </row>
    <row r="190" spans="1:27" x14ac:dyDescent="0.3">
      <c r="A190" s="19" t="str">
        <f>IF(INDEX('Agents Shift'!$B:$B,ROW())="","",INDEX('Agents Shift'!$B:$B,ROW()))</f>
        <v/>
      </c>
      <c r="B190" s="20" t="str">
        <f>IF($A190="","",_xlfn.XLOOKUP($A190,HC!$A:$A,HC!$B:$B,""))</f>
        <v/>
      </c>
      <c r="C190" s="19" t="str">
        <f>IF($A190="","",_xlfn.XLOOKUP($A190,HC!$A:$A,HC!$E:$E,""))</f>
        <v/>
      </c>
      <c r="D190" s="20" t="str">
        <f>IF($A190="","",_xlfn.XLOOKUP($A190,HC!$A:$A,HC!$D:$D,""))</f>
        <v/>
      </c>
      <c r="E190" s="68" t="str">
        <f>IF(OR($A190="",$AE$3=""),"",IFERROR(IF(ISBLANK(INDEX('Agents Shift'!$F:$S,MATCH($A190,'Agents Shift'!$B:$B,0),$AE$3)),"",INDEX('Agents Shift'!$F:$S,MATCH($A190,'Agents Shift'!$B:$B,0),$AE$3)),""))</f>
        <v/>
      </c>
      <c r="F190" s="68" t="str">
        <f>IF(OR($A190="",$AE$3=""),"",IFERROR(IF(ISBLANK(INDEX('Agents Shift'!$F:$S,MATCH($A190,'Agents Shift'!$B:$B,0),$AE$3+1)),"",INDEX('Agents Shift'!$F:$S,MATCH($A190,'Agents Shift'!$B:$B,0),$AE$3+1)),""))</f>
        <v/>
      </c>
      <c r="G190" s="20" t="str">
        <f>IF($A190="","",_xlfn.XLOOKUP($A190,HC!$A:$A,HC!$C:$C,""))</f>
        <v/>
      </c>
      <c r="H190" s="20" t="str">
        <f t="shared" si="26"/>
        <v/>
      </c>
      <c r="I190" s="19" t="str">
        <f t="shared" si="27"/>
        <v/>
      </c>
      <c r="J190" s="19" t="str">
        <f>IF(OR($A190="",$H190=""),"",IF($H190="Not in Web Tool","Unmatched",_xlfn.XLOOKUP($H190,'RAW Data'!$E:$E,'RAW Data'!$F:$F,"Unmapped")))</f>
        <v/>
      </c>
      <c r="K190" s="19" t="str">
        <f t="shared" si="28"/>
        <v/>
      </c>
      <c r="M190" s="21" t="str">
        <f t="shared" si="29"/>
        <v/>
      </c>
      <c r="N190" s="21" t="str">
        <f t="shared" si="30"/>
        <v/>
      </c>
      <c r="P190" s="22" t="s">
        <v>120</v>
      </c>
      <c r="Q190" s="23">
        <v>186</v>
      </c>
      <c r="R190" s="23" t="str">
        <f>IF($C$3="Live Paste",IF($P190="","",$P190&amp;""),IF($AD$3="","",INDEX('Extraction History'!$A$3:$DT$9102,$Q190,$AD$3)&amp;""))</f>
        <v> 00:00:00  00:00:00  --:--:--</v>
      </c>
      <c r="S190" s="23">
        <f t="shared" si="37"/>
        <v>1113</v>
      </c>
      <c r="T190" s="23" t="str">
        <f t="shared" si="31"/>
        <v/>
      </c>
      <c r="U190" s="23" t="str">
        <f t="shared" si="32"/>
        <v/>
      </c>
      <c r="V190" s="24" t="str">
        <f t="shared" si="33"/>
        <v/>
      </c>
      <c r="W190" s="23">
        <f t="shared" si="38"/>
        <v>1114</v>
      </c>
      <c r="X190" s="23" t="str">
        <f t="shared" si="34"/>
        <v/>
      </c>
      <c r="Y190" s="23" t="str">
        <f t="shared" si="35"/>
        <v/>
      </c>
      <c r="Z190" s="23" t="str">
        <f t="shared" si="36"/>
        <v/>
      </c>
      <c r="AA190" s="25" t="str">
        <f>IF($U190="","",IF(COUNTIF(HC!$C:$C,$U190)&gt;0,"Y",IF(COUNTIF($U$5:$U190,$U190)=1,"N","dup")))</f>
        <v/>
      </c>
    </row>
    <row r="191" spans="1:27" x14ac:dyDescent="0.3">
      <c r="A191" s="19" t="str">
        <f>IF(INDEX('Agents Shift'!$B:$B,ROW())="","",INDEX('Agents Shift'!$B:$B,ROW()))</f>
        <v/>
      </c>
      <c r="B191" s="20" t="str">
        <f>IF($A191="","",_xlfn.XLOOKUP($A191,HC!$A:$A,HC!$B:$B,""))</f>
        <v/>
      </c>
      <c r="C191" s="19" t="str">
        <f>IF($A191="","",_xlfn.XLOOKUP($A191,HC!$A:$A,HC!$E:$E,""))</f>
        <v/>
      </c>
      <c r="D191" s="20" t="str">
        <f>IF($A191="","",_xlfn.XLOOKUP($A191,HC!$A:$A,HC!$D:$D,""))</f>
        <v/>
      </c>
      <c r="E191" s="68" t="str">
        <f>IF(OR($A191="",$AE$3=""),"",IFERROR(IF(ISBLANK(INDEX('Agents Shift'!$F:$S,MATCH($A191,'Agents Shift'!$B:$B,0),$AE$3)),"",INDEX('Agents Shift'!$F:$S,MATCH($A191,'Agents Shift'!$B:$B,0),$AE$3)),""))</f>
        <v/>
      </c>
      <c r="F191" s="68" t="str">
        <f>IF(OR($A191="",$AE$3=""),"",IFERROR(IF(ISBLANK(INDEX('Agents Shift'!$F:$S,MATCH($A191,'Agents Shift'!$B:$B,0),$AE$3+1)),"",INDEX('Agents Shift'!$F:$S,MATCH($A191,'Agents Shift'!$B:$B,0),$AE$3+1)),""))</f>
        <v/>
      </c>
      <c r="G191" s="20" t="str">
        <f>IF($A191="","",_xlfn.XLOOKUP($A191,HC!$A:$A,HC!$C:$C,""))</f>
        <v/>
      </c>
      <c r="H191" s="20" t="str">
        <f t="shared" si="26"/>
        <v/>
      </c>
      <c r="I191" s="19" t="str">
        <f t="shared" si="27"/>
        <v/>
      </c>
      <c r="J191" s="19" t="str">
        <f>IF(OR($A191="",$H191=""),"",IF($H191="Not in Web Tool","Unmatched",_xlfn.XLOOKUP($H191,'RAW Data'!$E:$E,'RAW Data'!$F:$F,"Unmapped")))</f>
        <v/>
      </c>
      <c r="K191" s="19" t="str">
        <f t="shared" si="28"/>
        <v/>
      </c>
      <c r="M191" s="21" t="str">
        <f t="shared" si="29"/>
        <v/>
      </c>
      <c r="N191" s="21" t="str">
        <f t="shared" si="30"/>
        <v/>
      </c>
      <c r="P191" s="22" t="s">
        <v>34</v>
      </c>
      <c r="Q191" s="23">
        <v>187</v>
      </c>
      <c r="R191" s="23" t="str">
        <f>IF($C$3="Live Paste",IF($P191="","",$P191&amp;""),IF($AD$3="","",INDEX('Extraction History'!$A$3:$DT$9102,$Q191,$AD$3)&amp;""))</f>
        <v>Employee State</v>
      </c>
      <c r="S191" s="23">
        <f t="shared" si="37"/>
        <v>1119</v>
      </c>
      <c r="T191" s="23" t="str">
        <f t="shared" si="31"/>
        <v/>
      </c>
      <c r="U191" s="23" t="str">
        <f t="shared" si="32"/>
        <v/>
      </c>
      <c r="V191" s="24" t="str">
        <f t="shared" si="33"/>
        <v/>
      </c>
      <c r="W191" s="23">
        <f t="shared" si="38"/>
        <v>1120</v>
      </c>
      <c r="X191" s="23" t="str">
        <f t="shared" si="34"/>
        <v/>
      </c>
      <c r="Y191" s="23" t="str">
        <f t="shared" si="35"/>
        <v/>
      </c>
      <c r="Z191" s="23" t="str">
        <f t="shared" si="36"/>
        <v/>
      </c>
      <c r="AA191" s="25" t="str">
        <f>IF($U191="","",IF(COUNTIF(HC!$C:$C,$U191)&gt;0,"Y",IF(COUNTIF($U$5:$U191,$U191)=1,"N","dup")))</f>
        <v/>
      </c>
    </row>
    <row r="192" spans="1:27" x14ac:dyDescent="0.3">
      <c r="A192" s="19" t="str">
        <f>IF(INDEX('Agents Shift'!$B:$B,ROW())="","",INDEX('Agents Shift'!$B:$B,ROW()))</f>
        <v/>
      </c>
      <c r="B192" s="20" t="str">
        <f>IF($A192="","",_xlfn.XLOOKUP($A192,HC!$A:$A,HC!$B:$B,""))</f>
        <v/>
      </c>
      <c r="C192" s="19" t="str">
        <f>IF($A192="","",_xlfn.XLOOKUP($A192,HC!$A:$A,HC!$E:$E,""))</f>
        <v/>
      </c>
      <c r="D192" s="20" t="str">
        <f>IF($A192="","",_xlfn.XLOOKUP($A192,HC!$A:$A,HC!$D:$D,""))</f>
        <v/>
      </c>
      <c r="E192" s="68" t="str">
        <f>IF(OR($A192="",$AE$3=""),"",IFERROR(IF(ISBLANK(INDEX('Agents Shift'!$F:$S,MATCH($A192,'Agents Shift'!$B:$B,0),$AE$3)),"",INDEX('Agents Shift'!$F:$S,MATCH($A192,'Agents Shift'!$B:$B,0),$AE$3)),""))</f>
        <v/>
      </c>
      <c r="F192" s="68" t="str">
        <f>IF(OR($A192="",$AE$3=""),"",IFERROR(IF(ISBLANK(INDEX('Agents Shift'!$F:$S,MATCH($A192,'Agents Shift'!$B:$B,0),$AE$3+1)),"",INDEX('Agents Shift'!$F:$S,MATCH($A192,'Agents Shift'!$B:$B,0),$AE$3+1)),""))</f>
        <v/>
      </c>
      <c r="G192" s="20" t="str">
        <f>IF($A192="","",_xlfn.XLOOKUP($A192,HC!$A:$A,HC!$C:$C,""))</f>
        <v/>
      </c>
      <c r="H192" s="20" t="str">
        <f t="shared" si="26"/>
        <v/>
      </c>
      <c r="I192" s="19" t="str">
        <f t="shared" si="27"/>
        <v/>
      </c>
      <c r="J192" s="19" t="str">
        <f>IF(OR($A192="",$H192=""),"",IF($H192="Not in Web Tool","Unmatched",_xlfn.XLOOKUP($H192,'RAW Data'!$E:$E,'RAW Data'!$F:$F,"Unmapped")))</f>
        <v/>
      </c>
      <c r="K192" s="19" t="str">
        <f t="shared" si="28"/>
        <v/>
      </c>
      <c r="M192" s="21" t="str">
        <f t="shared" si="29"/>
        <v/>
      </c>
      <c r="N192" s="21" t="str">
        <f t="shared" si="30"/>
        <v/>
      </c>
      <c r="P192" s="22" t="s">
        <v>39</v>
      </c>
      <c r="Q192" s="23">
        <v>188</v>
      </c>
      <c r="R192" s="23" t="str">
        <f>IF($C$3="Live Paste",IF($P192="","",$P192&amp;""),IF($AD$3="","",INDEX('Extraction History'!$A$3:$DT$9102,$Q192,$AD$3)&amp;""))</f>
        <v>DA</v>
      </c>
      <c r="S192" s="23">
        <f t="shared" si="37"/>
        <v>1125</v>
      </c>
      <c r="T192" s="23" t="str">
        <f t="shared" si="31"/>
        <v/>
      </c>
      <c r="U192" s="23" t="str">
        <f t="shared" si="32"/>
        <v/>
      </c>
      <c r="V192" s="24" t="str">
        <f t="shared" si="33"/>
        <v/>
      </c>
      <c r="W192" s="23">
        <f t="shared" si="38"/>
        <v>1126</v>
      </c>
      <c r="X192" s="23" t="str">
        <f t="shared" si="34"/>
        <v/>
      </c>
      <c r="Y192" s="23" t="str">
        <f t="shared" si="35"/>
        <v/>
      </c>
      <c r="Z192" s="23" t="str">
        <f t="shared" si="36"/>
        <v/>
      </c>
      <c r="AA192" s="25" t="str">
        <f>IF($U192="","",IF(COUNTIF(HC!$C:$C,$U192)&gt;0,"Y",IF(COUNTIF($U$5:$U192,$U192)=1,"N","dup")))</f>
        <v/>
      </c>
    </row>
    <row r="193" spans="1:27" x14ac:dyDescent="0.3">
      <c r="A193" s="19" t="str">
        <f>IF(INDEX('Agents Shift'!$B:$B,ROW())="","",INDEX('Agents Shift'!$B:$B,ROW()))</f>
        <v/>
      </c>
      <c r="B193" s="20" t="str">
        <f>IF($A193="","",_xlfn.XLOOKUP($A193,HC!$A:$A,HC!$B:$B,""))</f>
        <v/>
      </c>
      <c r="C193" s="19" t="str">
        <f>IF($A193="","",_xlfn.XLOOKUP($A193,HC!$A:$A,HC!$E:$E,""))</f>
        <v/>
      </c>
      <c r="D193" s="20" t="str">
        <f>IF($A193="","",_xlfn.XLOOKUP($A193,HC!$A:$A,HC!$D:$D,""))</f>
        <v/>
      </c>
      <c r="E193" s="68" t="str">
        <f>IF(OR($A193="",$AE$3=""),"",IFERROR(IF(ISBLANK(INDEX('Agents Shift'!$F:$S,MATCH($A193,'Agents Shift'!$B:$B,0),$AE$3)),"",INDEX('Agents Shift'!$F:$S,MATCH($A193,'Agents Shift'!$B:$B,0),$AE$3)),""))</f>
        <v/>
      </c>
      <c r="F193" s="68" t="str">
        <f>IF(OR($A193="",$AE$3=""),"",IFERROR(IF(ISBLANK(INDEX('Agents Shift'!$F:$S,MATCH($A193,'Agents Shift'!$B:$B,0),$AE$3+1)),"",INDEX('Agents Shift'!$F:$S,MATCH($A193,'Agents Shift'!$B:$B,0),$AE$3+1)),""))</f>
        <v/>
      </c>
      <c r="G193" s="20" t="str">
        <f>IF($A193="","",_xlfn.XLOOKUP($A193,HC!$A:$A,HC!$C:$C,""))</f>
        <v/>
      </c>
      <c r="H193" s="20" t="str">
        <f t="shared" si="26"/>
        <v/>
      </c>
      <c r="I193" s="19" t="str">
        <f t="shared" si="27"/>
        <v/>
      </c>
      <c r="J193" s="19" t="str">
        <f>IF(OR($A193="",$H193=""),"",IF($H193="Not in Web Tool","Unmatched",_xlfn.XLOOKUP($H193,'RAW Data'!$E:$E,'RAW Data'!$F:$F,"Unmapped")))</f>
        <v/>
      </c>
      <c r="K193" s="19" t="str">
        <f t="shared" si="28"/>
        <v/>
      </c>
      <c r="M193" s="21" t="str">
        <f t="shared" si="29"/>
        <v/>
      </c>
      <c r="N193" s="21" t="str">
        <f t="shared" si="30"/>
        <v/>
      </c>
      <c r="P193" s="22" t="s">
        <v>177</v>
      </c>
      <c r="Q193" s="23">
        <v>189</v>
      </c>
      <c r="R193" s="23" t="str">
        <f>IF($C$3="Live Paste",IF($P193="","",$P193&amp;""),IF($AD$3="","",INDEX('Extraction History'!$A$3:$DT$9102,$Q193,$AD$3)&amp;""))</f>
        <v>Dummy_USR 143 29220</v>
      </c>
      <c r="S193" s="23">
        <f t="shared" si="37"/>
        <v>1131</v>
      </c>
      <c r="T193" s="23" t="str">
        <f t="shared" si="31"/>
        <v/>
      </c>
      <c r="U193" s="23" t="str">
        <f t="shared" si="32"/>
        <v/>
      </c>
      <c r="V193" s="24" t="str">
        <f t="shared" si="33"/>
        <v/>
      </c>
      <c r="W193" s="23">
        <f t="shared" si="38"/>
        <v>1132</v>
      </c>
      <c r="X193" s="23" t="str">
        <f t="shared" si="34"/>
        <v/>
      </c>
      <c r="Y193" s="23" t="str">
        <f t="shared" si="35"/>
        <v/>
      </c>
      <c r="Z193" s="23" t="str">
        <f t="shared" si="36"/>
        <v/>
      </c>
      <c r="AA193" s="25" t="str">
        <f>IF($U193="","",IF(COUNTIF(HC!$C:$C,$U193)&gt;0,"Y",IF(COUNTIF($U$5:$U193,$U193)=1,"N","dup")))</f>
        <v/>
      </c>
    </row>
    <row r="194" spans="1:27" x14ac:dyDescent="0.3">
      <c r="A194" s="19" t="str">
        <f>IF(INDEX('Agents Shift'!$B:$B,ROW())="","",INDEX('Agents Shift'!$B:$B,ROW()))</f>
        <v/>
      </c>
      <c r="B194" s="20" t="str">
        <f>IF($A194="","",_xlfn.XLOOKUP($A194,HC!$A:$A,HC!$B:$B,""))</f>
        <v/>
      </c>
      <c r="C194" s="19" t="str">
        <f>IF($A194="","",_xlfn.XLOOKUP($A194,HC!$A:$A,HC!$E:$E,""))</f>
        <v/>
      </c>
      <c r="D194" s="20" t="str">
        <f>IF($A194="","",_xlfn.XLOOKUP($A194,HC!$A:$A,HC!$D:$D,""))</f>
        <v/>
      </c>
      <c r="E194" s="68" t="str">
        <f>IF(OR($A194="",$AE$3=""),"",IFERROR(IF(ISBLANK(INDEX('Agents Shift'!$F:$S,MATCH($A194,'Agents Shift'!$B:$B,0),$AE$3)),"",INDEX('Agents Shift'!$F:$S,MATCH($A194,'Agents Shift'!$B:$B,0),$AE$3)),""))</f>
        <v/>
      </c>
      <c r="F194" s="68" t="str">
        <f>IF(OR($A194="",$AE$3=""),"",IFERROR(IF(ISBLANK(INDEX('Agents Shift'!$F:$S,MATCH($A194,'Agents Shift'!$B:$B,0),$AE$3+1)),"",INDEX('Agents Shift'!$F:$S,MATCH($A194,'Agents Shift'!$B:$B,0),$AE$3+1)),""))</f>
        <v/>
      </c>
      <c r="G194" s="20" t="str">
        <f>IF($A194="","",_xlfn.XLOOKUP($A194,HC!$A:$A,HC!$C:$C,""))</f>
        <v/>
      </c>
      <c r="H194" s="20" t="str">
        <f t="shared" si="26"/>
        <v/>
      </c>
      <c r="I194" s="19" t="str">
        <f t="shared" si="27"/>
        <v/>
      </c>
      <c r="J194" s="19" t="str">
        <f>IF(OR($A194="",$H194=""),"",IF($H194="Not in Web Tool","Unmatched",_xlfn.XLOOKUP($H194,'RAW Data'!$E:$E,'RAW Data'!$F:$F,"Unmapped")))</f>
        <v/>
      </c>
      <c r="K194" s="19" t="str">
        <f t="shared" si="28"/>
        <v/>
      </c>
      <c r="M194" s="21" t="str">
        <f t="shared" si="29"/>
        <v/>
      </c>
      <c r="N194" s="21" t="str">
        <f t="shared" si="30"/>
        <v/>
      </c>
      <c r="P194" s="22" t="s">
        <v>140</v>
      </c>
      <c r="Q194" s="23">
        <v>190</v>
      </c>
      <c r="R194" s="23" t="str">
        <f>IF($C$3="Live Paste",IF($P194="","",$P194&amp;""),IF($AD$3="","",INDEX('Extraction History'!$A$3:$DT$9102,$Q194,$AD$3)&amp;""))</f>
        <v>Unknown</v>
      </c>
      <c r="S194" s="23">
        <f t="shared" si="37"/>
        <v>1137</v>
      </c>
      <c r="T194" s="23" t="str">
        <f t="shared" si="31"/>
        <v/>
      </c>
      <c r="U194" s="23" t="str">
        <f t="shared" si="32"/>
        <v/>
      </c>
      <c r="V194" s="24" t="str">
        <f t="shared" si="33"/>
        <v/>
      </c>
      <c r="W194" s="23">
        <f t="shared" si="38"/>
        <v>1138</v>
      </c>
      <c r="X194" s="23" t="str">
        <f t="shared" si="34"/>
        <v/>
      </c>
      <c r="Y194" s="23" t="str">
        <f t="shared" si="35"/>
        <v/>
      </c>
      <c r="Z194" s="23" t="str">
        <f t="shared" si="36"/>
        <v/>
      </c>
      <c r="AA194" s="25" t="str">
        <f>IF($U194="","",IF(COUNTIF(HC!$C:$C,$U194)&gt;0,"Y",IF(COUNTIF($U$5:$U194,$U194)=1,"N","dup")))</f>
        <v/>
      </c>
    </row>
    <row r="195" spans="1:27" x14ac:dyDescent="0.3">
      <c r="A195" s="19" t="str">
        <f>IF(INDEX('Agents Shift'!$B:$B,ROW())="","",INDEX('Agents Shift'!$B:$B,ROW()))</f>
        <v/>
      </c>
      <c r="B195" s="20" t="str">
        <f>IF($A195="","",_xlfn.XLOOKUP($A195,HC!$A:$A,HC!$B:$B,""))</f>
        <v/>
      </c>
      <c r="C195" s="19" t="str">
        <f>IF($A195="","",_xlfn.XLOOKUP($A195,HC!$A:$A,HC!$E:$E,""))</f>
        <v/>
      </c>
      <c r="D195" s="20" t="str">
        <f>IF($A195="","",_xlfn.XLOOKUP($A195,HC!$A:$A,HC!$D:$D,""))</f>
        <v/>
      </c>
      <c r="E195" s="68" t="str">
        <f>IF(OR($A195="",$AE$3=""),"",IFERROR(IF(ISBLANK(INDEX('Agents Shift'!$F:$S,MATCH($A195,'Agents Shift'!$B:$B,0),$AE$3)),"",INDEX('Agents Shift'!$F:$S,MATCH($A195,'Agents Shift'!$B:$B,0),$AE$3)),""))</f>
        <v/>
      </c>
      <c r="F195" s="68" t="str">
        <f>IF(OR($A195="",$AE$3=""),"",IFERROR(IF(ISBLANK(INDEX('Agents Shift'!$F:$S,MATCH($A195,'Agents Shift'!$B:$B,0),$AE$3+1)),"",INDEX('Agents Shift'!$F:$S,MATCH($A195,'Agents Shift'!$B:$B,0),$AE$3+1)),""))</f>
        <v/>
      </c>
      <c r="G195" s="20" t="str">
        <f>IF($A195="","",_xlfn.XLOOKUP($A195,HC!$A:$A,HC!$C:$C,""))</f>
        <v/>
      </c>
      <c r="H195" s="20" t="str">
        <f t="shared" si="26"/>
        <v/>
      </c>
      <c r="I195" s="19" t="str">
        <f t="shared" si="27"/>
        <v/>
      </c>
      <c r="J195" s="19" t="str">
        <f>IF(OR($A195="",$H195=""),"",IF($H195="Not in Web Tool","Unmatched",_xlfn.XLOOKUP($H195,'RAW Data'!$E:$E,'RAW Data'!$F:$F,"Unmapped")))</f>
        <v/>
      </c>
      <c r="K195" s="19" t="str">
        <f t="shared" si="28"/>
        <v/>
      </c>
      <c r="M195" s="21" t="str">
        <f t="shared" si="29"/>
        <v/>
      </c>
      <c r="N195" s="21" t="str">
        <f t="shared" si="30"/>
        <v/>
      </c>
      <c r="P195" s="22" t="s">
        <v>119</v>
      </c>
      <c r="Q195" s="23">
        <v>191</v>
      </c>
      <c r="R195" s="23" t="str">
        <f>IF($C$3="Live Paste",IF($P195="","",$P195&amp;""),IF($AD$3="","",INDEX('Extraction History'!$A$3:$DT$9102,$Q195,$AD$3)&amp;""))</f>
        <v> 0  0  0</v>
      </c>
      <c r="S195" s="23">
        <f t="shared" si="37"/>
        <v>1143</v>
      </c>
      <c r="T195" s="23" t="str">
        <f t="shared" si="31"/>
        <v/>
      </c>
      <c r="U195" s="23" t="str">
        <f t="shared" si="32"/>
        <v/>
      </c>
      <c r="V195" s="24" t="str">
        <f t="shared" si="33"/>
        <v/>
      </c>
      <c r="W195" s="23">
        <f t="shared" si="38"/>
        <v>1144</v>
      </c>
      <c r="X195" s="23" t="str">
        <f t="shared" si="34"/>
        <v/>
      </c>
      <c r="Y195" s="23" t="str">
        <f t="shared" si="35"/>
        <v/>
      </c>
      <c r="Z195" s="23" t="str">
        <f t="shared" si="36"/>
        <v/>
      </c>
      <c r="AA195" s="25" t="str">
        <f>IF($U195="","",IF(COUNTIF(HC!$C:$C,$U195)&gt;0,"Y",IF(COUNTIF($U$5:$U195,$U195)=1,"N","dup")))</f>
        <v/>
      </c>
    </row>
    <row r="196" spans="1:27" x14ac:dyDescent="0.3">
      <c r="A196" s="19" t="str">
        <f>IF(INDEX('Agents Shift'!$B:$B,ROW())="","",INDEX('Agents Shift'!$B:$B,ROW()))</f>
        <v/>
      </c>
      <c r="B196" s="20" t="str">
        <f>IF($A196="","",_xlfn.XLOOKUP($A196,HC!$A:$A,HC!$B:$B,""))</f>
        <v/>
      </c>
      <c r="C196" s="19" t="str">
        <f>IF($A196="","",_xlfn.XLOOKUP($A196,HC!$A:$A,HC!$E:$E,""))</f>
        <v/>
      </c>
      <c r="D196" s="20" t="str">
        <f>IF($A196="","",_xlfn.XLOOKUP($A196,HC!$A:$A,HC!$D:$D,""))</f>
        <v/>
      </c>
      <c r="E196" s="68" t="str">
        <f>IF(OR($A196="",$AE$3=""),"",IFERROR(IF(ISBLANK(INDEX('Agents Shift'!$F:$S,MATCH($A196,'Agents Shift'!$B:$B,0),$AE$3)),"",INDEX('Agents Shift'!$F:$S,MATCH($A196,'Agents Shift'!$B:$B,0),$AE$3)),""))</f>
        <v/>
      </c>
      <c r="F196" s="68" t="str">
        <f>IF(OR($A196="",$AE$3=""),"",IFERROR(IF(ISBLANK(INDEX('Agents Shift'!$F:$S,MATCH($A196,'Agents Shift'!$B:$B,0),$AE$3+1)),"",INDEX('Agents Shift'!$F:$S,MATCH($A196,'Agents Shift'!$B:$B,0),$AE$3+1)),""))</f>
        <v/>
      </c>
      <c r="G196" s="20" t="str">
        <f>IF($A196="","",_xlfn.XLOOKUP($A196,HC!$A:$A,HC!$C:$C,""))</f>
        <v/>
      </c>
      <c r="H196" s="20" t="str">
        <f t="shared" si="26"/>
        <v/>
      </c>
      <c r="I196" s="19" t="str">
        <f t="shared" si="27"/>
        <v/>
      </c>
      <c r="J196" s="19" t="str">
        <f>IF(OR($A196="",$H196=""),"",IF($H196="Not in Web Tool","Unmatched",_xlfn.XLOOKUP($H196,'RAW Data'!$E:$E,'RAW Data'!$F:$F,"Unmapped")))</f>
        <v/>
      </c>
      <c r="K196" s="19" t="str">
        <f t="shared" si="28"/>
        <v/>
      </c>
      <c r="M196" s="21" t="str">
        <f t="shared" si="29"/>
        <v/>
      </c>
      <c r="N196" s="21" t="str">
        <f t="shared" si="30"/>
        <v/>
      </c>
      <c r="P196" s="22" t="s">
        <v>120</v>
      </c>
      <c r="Q196" s="23">
        <v>192</v>
      </c>
      <c r="R196" s="23" t="str">
        <f>IF($C$3="Live Paste",IF($P196="","",$P196&amp;""),IF($AD$3="","",INDEX('Extraction History'!$A$3:$DT$9102,$Q196,$AD$3)&amp;""))</f>
        <v> 00:00:00  00:00:00  --:--:--</v>
      </c>
      <c r="S196" s="23">
        <f t="shared" si="37"/>
        <v>1149</v>
      </c>
      <c r="T196" s="23" t="str">
        <f t="shared" si="31"/>
        <v/>
      </c>
      <c r="U196" s="23" t="str">
        <f t="shared" si="32"/>
        <v/>
      </c>
      <c r="V196" s="24" t="str">
        <f t="shared" si="33"/>
        <v/>
      </c>
      <c r="W196" s="23">
        <f t="shared" si="38"/>
        <v>1150</v>
      </c>
      <c r="X196" s="23" t="str">
        <f t="shared" si="34"/>
        <v/>
      </c>
      <c r="Y196" s="23" t="str">
        <f t="shared" si="35"/>
        <v/>
      </c>
      <c r="Z196" s="23" t="str">
        <f t="shared" si="36"/>
        <v/>
      </c>
      <c r="AA196" s="25" t="str">
        <f>IF($U196="","",IF(COUNTIF(HC!$C:$C,$U196)&gt;0,"Y",IF(COUNTIF($U$5:$U196,$U196)=1,"N","dup")))</f>
        <v/>
      </c>
    </row>
    <row r="197" spans="1:27" x14ac:dyDescent="0.3">
      <c r="A197" s="19" t="str">
        <f>IF(INDEX('Agents Shift'!$B:$B,ROW())="","",INDEX('Agents Shift'!$B:$B,ROW()))</f>
        <v/>
      </c>
      <c r="B197" s="20" t="str">
        <f>IF($A197="","",_xlfn.XLOOKUP($A197,HC!$A:$A,HC!$B:$B,""))</f>
        <v/>
      </c>
      <c r="C197" s="19" t="str">
        <f>IF($A197="","",_xlfn.XLOOKUP($A197,HC!$A:$A,HC!$E:$E,""))</f>
        <v/>
      </c>
      <c r="D197" s="20" t="str">
        <f>IF($A197="","",_xlfn.XLOOKUP($A197,HC!$A:$A,HC!$D:$D,""))</f>
        <v/>
      </c>
      <c r="E197" s="68" t="str">
        <f>IF(OR($A197="",$AE$3=""),"",IFERROR(IF(ISBLANK(INDEX('Agents Shift'!$F:$S,MATCH($A197,'Agents Shift'!$B:$B,0),$AE$3)),"",INDEX('Agents Shift'!$F:$S,MATCH($A197,'Agents Shift'!$B:$B,0),$AE$3)),""))</f>
        <v/>
      </c>
      <c r="F197" s="68" t="str">
        <f>IF(OR($A197="",$AE$3=""),"",IFERROR(IF(ISBLANK(INDEX('Agents Shift'!$F:$S,MATCH($A197,'Agents Shift'!$B:$B,0),$AE$3+1)),"",INDEX('Agents Shift'!$F:$S,MATCH($A197,'Agents Shift'!$B:$B,0),$AE$3+1)),""))</f>
        <v/>
      </c>
      <c r="G197" s="20" t="str">
        <f>IF($A197="","",_xlfn.XLOOKUP($A197,HC!$A:$A,HC!$C:$C,""))</f>
        <v/>
      </c>
      <c r="H197" s="20" t="str">
        <f t="shared" ref="H197:H260" si="39">IF($G197="","",_xlfn.XLOOKUP($G197,$U:$U,$Z:$Z,"Not in Web Tool"))</f>
        <v/>
      </c>
      <c r="I197" s="19" t="str">
        <f t="shared" ref="I197:I260" si="40">IF($G197="","",_xlfn.XLOOKUP($G197,$U:$U,$Y:$Y,""))</f>
        <v/>
      </c>
      <c r="J197" s="19" t="str">
        <f>IF(OR($A197="",$H197=""),"",IF($H197="Not in Web Tool","Unmatched",_xlfn.XLOOKUP($H197,'RAW Data'!$E:$E,'RAW Data'!$F:$F,"Unmapped")))</f>
        <v/>
      </c>
      <c r="K197" s="19" t="str">
        <f t="shared" ref="K197:K260" si="41">_xlfn.IFS($J197="Yes","YES",$J197="","",$J197="No","NO",$J197="Not Productive",$H197,TRUE,$J197)</f>
        <v/>
      </c>
      <c r="M197" s="21" t="str">
        <f t="shared" ref="M197:M260" si="42">IF(ISNUMBER($E197),ROUND($E197*1440,0),"")</f>
        <v/>
      </c>
      <c r="N197" s="21" t="str">
        <f t="shared" ref="N197:N260" si="43">IF(AND(ISNUMBER($E197),ISNUMBER($F197)),ROUND($F197*1440,0)+IF($F197&lt;=$E197,1440,0),"")</f>
        <v/>
      </c>
      <c r="P197" s="22" t="s">
        <v>34</v>
      </c>
      <c r="Q197" s="23">
        <v>193</v>
      </c>
      <c r="R197" s="23" t="str">
        <f>IF($C$3="Live Paste",IF($P197="","",$P197&amp;""),IF($AD$3="","",INDEX('Extraction History'!$A$3:$DT$9102,$Q197,$AD$3)&amp;""))</f>
        <v>Employee State</v>
      </c>
      <c r="S197" s="23">
        <f t="shared" si="37"/>
        <v>1155</v>
      </c>
      <c r="T197" s="23" t="str">
        <f t="shared" ref="T197:T260" si="44">_xlfn.XLOOKUP($S197,$Q$5:$Q$9104,$R$5:$R$9104,"")</f>
        <v/>
      </c>
      <c r="U197" s="23" t="str">
        <f t="shared" ref="U197:U260" si="45">IFERROR(_xlfn.TEXTBEFORE($T197,_xlfn.UNICHAR(160),1),"")</f>
        <v/>
      </c>
      <c r="V197" s="24" t="str">
        <f t="shared" ref="V197:V260" si="46">IF($U197="","",_xlfn.TEXTAFTER($T197,_xlfn.UNICHAR(160),1))</f>
        <v/>
      </c>
      <c r="W197" s="23">
        <f t="shared" si="38"/>
        <v>1156</v>
      </c>
      <c r="X197" s="23" t="str">
        <f t="shared" ref="X197:X260" si="47">_xlfn.XLOOKUP($W197,$Q$5:$Q$9104,$R$5:$R$9104,"")</f>
        <v/>
      </c>
      <c r="Y197" s="23" t="str">
        <f t="shared" ref="Y197:Y260" si="48">IFERROR(IF($Z197="","",TRIM(SUBSTITUTE(_xlfn.TEXTAFTER($X197,_xlfn.UNICHAR(160)&amp;"·",1),_xlfn.UNICHAR(160)," "))),"")</f>
        <v/>
      </c>
      <c r="Z197" s="23" t="str">
        <f t="shared" ref="Z197:Z260" si="49">IFERROR(_xlfn.TEXTBEFORE($X197,_xlfn.UNICHAR(160),1),$X197)</f>
        <v/>
      </c>
      <c r="AA197" s="25" t="str">
        <f>IF($U197="","",IF(COUNTIF(HC!$C:$C,$U197)&gt;0,"Y",IF(COUNTIF($U$5:$U197,$U197)=1,"N","dup")))</f>
        <v/>
      </c>
    </row>
    <row r="198" spans="1:27" x14ac:dyDescent="0.3">
      <c r="A198" s="19" t="str">
        <f>IF(INDEX('Agents Shift'!$B:$B,ROW())="","",INDEX('Agents Shift'!$B:$B,ROW()))</f>
        <v/>
      </c>
      <c r="B198" s="20" t="str">
        <f>IF($A198="","",_xlfn.XLOOKUP($A198,HC!$A:$A,HC!$B:$B,""))</f>
        <v/>
      </c>
      <c r="C198" s="19" t="str">
        <f>IF($A198="","",_xlfn.XLOOKUP($A198,HC!$A:$A,HC!$E:$E,""))</f>
        <v/>
      </c>
      <c r="D198" s="20" t="str">
        <f>IF($A198="","",_xlfn.XLOOKUP($A198,HC!$A:$A,HC!$D:$D,""))</f>
        <v/>
      </c>
      <c r="E198" s="68" t="str">
        <f>IF(OR($A198="",$AE$3=""),"",IFERROR(IF(ISBLANK(INDEX('Agents Shift'!$F:$S,MATCH($A198,'Agents Shift'!$B:$B,0),$AE$3)),"",INDEX('Agents Shift'!$F:$S,MATCH($A198,'Agents Shift'!$B:$B,0),$AE$3)),""))</f>
        <v/>
      </c>
      <c r="F198" s="68" t="str">
        <f>IF(OR($A198="",$AE$3=""),"",IFERROR(IF(ISBLANK(INDEX('Agents Shift'!$F:$S,MATCH($A198,'Agents Shift'!$B:$B,0),$AE$3+1)),"",INDEX('Agents Shift'!$F:$S,MATCH($A198,'Agents Shift'!$B:$B,0),$AE$3+1)),""))</f>
        <v/>
      </c>
      <c r="G198" s="20" t="str">
        <f>IF($A198="","",_xlfn.XLOOKUP($A198,HC!$A:$A,HC!$C:$C,""))</f>
        <v/>
      </c>
      <c r="H198" s="20" t="str">
        <f t="shared" si="39"/>
        <v/>
      </c>
      <c r="I198" s="19" t="str">
        <f t="shared" si="40"/>
        <v/>
      </c>
      <c r="J198" s="19" t="str">
        <f>IF(OR($A198="",$H198=""),"",IF($H198="Not in Web Tool","Unmatched",_xlfn.XLOOKUP($H198,'RAW Data'!$E:$E,'RAW Data'!$F:$F,"Unmapped")))</f>
        <v/>
      </c>
      <c r="K198" s="19" t="str">
        <f t="shared" si="41"/>
        <v/>
      </c>
      <c r="M198" s="21" t="str">
        <f t="shared" si="42"/>
        <v/>
      </c>
      <c r="N198" s="21" t="str">
        <f t="shared" si="43"/>
        <v/>
      </c>
      <c r="P198" s="22" t="s">
        <v>39</v>
      </c>
      <c r="Q198" s="23">
        <v>194</v>
      </c>
      <c r="R198" s="23" t="str">
        <f>IF($C$3="Live Paste",IF($P198="","",$P198&amp;""),IF($AD$3="","",INDEX('Extraction History'!$A$3:$DT$9102,$Q198,$AD$3)&amp;""))</f>
        <v>DA</v>
      </c>
      <c r="S198" s="23">
        <f t="shared" ref="S198:S261" si="50">S197+6</f>
        <v>1161</v>
      </c>
      <c r="T198" s="23" t="str">
        <f t="shared" si="44"/>
        <v/>
      </c>
      <c r="U198" s="23" t="str">
        <f t="shared" si="45"/>
        <v/>
      </c>
      <c r="V198" s="24" t="str">
        <f t="shared" si="46"/>
        <v/>
      </c>
      <c r="W198" s="23">
        <f t="shared" ref="W198:W261" si="51">W197+6</f>
        <v>1162</v>
      </c>
      <c r="X198" s="23" t="str">
        <f t="shared" si="47"/>
        <v/>
      </c>
      <c r="Y198" s="23" t="str">
        <f t="shared" si="48"/>
        <v/>
      </c>
      <c r="Z198" s="23" t="str">
        <f t="shared" si="49"/>
        <v/>
      </c>
      <c r="AA198" s="25" t="str">
        <f>IF($U198="","",IF(COUNTIF(HC!$C:$C,$U198)&gt;0,"Y",IF(COUNTIF($U$5:$U198,$U198)=1,"N","dup")))</f>
        <v/>
      </c>
    </row>
    <row r="199" spans="1:27" x14ac:dyDescent="0.3">
      <c r="A199" s="19" t="str">
        <f>IF(INDEX('Agents Shift'!$B:$B,ROW())="","",INDEX('Agents Shift'!$B:$B,ROW()))</f>
        <v/>
      </c>
      <c r="B199" s="20" t="str">
        <f>IF($A199="","",_xlfn.XLOOKUP($A199,HC!$A:$A,HC!$B:$B,""))</f>
        <v/>
      </c>
      <c r="C199" s="19" t="str">
        <f>IF($A199="","",_xlfn.XLOOKUP($A199,HC!$A:$A,HC!$E:$E,""))</f>
        <v/>
      </c>
      <c r="D199" s="20" t="str">
        <f>IF($A199="","",_xlfn.XLOOKUP($A199,HC!$A:$A,HC!$D:$D,""))</f>
        <v/>
      </c>
      <c r="E199" s="68" t="str">
        <f>IF(OR($A199="",$AE$3=""),"",IFERROR(IF(ISBLANK(INDEX('Agents Shift'!$F:$S,MATCH($A199,'Agents Shift'!$B:$B,0),$AE$3)),"",INDEX('Agents Shift'!$F:$S,MATCH($A199,'Agents Shift'!$B:$B,0),$AE$3)),""))</f>
        <v/>
      </c>
      <c r="F199" s="68" t="str">
        <f>IF(OR($A199="",$AE$3=""),"",IFERROR(IF(ISBLANK(INDEX('Agents Shift'!$F:$S,MATCH($A199,'Agents Shift'!$B:$B,0),$AE$3+1)),"",INDEX('Agents Shift'!$F:$S,MATCH($A199,'Agents Shift'!$B:$B,0),$AE$3+1)),""))</f>
        <v/>
      </c>
      <c r="G199" s="20" t="str">
        <f>IF($A199="","",_xlfn.XLOOKUP($A199,HC!$A:$A,HC!$C:$C,""))</f>
        <v/>
      </c>
      <c r="H199" s="20" t="str">
        <f t="shared" si="39"/>
        <v/>
      </c>
      <c r="I199" s="19" t="str">
        <f t="shared" si="40"/>
        <v/>
      </c>
      <c r="J199" s="19" t="str">
        <f>IF(OR($A199="",$H199=""),"",IF($H199="Not in Web Tool","Unmatched",_xlfn.XLOOKUP($H199,'RAW Data'!$E:$E,'RAW Data'!$F:$F,"Unmapped")))</f>
        <v/>
      </c>
      <c r="K199" s="19" t="str">
        <f t="shared" si="41"/>
        <v/>
      </c>
      <c r="M199" s="21" t="str">
        <f t="shared" si="42"/>
        <v/>
      </c>
      <c r="N199" s="21" t="str">
        <f t="shared" si="43"/>
        <v/>
      </c>
      <c r="P199" s="22" t="s">
        <v>178</v>
      </c>
      <c r="Q199" s="23">
        <v>195</v>
      </c>
      <c r="R199" s="23" t="str">
        <f>IF($C$3="Live Paste",IF($P199="","",$P199&amp;""),IF($AD$3="","",INDEX('Extraction History'!$A$3:$DT$9102,$Q199,$AD$3)&amp;""))</f>
        <v>Dummy_USR 142 29197</v>
      </c>
      <c r="S199" s="23">
        <f t="shared" si="50"/>
        <v>1167</v>
      </c>
      <c r="T199" s="23" t="str">
        <f t="shared" si="44"/>
        <v/>
      </c>
      <c r="U199" s="23" t="str">
        <f t="shared" si="45"/>
        <v/>
      </c>
      <c r="V199" s="24" t="str">
        <f t="shared" si="46"/>
        <v/>
      </c>
      <c r="W199" s="23">
        <f t="shared" si="51"/>
        <v>1168</v>
      </c>
      <c r="X199" s="23" t="str">
        <f t="shared" si="47"/>
        <v/>
      </c>
      <c r="Y199" s="23" t="str">
        <f t="shared" si="48"/>
        <v/>
      </c>
      <c r="Z199" s="23" t="str">
        <f t="shared" si="49"/>
        <v/>
      </c>
      <c r="AA199" s="25" t="str">
        <f>IF($U199="","",IF(COUNTIF(HC!$C:$C,$U199)&gt;0,"Y",IF(COUNTIF($U$5:$U199,$U199)=1,"N","dup")))</f>
        <v/>
      </c>
    </row>
    <row r="200" spans="1:27" x14ac:dyDescent="0.3">
      <c r="A200" s="19" t="str">
        <f>IF(INDEX('Agents Shift'!$B:$B,ROW())="","",INDEX('Agents Shift'!$B:$B,ROW()))</f>
        <v/>
      </c>
      <c r="B200" s="20" t="str">
        <f>IF($A200="","",_xlfn.XLOOKUP($A200,HC!$A:$A,HC!$B:$B,""))</f>
        <v/>
      </c>
      <c r="C200" s="19" t="str">
        <f>IF($A200="","",_xlfn.XLOOKUP($A200,HC!$A:$A,HC!$E:$E,""))</f>
        <v/>
      </c>
      <c r="D200" s="20" t="str">
        <f>IF($A200="","",_xlfn.XLOOKUP($A200,HC!$A:$A,HC!$D:$D,""))</f>
        <v/>
      </c>
      <c r="E200" s="68" t="str">
        <f>IF(OR($A200="",$AE$3=""),"",IFERROR(IF(ISBLANK(INDEX('Agents Shift'!$F:$S,MATCH($A200,'Agents Shift'!$B:$B,0),$AE$3)),"",INDEX('Agents Shift'!$F:$S,MATCH($A200,'Agents Shift'!$B:$B,0),$AE$3)),""))</f>
        <v/>
      </c>
      <c r="F200" s="68" t="str">
        <f>IF(OR($A200="",$AE$3=""),"",IFERROR(IF(ISBLANK(INDEX('Agents Shift'!$F:$S,MATCH($A200,'Agents Shift'!$B:$B,0),$AE$3+1)),"",INDEX('Agents Shift'!$F:$S,MATCH($A200,'Agents Shift'!$B:$B,0),$AE$3+1)),""))</f>
        <v/>
      </c>
      <c r="G200" s="20" t="str">
        <f>IF($A200="","",_xlfn.XLOOKUP($A200,HC!$A:$A,HC!$C:$C,""))</f>
        <v/>
      </c>
      <c r="H200" s="20" t="str">
        <f t="shared" si="39"/>
        <v/>
      </c>
      <c r="I200" s="19" t="str">
        <f t="shared" si="40"/>
        <v/>
      </c>
      <c r="J200" s="19" t="str">
        <f>IF(OR($A200="",$H200=""),"",IF($H200="Not in Web Tool","Unmatched",_xlfn.XLOOKUP($H200,'RAW Data'!$E:$E,'RAW Data'!$F:$F,"Unmapped")))</f>
        <v/>
      </c>
      <c r="K200" s="19" t="str">
        <f t="shared" si="41"/>
        <v/>
      </c>
      <c r="M200" s="21" t="str">
        <f t="shared" si="42"/>
        <v/>
      </c>
      <c r="N200" s="21" t="str">
        <f t="shared" si="43"/>
        <v/>
      </c>
      <c r="P200" s="22" t="s">
        <v>179</v>
      </c>
      <c r="Q200" s="23">
        <v>196</v>
      </c>
      <c r="R200" s="23" t="str">
        <f>IF($C$3="Live Paste",IF($P200="","",$P200&amp;""),IF($AD$3="","",INDEX('Extraction History'!$A$3:$DT$9102,$Q200,$AD$3)&amp;""))</f>
        <v>Offline · 1:13:49:39</v>
      </c>
      <c r="S200" s="23">
        <f t="shared" si="50"/>
        <v>1173</v>
      </c>
      <c r="T200" s="23" t="str">
        <f t="shared" si="44"/>
        <v/>
      </c>
      <c r="U200" s="23" t="str">
        <f t="shared" si="45"/>
        <v/>
      </c>
      <c r="V200" s="24" t="str">
        <f t="shared" si="46"/>
        <v/>
      </c>
      <c r="W200" s="23">
        <f t="shared" si="51"/>
        <v>1174</v>
      </c>
      <c r="X200" s="23" t="str">
        <f t="shared" si="47"/>
        <v/>
      </c>
      <c r="Y200" s="23" t="str">
        <f t="shared" si="48"/>
        <v/>
      </c>
      <c r="Z200" s="23" t="str">
        <f t="shared" si="49"/>
        <v/>
      </c>
      <c r="AA200" s="25" t="str">
        <f>IF($U200="","",IF(COUNTIF(HC!$C:$C,$U200)&gt;0,"Y",IF(COUNTIF($U$5:$U200,$U200)=1,"N","dup")))</f>
        <v/>
      </c>
    </row>
    <row r="201" spans="1:27" x14ac:dyDescent="0.3">
      <c r="A201" s="19" t="str">
        <f>IF(INDEX('Agents Shift'!$B:$B,ROW())="","",INDEX('Agents Shift'!$B:$B,ROW()))</f>
        <v/>
      </c>
      <c r="B201" s="20" t="str">
        <f>IF($A201="","",_xlfn.XLOOKUP($A201,HC!$A:$A,HC!$B:$B,""))</f>
        <v/>
      </c>
      <c r="C201" s="19" t="str">
        <f>IF($A201="","",_xlfn.XLOOKUP($A201,HC!$A:$A,HC!$E:$E,""))</f>
        <v/>
      </c>
      <c r="D201" s="20" t="str">
        <f>IF($A201="","",_xlfn.XLOOKUP($A201,HC!$A:$A,HC!$D:$D,""))</f>
        <v/>
      </c>
      <c r="E201" s="68" t="str">
        <f>IF(OR($A201="",$AE$3=""),"",IFERROR(IF(ISBLANK(INDEX('Agents Shift'!$F:$S,MATCH($A201,'Agents Shift'!$B:$B,0),$AE$3)),"",INDEX('Agents Shift'!$F:$S,MATCH($A201,'Agents Shift'!$B:$B,0),$AE$3)),""))</f>
        <v/>
      </c>
      <c r="F201" s="68" t="str">
        <f>IF(OR($A201="",$AE$3=""),"",IFERROR(IF(ISBLANK(INDEX('Agents Shift'!$F:$S,MATCH($A201,'Agents Shift'!$B:$B,0),$AE$3+1)),"",INDEX('Agents Shift'!$F:$S,MATCH($A201,'Agents Shift'!$B:$B,0),$AE$3+1)),""))</f>
        <v/>
      </c>
      <c r="G201" s="20" t="str">
        <f>IF($A201="","",_xlfn.XLOOKUP($A201,HC!$A:$A,HC!$C:$C,""))</f>
        <v/>
      </c>
      <c r="H201" s="20" t="str">
        <f t="shared" si="39"/>
        <v/>
      </c>
      <c r="I201" s="19" t="str">
        <f t="shared" si="40"/>
        <v/>
      </c>
      <c r="J201" s="19" t="str">
        <f>IF(OR($A201="",$H201=""),"",IF($H201="Not in Web Tool","Unmatched",_xlfn.XLOOKUP($H201,'RAW Data'!$E:$E,'RAW Data'!$F:$F,"Unmapped")))</f>
        <v/>
      </c>
      <c r="K201" s="19" t="str">
        <f t="shared" si="41"/>
        <v/>
      </c>
      <c r="M201" s="21" t="str">
        <f t="shared" si="42"/>
        <v/>
      </c>
      <c r="N201" s="21" t="str">
        <f t="shared" si="43"/>
        <v/>
      </c>
      <c r="P201" s="22" t="s">
        <v>119</v>
      </c>
      <c r="Q201" s="23">
        <v>197</v>
      </c>
      <c r="R201" s="23" t="str">
        <f>IF($C$3="Live Paste",IF($P201="","",$P201&amp;""),IF($AD$3="","",INDEX('Extraction History'!$A$3:$DT$9102,$Q201,$AD$3)&amp;""))</f>
        <v> 0  0  0</v>
      </c>
      <c r="S201" s="23">
        <f t="shared" si="50"/>
        <v>1179</v>
      </c>
      <c r="T201" s="23" t="str">
        <f t="shared" si="44"/>
        <v/>
      </c>
      <c r="U201" s="23" t="str">
        <f t="shared" si="45"/>
        <v/>
      </c>
      <c r="V201" s="24" t="str">
        <f t="shared" si="46"/>
        <v/>
      </c>
      <c r="W201" s="23">
        <f t="shared" si="51"/>
        <v>1180</v>
      </c>
      <c r="X201" s="23" t="str">
        <f t="shared" si="47"/>
        <v/>
      </c>
      <c r="Y201" s="23" t="str">
        <f t="shared" si="48"/>
        <v/>
      </c>
      <c r="Z201" s="23" t="str">
        <f t="shared" si="49"/>
        <v/>
      </c>
      <c r="AA201" s="25" t="str">
        <f>IF($U201="","",IF(COUNTIF(HC!$C:$C,$U201)&gt;0,"Y",IF(COUNTIF($U$5:$U201,$U201)=1,"N","dup")))</f>
        <v/>
      </c>
    </row>
    <row r="202" spans="1:27" x14ac:dyDescent="0.3">
      <c r="A202" s="19" t="str">
        <f>IF(INDEX('Agents Shift'!$B:$B,ROW())="","",INDEX('Agents Shift'!$B:$B,ROW()))</f>
        <v/>
      </c>
      <c r="B202" s="20" t="str">
        <f>IF($A202="","",_xlfn.XLOOKUP($A202,HC!$A:$A,HC!$B:$B,""))</f>
        <v/>
      </c>
      <c r="C202" s="19" t="str">
        <f>IF($A202="","",_xlfn.XLOOKUP($A202,HC!$A:$A,HC!$E:$E,""))</f>
        <v/>
      </c>
      <c r="D202" s="20" t="str">
        <f>IF($A202="","",_xlfn.XLOOKUP($A202,HC!$A:$A,HC!$D:$D,""))</f>
        <v/>
      </c>
      <c r="E202" s="68" t="str">
        <f>IF(OR($A202="",$AE$3=""),"",IFERROR(IF(ISBLANK(INDEX('Agents Shift'!$F:$S,MATCH($A202,'Agents Shift'!$B:$B,0),$AE$3)),"",INDEX('Agents Shift'!$F:$S,MATCH($A202,'Agents Shift'!$B:$B,0),$AE$3)),""))</f>
        <v/>
      </c>
      <c r="F202" s="68" t="str">
        <f>IF(OR($A202="",$AE$3=""),"",IFERROR(IF(ISBLANK(INDEX('Agents Shift'!$F:$S,MATCH($A202,'Agents Shift'!$B:$B,0),$AE$3+1)),"",INDEX('Agents Shift'!$F:$S,MATCH($A202,'Agents Shift'!$B:$B,0),$AE$3+1)),""))</f>
        <v/>
      </c>
      <c r="G202" s="20" t="str">
        <f>IF($A202="","",_xlfn.XLOOKUP($A202,HC!$A:$A,HC!$C:$C,""))</f>
        <v/>
      </c>
      <c r="H202" s="20" t="str">
        <f t="shared" si="39"/>
        <v/>
      </c>
      <c r="I202" s="19" t="str">
        <f t="shared" si="40"/>
        <v/>
      </c>
      <c r="J202" s="19" t="str">
        <f>IF(OR($A202="",$H202=""),"",IF($H202="Not in Web Tool","Unmatched",_xlfn.XLOOKUP($H202,'RAW Data'!$E:$E,'RAW Data'!$F:$F,"Unmapped")))</f>
        <v/>
      </c>
      <c r="K202" s="19" t="str">
        <f t="shared" si="41"/>
        <v/>
      </c>
      <c r="M202" s="21" t="str">
        <f t="shared" si="42"/>
        <v/>
      </c>
      <c r="N202" s="21" t="str">
        <f t="shared" si="43"/>
        <v/>
      </c>
      <c r="P202" s="22" t="s">
        <v>120</v>
      </c>
      <c r="Q202" s="23">
        <v>198</v>
      </c>
      <c r="R202" s="23" t="str">
        <f>IF($C$3="Live Paste",IF($P202="","",$P202&amp;""),IF($AD$3="","",INDEX('Extraction History'!$A$3:$DT$9102,$Q202,$AD$3)&amp;""))</f>
        <v> 00:00:00  00:00:00  --:--:--</v>
      </c>
      <c r="S202" s="23">
        <f t="shared" si="50"/>
        <v>1185</v>
      </c>
      <c r="T202" s="23" t="str">
        <f t="shared" si="44"/>
        <v/>
      </c>
      <c r="U202" s="23" t="str">
        <f t="shared" si="45"/>
        <v/>
      </c>
      <c r="V202" s="24" t="str">
        <f t="shared" si="46"/>
        <v/>
      </c>
      <c r="W202" s="23">
        <f t="shared" si="51"/>
        <v>1186</v>
      </c>
      <c r="X202" s="23" t="str">
        <f t="shared" si="47"/>
        <v/>
      </c>
      <c r="Y202" s="23" t="str">
        <f t="shared" si="48"/>
        <v/>
      </c>
      <c r="Z202" s="23" t="str">
        <f t="shared" si="49"/>
        <v/>
      </c>
      <c r="AA202" s="25" t="str">
        <f>IF($U202="","",IF(COUNTIF(HC!$C:$C,$U202)&gt;0,"Y",IF(COUNTIF($U$5:$U202,$U202)=1,"N","dup")))</f>
        <v/>
      </c>
    </row>
    <row r="203" spans="1:27" x14ac:dyDescent="0.3">
      <c r="A203" s="19" t="str">
        <f>IF(INDEX('Agents Shift'!$B:$B,ROW())="","",INDEX('Agents Shift'!$B:$B,ROW()))</f>
        <v/>
      </c>
      <c r="B203" s="20" t="str">
        <f>IF($A203="","",_xlfn.XLOOKUP($A203,HC!$A:$A,HC!$B:$B,""))</f>
        <v/>
      </c>
      <c r="C203" s="19" t="str">
        <f>IF($A203="","",_xlfn.XLOOKUP($A203,HC!$A:$A,HC!$E:$E,""))</f>
        <v/>
      </c>
      <c r="D203" s="20" t="str">
        <f>IF($A203="","",_xlfn.XLOOKUP($A203,HC!$A:$A,HC!$D:$D,""))</f>
        <v/>
      </c>
      <c r="E203" s="68" t="str">
        <f>IF(OR($A203="",$AE$3=""),"",IFERROR(IF(ISBLANK(INDEX('Agents Shift'!$F:$S,MATCH($A203,'Agents Shift'!$B:$B,0),$AE$3)),"",INDEX('Agents Shift'!$F:$S,MATCH($A203,'Agents Shift'!$B:$B,0),$AE$3)),""))</f>
        <v/>
      </c>
      <c r="F203" s="68" t="str">
        <f>IF(OR($A203="",$AE$3=""),"",IFERROR(IF(ISBLANK(INDEX('Agents Shift'!$F:$S,MATCH($A203,'Agents Shift'!$B:$B,0),$AE$3+1)),"",INDEX('Agents Shift'!$F:$S,MATCH($A203,'Agents Shift'!$B:$B,0),$AE$3+1)),""))</f>
        <v/>
      </c>
      <c r="G203" s="20" t="str">
        <f>IF($A203="","",_xlfn.XLOOKUP($A203,HC!$A:$A,HC!$C:$C,""))</f>
        <v/>
      </c>
      <c r="H203" s="20" t="str">
        <f t="shared" si="39"/>
        <v/>
      </c>
      <c r="I203" s="19" t="str">
        <f t="shared" si="40"/>
        <v/>
      </c>
      <c r="J203" s="19" t="str">
        <f>IF(OR($A203="",$H203=""),"",IF($H203="Not in Web Tool","Unmatched",_xlfn.XLOOKUP($H203,'RAW Data'!$E:$E,'RAW Data'!$F:$F,"Unmapped")))</f>
        <v/>
      </c>
      <c r="K203" s="19" t="str">
        <f t="shared" si="41"/>
        <v/>
      </c>
      <c r="M203" s="21" t="str">
        <f t="shared" si="42"/>
        <v/>
      </c>
      <c r="N203" s="21" t="str">
        <f t="shared" si="43"/>
        <v/>
      </c>
      <c r="P203" s="22" t="s">
        <v>34</v>
      </c>
      <c r="Q203" s="23">
        <v>199</v>
      </c>
      <c r="R203" s="23" t="str">
        <f>IF($C$3="Live Paste",IF($P203="","",$P203&amp;""),IF($AD$3="","",INDEX('Extraction History'!$A$3:$DT$9102,$Q203,$AD$3)&amp;""))</f>
        <v>Employee State</v>
      </c>
      <c r="S203" s="23">
        <f t="shared" si="50"/>
        <v>1191</v>
      </c>
      <c r="T203" s="23" t="str">
        <f t="shared" si="44"/>
        <v/>
      </c>
      <c r="U203" s="23" t="str">
        <f t="shared" si="45"/>
        <v/>
      </c>
      <c r="V203" s="24" t="str">
        <f t="shared" si="46"/>
        <v/>
      </c>
      <c r="W203" s="23">
        <f t="shared" si="51"/>
        <v>1192</v>
      </c>
      <c r="X203" s="23" t="str">
        <f t="shared" si="47"/>
        <v/>
      </c>
      <c r="Y203" s="23" t="str">
        <f t="shared" si="48"/>
        <v/>
      </c>
      <c r="Z203" s="23" t="str">
        <f t="shared" si="49"/>
        <v/>
      </c>
      <c r="AA203" s="25" t="str">
        <f>IF($U203="","",IF(COUNTIF(HC!$C:$C,$U203)&gt;0,"Y",IF(COUNTIF($U$5:$U203,$U203)=1,"N","dup")))</f>
        <v/>
      </c>
    </row>
    <row r="204" spans="1:27" x14ac:dyDescent="0.3">
      <c r="A204" s="19" t="str">
        <f>IF(INDEX('Agents Shift'!$B:$B,ROW())="","",INDEX('Agents Shift'!$B:$B,ROW()))</f>
        <v/>
      </c>
      <c r="B204" s="20" t="str">
        <f>IF($A204="","",_xlfn.XLOOKUP($A204,HC!$A:$A,HC!$B:$B,""))</f>
        <v/>
      </c>
      <c r="C204" s="19" t="str">
        <f>IF($A204="","",_xlfn.XLOOKUP($A204,HC!$A:$A,HC!$E:$E,""))</f>
        <v/>
      </c>
      <c r="D204" s="20" t="str">
        <f>IF($A204="","",_xlfn.XLOOKUP($A204,HC!$A:$A,HC!$D:$D,""))</f>
        <v/>
      </c>
      <c r="E204" s="68" t="str">
        <f>IF(OR($A204="",$AE$3=""),"",IFERROR(IF(ISBLANK(INDEX('Agents Shift'!$F:$S,MATCH($A204,'Agents Shift'!$B:$B,0),$AE$3)),"",INDEX('Agents Shift'!$F:$S,MATCH($A204,'Agents Shift'!$B:$B,0),$AE$3)),""))</f>
        <v/>
      </c>
      <c r="F204" s="68" t="str">
        <f>IF(OR($A204="",$AE$3=""),"",IFERROR(IF(ISBLANK(INDEX('Agents Shift'!$F:$S,MATCH($A204,'Agents Shift'!$B:$B,0),$AE$3+1)),"",INDEX('Agents Shift'!$F:$S,MATCH($A204,'Agents Shift'!$B:$B,0),$AE$3+1)),""))</f>
        <v/>
      </c>
      <c r="G204" s="20" t="str">
        <f>IF($A204="","",_xlfn.XLOOKUP($A204,HC!$A:$A,HC!$C:$C,""))</f>
        <v/>
      </c>
      <c r="H204" s="20" t="str">
        <f t="shared" si="39"/>
        <v/>
      </c>
      <c r="I204" s="19" t="str">
        <f t="shared" si="40"/>
        <v/>
      </c>
      <c r="J204" s="19" t="str">
        <f>IF(OR($A204="",$H204=""),"",IF($H204="Not in Web Tool","Unmatched",_xlfn.XLOOKUP($H204,'RAW Data'!$E:$E,'RAW Data'!$F:$F,"Unmapped")))</f>
        <v/>
      </c>
      <c r="K204" s="19" t="str">
        <f t="shared" si="41"/>
        <v/>
      </c>
      <c r="M204" s="21" t="str">
        <f t="shared" si="42"/>
        <v/>
      </c>
      <c r="N204" s="21" t="str">
        <f t="shared" si="43"/>
        <v/>
      </c>
      <c r="P204" s="22" t="s">
        <v>39</v>
      </c>
      <c r="Q204" s="23">
        <v>200</v>
      </c>
      <c r="R204" s="23" t="str">
        <f>IF($C$3="Live Paste",IF($P204="","",$P204&amp;""),IF($AD$3="","",INDEX('Extraction History'!$A$3:$DT$9102,$Q204,$AD$3)&amp;""))</f>
        <v>DA</v>
      </c>
      <c r="S204" s="23">
        <f t="shared" si="50"/>
        <v>1197</v>
      </c>
      <c r="T204" s="23" t="str">
        <f t="shared" si="44"/>
        <v/>
      </c>
      <c r="U204" s="23" t="str">
        <f t="shared" si="45"/>
        <v/>
      </c>
      <c r="V204" s="24" t="str">
        <f t="shared" si="46"/>
        <v/>
      </c>
      <c r="W204" s="23">
        <f t="shared" si="51"/>
        <v>1198</v>
      </c>
      <c r="X204" s="23" t="str">
        <f t="shared" si="47"/>
        <v/>
      </c>
      <c r="Y204" s="23" t="str">
        <f t="shared" si="48"/>
        <v/>
      </c>
      <c r="Z204" s="23" t="str">
        <f t="shared" si="49"/>
        <v/>
      </c>
      <c r="AA204" s="25" t="str">
        <f>IF($U204="","",IF(COUNTIF(HC!$C:$C,$U204)&gt;0,"Y",IF(COUNTIF($U$5:$U204,$U204)=1,"N","dup")))</f>
        <v/>
      </c>
    </row>
    <row r="205" spans="1:27" x14ac:dyDescent="0.3">
      <c r="A205" s="19" t="str">
        <f>IF(INDEX('Agents Shift'!$B:$B,ROW())="","",INDEX('Agents Shift'!$B:$B,ROW()))</f>
        <v/>
      </c>
      <c r="B205" s="20" t="str">
        <f>IF($A205="","",_xlfn.XLOOKUP($A205,HC!$A:$A,HC!$B:$B,""))</f>
        <v/>
      </c>
      <c r="C205" s="19" t="str">
        <f>IF($A205="","",_xlfn.XLOOKUP($A205,HC!$A:$A,HC!$E:$E,""))</f>
        <v/>
      </c>
      <c r="D205" s="20" t="str">
        <f>IF($A205="","",_xlfn.XLOOKUP($A205,HC!$A:$A,HC!$D:$D,""))</f>
        <v/>
      </c>
      <c r="E205" s="68" t="str">
        <f>IF(OR($A205="",$AE$3=""),"",IFERROR(IF(ISBLANK(INDEX('Agents Shift'!$F:$S,MATCH($A205,'Agents Shift'!$B:$B,0),$AE$3)),"",INDEX('Agents Shift'!$F:$S,MATCH($A205,'Agents Shift'!$B:$B,0),$AE$3)),""))</f>
        <v/>
      </c>
      <c r="F205" s="68" t="str">
        <f>IF(OR($A205="",$AE$3=""),"",IFERROR(IF(ISBLANK(INDEX('Agents Shift'!$F:$S,MATCH($A205,'Agents Shift'!$B:$B,0),$AE$3+1)),"",INDEX('Agents Shift'!$F:$S,MATCH($A205,'Agents Shift'!$B:$B,0),$AE$3+1)),""))</f>
        <v/>
      </c>
      <c r="G205" s="20" t="str">
        <f>IF($A205="","",_xlfn.XLOOKUP($A205,HC!$A:$A,HC!$C:$C,""))</f>
        <v/>
      </c>
      <c r="H205" s="20" t="str">
        <f t="shared" si="39"/>
        <v/>
      </c>
      <c r="I205" s="19" t="str">
        <f t="shared" si="40"/>
        <v/>
      </c>
      <c r="J205" s="19" t="str">
        <f>IF(OR($A205="",$H205=""),"",IF($H205="Not in Web Tool","Unmatched",_xlfn.XLOOKUP($H205,'RAW Data'!$E:$E,'RAW Data'!$F:$F,"Unmapped")))</f>
        <v/>
      </c>
      <c r="K205" s="19" t="str">
        <f t="shared" si="41"/>
        <v/>
      </c>
      <c r="M205" s="21" t="str">
        <f t="shared" si="42"/>
        <v/>
      </c>
      <c r="N205" s="21" t="str">
        <f t="shared" si="43"/>
        <v/>
      </c>
      <c r="P205" s="22" t="s">
        <v>180</v>
      </c>
      <c r="Q205" s="23">
        <v>201</v>
      </c>
      <c r="R205" s="23" t="str">
        <f>IF($C$3="Live Paste",IF($P205="","",$P205&amp;""),IF($AD$3="","",INDEX('Extraction History'!$A$3:$DT$9102,$Q205,$AD$3)&amp;""))</f>
        <v>Dummy_USR 141 29200</v>
      </c>
      <c r="S205" s="23">
        <f t="shared" si="50"/>
        <v>1203</v>
      </c>
      <c r="T205" s="23" t="str">
        <f t="shared" si="44"/>
        <v/>
      </c>
      <c r="U205" s="23" t="str">
        <f t="shared" si="45"/>
        <v/>
      </c>
      <c r="V205" s="24" t="str">
        <f t="shared" si="46"/>
        <v/>
      </c>
      <c r="W205" s="23">
        <f t="shared" si="51"/>
        <v>1204</v>
      </c>
      <c r="X205" s="23" t="str">
        <f t="shared" si="47"/>
        <v/>
      </c>
      <c r="Y205" s="23" t="str">
        <f t="shared" si="48"/>
        <v/>
      </c>
      <c r="Z205" s="23" t="str">
        <f t="shared" si="49"/>
        <v/>
      </c>
      <c r="AA205" s="25" t="str">
        <f>IF($U205="","",IF(COUNTIF(HC!$C:$C,$U205)&gt;0,"Y",IF(COUNTIF($U$5:$U205,$U205)=1,"N","dup")))</f>
        <v/>
      </c>
    </row>
    <row r="206" spans="1:27" x14ac:dyDescent="0.3">
      <c r="A206" s="19" t="str">
        <f>IF(INDEX('Agents Shift'!$B:$B,ROW())="","",INDEX('Agents Shift'!$B:$B,ROW()))</f>
        <v/>
      </c>
      <c r="B206" s="20" t="str">
        <f>IF($A206="","",_xlfn.XLOOKUP($A206,HC!$A:$A,HC!$B:$B,""))</f>
        <v/>
      </c>
      <c r="C206" s="19" t="str">
        <f>IF($A206="","",_xlfn.XLOOKUP($A206,HC!$A:$A,HC!$E:$E,""))</f>
        <v/>
      </c>
      <c r="D206" s="20" t="str">
        <f>IF($A206="","",_xlfn.XLOOKUP($A206,HC!$A:$A,HC!$D:$D,""))</f>
        <v/>
      </c>
      <c r="E206" s="68" t="str">
        <f>IF(OR($A206="",$AE$3=""),"",IFERROR(IF(ISBLANK(INDEX('Agents Shift'!$F:$S,MATCH($A206,'Agents Shift'!$B:$B,0),$AE$3)),"",INDEX('Agents Shift'!$F:$S,MATCH($A206,'Agents Shift'!$B:$B,0),$AE$3)),""))</f>
        <v/>
      </c>
      <c r="F206" s="68" t="str">
        <f>IF(OR($A206="",$AE$3=""),"",IFERROR(IF(ISBLANK(INDEX('Agents Shift'!$F:$S,MATCH($A206,'Agents Shift'!$B:$B,0),$AE$3+1)),"",INDEX('Agents Shift'!$F:$S,MATCH($A206,'Agents Shift'!$B:$B,0),$AE$3+1)),""))</f>
        <v/>
      </c>
      <c r="G206" s="20" t="str">
        <f>IF($A206="","",_xlfn.XLOOKUP($A206,HC!$A:$A,HC!$C:$C,""))</f>
        <v/>
      </c>
      <c r="H206" s="20" t="str">
        <f t="shared" si="39"/>
        <v/>
      </c>
      <c r="I206" s="19" t="str">
        <f t="shared" si="40"/>
        <v/>
      </c>
      <c r="J206" s="19" t="str">
        <f>IF(OR($A206="",$H206=""),"",IF($H206="Not in Web Tool","Unmatched",_xlfn.XLOOKUP($H206,'RAW Data'!$E:$E,'RAW Data'!$F:$F,"Unmapped")))</f>
        <v/>
      </c>
      <c r="K206" s="19" t="str">
        <f t="shared" si="41"/>
        <v/>
      </c>
      <c r="M206" s="21" t="str">
        <f t="shared" si="42"/>
        <v/>
      </c>
      <c r="N206" s="21" t="str">
        <f t="shared" si="43"/>
        <v/>
      </c>
      <c r="P206" s="22" t="s">
        <v>181</v>
      </c>
      <c r="Q206" s="23">
        <v>202</v>
      </c>
      <c r="R206" s="23" t="str">
        <f>IF($C$3="Live Paste",IF($P206="","",$P206&amp;""),IF($AD$3="","",INDEX('Extraction History'!$A$3:$DT$9102,$Q206,$AD$3)&amp;""))</f>
        <v>Offline · 1:13:54:02</v>
      </c>
      <c r="S206" s="23">
        <f t="shared" si="50"/>
        <v>1209</v>
      </c>
      <c r="T206" s="23" t="str">
        <f t="shared" si="44"/>
        <v/>
      </c>
      <c r="U206" s="23" t="str">
        <f t="shared" si="45"/>
        <v/>
      </c>
      <c r="V206" s="24" t="str">
        <f t="shared" si="46"/>
        <v/>
      </c>
      <c r="W206" s="23">
        <f t="shared" si="51"/>
        <v>1210</v>
      </c>
      <c r="X206" s="23" t="str">
        <f t="shared" si="47"/>
        <v/>
      </c>
      <c r="Y206" s="23" t="str">
        <f t="shared" si="48"/>
        <v/>
      </c>
      <c r="Z206" s="23" t="str">
        <f t="shared" si="49"/>
        <v/>
      </c>
      <c r="AA206" s="25" t="str">
        <f>IF($U206="","",IF(COUNTIF(HC!$C:$C,$U206)&gt;0,"Y",IF(COUNTIF($U$5:$U206,$U206)=1,"N","dup")))</f>
        <v/>
      </c>
    </row>
    <row r="207" spans="1:27" x14ac:dyDescent="0.3">
      <c r="A207" s="19" t="str">
        <f>IF(INDEX('Agents Shift'!$B:$B,ROW())="","",INDEX('Agents Shift'!$B:$B,ROW()))</f>
        <v/>
      </c>
      <c r="B207" s="20" t="str">
        <f>IF($A207="","",_xlfn.XLOOKUP($A207,HC!$A:$A,HC!$B:$B,""))</f>
        <v/>
      </c>
      <c r="C207" s="19" t="str">
        <f>IF($A207="","",_xlfn.XLOOKUP($A207,HC!$A:$A,HC!$E:$E,""))</f>
        <v/>
      </c>
      <c r="D207" s="20" t="str">
        <f>IF($A207="","",_xlfn.XLOOKUP($A207,HC!$A:$A,HC!$D:$D,""))</f>
        <v/>
      </c>
      <c r="E207" s="68" t="str">
        <f>IF(OR($A207="",$AE$3=""),"",IFERROR(IF(ISBLANK(INDEX('Agents Shift'!$F:$S,MATCH($A207,'Agents Shift'!$B:$B,0),$AE$3)),"",INDEX('Agents Shift'!$F:$S,MATCH($A207,'Agents Shift'!$B:$B,0),$AE$3)),""))</f>
        <v/>
      </c>
      <c r="F207" s="68" t="str">
        <f>IF(OR($A207="",$AE$3=""),"",IFERROR(IF(ISBLANK(INDEX('Agents Shift'!$F:$S,MATCH($A207,'Agents Shift'!$B:$B,0),$AE$3+1)),"",INDEX('Agents Shift'!$F:$S,MATCH($A207,'Agents Shift'!$B:$B,0),$AE$3+1)),""))</f>
        <v/>
      </c>
      <c r="G207" s="20" t="str">
        <f>IF($A207="","",_xlfn.XLOOKUP($A207,HC!$A:$A,HC!$C:$C,""))</f>
        <v/>
      </c>
      <c r="H207" s="20" t="str">
        <f t="shared" si="39"/>
        <v/>
      </c>
      <c r="I207" s="19" t="str">
        <f t="shared" si="40"/>
        <v/>
      </c>
      <c r="J207" s="19" t="str">
        <f>IF(OR($A207="",$H207=""),"",IF($H207="Not in Web Tool","Unmatched",_xlfn.XLOOKUP($H207,'RAW Data'!$E:$E,'RAW Data'!$F:$F,"Unmapped")))</f>
        <v/>
      </c>
      <c r="K207" s="19" t="str">
        <f t="shared" si="41"/>
        <v/>
      </c>
      <c r="M207" s="21" t="str">
        <f t="shared" si="42"/>
        <v/>
      </c>
      <c r="N207" s="21" t="str">
        <f t="shared" si="43"/>
        <v/>
      </c>
      <c r="P207" s="22" t="s">
        <v>119</v>
      </c>
      <c r="Q207" s="23">
        <v>203</v>
      </c>
      <c r="R207" s="23" t="str">
        <f>IF($C$3="Live Paste",IF($P207="","",$P207&amp;""),IF($AD$3="","",INDEX('Extraction History'!$A$3:$DT$9102,$Q207,$AD$3)&amp;""))</f>
        <v> 0  0  0</v>
      </c>
      <c r="S207" s="23">
        <f t="shared" si="50"/>
        <v>1215</v>
      </c>
      <c r="T207" s="23" t="str">
        <f t="shared" si="44"/>
        <v/>
      </c>
      <c r="U207" s="23" t="str">
        <f t="shared" si="45"/>
        <v/>
      </c>
      <c r="V207" s="24" t="str">
        <f t="shared" si="46"/>
        <v/>
      </c>
      <c r="W207" s="23">
        <f t="shared" si="51"/>
        <v>1216</v>
      </c>
      <c r="X207" s="23" t="str">
        <f t="shared" si="47"/>
        <v/>
      </c>
      <c r="Y207" s="23" t="str">
        <f t="shared" si="48"/>
        <v/>
      </c>
      <c r="Z207" s="23" t="str">
        <f t="shared" si="49"/>
        <v/>
      </c>
      <c r="AA207" s="25" t="str">
        <f>IF($U207="","",IF(COUNTIF(HC!$C:$C,$U207)&gt;0,"Y",IF(COUNTIF($U$5:$U207,$U207)=1,"N","dup")))</f>
        <v/>
      </c>
    </row>
    <row r="208" spans="1:27" x14ac:dyDescent="0.3">
      <c r="A208" s="19" t="str">
        <f>IF(INDEX('Agents Shift'!$B:$B,ROW())="","",INDEX('Agents Shift'!$B:$B,ROW()))</f>
        <v/>
      </c>
      <c r="B208" s="20" t="str">
        <f>IF($A208="","",_xlfn.XLOOKUP($A208,HC!$A:$A,HC!$B:$B,""))</f>
        <v/>
      </c>
      <c r="C208" s="19" t="str">
        <f>IF($A208="","",_xlfn.XLOOKUP($A208,HC!$A:$A,HC!$E:$E,""))</f>
        <v/>
      </c>
      <c r="D208" s="20" t="str">
        <f>IF($A208="","",_xlfn.XLOOKUP($A208,HC!$A:$A,HC!$D:$D,""))</f>
        <v/>
      </c>
      <c r="E208" s="68" t="str">
        <f>IF(OR($A208="",$AE$3=""),"",IFERROR(IF(ISBLANK(INDEX('Agents Shift'!$F:$S,MATCH($A208,'Agents Shift'!$B:$B,0),$AE$3)),"",INDEX('Agents Shift'!$F:$S,MATCH($A208,'Agents Shift'!$B:$B,0),$AE$3)),""))</f>
        <v/>
      </c>
      <c r="F208" s="68" t="str">
        <f>IF(OR($A208="",$AE$3=""),"",IFERROR(IF(ISBLANK(INDEX('Agents Shift'!$F:$S,MATCH($A208,'Agents Shift'!$B:$B,0),$AE$3+1)),"",INDEX('Agents Shift'!$F:$S,MATCH($A208,'Agents Shift'!$B:$B,0),$AE$3+1)),""))</f>
        <v/>
      </c>
      <c r="G208" s="20" t="str">
        <f>IF($A208="","",_xlfn.XLOOKUP($A208,HC!$A:$A,HC!$C:$C,""))</f>
        <v/>
      </c>
      <c r="H208" s="20" t="str">
        <f t="shared" si="39"/>
        <v/>
      </c>
      <c r="I208" s="19" t="str">
        <f t="shared" si="40"/>
        <v/>
      </c>
      <c r="J208" s="19" t="str">
        <f>IF(OR($A208="",$H208=""),"",IF($H208="Not in Web Tool","Unmatched",_xlfn.XLOOKUP($H208,'RAW Data'!$E:$E,'RAW Data'!$F:$F,"Unmapped")))</f>
        <v/>
      </c>
      <c r="K208" s="19" t="str">
        <f t="shared" si="41"/>
        <v/>
      </c>
      <c r="M208" s="21" t="str">
        <f t="shared" si="42"/>
        <v/>
      </c>
      <c r="N208" s="21" t="str">
        <f t="shared" si="43"/>
        <v/>
      </c>
      <c r="P208" s="22" t="s">
        <v>120</v>
      </c>
      <c r="Q208" s="23">
        <v>204</v>
      </c>
      <c r="R208" s="23" t="str">
        <f>IF($C$3="Live Paste",IF($P208="","",$P208&amp;""),IF($AD$3="","",INDEX('Extraction History'!$A$3:$DT$9102,$Q208,$AD$3)&amp;""))</f>
        <v> 00:00:00  00:00:00  --:--:--</v>
      </c>
      <c r="S208" s="23">
        <f t="shared" si="50"/>
        <v>1221</v>
      </c>
      <c r="T208" s="23" t="str">
        <f t="shared" si="44"/>
        <v/>
      </c>
      <c r="U208" s="23" t="str">
        <f t="shared" si="45"/>
        <v/>
      </c>
      <c r="V208" s="24" t="str">
        <f t="shared" si="46"/>
        <v/>
      </c>
      <c r="W208" s="23">
        <f t="shared" si="51"/>
        <v>1222</v>
      </c>
      <c r="X208" s="23" t="str">
        <f t="shared" si="47"/>
        <v/>
      </c>
      <c r="Y208" s="23" t="str">
        <f t="shared" si="48"/>
        <v/>
      </c>
      <c r="Z208" s="23" t="str">
        <f t="shared" si="49"/>
        <v/>
      </c>
      <c r="AA208" s="25" t="str">
        <f>IF($U208="","",IF(COUNTIF(HC!$C:$C,$U208)&gt;0,"Y",IF(COUNTIF($U$5:$U208,$U208)=1,"N","dup")))</f>
        <v/>
      </c>
    </row>
    <row r="209" spans="1:27" x14ac:dyDescent="0.3">
      <c r="A209" s="19" t="str">
        <f>IF(INDEX('Agents Shift'!$B:$B,ROW())="","",INDEX('Agents Shift'!$B:$B,ROW()))</f>
        <v/>
      </c>
      <c r="B209" s="20" t="str">
        <f>IF($A209="","",_xlfn.XLOOKUP($A209,HC!$A:$A,HC!$B:$B,""))</f>
        <v/>
      </c>
      <c r="C209" s="19" t="str">
        <f>IF($A209="","",_xlfn.XLOOKUP($A209,HC!$A:$A,HC!$E:$E,""))</f>
        <v/>
      </c>
      <c r="D209" s="20" t="str">
        <f>IF($A209="","",_xlfn.XLOOKUP($A209,HC!$A:$A,HC!$D:$D,""))</f>
        <v/>
      </c>
      <c r="E209" s="68" t="str">
        <f>IF(OR($A209="",$AE$3=""),"",IFERROR(IF(ISBLANK(INDEX('Agents Shift'!$F:$S,MATCH($A209,'Agents Shift'!$B:$B,0),$AE$3)),"",INDEX('Agents Shift'!$F:$S,MATCH($A209,'Agents Shift'!$B:$B,0),$AE$3)),""))</f>
        <v/>
      </c>
      <c r="F209" s="68" t="str">
        <f>IF(OR($A209="",$AE$3=""),"",IFERROR(IF(ISBLANK(INDEX('Agents Shift'!$F:$S,MATCH($A209,'Agents Shift'!$B:$B,0),$AE$3+1)),"",INDEX('Agents Shift'!$F:$S,MATCH($A209,'Agents Shift'!$B:$B,0),$AE$3+1)),""))</f>
        <v/>
      </c>
      <c r="G209" s="20" t="str">
        <f>IF($A209="","",_xlfn.XLOOKUP($A209,HC!$A:$A,HC!$C:$C,""))</f>
        <v/>
      </c>
      <c r="H209" s="20" t="str">
        <f t="shared" si="39"/>
        <v/>
      </c>
      <c r="I209" s="19" t="str">
        <f t="shared" si="40"/>
        <v/>
      </c>
      <c r="J209" s="19" t="str">
        <f>IF(OR($A209="",$H209=""),"",IF($H209="Not in Web Tool","Unmatched",_xlfn.XLOOKUP($H209,'RAW Data'!$E:$E,'RAW Data'!$F:$F,"Unmapped")))</f>
        <v/>
      </c>
      <c r="K209" s="19" t="str">
        <f t="shared" si="41"/>
        <v/>
      </c>
      <c r="M209" s="21" t="str">
        <f t="shared" si="42"/>
        <v/>
      </c>
      <c r="N209" s="21" t="str">
        <f t="shared" si="43"/>
        <v/>
      </c>
      <c r="P209" s="22" t="s">
        <v>34</v>
      </c>
      <c r="Q209" s="23">
        <v>205</v>
      </c>
      <c r="R209" s="23" t="str">
        <f>IF($C$3="Live Paste",IF($P209="","",$P209&amp;""),IF($AD$3="","",INDEX('Extraction History'!$A$3:$DT$9102,$Q209,$AD$3)&amp;""))</f>
        <v>Employee State</v>
      </c>
      <c r="S209" s="23">
        <f t="shared" si="50"/>
        <v>1227</v>
      </c>
      <c r="T209" s="23" t="str">
        <f t="shared" si="44"/>
        <v/>
      </c>
      <c r="U209" s="23" t="str">
        <f t="shared" si="45"/>
        <v/>
      </c>
      <c r="V209" s="24" t="str">
        <f t="shared" si="46"/>
        <v/>
      </c>
      <c r="W209" s="23">
        <f t="shared" si="51"/>
        <v>1228</v>
      </c>
      <c r="X209" s="23" t="str">
        <f t="shared" si="47"/>
        <v/>
      </c>
      <c r="Y209" s="23" t="str">
        <f t="shared" si="48"/>
        <v/>
      </c>
      <c r="Z209" s="23" t="str">
        <f t="shared" si="49"/>
        <v/>
      </c>
      <c r="AA209" s="25" t="str">
        <f>IF($U209="","",IF(COUNTIF(HC!$C:$C,$U209)&gt;0,"Y",IF(COUNTIF($U$5:$U209,$U209)=1,"N","dup")))</f>
        <v/>
      </c>
    </row>
    <row r="210" spans="1:27" x14ac:dyDescent="0.3">
      <c r="A210" s="19" t="str">
        <f>IF(INDEX('Agents Shift'!$B:$B,ROW())="","",INDEX('Agents Shift'!$B:$B,ROW()))</f>
        <v/>
      </c>
      <c r="B210" s="20" t="str">
        <f>IF($A210="","",_xlfn.XLOOKUP($A210,HC!$A:$A,HC!$B:$B,""))</f>
        <v/>
      </c>
      <c r="C210" s="19" t="str">
        <f>IF($A210="","",_xlfn.XLOOKUP($A210,HC!$A:$A,HC!$E:$E,""))</f>
        <v/>
      </c>
      <c r="D210" s="20" t="str">
        <f>IF($A210="","",_xlfn.XLOOKUP($A210,HC!$A:$A,HC!$D:$D,""))</f>
        <v/>
      </c>
      <c r="E210" s="68" t="str">
        <f>IF(OR($A210="",$AE$3=""),"",IFERROR(IF(ISBLANK(INDEX('Agents Shift'!$F:$S,MATCH($A210,'Agents Shift'!$B:$B,0),$AE$3)),"",INDEX('Agents Shift'!$F:$S,MATCH($A210,'Agents Shift'!$B:$B,0),$AE$3)),""))</f>
        <v/>
      </c>
      <c r="F210" s="68" t="str">
        <f>IF(OR($A210="",$AE$3=""),"",IFERROR(IF(ISBLANK(INDEX('Agents Shift'!$F:$S,MATCH($A210,'Agents Shift'!$B:$B,0),$AE$3+1)),"",INDEX('Agents Shift'!$F:$S,MATCH($A210,'Agents Shift'!$B:$B,0),$AE$3+1)),""))</f>
        <v/>
      </c>
      <c r="G210" s="20" t="str">
        <f>IF($A210="","",_xlfn.XLOOKUP($A210,HC!$A:$A,HC!$C:$C,""))</f>
        <v/>
      </c>
      <c r="H210" s="20" t="str">
        <f t="shared" si="39"/>
        <v/>
      </c>
      <c r="I210" s="19" t="str">
        <f t="shared" si="40"/>
        <v/>
      </c>
      <c r="J210" s="19" t="str">
        <f>IF(OR($A210="",$H210=""),"",IF($H210="Not in Web Tool","Unmatched",_xlfn.XLOOKUP($H210,'RAW Data'!$E:$E,'RAW Data'!$F:$F,"Unmapped")))</f>
        <v/>
      </c>
      <c r="K210" s="19" t="str">
        <f t="shared" si="41"/>
        <v/>
      </c>
      <c r="M210" s="21" t="str">
        <f t="shared" si="42"/>
        <v/>
      </c>
      <c r="N210" s="21" t="str">
        <f t="shared" si="43"/>
        <v/>
      </c>
      <c r="P210" s="22" t="s">
        <v>39</v>
      </c>
      <c r="Q210" s="23">
        <v>206</v>
      </c>
      <c r="R210" s="23" t="str">
        <f>IF($C$3="Live Paste",IF($P210="","",$P210&amp;""),IF($AD$3="","",INDEX('Extraction History'!$A$3:$DT$9102,$Q210,$AD$3)&amp;""))</f>
        <v>DA</v>
      </c>
      <c r="S210" s="23">
        <f t="shared" si="50"/>
        <v>1233</v>
      </c>
      <c r="T210" s="23" t="str">
        <f t="shared" si="44"/>
        <v/>
      </c>
      <c r="U210" s="23" t="str">
        <f t="shared" si="45"/>
        <v/>
      </c>
      <c r="V210" s="24" t="str">
        <f t="shared" si="46"/>
        <v/>
      </c>
      <c r="W210" s="23">
        <f t="shared" si="51"/>
        <v>1234</v>
      </c>
      <c r="X210" s="23" t="str">
        <f t="shared" si="47"/>
        <v/>
      </c>
      <c r="Y210" s="23" t="str">
        <f t="shared" si="48"/>
        <v/>
      </c>
      <c r="Z210" s="23" t="str">
        <f t="shared" si="49"/>
        <v/>
      </c>
      <c r="AA210" s="25" t="str">
        <f>IF($U210="","",IF(COUNTIF(HC!$C:$C,$U210)&gt;0,"Y",IF(COUNTIF($U$5:$U210,$U210)=1,"N","dup")))</f>
        <v/>
      </c>
    </row>
    <row r="211" spans="1:27" x14ac:dyDescent="0.3">
      <c r="A211" s="19" t="str">
        <f>IF(INDEX('Agents Shift'!$B:$B,ROW())="","",INDEX('Agents Shift'!$B:$B,ROW()))</f>
        <v/>
      </c>
      <c r="B211" s="20" t="str">
        <f>IF($A211="","",_xlfn.XLOOKUP($A211,HC!$A:$A,HC!$B:$B,""))</f>
        <v/>
      </c>
      <c r="C211" s="19" t="str">
        <f>IF($A211="","",_xlfn.XLOOKUP($A211,HC!$A:$A,HC!$E:$E,""))</f>
        <v/>
      </c>
      <c r="D211" s="20" t="str">
        <f>IF($A211="","",_xlfn.XLOOKUP($A211,HC!$A:$A,HC!$D:$D,""))</f>
        <v/>
      </c>
      <c r="E211" s="68" t="str">
        <f>IF(OR($A211="",$AE$3=""),"",IFERROR(IF(ISBLANK(INDEX('Agents Shift'!$F:$S,MATCH($A211,'Agents Shift'!$B:$B,0),$AE$3)),"",INDEX('Agents Shift'!$F:$S,MATCH($A211,'Agents Shift'!$B:$B,0),$AE$3)),""))</f>
        <v/>
      </c>
      <c r="F211" s="68" t="str">
        <f>IF(OR($A211="",$AE$3=""),"",IFERROR(IF(ISBLANK(INDEX('Agents Shift'!$F:$S,MATCH($A211,'Agents Shift'!$B:$B,0),$AE$3+1)),"",INDEX('Agents Shift'!$F:$S,MATCH($A211,'Agents Shift'!$B:$B,0),$AE$3+1)),""))</f>
        <v/>
      </c>
      <c r="G211" s="20" t="str">
        <f>IF($A211="","",_xlfn.XLOOKUP($A211,HC!$A:$A,HC!$C:$C,""))</f>
        <v/>
      </c>
      <c r="H211" s="20" t="str">
        <f t="shared" si="39"/>
        <v/>
      </c>
      <c r="I211" s="19" t="str">
        <f t="shared" si="40"/>
        <v/>
      </c>
      <c r="J211" s="19" t="str">
        <f>IF(OR($A211="",$H211=""),"",IF($H211="Not in Web Tool","Unmatched",_xlfn.XLOOKUP($H211,'RAW Data'!$E:$E,'RAW Data'!$F:$F,"Unmapped")))</f>
        <v/>
      </c>
      <c r="K211" s="19" t="str">
        <f t="shared" si="41"/>
        <v/>
      </c>
      <c r="M211" s="21" t="str">
        <f t="shared" si="42"/>
        <v/>
      </c>
      <c r="N211" s="21" t="str">
        <f t="shared" si="43"/>
        <v/>
      </c>
      <c r="P211" s="22" t="s">
        <v>182</v>
      </c>
      <c r="Q211" s="23">
        <v>207</v>
      </c>
      <c r="R211" s="23" t="str">
        <f>IF($C$3="Live Paste",IF($P211="","",$P211&amp;""),IF($AD$3="","",INDEX('Extraction History'!$A$3:$DT$9102,$Q211,$AD$3)&amp;""))</f>
        <v>Dummy_USR 140 29174</v>
      </c>
      <c r="S211" s="23">
        <f t="shared" si="50"/>
        <v>1239</v>
      </c>
      <c r="T211" s="23" t="str">
        <f t="shared" si="44"/>
        <v/>
      </c>
      <c r="U211" s="23" t="str">
        <f t="shared" si="45"/>
        <v/>
      </c>
      <c r="V211" s="24" t="str">
        <f t="shared" si="46"/>
        <v/>
      </c>
      <c r="W211" s="23">
        <f t="shared" si="51"/>
        <v>1240</v>
      </c>
      <c r="X211" s="23" t="str">
        <f t="shared" si="47"/>
        <v/>
      </c>
      <c r="Y211" s="23" t="str">
        <f t="shared" si="48"/>
        <v/>
      </c>
      <c r="Z211" s="23" t="str">
        <f t="shared" si="49"/>
        <v/>
      </c>
      <c r="AA211" s="25" t="str">
        <f>IF($U211="","",IF(COUNTIF(HC!$C:$C,$U211)&gt;0,"Y",IF(COUNTIF($U$5:$U211,$U211)=1,"N","dup")))</f>
        <v/>
      </c>
    </row>
    <row r="212" spans="1:27" x14ac:dyDescent="0.3">
      <c r="A212" s="19" t="str">
        <f>IF(INDEX('Agents Shift'!$B:$B,ROW())="","",INDEX('Agents Shift'!$B:$B,ROW()))</f>
        <v/>
      </c>
      <c r="B212" s="20" t="str">
        <f>IF($A212="","",_xlfn.XLOOKUP($A212,HC!$A:$A,HC!$B:$B,""))</f>
        <v/>
      </c>
      <c r="C212" s="19" t="str">
        <f>IF($A212="","",_xlfn.XLOOKUP($A212,HC!$A:$A,HC!$E:$E,""))</f>
        <v/>
      </c>
      <c r="D212" s="20" t="str">
        <f>IF($A212="","",_xlfn.XLOOKUP($A212,HC!$A:$A,HC!$D:$D,""))</f>
        <v/>
      </c>
      <c r="E212" s="68" t="str">
        <f>IF(OR($A212="",$AE$3=""),"",IFERROR(IF(ISBLANK(INDEX('Agents Shift'!$F:$S,MATCH($A212,'Agents Shift'!$B:$B,0),$AE$3)),"",INDEX('Agents Shift'!$F:$S,MATCH($A212,'Agents Shift'!$B:$B,0),$AE$3)),""))</f>
        <v/>
      </c>
      <c r="F212" s="68" t="str">
        <f>IF(OR($A212="",$AE$3=""),"",IFERROR(IF(ISBLANK(INDEX('Agents Shift'!$F:$S,MATCH($A212,'Agents Shift'!$B:$B,0),$AE$3+1)),"",INDEX('Agents Shift'!$F:$S,MATCH($A212,'Agents Shift'!$B:$B,0),$AE$3+1)),""))</f>
        <v/>
      </c>
      <c r="G212" s="20" t="str">
        <f>IF($A212="","",_xlfn.XLOOKUP($A212,HC!$A:$A,HC!$C:$C,""))</f>
        <v/>
      </c>
      <c r="H212" s="20" t="str">
        <f t="shared" si="39"/>
        <v/>
      </c>
      <c r="I212" s="19" t="str">
        <f t="shared" si="40"/>
        <v/>
      </c>
      <c r="J212" s="19" t="str">
        <f>IF(OR($A212="",$H212=""),"",IF($H212="Not in Web Tool","Unmatched",_xlfn.XLOOKUP($H212,'RAW Data'!$E:$E,'RAW Data'!$F:$F,"Unmapped")))</f>
        <v/>
      </c>
      <c r="K212" s="19" t="str">
        <f t="shared" si="41"/>
        <v/>
      </c>
      <c r="M212" s="21" t="str">
        <f t="shared" si="42"/>
        <v/>
      </c>
      <c r="N212" s="21" t="str">
        <f t="shared" si="43"/>
        <v/>
      </c>
      <c r="P212" s="22" t="s">
        <v>140</v>
      </c>
      <c r="Q212" s="23">
        <v>208</v>
      </c>
      <c r="R212" s="23" t="str">
        <f>IF($C$3="Live Paste",IF($P212="","",$P212&amp;""),IF($AD$3="","",INDEX('Extraction History'!$A$3:$DT$9102,$Q212,$AD$3)&amp;""))</f>
        <v>Unknown</v>
      </c>
      <c r="S212" s="23">
        <f t="shared" si="50"/>
        <v>1245</v>
      </c>
      <c r="T212" s="23" t="str">
        <f t="shared" si="44"/>
        <v/>
      </c>
      <c r="U212" s="23" t="str">
        <f t="shared" si="45"/>
        <v/>
      </c>
      <c r="V212" s="24" t="str">
        <f t="shared" si="46"/>
        <v/>
      </c>
      <c r="W212" s="23">
        <f t="shared" si="51"/>
        <v>1246</v>
      </c>
      <c r="X212" s="23" t="str">
        <f t="shared" si="47"/>
        <v/>
      </c>
      <c r="Y212" s="23" t="str">
        <f t="shared" si="48"/>
        <v/>
      </c>
      <c r="Z212" s="23" t="str">
        <f t="shared" si="49"/>
        <v/>
      </c>
      <c r="AA212" s="25" t="str">
        <f>IF($U212="","",IF(COUNTIF(HC!$C:$C,$U212)&gt;0,"Y",IF(COUNTIF($U$5:$U212,$U212)=1,"N","dup")))</f>
        <v/>
      </c>
    </row>
    <row r="213" spans="1:27" x14ac:dyDescent="0.3">
      <c r="A213" s="19" t="str">
        <f>IF(INDEX('Agents Shift'!$B:$B,ROW())="","",INDEX('Agents Shift'!$B:$B,ROW()))</f>
        <v/>
      </c>
      <c r="B213" s="20" t="str">
        <f>IF($A213="","",_xlfn.XLOOKUP($A213,HC!$A:$A,HC!$B:$B,""))</f>
        <v/>
      </c>
      <c r="C213" s="19" t="str">
        <f>IF($A213="","",_xlfn.XLOOKUP($A213,HC!$A:$A,HC!$E:$E,""))</f>
        <v/>
      </c>
      <c r="D213" s="20" t="str">
        <f>IF($A213="","",_xlfn.XLOOKUP($A213,HC!$A:$A,HC!$D:$D,""))</f>
        <v/>
      </c>
      <c r="E213" s="68" t="str">
        <f>IF(OR($A213="",$AE$3=""),"",IFERROR(IF(ISBLANK(INDEX('Agents Shift'!$F:$S,MATCH($A213,'Agents Shift'!$B:$B,0),$AE$3)),"",INDEX('Agents Shift'!$F:$S,MATCH($A213,'Agents Shift'!$B:$B,0),$AE$3)),""))</f>
        <v/>
      </c>
      <c r="F213" s="68" t="str">
        <f>IF(OR($A213="",$AE$3=""),"",IFERROR(IF(ISBLANK(INDEX('Agents Shift'!$F:$S,MATCH($A213,'Agents Shift'!$B:$B,0),$AE$3+1)),"",INDEX('Agents Shift'!$F:$S,MATCH($A213,'Agents Shift'!$B:$B,0),$AE$3+1)),""))</f>
        <v/>
      </c>
      <c r="G213" s="20" t="str">
        <f>IF($A213="","",_xlfn.XLOOKUP($A213,HC!$A:$A,HC!$C:$C,""))</f>
        <v/>
      </c>
      <c r="H213" s="20" t="str">
        <f t="shared" si="39"/>
        <v/>
      </c>
      <c r="I213" s="19" t="str">
        <f t="shared" si="40"/>
        <v/>
      </c>
      <c r="J213" s="19" t="str">
        <f>IF(OR($A213="",$H213=""),"",IF($H213="Not in Web Tool","Unmatched",_xlfn.XLOOKUP($H213,'RAW Data'!$E:$E,'RAW Data'!$F:$F,"Unmapped")))</f>
        <v/>
      </c>
      <c r="K213" s="19" t="str">
        <f t="shared" si="41"/>
        <v/>
      </c>
      <c r="M213" s="21" t="str">
        <f t="shared" si="42"/>
        <v/>
      </c>
      <c r="N213" s="21" t="str">
        <f t="shared" si="43"/>
        <v/>
      </c>
      <c r="P213" s="22" t="s">
        <v>119</v>
      </c>
      <c r="Q213" s="23">
        <v>209</v>
      </c>
      <c r="R213" s="23" t="str">
        <f>IF($C$3="Live Paste",IF($P213="","",$P213&amp;""),IF($AD$3="","",INDEX('Extraction History'!$A$3:$DT$9102,$Q213,$AD$3)&amp;""))</f>
        <v> 0  0  0</v>
      </c>
      <c r="S213" s="23">
        <f t="shared" si="50"/>
        <v>1251</v>
      </c>
      <c r="T213" s="23" t="str">
        <f t="shared" si="44"/>
        <v/>
      </c>
      <c r="U213" s="23" t="str">
        <f t="shared" si="45"/>
        <v/>
      </c>
      <c r="V213" s="24" t="str">
        <f t="shared" si="46"/>
        <v/>
      </c>
      <c r="W213" s="23">
        <f t="shared" si="51"/>
        <v>1252</v>
      </c>
      <c r="X213" s="23" t="str">
        <f t="shared" si="47"/>
        <v/>
      </c>
      <c r="Y213" s="23" t="str">
        <f t="shared" si="48"/>
        <v/>
      </c>
      <c r="Z213" s="23" t="str">
        <f t="shared" si="49"/>
        <v/>
      </c>
      <c r="AA213" s="25" t="str">
        <f>IF($U213="","",IF(COUNTIF(HC!$C:$C,$U213)&gt;0,"Y",IF(COUNTIF($U$5:$U213,$U213)=1,"N","dup")))</f>
        <v/>
      </c>
    </row>
    <row r="214" spans="1:27" x14ac:dyDescent="0.3">
      <c r="A214" s="19" t="str">
        <f>IF(INDEX('Agents Shift'!$B:$B,ROW())="","",INDEX('Agents Shift'!$B:$B,ROW()))</f>
        <v/>
      </c>
      <c r="B214" s="20" t="str">
        <f>IF($A214="","",_xlfn.XLOOKUP($A214,HC!$A:$A,HC!$B:$B,""))</f>
        <v/>
      </c>
      <c r="C214" s="19" t="str">
        <f>IF($A214="","",_xlfn.XLOOKUP($A214,HC!$A:$A,HC!$E:$E,""))</f>
        <v/>
      </c>
      <c r="D214" s="20" t="str">
        <f>IF($A214="","",_xlfn.XLOOKUP($A214,HC!$A:$A,HC!$D:$D,""))</f>
        <v/>
      </c>
      <c r="E214" s="68" t="str">
        <f>IF(OR($A214="",$AE$3=""),"",IFERROR(IF(ISBLANK(INDEX('Agents Shift'!$F:$S,MATCH($A214,'Agents Shift'!$B:$B,0),$AE$3)),"",INDEX('Agents Shift'!$F:$S,MATCH($A214,'Agents Shift'!$B:$B,0),$AE$3)),""))</f>
        <v/>
      </c>
      <c r="F214" s="68" t="str">
        <f>IF(OR($A214="",$AE$3=""),"",IFERROR(IF(ISBLANK(INDEX('Agents Shift'!$F:$S,MATCH($A214,'Agents Shift'!$B:$B,0),$AE$3+1)),"",INDEX('Agents Shift'!$F:$S,MATCH($A214,'Agents Shift'!$B:$B,0),$AE$3+1)),""))</f>
        <v/>
      </c>
      <c r="G214" s="20" t="str">
        <f>IF($A214="","",_xlfn.XLOOKUP($A214,HC!$A:$A,HC!$C:$C,""))</f>
        <v/>
      </c>
      <c r="H214" s="20" t="str">
        <f t="shared" si="39"/>
        <v/>
      </c>
      <c r="I214" s="19" t="str">
        <f t="shared" si="40"/>
        <v/>
      </c>
      <c r="J214" s="19" t="str">
        <f>IF(OR($A214="",$H214=""),"",IF($H214="Not in Web Tool","Unmatched",_xlfn.XLOOKUP($H214,'RAW Data'!$E:$E,'RAW Data'!$F:$F,"Unmapped")))</f>
        <v/>
      </c>
      <c r="K214" s="19" t="str">
        <f t="shared" si="41"/>
        <v/>
      </c>
      <c r="M214" s="21" t="str">
        <f t="shared" si="42"/>
        <v/>
      </c>
      <c r="N214" s="21" t="str">
        <f t="shared" si="43"/>
        <v/>
      </c>
      <c r="P214" s="22" t="s">
        <v>120</v>
      </c>
      <c r="Q214" s="23">
        <v>210</v>
      </c>
      <c r="R214" s="23" t="str">
        <f>IF($C$3="Live Paste",IF($P214="","",$P214&amp;""),IF($AD$3="","",INDEX('Extraction History'!$A$3:$DT$9102,$Q214,$AD$3)&amp;""))</f>
        <v> 00:00:00  00:00:00  --:--:--</v>
      </c>
      <c r="S214" s="23">
        <f t="shared" si="50"/>
        <v>1257</v>
      </c>
      <c r="T214" s="23" t="str">
        <f t="shared" si="44"/>
        <v/>
      </c>
      <c r="U214" s="23" t="str">
        <f t="shared" si="45"/>
        <v/>
      </c>
      <c r="V214" s="24" t="str">
        <f t="shared" si="46"/>
        <v/>
      </c>
      <c r="W214" s="23">
        <f t="shared" si="51"/>
        <v>1258</v>
      </c>
      <c r="X214" s="23" t="str">
        <f t="shared" si="47"/>
        <v/>
      </c>
      <c r="Y214" s="23" t="str">
        <f t="shared" si="48"/>
        <v/>
      </c>
      <c r="Z214" s="23" t="str">
        <f t="shared" si="49"/>
        <v/>
      </c>
      <c r="AA214" s="25" t="str">
        <f>IF($U214="","",IF(COUNTIF(HC!$C:$C,$U214)&gt;0,"Y",IF(COUNTIF($U$5:$U214,$U214)=1,"N","dup")))</f>
        <v/>
      </c>
    </row>
    <row r="215" spans="1:27" x14ac:dyDescent="0.3">
      <c r="A215" s="19" t="str">
        <f>IF(INDEX('Agents Shift'!$B:$B,ROW())="","",INDEX('Agents Shift'!$B:$B,ROW()))</f>
        <v/>
      </c>
      <c r="B215" s="20" t="str">
        <f>IF($A215="","",_xlfn.XLOOKUP($A215,HC!$A:$A,HC!$B:$B,""))</f>
        <v/>
      </c>
      <c r="C215" s="19" t="str">
        <f>IF($A215="","",_xlfn.XLOOKUP($A215,HC!$A:$A,HC!$E:$E,""))</f>
        <v/>
      </c>
      <c r="D215" s="20" t="str">
        <f>IF($A215="","",_xlfn.XLOOKUP($A215,HC!$A:$A,HC!$D:$D,""))</f>
        <v/>
      </c>
      <c r="E215" s="68" t="str">
        <f>IF(OR($A215="",$AE$3=""),"",IFERROR(IF(ISBLANK(INDEX('Agents Shift'!$F:$S,MATCH($A215,'Agents Shift'!$B:$B,0),$AE$3)),"",INDEX('Agents Shift'!$F:$S,MATCH($A215,'Agents Shift'!$B:$B,0),$AE$3)),""))</f>
        <v/>
      </c>
      <c r="F215" s="68" t="str">
        <f>IF(OR($A215="",$AE$3=""),"",IFERROR(IF(ISBLANK(INDEX('Agents Shift'!$F:$S,MATCH($A215,'Agents Shift'!$B:$B,0),$AE$3+1)),"",INDEX('Agents Shift'!$F:$S,MATCH($A215,'Agents Shift'!$B:$B,0),$AE$3+1)),""))</f>
        <v/>
      </c>
      <c r="G215" s="20" t="str">
        <f>IF($A215="","",_xlfn.XLOOKUP($A215,HC!$A:$A,HC!$C:$C,""))</f>
        <v/>
      </c>
      <c r="H215" s="20" t="str">
        <f t="shared" si="39"/>
        <v/>
      </c>
      <c r="I215" s="19" t="str">
        <f t="shared" si="40"/>
        <v/>
      </c>
      <c r="J215" s="19" t="str">
        <f>IF(OR($A215="",$H215=""),"",IF($H215="Not in Web Tool","Unmatched",_xlfn.XLOOKUP($H215,'RAW Data'!$E:$E,'RAW Data'!$F:$F,"Unmapped")))</f>
        <v/>
      </c>
      <c r="K215" s="19" t="str">
        <f t="shared" si="41"/>
        <v/>
      </c>
      <c r="M215" s="21" t="str">
        <f t="shared" si="42"/>
        <v/>
      </c>
      <c r="N215" s="21" t="str">
        <f t="shared" si="43"/>
        <v/>
      </c>
      <c r="P215" s="22" t="s">
        <v>34</v>
      </c>
      <c r="Q215" s="23">
        <v>211</v>
      </c>
      <c r="R215" s="23" t="str">
        <f>IF($C$3="Live Paste",IF($P215="","",$P215&amp;""),IF($AD$3="","",INDEX('Extraction History'!$A$3:$DT$9102,$Q215,$AD$3)&amp;""))</f>
        <v>Employee State</v>
      </c>
      <c r="S215" s="23">
        <f t="shared" si="50"/>
        <v>1263</v>
      </c>
      <c r="T215" s="23" t="str">
        <f t="shared" si="44"/>
        <v/>
      </c>
      <c r="U215" s="23" t="str">
        <f t="shared" si="45"/>
        <v/>
      </c>
      <c r="V215" s="24" t="str">
        <f t="shared" si="46"/>
        <v/>
      </c>
      <c r="W215" s="23">
        <f t="shared" si="51"/>
        <v>1264</v>
      </c>
      <c r="X215" s="23" t="str">
        <f t="shared" si="47"/>
        <v/>
      </c>
      <c r="Y215" s="23" t="str">
        <f t="shared" si="48"/>
        <v/>
      </c>
      <c r="Z215" s="23" t="str">
        <f t="shared" si="49"/>
        <v/>
      </c>
      <c r="AA215" s="25" t="str">
        <f>IF($U215="","",IF(COUNTIF(HC!$C:$C,$U215)&gt;0,"Y",IF(COUNTIF($U$5:$U215,$U215)=1,"N","dup")))</f>
        <v/>
      </c>
    </row>
    <row r="216" spans="1:27" x14ac:dyDescent="0.3">
      <c r="A216" s="19" t="str">
        <f>IF(INDEX('Agents Shift'!$B:$B,ROW())="","",INDEX('Agents Shift'!$B:$B,ROW()))</f>
        <v/>
      </c>
      <c r="B216" s="20" t="str">
        <f>IF($A216="","",_xlfn.XLOOKUP($A216,HC!$A:$A,HC!$B:$B,""))</f>
        <v/>
      </c>
      <c r="C216" s="19" t="str">
        <f>IF($A216="","",_xlfn.XLOOKUP($A216,HC!$A:$A,HC!$E:$E,""))</f>
        <v/>
      </c>
      <c r="D216" s="20" t="str">
        <f>IF($A216="","",_xlfn.XLOOKUP($A216,HC!$A:$A,HC!$D:$D,""))</f>
        <v/>
      </c>
      <c r="E216" s="68" t="str">
        <f>IF(OR($A216="",$AE$3=""),"",IFERROR(IF(ISBLANK(INDEX('Agents Shift'!$F:$S,MATCH($A216,'Agents Shift'!$B:$B,0),$AE$3)),"",INDEX('Agents Shift'!$F:$S,MATCH($A216,'Agents Shift'!$B:$B,0),$AE$3)),""))</f>
        <v/>
      </c>
      <c r="F216" s="68" t="str">
        <f>IF(OR($A216="",$AE$3=""),"",IFERROR(IF(ISBLANK(INDEX('Agents Shift'!$F:$S,MATCH($A216,'Agents Shift'!$B:$B,0),$AE$3+1)),"",INDEX('Agents Shift'!$F:$S,MATCH($A216,'Agents Shift'!$B:$B,0),$AE$3+1)),""))</f>
        <v/>
      </c>
      <c r="G216" s="20" t="str">
        <f>IF($A216="","",_xlfn.XLOOKUP($A216,HC!$A:$A,HC!$C:$C,""))</f>
        <v/>
      </c>
      <c r="H216" s="20" t="str">
        <f t="shared" si="39"/>
        <v/>
      </c>
      <c r="I216" s="19" t="str">
        <f t="shared" si="40"/>
        <v/>
      </c>
      <c r="J216" s="19" t="str">
        <f>IF(OR($A216="",$H216=""),"",IF($H216="Not in Web Tool","Unmatched",_xlfn.XLOOKUP($H216,'RAW Data'!$E:$E,'RAW Data'!$F:$F,"Unmapped")))</f>
        <v/>
      </c>
      <c r="K216" s="19" t="str">
        <f t="shared" si="41"/>
        <v/>
      </c>
      <c r="M216" s="21" t="str">
        <f t="shared" si="42"/>
        <v/>
      </c>
      <c r="N216" s="21" t="str">
        <f t="shared" si="43"/>
        <v/>
      </c>
      <c r="P216" s="22" t="s">
        <v>39</v>
      </c>
      <c r="Q216" s="23">
        <v>212</v>
      </c>
      <c r="R216" s="23" t="str">
        <f>IF($C$3="Live Paste",IF($P216="","",$P216&amp;""),IF($AD$3="","",INDEX('Extraction History'!$A$3:$DT$9102,$Q216,$AD$3)&amp;""))</f>
        <v>DA</v>
      </c>
      <c r="S216" s="23">
        <f t="shared" si="50"/>
        <v>1269</v>
      </c>
      <c r="T216" s="23" t="str">
        <f t="shared" si="44"/>
        <v/>
      </c>
      <c r="U216" s="23" t="str">
        <f t="shared" si="45"/>
        <v/>
      </c>
      <c r="V216" s="24" t="str">
        <f t="shared" si="46"/>
        <v/>
      </c>
      <c r="W216" s="23">
        <f t="shared" si="51"/>
        <v>1270</v>
      </c>
      <c r="X216" s="23" t="str">
        <f t="shared" si="47"/>
        <v/>
      </c>
      <c r="Y216" s="23" t="str">
        <f t="shared" si="48"/>
        <v/>
      </c>
      <c r="Z216" s="23" t="str">
        <f t="shared" si="49"/>
        <v/>
      </c>
      <c r="AA216" s="25" t="str">
        <f>IF($U216="","",IF(COUNTIF(HC!$C:$C,$U216)&gt;0,"Y",IF(COUNTIF($U$5:$U216,$U216)=1,"N","dup")))</f>
        <v/>
      </c>
    </row>
    <row r="217" spans="1:27" x14ac:dyDescent="0.3">
      <c r="A217" s="19" t="str">
        <f>IF(INDEX('Agents Shift'!$B:$B,ROW())="","",INDEX('Agents Shift'!$B:$B,ROW()))</f>
        <v/>
      </c>
      <c r="B217" s="20" t="str">
        <f>IF($A217="","",_xlfn.XLOOKUP($A217,HC!$A:$A,HC!$B:$B,""))</f>
        <v/>
      </c>
      <c r="C217" s="19" t="str">
        <f>IF($A217="","",_xlfn.XLOOKUP($A217,HC!$A:$A,HC!$E:$E,""))</f>
        <v/>
      </c>
      <c r="D217" s="20" t="str">
        <f>IF($A217="","",_xlfn.XLOOKUP($A217,HC!$A:$A,HC!$D:$D,""))</f>
        <v/>
      </c>
      <c r="E217" s="68" t="str">
        <f>IF(OR($A217="",$AE$3=""),"",IFERROR(IF(ISBLANK(INDEX('Agents Shift'!$F:$S,MATCH($A217,'Agents Shift'!$B:$B,0),$AE$3)),"",INDEX('Agents Shift'!$F:$S,MATCH($A217,'Agents Shift'!$B:$B,0),$AE$3)),""))</f>
        <v/>
      </c>
      <c r="F217" s="68" t="str">
        <f>IF(OR($A217="",$AE$3=""),"",IFERROR(IF(ISBLANK(INDEX('Agents Shift'!$F:$S,MATCH($A217,'Agents Shift'!$B:$B,0),$AE$3+1)),"",INDEX('Agents Shift'!$F:$S,MATCH($A217,'Agents Shift'!$B:$B,0),$AE$3+1)),""))</f>
        <v/>
      </c>
      <c r="G217" s="20" t="str">
        <f>IF($A217="","",_xlfn.XLOOKUP($A217,HC!$A:$A,HC!$C:$C,""))</f>
        <v/>
      </c>
      <c r="H217" s="20" t="str">
        <f t="shared" si="39"/>
        <v/>
      </c>
      <c r="I217" s="19" t="str">
        <f t="shared" si="40"/>
        <v/>
      </c>
      <c r="J217" s="19" t="str">
        <f>IF(OR($A217="",$H217=""),"",IF($H217="Not in Web Tool","Unmatched",_xlfn.XLOOKUP($H217,'RAW Data'!$E:$E,'RAW Data'!$F:$F,"Unmapped")))</f>
        <v/>
      </c>
      <c r="K217" s="19" t="str">
        <f t="shared" si="41"/>
        <v/>
      </c>
      <c r="M217" s="21" t="str">
        <f t="shared" si="42"/>
        <v/>
      </c>
      <c r="N217" s="21" t="str">
        <f t="shared" si="43"/>
        <v/>
      </c>
      <c r="P217" s="22" t="s">
        <v>183</v>
      </c>
      <c r="Q217" s="23">
        <v>213</v>
      </c>
      <c r="R217" s="23" t="str">
        <f>IF($C$3="Live Paste",IF($P217="","",$P217&amp;""),IF($AD$3="","",INDEX('Extraction History'!$A$3:$DT$9102,$Q217,$AD$3)&amp;""))</f>
        <v>Dummy_USR 139 29215</v>
      </c>
      <c r="S217" s="23">
        <f t="shared" si="50"/>
        <v>1275</v>
      </c>
      <c r="T217" s="23" t="str">
        <f t="shared" si="44"/>
        <v/>
      </c>
      <c r="U217" s="23" t="str">
        <f t="shared" si="45"/>
        <v/>
      </c>
      <c r="V217" s="24" t="str">
        <f t="shared" si="46"/>
        <v/>
      </c>
      <c r="W217" s="23">
        <f t="shared" si="51"/>
        <v>1276</v>
      </c>
      <c r="X217" s="23" t="str">
        <f t="shared" si="47"/>
        <v/>
      </c>
      <c r="Y217" s="23" t="str">
        <f t="shared" si="48"/>
        <v/>
      </c>
      <c r="Z217" s="23" t="str">
        <f t="shared" si="49"/>
        <v/>
      </c>
      <c r="AA217" s="25" t="str">
        <f>IF($U217="","",IF(COUNTIF(HC!$C:$C,$U217)&gt;0,"Y",IF(COUNTIF($U$5:$U217,$U217)=1,"N","dup")))</f>
        <v/>
      </c>
    </row>
    <row r="218" spans="1:27" x14ac:dyDescent="0.3">
      <c r="A218" s="19" t="str">
        <f>IF(INDEX('Agents Shift'!$B:$B,ROW())="","",INDEX('Agents Shift'!$B:$B,ROW()))</f>
        <v/>
      </c>
      <c r="B218" s="20" t="str">
        <f>IF($A218="","",_xlfn.XLOOKUP($A218,HC!$A:$A,HC!$B:$B,""))</f>
        <v/>
      </c>
      <c r="C218" s="19" t="str">
        <f>IF($A218="","",_xlfn.XLOOKUP($A218,HC!$A:$A,HC!$E:$E,""))</f>
        <v/>
      </c>
      <c r="D218" s="20" t="str">
        <f>IF($A218="","",_xlfn.XLOOKUP($A218,HC!$A:$A,HC!$D:$D,""))</f>
        <v/>
      </c>
      <c r="E218" s="68" t="str">
        <f>IF(OR($A218="",$AE$3=""),"",IFERROR(IF(ISBLANK(INDEX('Agents Shift'!$F:$S,MATCH($A218,'Agents Shift'!$B:$B,0),$AE$3)),"",INDEX('Agents Shift'!$F:$S,MATCH($A218,'Agents Shift'!$B:$B,0),$AE$3)),""))</f>
        <v/>
      </c>
      <c r="F218" s="68" t="str">
        <f>IF(OR($A218="",$AE$3=""),"",IFERROR(IF(ISBLANK(INDEX('Agents Shift'!$F:$S,MATCH($A218,'Agents Shift'!$B:$B,0),$AE$3+1)),"",INDEX('Agents Shift'!$F:$S,MATCH($A218,'Agents Shift'!$B:$B,0),$AE$3+1)),""))</f>
        <v/>
      </c>
      <c r="G218" s="20" t="str">
        <f>IF($A218="","",_xlfn.XLOOKUP($A218,HC!$A:$A,HC!$C:$C,""))</f>
        <v/>
      </c>
      <c r="H218" s="20" t="str">
        <f t="shared" si="39"/>
        <v/>
      </c>
      <c r="I218" s="19" t="str">
        <f t="shared" si="40"/>
        <v/>
      </c>
      <c r="J218" s="19" t="str">
        <f>IF(OR($A218="",$H218=""),"",IF($H218="Not in Web Tool","Unmatched",_xlfn.XLOOKUP($H218,'RAW Data'!$E:$E,'RAW Data'!$F:$F,"Unmapped")))</f>
        <v/>
      </c>
      <c r="K218" s="19" t="str">
        <f t="shared" si="41"/>
        <v/>
      </c>
      <c r="M218" s="21" t="str">
        <f t="shared" si="42"/>
        <v/>
      </c>
      <c r="N218" s="21" t="str">
        <f t="shared" si="43"/>
        <v/>
      </c>
      <c r="P218" s="22" t="s">
        <v>184</v>
      </c>
      <c r="Q218" s="23">
        <v>214</v>
      </c>
      <c r="R218" s="23" t="str">
        <f>IF($C$3="Live Paste",IF($P218="","",$P218&amp;""),IF($AD$3="","",INDEX('Extraction History'!$A$3:$DT$9102,$Q218,$AD$3)&amp;""))</f>
        <v>Offline · 13:59:19</v>
      </c>
      <c r="S218" s="23">
        <f t="shared" si="50"/>
        <v>1281</v>
      </c>
      <c r="T218" s="23" t="str">
        <f t="shared" si="44"/>
        <v/>
      </c>
      <c r="U218" s="23" t="str">
        <f t="shared" si="45"/>
        <v/>
      </c>
      <c r="V218" s="24" t="str">
        <f t="shared" si="46"/>
        <v/>
      </c>
      <c r="W218" s="23">
        <f t="shared" si="51"/>
        <v>1282</v>
      </c>
      <c r="X218" s="23" t="str">
        <f t="shared" si="47"/>
        <v/>
      </c>
      <c r="Y218" s="23" t="str">
        <f t="shared" si="48"/>
        <v/>
      </c>
      <c r="Z218" s="23" t="str">
        <f t="shared" si="49"/>
        <v/>
      </c>
      <c r="AA218" s="25" t="str">
        <f>IF($U218="","",IF(COUNTIF(HC!$C:$C,$U218)&gt;0,"Y",IF(COUNTIF($U$5:$U218,$U218)=1,"N","dup")))</f>
        <v/>
      </c>
    </row>
    <row r="219" spans="1:27" x14ac:dyDescent="0.3">
      <c r="A219" s="19" t="str">
        <f>IF(INDEX('Agents Shift'!$B:$B,ROW())="","",INDEX('Agents Shift'!$B:$B,ROW()))</f>
        <v/>
      </c>
      <c r="B219" s="20" t="str">
        <f>IF($A219="","",_xlfn.XLOOKUP($A219,HC!$A:$A,HC!$B:$B,""))</f>
        <v/>
      </c>
      <c r="C219" s="19" t="str">
        <f>IF($A219="","",_xlfn.XLOOKUP($A219,HC!$A:$A,HC!$E:$E,""))</f>
        <v/>
      </c>
      <c r="D219" s="20" t="str">
        <f>IF($A219="","",_xlfn.XLOOKUP($A219,HC!$A:$A,HC!$D:$D,""))</f>
        <v/>
      </c>
      <c r="E219" s="68" t="str">
        <f>IF(OR($A219="",$AE$3=""),"",IFERROR(IF(ISBLANK(INDEX('Agents Shift'!$F:$S,MATCH($A219,'Agents Shift'!$B:$B,0),$AE$3)),"",INDEX('Agents Shift'!$F:$S,MATCH($A219,'Agents Shift'!$B:$B,0),$AE$3)),""))</f>
        <v/>
      </c>
      <c r="F219" s="68" t="str">
        <f>IF(OR($A219="",$AE$3=""),"",IFERROR(IF(ISBLANK(INDEX('Agents Shift'!$F:$S,MATCH($A219,'Agents Shift'!$B:$B,0),$AE$3+1)),"",INDEX('Agents Shift'!$F:$S,MATCH($A219,'Agents Shift'!$B:$B,0),$AE$3+1)),""))</f>
        <v/>
      </c>
      <c r="G219" s="20" t="str">
        <f>IF($A219="","",_xlfn.XLOOKUP($A219,HC!$A:$A,HC!$C:$C,""))</f>
        <v/>
      </c>
      <c r="H219" s="20" t="str">
        <f t="shared" si="39"/>
        <v/>
      </c>
      <c r="I219" s="19" t="str">
        <f t="shared" si="40"/>
        <v/>
      </c>
      <c r="J219" s="19" t="str">
        <f>IF(OR($A219="",$H219=""),"",IF($H219="Not in Web Tool","Unmatched",_xlfn.XLOOKUP($H219,'RAW Data'!$E:$E,'RAW Data'!$F:$F,"Unmapped")))</f>
        <v/>
      </c>
      <c r="K219" s="19" t="str">
        <f t="shared" si="41"/>
        <v/>
      </c>
      <c r="M219" s="21" t="str">
        <f t="shared" si="42"/>
        <v/>
      </c>
      <c r="N219" s="21" t="str">
        <f t="shared" si="43"/>
        <v/>
      </c>
      <c r="P219" s="22" t="s">
        <v>119</v>
      </c>
      <c r="Q219" s="23">
        <v>215</v>
      </c>
      <c r="R219" s="23" t="str">
        <f>IF($C$3="Live Paste",IF($P219="","",$P219&amp;""),IF($AD$3="","",INDEX('Extraction History'!$A$3:$DT$9102,$Q219,$AD$3)&amp;""))</f>
        <v> 0  0  0</v>
      </c>
      <c r="S219" s="23">
        <f t="shared" si="50"/>
        <v>1287</v>
      </c>
      <c r="T219" s="23" t="str">
        <f t="shared" si="44"/>
        <v/>
      </c>
      <c r="U219" s="23" t="str">
        <f t="shared" si="45"/>
        <v/>
      </c>
      <c r="V219" s="24" t="str">
        <f t="shared" si="46"/>
        <v/>
      </c>
      <c r="W219" s="23">
        <f t="shared" si="51"/>
        <v>1288</v>
      </c>
      <c r="X219" s="23" t="str">
        <f t="shared" si="47"/>
        <v/>
      </c>
      <c r="Y219" s="23" t="str">
        <f t="shared" si="48"/>
        <v/>
      </c>
      <c r="Z219" s="23" t="str">
        <f t="shared" si="49"/>
        <v/>
      </c>
      <c r="AA219" s="25" t="str">
        <f>IF($U219="","",IF(COUNTIF(HC!$C:$C,$U219)&gt;0,"Y",IF(COUNTIF($U$5:$U219,$U219)=1,"N","dup")))</f>
        <v/>
      </c>
    </row>
    <row r="220" spans="1:27" x14ac:dyDescent="0.3">
      <c r="A220" s="19" t="str">
        <f>IF(INDEX('Agents Shift'!$B:$B,ROW())="","",INDEX('Agents Shift'!$B:$B,ROW()))</f>
        <v/>
      </c>
      <c r="B220" s="20" t="str">
        <f>IF($A220="","",_xlfn.XLOOKUP($A220,HC!$A:$A,HC!$B:$B,""))</f>
        <v/>
      </c>
      <c r="C220" s="19" t="str">
        <f>IF($A220="","",_xlfn.XLOOKUP($A220,HC!$A:$A,HC!$E:$E,""))</f>
        <v/>
      </c>
      <c r="D220" s="20" t="str">
        <f>IF($A220="","",_xlfn.XLOOKUP($A220,HC!$A:$A,HC!$D:$D,""))</f>
        <v/>
      </c>
      <c r="E220" s="68" t="str">
        <f>IF(OR($A220="",$AE$3=""),"",IFERROR(IF(ISBLANK(INDEX('Agents Shift'!$F:$S,MATCH($A220,'Agents Shift'!$B:$B,0),$AE$3)),"",INDEX('Agents Shift'!$F:$S,MATCH($A220,'Agents Shift'!$B:$B,0),$AE$3)),""))</f>
        <v/>
      </c>
      <c r="F220" s="68" t="str">
        <f>IF(OR($A220="",$AE$3=""),"",IFERROR(IF(ISBLANK(INDEX('Agents Shift'!$F:$S,MATCH($A220,'Agents Shift'!$B:$B,0),$AE$3+1)),"",INDEX('Agents Shift'!$F:$S,MATCH($A220,'Agents Shift'!$B:$B,0),$AE$3+1)),""))</f>
        <v/>
      </c>
      <c r="G220" s="20" t="str">
        <f>IF($A220="","",_xlfn.XLOOKUP($A220,HC!$A:$A,HC!$C:$C,""))</f>
        <v/>
      </c>
      <c r="H220" s="20" t="str">
        <f t="shared" si="39"/>
        <v/>
      </c>
      <c r="I220" s="19" t="str">
        <f t="shared" si="40"/>
        <v/>
      </c>
      <c r="J220" s="19" t="str">
        <f>IF(OR($A220="",$H220=""),"",IF($H220="Not in Web Tool","Unmatched",_xlfn.XLOOKUP($H220,'RAW Data'!$E:$E,'RAW Data'!$F:$F,"Unmapped")))</f>
        <v/>
      </c>
      <c r="K220" s="19" t="str">
        <f t="shared" si="41"/>
        <v/>
      </c>
      <c r="M220" s="21" t="str">
        <f t="shared" si="42"/>
        <v/>
      </c>
      <c r="N220" s="21" t="str">
        <f t="shared" si="43"/>
        <v/>
      </c>
      <c r="P220" s="22" t="s">
        <v>120</v>
      </c>
      <c r="Q220" s="23">
        <v>216</v>
      </c>
      <c r="R220" s="23" t="str">
        <f>IF($C$3="Live Paste",IF($P220="","",$P220&amp;""),IF($AD$3="","",INDEX('Extraction History'!$A$3:$DT$9102,$Q220,$AD$3)&amp;""))</f>
        <v> 00:00:00  00:00:00  --:--:--</v>
      </c>
      <c r="S220" s="23">
        <f t="shared" si="50"/>
        <v>1293</v>
      </c>
      <c r="T220" s="23" t="str">
        <f t="shared" si="44"/>
        <v/>
      </c>
      <c r="U220" s="23" t="str">
        <f t="shared" si="45"/>
        <v/>
      </c>
      <c r="V220" s="24" t="str">
        <f t="shared" si="46"/>
        <v/>
      </c>
      <c r="W220" s="23">
        <f t="shared" si="51"/>
        <v>1294</v>
      </c>
      <c r="X220" s="23" t="str">
        <f t="shared" si="47"/>
        <v/>
      </c>
      <c r="Y220" s="23" t="str">
        <f t="shared" si="48"/>
        <v/>
      </c>
      <c r="Z220" s="23" t="str">
        <f t="shared" si="49"/>
        <v/>
      </c>
      <c r="AA220" s="25" t="str">
        <f>IF($U220="","",IF(COUNTIF(HC!$C:$C,$U220)&gt;0,"Y",IF(COUNTIF($U$5:$U220,$U220)=1,"N","dup")))</f>
        <v/>
      </c>
    </row>
    <row r="221" spans="1:27" x14ac:dyDescent="0.3">
      <c r="A221" s="19" t="str">
        <f>IF(INDEX('Agents Shift'!$B:$B,ROW())="","",INDEX('Agents Shift'!$B:$B,ROW()))</f>
        <v/>
      </c>
      <c r="B221" s="20" t="str">
        <f>IF($A221="","",_xlfn.XLOOKUP($A221,HC!$A:$A,HC!$B:$B,""))</f>
        <v/>
      </c>
      <c r="C221" s="19" t="str">
        <f>IF($A221="","",_xlfn.XLOOKUP($A221,HC!$A:$A,HC!$E:$E,""))</f>
        <v/>
      </c>
      <c r="D221" s="20" t="str">
        <f>IF($A221="","",_xlfn.XLOOKUP($A221,HC!$A:$A,HC!$D:$D,""))</f>
        <v/>
      </c>
      <c r="E221" s="68" t="str">
        <f>IF(OR($A221="",$AE$3=""),"",IFERROR(IF(ISBLANK(INDEX('Agents Shift'!$F:$S,MATCH($A221,'Agents Shift'!$B:$B,0),$AE$3)),"",INDEX('Agents Shift'!$F:$S,MATCH($A221,'Agents Shift'!$B:$B,0),$AE$3)),""))</f>
        <v/>
      </c>
      <c r="F221" s="68" t="str">
        <f>IF(OR($A221="",$AE$3=""),"",IFERROR(IF(ISBLANK(INDEX('Agents Shift'!$F:$S,MATCH($A221,'Agents Shift'!$B:$B,0),$AE$3+1)),"",INDEX('Agents Shift'!$F:$S,MATCH($A221,'Agents Shift'!$B:$B,0),$AE$3+1)),""))</f>
        <v/>
      </c>
      <c r="G221" s="20" t="str">
        <f>IF($A221="","",_xlfn.XLOOKUP($A221,HC!$A:$A,HC!$C:$C,""))</f>
        <v/>
      </c>
      <c r="H221" s="20" t="str">
        <f t="shared" si="39"/>
        <v/>
      </c>
      <c r="I221" s="19" t="str">
        <f t="shared" si="40"/>
        <v/>
      </c>
      <c r="J221" s="19" t="str">
        <f>IF(OR($A221="",$H221=""),"",IF($H221="Not in Web Tool","Unmatched",_xlfn.XLOOKUP($H221,'RAW Data'!$E:$E,'RAW Data'!$F:$F,"Unmapped")))</f>
        <v/>
      </c>
      <c r="K221" s="19" t="str">
        <f t="shared" si="41"/>
        <v/>
      </c>
      <c r="M221" s="21" t="str">
        <f t="shared" si="42"/>
        <v/>
      </c>
      <c r="N221" s="21" t="str">
        <f t="shared" si="43"/>
        <v/>
      </c>
      <c r="P221" s="22" t="s">
        <v>34</v>
      </c>
      <c r="Q221" s="23">
        <v>217</v>
      </c>
      <c r="R221" s="23" t="str">
        <f>IF($C$3="Live Paste",IF($P221="","",$P221&amp;""),IF($AD$3="","",INDEX('Extraction History'!$A$3:$DT$9102,$Q221,$AD$3)&amp;""))</f>
        <v>Employee State</v>
      </c>
      <c r="S221" s="23">
        <f t="shared" si="50"/>
        <v>1299</v>
      </c>
      <c r="T221" s="23" t="str">
        <f t="shared" si="44"/>
        <v/>
      </c>
      <c r="U221" s="23" t="str">
        <f t="shared" si="45"/>
        <v/>
      </c>
      <c r="V221" s="24" t="str">
        <f t="shared" si="46"/>
        <v/>
      </c>
      <c r="W221" s="23">
        <f t="shared" si="51"/>
        <v>1300</v>
      </c>
      <c r="X221" s="23" t="str">
        <f t="shared" si="47"/>
        <v/>
      </c>
      <c r="Y221" s="23" t="str">
        <f t="shared" si="48"/>
        <v/>
      </c>
      <c r="Z221" s="23" t="str">
        <f t="shared" si="49"/>
        <v/>
      </c>
      <c r="AA221" s="25" t="str">
        <f>IF($U221="","",IF(COUNTIF(HC!$C:$C,$U221)&gt;0,"Y",IF(COUNTIF($U$5:$U221,$U221)=1,"N","dup")))</f>
        <v/>
      </c>
    </row>
    <row r="222" spans="1:27" x14ac:dyDescent="0.3">
      <c r="A222" s="19" t="str">
        <f>IF(INDEX('Agents Shift'!$B:$B,ROW())="","",INDEX('Agents Shift'!$B:$B,ROW()))</f>
        <v/>
      </c>
      <c r="B222" s="20" t="str">
        <f>IF($A222="","",_xlfn.XLOOKUP($A222,HC!$A:$A,HC!$B:$B,""))</f>
        <v/>
      </c>
      <c r="C222" s="19" t="str">
        <f>IF($A222="","",_xlfn.XLOOKUP($A222,HC!$A:$A,HC!$E:$E,""))</f>
        <v/>
      </c>
      <c r="D222" s="20" t="str">
        <f>IF($A222="","",_xlfn.XLOOKUP($A222,HC!$A:$A,HC!$D:$D,""))</f>
        <v/>
      </c>
      <c r="E222" s="68" t="str">
        <f>IF(OR($A222="",$AE$3=""),"",IFERROR(IF(ISBLANK(INDEX('Agents Shift'!$F:$S,MATCH($A222,'Agents Shift'!$B:$B,0),$AE$3)),"",INDEX('Agents Shift'!$F:$S,MATCH($A222,'Agents Shift'!$B:$B,0),$AE$3)),""))</f>
        <v/>
      </c>
      <c r="F222" s="68" t="str">
        <f>IF(OR($A222="",$AE$3=""),"",IFERROR(IF(ISBLANK(INDEX('Agents Shift'!$F:$S,MATCH($A222,'Agents Shift'!$B:$B,0),$AE$3+1)),"",INDEX('Agents Shift'!$F:$S,MATCH($A222,'Agents Shift'!$B:$B,0),$AE$3+1)),""))</f>
        <v/>
      </c>
      <c r="G222" s="20" t="str">
        <f>IF($A222="","",_xlfn.XLOOKUP($A222,HC!$A:$A,HC!$C:$C,""))</f>
        <v/>
      </c>
      <c r="H222" s="20" t="str">
        <f t="shared" si="39"/>
        <v/>
      </c>
      <c r="I222" s="19" t="str">
        <f t="shared" si="40"/>
        <v/>
      </c>
      <c r="J222" s="19" t="str">
        <f>IF(OR($A222="",$H222=""),"",IF($H222="Not in Web Tool","Unmatched",_xlfn.XLOOKUP($H222,'RAW Data'!$E:$E,'RAW Data'!$F:$F,"Unmapped")))</f>
        <v/>
      </c>
      <c r="K222" s="19" t="str">
        <f t="shared" si="41"/>
        <v/>
      </c>
      <c r="M222" s="21" t="str">
        <f t="shared" si="42"/>
        <v/>
      </c>
      <c r="N222" s="21" t="str">
        <f t="shared" si="43"/>
        <v/>
      </c>
      <c r="P222" s="22" t="s">
        <v>39</v>
      </c>
      <c r="Q222" s="23">
        <v>218</v>
      </c>
      <c r="R222" s="23" t="str">
        <f>IF($C$3="Live Paste",IF($P222="","",$P222&amp;""),IF($AD$3="","",INDEX('Extraction History'!$A$3:$DT$9102,$Q222,$AD$3)&amp;""))</f>
        <v>DA</v>
      </c>
      <c r="S222" s="23">
        <f t="shared" si="50"/>
        <v>1305</v>
      </c>
      <c r="T222" s="23" t="str">
        <f t="shared" si="44"/>
        <v/>
      </c>
      <c r="U222" s="23" t="str">
        <f t="shared" si="45"/>
        <v/>
      </c>
      <c r="V222" s="24" t="str">
        <f t="shared" si="46"/>
        <v/>
      </c>
      <c r="W222" s="23">
        <f t="shared" si="51"/>
        <v>1306</v>
      </c>
      <c r="X222" s="23" t="str">
        <f t="shared" si="47"/>
        <v/>
      </c>
      <c r="Y222" s="23" t="str">
        <f t="shared" si="48"/>
        <v/>
      </c>
      <c r="Z222" s="23" t="str">
        <f t="shared" si="49"/>
        <v/>
      </c>
      <c r="AA222" s="25" t="str">
        <f>IF($U222="","",IF(COUNTIF(HC!$C:$C,$U222)&gt;0,"Y",IF(COUNTIF($U$5:$U222,$U222)=1,"N","dup")))</f>
        <v/>
      </c>
    </row>
    <row r="223" spans="1:27" x14ac:dyDescent="0.3">
      <c r="A223" s="19" t="str">
        <f>IF(INDEX('Agents Shift'!$B:$B,ROW())="","",INDEX('Agents Shift'!$B:$B,ROW()))</f>
        <v/>
      </c>
      <c r="B223" s="20" t="str">
        <f>IF($A223="","",_xlfn.XLOOKUP($A223,HC!$A:$A,HC!$B:$B,""))</f>
        <v/>
      </c>
      <c r="C223" s="19" t="str">
        <f>IF($A223="","",_xlfn.XLOOKUP($A223,HC!$A:$A,HC!$E:$E,""))</f>
        <v/>
      </c>
      <c r="D223" s="20" t="str">
        <f>IF($A223="","",_xlfn.XLOOKUP($A223,HC!$A:$A,HC!$D:$D,""))</f>
        <v/>
      </c>
      <c r="E223" s="68" t="str">
        <f>IF(OR($A223="",$AE$3=""),"",IFERROR(IF(ISBLANK(INDEX('Agents Shift'!$F:$S,MATCH($A223,'Agents Shift'!$B:$B,0),$AE$3)),"",INDEX('Agents Shift'!$F:$S,MATCH($A223,'Agents Shift'!$B:$B,0),$AE$3)),""))</f>
        <v/>
      </c>
      <c r="F223" s="68" t="str">
        <f>IF(OR($A223="",$AE$3=""),"",IFERROR(IF(ISBLANK(INDEX('Agents Shift'!$F:$S,MATCH($A223,'Agents Shift'!$B:$B,0),$AE$3+1)),"",INDEX('Agents Shift'!$F:$S,MATCH($A223,'Agents Shift'!$B:$B,0),$AE$3+1)),""))</f>
        <v/>
      </c>
      <c r="G223" s="20" t="str">
        <f>IF($A223="","",_xlfn.XLOOKUP($A223,HC!$A:$A,HC!$C:$C,""))</f>
        <v/>
      </c>
      <c r="H223" s="20" t="str">
        <f t="shared" si="39"/>
        <v/>
      </c>
      <c r="I223" s="19" t="str">
        <f t="shared" si="40"/>
        <v/>
      </c>
      <c r="J223" s="19" t="str">
        <f>IF(OR($A223="",$H223=""),"",IF($H223="Not in Web Tool","Unmatched",_xlfn.XLOOKUP($H223,'RAW Data'!$E:$E,'RAW Data'!$F:$F,"Unmapped")))</f>
        <v/>
      </c>
      <c r="K223" s="19" t="str">
        <f t="shared" si="41"/>
        <v/>
      </c>
      <c r="M223" s="21" t="str">
        <f t="shared" si="42"/>
        <v/>
      </c>
      <c r="N223" s="21" t="str">
        <f t="shared" si="43"/>
        <v/>
      </c>
      <c r="P223" s="22" t="s">
        <v>185</v>
      </c>
      <c r="Q223" s="23">
        <v>219</v>
      </c>
      <c r="R223" s="23" t="str">
        <f>IF($C$3="Live Paste",IF($P223="","",$P223&amp;""),IF($AD$3="","",INDEX('Extraction History'!$A$3:$DT$9102,$Q223,$AD$3)&amp;""))</f>
        <v>Dummy_USR 138 29122</v>
      </c>
      <c r="S223" s="23">
        <f t="shared" si="50"/>
        <v>1311</v>
      </c>
      <c r="T223" s="23" t="str">
        <f t="shared" si="44"/>
        <v/>
      </c>
      <c r="U223" s="23" t="str">
        <f t="shared" si="45"/>
        <v/>
      </c>
      <c r="V223" s="24" t="str">
        <f t="shared" si="46"/>
        <v/>
      </c>
      <c r="W223" s="23">
        <f t="shared" si="51"/>
        <v>1312</v>
      </c>
      <c r="X223" s="23" t="str">
        <f t="shared" si="47"/>
        <v/>
      </c>
      <c r="Y223" s="23" t="str">
        <f t="shared" si="48"/>
        <v/>
      </c>
      <c r="Z223" s="23" t="str">
        <f t="shared" si="49"/>
        <v/>
      </c>
      <c r="AA223" s="25" t="str">
        <f>IF($U223="","",IF(COUNTIF(HC!$C:$C,$U223)&gt;0,"Y",IF(COUNTIF($U$5:$U223,$U223)=1,"N","dup")))</f>
        <v/>
      </c>
    </row>
    <row r="224" spans="1:27" x14ac:dyDescent="0.3">
      <c r="A224" s="19" t="str">
        <f>IF(INDEX('Agents Shift'!$B:$B,ROW())="","",INDEX('Agents Shift'!$B:$B,ROW()))</f>
        <v/>
      </c>
      <c r="B224" s="20" t="str">
        <f>IF($A224="","",_xlfn.XLOOKUP($A224,HC!$A:$A,HC!$B:$B,""))</f>
        <v/>
      </c>
      <c r="C224" s="19" t="str">
        <f>IF($A224="","",_xlfn.XLOOKUP($A224,HC!$A:$A,HC!$E:$E,""))</f>
        <v/>
      </c>
      <c r="D224" s="20" t="str">
        <f>IF($A224="","",_xlfn.XLOOKUP($A224,HC!$A:$A,HC!$D:$D,""))</f>
        <v/>
      </c>
      <c r="E224" s="68" t="str">
        <f>IF(OR($A224="",$AE$3=""),"",IFERROR(IF(ISBLANK(INDEX('Agents Shift'!$F:$S,MATCH($A224,'Agents Shift'!$B:$B,0),$AE$3)),"",INDEX('Agents Shift'!$F:$S,MATCH($A224,'Agents Shift'!$B:$B,0),$AE$3)),""))</f>
        <v/>
      </c>
      <c r="F224" s="68" t="str">
        <f>IF(OR($A224="",$AE$3=""),"",IFERROR(IF(ISBLANK(INDEX('Agents Shift'!$F:$S,MATCH($A224,'Agents Shift'!$B:$B,0),$AE$3+1)),"",INDEX('Agents Shift'!$F:$S,MATCH($A224,'Agents Shift'!$B:$B,0),$AE$3+1)),""))</f>
        <v/>
      </c>
      <c r="G224" s="20" t="str">
        <f>IF($A224="","",_xlfn.XLOOKUP($A224,HC!$A:$A,HC!$C:$C,""))</f>
        <v/>
      </c>
      <c r="H224" s="20" t="str">
        <f t="shared" si="39"/>
        <v/>
      </c>
      <c r="I224" s="19" t="str">
        <f t="shared" si="40"/>
        <v/>
      </c>
      <c r="J224" s="19" t="str">
        <f>IF(OR($A224="",$H224=""),"",IF($H224="Not in Web Tool","Unmatched",_xlfn.XLOOKUP($H224,'RAW Data'!$E:$E,'RAW Data'!$F:$F,"Unmapped")))</f>
        <v/>
      </c>
      <c r="K224" s="19" t="str">
        <f t="shared" si="41"/>
        <v/>
      </c>
      <c r="M224" s="21" t="str">
        <f t="shared" si="42"/>
        <v/>
      </c>
      <c r="N224" s="21" t="str">
        <f t="shared" si="43"/>
        <v/>
      </c>
      <c r="P224" s="22" t="s">
        <v>140</v>
      </c>
      <c r="Q224" s="23">
        <v>220</v>
      </c>
      <c r="R224" s="23" t="str">
        <f>IF($C$3="Live Paste",IF($P224="","",$P224&amp;""),IF($AD$3="","",INDEX('Extraction History'!$A$3:$DT$9102,$Q224,$AD$3)&amp;""))</f>
        <v>Unknown</v>
      </c>
      <c r="S224" s="23">
        <f t="shared" si="50"/>
        <v>1317</v>
      </c>
      <c r="T224" s="23" t="str">
        <f t="shared" si="44"/>
        <v/>
      </c>
      <c r="U224" s="23" t="str">
        <f t="shared" si="45"/>
        <v/>
      </c>
      <c r="V224" s="24" t="str">
        <f t="shared" si="46"/>
        <v/>
      </c>
      <c r="W224" s="23">
        <f t="shared" si="51"/>
        <v>1318</v>
      </c>
      <c r="X224" s="23" t="str">
        <f t="shared" si="47"/>
        <v/>
      </c>
      <c r="Y224" s="23" t="str">
        <f t="shared" si="48"/>
        <v/>
      </c>
      <c r="Z224" s="23" t="str">
        <f t="shared" si="49"/>
        <v/>
      </c>
      <c r="AA224" s="25" t="str">
        <f>IF($U224="","",IF(COUNTIF(HC!$C:$C,$U224)&gt;0,"Y",IF(COUNTIF($U$5:$U224,$U224)=1,"N","dup")))</f>
        <v/>
      </c>
    </row>
    <row r="225" spans="1:27" x14ac:dyDescent="0.3">
      <c r="A225" s="19" t="str">
        <f>IF(INDEX('Agents Shift'!$B:$B,ROW())="","",INDEX('Agents Shift'!$B:$B,ROW()))</f>
        <v/>
      </c>
      <c r="B225" s="20" t="str">
        <f>IF($A225="","",_xlfn.XLOOKUP($A225,HC!$A:$A,HC!$B:$B,""))</f>
        <v/>
      </c>
      <c r="C225" s="19" t="str">
        <f>IF($A225="","",_xlfn.XLOOKUP($A225,HC!$A:$A,HC!$E:$E,""))</f>
        <v/>
      </c>
      <c r="D225" s="20" t="str">
        <f>IF($A225="","",_xlfn.XLOOKUP($A225,HC!$A:$A,HC!$D:$D,""))</f>
        <v/>
      </c>
      <c r="E225" s="68" t="str">
        <f>IF(OR($A225="",$AE$3=""),"",IFERROR(IF(ISBLANK(INDEX('Agents Shift'!$F:$S,MATCH($A225,'Agents Shift'!$B:$B,0),$AE$3)),"",INDEX('Agents Shift'!$F:$S,MATCH($A225,'Agents Shift'!$B:$B,0),$AE$3)),""))</f>
        <v/>
      </c>
      <c r="F225" s="68" t="str">
        <f>IF(OR($A225="",$AE$3=""),"",IFERROR(IF(ISBLANK(INDEX('Agents Shift'!$F:$S,MATCH($A225,'Agents Shift'!$B:$B,0),$AE$3+1)),"",INDEX('Agents Shift'!$F:$S,MATCH($A225,'Agents Shift'!$B:$B,0),$AE$3+1)),""))</f>
        <v/>
      </c>
      <c r="G225" s="20" t="str">
        <f>IF($A225="","",_xlfn.XLOOKUP($A225,HC!$A:$A,HC!$C:$C,""))</f>
        <v/>
      </c>
      <c r="H225" s="20" t="str">
        <f t="shared" si="39"/>
        <v/>
      </c>
      <c r="I225" s="19" t="str">
        <f t="shared" si="40"/>
        <v/>
      </c>
      <c r="J225" s="19" t="str">
        <f>IF(OR($A225="",$H225=""),"",IF($H225="Not in Web Tool","Unmatched",_xlfn.XLOOKUP($H225,'RAW Data'!$E:$E,'RAW Data'!$F:$F,"Unmapped")))</f>
        <v/>
      </c>
      <c r="K225" s="19" t="str">
        <f t="shared" si="41"/>
        <v/>
      </c>
      <c r="M225" s="21" t="str">
        <f t="shared" si="42"/>
        <v/>
      </c>
      <c r="N225" s="21" t="str">
        <f t="shared" si="43"/>
        <v/>
      </c>
      <c r="P225" s="22" t="s">
        <v>119</v>
      </c>
      <c r="Q225" s="23">
        <v>221</v>
      </c>
      <c r="R225" s="23" t="str">
        <f>IF($C$3="Live Paste",IF($P225="","",$P225&amp;""),IF($AD$3="","",INDEX('Extraction History'!$A$3:$DT$9102,$Q225,$AD$3)&amp;""))</f>
        <v> 0  0  0</v>
      </c>
      <c r="S225" s="23">
        <f t="shared" si="50"/>
        <v>1323</v>
      </c>
      <c r="T225" s="23" t="str">
        <f t="shared" si="44"/>
        <v/>
      </c>
      <c r="U225" s="23" t="str">
        <f t="shared" si="45"/>
        <v/>
      </c>
      <c r="V225" s="24" t="str">
        <f t="shared" si="46"/>
        <v/>
      </c>
      <c r="W225" s="23">
        <f t="shared" si="51"/>
        <v>1324</v>
      </c>
      <c r="X225" s="23" t="str">
        <f t="shared" si="47"/>
        <v/>
      </c>
      <c r="Y225" s="23" t="str">
        <f t="shared" si="48"/>
        <v/>
      </c>
      <c r="Z225" s="23" t="str">
        <f t="shared" si="49"/>
        <v/>
      </c>
      <c r="AA225" s="25" t="str">
        <f>IF($U225="","",IF(COUNTIF(HC!$C:$C,$U225)&gt;0,"Y",IF(COUNTIF($U$5:$U225,$U225)=1,"N","dup")))</f>
        <v/>
      </c>
    </row>
    <row r="226" spans="1:27" x14ac:dyDescent="0.3">
      <c r="A226" s="19" t="str">
        <f>IF(INDEX('Agents Shift'!$B:$B,ROW())="","",INDEX('Agents Shift'!$B:$B,ROW()))</f>
        <v/>
      </c>
      <c r="B226" s="20" t="str">
        <f>IF($A226="","",_xlfn.XLOOKUP($A226,HC!$A:$A,HC!$B:$B,""))</f>
        <v/>
      </c>
      <c r="C226" s="19" t="str">
        <f>IF($A226="","",_xlfn.XLOOKUP($A226,HC!$A:$A,HC!$E:$E,""))</f>
        <v/>
      </c>
      <c r="D226" s="20" t="str">
        <f>IF($A226="","",_xlfn.XLOOKUP($A226,HC!$A:$A,HC!$D:$D,""))</f>
        <v/>
      </c>
      <c r="E226" s="68" t="str">
        <f>IF(OR($A226="",$AE$3=""),"",IFERROR(IF(ISBLANK(INDEX('Agents Shift'!$F:$S,MATCH($A226,'Agents Shift'!$B:$B,0),$AE$3)),"",INDEX('Agents Shift'!$F:$S,MATCH($A226,'Agents Shift'!$B:$B,0),$AE$3)),""))</f>
        <v/>
      </c>
      <c r="F226" s="68" t="str">
        <f>IF(OR($A226="",$AE$3=""),"",IFERROR(IF(ISBLANK(INDEX('Agents Shift'!$F:$S,MATCH($A226,'Agents Shift'!$B:$B,0),$AE$3+1)),"",INDEX('Agents Shift'!$F:$S,MATCH($A226,'Agents Shift'!$B:$B,0),$AE$3+1)),""))</f>
        <v/>
      </c>
      <c r="G226" s="20" t="str">
        <f>IF($A226="","",_xlfn.XLOOKUP($A226,HC!$A:$A,HC!$C:$C,""))</f>
        <v/>
      </c>
      <c r="H226" s="20" t="str">
        <f t="shared" si="39"/>
        <v/>
      </c>
      <c r="I226" s="19" t="str">
        <f t="shared" si="40"/>
        <v/>
      </c>
      <c r="J226" s="19" t="str">
        <f>IF(OR($A226="",$H226=""),"",IF($H226="Not in Web Tool","Unmatched",_xlfn.XLOOKUP($H226,'RAW Data'!$E:$E,'RAW Data'!$F:$F,"Unmapped")))</f>
        <v/>
      </c>
      <c r="K226" s="19" t="str">
        <f t="shared" si="41"/>
        <v/>
      </c>
      <c r="M226" s="21" t="str">
        <f t="shared" si="42"/>
        <v/>
      </c>
      <c r="N226" s="21" t="str">
        <f t="shared" si="43"/>
        <v/>
      </c>
      <c r="P226" s="22" t="s">
        <v>120</v>
      </c>
      <c r="Q226" s="23">
        <v>222</v>
      </c>
      <c r="R226" s="23" t="str">
        <f>IF($C$3="Live Paste",IF($P226="","",$P226&amp;""),IF($AD$3="","",INDEX('Extraction History'!$A$3:$DT$9102,$Q226,$AD$3)&amp;""))</f>
        <v> 00:00:00  00:00:00  --:--:--</v>
      </c>
      <c r="S226" s="23">
        <f t="shared" si="50"/>
        <v>1329</v>
      </c>
      <c r="T226" s="23" t="str">
        <f t="shared" si="44"/>
        <v/>
      </c>
      <c r="U226" s="23" t="str">
        <f t="shared" si="45"/>
        <v/>
      </c>
      <c r="V226" s="24" t="str">
        <f t="shared" si="46"/>
        <v/>
      </c>
      <c r="W226" s="23">
        <f t="shared" si="51"/>
        <v>1330</v>
      </c>
      <c r="X226" s="23" t="str">
        <f t="shared" si="47"/>
        <v/>
      </c>
      <c r="Y226" s="23" t="str">
        <f t="shared" si="48"/>
        <v/>
      </c>
      <c r="Z226" s="23" t="str">
        <f t="shared" si="49"/>
        <v/>
      </c>
      <c r="AA226" s="25" t="str">
        <f>IF($U226="","",IF(COUNTIF(HC!$C:$C,$U226)&gt;0,"Y",IF(COUNTIF($U$5:$U226,$U226)=1,"N","dup")))</f>
        <v/>
      </c>
    </row>
    <row r="227" spans="1:27" x14ac:dyDescent="0.3">
      <c r="A227" s="19" t="str">
        <f>IF(INDEX('Agents Shift'!$B:$B,ROW())="","",INDEX('Agents Shift'!$B:$B,ROW()))</f>
        <v/>
      </c>
      <c r="B227" s="20" t="str">
        <f>IF($A227="","",_xlfn.XLOOKUP($A227,HC!$A:$A,HC!$B:$B,""))</f>
        <v/>
      </c>
      <c r="C227" s="19" t="str">
        <f>IF($A227="","",_xlfn.XLOOKUP($A227,HC!$A:$A,HC!$E:$E,""))</f>
        <v/>
      </c>
      <c r="D227" s="20" t="str">
        <f>IF($A227="","",_xlfn.XLOOKUP($A227,HC!$A:$A,HC!$D:$D,""))</f>
        <v/>
      </c>
      <c r="E227" s="68" t="str">
        <f>IF(OR($A227="",$AE$3=""),"",IFERROR(IF(ISBLANK(INDEX('Agents Shift'!$F:$S,MATCH($A227,'Agents Shift'!$B:$B,0),$AE$3)),"",INDEX('Agents Shift'!$F:$S,MATCH($A227,'Agents Shift'!$B:$B,0),$AE$3)),""))</f>
        <v/>
      </c>
      <c r="F227" s="68" t="str">
        <f>IF(OR($A227="",$AE$3=""),"",IFERROR(IF(ISBLANK(INDEX('Agents Shift'!$F:$S,MATCH($A227,'Agents Shift'!$B:$B,0),$AE$3+1)),"",INDEX('Agents Shift'!$F:$S,MATCH($A227,'Agents Shift'!$B:$B,0),$AE$3+1)),""))</f>
        <v/>
      </c>
      <c r="G227" s="20" t="str">
        <f>IF($A227="","",_xlfn.XLOOKUP($A227,HC!$A:$A,HC!$C:$C,""))</f>
        <v/>
      </c>
      <c r="H227" s="20" t="str">
        <f t="shared" si="39"/>
        <v/>
      </c>
      <c r="I227" s="19" t="str">
        <f t="shared" si="40"/>
        <v/>
      </c>
      <c r="J227" s="19" t="str">
        <f>IF(OR($A227="",$H227=""),"",IF($H227="Not in Web Tool","Unmatched",_xlfn.XLOOKUP($H227,'RAW Data'!$E:$E,'RAW Data'!$F:$F,"Unmapped")))</f>
        <v/>
      </c>
      <c r="K227" s="19" t="str">
        <f t="shared" si="41"/>
        <v/>
      </c>
      <c r="M227" s="21" t="str">
        <f t="shared" si="42"/>
        <v/>
      </c>
      <c r="N227" s="21" t="str">
        <f t="shared" si="43"/>
        <v/>
      </c>
      <c r="P227" s="22" t="s">
        <v>34</v>
      </c>
      <c r="Q227" s="23">
        <v>223</v>
      </c>
      <c r="R227" s="23" t="str">
        <f>IF($C$3="Live Paste",IF($P227="","",$P227&amp;""),IF($AD$3="","",INDEX('Extraction History'!$A$3:$DT$9102,$Q227,$AD$3)&amp;""))</f>
        <v>Employee State</v>
      </c>
      <c r="S227" s="23">
        <f t="shared" si="50"/>
        <v>1335</v>
      </c>
      <c r="T227" s="23" t="str">
        <f t="shared" si="44"/>
        <v/>
      </c>
      <c r="U227" s="23" t="str">
        <f t="shared" si="45"/>
        <v/>
      </c>
      <c r="V227" s="24" t="str">
        <f t="shared" si="46"/>
        <v/>
      </c>
      <c r="W227" s="23">
        <f t="shared" si="51"/>
        <v>1336</v>
      </c>
      <c r="X227" s="23" t="str">
        <f t="shared" si="47"/>
        <v/>
      </c>
      <c r="Y227" s="23" t="str">
        <f t="shared" si="48"/>
        <v/>
      </c>
      <c r="Z227" s="23" t="str">
        <f t="shared" si="49"/>
        <v/>
      </c>
      <c r="AA227" s="25" t="str">
        <f>IF($U227="","",IF(COUNTIF(HC!$C:$C,$U227)&gt;0,"Y",IF(COUNTIF($U$5:$U227,$U227)=1,"N","dup")))</f>
        <v/>
      </c>
    </row>
    <row r="228" spans="1:27" x14ac:dyDescent="0.3">
      <c r="A228" s="19" t="str">
        <f>IF(INDEX('Agents Shift'!$B:$B,ROW())="","",INDEX('Agents Shift'!$B:$B,ROW()))</f>
        <v/>
      </c>
      <c r="B228" s="20" t="str">
        <f>IF($A228="","",_xlfn.XLOOKUP($A228,HC!$A:$A,HC!$B:$B,""))</f>
        <v/>
      </c>
      <c r="C228" s="19" t="str">
        <f>IF($A228="","",_xlfn.XLOOKUP($A228,HC!$A:$A,HC!$E:$E,""))</f>
        <v/>
      </c>
      <c r="D228" s="20" t="str">
        <f>IF($A228="","",_xlfn.XLOOKUP($A228,HC!$A:$A,HC!$D:$D,""))</f>
        <v/>
      </c>
      <c r="E228" s="68" t="str">
        <f>IF(OR($A228="",$AE$3=""),"",IFERROR(IF(ISBLANK(INDEX('Agents Shift'!$F:$S,MATCH($A228,'Agents Shift'!$B:$B,0),$AE$3)),"",INDEX('Agents Shift'!$F:$S,MATCH($A228,'Agents Shift'!$B:$B,0),$AE$3)),""))</f>
        <v/>
      </c>
      <c r="F228" s="68" t="str">
        <f>IF(OR($A228="",$AE$3=""),"",IFERROR(IF(ISBLANK(INDEX('Agents Shift'!$F:$S,MATCH($A228,'Agents Shift'!$B:$B,0),$AE$3+1)),"",INDEX('Agents Shift'!$F:$S,MATCH($A228,'Agents Shift'!$B:$B,0),$AE$3+1)),""))</f>
        <v/>
      </c>
      <c r="G228" s="20" t="str">
        <f>IF($A228="","",_xlfn.XLOOKUP($A228,HC!$A:$A,HC!$C:$C,""))</f>
        <v/>
      </c>
      <c r="H228" s="20" t="str">
        <f t="shared" si="39"/>
        <v/>
      </c>
      <c r="I228" s="19" t="str">
        <f t="shared" si="40"/>
        <v/>
      </c>
      <c r="J228" s="19" t="str">
        <f>IF(OR($A228="",$H228=""),"",IF($H228="Not in Web Tool","Unmatched",_xlfn.XLOOKUP($H228,'RAW Data'!$E:$E,'RAW Data'!$F:$F,"Unmapped")))</f>
        <v/>
      </c>
      <c r="K228" s="19" t="str">
        <f t="shared" si="41"/>
        <v/>
      </c>
      <c r="M228" s="21" t="str">
        <f t="shared" si="42"/>
        <v/>
      </c>
      <c r="N228" s="21" t="str">
        <f t="shared" si="43"/>
        <v/>
      </c>
      <c r="P228" s="22" t="s">
        <v>39</v>
      </c>
      <c r="Q228" s="23">
        <v>224</v>
      </c>
      <c r="R228" s="23" t="str">
        <f>IF($C$3="Live Paste",IF($P228="","",$P228&amp;""),IF($AD$3="","",INDEX('Extraction History'!$A$3:$DT$9102,$Q228,$AD$3)&amp;""))</f>
        <v>DA</v>
      </c>
      <c r="S228" s="23">
        <f t="shared" si="50"/>
        <v>1341</v>
      </c>
      <c r="T228" s="23" t="str">
        <f t="shared" si="44"/>
        <v/>
      </c>
      <c r="U228" s="23" t="str">
        <f t="shared" si="45"/>
        <v/>
      </c>
      <c r="V228" s="24" t="str">
        <f t="shared" si="46"/>
        <v/>
      </c>
      <c r="W228" s="23">
        <f t="shared" si="51"/>
        <v>1342</v>
      </c>
      <c r="X228" s="23" t="str">
        <f t="shared" si="47"/>
        <v/>
      </c>
      <c r="Y228" s="23" t="str">
        <f t="shared" si="48"/>
        <v/>
      </c>
      <c r="Z228" s="23" t="str">
        <f t="shared" si="49"/>
        <v/>
      </c>
      <c r="AA228" s="25" t="str">
        <f>IF($U228="","",IF(COUNTIF(HC!$C:$C,$U228)&gt;0,"Y",IF(COUNTIF($U$5:$U228,$U228)=1,"N","dup")))</f>
        <v/>
      </c>
    </row>
    <row r="229" spans="1:27" x14ac:dyDescent="0.3">
      <c r="A229" s="19" t="str">
        <f>IF(INDEX('Agents Shift'!$B:$B,ROW())="","",INDEX('Agents Shift'!$B:$B,ROW()))</f>
        <v/>
      </c>
      <c r="B229" s="20" t="str">
        <f>IF($A229="","",_xlfn.XLOOKUP($A229,HC!$A:$A,HC!$B:$B,""))</f>
        <v/>
      </c>
      <c r="C229" s="19" t="str">
        <f>IF($A229="","",_xlfn.XLOOKUP($A229,HC!$A:$A,HC!$E:$E,""))</f>
        <v/>
      </c>
      <c r="D229" s="20" t="str">
        <f>IF($A229="","",_xlfn.XLOOKUP($A229,HC!$A:$A,HC!$D:$D,""))</f>
        <v/>
      </c>
      <c r="E229" s="68" t="str">
        <f>IF(OR($A229="",$AE$3=""),"",IFERROR(IF(ISBLANK(INDEX('Agents Shift'!$F:$S,MATCH($A229,'Agents Shift'!$B:$B,0),$AE$3)),"",INDEX('Agents Shift'!$F:$S,MATCH($A229,'Agents Shift'!$B:$B,0),$AE$3)),""))</f>
        <v/>
      </c>
      <c r="F229" s="68" t="str">
        <f>IF(OR($A229="",$AE$3=""),"",IFERROR(IF(ISBLANK(INDEX('Agents Shift'!$F:$S,MATCH($A229,'Agents Shift'!$B:$B,0),$AE$3+1)),"",INDEX('Agents Shift'!$F:$S,MATCH($A229,'Agents Shift'!$B:$B,0),$AE$3+1)),""))</f>
        <v/>
      </c>
      <c r="G229" s="20" t="str">
        <f>IF($A229="","",_xlfn.XLOOKUP($A229,HC!$A:$A,HC!$C:$C,""))</f>
        <v/>
      </c>
      <c r="H229" s="20" t="str">
        <f t="shared" si="39"/>
        <v/>
      </c>
      <c r="I229" s="19" t="str">
        <f t="shared" si="40"/>
        <v/>
      </c>
      <c r="J229" s="19" t="str">
        <f>IF(OR($A229="",$H229=""),"",IF($H229="Not in Web Tool","Unmatched",_xlfn.XLOOKUP($H229,'RAW Data'!$E:$E,'RAW Data'!$F:$F,"Unmapped")))</f>
        <v/>
      </c>
      <c r="K229" s="19" t="str">
        <f t="shared" si="41"/>
        <v/>
      </c>
      <c r="M229" s="21" t="str">
        <f t="shared" si="42"/>
        <v/>
      </c>
      <c r="N229" s="21" t="str">
        <f t="shared" si="43"/>
        <v/>
      </c>
      <c r="P229" s="22" t="s">
        <v>186</v>
      </c>
      <c r="Q229" s="23">
        <v>225</v>
      </c>
      <c r="R229" s="23" t="str">
        <f>IF($C$3="Live Paste",IF($P229="","",$P229&amp;""),IF($AD$3="","",INDEX('Extraction History'!$A$3:$DT$9102,$Q229,$AD$3)&amp;""))</f>
        <v>Dummy_USR 137 29193</v>
      </c>
      <c r="S229" s="23">
        <f t="shared" si="50"/>
        <v>1347</v>
      </c>
      <c r="T229" s="23" t="str">
        <f t="shared" si="44"/>
        <v/>
      </c>
      <c r="U229" s="23" t="str">
        <f t="shared" si="45"/>
        <v/>
      </c>
      <c r="V229" s="24" t="str">
        <f t="shared" si="46"/>
        <v/>
      </c>
      <c r="W229" s="23">
        <f t="shared" si="51"/>
        <v>1348</v>
      </c>
      <c r="X229" s="23" t="str">
        <f t="shared" si="47"/>
        <v/>
      </c>
      <c r="Y229" s="23" t="str">
        <f t="shared" si="48"/>
        <v/>
      </c>
      <c r="Z229" s="23" t="str">
        <f t="shared" si="49"/>
        <v/>
      </c>
      <c r="AA229" s="25" t="str">
        <f>IF($U229="","",IF(COUNTIF(HC!$C:$C,$U229)&gt;0,"Y",IF(COUNTIF($U$5:$U229,$U229)=1,"N","dup")))</f>
        <v/>
      </c>
    </row>
    <row r="230" spans="1:27" x14ac:dyDescent="0.3">
      <c r="A230" s="19" t="str">
        <f>IF(INDEX('Agents Shift'!$B:$B,ROW())="","",INDEX('Agents Shift'!$B:$B,ROW()))</f>
        <v/>
      </c>
      <c r="B230" s="20" t="str">
        <f>IF($A230="","",_xlfn.XLOOKUP($A230,HC!$A:$A,HC!$B:$B,""))</f>
        <v/>
      </c>
      <c r="C230" s="19" t="str">
        <f>IF($A230="","",_xlfn.XLOOKUP($A230,HC!$A:$A,HC!$E:$E,""))</f>
        <v/>
      </c>
      <c r="D230" s="20" t="str">
        <f>IF($A230="","",_xlfn.XLOOKUP($A230,HC!$A:$A,HC!$D:$D,""))</f>
        <v/>
      </c>
      <c r="E230" s="68" t="str">
        <f>IF(OR($A230="",$AE$3=""),"",IFERROR(IF(ISBLANK(INDEX('Agents Shift'!$F:$S,MATCH($A230,'Agents Shift'!$B:$B,0),$AE$3)),"",INDEX('Agents Shift'!$F:$S,MATCH($A230,'Agents Shift'!$B:$B,0),$AE$3)),""))</f>
        <v/>
      </c>
      <c r="F230" s="68" t="str">
        <f>IF(OR($A230="",$AE$3=""),"",IFERROR(IF(ISBLANK(INDEX('Agents Shift'!$F:$S,MATCH($A230,'Agents Shift'!$B:$B,0),$AE$3+1)),"",INDEX('Agents Shift'!$F:$S,MATCH($A230,'Agents Shift'!$B:$B,0),$AE$3+1)),""))</f>
        <v/>
      </c>
      <c r="G230" s="20" t="str">
        <f>IF($A230="","",_xlfn.XLOOKUP($A230,HC!$A:$A,HC!$C:$C,""))</f>
        <v/>
      </c>
      <c r="H230" s="20" t="str">
        <f t="shared" si="39"/>
        <v/>
      </c>
      <c r="I230" s="19" t="str">
        <f t="shared" si="40"/>
        <v/>
      </c>
      <c r="J230" s="19" t="str">
        <f>IF(OR($A230="",$H230=""),"",IF($H230="Not in Web Tool","Unmatched",_xlfn.XLOOKUP($H230,'RAW Data'!$E:$E,'RAW Data'!$F:$F,"Unmapped")))</f>
        <v/>
      </c>
      <c r="K230" s="19" t="str">
        <f t="shared" si="41"/>
        <v/>
      </c>
      <c r="M230" s="21" t="str">
        <f t="shared" si="42"/>
        <v/>
      </c>
      <c r="N230" s="21" t="str">
        <f t="shared" si="43"/>
        <v/>
      </c>
      <c r="P230" s="22" t="s">
        <v>140</v>
      </c>
      <c r="Q230" s="23">
        <v>226</v>
      </c>
      <c r="R230" s="23" t="str">
        <f>IF($C$3="Live Paste",IF($P230="","",$P230&amp;""),IF($AD$3="","",INDEX('Extraction History'!$A$3:$DT$9102,$Q230,$AD$3)&amp;""))</f>
        <v>Unknown</v>
      </c>
      <c r="S230" s="23">
        <f t="shared" si="50"/>
        <v>1353</v>
      </c>
      <c r="T230" s="23" t="str">
        <f t="shared" si="44"/>
        <v/>
      </c>
      <c r="U230" s="23" t="str">
        <f t="shared" si="45"/>
        <v/>
      </c>
      <c r="V230" s="24" t="str">
        <f t="shared" si="46"/>
        <v/>
      </c>
      <c r="W230" s="23">
        <f t="shared" si="51"/>
        <v>1354</v>
      </c>
      <c r="X230" s="23" t="str">
        <f t="shared" si="47"/>
        <v/>
      </c>
      <c r="Y230" s="23" t="str">
        <f t="shared" si="48"/>
        <v/>
      </c>
      <c r="Z230" s="23" t="str">
        <f t="shared" si="49"/>
        <v/>
      </c>
      <c r="AA230" s="25" t="str">
        <f>IF($U230="","",IF(COUNTIF(HC!$C:$C,$U230)&gt;0,"Y",IF(COUNTIF($U$5:$U230,$U230)=1,"N","dup")))</f>
        <v/>
      </c>
    </row>
    <row r="231" spans="1:27" x14ac:dyDescent="0.3">
      <c r="A231" s="19" t="str">
        <f>IF(INDEX('Agents Shift'!$B:$B,ROW())="","",INDEX('Agents Shift'!$B:$B,ROW()))</f>
        <v/>
      </c>
      <c r="B231" s="20" t="str">
        <f>IF($A231="","",_xlfn.XLOOKUP($A231,HC!$A:$A,HC!$B:$B,""))</f>
        <v/>
      </c>
      <c r="C231" s="19" t="str">
        <f>IF($A231="","",_xlfn.XLOOKUP($A231,HC!$A:$A,HC!$E:$E,""))</f>
        <v/>
      </c>
      <c r="D231" s="20" t="str">
        <f>IF($A231="","",_xlfn.XLOOKUP($A231,HC!$A:$A,HC!$D:$D,""))</f>
        <v/>
      </c>
      <c r="E231" s="68" t="str">
        <f>IF(OR($A231="",$AE$3=""),"",IFERROR(IF(ISBLANK(INDEX('Agents Shift'!$F:$S,MATCH($A231,'Agents Shift'!$B:$B,0),$AE$3)),"",INDEX('Agents Shift'!$F:$S,MATCH($A231,'Agents Shift'!$B:$B,0),$AE$3)),""))</f>
        <v/>
      </c>
      <c r="F231" s="68" t="str">
        <f>IF(OR($A231="",$AE$3=""),"",IFERROR(IF(ISBLANK(INDEX('Agents Shift'!$F:$S,MATCH($A231,'Agents Shift'!$B:$B,0),$AE$3+1)),"",INDEX('Agents Shift'!$F:$S,MATCH($A231,'Agents Shift'!$B:$B,0),$AE$3+1)),""))</f>
        <v/>
      </c>
      <c r="G231" s="20" t="str">
        <f>IF($A231="","",_xlfn.XLOOKUP($A231,HC!$A:$A,HC!$C:$C,""))</f>
        <v/>
      </c>
      <c r="H231" s="20" t="str">
        <f t="shared" si="39"/>
        <v/>
      </c>
      <c r="I231" s="19" t="str">
        <f t="shared" si="40"/>
        <v/>
      </c>
      <c r="J231" s="19" t="str">
        <f>IF(OR($A231="",$H231=""),"",IF($H231="Not in Web Tool","Unmatched",_xlfn.XLOOKUP($H231,'RAW Data'!$E:$E,'RAW Data'!$F:$F,"Unmapped")))</f>
        <v/>
      </c>
      <c r="K231" s="19" t="str">
        <f t="shared" si="41"/>
        <v/>
      </c>
      <c r="M231" s="21" t="str">
        <f t="shared" si="42"/>
        <v/>
      </c>
      <c r="N231" s="21" t="str">
        <f t="shared" si="43"/>
        <v/>
      </c>
      <c r="P231" s="22" t="s">
        <v>119</v>
      </c>
      <c r="Q231" s="23">
        <v>227</v>
      </c>
      <c r="R231" s="23" t="str">
        <f>IF($C$3="Live Paste",IF($P231="","",$P231&amp;""),IF($AD$3="","",INDEX('Extraction History'!$A$3:$DT$9102,$Q231,$AD$3)&amp;""))</f>
        <v> 0  0  0</v>
      </c>
      <c r="S231" s="23">
        <f t="shared" si="50"/>
        <v>1359</v>
      </c>
      <c r="T231" s="23" t="str">
        <f t="shared" si="44"/>
        <v/>
      </c>
      <c r="U231" s="23" t="str">
        <f t="shared" si="45"/>
        <v/>
      </c>
      <c r="V231" s="24" t="str">
        <f t="shared" si="46"/>
        <v/>
      </c>
      <c r="W231" s="23">
        <f t="shared" si="51"/>
        <v>1360</v>
      </c>
      <c r="X231" s="23" t="str">
        <f t="shared" si="47"/>
        <v/>
      </c>
      <c r="Y231" s="23" t="str">
        <f t="shared" si="48"/>
        <v/>
      </c>
      <c r="Z231" s="23" t="str">
        <f t="shared" si="49"/>
        <v/>
      </c>
      <c r="AA231" s="25" t="str">
        <f>IF($U231="","",IF(COUNTIF(HC!$C:$C,$U231)&gt;0,"Y",IF(COUNTIF($U$5:$U231,$U231)=1,"N","dup")))</f>
        <v/>
      </c>
    </row>
    <row r="232" spans="1:27" x14ac:dyDescent="0.3">
      <c r="A232" s="19" t="str">
        <f>IF(INDEX('Agents Shift'!$B:$B,ROW())="","",INDEX('Agents Shift'!$B:$B,ROW()))</f>
        <v/>
      </c>
      <c r="B232" s="20" t="str">
        <f>IF($A232="","",_xlfn.XLOOKUP($A232,HC!$A:$A,HC!$B:$B,""))</f>
        <v/>
      </c>
      <c r="C232" s="19" t="str">
        <f>IF($A232="","",_xlfn.XLOOKUP($A232,HC!$A:$A,HC!$E:$E,""))</f>
        <v/>
      </c>
      <c r="D232" s="20" t="str">
        <f>IF($A232="","",_xlfn.XLOOKUP($A232,HC!$A:$A,HC!$D:$D,""))</f>
        <v/>
      </c>
      <c r="E232" s="68" t="str">
        <f>IF(OR($A232="",$AE$3=""),"",IFERROR(IF(ISBLANK(INDEX('Agents Shift'!$F:$S,MATCH($A232,'Agents Shift'!$B:$B,0),$AE$3)),"",INDEX('Agents Shift'!$F:$S,MATCH($A232,'Agents Shift'!$B:$B,0),$AE$3)),""))</f>
        <v/>
      </c>
      <c r="F232" s="68" t="str">
        <f>IF(OR($A232="",$AE$3=""),"",IFERROR(IF(ISBLANK(INDEX('Agents Shift'!$F:$S,MATCH($A232,'Agents Shift'!$B:$B,0),$AE$3+1)),"",INDEX('Agents Shift'!$F:$S,MATCH($A232,'Agents Shift'!$B:$B,0),$AE$3+1)),""))</f>
        <v/>
      </c>
      <c r="G232" s="20" t="str">
        <f>IF($A232="","",_xlfn.XLOOKUP($A232,HC!$A:$A,HC!$C:$C,""))</f>
        <v/>
      </c>
      <c r="H232" s="20" t="str">
        <f t="shared" si="39"/>
        <v/>
      </c>
      <c r="I232" s="19" t="str">
        <f t="shared" si="40"/>
        <v/>
      </c>
      <c r="J232" s="19" t="str">
        <f>IF(OR($A232="",$H232=""),"",IF($H232="Not in Web Tool","Unmatched",_xlfn.XLOOKUP($H232,'RAW Data'!$E:$E,'RAW Data'!$F:$F,"Unmapped")))</f>
        <v/>
      </c>
      <c r="K232" s="19" t="str">
        <f t="shared" si="41"/>
        <v/>
      </c>
      <c r="M232" s="21" t="str">
        <f t="shared" si="42"/>
        <v/>
      </c>
      <c r="N232" s="21" t="str">
        <f t="shared" si="43"/>
        <v/>
      </c>
      <c r="P232" s="22" t="s">
        <v>120</v>
      </c>
      <c r="Q232" s="23">
        <v>228</v>
      </c>
      <c r="R232" s="23" t="str">
        <f>IF($C$3="Live Paste",IF($P232="","",$P232&amp;""),IF($AD$3="","",INDEX('Extraction History'!$A$3:$DT$9102,$Q232,$AD$3)&amp;""))</f>
        <v> 00:00:00  00:00:00  --:--:--</v>
      </c>
      <c r="S232" s="23">
        <f t="shared" si="50"/>
        <v>1365</v>
      </c>
      <c r="T232" s="23" t="str">
        <f t="shared" si="44"/>
        <v/>
      </c>
      <c r="U232" s="23" t="str">
        <f t="shared" si="45"/>
        <v/>
      </c>
      <c r="V232" s="24" t="str">
        <f t="shared" si="46"/>
        <v/>
      </c>
      <c r="W232" s="23">
        <f t="shared" si="51"/>
        <v>1366</v>
      </c>
      <c r="X232" s="23" t="str">
        <f t="shared" si="47"/>
        <v/>
      </c>
      <c r="Y232" s="23" t="str">
        <f t="shared" si="48"/>
        <v/>
      </c>
      <c r="Z232" s="23" t="str">
        <f t="shared" si="49"/>
        <v/>
      </c>
      <c r="AA232" s="25" t="str">
        <f>IF($U232="","",IF(COUNTIF(HC!$C:$C,$U232)&gt;0,"Y",IF(COUNTIF($U$5:$U232,$U232)=1,"N","dup")))</f>
        <v/>
      </c>
    </row>
    <row r="233" spans="1:27" x14ac:dyDescent="0.3">
      <c r="A233" s="19" t="str">
        <f>IF(INDEX('Agents Shift'!$B:$B,ROW())="","",INDEX('Agents Shift'!$B:$B,ROW()))</f>
        <v/>
      </c>
      <c r="B233" s="20" t="str">
        <f>IF($A233="","",_xlfn.XLOOKUP($A233,HC!$A:$A,HC!$B:$B,""))</f>
        <v/>
      </c>
      <c r="C233" s="19" t="str">
        <f>IF($A233="","",_xlfn.XLOOKUP($A233,HC!$A:$A,HC!$E:$E,""))</f>
        <v/>
      </c>
      <c r="D233" s="20" t="str">
        <f>IF($A233="","",_xlfn.XLOOKUP($A233,HC!$A:$A,HC!$D:$D,""))</f>
        <v/>
      </c>
      <c r="E233" s="68" t="str">
        <f>IF(OR($A233="",$AE$3=""),"",IFERROR(IF(ISBLANK(INDEX('Agents Shift'!$F:$S,MATCH($A233,'Agents Shift'!$B:$B,0),$AE$3)),"",INDEX('Agents Shift'!$F:$S,MATCH($A233,'Agents Shift'!$B:$B,0),$AE$3)),""))</f>
        <v/>
      </c>
      <c r="F233" s="68" t="str">
        <f>IF(OR($A233="",$AE$3=""),"",IFERROR(IF(ISBLANK(INDEX('Agents Shift'!$F:$S,MATCH($A233,'Agents Shift'!$B:$B,0),$AE$3+1)),"",INDEX('Agents Shift'!$F:$S,MATCH($A233,'Agents Shift'!$B:$B,0),$AE$3+1)),""))</f>
        <v/>
      </c>
      <c r="G233" s="20" t="str">
        <f>IF($A233="","",_xlfn.XLOOKUP($A233,HC!$A:$A,HC!$C:$C,""))</f>
        <v/>
      </c>
      <c r="H233" s="20" t="str">
        <f t="shared" si="39"/>
        <v/>
      </c>
      <c r="I233" s="19" t="str">
        <f t="shared" si="40"/>
        <v/>
      </c>
      <c r="J233" s="19" t="str">
        <f>IF(OR($A233="",$H233=""),"",IF($H233="Not in Web Tool","Unmatched",_xlfn.XLOOKUP($H233,'RAW Data'!$E:$E,'RAW Data'!$F:$F,"Unmapped")))</f>
        <v/>
      </c>
      <c r="K233" s="19" t="str">
        <f t="shared" si="41"/>
        <v/>
      </c>
      <c r="M233" s="21" t="str">
        <f t="shared" si="42"/>
        <v/>
      </c>
      <c r="N233" s="21" t="str">
        <f t="shared" si="43"/>
        <v/>
      </c>
      <c r="P233" s="22" t="s">
        <v>34</v>
      </c>
      <c r="Q233" s="23">
        <v>229</v>
      </c>
      <c r="R233" s="23" t="str">
        <f>IF($C$3="Live Paste",IF($P233="","",$P233&amp;""),IF($AD$3="","",INDEX('Extraction History'!$A$3:$DT$9102,$Q233,$AD$3)&amp;""))</f>
        <v>Employee State</v>
      </c>
      <c r="S233" s="23">
        <f t="shared" si="50"/>
        <v>1371</v>
      </c>
      <c r="T233" s="23" t="str">
        <f t="shared" si="44"/>
        <v/>
      </c>
      <c r="U233" s="23" t="str">
        <f t="shared" si="45"/>
        <v/>
      </c>
      <c r="V233" s="24" t="str">
        <f t="shared" si="46"/>
        <v/>
      </c>
      <c r="W233" s="23">
        <f t="shared" si="51"/>
        <v>1372</v>
      </c>
      <c r="X233" s="23" t="str">
        <f t="shared" si="47"/>
        <v/>
      </c>
      <c r="Y233" s="23" t="str">
        <f t="shared" si="48"/>
        <v/>
      </c>
      <c r="Z233" s="23" t="str">
        <f t="shared" si="49"/>
        <v/>
      </c>
      <c r="AA233" s="25" t="str">
        <f>IF($U233="","",IF(COUNTIF(HC!$C:$C,$U233)&gt;0,"Y",IF(COUNTIF($U$5:$U233,$U233)=1,"N","dup")))</f>
        <v/>
      </c>
    </row>
    <row r="234" spans="1:27" x14ac:dyDescent="0.3">
      <c r="A234" s="19" t="str">
        <f>IF(INDEX('Agents Shift'!$B:$B,ROW())="","",INDEX('Agents Shift'!$B:$B,ROW()))</f>
        <v/>
      </c>
      <c r="B234" s="20" t="str">
        <f>IF($A234="","",_xlfn.XLOOKUP($A234,HC!$A:$A,HC!$B:$B,""))</f>
        <v/>
      </c>
      <c r="C234" s="19" t="str">
        <f>IF($A234="","",_xlfn.XLOOKUP($A234,HC!$A:$A,HC!$E:$E,""))</f>
        <v/>
      </c>
      <c r="D234" s="20" t="str">
        <f>IF($A234="","",_xlfn.XLOOKUP($A234,HC!$A:$A,HC!$D:$D,""))</f>
        <v/>
      </c>
      <c r="E234" s="68" t="str">
        <f>IF(OR($A234="",$AE$3=""),"",IFERROR(IF(ISBLANK(INDEX('Agents Shift'!$F:$S,MATCH($A234,'Agents Shift'!$B:$B,0),$AE$3)),"",INDEX('Agents Shift'!$F:$S,MATCH($A234,'Agents Shift'!$B:$B,0),$AE$3)),""))</f>
        <v/>
      </c>
      <c r="F234" s="68" t="str">
        <f>IF(OR($A234="",$AE$3=""),"",IFERROR(IF(ISBLANK(INDEX('Agents Shift'!$F:$S,MATCH($A234,'Agents Shift'!$B:$B,0),$AE$3+1)),"",INDEX('Agents Shift'!$F:$S,MATCH($A234,'Agents Shift'!$B:$B,0),$AE$3+1)),""))</f>
        <v/>
      </c>
      <c r="G234" s="20" t="str">
        <f>IF($A234="","",_xlfn.XLOOKUP($A234,HC!$A:$A,HC!$C:$C,""))</f>
        <v/>
      </c>
      <c r="H234" s="20" t="str">
        <f t="shared" si="39"/>
        <v/>
      </c>
      <c r="I234" s="19" t="str">
        <f t="shared" si="40"/>
        <v/>
      </c>
      <c r="J234" s="19" t="str">
        <f>IF(OR($A234="",$H234=""),"",IF($H234="Not in Web Tool","Unmatched",_xlfn.XLOOKUP($H234,'RAW Data'!$E:$E,'RAW Data'!$F:$F,"Unmapped")))</f>
        <v/>
      </c>
      <c r="K234" s="19" t="str">
        <f t="shared" si="41"/>
        <v/>
      </c>
      <c r="M234" s="21" t="str">
        <f t="shared" si="42"/>
        <v/>
      </c>
      <c r="N234" s="21" t="str">
        <f t="shared" si="43"/>
        <v/>
      </c>
      <c r="P234" s="22" t="s">
        <v>39</v>
      </c>
      <c r="Q234" s="23">
        <v>230</v>
      </c>
      <c r="R234" s="23" t="str">
        <f>IF($C$3="Live Paste",IF($P234="","",$P234&amp;""),IF($AD$3="","",INDEX('Extraction History'!$A$3:$DT$9102,$Q234,$AD$3)&amp;""))</f>
        <v>DA</v>
      </c>
      <c r="S234" s="23">
        <f t="shared" si="50"/>
        <v>1377</v>
      </c>
      <c r="T234" s="23" t="str">
        <f t="shared" si="44"/>
        <v/>
      </c>
      <c r="U234" s="23" t="str">
        <f t="shared" si="45"/>
        <v/>
      </c>
      <c r="V234" s="24" t="str">
        <f t="shared" si="46"/>
        <v/>
      </c>
      <c r="W234" s="23">
        <f t="shared" si="51"/>
        <v>1378</v>
      </c>
      <c r="X234" s="23" t="str">
        <f t="shared" si="47"/>
        <v/>
      </c>
      <c r="Y234" s="23" t="str">
        <f t="shared" si="48"/>
        <v/>
      </c>
      <c r="Z234" s="23" t="str">
        <f t="shared" si="49"/>
        <v/>
      </c>
      <c r="AA234" s="25" t="str">
        <f>IF($U234="","",IF(COUNTIF(HC!$C:$C,$U234)&gt;0,"Y",IF(COUNTIF($U$5:$U234,$U234)=1,"N","dup")))</f>
        <v/>
      </c>
    </row>
    <row r="235" spans="1:27" x14ac:dyDescent="0.3">
      <c r="A235" s="19" t="str">
        <f>IF(INDEX('Agents Shift'!$B:$B,ROW())="","",INDEX('Agents Shift'!$B:$B,ROW()))</f>
        <v/>
      </c>
      <c r="B235" s="20" t="str">
        <f>IF($A235="","",_xlfn.XLOOKUP($A235,HC!$A:$A,HC!$B:$B,""))</f>
        <v/>
      </c>
      <c r="C235" s="19" t="str">
        <f>IF($A235="","",_xlfn.XLOOKUP($A235,HC!$A:$A,HC!$E:$E,""))</f>
        <v/>
      </c>
      <c r="D235" s="20" t="str">
        <f>IF($A235="","",_xlfn.XLOOKUP($A235,HC!$A:$A,HC!$D:$D,""))</f>
        <v/>
      </c>
      <c r="E235" s="68" t="str">
        <f>IF(OR($A235="",$AE$3=""),"",IFERROR(IF(ISBLANK(INDEX('Agents Shift'!$F:$S,MATCH($A235,'Agents Shift'!$B:$B,0),$AE$3)),"",INDEX('Agents Shift'!$F:$S,MATCH($A235,'Agents Shift'!$B:$B,0),$AE$3)),""))</f>
        <v/>
      </c>
      <c r="F235" s="68" t="str">
        <f>IF(OR($A235="",$AE$3=""),"",IFERROR(IF(ISBLANK(INDEX('Agents Shift'!$F:$S,MATCH($A235,'Agents Shift'!$B:$B,0),$AE$3+1)),"",INDEX('Agents Shift'!$F:$S,MATCH($A235,'Agents Shift'!$B:$B,0),$AE$3+1)),""))</f>
        <v/>
      </c>
      <c r="G235" s="20" t="str">
        <f>IF($A235="","",_xlfn.XLOOKUP($A235,HC!$A:$A,HC!$C:$C,""))</f>
        <v/>
      </c>
      <c r="H235" s="20" t="str">
        <f t="shared" si="39"/>
        <v/>
      </c>
      <c r="I235" s="19" t="str">
        <f t="shared" si="40"/>
        <v/>
      </c>
      <c r="J235" s="19" t="str">
        <f>IF(OR($A235="",$H235=""),"",IF($H235="Not in Web Tool","Unmatched",_xlfn.XLOOKUP($H235,'RAW Data'!$E:$E,'RAW Data'!$F:$F,"Unmapped")))</f>
        <v/>
      </c>
      <c r="K235" s="19" t="str">
        <f t="shared" si="41"/>
        <v/>
      </c>
      <c r="M235" s="21" t="str">
        <f t="shared" si="42"/>
        <v/>
      </c>
      <c r="N235" s="21" t="str">
        <f t="shared" si="43"/>
        <v/>
      </c>
      <c r="P235" s="22" t="s">
        <v>187</v>
      </c>
      <c r="Q235" s="23">
        <v>231</v>
      </c>
      <c r="R235" s="23" t="str">
        <f>IF($C$3="Live Paste",IF($P235="","",$P235&amp;""),IF($AD$3="","",INDEX('Extraction History'!$A$3:$DT$9102,$Q235,$AD$3)&amp;""))</f>
        <v>Dummy_USR 136 29163</v>
      </c>
      <c r="S235" s="23">
        <f t="shared" si="50"/>
        <v>1383</v>
      </c>
      <c r="T235" s="23" t="str">
        <f t="shared" si="44"/>
        <v/>
      </c>
      <c r="U235" s="23" t="str">
        <f t="shared" si="45"/>
        <v/>
      </c>
      <c r="V235" s="24" t="str">
        <f t="shared" si="46"/>
        <v/>
      </c>
      <c r="W235" s="23">
        <f t="shared" si="51"/>
        <v>1384</v>
      </c>
      <c r="X235" s="23" t="str">
        <f t="shared" si="47"/>
        <v/>
      </c>
      <c r="Y235" s="23" t="str">
        <f t="shared" si="48"/>
        <v/>
      </c>
      <c r="Z235" s="23" t="str">
        <f t="shared" si="49"/>
        <v/>
      </c>
      <c r="AA235" s="25" t="str">
        <f>IF($U235="","",IF(COUNTIF(HC!$C:$C,$U235)&gt;0,"Y",IF(COUNTIF($U$5:$U235,$U235)=1,"N","dup")))</f>
        <v/>
      </c>
    </row>
    <row r="236" spans="1:27" x14ac:dyDescent="0.3">
      <c r="A236" s="19" t="str">
        <f>IF(INDEX('Agents Shift'!$B:$B,ROW())="","",INDEX('Agents Shift'!$B:$B,ROW()))</f>
        <v/>
      </c>
      <c r="B236" s="20" t="str">
        <f>IF($A236="","",_xlfn.XLOOKUP($A236,HC!$A:$A,HC!$B:$B,""))</f>
        <v/>
      </c>
      <c r="C236" s="19" t="str">
        <f>IF($A236="","",_xlfn.XLOOKUP($A236,HC!$A:$A,HC!$E:$E,""))</f>
        <v/>
      </c>
      <c r="D236" s="20" t="str">
        <f>IF($A236="","",_xlfn.XLOOKUP($A236,HC!$A:$A,HC!$D:$D,""))</f>
        <v/>
      </c>
      <c r="E236" s="68" t="str">
        <f>IF(OR($A236="",$AE$3=""),"",IFERROR(IF(ISBLANK(INDEX('Agents Shift'!$F:$S,MATCH($A236,'Agents Shift'!$B:$B,0),$AE$3)),"",INDEX('Agents Shift'!$F:$S,MATCH($A236,'Agents Shift'!$B:$B,0),$AE$3)),""))</f>
        <v/>
      </c>
      <c r="F236" s="68" t="str">
        <f>IF(OR($A236="",$AE$3=""),"",IFERROR(IF(ISBLANK(INDEX('Agents Shift'!$F:$S,MATCH($A236,'Agents Shift'!$B:$B,0),$AE$3+1)),"",INDEX('Agents Shift'!$F:$S,MATCH($A236,'Agents Shift'!$B:$B,0),$AE$3+1)),""))</f>
        <v/>
      </c>
      <c r="G236" s="20" t="str">
        <f>IF($A236="","",_xlfn.XLOOKUP($A236,HC!$A:$A,HC!$C:$C,""))</f>
        <v/>
      </c>
      <c r="H236" s="20" t="str">
        <f t="shared" si="39"/>
        <v/>
      </c>
      <c r="I236" s="19" t="str">
        <f t="shared" si="40"/>
        <v/>
      </c>
      <c r="J236" s="19" t="str">
        <f>IF(OR($A236="",$H236=""),"",IF($H236="Not in Web Tool","Unmatched",_xlfn.XLOOKUP($H236,'RAW Data'!$E:$E,'RAW Data'!$F:$F,"Unmapped")))</f>
        <v/>
      </c>
      <c r="K236" s="19" t="str">
        <f t="shared" si="41"/>
        <v/>
      </c>
      <c r="M236" s="21" t="str">
        <f t="shared" si="42"/>
        <v/>
      </c>
      <c r="N236" s="21" t="str">
        <f t="shared" si="43"/>
        <v/>
      </c>
      <c r="P236" s="22" t="s">
        <v>140</v>
      </c>
      <c r="Q236" s="23">
        <v>232</v>
      </c>
      <c r="R236" s="23" t="str">
        <f>IF($C$3="Live Paste",IF($P236="","",$P236&amp;""),IF($AD$3="","",INDEX('Extraction History'!$A$3:$DT$9102,$Q236,$AD$3)&amp;""))</f>
        <v>Unknown</v>
      </c>
      <c r="S236" s="23">
        <f t="shared" si="50"/>
        <v>1389</v>
      </c>
      <c r="T236" s="23" t="str">
        <f t="shared" si="44"/>
        <v/>
      </c>
      <c r="U236" s="23" t="str">
        <f t="shared" si="45"/>
        <v/>
      </c>
      <c r="V236" s="24" t="str">
        <f t="shared" si="46"/>
        <v/>
      </c>
      <c r="W236" s="23">
        <f t="shared" si="51"/>
        <v>1390</v>
      </c>
      <c r="X236" s="23" t="str">
        <f t="shared" si="47"/>
        <v/>
      </c>
      <c r="Y236" s="23" t="str">
        <f t="shared" si="48"/>
        <v/>
      </c>
      <c r="Z236" s="23" t="str">
        <f t="shared" si="49"/>
        <v/>
      </c>
      <c r="AA236" s="25" t="str">
        <f>IF($U236="","",IF(COUNTIF(HC!$C:$C,$U236)&gt;0,"Y",IF(COUNTIF($U$5:$U236,$U236)=1,"N","dup")))</f>
        <v/>
      </c>
    </row>
    <row r="237" spans="1:27" x14ac:dyDescent="0.3">
      <c r="A237" s="19" t="str">
        <f>IF(INDEX('Agents Shift'!$B:$B,ROW())="","",INDEX('Agents Shift'!$B:$B,ROW()))</f>
        <v/>
      </c>
      <c r="B237" s="20" t="str">
        <f>IF($A237="","",_xlfn.XLOOKUP($A237,HC!$A:$A,HC!$B:$B,""))</f>
        <v/>
      </c>
      <c r="C237" s="19" t="str">
        <f>IF($A237="","",_xlfn.XLOOKUP($A237,HC!$A:$A,HC!$E:$E,""))</f>
        <v/>
      </c>
      <c r="D237" s="20" t="str">
        <f>IF($A237="","",_xlfn.XLOOKUP($A237,HC!$A:$A,HC!$D:$D,""))</f>
        <v/>
      </c>
      <c r="E237" s="68" t="str">
        <f>IF(OR($A237="",$AE$3=""),"",IFERROR(IF(ISBLANK(INDEX('Agents Shift'!$F:$S,MATCH($A237,'Agents Shift'!$B:$B,0),$AE$3)),"",INDEX('Agents Shift'!$F:$S,MATCH($A237,'Agents Shift'!$B:$B,0),$AE$3)),""))</f>
        <v/>
      </c>
      <c r="F237" s="68" t="str">
        <f>IF(OR($A237="",$AE$3=""),"",IFERROR(IF(ISBLANK(INDEX('Agents Shift'!$F:$S,MATCH($A237,'Agents Shift'!$B:$B,0),$AE$3+1)),"",INDEX('Agents Shift'!$F:$S,MATCH($A237,'Agents Shift'!$B:$B,0),$AE$3+1)),""))</f>
        <v/>
      </c>
      <c r="G237" s="20" t="str">
        <f>IF($A237="","",_xlfn.XLOOKUP($A237,HC!$A:$A,HC!$C:$C,""))</f>
        <v/>
      </c>
      <c r="H237" s="20" t="str">
        <f t="shared" si="39"/>
        <v/>
      </c>
      <c r="I237" s="19" t="str">
        <f t="shared" si="40"/>
        <v/>
      </c>
      <c r="J237" s="19" t="str">
        <f>IF(OR($A237="",$H237=""),"",IF($H237="Not in Web Tool","Unmatched",_xlfn.XLOOKUP($H237,'RAW Data'!$E:$E,'RAW Data'!$F:$F,"Unmapped")))</f>
        <v/>
      </c>
      <c r="K237" s="19" t="str">
        <f t="shared" si="41"/>
        <v/>
      </c>
      <c r="M237" s="21" t="str">
        <f t="shared" si="42"/>
        <v/>
      </c>
      <c r="N237" s="21" t="str">
        <f t="shared" si="43"/>
        <v/>
      </c>
      <c r="P237" s="22" t="s">
        <v>119</v>
      </c>
      <c r="Q237" s="23">
        <v>233</v>
      </c>
      <c r="R237" s="23" t="str">
        <f>IF($C$3="Live Paste",IF($P237="","",$P237&amp;""),IF($AD$3="","",INDEX('Extraction History'!$A$3:$DT$9102,$Q237,$AD$3)&amp;""))</f>
        <v> 0  0  0</v>
      </c>
      <c r="S237" s="23">
        <f t="shared" si="50"/>
        <v>1395</v>
      </c>
      <c r="T237" s="23" t="str">
        <f t="shared" si="44"/>
        <v/>
      </c>
      <c r="U237" s="23" t="str">
        <f t="shared" si="45"/>
        <v/>
      </c>
      <c r="V237" s="24" t="str">
        <f t="shared" si="46"/>
        <v/>
      </c>
      <c r="W237" s="23">
        <f t="shared" si="51"/>
        <v>1396</v>
      </c>
      <c r="X237" s="23" t="str">
        <f t="shared" si="47"/>
        <v/>
      </c>
      <c r="Y237" s="23" t="str">
        <f t="shared" si="48"/>
        <v/>
      </c>
      <c r="Z237" s="23" t="str">
        <f t="shared" si="49"/>
        <v/>
      </c>
      <c r="AA237" s="25" t="str">
        <f>IF($U237="","",IF(COUNTIF(HC!$C:$C,$U237)&gt;0,"Y",IF(COUNTIF($U$5:$U237,$U237)=1,"N","dup")))</f>
        <v/>
      </c>
    </row>
    <row r="238" spans="1:27" x14ac:dyDescent="0.3">
      <c r="A238" s="19" t="str">
        <f>IF(INDEX('Agents Shift'!$B:$B,ROW())="","",INDEX('Agents Shift'!$B:$B,ROW()))</f>
        <v/>
      </c>
      <c r="B238" s="20" t="str">
        <f>IF($A238="","",_xlfn.XLOOKUP($A238,HC!$A:$A,HC!$B:$B,""))</f>
        <v/>
      </c>
      <c r="C238" s="19" t="str">
        <f>IF($A238="","",_xlfn.XLOOKUP($A238,HC!$A:$A,HC!$E:$E,""))</f>
        <v/>
      </c>
      <c r="D238" s="20" t="str">
        <f>IF($A238="","",_xlfn.XLOOKUP($A238,HC!$A:$A,HC!$D:$D,""))</f>
        <v/>
      </c>
      <c r="E238" s="68" t="str">
        <f>IF(OR($A238="",$AE$3=""),"",IFERROR(IF(ISBLANK(INDEX('Agents Shift'!$F:$S,MATCH($A238,'Agents Shift'!$B:$B,0),$AE$3)),"",INDEX('Agents Shift'!$F:$S,MATCH($A238,'Agents Shift'!$B:$B,0),$AE$3)),""))</f>
        <v/>
      </c>
      <c r="F238" s="68" t="str">
        <f>IF(OR($A238="",$AE$3=""),"",IFERROR(IF(ISBLANK(INDEX('Agents Shift'!$F:$S,MATCH($A238,'Agents Shift'!$B:$B,0),$AE$3+1)),"",INDEX('Agents Shift'!$F:$S,MATCH($A238,'Agents Shift'!$B:$B,0),$AE$3+1)),""))</f>
        <v/>
      </c>
      <c r="G238" s="20" t="str">
        <f>IF($A238="","",_xlfn.XLOOKUP($A238,HC!$A:$A,HC!$C:$C,""))</f>
        <v/>
      </c>
      <c r="H238" s="20" t="str">
        <f t="shared" si="39"/>
        <v/>
      </c>
      <c r="I238" s="19" t="str">
        <f t="shared" si="40"/>
        <v/>
      </c>
      <c r="J238" s="19" t="str">
        <f>IF(OR($A238="",$H238=""),"",IF($H238="Not in Web Tool","Unmatched",_xlfn.XLOOKUP($H238,'RAW Data'!$E:$E,'RAW Data'!$F:$F,"Unmapped")))</f>
        <v/>
      </c>
      <c r="K238" s="19" t="str">
        <f t="shared" si="41"/>
        <v/>
      </c>
      <c r="M238" s="21" t="str">
        <f t="shared" si="42"/>
        <v/>
      </c>
      <c r="N238" s="21" t="str">
        <f t="shared" si="43"/>
        <v/>
      </c>
      <c r="P238" s="22" t="s">
        <v>188</v>
      </c>
      <c r="Q238" s="23">
        <v>234</v>
      </c>
      <c r="R238" s="23" t="str">
        <f>IF($C$3="Live Paste",IF($P238="","",$P238&amp;""),IF($AD$3="","",INDEX('Extraction History'!$A$3:$DT$9102,$Q238,$AD$3)&amp;""))</f>
        <v> --:--:--  --:--:--  --:--:--</v>
      </c>
      <c r="S238" s="23">
        <f t="shared" si="50"/>
        <v>1401</v>
      </c>
      <c r="T238" s="23" t="str">
        <f t="shared" si="44"/>
        <v/>
      </c>
      <c r="U238" s="23" t="str">
        <f t="shared" si="45"/>
        <v/>
      </c>
      <c r="V238" s="24" t="str">
        <f t="shared" si="46"/>
        <v/>
      </c>
      <c r="W238" s="23">
        <f t="shared" si="51"/>
        <v>1402</v>
      </c>
      <c r="X238" s="23" t="str">
        <f t="shared" si="47"/>
        <v/>
      </c>
      <c r="Y238" s="23" t="str">
        <f t="shared" si="48"/>
        <v/>
      </c>
      <c r="Z238" s="23" t="str">
        <f t="shared" si="49"/>
        <v/>
      </c>
      <c r="AA238" s="25" t="str">
        <f>IF($U238="","",IF(COUNTIF(HC!$C:$C,$U238)&gt;0,"Y",IF(COUNTIF($U$5:$U238,$U238)=1,"N","dup")))</f>
        <v/>
      </c>
    </row>
    <row r="239" spans="1:27" x14ac:dyDescent="0.3">
      <c r="A239" s="19" t="str">
        <f>IF(INDEX('Agents Shift'!$B:$B,ROW())="","",INDEX('Agents Shift'!$B:$B,ROW()))</f>
        <v/>
      </c>
      <c r="B239" s="20" t="str">
        <f>IF($A239="","",_xlfn.XLOOKUP($A239,HC!$A:$A,HC!$B:$B,""))</f>
        <v/>
      </c>
      <c r="C239" s="19" t="str">
        <f>IF($A239="","",_xlfn.XLOOKUP($A239,HC!$A:$A,HC!$E:$E,""))</f>
        <v/>
      </c>
      <c r="D239" s="20" t="str">
        <f>IF($A239="","",_xlfn.XLOOKUP($A239,HC!$A:$A,HC!$D:$D,""))</f>
        <v/>
      </c>
      <c r="E239" s="68" t="str">
        <f>IF(OR($A239="",$AE$3=""),"",IFERROR(IF(ISBLANK(INDEX('Agents Shift'!$F:$S,MATCH($A239,'Agents Shift'!$B:$B,0),$AE$3)),"",INDEX('Agents Shift'!$F:$S,MATCH($A239,'Agents Shift'!$B:$B,0),$AE$3)),""))</f>
        <v/>
      </c>
      <c r="F239" s="68" t="str">
        <f>IF(OR($A239="",$AE$3=""),"",IFERROR(IF(ISBLANK(INDEX('Agents Shift'!$F:$S,MATCH($A239,'Agents Shift'!$B:$B,0),$AE$3+1)),"",INDEX('Agents Shift'!$F:$S,MATCH($A239,'Agents Shift'!$B:$B,0),$AE$3+1)),""))</f>
        <v/>
      </c>
      <c r="G239" s="20" t="str">
        <f>IF($A239="","",_xlfn.XLOOKUP($A239,HC!$A:$A,HC!$C:$C,""))</f>
        <v/>
      </c>
      <c r="H239" s="20" t="str">
        <f t="shared" si="39"/>
        <v/>
      </c>
      <c r="I239" s="19" t="str">
        <f t="shared" si="40"/>
        <v/>
      </c>
      <c r="J239" s="19" t="str">
        <f>IF(OR($A239="",$H239=""),"",IF($H239="Not in Web Tool","Unmatched",_xlfn.XLOOKUP($H239,'RAW Data'!$E:$E,'RAW Data'!$F:$F,"Unmapped")))</f>
        <v/>
      </c>
      <c r="K239" s="19" t="str">
        <f t="shared" si="41"/>
        <v/>
      </c>
      <c r="M239" s="21" t="str">
        <f t="shared" si="42"/>
        <v/>
      </c>
      <c r="N239" s="21" t="str">
        <f t="shared" si="43"/>
        <v/>
      </c>
      <c r="P239" s="22" t="s">
        <v>34</v>
      </c>
      <c r="Q239" s="23">
        <v>235</v>
      </c>
      <c r="R239" s="23" t="str">
        <f>IF($C$3="Live Paste",IF($P239="","",$P239&amp;""),IF($AD$3="","",INDEX('Extraction History'!$A$3:$DT$9102,$Q239,$AD$3)&amp;""))</f>
        <v>Employee State</v>
      </c>
      <c r="S239" s="23">
        <f t="shared" si="50"/>
        <v>1407</v>
      </c>
      <c r="T239" s="23" t="str">
        <f t="shared" si="44"/>
        <v/>
      </c>
      <c r="U239" s="23" t="str">
        <f t="shared" si="45"/>
        <v/>
      </c>
      <c r="V239" s="24" t="str">
        <f t="shared" si="46"/>
        <v/>
      </c>
      <c r="W239" s="23">
        <f t="shared" si="51"/>
        <v>1408</v>
      </c>
      <c r="X239" s="23" t="str">
        <f t="shared" si="47"/>
        <v/>
      </c>
      <c r="Y239" s="23" t="str">
        <f t="shared" si="48"/>
        <v/>
      </c>
      <c r="Z239" s="23" t="str">
        <f t="shared" si="49"/>
        <v/>
      </c>
      <c r="AA239" s="25" t="str">
        <f>IF($U239="","",IF(COUNTIF(HC!$C:$C,$U239)&gt;0,"Y",IF(COUNTIF($U$5:$U239,$U239)=1,"N","dup")))</f>
        <v/>
      </c>
    </row>
    <row r="240" spans="1:27" x14ac:dyDescent="0.3">
      <c r="A240" s="19" t="str">
        <f>IF(INDEX('Agents Shift'!$B:$B,ROW())="","",INDEX('Agents Shift'!$B:$B,ROW()))</f>
        <v/>
      </c>
      <c r="B240" s="20" t="str">
        <f>IF($A240="","",_xlfn.XLOOKUP($A240,HC!$A:$A,HC!$B:$B,""))</f>
        <v/>
      </c>
      <c r="C240" s="19" t="str">
        <f>IF($A240="","",_xlfn.XLOOKUP($A240,HC!$A:$A,HC!$E:$E,""))</f>
        <v/>
      </c>
      <c r="D240" s="20" t="str">
        <f>IF($A240="","",_xlfn.XLOOKUP($A240,HC!$A:$A,HC!$D:$D,""))</f>
        <v/>
      </c>
      <c r="E240" s="68" t="str">
        <f>IF(OR($A240="",$AE$3=""),"",IFERROR(IF(ISBLANK(INDEX('Agents Shift'!$F:$S,MATCH($A240,'Agents Shift'!$B:$B,0),$AE$3)),"",INDEX('Agents Shift'!$F:$S,MATCH($A240,'Agents Shift'!$B:$B,0),$AE$3)),""))</f>
        <v/>
      </c>
      <c r="F240" s="68" t="str">
        <f>IF(OR($A240="",$AE$3=""),"",IFERROR(IF(ISBLANK(INDEX('Agents Shift'!$F:$S,MATCH($A240,'Agents Shift'!$B:$B,0),$AE$3+1)),"",INDEX('Agents Shift'!$F:$S,MATCH($A240,'Agents Shift'!$B:$B,0),$AE$3+1)),""))</f>
        <v/>
      </c>
      <c r="G240" s="20" t="str">
        <f>IF($A240="","",_xlfn.XLOOKUP($A240,HC!$A:$A,HC!$C:$C,""))</f>
        <v/>
      </c>
      <c r="H240" s="20" t="str">
        <f t="shared" si="39"/>
        <v/>
      </c>
      <c r="I240" s="19" t="str">
        <f t="shared" si="40"/>
        <v/>
      </c>
      <c r="J240" s="19" t="str">
        <f>IF(OR($A240="",$H240=""),"",IF($H240="Not in Web Tool","Unmatched",_xlfn.XLOOKUP($H240,'RAW Data'!$E:$E,'RAW Data'!$F:$F,"Unmapped")))</f>
        <v/>
      </c>
      <c r="K240" s="19" t="str">
        <f t="shared" si="41"/>
        <v/>
      </c>
      <c r="M240" s="21" t="str">
        <f t="shared" si="42"/>
        <v/>
      </c>
      <c r="N240" s="21" t="str">
        <f t="shared" si="43"/>
        <v/>
      </c>
      <c r="P240" s="22" t="s">
        <v>39</v>
      </c>
      <c r="Q240" s="23">
        <v>236</v>
      </c>
      <c r="R240" s="23" t="str">
        <f>IF($C$3="Live Paste",IF($P240="","",$P240&amp;""),IF($AD$3="","",INDEX('Extraction History'!$A$3:$DT$9102,$Q240,$AD$3)&amp;""))</f>
        <v>DA</v>
      </c>
      <c r="S240" s="23">
        <f t="shared" si="50"/>
        <v>1413</v>
      </c>
      <c r="T240" s="23" t="str">
        <f t="shared" si="44"/>
        <v/>
      </c>
      <c r="U240" s="23" t="str">
        <f t="shared" si="45"/>
        <v/>
      </c>
      <c r="V240" s="24" t="str">
        <f t="shared" si="46"/>
        <v/>
      </c>
      <c r="W240" s="23">
        <f t="shared" si="51"/>
        <v>1414</v>
      </c>
      <c r="X240" s="23" t="str">
        <f t="shared" si="47"/>
        <v/>
      </c>
      <c r="Y240" s="23" t="str">
        <f t="shared" si="48"/>
        <v/>
      </c>
      <c r="Z240" s="23" t="str">
        <f t="shared" si="49"/>
        <v/>
      </c>
      <c r="AA240" s="25" t="str">
        <f>IF($U240="","",IF(COUNTIF(HC!$C:$C,$U240)&gt;0,"Y",IF(COUNTIF($U$5:$U240,$U240)=1,"N","dup")))</f>
        <v/>
      </c>
    </row>
    <row r="241" spans="1:27" x14ac:dyDescent="0.3">
      <c r="A241" s="19" t="str">
        <f>IF(INDEX('Agents Shift'!$B:$B,ROW())="","",INDEX('Agents Shift'!$B:$B,ROW()))</f>
        <v/>
      </c>
      <c r="B241" s="20" t="str">
        <f>IF($A241="","",_xlfn.XLOOKUP($A241,HC!$A:$A,HC!$B:$B,""))</f>
        <v/>
      </c>
      <c r="C241" s="19" t="str">
        <f>IF($A241="","",_xlfn.XLOOKUP($A241,HC!$A:$A,HC!$E:$E,""))</f>
        <v/>
      </c>
      <c r="D241" s="20" t="str">
        <f>IF($A241="","",_xlfn.XLOOKUP($A241,HC!$A:$A,HC!$D:$D,""))</f>
        <v/>
      </c>
      <c r="E241" s="68" t="str">
        <f>IF(OR($A241="",$AE$3=""),"",IFERROR(IF(ISBLANK(INDEX('Agents Shift'!$F:$S,MATCH($A241,'Agents Shift'!$B:$B,0),$AE$3)),"",INDEX('Agents Shift'!$F:$S,MATCH($A241,'Agents Shift'!$B:$B,0),$AE$3)),""))</f>
        <v/>
      </c>
      <c r="F241" s="68" t="str">
        <f>IF(OR($A241="",$AE$3=""),"",IFERROR(IF(ISBLANK(INDEX('Agents Shift'!$F:$S,MATCH($A241,'Agents Shift'!$B:$B,0),$AE$3+1)),"",INDEX('Agents Shift'!$F:$S,MATCH($A241,'Agents Shift'!$B:$B,0),$AE$3+1)),""))</f>
        <v/>
      </c>
      <c r="G241" s="20" t="str">
        <f>IF($A241="","",_xlfn.XLOOKUP($A241,HC!$A:$A,HC!$C:$C,""))</f>
        <v/>
      </c>
      <c r="H241" s="20" t="str">
        <f t="shared" si="39"/>
        <v/>
      </c>
      <c r="I241" s="19" t="str">
        <f t="shared" si="40"/>
        <v/>
      </c>
      <c r="J241" s="19" t="str">
        <f>IF(OR($A241="",$H241=""),"",IF($H241="Not in Web Tool","Unmatched",_xlfn.XLOOKUP($H241,'RAW Data'!$E:$E,'RAW Data'!$F:$F,"Unmapped")))</f>
        <v/>
      </c>
      <c r="K241" s="19" t="str">
        <f t="shared" si="41"/>
        <v/>
      </c>
      <c r="M241" s="21" t="str">
        <f t="shared" si="42"/>
        <v/>
      </c>
      <c r="N241" s="21" t="str">
        <f t="shared" si="43"/>
        <v/>
      </c>
      <c r="P241" s="22" t="s">
        <v>160</v>
      </c>
      <c r="Q241" s="23">
        <v>237</v>
      </c>
      <c r="R241" s="23" t="str">
        <f>IF($C$3="Live Paste",IF($P241="","",$P241&amp;""),IF($AD$3="","",INDEX('Extraction History'!$A$3:$DT$9102,$Q241,$AD$3)&amp;""))</f>
        <v>Dummy_USR 171 28037</v>
      </c>
      <c r="S241" s="23">
        <f t="shared" si="50"/>
        <v>1419</v>
      </c>
      <c r="T241" s="23" t="str">
        <f t="shared" si="44"/>
        <v/>
      </c>
      <c r="U241" s="23" t="str">
        <f t="shared" si="45"/>
        <v/>
      </c>
      <c r="V241" s="24" t="str">
        <f t="shared" si="46"/>
        <v/>
      </c>
      <c r="W241" s="23">
        <f t="shared" si="51"/>
        <v>1420</v>
      </c>
      <c r="X241" s="23" t="str">
        <f t="shared" si="47"/>
        <v/>
      </c>
      <c r="Y241" s="23" t="str">
        <f t="shared" si="48"/>
        <v/>
      </c>
      <c r="Z241" s="23" t="str">
        <f t="shared" si="49"/>
        <v/>
      </c>
      <c r="AA241" s="25" t="str">
        <f>IF($U241="","",IF(COUNTIF(HC!$C:$C,$U241)&gt;0,"Y",IF(COUNTIF($U$5:$U241,$U241)=1,"N","dup")))</f>
        <v/>
      </c>
    </row>
    <row r="242" spans="1:27" x14ac:dyDescent="0.3">
      <c r="A242" s="19" t="str">
        <f>IF(INDEX('Agents Shift'!$B:$B,ROW())="","",INDEX('Agents Shift'!$B:$B,ROW()))</f>
        <v/>
      </c>
      <c r="B242" s="20" t="str">
        <f>IF($A242="","",_xlfn.XLOOKUP($A242,HC!$A:$A,HC!$B:$B,""))</f>
        <v/>
      </c>
      <c r="C242" s="19" t="str">
        <f>IF($A242="","",_xlfn.XLOOKUP($A242,HC!$A:$A,HC!$E:$E,""))</f>
        <v/>
      </c>
      <c r="D242" s="20" t="str">
        <f>IF($A242="","",_xlfn.XLOOKUP($A242,HC!$A:$A,HC!$D:$D,""))</f>
        <v/>
      </c>
      <c r="E242" s="68" t="str">
        <f>IF(OR($A242="",$AE$3=""),"",IFERROR(IF(ISBLANK(INDEX('Agents Shift'!$F:$S,MATCH($A242,'Agents Shift'!$B:$B,0),$AE$3)),"",INDEX('Agents Shift'!$F:$S,MATCH($A242,'Agents Shift'!$B:$B,0),$AE$3)),""))</f>
        <v/>
      </c>
      <c r="F242" s="68" t="str">
        <f>IF(OR($A242="",$AE$3=""),"",IFERROR(IF(ISBLANK(INDEX('Agents Shift'!$F:$S,MATCH($A242,'Agents Shift'!$B:$B,0),$AE$3+1)),"",INDEX('Agents Shift'!$F:$S,MATCH($A242,'Agents Shift'!$B:$B,0),$AE$3+1)),""))</f>
        <v/>
      </c>
      <c r="G242" s="20" t="str">
        <f>IF($A242="","",_xlfn.XLOOKUP($A242,HC!$A:$A,HC!$C:$C,""))</f>
        <v/>
      </c>
      <c r="H242" s="20" t="str">
        <f t="shared" si="39"/>
        <v/>
      </c>
      <c r="I242" s="19" t="str">
        <f t="shared" si="40"/>
        <v/>
      </c>
      <c r="J242" s="19" t="str">
        <f>IF(OR($A242="",$H242=""),"",IF($H242="Not in Web Tool","Unmatched",_xlfn.XLOOKUP($H242,'RAW Data'!$E:$E,'RAW Data'!$F:$F,"Unmapped")))</f>
        <v/>
      </c>
      <c r="K242" s="19" t="str">
        <f t="shared" si="41"/>
        <v/>
      </c>
      <c r="M242" s="21" t="str">
        <f t="shared" si="42"/>
        <v/>
      </c>
      <c r="N242" s="21" t="str">
        <f t="shared" si="43"/>
        <v/>
      </c>
      <c r="P242" s="22" t="s">
        <v>161</v>
      </c>
      <c r="Q242" s="23">
        <v>238</v>
      </c>
      <c r="R242" s="23" t="str">
        <f>IF($C$3="Live Paste",IF($P242="","",$P242&amp;""),IF($AD$3="","",INDEX('Extraction History'!$A$3:$DT$9102,$Q242,$AD$3)&amp;""))</f>
        <v>Break (NON MAN) · 04:38</v>
      </c>
      <c r="S242" s="23">
        <f t="shared" si="50"/>
        <v>1425</v>
      </c>
      <c r="T242" s="23" t="str">
        <f t="shared" si="44"/>
        <v/>
      </c>
      <c r="U242" s="23" t="str">
        <f t="shared" si="45"/>
        <v/>
      </c>
      <c r="V242" s="24" t="str">
        <f t="shared" si="46"/>
        <v/>
      </c>
      <c r="W242" s="23">
        <f t="shared" si="51"/>
        <v>1426</v>
      </c>
      <c r="X242" s="23" t="str">
        <f t="shared" si="47"/>
        <v/>
      </c>
      <c r="Y242" s="23" t="str">
        <f t="shared" si="48"/>
        <v/>
      </c>
      <c r="Z242" s="23" t="str">
        <f t="shared" si="49"/>
        <v/>
      </c>
      <c r="AA242" s="25" t="str">
        <f>IF($U242="","",IF(COUNTIF(HC!$C:$C,$U242)&gt;0,"Y",IF(COUNTIF($U$5:$U242,$U242)=1,"N","dup")))</f>
        <v/>
      </c>
    </row>
    <row r="243" spans="1:27" x14ac:dyDescent="0.3">
      <c r="A243" s="19" t="str">
        <f>IF(INDEX('Agents Shift'!$B:$B,ROW())="","",INDEX('Agents Shift'!$B:$B,ROW()))</f>
        <v/>
      </c>
      <c r="B243" s="20" t="str">
        <f>IF($A243="","",_xlfn.XLOOKUP($A243,HC!$A:$A,HC!$B:$B,""))</f>
        <v/>
      </c>
      <c r="C243" s="19" t="str">
        <f>IF($A243="","",_xlfn.XLOOKUP($A243,HC!$A:$A,HC!$E:$E,""))</f>
        <v/>
      </c>
      <c r="D243" s="20" t="str">
        <f>IF($A243="","",_xlfn.XLOOKUP($A243,HC!$A:$A,HC!$D:$D,""))</f>
        <v/>
      </c>
      <c r="E243" s="68" t="str">
        <f>IF(OR($A243="",$AE$3=""),"",IFERROR(IF(ISBLANK(INDEX('Agents Shift'!$F:$S,MATCH($A243,'Agents Shift'!$B:$B,0),$AE$3)),"",INDEX('Agents Shift'!$F:$S,MATCH($A243,'Agents Shift'!$B:$B,0),$AE$3)),""))</f>
        <v/>
      </c>
      <c r="F243" s="68" t="str">
        <f>IF(OR($A243="",$AE$3=""),"",IFERROR(IF(ISBLANK(INDEX('Agents Shift'!$F:$S,MATCH($A243,'Agents Shift'!$B:$B,0),$AE$3+1)),"",INDEX('Agents Shift'!$F:$S,MATCH($A243,'Agents Shift'!$B:$B,0),$AE$3+1)),""))</f>
        <v/>
      </c>
      <c r="G243" s="20" t="str">
        <f>IF($A243="","",_xlfn.XLOOKUP($A243,HC!$A:$A,HC!$C:$C,""))</f>
        <v/>
      </c>
      <c r="H243" s="20" t="str">
        <f t="shared" si="39"/>
        <v/>
      </c>
      <c r="I243" s="19" t="str">
        <f t="shared" si="40"/>
        <v/>
      </c>
      <c r="J243" s="19" t="str">
        <f>IF(OR($A243="",$H243=""),"",IF($H243="Not in Web Tool","Unmatched",_xlfn.XLOOKUP($H243,'RAW Data'!$E:$E,'RAW Data'!$F:$F,"Unmapped")))</f>
        <v/>
      </c>
      <c r="K243" s="19" t="str">
        <f t="shared" si="41"/>
        <v/>
      </c>
      <c r="M243" s="21" t="str">
        <f t="shared" si="42"/>
        <v/>
      </c>
      <c r="N243" s="21" t="str">
        <f t="shared" si="43"/>
        <v/>
      </c>
      <c r="P243" s="22" t="s">
        <v>162</v>
      </c>
      <c r="Q243" s="23">
        <v>239</v>
      </c>
      <c r="R243" s="23" t="str">
        <f>IF($C$3="Live Paste",IF($P243="","",$P243&amp;""),IF($AD$3="","",INDEX('Extraction History'!$A$3:$DT$9102,$Q243,$AD$3)&amp;""))</f>
        <v> 4  3  1</v>
      </c>
      <c r="S243" s="23">
        <f t="shared" si="50"/>
        <v>1431</v>
      </c>
      <c r="T243" s="23" t="str">
        <f t="shared" si="44"/>
        <v/>
      </c>
      <c r="U243" s="23" t="str">
        <f t="shared" si="45"/>
        <v/>
      </c>
      <c r="V243" s="24" t="str">
        <f t="shared" si="46"/>
        <v/>
      </c>
      <c r="W243" s="23">
        <f t="shared" si="51"/>
        <v>1432</v>
      </c>
      <c r="X243" s="23" t="str">
        <f t="shared" si="47"/>
        <v/>
      </c>
      <c r="Y243" s="23" t="str">
        <f t="shared" si="48"/>
        <v/>
      </c>
      <c r="Z243" s="23" t="str">
        <f t="shared" si="49"/>
        <v/>
      </c>
      <c r="AA243" s="25" t="str">
        <f>IF($U243="","",IF(COUNTIF(HC!$C:$C,$U243)&gt;0,"Y",IF(COUNTIF($U$5:$U243,$U243)=1,"N","dup")))</f>
        <v/>
      </c>
    </row>
    <row r="244" spans="1:27" x14ac:dyDescent="0.3">
      <c r="A244" s="19" t="str">
        <f>IF(INDEX('Agents Shift'!$B:$B,ROW())="","",INDEX('Agents Shift'!$B:$B,ROW()))</f>
        <v/>
      </c>
      <c r="B244" s="20" t="str">
        <f>IF($A244="","",_xlfn.XLOOKUP($A244,HC!$A:$A,HC!$B:$B,""))</f>
        <v/>
      </c>
      <c r="C244" s="19" t="str">
        <f>IF($A244="","",_xlfn.XLOOKUP($A244,HC!$A:$A,HC!$E:$E,""))</f>
        <v/>
      </c>
      <c r="D244" s="20" t="str">
        <f>IF($A244="","",_xlfn.XLOOKUP($A244,HC!$A:$A,HC!$D:$D,""))</f>
        <v/>
      </c>
      <c r="E244" s="68" t="str">
        <f>IF(OR($A244="",$AE$3=""),"",IFERROR(IF(ISBLANK(INDEX('Agents Shift'!$F:$S,MATCH($A244,'Agents Shift'!$B:$B,0),$AE$3)),"",INDEX('Agents Shift'!$F:$S,MATCH($A244,'Agents Shift'!$B:$B,0),$AE$3)),""))</f>
        <v/>
      </c>
      <c r="F244" s="68" t="str">
        <f>IF(OR($A244="",$AE$3=""),"",IFERROR(IF(ISBLANK(INDEX('Agents Shift'!$F:$S,MATCH($A244,'Agents Shift'!$B:$B,0),$AE$3+1)),"",INDEX('Agents Shift'!$F:$S,MATCH($A244,'Agents Shift'!$B:$B,0),$AE$3+1)),""))</f>
        <v/>
      </c>
      <c r="G244" s="20" t="str">
        <f>IF($A244="","",_xlfn.XLOOKUP($A244,HC!$A:$A,HC!$C:$C,""))</f>
        <v/>
      </c>
      <c r="H244" s="20" t="str">
        <f t="shared" si="39"/>
        <v/>
      </c>
      <c r="I244" s="19" t="str">
        <f t="shared" si="40"/>
        <v/>
      </c>
      <c r="J244" s="19" t="str">
        <f>IF(OR($A244="",$H244=""),"",IF($H244="Not in Web Tool","Unmatched",_xlfn.XLOOKUP($H244,'RAW Data'!$E:$E,'RAW Data'!$F:$F,"Unmapped")))</f>
        <v/>
      </c>
      <c r="K244" s="19" t="str">
        <f t="shared" si="41"/>
        <v/>
      </c>
      <c r="M244" s="21" t="str">
        <f t="shared" si="42"/>
        <v/>
      </c>
      <c r="N244" s="21" t="str">
        <f t="shared" si="43"/>
        <v/>
      </c>
      <c r="P244" s="22" t="s">
        <v>163</v>
      </c>
      <c r="Q244" s="23">
        <v>240</v>
      </c>
      <c r="R244" s="23" t="str">
        <f>IF($C$3="Live Paste",IF($P244="","",$P244&amp;""),IF($AD$3="","",INDEX('Extraction History'!$A$3:$DT$9102,$Q244,$AD$3)&amp;""))</f>
        <v> 01:04:23  00:00:00 9 June 2026 11:00 · 02:59:46</v>
      </c>
      <c r="S244" s="23">
        <f t="shared" si="50"/>
        <v>1437</v>
      </c>
      <c r="T244" s="23" t="str">
        <f t="shared" si="44"/>
        <v/>
      </c>
      <c r="U244" s="23" t="str">
        <f t="shared" si="45"/>
        <v/>
      </c>
      <c r="V244" s="24" t="str">
        <f t="shared" si="46"/>
        <v/>
      </c>
      <c r="W244" s="23">
        <f t="shared" si="51"/>
        <v>1438</v>
      </c>
      <c r="X244" s="23" t="str">
        <f t="shared" si="47"/>
        <v/>
      </c>
      <c r="Y244" s="23" t="str">
        <f t="shared" si="48"/>
        <v/>
      </c>
      <c r="Z244" s="23" t="str">
        <f t="shared" si="49"/>
        <v/>
      </c>
      <c r="AA244" s="25" t="str">
        <f>IF($U244="","",IF(COUNTIF(HC!$C:$C,$U244)&gt;0,"Y",IF(COUNTIF($U$5:$U244,$U244)=1,"N","dup")))</f>
        <v/>
      </c>
    </row>
    <row r="245" spans="1:27" x14ac:dyDescent="0.3">
      <c r="A245" s="19" t="str">
        <f>IF(INDEX('Agents Shift'!$B:$B,ROW())="","",INDEX('Agents Shift'!$B:$B,ROW()))</f>
        <v/>
      </c>
      <c r="B245" s="20" t="str">
        <f>IF($A245="","",_xlfn.XLOOKUP($A245,HC!$A:$A,HC!$B:$B,""))</f>
        <v/>
      </c>
      <c r="C245" s="19" t="str">
        <f>IF($A245="","",_xlfn.XLOOKUP($A245,HC!$A:$A,HC!$E:$E,""))</f>
        <v/>
      </c>
      <c r="D245" s="20" t="str">
        <f>IF($A245="","",_xlfn.XLOOKUP($A245,HC!$A:$A,HC!$D:$D,""))</f>
        <v/>
      </c>
      <c r="E245" s="68" t="str">
        <f>IF(OR($A245="",$AE$3=""),"",IFERROR(IF(ISBLANK(INDEX('Agents Shift'!$F:$S,MATCH($A245,'Agents Shift'!$B:$B,0),$AE$3)),"",INDEX('Agents Shift'!$F:$S,MATCH($A245,'Agents Shift'!$B:$B,0),$AE$3)),""))</f>
        <v/>
      </c>
      <c r="F245" s="68" t="str">
        <f>IF(OR($A245="",$AE$3=""),"",IFERROR(IF(ISBLANK(INDEX('Agents Shift'!$F:$S,MATCH($A245,'Agents Shift'!$B:$B,0),$AE$3+1)),"",INDEX('Agents Shift'!$F:$S,MATCH($A245,'Agents Shift'!$B:$B,0),$AE$3+1)),""))</f>
        <v/>
      </c>
      <c r="G245" s="20" t="str">
        <f>IF($A245="","",_xlfn.XLOOKUP($A245,HC!$A:$A,HC!$C:$C,""))</f>
        <v/>
      </c>
      <c r="H245" s="20" t="str">
        <f t="shared" si="39"/>
        <v/>
      </c>
      <c r="I245" s="19" t="str">
        <f t="shared" si="40"/>
        <v/>
      </c>
      <c r="J245" s="19" t="str">
        <f>IF(OR($A245="",$H245=""),"",IF($H245="Not in Web Tool","Unmatched",_xlfn.XLOOKUP($H245,'RAW Data'!$E:$E,'RAW Data'!$F:$F,"Unmapped")))</f>
        <v/>
      </c>
      <c r="K245" s="19" t="str">
        <f t="shared" si="41"/>
        <v/>
      </c>
      <c r="M245" s="21" t="str">
        <f t="shared" si="42"/>
        <v/>
      </c>
      <c r="N245" s="21" t="str">
        <f t="shared" si="43"/>
        <v/>
      </c>
      <c r="P245" s="22" t="s">
        <v>34</v>
      </c>
      <c r="Q245" s="23">
        <v>241</v>
      </c>
      <c r="R245" s="23" t="str">
        <f>IF($C$3="Live Paste",IF($P245="","",$P245&amp;""),IF($AD$3="","",INDEX('Extraction History'!$A$3:$DT$9102,$Q245,$AD$3)&amp;""))</f>
        <v>Employee State</v>
      </c>
      <c r="S245" s="23">
        <f t="shared" si="50"/>
        <v>1443</v>
      </c>
      <c r="T245" s="23" t="str">
        <f t="shared" si="44"/>
        <v/>
      </c>
      <c r="U245" s="23" t="str">
        <f t="shared" si="45"/>
        <v/>
      </c>
      <c r="V245" s="24" t="str">
        <f t="shared" si="46"/>
        <v/>
      </c>
      <c r="W245" s="23">
        <f t="shared" si="51"/>
        <v>1444</v>
      </c>
      <c r="X245" s="23" t="str">
        <f t="shared" si="47"/>
        <v/>
      </c>
      <c r="Y245" s="23" t="str">
        <f t="shared" si="48"/>
        <v/>
      </c>
      <c r="Z245" s="23" t="str">
        <f t="shared" si="49"/>
        <v/>
      </c>
      <c r="AA245" s="25" t="str">
        <f>IF($U245="","",IF(COUNTIF(HC!$C:$C,$U245)&gt;0,"Y",IF(COUNTIF($U$5:$U245,$U245)=1,"N","dup")))</f>
        <v/>
      </c>
    </row>
    <row r="246" spans="1:27" x14ac:dyDescent="0.3">
      <c r="A246" s="19" t="str">
        <f>IF(INDEX('Agents Shift'!$B:$B,ROW())="","",INDEX('Agents Shift'!$B:$B,ROW()))</f>
        <v/>
      </c>
      <c r="B246" s="20" t="str">
        <f>IF($A246="","",_xlfn.XLOOKUP($A246,HC!$A:$A,HC!$B:$B,""))</f>
        <v/>
      </c>
      <c r="C246" s="19" t="str">
        <f>IF($A246="","",_xlfn.XLOOKUP($A246,HC!$A:$A,HC!$E:$E,""))</f>
        <v/>
      </c>
      <c r="D246" s="20" t="str">
        <f>IF($A246="","",_xlfn.XLOOKUP($A246,HC!$A:$A,HC!$D:$D,""))</f>
        <v/>
      </c>
      <c r="E246" s="68" t="str">
        <f>IF(OR($A246="",$AE$3=""),"",IFERROR(IF(ISBLANK(INDEX('Agents Shift'!$F:$S,MATCH($A246,'Agents Shift'!$B:$B,0),$AE$3)),"",INDEX('Agents Shift'!$F:$S,MATCH($A246,'Agents Shift'!$B:$B,0),$AE$3)),""))</f>
        <v/>
      </c>
      <c r="F246" s="68" t="str">
        <f>IF(OR($A246="",$AE$3=""),"",IFERROR(IF(ISBLANK(INDEX('Agents Shift'!$F:$S,MATCH($A246,'Agents Shift'!$B:$B,0),$AE$3+1)),"",INDEX('Agents Shift'!$F:$S,MATCH($A246,'Agents Shift'!$B:$B,0),$AE$3+1)),""))</f>
        <v/>
      </c>
      <c r="G246" s="20" t="str">
        <f>IF($A246="","",_xlfn.XLOOKUP($A246,HC!$A:$A,HC!$C:$C,""))</f>
        <v/>
      </c>
      <c r="H246" s="20" t="str">
        <f t="shared" si="39"/>
        <v/>
      </c>
      <c r="I246" s="19" t="str">
        <f t="shared" si="40"/>
        <v/>
      </c>
      <c r="J246" s="19" t="str">
        <f>IF(OR($A246="",$H246=""),"",IF($H246="Not in Web Tool","Unmatched",_xlfn.XLOOKUP($H246,'RAW Data'!$E:$E,'RAW Data'!$F:$F,"Unmapped")))</f>
        <v/>
      </c>
      <c r="K246" s="19" t="str">
        <f t="shared" si="41"/>
        <v/>
      </c>
      <c r="M246" s="21" t="str">
        <f t="shared" si="42"/>
        <v/>
      </c>
      <c r="N246" s="21" t="str">
        <f t="shared" si="43"/>
        <v/>
      </c>
      <c r="P246" s="22" t="s">
        <v>39</v>
      </c>
      <c r="Q246" s="23">
        <v>242</v>
      </c>
      <c r="R246" s="23" t="str">
        <f>IF($C$3="Live Paste",IF($P246="","",$P246&amp;""),IF($AD$3="","",INDEX('Extraction History'!$A$3:$DT$9102,$Q246,$AD$3)&amp;""))</f>
        <v>DA</v>
      </c>
      <c r="S246" s="23">
        <f t="shared" si="50"/>
        <v>1449</v>
      </c>
      <c r="T246" s="23" t="str">
        <f t="shared" si="44"/>
        <v/>
      </c>
      <c r="U246" s="23" t="str">
        <f t="shared" si="45"/>
        <v/>
      </c>
      <c r="V246" s="24" t="str">
        <f t="shared" si="46"/>
        <v/>
      </c>
      <c r="W246" s="23">
        <f t="shared" si="51"/>
        <v>1450</v>
      </c>
      <c r="X246" s="23" t="str">
        <f t="shared" si="47"/>
        <v/>
      </c>
      <c r="Y246" s="23" t="str">
        <f t="shared" si="48"/>
        <v/>
      </c>
      <c r="Z246" s="23" t="str">
        <f t="shared" si="49"/>
        <v/>
      </c>
      <c r="AA246" s="25" t="str">
        <f>IF($U246="","",IF(COUNTIF(HC!$C:$C,$U246)&gt;0,"Y",IF(COUNTIF($U$5:$U246,$U246)=1,"N","dup")))</f>
        <v/>
      </c>
    </row>
    <row r="247" spans="1:27" x14ac:dyDescent="0.3">
      <c r="A247" s="19" t="str">
        <f>IF(INDEX('Agents Shift'!$B:$B,ROW())="","",INDEX('Agents Shift'!$B:$B,ROW()))</f>
        <v/>
      </c>
      <c r="B247" s="20" t="str">
        <f>IF($A247="","",_xlfn.XLOOKUP($A247,HC!$A:$A,HC!$B:$B,""))</f>
        <v/>
      </c>
      <c r="C247" s="19" t="str">
        <f>IF($A247="","",_xlfn.XLOOKUP($A247,HC!$A:$A,HC!$E:$E,""))</f>
        <v/>
      </c>
      <c r="D247" s="20" t="str">
        <f>IF($A247="","",_xlfn.XLOOKUP($A247,HC!$A:$A,HC!$D:$D,""))</f>
        <v/>
      </c>
      <c r="E247" s="68" t="str">
        <f>IF(OR($A247="",$AE$3=""),"",IFERROR(IF(ISBLANK(INDEX('Agents Shift'!$F:$S,MATCH($A247,'Agents Shift'!$B:$B,0),$AE$3)),"",INDEX('Agents Shift'!$F:$S,MATCH($A247,'Agents Shift'!$B:$B,0),$AE$3)),""))</f>
        <v/>
      </c>
      <c r="F247" s="68" t="str">
        <f>IF(OR($A247="",$AE$3=""),"",IFERROR(IF(ISBLANK(INDEX('Agents Shift'!$F:$S,MATCH($A247,'Agents Shift'!$B:$B,0),$AE$3+1)),"",INDEX('Agents Shift'!$F:$S,MATCH($A247,'Agents Shift'!$B:$B,0),$AE$3+1)),""))</f>
        <v/>
      </c>
      <c r="G247" s="20" t="str">
        <f>IF($A247="","",_xlfn.XLOOKUP($A247,HC!$A:$A,HC!$C:$C,""))</f>
        <v/>
      </c>
      <c r="H247" s="20" t="str">
        <f t="shared" si="39"/>
        <v/>
      </c>
      <c r="I247" s="19" t="str">
        <f t="shared" si="40"/>
        <v/>
      </c>
      <c r="J247" s="19" t="str">
        <f>IF(OR($A247="",$H247=""),"",IF($H247="Not in Web Tool","Unmatched",_xlfn.XLOOKUP($H247,'RAW Data'!$E:$E,'RAW Data'!$F:$F,"Unmapped")))</f>
        <v/>
      </c>
      <c r="K247" s="19" t="str">
        <f t="shared" si="41"/>
        <v/>
      </c>
      <c r="M247" s="21" t="str">
        <f t="shared" si="42"/>
        <v/>
      </c>
      <c r="N247" s="21" t="str">
        <f t="shared" si="43"/>
        <v/>
      </c>
      <c r="P247" s="22" t="s">
        <v>189</v>
      </c>
      <c r="Q247" s="23">
        <v>243</v>
      </c>
      <c r="R247" s="23" t="str">
        <f>IF($C$3="Live Paste",IF($P247="","",$P247&amp;""),IF($AD$3="","",INDEX('Extraction History'!$A$3:$DT$9102,$Q247,$AD$3)&amp;""))</f>
        <v>Dummy_USR 134 29187</v>
      </c>
      <c r="S247" s="23">
        <f t="shared" si="50"/>
        <v>1455</v>
      </c>
      <c r="T247" s="23" t="str">
        <f t="shared" si="44"/>
        <v/>
      </c>
      <c r="U247" s="23" t="str">
        <f t="shared" si="45"/>
        <v/>
      </c>
      <c r="V247" s="24" t="str">
        <f t="shared" si="46"/>
        <v/>
      </c>
      <c r="W247" s="23">
        <f t="shared" si="51"/>
        <v>1456</v>
      </c>
      <c r="X247" s="23" t="str">
        <f t="shared" si="47"/>
        <v/>
      </c>
      <c r="Y247" s="23" t="str">
        <f t="shared" si="48"/>
        <v/>
      </c>
      <c r="Z247" s="23" t="str">
        <f t="shared" si="49"/>
        <v/>
      </c>
      <c r="AA247" s="25" t="str">
        <f>IF($U247="","",IF(COUNTIF(HC!$C:$C,$U247)&gt;0,"Y",IF(COUNTIF($U$5:$U247,$U247)=1,"N","dup")))</f>
        <v/>
      </c>
    </row>
    <row r="248" spans="1:27" x14ac:dyDescent="0.3">
      <c r="A248" s="19" t="str">
        <f>IF(INDEX('Agents Shift'!$B:$B,ROW())="","",INDEX('Agents Shift'!$B:$B,ROW()))</f>
        <v/>
      </c>
      <c r="B248" s="20" t="str">
        <f>IF($A248="","",_xlfn.XLOOKUP($A248,HC!$A:$A,HC!$B:$B,""))</f>
        <v/>
      </c>
      <c r="C248" s="19" t="str">
        <f>IF($A248="","",_xlfn.XLOOKUP($A248,HC!$A:$A,HC!$E:$E,""))</f>
        <v/>
      </c>
      <c r="D248" s="20" t="str">
        <f>IF($A248="","",_xlfn.XLOOKUP($A248,HC!$A:$A,HC!$D:$D,""))</f>
        <v/>
      </c>
      <c r="E248" s="68" t="str">
        <f>IF(OR($A248="",$AE$3=""),"",IFERROR(IF(ISBLANK(INDEX('Agents Shift'!$F:$S,MATCH($A248,'Agents Shift'!$B:$B,0),$AE$3)),"",INDEX('Agents Shift'!$F:$S,MATCH($A248,'Agents Shift'!$B:$B,0),$AE$3)),""))</f>
        <v/>
      </c>
      <c r="F248" s="68" t="str">
        <f>IF(OR($A248="",$AE$3=""),"",IFERROR(IF(ISBLANK(INDEX('Agents Shift'!$F:$S,MATCH($A248,'Agents Shift'!$B:$B,0),$AE$3+1)),"",INDEX('Agents Shift'!$F:$S,MATCH($A248,'Agents Shift'!$B:$B,0),$AE$3+1)),""))</f>
        <v/>
      </c>
      <c r="G248" s="20" t="str">
        <f>IF($A248="","",_xlfn.XLOOKUP($A248,HC!$A:$A,HC!$C:$C,""))</f>
        <v/>
      </c>
      <c r="H248" s="20" t="str">
        <f t="shared" si="39"/>
        <v/>
      </c>
      <c r="I248" s="19" t="str">
        <f t="shared" si="40"/>
        <v/>
      </c>
      <c r="J248" s="19" t="str">
        <f>IF(OR($A248="",$H248=""),"",IF($H248="Not in Web Tool","Unmatched",_xlfn.XLOOKUP($H248,'RAW Data'!$E:$E,'RAW Data'!$F:$F,"Unmapped")))</f>
        <v/>
      </c>
      <c r="K248" s="19" t="str">
        <f t="shared" si="41"/>
        <v/>
      </c>
      <c r="M248" s="21" t="str">
        <f t="shared" si="42"/>
        <v/>
      </c>
      <c r="N248" s="21" t="str">
        <f t="shared" si="43"/>
        <v/>
      </c>
      <c r="P248" s="22" t="s">
        <v>140</v>
      </c>
      <c r="Q248" s="23">
        <v>244</v>
      </c>
      <c r="R248" s="23" t="str">
        <f>IF($C$3="Live Paste",IF($P248="","",$P248&amp;""),IF($AD$3="","",INDEX('Extraction History'!$A$3:$DT$9102,$Q248,$AD$3)&amp;""))</f>
        <v>Unknown</v>
      </c>
      <c r="S248" s="23">
        <f t="shared" si="50"/>
        <v>1461</v>
      </c>
      <c r="T248" s="23" t="str">
        <f t="shared" si="44"/>
        <v/>
      </c>
      <c r="U248" s="23" t="str">
        <f t="shared" si="45"/>
        <v/>
      </c>
      <c r="V248" s="24" t="str">
        <f t="shared" si="46"/>
        <v/>
      </c>
      <c r="W248" s="23">
        <f t="shared" si="51"/>
        <v>1462</v>
      </c>
      <c r="X248" s="23" t="str">
        <f t="shared" si="47"/>
        <v/>
      </c>
      <c r="Y248" s="23" t="str">
        <f t="shared" si="48"/>
        <v/>
      </c>
      <c r="Z248" s="23" t="str">
        <f t="shared" si="49"/>
        <v/>
      </c>
      <c r="AA248" s="25" t="str">
        <f>IF($U248="","",IF(COUNTIF(HC!$C:$C,$U248)&gt;0,"Y",IF(COUNTIF($U$5:$U248,$U248)=1,"N","dup")))</f>
        <v/>
      </c>
    </row>
    <row r="249" spans="1:27" x14ac:dyDescent="0.3">
      <c r="A249" s="19" t="str">
        <f>IF(INDEX('Agents Shift'!$B:$B,ROW())="","",INDEX('Agents Shift'!$B:$B,ROW()))</f>
        <v/>
      </c>
      <c r="B249" s="20" t="str">
        <f>IF($A249="","",_xlfn.XLOOKUP($A249,HC!$A:$A,HC!$B:$B,""))</f>
        <v/>
      </c>
      <c r="C249" s="19" t="str">
        <f>IF($A249="","",_xlfn.XLOOKUP($A249,HC!$A:$A,HC!$E:$E,""))</f>
        <v/>
      </c>
      <c r="D249" s="20" t="str">
        <f>IF($A249="","",_xlfn.XLOOKUP($A249,HC!$A:$A,HC!$D:$D,""))</f>
        <v/>
      </c>
      <c r="E249" s="68" t="str">
        <f>IF(OR($A249="",$AE$3=""),"",IFERROR(IF(ISBLANK(INDEX('Agents Shift'!$F:$S,MATCH($A249,'Agents Shift'!$B:$B,0),$AE$3)),"",INDEX('Agents Shift'!$F:$S,MATCH($A249,'Agents Shift'!$B:$B,0),$AE$3)),""))</f>
        <v/>
      </c>
      <c r="F249" s="68" t="str">
        <f>IF(OR($A249="",$AE$3=""),"",IFERROR(IF(ISBLANK(INDEX('Agents Shift'!$F:$S,MATCH($A249,'Agents Shift'!$B:$B,0),$AE$3+1)),"",INDEX('Agents Shift'!$F:$S,MATCH($A249,'Agents Shift'!$B:$B,0),$AE$3+1)),""))</f>
        <v/>
      </c>
      <c r="G249" s="20" t="str">
        <f>IF($A249="","",_xlfn.XLOOKUP($A249,HC!$A:$A,HC!$C:$C,""))</f>
        <v/>
      </c>
      <c r="H249" s="20" t="str">
        <f t="shared" si="39"/>
        <v/>
      </c>
      <c r="I249" s="19" t="str">
        <f t="shared" si="40"/>
        <v/>
      </c>
      <c r="J249" s="19" t="str">
        <f>IF(OR($A249="",$H249=""),"",IF($H249="Not in Web Tool","Unmatched",_xlfn.XLOOKUP($H249,'RAW Data'!$E:$E,'RAW Data'!$F:$F,"Unmapped")))</f>
        <v/>
      </c>
      <c r="K249" s="19" t="str">
        <f t="shared" si="41"/>
        <v/>
      </c>
      <c r="M249" s="21" t="str">
        <f t="shared" si="42"/>
        <v/>
      </c>
      <c r="N249" s="21" t="str">
        <f t="shared" si="43"/>
        <v/>
      </c>
      <c r="P249" s="22" t="s">
        <v>119</v>
      </c>
      <c r="Q249" s="23">
        <v>245</v>
      </c>
      <c r="R249" s="23" t="str">
        <f>IF($C$3="Live Paste",IF($P249="","",$P249&amp;""),IF($AD$3="","",INDEX('Extraction History'!$A$3:$DT$9102,$Q249,$AD$3)&amp;""))</f>
        <v> 0  0  0</v>
      </c>
      <c r="S249" s="23">
        <f t="shared" si="50"/>
        <v>1467</v>
      </c>
      <c r="T249" s="23" t="str">
        <f t="shared" si="44"/>
        <v/>
      </c>
      <c r="U249" s="23" t="str">
        <f t="shared" si="45"/>
        <v/>
      </c>
      <c r="V249" s="24" t="str">
        <f t="shared" si="46"/>
        <v/>
      </c>
      <c r="W249" s="23">
        <f t="shared" si="51"/>
        <v>1468</v>
      </c>
      <c r="X249" s="23" t="str">
        <f t="shared" si="47"/>
        <v/>
      </c>
      <c r="Y249" s="23" t="str">
        <f t="shared" si="48"/>
        <v/>
      </c>
      <c r="Z249" s="23" t="str">
        <f t="shared" si="49"/>
        <v/>
      </c>
      <c r="AA249" s="25" t="str">
        <f>IF($U249="","",IF(COUNTIF(HC!$C:$C,$U249)&gt;0,"Y",IF(COUNTIF($U$5:$U249,$U249)=1,"N","dup")))</f>
        <v/>
      </c>
    </row>
    <row r="250" spans="1:27" x14ac:dyDescent="0.3">
      <c r="A250" s="19" t="str">
        <f>IF(INDEX('Agents Shift'!$B:$B,ROW())="","",INDEX('Agents Shift'!$B:$B,ROW()))</f>
        <v/>
      </c>
      <c r="B250" s="20" t="str">
        <f>IF($A250="","",_xlfn.XLOOKUP($A250,HC!$A:$A,HC!$B:$B,""))</f>
        <v/>
      </c>
      <c r="C250" s="19" t="str">
        <f>IF($A250="","",_xlfn.XLOOKUP($A250,HC!$A:$A,HC!$E:$E,""))</f>
        <v/>
      </c>
      <c r="D250" s="20" t="str">
        <f>IF($A250="","",_xlfn.XLOOKUP($A250,HC!$A:$A,HC!$D:$D,""))</f>
        <v/>
      </c>
      <c r="E250" s="68" t="str">
        <f>IF(OR($A250="",$AE$3=""),"",IFERROR(IF(ISBLANK(INDEX('Agents Shift'!$F:$S,MATCH($A250,'Agents Shift'!$B:$B,0),$AE$3)),"",INDEX('Agents Shift'!$F:$S,MATCH($A250,'Agents Shift'!$B:$B,0),$AE$3)),""))</f>
        <v/>
      </c>
      <c r="F250" s="68" t="str">
        <f>IF(OR($A250="",$AE$3=""),"",IFERROR(IF(ISBLANK(INDEX('Agents Shift'!$F:$S,MATCH($A250,'Agents Shift'!$B:$B,0),$AE$3+1)),"",INDEX('Agents Shift'!$F:$S,MATCH($A250,'Agents Shift'!$B:$B,0),$AE$3+1)),""))</f>
        <v/>
      </c>
      <c r="G250" s="20" t="str">
        <f>IF($A250="","",_xlfn.XLOOKUP($A250,HC!$A:$A,HC!$C:$C,""))</f>
        <v/>
      </c>
      <c r="H250" s="20" t="str">
        <f t="shared" si="39"/>
        <v/>
      </c>
      <c r="I250" s="19" t="str">
        <f t="shared" si="40"/>
        <v/>
      </c>
      <c r="J250" s="19" t="str">
        <f>IF(OR($A250="",$H250=""),"",IF($H250="Not in Web Tool","Unmatched",_xlfn.XLOOKUP($H250,'RAW Data'!$E:$E,'RAW Data'!$F:$F,"Unmapped")))</f>
        <v/>
      </c>
      <c r="K250" s="19" t="str">
        <f t="shared" si="41"/>
        <v/>
      </c>
      <c r="M250" s="21" t="str">
        <f t="shared" si="42"/>
        <v/>
      </c>
      <c r="N250" s="21" t="str">
        <f t="shared" si="43"/>
        <v/>
      </c>
      <c r="P250" s="22" t="s">
        <v>188</v>
      </c>
      <c r="Q250" s="23">
        <v>246</v>
      </c>
      <c r="R250" s="23" t="str">
        <f>IF($C$3="Live Paste",IF($P250="","",$P250&amp;""),IF($AD$3="","",INDEX('Extraction History'!$A$3:$DT$9102,$Q250,$AD$3)&amp;""))</f>
        <v> --:--:--  --:--:--  --:--:--</v>
      </c>
      <c r="S250" s="23">
        <f t="shared" si="50"/>
        <v>1473</v>
      </c>
      <c r="T250" s="23" t="str">
        <f t="shared" si="44"/>
        <v/>
      </c>
      <c r="U250" s="23" t="str">
        <f t="shared" si="45"/>
        <v/>
      </c>
      <c r="V250" s="24" t="str">
        <f t="shared" si="46"/>
        <v/>
      </c>
      <c r="W250" s="23">
        <f t="shared" si="51"/>
        <v>1474</v>
      </c>
      <c r="X250" s="23" t="str">
        <f t="shared" si="47"/>
        <v/>
      </c>
      <c r="Y250" s="23" t="str">
        <f t="shared" si="48"/>
        <v/>
      </c>
      <c r="Z250" s="23" t="str">
        <f t="shared" si="49"/>
        <v/>
      </c>
      <c r="AA250" s="25" t="str">
        <f>IF($U250="","",IF(COUNTIF(HC!$C:$C,$U250)&gt;0,"Y",IF(COUNTIF($U$5:$U250,$U250)=1,"N","dup")))</f>
        <v/>
      </c>
    </row>
    <row r="251" spans="1:27" x14ac:dyDescent="0.3">
      <c r="A251" s="19" t="str">
        <f>IF(INDEX('Agents Shift'!$B:$B,ROW())="","",INDEX('Agents Shift'!$B:$B,ROW()))</f>
        <v/>
      </c>
      <c r="B251" s="20" t="str">
        <f>IF($A251="","",_xlfn.XLOOKUP($A251,HC!$A:$A,HC!$B:$B,""))</f>
        <v/>
      </c>
      <c r="C251" s="19" t="str">
        <f>IF($A251="","",_xlfn.XLOOKUP($A251,HC!$A:$A,HC!$E:$E,""))</f>
        <v/>
      </c>
      <c r="D251" s="20" t="str">
        <f>IF($A251="","",_xlfn.XLOOKUP($A251,HC!$A:$A,HC!$D:$D,""))</f>
        <v/>
      </c>
      <c r="E251" s="68" t="str">
        <f>IF(OR($A251="",$AE$3=""),"",IFERROR(IF(ISBLANK(INDEX('Agents Shift'!$F:$S,MATCH($A251,'Agents Shift'!$B:$B,0),$AE$3)),"",INDEX('Agents Shift'!$F:$S,MATCH($A251,'Agents Shift'!$B:$B,0),$AE$3)),""))</f>
        <v/>
      </c>
      <c r="F251" s="68" t="str">
        <f>IF(OR($A251="",$AE$3=""),"",IFERROR(IF(ISBLANK(INDEX('Agents Shift'!$F:$S,MATCH($A251,'Agents Shift'!$B:$B,0),$AE$3+1)),"",INDEX('Agents Shift'!$F:$S,MATCH($A251,'Agents Shift'!$B:$B,0),$AE$3+1)),""))</f>
        <v/>
      </c>
      <c r="G251" s="20" t="str">
        <f>IF($A251="","",_xlfn.XLOOKUP($A251,HC!$A:$A,HC!$C:$C,""))</f>
        <v/>
      </c>
      <c r="H251" s="20" t="str">
        <f t="shared" si="39"/>
        <v/>
      </c>
      <c r="I251" s="19" t="str">
        <f t="shared" si="40"/>
        <v/>
      </c>
      <c r="J251" s="19" t="str">
        <f>IF(OR($A251="",$H251=""),"",IF($H251="Not in Web Tool","Unmatched",_xlfn.XLOOKUP($H251,'RAW Data'!$E:$E,'RAW Data'!$F:$F,"Unmapped")))</f>
        <v/>
      </c>
      <c r="K251" s="19" t="str">
        <f t="shared" si="41"/>
        <v/>
      </c>
      <c r="M251" s="21" t="str">
        <f t="shared" si="42"/>
        <v/>
      </c>
      <c r="N251" s="21" t="str">
        <f t="shared" si="43"/>
        <v/>
      </c>
      <c r="P251" s="22" t="s">
        <v>34</v>
      </c>
      <c r="Q251" s="23">
        <v>247</v>
      </c>
      <c r="R251" s="23" t="str">
        <f>IF($C$3="Live Paste",IF($P251="","",$P251&amp;""),IF($AD$3="","",INDEX('Extraction History'!$A$3:$DT$9102,$Q251,$AD$3)&amp;""))</f>
        <v>Employee State</v>
      </c>
      <c r="S251" s="23">
        <f t="shared" si="50"/>
        <v>1479</v>
      </c>
      <c r="T251" s="23" t="str">
        <f t="shared" si="44"/>
        <v/>
      </c>
      <c r="U251" s="23" t="str">
        <f t="shared" si="45"/>
        <v/>
      </c>
      <c r="V251" s="24" t="str">
        <f t="shared" si="46"/>
        <v/>
      </c>
      <c r="W251" s="23">
        <f t="shared" si="51"/>
        <v>1480</v>
      </c>
      <c r="X251" s="23" t="str">
        <f t="shared" si="47"/>
        <v/>
      </c>
      <c r="Y251" s="23" t="str">
        <f t="shared" si="48"/>
        <v/>
      </c>
      <c r="Z251" s="23" t="str">
        <f t="shared" si="49"/>
        <v/>
      </c>
      <c r="AA251" s="25" t="str">
        <f>IF($U251="","",IF(COUNTIF(HC!$C:$C,$U251)&gt;0,"Y",IF(COUNTIF($U$5:$U251,$U251)=1,"N","dup")))</f>
        <v/>
      </c>
    </row>
    <row r="252" spans="1:27" x14ac:dyDescent="0.3">
      <c r="A252" s="19" t="str">
        <f>IF(INDEX('Agents Shift'!$B:$B,ROW())="","",INDEX('Agents Shift'!$B:$B,ROW()))</f>
        <v/>
      </c>
      <c r="B252" s="20" t="str">
        <f>IF($A252="","",_xlfn.XLOOKUP($A252,HC!$A:$A,HC!$B:$B,""))</f>
        <v/>
      </c>
      <c r="C252" s="19" t="str">
        <f>IF($A252="","",_xlfn.XLOOKUP($A252,HC!$A:$A,HC!$E:$E,""))</f>
        <v/>
      </c>
      <c r="D252" s="20" t="str">
        <f>IF($A252="","",_xlfn.XLOOKUP($A252,HC!$A:$A,HC!$D:$D,""))</f>
        <v/>
      </c>
      <c r="E252" s="68" t="str">
        <f>IF(OR($A252="",$AE$3=""),"",IFERROR(IF(ISBLANK(INDEX('Agents Shift'!$F:$S,MATCH($A252,'Agents Shift'!$B:$B,0),$AE$3)),"",INDEX('Agents Shift'!$F:$S,MATCH($A252,'Agents Shift'!$B:$B,0),$AE$3)),""))</f>
        <v/>
      </c>
      <c r="F252" s="68" t="str">
        <f>IF(OR($A252="",$AE$3=""),"",IFERROR(IF(ISBLANK(INDEX('Agents Shift'!$F:$S,MATCH($A252,'Agents Shift'!$B:$B,0),$AE$3+1)),"",INDEX('Agents Shift'!$F:$S,MATCH($A252,'Agents Shift'!$B:$B,0),$AE$3+1)),""))</f>
        <v/>
      </c>
      <c r="G252" s="20" t="str">
        <f>IF($A252="","",_xlfn.XLOOKUP($A252,HC!$A:$A,HC!$C:$C,""))</f>
        <v/>
      </c>
      <c r="H252" s="20" t="str">
        <f t="shared" si="39"/>
        <v/>
      </c>
      <c r="I252" s="19" t="str">
        <f t="shared" si="40"/>
        <v/>
      </c>
      <c r="J252" s="19" t="str">
        <f>IF(OR($A252="",$H252=""),"",IF($H252="Not in Web Tool","Unmatched",_xlfn.XLOOKUP($H252,'RAW Data'!$E:$E,'RAW Data'!$F:$F,"Unmapped")))</f>
        <v/>
      </c>
      <c r="K252" s="19" t="str">
        <f t="shared" si="41"/>
        <v/>
      </c>
      <c r="M252" s="21" t="str">
        <f t="shared" si="42"/>
        <v/>
      </c>
      <c r="N252" s="21" t="str">
        <f t="shared" si="43"/>
        <v/>
      </c>
      <c r="P252" s="22" t="s">
        <v>39</v>
      </c>
      <c r="Q252" s="23">
        <v>248</v>
      </c>
      <c r="R252" s="23" t="str">
        <f>IF($C$3="Live Paste",IF($P252="","",$P252&amp;""),IF($AD$3="","",INDEX('Extraction History'!$A$3:$DT$9102,$Q252,$AD$3)&amp;""))</f>
        <v>DA</v>
      </c>
      <c r="S252" s="23">
        <f t="shared" si="50"/>
        <v>1485</v>
      </c>
      <c r="T252" s="23" t="str">
        <f t="shared" si="44"/>
        <v/>
      </c>
      <c r="U252" s="23" t="str">
        <f t="shared" si="45"/>
        <v/>
      </c>
      <c r="V252" s="24" t="str">
        <f t="shared" si="46"/>
        <v/>
      </c>
      <c r="W252" s="23">
        <f t="shared" si="51"/>
        <v>1486</v>
      </c>
      <c r="X252" s="23" t="str">
        <f t="shared" si="47"/>
        <v/>
      </c>
      <c r="Y252" s="23" t="str">
        <f t="shared" si="48"/>
        <v/>
      </c>
      <c r="Z252" s="23" t="str">
        <f t="shared" si="49"/>
        <v/>
      </c>
      <c r="AA252" s="25" t="str">
        <f>IF($U252="","",IF(COUNTIF(HC!$C:$C,$U252)&gt;0,"Y",IF(COUNTIF($U$5:$U252,$U252)=1,"N","dup")))</f>
        <v/>
      </c>
    </row>
    <row r="253" spans="1:27" x14ac:dyDescent="0.3">
      <c r="A253" s="19" t="str">
        <f>IF(INDEX('Agents Shift'!$B:$B,ROW())="","",INDEX('Agents Shift'!$B:$B,ROW()))</f>
        <v/>
      </c>
      <c r="B253" s="20" t="str">
        <f>IF($A253="","",_xlfn.XLOOKUP($A253,HC!$A:$A,HC!$B:$B,""))</f>
        <v/>
      </c>
      <c r="C253" s="19" t="str">
        <f>IF($A253="","",_xlfn.XLOOKUP($A253,HC!$A:$A,HC!$E:$E,""))</f>
        <v/>
      </c>
      <c r="D253" s="20" t="str">
        <f>IF($A253="","",_xlfn.XLOOKUP($A253,HC!$A:$A,HC!$D:$D,""))</f>
        <v/>
      </c>
      <c r="E253" s="68" t="str">
        <f>IF(OR($A253="",$AE$3=""),"",IFERROR(IF(ISBLANK(INDEX('Agents Shift'!$F:$S,MATCH($A253,'Agents Shift'!$B:$B,0),$AE$3)),"",INDEX('Agents Shift'!$F:$S,MATCH($A253,'Agents Shift'!$B:$B,0),$AE$3)),""))</f>
        <v/>
      </c>
      <c r="F253" s="68" t="str">
        <f>IF(OR($A253="",$AE$3=""),"",IFERROR(IF(ISBLANK(INDEX('Agents Shift'!$F:$S,MATCH($A253,'Agents Shift'!$B:$B,0),$AE$3+1)),"",INDEX('Agents Shift'!$F:$S,MATCH($A253,'Agents Shift'!$B:$B,0),$AE$3+1)),""))</f>
        <v/>
      </c>
      <c r="G253" s="20" t="str">
        <f>IF($A253="","",_xlfn.XLOOKUP($A253,HC!$A:$A,HC!$C:$C,""))</f>
        <v/>
      </c>
      <c r="H253" s="20" t="str">
        <f t="shared" si="39"/>
        <v/>
      </c>
      <c r="I253" s="19" t="str">
        <f t="shared" si="40"/>
        <v/>
      </c>
      <c r="J253" s="19" t="str">
        <f>IF(OR($A253="",$H253=""),"",IF($H253="Not in Web Tool","Unmatched",_xlfn.XLOOKUP($H253,'RAW Data'!$E:$E,'RAW Data'!$F:$F,"Unmapped")))</f>
        <v/>
      </c>
      <c r="K253" s="19" t="str">
        <f t="shared" si="41"/>
        <v/>
      </c>
      <c r="M253" s="21" t="str">
        <f t="shared" si="42"/>
        <v/>
      </c>
      <c r="N253" s="21" t="str">
        <f t="shared" si="43"/>
        <v/>
      </c>
      <c r="P253" s="22" t="s">
        <v>190</v>
      </c>
      <c r="Q253" s="23">
        <v>249</v>
      </c>
      <c r="R253" s="23" t="str">
        <f>IF($C$3="Live Paste",IF($P253="","",$P253&amp;""),IF($AD$3="","",INDEX('Extraction History'!$A$3:$DT$9102,$Q253,$AD$3)&amp;""))</f>
        <v>Dummy_USR 133 29148</v>
      </c>
      <c r="S253" s="23">
        <f t="shared" si="50"/>
        <v>1491</v>
      </c>
      <c r="T253" s="23" t="str">
        <f t="shared" si="44"/>
        <v/>
      </c>
      <c r="U253" s="23" t="str">
        <f t="shared" si="45"/>
        <v/>
      </c>
      <c r="V253" s="24" t="str">
        <f t="shared" si="46"/>
        <v/>
      </c>
      <c r="W253" s="23">
        <f t="shared" si="51"/>
        <v>1492</v>
      </c>
      <c r="X253" s="23" t="str">
        <f t="shared" si="47"/>
        <v/>
      </c>
      <c r="Y253" s="23" t="str">
        <f t="shared" si="48"/>
        <v/>
      </c>
      <c r="Z253" s="23" t="str">
        <f t="shared" si="49"/>
        <v/>
      </c>
      <c r="AA253" s="25" t="str">
        <f>IF($U253="","",IF(COUNTIF(HC!$C:$C,$U253)&gt;0,"Y",IF(COUNTIF($U$5:$U253,$U253)=1,"N","dup")))</f>
        <v/>
      </c>
    </row>
    <row r="254" spans="1:27" x14ac:dyDescent="0.3">
      <c r="A254" s="19" t="str">
        <f>IF(INDEX('Agents Shift'!$B:$B,ROW())="","",INDEX('Agents Shift'!$B:$B,ROW()))</f>
        <v/>
      </c>
      <c r="B254" s="20" t="str">
        <f>IF($A254="","",_xlfn.XLOOKUP($A254,HC!$A:$A,HC!$B:$B,""))</f>
        <v/>
      </c>
      <c r="C254" s="19" t="str">
        <f>IF($A254="","",_xlfn.XLOOKUP($A254,HC!$A:$A,HC!$E:$E,""))</f>
        <v/>
      </c>
      <c r="D254" s="20" t="str">
        <f>IF($A254="","",_xlfn.XLOOKUP($A254,HC!$A:$A,HC!$D:$D,""))</f>
        <v/>
      </c>
      <c r="E254" s="68" t="str">
        <f>IF(OR($A254="",$AE$3=""),"",IFERROR(IF(ISBLANK(INDEX('Agents Shift'!$F:$S,MATCH($A254,'Agents Shift'!$B:$B,0),$AE$3)),"",INDEX('Agents Shift'!$F:$S,MATCH($A254,'Agents Shift'!$B:$B,0),$AE$3)),""))</f>
        <v/>
      </c>
      <c r="F254" s="68" t="str">
        <f>IF(OR($A254="",$AE$3=""),"",IFERROR(IF(ISBLANK(INDEX('Agents Shift'!$F:$S,MATCH($A254,'Agents Shift'!$B:$B,0),$AE$3+1)),"",INDEX('Agents Shift'!$F:$S,MATCH($A254,'Agents Shift'!$B:$B,0),$AE$3+1)),""))</f>
        <v/>
      </c>
      <c r="G254" s="20" t="str">
        <f>IF($A254="","",_xlfn.XLOOKUP($A254,HC!$A:$A,HC!$C:$C,""))</f>
        <v/>
      </c>
      <c r="H254" s="20" t="str">
        <f t="shared" si="39"/>
        <v/>
      </c>
      <c r="I254" s="19" t="str">
        <f t="shared" si="40"/>
        <v/>
      </c>
      <c r="J254" s="19" t="str">
        <f>IF(OR($A254="",$H254=""),"",IF($H254="Not in Web Tool","Unmatched",_xlfn.XLOOKUP($H254,'RAW Data'!$E:$E,'RAW Data'!$F:$F,"Unmapped")))</f>
        <v/>
      </c>
      <c r="K254" s="19" t="str">
        <f t="shared" si="41"/>
        <v/>
      </c>
      <c r="M254" s="21" t="str">
        <f t="shared" si="42"/>
        <v/>
      </c>
      <c r="N254" s="21" t="str">
        <f t="shared" si="43"/>
        <v/>
      </c>
      <c r="P254" s="22" t="s">
        <v>191</v>
      </c>
      <c r="Q254" s="23">
        <v>250</v>
      </c>
      <c r="R254" s="23" t="str">
        <f>IF($C$3="Live Paste",IF($P254="","",$P254&amp;""),IF($AD$3="","",INDEX('Extraction History'!$A$3:$DT$9102,$Q254,$AD$3)&amp;""))</f>
        <v>Offline · 1:14:00:06</v>
      </c>
      <c r="S254" s="23">
        <f t="shared" si="50"/>
        <v>1497</v>
      </c>
      <c r="T254" s="23" t="str">
        <f t="shared" si="44"/>
        <v/>
      </c>
      <c r="U254" s="23" t="str">
        <f t="shared" si="45"/>
        <v/>
      </c>
      <c r="V254" s="24" t="str">
        <f t="shared" si="46"/>
        <v/>
      </c>
      <c r="W254" s="23">
        <f t="shared" si="51"/>
        <v>1498</v>
      </c>
      <c r="X254" s="23" t="str">
        <f t="shared" si="47"/>
        <v/>
      </c>
      <c r="Y254" s="23" t="str">
        <f t="shared" si="48"/>
        <v/>
      </c>
      <c r="Z254" s="23" t="str">
        <f t="shared" si="49"/>
        <v/>
      </c>
      <c r="AA254" s="25" t="str">
        <f>IF($U254="","",IF(COUNTIF(HC!$C:$C,$U254)&gt;0,"Y",IF(COUNTIF($U$5:$U254,$U254)=1,"N","dup")))</f>
        <v/>
      </c>
    </row>
    <row r="255" spans="1:27" x14ac:dyDescent="0.3">
      <c r="A255" s="19" t="str">
        <f>IF(INDEX('Agents Shift'!$B:$B,ROW())="","",INDEX('Agents Shift'!$B:$B,ROW()))</f>
        <v/>
      </c>
      <c r="B255" s="20" t="str">
        <f>IF($A255="","",_xlfn.XLOOKUP($A255,HC!$A:$A,HC!$B:$B,""))</f>
        <v/>
      </c>
      <c r="C255" s="19" t="str">
        <f>IF($A255="","",_xlfn.XLOOKUP($A255,HC!$A:$A,HC!$E:$E,""))</f>
        <v/>
      </c>
      <c r="D255" s="20" t="str">
        <f>IF($A255="","",_xlfn.XLOOKUP($A255,HC!$A:$A,HC!$D:$D,""))</f>
        <v/>
      </c>
      <c r="E255" s="68" t="str">
        <f>IF(OR($A255="",$AE$3=""),"",IFERROR(IF(ISBLANK(INDEX('Agents Shift'!$F:$S,MATCH($A255,'Agents Shift'!$B:$B,0),$AE$3)),"",INDEX('Agents Shift'!$F:$S,MATCH($A255,'Agents Shift'!$B:$B,0),$AE$3)),""))</f>
        <v/>
      </c>
      <c r="F255" s="68" t="str">
        <f>IF(OR($A255="",$AE$3=""),"",IFERROR(IF(ISBLANK(INDEX('Agents Shift'!$F:$S,MATCH($A255,'Agents Shift'!$B:$B,0),$AE$3+1)),"",INDEX('Agents Shift'!$F:$S,MATCH($A255,'Agents Shift'!$B:$B,0),$AE$3+1)),""))</f>
        <v/>
      </c>
      <c r="G255" s="20" t="str">
        <f>IF($A255="","",_xlfn.XLOOKUP($A255,HC!$A:$A,HC!$C:$C,""))</f>
        <v/>
      </c>
      <c r="H255" s="20" t="str">
        <f t="shared" si="39"/>
        <v/>
      </c>
      <c r="I255" s="19" t="str">
        <f t="shared" si="40"/>
        <v/>
      </c>
      <c r="J255" s="19" t="str">
        <f>IF(OR($A255="",$H255=""),"",IF($H255="Not in Web Tool","Unmatched",_xlfn.XLOOKUP($H255,'RAW Data'!$E:$E,'RAW Data'!$F:$F,"Unmapped")))</f>
        <v/>
      </c>
      <c r="K255" s="19" t="str">
        <f t="shared" si="41"/>
        <v/>
      </c>
      <c r="M255" s="21" t="str">
        <f t="shared" si="42"/>
        <v/>
      </c>
      <c r="N255" s="21" t="str">
        <f t="shared" si="43"/>
        <v/>
      </c>
      <c r="P255" s="22" t="s">
        <v>119</v>
      </c>
      <c r="Q255" s="23">
        <v>251</v>
      </c>
      <c r="R255" s="23" t="str">
        <f>IF($C$3="Live Paste",IF($P255="","",$P255&amp;""),IF($AD$3="","",INDEX('Extraction History'!$A$3:$DT$9102,$Q255,$AD$3)&amp;""))</f>
        <v> 0  0  0</v>
      </c>
      <c r="S255" s="23">
        <f t="shared" si="50"/>
        <v>1503</v>
      </c>
      <c r="T255" s="23" t="str">
        <f t="shared" si="44"/>
        <v/>
      </c>
      <c r="U255" s="23" t="str">
        <f t="shared" si="45"/>
        <v/>
      </c>
      <c r="V255" s="24" t="str">
        <f t="shared" si="46"/>
        <v/>
      </c>
      <c r="W255" s="23">
        <f t="shared" si="51"/>
        <v>1504</v>
      </c>
      <c r="X255" s="23" t="str">
        <f t="shared" si="47"/>
        <v/>
      </c>
      <c r="Y255" s="23" t="str">
        <f t="shared" si="48"/>
        <v/>
      </c>
      <c r="Z255" s="23" t="str">
        <f t="shared" si="49"/>
        <v/>
      </c>
      <c r="AA255" s="25" t="str">
        <f>IF($U255="","",IF(COUNTIF(HC!$C:$C,$U255)&gt;0,"Y",IF(COUNTIF($U$5:$U255,$U255)=1,"N","dup")))</f>
        <v/>
      </c>
    </row>
    <row r="256" spans="1:27" x14ac:dyDescent="0.3">
      <c r="A256" s="19" t="str">
        <f>IF(INDEX('Agents Shift'!$B:$B,ROW())="","",INDEX('Agents Shift'!$B:$B,ROW()))</f>
        <v/>
      </c>
      <c r="B256" s="20" t="str">
        <f>IF($A256="","",_xlfn.XLOOKUP($A256,HC!$A:$A,HC!$B:$B,""))</f>
        <v/>
      </c>
      <c r="C256" s="19" t="str">
        <f>IF($A256="","",_xlfn.XLOOKUP($A256,HC!$A:$A,HC!$E:$E,""))</f>
        <v/>
      </c>
      <c r="D256" s="20" t="str">
        <f>IF($A256="","",_xlfn.XLOOKUP($A256,HC!$A:$A,HC!$D:$D,""))</f>
        <v/>
      </c>
      <c r="E256" s="68" t="str">
        <f>IF(OR($A256="",$AE$3=""),"",IFERROR(IF(ISBLANK(INDEX('Agents Shift'!$F:$S,MATCH($A256,'Agents Shift'!$B:$B,0),$AE$3)),"",INDEX('Agents Shift'!$F:$S,MATCH($A256,'Agents Shift'!$B:$B,0),$AE$3)),""))</f>
        <v/>
      </c>
      <c r="F256" s="68" t="str">
        <f>IF(OR($A256="",$AE$3=""),"",IFERROR(IF(ISBLANK(INDEX('Agents Shift'!$F:$S,MATCH($A256,'Agents Shift'!$B:$B,0),$AE$3+1)),"",INDEX('Agents Shift'!$F:$S,MATCH($A256,'Agents Shift'!$B:$B,0),$AE$3+1)),""))</f>
        <v/>
      </c>
      <c r="G256" s="20" t="str">
        <f>IF($A256="","",_xlfn.XLOOKUP($A256,HC!$A:$A,HC!$C:$C,""))</f>
        <v/>
      </c>
      <c r="H256" s="20" t="str">
        <f t="shared" si="39"/>
        <v/>
      </c>
      <c r="I256" s="19" t="str">
        <f t="shared" si="40"/>
        <v/>
      </c>
      <c r="J256" s="19" t="str">
        <f>IF(OR($A256="",$H256=""),"",IF($H256="Not in Web Tool","Unmatched",_xlfn.XLOOKUP($H256,'RAW Data'!$E:$E,'RAW Data'!$F:$F,"Unmapped")))</f>
        <v/>
      </c>
      <c r="K256" s="19" t="str">
        <f t="shared" si="41"/>
        <v/>
      </c>
      <c r="M256" s="21" t="str">
        <f t="shared" si="42"/>
        <v/>
      </c>
      <c r="N256" s="21" t="str">
        <f t="shared" si="43"/>
        <v/>
      </c>
      <c r="P256" s="22" t="s">
        <v>188</v>
      </c>
      <c r="Q256" s="23">
        <v>252</v>
      </c>
      <c r="R256" s="23" t="str">
        <f>IF($C$3="Live Paste",IF($P256="","",$P256&amp;""),IF($AD$3="","",INDEX('Extraction History'!$A$3:$DT$9102,$Q256,$AD$3)&amp;""))</f>
        <v> --:--:--  --:--:--  --:--:--</v>
      </c>
      <c r="S256" s="23">
        <f t="shared" si="50"/>
        <v>1509</v>
      </c>
      <c r="T256" s="23" t="str">
        <f t="shared" si="44"/>
        <v/>
      </c>
      <c r="U256" s="23" t="str">
        <f t="shared" si="45"/>
        <v/>
      </c>
      <c r="V256" s="24" t="str">
        <f t="shared" si="46"/>
        <v/>
      </c>
      <c r="W256" s="23">
        <f t="shared" si="51"/>
        <v>1510</v>
      </c>
      <c r="X256" s="23" t="str">
        <f t="shared" si="47"/>
        <v/>
      </c>
      <c r="Y256" s="23" t="str">
        <f t="shared" si="48"/>
        <v/>
      </c>
      <c r="Z256" s="23" t="str">
        <f t="shared" si="49"/>
        <v/>
      </c>
      <c r="AA256" s="25" t="str">
        <f>IF($U256="","",IF(COUNTIF(HC!$C:$C,$U256)&gt;0,"Y",IF(COUNTIF($U$5:$U256,$U256)=1,"N","dup")))</f>
        <v/>
      </c>
    </row>
    <row r="257" spans="1:27" x14ac:dyDescent="0.3">
      <c r="A257" s="19" t="str">
        <f>IF(INDEX('Agents Shift'!$B:$B,ROW())="","",INDEX('Agents Shift'!$B:$B,ROW()))</f>
        <v/>
      </c>
      <c r="B257" s="20" t="str">
        <f>IF($A257="","",_xlfn.XLOOKUP($A257,HC!$A:$A,HC!$B:$B,""))</f>
        <v/>
      </c>
      <c r="C257" s="19" t="str">
        <f>IF($A257="","",_xlfn.XLOOKUP($A257,HC!$A:$A,HC!$E:$E,""))</f>
        <v/>
      </c>
      <c r="D257" s="20" t="str">
        <f>IF($A257="","",_xlfn.XLOOKUP($A257,HC!$A:$A,HC!$D:$D,""))</f>
        <v/>
      </c>
      <c r="E257" s="68" t="str">
        <f>IF(OR($A257="",$AE$3=""),"",IFERROR(IF(ISBLANK(INDEX('Agents Shift'!$F:$S,MATCH($A257,'Agents Shift'!$B:$B,0),$AE$3)),"",INDEX('Agents Shift'!$F:$S,MATCH($A257,'Agents Shift'!$B:$B,0),$AE$3)),""))</f>
        <v/>
      </c>
      <c r="F257" s="68" t="str">
        <f>IF(OR($A257="",$AE$3=""),"",IFERROR(IF(ISBLANK(INDEX('Agents Shift'!$F:$S,MATCH($A257,'Agents Shift'!$B:$B,0),$AE$3+1)),"",INDEX('Agents Shift'!$F:$S,MATCH($A257,'Agents Shift'!$B:$B,0),$AE$3+1)),""))</f>
        <v/>
      </c>
      <c r="G257" s="20" t="str">
        <f>IF($A257="","",_xlfn.XLOOKUP($A257,HC!$A:$A,HC!$C:$C,""))</f>
        <v/>
      </c>
      <c r="H257" s="20" t="str">
        <f t="shared" si="39"/>
        <v/>
      </c>
      <c r="I257" s="19" t="str">
        <f t="shared" si="40"/>
        <v/>
      </c>
      <c r="J257" s="19" t="str">
        <f>IF(OR($A257="",$H257=""),"",IF($H257="Not in Web Tool","Unmatched",_xlfn.XLOOKUP($H257,'RAW Data'!$E:$E,'RAW Data'!$F:$F,"Unmapped")))</f>
        <v/>
      </c>
      <c r="K257" s="19" t="str">
        <f t="shared" si="41"/>
        <v/>
      </c>
      <c r="M257" s="21" t="str">
        <f t="shared" si="42"/>
        <v/>
      </c>
      <c r="N257" s="21" t="str">
        <f t="shared" si="43"/>
        <v/>
      </c>
      <c r="P257" s="22" t="s">
        <v>34</v>
      </c>
      <c r="Q257" s="23">
        <v>253</v>
      </c>
      <c r="R257" s="23" t="str">
        <f>IF($C$3="Live Paste",IF($P257="","",$P257&amp;""),IF($AD$3="","",INDEX('Extraction History'!$A$3:$DT$9102,$Q257,$AD$3)&amp;""))</f>
        <v>Employee State</v>
      </c>
      <c r="S257" s="23">
        <f t="shared" si="50"/>
        <v>1515</v>
      </c>
      <c r="T257" s="23" t="str">
        <f t="shared" si="44"/>
        <v/>
      </c>
      <c r="U257" s="23" t="str">
        <f t="shared" si="45"/>
        <v/>
      </c>
      <c r="V257" s="24" t="str">
        <f t="shared" si="46"/>
        <v/>
      </c>
      <c r="W257" s="23">
        <f t="shared" si="51"/>
        <v>1516</v>
      </c>
      <c r="X257" s="23" t="str">
        <f t="shared" si="47"/>
        <v/>
      </c>
      <c r="Y257" s="23" t="str">
        <f t="shared" si="48"/>
        <v/>
      </c>
      <c r="Z257" s="23" t="str">
        <f t="shared" si="49"/>
        <v/>
      </c>
      <c r="AA257" s="25" t="str">
        <f>IF($U257="","",IF(COUNTIF(HC!$C:$C,$U257)&gt;0,"Y",IF(COUNTIF($U$5:$U257,$U257)=1,"N","dup")))</f>
        <v/>
      </c>
    </row>
    <row r="258" spans="1:27" x14ac:dyDescent="0.3">
      <c r="A258" s="19" t="str">
        <f>IF(INDEX('Agents Shift'!$B:$B,ROW())="","",INDEX('Agents Shift'!$B:$B,ROW()))</f>
        <v/>
      </c>
      <c r="B258" s="20" t="str">
        <f>IF($A258="","",_xlfn.XLOOKUP($A258,HC!$A:$A,HC!$B:$B,""))</f>
        <v/>
      </c>
      <c r="C258" s="19" t="str">
        <f>IF($A258="","",_xlfn.XLOOKUP($A258,HC!$A:$A,HC!$E:$E,""))</f>
        <v/>
      </c>
      <c r="D258" s="20" t="str">
        <f>IF($A258="","",_xlfn.XLOOKUP($A258,HC!$A:$A,HC!$D:$D,""))</f>
        <v/>
      </c>
      <c r="E258" s="68" t="str">
        <f>IF(OR($A258="",$AE$3=""),"",IFERROR(IF(ISBLANK(INDEX('Agents Shift'!$F:$S,MATCH($A258,'Agents Shift'!$B:$B,0),$AE$3)),"",INDEX('Agents Shift'!$F:$S,MATCH($A258,'Agents Shift'!$B:$B,0),$AE$3)),""))</f>
        <v/>
      </c>
      <c r="F258" s="68" t="str">
        <f>IF(OR($A258="",$AE$3=""),"",IFERROR(IF(ISBLANK(INDEX('Agents Shift'!$F:$S,MATCH($A258,'Agents Shift'!$B:$B,0),$AE$3+1)),"",INDEX('Agents Shift'!$F:$S,MATCH($A258,'Agents Shift'!$B:$B,0),$AE$3+1)),""))</f>
        <v/>
      </c>
      <c r="G258" s="20" t="str">
        <f>IF($A258="","",_xlfn.XLOOKUP($A258,HC!$A:$A,HC!$C:$C,""))</f>
        <v/>
      </c>
      <c r="H258" s="20" t="str">
        <f t="shared" si="39"/>
        <v/>
      </c>
      <c r="I258" s="19" t="str">
        <f t="shared" si="40"/>
        <v/>
      </c>
      <c r="J258" s="19" t="str">
        <f>IF(OR($A258="",$H258=""),"",IF($H258="Not in Web Tool","Unmatched",_xlfn.XLOOKUP($H258,'RAW Data'!$E:$E,'RAW Data'!$F:$F,"Unmapped")))</f>
        <v/>
      </c>
      <c r="K258" s="19" t="str">
        <f t="shared" si="41"/>
        <v/>
      </c>
      <c r="M258" s="21" t="str">
        <f t="shared" si="42"/>
        <v/>
      </c>
      <c r="N258" s="21" t="str">
        <f t="shared" si="43"/>
        <v/>
      </c>
      <c r="P258" s="22" t="s">
        <v>39</v>
      </c>
      <c r="Q258" s="23">
        <v>254</v>
      </c>
      <c r="R258" s="23" t="str">
        <f>IF($C$3="Live Paste",IF($P258="","",$P258&amp;""),IF($AD$3="","",INDEX('Extraction History'!$A$3:$DT$9102,$Q258,$AD$3)&amp;""))</f>
        <v>DA</v>
      </c>
      <c r="S258" s="23">
        <f t="shared" si="50"/>
        <v>1521</v>
      </c>
      <c r="T258" s="23" t="str">
        <f t="shared" si="44"/>
        <v/>
      </c>
      <c r="U258" s="23" t="str">
        <f t="shared" si="45"/>
        <v/>
      </c>
      <c r="V258" s="24" t="str">
        <f t="shared" si="46"/>
        <v/>
      </c>
      <c r="W258" s="23">
        <f t="shared" si="51"/>
        <v>1522</v>
      </c>
      <c r="X258" s="23" t="str">
        <f t="shared" si="47"/>
        <v/>
      </c>
      <c r="Y258" s="23" t="str">
        <f t="shared" si="48"/>
        <v/>
      </c>
      <c r="Z258" s="23" t="str">
        <f t="shared" si="49"/>
        <v/>
      </c>
      <c r="AA258" s="25" t="str">
        <f>IF($U258="","",IF(COUNTIF(HC!$C:$C,$U258)&gt;0,"Y",IF(COUNTIF($U$5:$U258,$U258)=1,"N","dup")))</f>
        <v/>
      </c>
    </row>
    <row r="259" spans="1:27" x14ac:dyDescent="0.3">
      <c r="A259" s="19" t="str">
        <f>IF(INDEX('Agents Shift'!$B:$B,ROW())="","",INDEX('Agents Shift'!$B:$B,ROW()))</f>
        <v/>
      </c>
      <c r="B259" s="20" t="str">
        <f>IF($A259="","",_xlfn.XLOOKUP($A259,HC!$A:$A,HC!$B:$B,""))</f>
        <v/>
      </c>
      <c r="C259" s="19" t="str">
        <f>IF($A259="","",_xlfn.XLOOKUP($A259,HC!$A:$A,HC!$E:$E,""))</f>
        <v/>
      </c>
      <c r="D259" s="20" t="str">
        <f>IF($A259="","",_xlfn.XLOOKUP($A259,HC!$A:$A,HC!$D:$D,""))</f>
        <v/>
      </c>
      <c r="E259" s="68" t="str">
        <f>IF(OR($A259="",$AE$3=""),"",IFERROR(IF(ISBLANK(INDEX('Agents Shift'!$F:$S,MATCH($A259,'Agents Shift'!$B:$B,0),$AE$3)),"",INDEX('Agents Shift'!$F:$S,MATCH($A259,'Agents Shift'!$B:$B,0),$AE$3)),""))</f>
        <v/>
      </c>
      <c r="F259" s="68" t="str">
        <f>IF(OR($A259="",$AE$3=""),"",IFERROR(IF(ISBLANK(INDEX('Agents Shift'!$F:$S,MATCH($A259,'Agents Shift'!$B:$B,0),$AE$3+1)),"",INDEX('Agents Shift'!$F:$S,MATCH($A259,'Agents Shift'!$B:$B,0),$AE$3+1)),""))</f>
        <v/>
      </c>
      <c r="G259" s="20" t="str">
        <f>IF($A259="","",_xlfn.XLOOKUP($A259,HC!$A:$A,HC!$C:$C,""))</f>
        <v/>
      </c>
      <c r="H259" s="20" t="str">
        <f t="shared" si="39"/>
        <v/>
      </c>
      <c r="I259" s="19" t="str">
        <f t="shared" si="40"/>
        <v/>
      </c>
      <c r="J259" s="19" t="str">
        <f>IF(OR($A259="",$H259=""),"",IF($H259="Not in Web Tool","Unmatched",_xlfn.XLOOKUP($H259,'RAW Data'!$E:$E,'RAW Data'!$F:$F,"Unmapped")))</f>
        <v/>
      </c>
      <c r="K259" s="19" t="str">
        <f t="shared" si="41"/>
        <v/>
      </c>
      <c r="M259" s="21" t="str">
        <f t="shared" si="42"/>
        <v/>
      </c>
      <c r="N259" s="21" t="str">
        <f t="shared" si="43"/>
        <v/>
      </c>
      <c r="P259" s="22" t="s">
        <v>192</v>
      </c>
      <c r="Q259" s="23">
        <v>255</v>
      </c>
      <c r="R259" s="23" t="str">
        <f>IF($C$3="Live Paste",IF($P259="","",$P259&amp;""),IF($AD$3="","",INDEX('Extraction History'!$A$3:$DT$9102,$Q259,$AD$3)&amp;""))</f>
        <v>Dummy_USR 132 29019</v>
      </c>
      <c r="S259" s="23">
        <f t="shared" si="50"/>
        <v>1527</v>
      </c>
      <c r="T259" s="23" t="str">
        <f t="shared" si="44"/>
        <v/>
      </c>
      <c r="U259" s="23" t="str">
        <f t="shared" si="45"/>
        <v/>
      </c>
      <c r="V259" s="24" t="str">
        <f t="shared" si="46"/>
        <v/>
      </c>
      <c r="W259" s="23">
        <f t="shared" si="51"/>
        <v>1528</v>
      </c>
      <c r="X259" s="23" t="str">
        <f t="shared" si="47"/>
        <v/>
      </c>
      <c r="Y259" s="23" t="str">
        <f t="shared" si="48"/>
        <v/>
      </c>
      <c r="Z259" s="23" t="str">
        <f t="shared" si="49"/>
        <v/>
      </c>
      <c r="AA259" s="25" t="str">
        <f>IF($U259="","",IF(COUNTIF(HC!$C:$C,$U259)&gt;0,"Y",IF(COUNTIF($U$5:$U259,$U259)=1,"N","dup")))</f>
        <v/>
      </c>
    </row>
    <row r="260" spans="1:27" x14ac:dyDescent="0.3">
      <c r="A260" s="19" t="str">
        <f>IF(INDEX('Agents Shift'!$B:$B,ROW())="","",INDEX('Agents Shift'!$B:$B,ROW()))</f>
        <v/>
      </c>
      <c r="B260" s="20" t="str">
        <f>IF($A260="","",_xlfn.XLOOKUP($A260,HC!$A:$A,HC!$B:$B,""))</f>
        <v/>
      </c>
      <c r="C260" s="19" t="str">
        <f>IF($A260="","",_xlfn.XLOOKUP($A260,HC!$A:$A,HC!$E:$E,""))</f>
        <v/>
      </c>
      <c r="D260" s="20" t="str">
        <f>IF($A260="","",_xlfn.XLOOKUP($A260,HC!$A:$A,HC!$D:$D,""))</f>
        <v/>
      </c>
      <c r="E260" s="68" t="str">
        <f>IF(OR($A260="",$AE$3=""),"",IFERROR(IF(ISBLANK(INDEX('Agents Shift'!$F:$S,MATCH($A260,'Agents Shift'!$B:$B,0),$AE$3)),"",INDEX('Agents Shift'!$F:$S,MATCH($A260,'Agents Shift'!$B:$B,0),$AE$3)),""))</f>
        <v/>
      </c>
      <c r="F260" s="68" t="str">
        <f>IF(OR($A260="",$AE$3=""),"",IFERROR(IF(ISBLANK(INDEX('Agents Shift'!$F:$S,MATCH($A260,'Agents Shift'!$B:$B,0),$AE$3+1)),"",INDEX('Agents Shift'!$F:$S,MATCH($A260,'Agents Shift'!$B:$B,0),$AE$3+1)),""))</f>
        <v/>
      </c>
      <c r="G260" s="20" t="str">
        <f>IF($A260="","",_xlfn.XLOOKUP($A260,HC!$A:$A,HC!$C:$C,""))</f>
        <v/>
      </c>
      <c r="H260" s="20" t="str">
        <f t="shared" si="39"/>
        <v/>
      </c>
      <c r="I260" s="19" t="str">
        <f t="shared" si="40"/>
        <v/>
      </c>
      <c r="J260" s="19" t="str">
        <f>IF(OR($A260="",$H260=""),"",IF($H260="Not in Web Tool","Unmatched",_xlfn.XLOOKUP($H260,'RAW Data'!$E:$E,'RAW Data'!$F:$F,"Unmapped")))</f>
        <v/>
      </c>
      <c r="K260" s="19" t="str">
        <f t="shared" si="41"/>
        <v/>
      </c>
      <c r="M260" s="21" t="str">
        <f t="shared" si="42"/>
        <v/>
      </c>
      <c r="N260" s="21" t="str">
        <f t="shared" si="43"/>
        <v/>
      </c>
      <c r="P260" s="22" t="s">
        <v>193</v>
      </c>
      <c r="Q260" s="23">
        <v>256</v>
      </c>
      <c r="R260" s="23" t="str">
        <f>IF($C$3="Live Paste",IF($P260="","",$P260&amp;""),IF($AD$3="","",INDEX('Extraction History'!$A$3:$DT$9102,$Q260,$AD$3)&amp;""))</f>
        <v>Offline · 13:59:59</v>
      </c>
      <c r="S260" s="23">
        <f t="shared" si="50"/>
        <v>1533</v>
      </c>
      <c r="T260" s="23" t="str">
        <f t="shared" si="44"/>
        <v/>
      </c>
      <c r="U260" s="23" t="str">
        <f t="shared" si="45"/>
        <v/>
      </c>
      <c r="V260" s="24" t="str">
        <f t="shared" si="46"/>
        <v/>
      </c>
      <c r="W260" s="23">
        <f t="shared" si="51"/>
        <v>1534</v>
      </c>
      <c r="X260" s="23" t="str">
        <f t="shared" si="47"/>
        <v/>
      </c>
      <c r="Y260" s="23" t="str">
        <f t="shared" si="48"/>
        <v/>
      </c>
      <c r="Z260" s="23" t="str">
        <f t="shared" si="49"/>
        <v/>
      </c>
      <c r="AA260" s="25" t="str">
        <f>IF($U260="","",IF(COUNTIF(HC!$C:$C,$U260)&gt;0,"Y",IF(COUNTIF($U$5:$U260,$U260)=1,"N","dup")))</f>
        <v/>
      </c>
    </row>
    <row r="261" spans="1:27" x14ac:dyDescent="0.3">
      <c r="A261" s="19" t="str">
        <f>IF(INDEX('Agents Shift'!$B:$B,ROW())="","",INDEX('Agents Shift'!$B:$B,ROW()))</f>
        <v/>
      </c>
      <c r="B261" s="20" t="str">
        <f>IF($A261="","",_xlfn.XLOOKUP($A261,HC!$A:$A,HC!$B:$B,""))</f>
        <v/>
      </c>
      <c r="C261" s="19" t="str">
        <f>IF($A261="","",_xlfn.XLOOKUP($A261,HC!$A:$A,HC!$E:$E,""))</f>
        <v/>
      </c>
      <c r="D261" s="20" t="str">
        <f>IF($A261="","",_xlfn.XLOOKUP($A261,HC!$A:$A,HC!$D:$D,""))</f>
        <v/>
      </c>
      <c r="E261" s="68" t="str">
        <f>IF(OR($A261="",$AE$3=""),"",IFERROR(IF(ISBLANK(INDEX('Agents Shift'!$F:$S,MATCH($A261,'Agents Shift'!$B:$B,0),$AE$3)),"",INDEX('Agents Shift'!$F:$S,MATCH($A261,'Agents Shift'!$B:$B,0),$AE$3)),""))</f>
        <v/>
      </c>
      <c r="F261" s="68" t="str">
        <f>IF(OR($A261="",$AE$3=""),"",IFERROR(IF(ISBLANK(INDEX('Agents Shift'!$F:$S,MATCH($A261,'Agents Shift'!$B:$B,0),$AE$3+1)),"",INDEX('Agents Shift'!$F:$S,MATCH($A261,'Agents Shift'!$B:$B,0),$AE$3+1)),""))</f>
        <v/>
      </c>
      <c r="G261" s="20" t="str">
        <f>IF($A261="","",_xlfn.XLOOKUP($A261,HC!$A:$A,HC!$C:$C,""))</f>
        <v/>
      </c>
      <c r="H261" s="20" t="str">
        <f t="shared" ref="H261:H324" si="52">IF($G261="","",_xlfn.XLOOKUP($G261,$U:$U,$Z:$Z,"Not in Web Tool"))</f>
        <v/>
      </c>
      <c r="I261" s="19" t="str">
        <f t="shared" ref="I261:I324" si="53">IF($G261="","",_xlfn.XLOOKUP($G261,$U:$U,$Y:$Y,""))</f>
        <v/>
      </c>
      <c r="J261" s="19" t="str">
        <f>IF(OR($A261="",$H261=""),"",IF($H261="Not in Web Tool","Unmatched",_xlfn.XLOOKUP($H261,'RAW Data'!$E:$E,'RAW Data'!$F:$F,"Unmapped")))</f>
        <v/>
      </c>
      <c r="K261" s="19" t="str">
        <f t="shared" ref="K261:K324" si="54">_xlfn.IFS($J261="Yes","YES",$J261="","",$J261="No","NO",$J261="Not Productive",$H261,TRUE,$J261)</f>
        <v/>
      </c>
      <c r="M261" s="21" t="str">
        <f t="shared" ref="M261:M324" si="55">IF(ISNUMBER($E261),ROUND($E261*1440,0),"")</f>
        <v/>
      </c>
      <c r="N261" s="21" t="str">
        <f t="shared" ref="N261:N324" si="56">IF(AND(ISNUMBER($E261),ISNUMBER($F261)),ROUND($F261*1440,0)+IF($F261&lt;=$E261,1440,0),"")</f>
        <v/>
      </c>
      <c r="P261" s="22" t="s">
        <v>119</v>
      </c>
      <c r="Q261" s="23">
        <v>257</v>
      </c>
      <c r="R261" s="23" t="str">
        <f>IF($C$3="Live Paste",IF($P261="","",$P261&amp;""),IF($AD$3="","",INDEX('Extraction History'!$A$3:$DT$9102,$Q261,$AD$3)&amp;""))</f>
        <v> 0  0  0</v>
      </c>
      <c r="S261" s="23">
        <f t="shared" si="50"/>
        <v>1539</v>
      </c>
      <c r="T261" s="23" t="str">
        <f t="shared" ref="T261:T324" si="57">_xlfn.XLOOKUP($S261,$Q$5:$Q$9104,$R$5:$R$9104,"")</f>
        <v/>
      </c>
      <c r="U261" s="23" t="str">
        <f t="shared" ref="U261:U324" si="58">IFERROR(_xlfn.TEXTBEFORE($T261,_xlfn.UNICHAR(160),1),"")</f>
        <v/>
      </c>
      <c r="V261" s="24" t="str">
        <f t="shared" ref="V261:V324" si="59">IF($U261="","",_xlfn.TEXTAFTER($T261,_xlfn.UNICHAR(160),1))</f>
        <v/>
      </c>
      <c r="W261" s="23">
        <f t="shared" si="51"/>
        <v>1540</v>
      </c>
      <c r="X261" s="23" t="str">
        <f t="shared" ref="X261:X324" si="60">_xlfn.XLOOKUP($W261,$Q$5:$Q$9104,$R$5:$R$9104,"")</f>
        <v/>
      </c>
      <c r="Y261" s="23" t="str">
        <f t="shared" ref="Y261:Y324" si="61">IFERROR(IF($Z261="","",TRIM(SUBSTITUTE(_xlfn.TEXTAFTER($X261,_xlfn.UNICHAR(160)&amp;"·",1),_xlfn.UNICHAR(160)," "))),"")</f>
        <v/>
      </c>
      <c r="Z261" s="23" t="str">
        <f t="shared" ref="Z261:Z324" si="62">IFERROR(_xlfn.TEXTBEFORE($X261,_xlfn.UNICHAR(160),1),$X261)</f>
        <v/>
      </c>
      <c r="AA261" s="25" t="str">
        <f>IF($U261="","",IF(COUNTIF(HC!$C:$C,$U261)&gt;0,"Y",IF(COUNTIF($U$5:$U261,$U261)=1,"N","dup")))</f>
        <v/>
      </c>
    </row>
    <row r="262" spans="1:27" x14ac:dyDescent="0.3">
      <c r="A262" s="19" t="str">
        <f>IF(INDEX('Agents Shift'!$B:$B,ROW())="","",INDEX('Agents Shift'!$B:$B,ROW()))</f>
        <v/>
      </c>
      <c r="B262" s="20" t="str">
        <f>IF($A262="","",_xlfn.XLOOKUP($A262,HC!$A:$A,HC!$B:$B,""))</f>
        <v/>
      </c>
      <c r="C262" s="19" t="str">
        <f>IF($A262="","",_xlfn.XLOOKUP($A262,HC!$A:$A,HC!$E:$E,""))</f>
        <v/>
      </c>
      <c r="D262" s="20" t="str">
        <f>IF($A262="","",_xlfn.XLOOKUP($A262,HC!$A:$A,HC!$D:$D,""))</f>
        <v/>
      </c>
      <c r="E262" s="68" t="str">
        <f>IF(OR($A262="",$AE$3=""),"",IFERROR(IF(ISBLANK(INDEX('Agents Shift'!$F:$S,MATCH($A262,'Agents Shift'!$B:$B,0),$AE$3)),"",INDEX('Agents Shift'!$F:$S,MATCH($A262,'Agents Shift'!$B:$B,0),$AE$3)),""))</f>
        <v/>
      </c>
      <c r="F262" s="68" t="str">
        <f>IF(OR($A262="",$AE$3=""),"",IFERROR(IF(ISBLANK(INDEX('Agents Shift'!$F:$S,MATCH($A262,'Agents Shift'!$B:$B,0),$AE$3+1)),"",INDEX('Agents Shift'!$F:$S,MATCH($A262,'Agents Shift'!$B:$B,0),$AE$3+1)),""))</f>
        <v/>
      </c>
      <c r="G262" s="20" t="str">
        <f>IF($A262="","",_xlfn.XLOOKUP($A262,HC!$A:$A,HC!$C:$C,""))</f>
        <v/>
      </c>
      <c r="H262" s="20" t="str">
        <f t="shared" si="52"/>
        <v/>
      </c>
      <c r="I262" s="19" t="str">
        <f t="shared" si="53"/>
        <v/>
      </c>
      <c r="J262" s="19" t="str">
        <f>IF(OR($A262="",$H262=""),"",IF($H262="Not in Web Tool","Unmatched",_xlfn.XLOOKUP($H262,'RAW Data'!$E:$E,'RAW Data'!$F:$F,"Unmapped")))</f>
        <v/>
      </c>
      <c r="K262" s="19" t="str">
        <f t="shared" si="54"/>
        <v/>
      </c>
      <c r="M262" s="21" t="str">
        <f t="shared" si="55"/>
        <v/>
      </c>
      <c r="N262" s="21" t="str">
        <f t="shared" si="56"/>
        <v/>
      </c>
      <c r="P262" s="22" t="s">
        <v>120</v>
      </c>
      <c r="Q262" s="23">
        <v>258</v>
      </c>
      <c r="R262" s="23" t="str">
        <f>IF($C$3="Live Paste",IF($P262="","",$P262&amp;""),IF($AD$3="","",INDEX('Extraction History'!$A$3:$DT$9102,$Q262,$AD$3)&amp;""))</f>
        <v> 00:00:00  00:00:00  --:--:--</v>
      </c>
      <c r="S262" s="23">
        <f t="shared" ref="S262:S325" si="63">S261+6</f>
        <v>1545</v>
      </c>
      <c r="T262" s="23" t="str">
        <f t="shared" si="57"/>
        <v/>
      </c>
      <c r="U262" s="23" t="str">
        <f t="shared" si="58"/>
        <v/>
      </c>
      <c r="V262" s="24" t="str">
        <f t="shared" si="59"/>
        <v/>
      </c>
      <c r="W262" s="23">
        <f t="shared" ref="W262:W325" si="64">W261+6</f>
        <v>1546</v>
      </c>
      <c r="X262" s="23" t="str">
        <f t="shared" si="60"/>
        <v/>
      </c>
      <c r="Y262" s="23" t="str">
        <f t="shared" si="61"/>
        <v/>
      </c>
      <c r="Z262" s="23" t="str">
        <f t="shared" si="62"/>
        <v/>
      </c>
      <c r="AA262" s="25" t="str">
        <f>IF($U262="","",IF(COUNTIF(HC!$C:$C,$U262)&gt;0,"Y",IF(COUNTIF($U$5:$U262,$U262)=1,"N","dup")))</f>
        <v/>
      </c>
    </row>
    <row r="263" spans="1:27" x14ac:dyDescent="0.3">
      <c r="A263" s="19" t="str">
        <f>IF(INDEX('Agents Shift'!$B:$B,ROW())="","",INDEX('Agents Shift'!$B:$B,ROW()))</f>
        <v/>
      </c>
      <c r="B263" s="20" t="str">
        <f>IF($A263="","",_xlfn.XLOOKUP($A263,HC!$A:$A,HC!$B:$B,""))</f>
        <v/>
      </c>
      <c r="C263" s="19" t="str">
        <f>IF($A263="","",_xlfn.XLOOKUP($A263,HC!$A:$A,HC!$E:$E,""))</f>
        <v/>
      </c>
      <c r="D263" s="20" t="str">
        <f>IF($A263="","",_xlfn.XLOOKUP($A263,HC!$A:$A,HC!$D:$D,""))</f>
        <v/>
      </c>
      <c r="E263" s="68" t="str">
        <f>IF(OR($A263="",$AE$3=""),"",IFERROR(IF(ISBLANK(INDEX('Agents Shift'!$F:$S,MATCH($A263,'Agents Shift'!$B:$B,0),$AE$3)),"",INDEX('Agents Shift'!$F:$S,MATCH($A263,'Agents Shift'!$B:$B,0),$AE$3)),""))</f>
        <v/>
      </c>
      <c r="F263" s="68" t="str">
        <f>IF(OR($A263="",$AE$3=""),"",IFERROR(IF(ISBLANK(INDEX('Agents Shift'!$F:$S,MATCH($A263,'Agents Shift'!$B:$B,0),$AE$3+1)),"",INDEX('Agents Shift'!$F:$S,MATCH($A263,'Agents Shift'!$B:$B,0),$AE$3+1)),""))</f>
        <v/>
      </c>
      <c r="G263" s="20" t="str">
        <f>IF($A263="","",_xlfn.XLOOKUP($A263,HC!$A:$A,HC!$C:$C,""))</f>
        <v/>
      </c>
      <c r="H263" s="20" t="str">
        <f t="shared" si="52"/>
        <v/>
      </c>
      <c r="I263" s="19" t="str">
        <f t="shared" si="53"/>
        <v/>
      </c>
      <c r="J263" s="19" t="str">
        <f>IF(OR($A263="",$H263=""),"",IF($H263="Not in Web Tool","Unmatched",_xlfn.XLOOKUP($H263,'RAW Data'!$E:$E,'RAW Data'!$F:$F,"Unmapped")))</f>
        <v/>
      </c>
      <c r="K263" s="19" t="str">
        <f t="shared" si="54"/>
        <v/>
      </c>
      <c r="M263" s="21" t="str">
        <f t="shared" si="55"/>
        <v/>
      </c>
      <c r="N263" s="21" t="str">
        <f t="shared" si="56"/>
        <v/>
      </c>
      <c r="P263" s="22" t="s">
        <v>34</v>
      </c>
      <c r="Q263" s="23">
        <v>259</v>
      </c>
      <c r="R263" s="23" t="str">
        <f>IF($C$3="Live Paste",IF($P263="","",$P263&amp;""),IF($AD$3="","",INDEX('Extraction History'!$A$3:$DT$9102,$Q263,$AD$3)&amp;""))</f>
        <v>Employee State</v>
      </c>
      <c r="S263" s="23">
        <f t="shared" si="63"/>
        <v>1551</v>
      </c>
      <c r="T263" s="23" t="str">
        <f t="shared" si="57"/>
        <v/>
      </c>
      <c r="U263" s="23" t="str">
        <f t="shared" si="58"/>
        <v/>
      </c>
      <c r="V263" s="24" t="str">
        <f t="shared" si="59"/>
        <v/>
      </c>
      <c r="W263" s="23">
        <f t="shared" si="64"/>
        <v>1552</v>
      </c>
      <c r="X263" s="23" t="str">
        <f t="shared" si="60"/>
        <v/>
      </c>
      <c r="Y263" s="23" t="str">
        <f t="shared" si="61"/>
        <v/>
      </c>
      <c r="Z263" s="23" t="str">
        <f t="shared" si="62"/>
        <v/>
      </c>
      <c r="AA263" s="25" t="str">
        <f>IF($U263="","",IF(COUNTIF(HC!$C:$C,$U263)&gt;0,"Y",IF(COUNTIF($U$5:$U263,$U263)=1,"N","dup")))</f>
        <v/>
      </c>
    </row>
    <row r="264" spans="1:27" x14ac:dyDescent="0.3">
      <c r="A264" s="19" t="str">
        <f>IF(INDEX('Agents Shift'!$B:$B,ROW())="","",INDEX('Agents Shift'!$B:$B,ROW()))</f>
        <v/>
      </c>
      <c r="B264" s="20" t="str">
        <f>IF($A264="","",_xlfn.XLOOKUP($A264,HC!$A:$A,HC!$B:$B,""))</f>
        <v/>
      </c>
      <c r="C264" s="19" t="str">
        <f>IF($A264="","",_xlfn.XLOOKUP($A264,HC!$A:$A,HC!$E:$E,""))</f>
        <v/>
      </c>
      <c r="D264" s="20" t="str">
        <f>IF($A264="","",_xlfn.XLOOKUP($A264,HC!$A:$A,HC!$D:$D,""))</f>
        <v/>
      </c>
      <c r="E264" s="68" t="str">
        <f>IF(OR($A264="",$AE$3=""),"",IFERROR(IF(ISBLANK(INDEX('Agents Shift'!$F:$S,MATCH($A264,'Agents Shift'!$B:$B,0),$AE$3)),"",INDEX('Agents Shift'!$F:$S,MATCH($A264,'Agents Shift'!$B:$B,0),$AE$3)),""))</f>
        <v/>
      </c>
      <c r="F264" s="68" t="str">
        <f>IF(OR($A264="",$AE$3=""),"",IFERROR(IF(ISBLANK(INDEX('Agents Shift'!$F:$S,MATCH($A264,'Agents Shift'!$B:$B,0),$AE$3+1)),"",INDEX('Agents Shift'!$F:$S,MATCH($A264,'Agents Shift'!$B:$B,0),$AE$3+1)),""))</f>
        <v/>
      </c>
      <c r="G264" s="20" t="str">
        <f>IF($A264="","",_xlfn.XLOOKUP($A264,HC!$A:$A,HC!$C:$C,""))</f>
        <v/>
      </c>
      <c r="H264" s="20" t="str">
        <f t="shared" si="52"/>
        <v/>
      </c>
      <c r="I264" s="19" t="str">
        <f t="shared" si="53"/>
        <v/>
      </c>
      <c r="J264" s="19" t="str">
        <f>IF(OR($A264="",$H264=""),"",IF($H264="Not in Web Tool","Unmatched",_xlfn.XLOOKUP($H264,'RAW Data'!$E:$E,'RAW Data'!$F:$F,"Unmapped")))</f>
        <v/>
      </c>
      <c r="K264" s="19" t="str">
        <f t="shared" si="54"/>
        <v/>
      </c>
      <c r="M264" s="21" t="str">
        <f t="shared" si="55"/>
        <v/>
      </c>
      <c r="N264" s="21" t="str">
        <f t="shared" si="56"/>
        <v/>
      </c>
      <c r="P264" s="22" t="s">
        <v>39</v>
      </c>
      <c r="Q264" s="23">
        <v>260</v>
      </c>
      <c r="R264" s="23" t="str">
        <f>IF($C$3="Live Paste",IF($P264="","",$P264&amp;""),IF($AD$3="","",INDEX('Extraction History'!$A$3:$DT$9102,$Q264,$AD$3)&amp;""))</f>
        <v>DA</v>
      </c>
      <c r="S264" s="23">
        <f t="shared" si="63"/>
        <v>1557</v>
      </c>
      <c r="T264" s="23" t="str">
        <f t="shared" si="57"/>
        <v/>
      </c>
      <c r="U264" s="23" t="str">
        <f t="shared" si="58"/>
        <v/>
      </c>
      <c r="V264" s="24" t="str">
        <f t="shared" si="59"/>
        <v/>
      </c>
      <c r="W264" s="23">
        <f t="shared" si="64"/>
        <v>1558</v>
      </c>
      <c r="X264" s="23" t="str">
        <f t="shared" si="60"/>
        <v/>
      </c>
      <c r="Y264" s="23" t="str">
        <f t="shared" si="61"/>
        <v/>
      </c>
      <c r="Z264" s="23" t="str">
        <f t="shared" si="62"/>
        <v/>
      </c>
      <c r="AA264" s="25" t="str">
        <f>IF($U264="","",IF(COUNTIF(HC!$C:$C,$U264)&gt;0,"Y",IF(COUNTIF($U$5:$U264,$U264)=1,"N","dup")))</f>
        <v/>
      </c>
    </row>
    <row r="265" spans="1:27" x14ac:dyDescent="0.3">
      <c r="A265" s="19" t="str">
        <f>IF(INDEX('Agents Shift'!$B:$B,ROW())="","",INDEX('Agents Shift'!$B:$B,ROW()))</f>
        <v/>
      </c>
      <c r="B265" s="20" t="str">
        <f>IF($A265="","",_xlfn.XLOOKUP($A265,HC!$A:$A,HC!$B:$B,""))</f>
        <v/>
      </c>
      <c r="C265" s="19" t="str">
        <f>IF($A265="","",_xlfn.XLOOKUP($A265,HC!$A:$A,HC!$E:$E,""))</f>
        <v/>
      </c>
      <c r="D265" s="20" t="str">
        <f>IF($A265="","",_xlfn.XLOOKUP($A265,HC!$A:$A,HC!$D:$D,""))</f>
        <v/>
      </c>
      <c r="E265" s="68" t="str">
        <f>IF(OR($A265="",$AE$3=""),"",IFERROR(IF(ISBLANK(INDEX('Agents Shift'!$F:$S,MATCH($A265,'Agents Shift'!$B:$B,0),$AE$3)),"",INDEX('Agents Shift'!$F:$S,MATCH($A265,'Agents Shift'!$B:$B,0),$AE$3)),""))</f>
        <v/>
      </c>
      <c r="F265" s="68" t="str">
        <f>IF(OR($A265="",$AE$3=""),"",IFERROR(IF(ISBLANK(INDEX('Agents Shift'!$F:$S,MATCH($A265,'Agents Shift'!$B:$B,0),$AE$3+1)),"",INDEX('Agents Shift'!$F:$S,MATCH($A265,'Agents Shift'!$B:$B,0),$AE$3+1)),""))</f>
        <v/>
      </c>
      <c r="G265" s="20" t="str">
        <f>IF($A265="","",_xlfn.XLOOKUP($A265,HC!$A:$A,HC!$C:$C,""))</f>
        <v/>
      </c>
      <c r="H265" s="20" t="str">
        <f t="shared" si="52"/>
        <v/>
      </c>
      <c r="I265" s="19" t="str">
        <f t="shared" si="53"/>
        <v/>
      </c>
      <c r="J265" s="19" t="str">
        <f>IF(OR($A265="",$H265=""),"",IF($H265="Not in Web Tool","Unmatched",_xlfn.XLOOKUP($H265,'RAW Data'!$E:$E,'RAW Data'!$F:$F,"Unmapped")))</f>
        <v/>
      </c>
      <c r="K265" s="19" t="str">
        <f t="shared" si="54"/>
        <v/>
      </c>
      <c r="M265" s="21" t="str">
        <f t="shared" si="55"/>
        <v/>
      </c>
      <c r="N265" s="21" t="str">
        <f t="shared" si="56"/>
        <v/>
      </c>
      <c r="P265" s="22" t="s">
        <v>194</v>
      </c>
      <c r="Q265" s="23">
        <v>261</v>
      </c>
      <c r="R265" s="23" t="str">
        <f>IF($C$3="Live Paste",IF($P265="","",$P265&amp;""),IF($AD$3="","",INDEX('Extraction History'!$A$3:$DT$9102,$Q265,$AD$3)&amp;""))</f>
        <v>Dummy_USR 131 29027</v>
      </c>
      <c r="S265" s="23">
        <f t="shared" si="63"/>
        <v>1563</v>
      </c>
      <c r="T265" s="23" t="str">
        <f t="shared" si="57"/>
        <v/>
      </c>
      <c r="U265" s="23" t="str">
        <f t="shared" si="58"/>
        <v/>
      </c>
      <c r="V265" s="24" t="str">
        <f t="shared" si="59"/>
        <v/>
      </c>
      <c r="W265" s="23">
        <f t="shared" si="64"/>
        <v>1564</v>
      </c>
      <c r="X265" s="23" t="str">
        <f t="shared" si="60"/>
        <v/>
      </c>
      <c r="Y265" s="23" t="str">
        <f t="shared" si="61"/>
        <v/>
      </c>
      <c r="Z265" s="23" t="str">
        <f t="shared" si="62"/>
        <v/>
      </c>
      <c r="AA265" s="25" t="str">
        <f>IF($U265="","",IF(COUNTIF(HC!$C:$C,$U265)&gt;0,"Y",IF(COUNTIF($U$5:$U265,$U265)=1,"N","dup")))</f>
        <v/>
      </c>
    </row>
    <row r="266" spans="1:27" x14ac:dyDescent="0.3">
      <c r="A266" s="19" t="str">
        <f>IF(INDEX('Agents Shift'!$B:$B,ROW())="","",INDEX('Agents Shift'!$B:$B,ROW()))</f>
        <v/>
      </c>
      <c r="B266" s="20" t="str">
        <f>IF($A266="","",_xlfn.XLOOKUP($A266,HC!$A:$A,HC!$B:$B,""))</f>
        <v/>
      </c>
      <c r="C266" s="19" t="str">
        <f>IF($A266="","",_xlfn.XLOOKUP($A266,HC!$A:$A,HC!$E:$E,""))</f>
        <v/>
      </c>
      <c r="D266" s="20" t="str">
        <f>IF($A266="","",_xlfn.XLOOKUP($A266,HC!$A:$A,HC!$D:$D,""))</f>
        <v/>
      </c>
      <c r="E266" s="68" t="str">
        <f>IF(OR($A266="",$AE$3=""),"",IFERROR(IF(ISBLANK(INDEX('Agents Shift'!$F:$S,MATCH($A266,'Agents Shift'!$B:$B,0),$AE$3)),"",INDEX('Agents Shift'!$F:$S,MATCH($A266,'Agents Shift'!$B:$B,0),$AE$3)),""))</f>
        <v/>
      </c>
      <c r="F266" s="68" t="str">
        <f>IF(OR($A266="",$AE$3=""),"",IFERROR(IF(ISBLANK(INDEX('Agents Shift'!$F:$S,MATCH($A266,'Agents Shift'!$B:$B,0),$AE$3+1)),"",INDEX('Agents Shift'!$F:$S,MATCH($A266,'Agents Shift'!$B:$B,0),$AE$3+1)),""))</f>
        <v/>
      </c>
      <c r="G266" s="20" t="str">
        <f>IF($A266="","",_xlfn.XLOOKUP($A266,HC!$A:$A,HC!$C:$C,""))</f>
        <v/>
      </c>
      <c r="H266" s="20" t="str">
        <f t="shared" si="52"/>
        <v/>
      </c>
      <c r="I266" s="19" t="str">
        <f t="shared" si="53"/>
        <v/>
      </c>
      <c r="J266" s="19" t="str">
        <f>IF(OR($A266="",$H266=""),"",IF($H266="Not in Web Tool","Unmatched",_xlfn.XLOOKUP($H266,'RAW Data'!$E:$E,'RAW Data'!$F:$F,"Unmapped")))</f>
        <v/>
      </c>
      <c r="K266" s="19" t="str">
        <f t="shared" si="54"/>
        <v/>
      </c>
      <c r="M266" s="21" t="str">
        <f t="shared" si="55"/>
        <v/>
      </c>
      <c r="N266" s="21" t="str">
        <f t="shared" si="56"/>
        <v/>
      </c>
      <c r="P266" s="22" t="s">
        <v>140</v>
      </c>
      <c r="Q266" s="23">
        <v>262</v>
      </c>
      <c r="R266" s="23" t="str">
        <f>IF($C$3="Live Paste",IF($P266="","",$P266&amp;""),IF($AD$3="","",INDEX('Extraction History'!$A$3:$DT$9102,$Q266,$AD$3)&amp;""))</f>
        <v>Unknown</v>
      </c>
      <c r="S266" s="23">
        <f t="shared" si="63"/>
        <v>1569</v>
      </c>
      <c r="T266" s="23" t="str">
        <f t="shared" si="57"/>
        <v/>
      </c>
      <c r="U266" s="23" t="str">
        <f t="shared" si="58"/>
        <v/>
      </c>
      <c r="V266" s="24" t="str">
        <f t="shared" si="59"/>
        <v/>
      </c>
      <c r="W266" s="23">
        <f t="shared" si="64"/>
        <v>1570</v>
      </c>
      <c r="X266" s="23" t="str">
        <f t="shared" si="60"/>
        <v/>
      </c>
      <c r="Y266" s="23" t="str">
        <f t="shared" si="61"/>
        <v/>
      </c>
      <c r="Z266" s="23" t="str">
        <f t="shared" si="62"/>
        <v/>
      </c>
      <c r="AA266" s="25" t="str">
        <f>IF($U266="","",IF(COUNTIF(HC!$C:$C,$U266)&gt;0,"Y",IF(COUNTIF($U$5:$U266,$U266)=1,"N","dup")))</f>
        <v/>
      </c>
    </row>
    <row r="267" spans="1:27" x14ac:dyDescent="0.3">
      <c r="A267" s="19" t="str">
        <f>IF(INDEX('Agents Shift'!$B:$B,ROW())="","",INDEX('Agents Shift'!$B:$B,ROW()))</f>
        <v/>
      </c>
      <c r="B267" s="20" t="str">
        <f>IF($A267="","",_xlfn.XLOOKUP($A267,HC!$A:$A,HC!$B:$B,""))</f>
        <v/>
      </c>
      <c r="C267" s="19" t="str">
        <f>IF($A267="","",_xlfn.XLOOKUP($A267,HC!$A:$A,HC!$E:$E,""))</f>
        <v/>
      </c>
      <c r="D267" s="20" t="str">
        <f>IF($A267="","",_xlfn.XLOOKUP($A267,HC!$A:$A,HC!$D:$D,""))</f>
        <v/>
      </c>
      <c r="E267" s="68" t="str">
        <f>IF(OR($A267="",$AE$3=""),"",IFERROR(IF(ISBLANK(INDEX('Agents Shift'!$F:$S,MATCH($A267,'Agents Shift'!$B:$B,0),$AE$3)),"",INDEX('Agents Shift'!$F:$S,MATCH($A267,'Agents Shift'!$B:$B,0),$AE$3)),""))</f>
        <v/>
      </c>
      <c r="F267" s="68" t="str">
        <f>IF(OR($A267="",$AE$3=""),"",IFERROR(IF(ISBLANK(INDEX('Agents Shift'!$F:$S,MATCH($A267,'Agents Shift'!$B:$B,0),$AE$3+1)),"",INDEX('Agents Shift'!$F:$S,MATCH($A267,'Agents Shift'!$B:$B,0),$AE$3+1)),""))</f>
        <v/>
      </c>
      <c r="G267" s="20" t="str">
        <f>IF($A267="","",_xlfn.XLOOKUP($A267,HC!$A:$A,HC!$C:$C,""))</f>
        <v/>
      </c>
      <c r="H267" s="20" t="str">
        <f t="shared" si="52"/>
        <v/>
      </c>
      <c r="I267" s="19" t="str">
        <f t="shared" si="53"/>
        <v/>
      </c>
      <c r="J267" s="19" t="str">
        <f>IF(OR($A267="",$H267=""),"",IF($H267="Not in Web Tool","Unmatched",_xlfn.XLOOKUP($H267,'RAW Data'!$E:$E,'RAW Data'!$F:$F,"Unmapped")))</f>
        <v/>
      </c>
      <c r="K267" s="19" t="str">
        <f t="shared" si="54"/>
        <v/>
      </c>
      <c r="M267" s="21" t="str">
        <f t="shared" si="55"/>
        <v/>
      </c>
      <c r="N267" s="21" t="str">
        <f t="shared" si="56"/>
        <v/>
      </c>
      <c r="P267" s="22" t="s">
        <v>119</v>
      </c>
      <c r="Q267" s="23">
        <v>263</v>
      </c>
      <c r="R267" s="23" t="str">
        <f>IF($C$3="Live Paste",IF($P267="","",$P267&amp;""),IF($AD$3="","",INDEX('Extraction History'!$A$3:$DT$9102,$Q267,$AD$3)&amp;""))</f>
        <v> 0  0  0</v>
      </c>
      <c r="S267" s="23">
        <f t="shared" si="63"/>
        <v>1575</v>
      </c>
      <c r="T267" s="23" t="str">
        <f t="shared" si="57"/>
        <v/>
      </c>
      <c r="U267" s="23" t="str">
        <f t="shared" si="58"/>
        <v/>
      </c>
      <c r="V267" s="24" t="str">
        <f t="shared" si="59"/>
        <v/>
      </c>
      <c r="W267" s="23">
        <f t="shared" si="64"/>
        <v>1576</v>
      </c>
      <c r="X267" s="23" t="str">
        <f t="shared" si="60"/>
        <v/>
      </c>
      <c r="Y267" s="23" t="str">
        <f t="shared" si="61"/>
        <v/>
      </c>
      <c r="Z267" s="23" t="str">
        <f t="shared" si="62"/>
        <v/>
      </c>
      <c r="AA267" s="25" t="str">
        <f>IF($U267="","",IF(COUNTIF(HC!$C:$C,$U267)&gt;0,"Y",IF(COUNTIF($U$5:$U267,$U267)=1,"N","dup")))</f>
        <v/>
      </c>
    </row>
    <row r="268" spans="1:27" x14ac:dyDescent="0.3">
      <c r="A268" s="19" t="str">
        <f>IF(INDEX('Agents Shift'!$B:$B,ROW())="","",INDEX('Agents Shift'!$B:$B,ROW()))</f>
        <v/>
      </c>
      <c r="B268" s="20" t="str">
        <f>IF($A268="","",_xlfn.XLOOKUP($A268,HC!$A:$A,HC!$B:$B,""))</f>
        <v/>
      </c>
      <c r="C268" s="19" t="str">
        <f>IF($A268="","",_xlfn.XLOOKUP($A268,HC!$A:$A,HC!$E:$E,""))</f>
        <v/>
      </c>
      <c r="D268" s="20" t="str">
        <f>IF($A268="","",_xlfn.XLOOKUP($A268,HC!$A:$A,HC!$D:$D,""))</f>
        <v/>
      </c>
      <c r="E268" s="68" t="str">
        <f>IF(OR($A268="",$AE$3=""),"",IFERROR(IF(ISBLANK(INDEX('Agents Shift'!$F:$S,MATCH($A268,'Agents Shift'!$B:$B,0),$AE$3)),"",INDEX('Agents Shift'!$F:$S,MATCH($A268,'Agents Shift'!$B:$B,0),$AE$3)),""))</f>
        <v/>
      </c>
      <c r="F268" s="68" t="str">
        <f>IF(OR($A268="",$AE$3=""),"",IFERROR(IF(ISBLANK(INDEX('Agents Shift'!$F:$S,MATCH($A268,'Agents Shift'!$B:$B,0),$AE$3+1)),"",INDEX('Agents Shift'!$F:$S,MATCH($A268,'Agents Shift'!$B:$B,0),$AE$3+1)),""))</f>
        <v/>
      </c>
      <c r="G268" s="20" t="str">
        <f>IF($A268="","",_xlfn.XLOOKUP($A268,HC!$A:$A,HC!$C:$C,""))</f>
        <v/>
      </c>
      <c r="H268" s="20" t="str">
        <f t="shared" si="52"/>
        <v/>
      </c>
      <c r="I268" s="19" t="str">
        <f t="shared" si="53"/>
        <v/>
      </c>
      <c r="J268" s="19" t="str">
        <f>IF(OR($A268="",$H268=""),"",IF($H268="Not in Web Tool","Unmatched",_xlfn.XLOOKUP($H268,'RAW Data'!$E:$E,'RAW Data'!$F:$F,"Unmapped")))</f>
        <v/>
      </c>
      <c r="K268" s="19" t="str">
        <f t="shared" si="54"/>
        <v/>
      </c>
      <c r="M268" s="21" t="str">
        <f t="shared" si="55"/>
        <v/>
      </c>
      <c r="N268" s="21" t="str">
        <f t="shared" si="56"/>
        <v/>
      </c>
      <c r="P268" s="22" t="s">
        <v>188</v>
      </c>
      <c r="Q268" s="23">
        <v>264</v>
      </c>
      <c r="R268" s="23" t="str">
        <f>IF($C$3="Live Paste",IF($P268="","",$P268&amp;""),IF($AD$3="","",INDEX('Extraction History'!$A$3:$DT$9102,$Q268,$AD$3)&amp;""))</f>
        <v> --:--:--  --:--:--  --:--:--</v>
      </c>
      <c r="S268" s="23">
        <f t="shared" si="63"/>
        <v>1581</v>
      </c>
      <c r="T268" s="23" t="str">
        <f t="shared" si="57"/>
        <v/>
      </c>
      <c r="U268" s="23" t="str">
        <f t="shared" si="58"/>
        <v/>
      </c>
      <c r="V268" s="24" t="str">
        <f t="shared" si="59"/>
        <v/>
      </c>
      <c r="W268" s="23">
        <f t="shared" si="64"/>
        <v>1582</v>
      </c>
      <c r="X268" s="23" t="str">
        <f t="shared" si="60"/>
        <v/>
      </c>
      <c r="Y268" s="23" t="str">
        <f t="shared" si="61"/>
        <v/>
      </c>
      <c r="Z268" s="23" t="str">
        <f t="shared" si="62"/>
        <v/>
      </c>
      <c r="AA268" s="25" t="str">
        <f>IF($U268="","",IF(COUNTIF(HC!$C:$C,$U268)&gt;0,"Y",IF(COUNTIF($U$5:$U268,$U268)=1,"N","dup")))</f>
        <v/>
      </c>
    </row>
    <row r="269" spans="1:27" x14ac:dyDescent="0.3">
      <c r="A269" s="19" t="str">
        <f>IF(INDEX('Agents Shift'!$B:$B,ROW())="","",INDEX('Agents Shift'!$B:$B,ROW()))</f>
        <v/>
      </c>
      <c r="B269" s="20" t="str">
        <f>IF($A269="","",_xlfn.XLOOKUP($A269,HC!$A:$A,HC!$B:$B,""))</f>
        <v/>
      </c>
      <c r="C269" s="19" t="str">
        <f>IF($A269="","",_xlfn.XLOOKUP($A269,HC!$A:$A,HC!$E:$E,""))</f>
        <v/>
      </c>
      <c r="D269" s="20" t="str">
        <f>IF($A269="","",_xlfn.XLOOKUP($A269,HC!$A:$A,HC!$D:$D,""))</f>
        <v/>
      </c>
      <c r="E269" s="68" t="str">
        <f>IF(OR($A269="",$AE$3=""),"",IFERROR(IF(ISBLANK(INDEX('Agents Shift'!$F:$S,MATCH($A269,'Agents Shift'!$B:$B,0),$AE$3)),"",INDEX('Agents Shift'!$F:$S,MATCH($A269,'Agents Shift'!$B:$B,0),$AE$3)),""))</f>
        <v/>
      </c>
      <c r="F269" s="68" t="str">
        <f>IF(OR($A269="",$AE$3=""),"",IFERROR(IF(ISBLANK(INDEX('Agents Shift'!$F:$S,MATCH($A269,'Agents Shift'!$B:$B,0),$AE$3+1)),"",INDEX('Agents Shift'!$F:$S,MATCH($A269,'Agents Shift'!$B:$B,0),$AE$3+1)),""))</f>
        <v/>
      </c>
      <c r="G269" s="20" t="str">
        <f>IF($A269="","",_xlfn.XLOOKUP($A269,HC!$A:$A,HC!$C:$C,""))</f>
        <v/>
      </c>
      <c r="H269" s="20" t="str">
        <f t="shared" si="52"/>
        <v/>
      </c>
      <c r="I269" s="19" t="str">
        <f t="shared" si="53"/>
        <v/>
      </c>
      <c r="J269" s="19" t="str">
        <f>IF(OR($A269="",$H269=""),"",IF($H269="Not in Web Tool","Unmatched",_xlfn.XLOOKUP($H269,'RAW Data'!$E:$E,'RAW Data'!$F:$F,"Unmapped")))</f>
        <v/>
      </c>
      <c r="K269" s="19" t="str">
        <f t="shared" si="54"/>
        <v/>
      </c>
      <c r="M269" s="21" t="str">
        <f t="shared" si="55"/>
        <v/>
      </c>
      <c r="N269" s="21" t="str">
        <f t="shared" si="56"/>
        <v/>
      </c>
      <c r="P269" s="22" t="s">
        <v>34</v>
      </c>
      <c r="Q269" s="23">
        <v>265</v>
      </c>
      <c r="R269" s="23" t="str">
        <f>IF($C$3="Live Paste",IF($P269="","",$P269&amp;""),IF($AD$3="","",INDEX('Extraction History'!$A$3:$DT$9102,$Q269,$AD$3)&amp;""))</f>
        <v>Employee State</v>
      </c>
      <c r="S269" s="23">
        <f t="shared" si="63"/>
        <v>1587</v>
      </c>
      <c r="T269" s="23" t="str">
        <f t="shared" si="57"/>
        <v/>
      </c>
      <c r="U269" s="23" t="str">
        <f t="shared" si="58"/>
        <v/>
      </c>
      <c r="V269" s="24" t="str">
        <f t="shared" si="59"/>
        <v/>
      </c>
      <c r="W269" s="23">
        <f t="shared" si="64"/>
        <v>1588</v>
      </c>
      <c r="X269" s="23" t="str">
        <f t="shared" si="60"/>
        <v/>
      </c>
      <c r="Y269" s="23" t="str">
        <f t="shared" si="61"/>
        <v/>
      </c>
      <c r="Z269" s="23" t="str">
        <f t="shared" si="62"/>
        <v/>
      </c>
      <c r="AA269" s="25" t="str">
        <f>IF($U269="","",IF(COUNTIF(HC!$C:$C,$U269)&gt;0,"Y",IF(COUNTIF($U$5:$U269,$U269)=1,"N","dup")))</f>
        <v/>
      </c>
    </row>
    <row r="270" spans="1:27" x14ac:dyDescent="0.3">
      <c r="A270" s="19" t="str">
        <f>IF(INDEX('Agents Shift'!$B:$B,ROW())="","",INDEX('Agents Shift'!$B:$B,ROW()))</f>
        <v/>
      </c>
      <c r="B270" s="20" t="str">
        <f>IF($A270="","",_xlfn.XLOOKUP($A270,HC!$A:$A,HC!$B:$B,""))</f>
        <v/>
      </c>
      <c r="C270" s="19" t="str">
        <f>IF($A270="","",_xlfn.XLOOKUP($A270,HC!$A:$A,HC!$E:$E,""))</f>
        <v/>
      </c>
      <c r="D270" s="20" t="str">
        <f>IF($A270="","",_xlfn.XLOOKUP($A270,HC!$A:$A,HC!$D:$D,""))</f>
        <v/>
      </c>
      <c r="E270" s="68" t="str">
        <f>IF(OR($A270="",$AE$3=""),"",IFERROR(IF(ISBLANK(INDEX('Agents Shift'!$F:$S,MATCH($A270,'Agents Shift'!$B:$B,0),$AE$3)),"",INDEX('Agents Shift'!$F:$S,MATCH($A270,'Agents Shift'!$B:$B,0),$AE$3)),""))</f>
        <v/>
      </c>
      <c r="F270" s="68" t="str">
        <f>IF(OR($A270="",$AE$3=""),"",IFERROR(IF(ISBLANK(INDEX('Agents Shift'!$F:$S,MATCH($A270,'Agents Shift'!$B:$B,0),$AE$3+1)),"",INDEX('Agents Shift'!$F:$S,MATCH($A270,'Agents Shift'!$B:$B,0),$AE$3+1)),""))</f>
        <v/>
      </c>
      <c r="G270" s="20" t="str">
        <f>IF($A270="","",_xlfn.XLOOKUP($A270,HC!$A:$A,HC!$C:$C,""))</f>
        <v/>
      </c>
      <c r="H270" s="20" t="str">
        <f t="shared" si="52"/>
        <v/>
      </c>
      <c r="I270" s="19" t="str">
        <f t="shared" si="53"/>
        <v/>
      </c>
      <c r="J270" s="19" t="str">
        <f>IF(OR($A270="",$H270=""),"",IF($H270="Not in Web Tool","Unmatched",_xlfn.XLOOKUP($H270,'RAW Data'!$E:$E,'RAW Data'!$F:$F,"Unmapped")))</f>
        <v/>
      </c>
      <c r="K270" s="19" t="str">
        <f t="shared" si="54"/>
        <v/>
      </c>
      <c r="M270" s="21" t="str">
        <f t="shared" si="55"/>
        <v/>
      </c>
      <c r="N270" s="21" t="str">
        <f t="shared" si="56"/>
        <v/>
      </c>
      <c r="P270" s="22" t="s">
        <v>39</v>
      </c>
      <c r="Q270" s="23">
        <v>266</v>
      </c>
      <c r="R270" s="23" t="str">
        <f>IF($C$3="Live Paste",IF($P270="","",$P270&amp;""),IF($AD$3="","",INDEX('Extraction History'!$A$3:$DT$9102,$Q270,$AD$3)&amp;""))</f>
        <v>DA</v>
      </c>
      <c r="S270" s="23">
        <f t="shared" si="63"/>
        <v>1593</v>
      </c>
      <c r="T270" s="23" t="str">
        <f t="shared" si="57"/>
        <v/>
      </c>
      <c r="U270" s="23" t="str">
        <f t="shared" si="58"/>
        <v/>
      </c>
      <c r="V270" s="24" t="str">
        <f t="shared" si="59"/>
        <v/>
      </c>
      <c r="W270" s="23">
        <f t="shared" si="64"/>
        <v>1594</v>
      </c>
      <c r="X270" s="23" t="str">
        <f t="shared" si="60"/>
        <v/>
      </c>
      <c r="Y270" s="23" t="str">
        <f t="shared" si="61"/>
        <v/>
      </c>
      <c r="Z270" s="23" t="str">
        <f t="shared" si="62"/>
        <v/>
      </c>
      <c r="AA270" s="25" t="str">
        <f>IF($U270="","",IF(COUNTIF(HC!$C:$C,$U270)&gt;0,"Y",IF(COUNTIF($U$5:$U270,$U270)=1,"N","dup")))</f>
        <v/>
      </c>
    </row>
    <row r="271" spans="1:27" x14ac:dyDescent="0.3">
      <c r="A271" s="19" t="str">
        <f>IF(INDEX('Agents Shift'!$B:$B,ROW())="","",INDEX('Agents Shift'!$B:$B,ROW()))</f>
        <v/>
      </c>
      <c r="B271" s="20" t="str">
        <f>IF($A271="","",_xlfn.XLOOKUP($A271,HC!$A:$A,HC!$B:$B,""))</f>
        <v/>
      </c>
      <c r="C271" s="19" t="str">
        <f>IF($A271="","",_xlfn.XLOOKUP($A271,HC!$A:$A,HC!$E:$E,""))</f>
        <v/>
      </c>
      <c r="D271" s="20" t="str">
        <f>IF($A271="","",_xlfn.XLOOKUP($A271,HC!$A:$A,HC!$D:$D,""))</f>
        <v/>
      </c>
      <c r="E271" s="68" t="str">
        <f>IF(OR($A271="",$AE$3=""),"",IFERROR(IF(ISBLANK(INDEX('Agents Shift'!$F:$S,MATCH($A271,'Agents Shift'!$B:$B,0),$AE$3)),"",INDEX('Agents Shift'!$F:$S,MATCH($A271,'Agents Shift'!$B:$B,0),$AE$3)),""))</f>
        <v/>
      </c>
      <c r="F271" s="68" t="str">
        <f>IF(OR($A271="",$AE$3=""),"",IFERROR(IF(ISBLANK(INDEX('Agents Shift'!$F:$S,MATCH($A271,'Agents Shift'!$B:$B,0),$AE$3+1)),"",INDEX('Agents Shift'!$F:$S,MATCH($A271,'Agents Shift'!$B:$B,0),$AE$3+1)),""))</f>
        <v/>
      </c>
      <c r="G271" s="20" t="str">
        <f>IF($A271="","",_xlfn.XLOOKUP($A271,HC!$A:$A,HC!$C:$C,""))</f>
        <v/>
      </c>
      <c r="H271" s="20" t="str">
        <f t="shared" si="52"/>
        <v/>
      </c>
      <c r="I271" s="19" t="str">
        <f t="shared" si="53"/>
        <v/>
      </c>
      <c r="J271" s="19" t="str">
        <f>IF(OR($A271="",$H271=""),"",IF($H271="Not in Web Tool","Unmatched",_xlfn.XLOOKUP($H271,'RAW Data'!$E:$E,'RAW Data'!$F:$F,"Unmapped")))</f>
        <v/>
      </c>
      <c r="K271" s="19" t="str">
        <f t="shared" si="54"/>
        <v/>
      </c>
      <c r="M271" s="21" t="str">
        <f t="shared" si="55"/>
        <v/>
      </c>
      <c r="N271" s="21" t="str">
        <f t="shared" si="56"/>
        <v/>
      </c>
      <c r="P271" s="22" t="s">
        <v>195</v>
      </c>
      <c r="Q271" s="23">
        <v>267</v>
      </c>
      <c r="R271" s="23" t="str">
        <f>IF($C$3="Live Paste",IF($P271="","",$P271&amp;""),IF($AD$3="","",INDEX('Extraction History'!$A$3:$DT$9102,$Q271,$AD$3)&amp;""))</f>
        <v>Dummy_USR 130 25222</v>
      </c>
      <c r="S271" s="23">
        <f t="shared" si="63"/>
        <v>1599</v>
      </c>
      <c r="T271" s="23" t="str">
        <f t="shared" si="57"/>
        <v/>
      </c>
      <c r="U271" s="23" t="str">
        <f t="shared" si="58"/>
        <v/>
      </c>
      <c r="V271" s="24" t="str">
        <f t="shared" si="59"/>
        <v/>
      </c>
      <c r="W271" s="23">
        <f t="shared" si="64"/>
        <v>1600</v>
      </c>
      <c r="X271" s="23" t="str">
        <f t="shared" si="60"/>
        <v/>
      </c>
      <c r="Y271" s="23" t="str">
        <f t="shared" si="61"/>
        <v/>
      </c>
      <c r="Z271" s="23" t="str">
        <f t="shared" si="62"/>
        <v/>
      </c>
      <c r="AA271" s="25" t="str">
        <f>IF($U271="","",IF(COUNTIF(HC!$C:$C,$U271)&gt;0,"Y",IF(COUNTIF($U$5:$U271,$U271)=1,"N","dup")))</f>
        <v/>
      </c>
    </row>
    <row r="272" spans="1:27" x14ac:dyDescent="0.3">
      <c r="A272" s="19" t="str">
        <f>IF(INDEX('Agents Shift'!$B:$B,ROW())="","",INDEX('Agents Shift'!$B:$B,ROW()))</f>
        <v/>
      </c>
      <c r="B272" s="20" t="str">
        <f>IF($A272="","",_xlfn.XLOOKUP($A272,HC!$A:$A,HC!$B:$B,""))</f>
        <v/>
      </c>
      <c r="C272" s="19" t="str">
        <f>IF($A272="","",_xlfn.XLOOKUP($A272,HC!$A:$A,HC!$E:$E,""))</f>
        <v/>
      </c>
      <c r="D272" s="20" t="str">
        <f>IF($A272="","",_xlfn.XLOOKUP($A272,HC!$A:$A,HC!$D:$D,""))</f>
        <v/>
      </c>
      <c r="E272" s="68" t="str">
        <f>IF(OR($A272="",$AE$3=""),"",IFERROR(IF(ISBLANK(INDEX('Agents Shift'!$F:$S,MATCH($A272,'Agents Shift'!$B:$B,0),$AE$3)),"",INDEX('Agents Shift'!$F:$S,MATCH($A272,'Agents Shift'!$B:$B,0),$AE$3)),""))</f>
        <v/>
      </c>
      <c r="F272" s="68" t="str">
        <f>IF(OR($A272="",$AE$3=""),"",IFERROR(IF(ISBLANK(INDEX('Agents Shift'!$F:$S,MATCH($A272,'Agents Shift'!$B:$B,0),$AE$3+1)),"",INDEX('Agents Shift'!$F:$S,MATCH($A272,'Agents Shift'!$B:$B,0),$AE$3+1)),""))</f>
        <v/>
      </c>
      <c r="G272" s="20" t="str">
        <f>IF($A272="","",_xlfn.XLOOKUP($A272,HC!$A:$A,HC!$C:$C,""))</f>
        <v/>
      </c>
      <c r="H272" s="20" t="str">
        <f t="shared" si="52"/>
        <v/>
      </c>
      <c r="I272" s="19" t="str">
        <f t="shared" si="53"/>
        <v/>
      </c>
      <c r="J272" s="19" t="str">
        <f>IF(OR($A272="",$H272=""),"",IF($H272="Not in Web Tool","Unmatched",_xlfn.XLOOKUP($H272,'RAW Data'!$E:$E,'RAW Data'!$F:$F,"Unmapped")))</f>
        <v/>
      </c>
      <c r="K272" s="19" t="str">
        <f t="shared" si="54"/>
        <v/>
      </c>
      <c r="M272" s="21" t="str">
        <f t="shared" si="55"/>
        <v/>
      </c>
      <c r="N272" s="21" t="str">
        <f t="shared" si="56"/>
        <v/>
      </c>
      <c r="P272" s="22" t="s">
        <v>196</v>
      </c>
      <c r="Q272" s="23">
        <v>268</v>
      </c>
      <c r="R272" s="23" t="str">
        <f>IF($C$3="Live Paste",IF($P272="","",$P272&amp;""),IF($AD$3="","",INDEX('Extraction History'!$A$3:$DT$9102,$Q272,$AD$3)&amp;""))</f>
        <v>Offline · 19:59:55</v>
      </c>
      <c r="S272" s="23">
        <f t="shared" si="63"/>
        <v>1605</v>
      </c>
      <c r="T272" s="23" t="str">
        <f t="shared" si="57"/>
        <v/>
      </c>
      <c r="U272" s="23" t="str">
        <f t="shared" si="58"/>
        <v/>
      </c>
      <c r="V272" s="24" t="str">
        <f t="shared" si="59"/>
        <v/>
      </c>
      <c r="W272" s="23">
        <f t="shared" si="64"/>
        <v>1606</v>
      </c>
      <c r="X272" s="23" t="str">
        <f t="shared" si="60"/>
        <v/>
      </c>
      <c r="Y272" s="23" t="str">
        <f t="shared" si="61"/>
        <v/>
      </c>
      <c r="Z272" s="23" t="str">
        <f t="shared" si="62"/>
        <v/>
      </c>
      <c r="AA272" s="25" t="str">
        <f>IF($U272="","",IF(COUNTIF(HC!$C:$C,$U272)&gt;0,"Y",IF(COUNTIF($U$5:$U272,$U272)=1,"N","dup")))</f>
        <v/>
      </c>
    </row>
    <row r="273" spans="1:27" x14ac:dyDescent="0.3">
      <c r="A273" s="19" t="str">
        <f>IF(INDEX('Agents Shift'!$B:$B,ROW())="","",INDEX('Agents Shift'!$B:$B,ROW()))</f>
        <v/>
      </c>
      <c r="B273" s="20" t="str">
        <f>IF($A273="","",_xlfn.XLOOKUP($A273,HC!$A:$A,HC!$B:$B,""))</f>
        <v/>
      </c>
      <c r="C273" s="19" t="str">
        <f>IF($A273="","",_xlfn.XLOOKUP($A273,HC!$A:$A,HC!$E:$E,""))</f>
        <v/>
      </c>
      <c r="D273" s="20" t="str">
        <f>IF($A273="","",_xlfn.XLOOKUP($A273,HC!$A:$A,HC!$D:$D,""))</f>
        <v/>
      </c>
      <c r="E273" s="68" t="str">
        <f>IF(OR($A273="",$AE$3=""),"",IFERROR(IF(ISBLANK(INDEX('Agents Shift'!$F:$S,MATCH($A273,'Agents Shift'!$B:$B,0),$AE$3)),"",INDEX('Agents Shift'!$F:$S,MATCH($A273,'Agents Shift'!$B:$B,0),$AE$3)),""))</f>
        <v/>
      </c>
      <c r="F273" s="68" t="str">
        <f>IF(OR($A273="",$AE$3=""),"",IFERROR(IF(ISBLANK(INDEX('Agents Shift'!$F:$S,MATCH($A273,'Agents Shift'!$B:$B,0),$AE$3+1)),"",INDEX('Agents Shift'!$F:$S,MATCH($A273,'Agents Shift'!$B:$B,0),$AE$3+1)),""))</f>
        <v/>
      </c>
      <c r="G273" s="20" t="str">
        <f>IF($A273="","",_xlfn.XLOOKUP($A273,HC!$A:$A,HC!$C:$C,""))</f>
        <v/>
      </c>
      <c r="H273" s="20" t="str">
        <f t="shared" si="52"/>
        <v/>
      </c>
      <c r="I273" s="19" t="str">
        <f t="shared" si="53"/>
        <v/>
      </c>
      <c r="J273" s="19" t="str">
        <f>IF(OR($A273="",$H273=""),"",IF($H273="Not in Web Tool","Unmatched",_xlfn.XLOOKUP($H273,'RAW Data'!$E:$E,'RAW Data'!$F:$F,"Unmapped")))</f>
        <v/>
      </c>
      <c r="K273" s="19" t="str">
        <f t="shared" si="54"/>
        <v/>
      </c>
      <c r="M273" s="21" t="str">
        <f t="shared" si="55"/>
        <v/>
      </c>
      <c r="N273" s="21" t="str">
        <f t="shared" si="56"/>
        <v/>
      </c>
      <c r="P273" s="22" t="s">
        <v>119</v>
      </c>
      <c r="Q273" s="23">
        <v>269</v>
      </c>
      <c r="R273" s="23" t="str">
        <f>IF($C$3="Live Paste",IF($P273="","",$P273&amp;""),IF($AD$3="","",INDEX('Extraction History'!$A$3:$DT$9102,$Q273,$AD$3)&amp;""))</f>
        <v> 0  0  0</v>
      </c>
      <c r="S273" s="23">
        <f t="shared" si="63"/>
        <v>1611</v>
      </c>
      <c r="T273" s="23" t="str">
        <f t="shared" si="57"/>
        <v/>
      </c>
      <c r="U273" s="23" t="str">
        <f t="shared" si="58"/>
        <v/>
      </c>
      <c r="V273" s="24" t="str">
        <f t="shared" si="59"/>
        <v/>
      </c>
      <c r="W273" s="23">
        <f t="shared" si="64"/>
        <v>1612</v>
      </c>
      <c r="X273" s="23" t="str">
        <f t="shared" si="60"/>
        <v/>
      </c>
      <c r="Y273" s="23" t="str">
        <f t="shared" si="61"/>
        <v/>
      </c>
      <c r="Z273" s="23" t="str">
        <f t="shared" si="62"/>
        <v/>
      </c>
      <c r="AA273" s="25" t="str">
        <f>IF($U273="","",IF(COUNTIF(HC!$C:$C,$U273)&gt;0,"Y",IF(COUNTIF($U$5:$U273,$U273)=1,"N","dup")))</f>
        <v/>
      </c>
    </row>
    <row r="274" spans="1:27" x14ac:dyDescent="0.3">
      <c r="A274" s="19" t="str">
        <f>IF(INDEX('Agents Shift'!$B:$B,ROW())="","",INDEX('Agents Shift'!$B:$B,ROW()))</f>
        <v/>
      </c>
      <c r="B274" s="20" t="str">
        <f>IF($A274="","",_xlfn.XLOOKUP($A274,HC!$A:$A,HC!$B:$B,""))</f>
        <v/>
      </c>
      <c r="C274" s="19" t="str">
        <f>IF($A274="","",_xlfn.XLOOKUP($A274,HC!$A:$A,HC!$E:$E,""))</f>
        <v/>
      </c>
      <c r="D274" s="20" t="str">
        <f>IF($A274="","",_xlfn.XLOOKUP($A274,HC!$A:$A,HC!$D:$D,""))</f>
        <v/>
      </c>
      <c r="E274" s="68" t="str">
        <f>IF(OR($A274="",$AE$3=""),"",IFERROR(IF(ISBLANK(INDEX('Agents Shift'!$F:$S,MATCH($A274,'Agents Shift'!$B:$B,0),$AE$3)),"",INDEX('Agents Shift'!$F:$S,MATCH($A274,'Agents Shift'!$B:$B,0),$AE$3)),""))</f>
        <v/>
      </c>
      <c r="F274" s="68" t="str">
        <f>IF(OR($A274="",$AE$3=""),"",IFERROR(IF(ISBLANK(INDEX('Agents Shift'!$F:$S,MATCH($A274,'Agents Shift'!$B:$B,0),$AE$3+1)),"",INDEX('Agents Shift'!$F:$S,MATCH($A274,'Agents Shift'!$B:$B,0),$AE$3+1)),""))</f>
        <v/>
      </c>
      <c r="G274" s="20" t="str">
        <f>IF($A274="","",_xlfn.XLOOKUP($A274,HC!$A:$A,HC!$C:$C,""))</f>
        <v/>
      </c>
      <c r="H274" s="20" t="str">
        <f t="shared" si="52"/>
        <v/>
      </c>
      <c r="I274" s="19" t="str">
        <f t="shared" si="53"/>
        <v/>
      </c>
      <c r="J274" s="19" t="str">
        <f>IF(OR($A274="",$H274=""),"",IF($H274="Not in Web Tool","Unmatched",_xlfn.XLOOKUP($H274,'RAW Data'!$E:$E,'RAW Data'!$F:$F,"Unmapped")))</f>
        <v/>
      </c>
      <c r="K274" s="19" t="str">
        <f t="shared" si="54"/>
        <v/>
      </c>
      <c r="M274" s="21" t="str">
        <f t="shared" si="55"/>
        <v/>
      </c>
      <c r="N274" s="21" t="str">
        <f t="shared" si="56"/>
        <v/>
      </c>
      <c r="P274" s="22" t="s">
        <v>188</v>
      </c>
      <c r="Q274" s="23">
        <v>270</v>
      </c>
      <c r="R274" s="23" t="str">
        <f>IF($C$3="Live Paste",IF($P274="","",$P274&amp;""),IF($AD$3="","",INDEX('Extraction History'!$A$3:$DT$9102,$Q274,$AD$3)&amp;""))</f>
        <v> --:--:--  --:--:--  --:--:--</v>
      </c>
      <c r="S274" s="23">
        <f t="shared" si="63"/>
        <v>1617</v>
      </c>
      <c r="T274" s="23" t="str">
        <f t="shared" si="57"/>
        <v/>
      </c>
      <c r="U274" s="23" t="str">
        <f t="shared" si="58"/>
        <v/>
      </c>
      <c r="V274" s="24" t="str">
        <f t="shared" si="59"/>
        <v/>
      </c>
      <c r="W274" s="23">
        <f t="shared" si="64"/>
        <v>1618</v>
      </c>
      <c r="X274" s="23" t="str">
        <f t="shared" si="60"/>
        <v/>
      </c>
      <c r="Y274" s="23" t="str">
        <f t="shared" si="61"/>
        <v/>
      </c>
      <c r="Z274" s="23" t="str">
        <f t="shared" si="62"/>
        <v/>
      </c>
      <c r="AA274" s="25" t="str">
        <f>IF($U274="","",IF(COUNTIF(HC!$C:$C,$U274)&gt;0,"Y",IF(COUNTIF($U$5:$U274,$U274)=1,"N","dup")))</f>
        <v/>
      </c>
    </row>
    <row r="275" spans="1:27" x14ac:dyDescent="0.3">
      <c r="A275" s="19" t="str">
        <f>IF(INDEX('Agents Shift'!$B:$B,ROW())="","",INDEX('Agents Shift'!$B:$B,ROW()))</f>
        <v/>
      </c>
      <c r="B275" s="20" t="str">
        <f>IF($A275="","",_xlfn.XLOOKUP($A275,HC!$A:$A,HC!$B:$B,""))</f>
        <v/>
      </c>
      <c r="C275" s="19" t="str">
        <f>IF($A275="","",_xlfn.XLOOKUP($A275,HC!$A:$A,HC!$E:$E,""))</f>
        <v/>
      </c>
      <c r="D275" s="20" t="str">
        <f>IF($A275="","",_xlfn.XLOOKUP($A275,HC!$A:$A,HC!$D:$D,""))</f>
        <v/>
      </c>
      <c r="E275" s="68" t="str">
        <f>IF(OR($A275="",$AE$3=""),"",IFERROR(IF(ISBLANK(INDEX('Agents Shift'!$F:$S,MATCH($A275,'Agents Shift'!$B:$B,0),$AE$3)),"",INDEX('Agents Shift'!$F:$S,MATCH($A275,'Agents Shift'!$B:$B,0),$AE$3)),""))</f>
        <v/>
      </c>
      <c r="F275" s="68" t="str">
        <f>IF(OR($A275="",$AE$3=""),"",IFERROR(IF(ISBLANK(INDEX('Agents Shift'!$F:$S,MATCH($A275,'Agents Shift'!$B:$B,0),$AE$3+1)),"",INDEX('Agents Shift'!$F:$S,MATCH($A275,'Agents Shift'!$B:$B,0),$AE$3+1)),""))</f>
        <v/>
      </c>
      <c r="G275" s="20" t="str">
        <f>IF($A275="","",_xlfn.XLOOKUP($A275,HC!$A:$A,HC!$C:$C,""))</f>
        <v/>
      </c>
      <c r="H275" s="20" t="str">
        <f t="shared" si="52"/>
        <v/>
      </c>
      <c r="I275" s="19" t="str">
        <f t="shared" si="53"/>
        <v/>
      </c>
      <c r="J275" s="19" t="str">
        <f>IF(OR($A275="",$H275=""),"",IF($H275="Not in Web Tool","Unmatched",_xlfn.XLOOKUP($H275,'RAW Data'!$E:$E,'RAW Data'!$F:$F,"Unmapped")))</f>
        <v/>
      </c>
      <c r="K275" s="19" t="str">
        <f t="shared" si="54"/>
        <v/>
      </c>
      <c r="M275" s="21" t="str">
        <f t="shared" si="55"/>
        <v/>
      </c>
      <c r="N275" s="21" t="str">
        <f t="shared" si="56"/>
        <v/>
      </c>
      <c r="P275" s="22" t="s">
        <v>34</v>
      </c>
      <c r="Q275" s="23">
        <v>271</v>
      </c>
      <c r="R275" s="23" t="str">
        <f>IF($C$3="Live Paste",IF($P275="","",$P275&amp;""),IF($AD$3="","",INDEX('Extraction History'!$A$3:$DT$9102,$Q275,$AD$3)&amp;""))</f>
        <v>Employee State</v>
      </c>
      <c r="S275" s="23">
        <f t="shared" si="63"/>
        <v>1623</v>
      </c>
      <c r="T275" s="23" t="str">
        <f t="shared" si="57"/>
        <v/>
      </c>
      <c r="U275" s="23" t="str">
        <f t="shared" si="58"/>
        <v/>
      </c>
      <c r="V275" s="24" t="str">
        <f t="shared" si="59"/>
        <v/>
      </c>
      <c r="W275" s="23">
        <f t="shared" si="64"/>
        <v>1624</v>
      </c>
      <c r="X275" s="23" t="str">
        <f t="shared" si="60"/>
        <v/>
      </c>
      <c r="Y275" s="23" t="str">
        <f t="shared" si="61"/>
        <v/>
      </c>
      <c r="Z275" s="23" t="str">
        <f t="shared" si="62"/>
        <v/>
      </c>
      <c r="AA275" s="25" t="str">
        <f>IF($U275="","",IF(COUNTIF(HC!$C:$C,$U275)&gt;0,"Y",IF(COUNTIF($U$5:$U275,$U275)=1,"N","dup")))</f>
        <v/>
      </c>
    </row>
    <row r="276" spans="1:27" x14ac:dyDescent="0.3">
      <c r="A276" s="19" t="str">
        <f>IF(INDEX('Agents Shift'!$B:$B,ROW())="","",INDEX('Agents Shift'!$B:$B,ROW()))</f>
        <v/>
      </c>
      <c r="B276" s="20" t="str">
        <f>IF($A276="","",_xlfn.XLOOKUP($A276,HC!$A:$A,HC!$B:$B,""))</f>
        <v/>
      </c>
      <c r="C276" s="19" t="str">
        <f>IF($A276="","",_xlfn.XLOOKUP($A276,HC!$A:$A,HC!$E:$E,""))</f>
        <v/>
      </c>
      <c r="D276" s="20" t="str">
        <f>IF($A276="","",_xlfn.XLOOKUP($A276,HC!$A:$A,HC!$D:$D,""))</f>
        <v/>
      </c>
      <c r="E276" s="68" t="str">
        <f>IF(OR($A276="",$AE$3=""),"",IFERROR(IF(ISBLANK(INDEX('Agents Shift'!$F:$S,MATCH($A276,'Agents Shift'!$B:$B,0),$AE$3)),"",INDEX('Agents Shift'!$F:$S,MATCH($A276,'Agents Shift'!$B:$B,0),$AE$3)),""))</f>
        <v/>
      </c>
      <c r="F276" s="68" t="str">
        <f>IF(OR($A276="",$AE$3=""),"",IFERROR(IF(ISBLANK(INDEX('Agents Shift'!$F:$S,MATCH($A276,'Agents Shift'!$B:$B,0),$AE$3+1)),"",INDEX('Agents Shift'!$F:$S,MATCH($A276,'Agents Shift'!$B:$B,0),$AE$3+1)),""))</f>
        <v/>
      </c>
      <c r="G276" s="20" t="str">
        <f>IF($A276="","",_xlfn.XLOOKUP($A276,HC!$A:$A,HC!$C:$C,""))</f>
        <v/>
      </c>
      <c r="H276" s="20" t="str">
        <f t="shared" si="52"/>
        <v/>
      </c>
      <c r="I276" s="19" t="str">
        <f t="shared" si="53"/>
        <v/>
      </c>
      <c r="J276" s="19" t="str">
        <f>IF(OR($A276="",$H276=""),"",IF($H276="Not in Web Tool","Unmatched",_xlfn.XLOOKUP($H276,'RAW Data'!$E:$E,'RAW Data'!$F:$F,"Unmapped")))</f>
        <v/>
      </c>
      <c r="K276" s="19" t="str">
        <f t="shared" si="54"/>
        <v/>
      </c>
      <c r="M276" s="21" t="str">
        <f t="shared" si="55"/>
        <v/>
      </c>
      <c r="N276" s="21" t="str">
        <f t="shared" si="56"/>
        <v/>
      </c>
      <c r="P276" s="22" t="s">
        <v>39</v>
      </c>
      <c r="Q276" s="23">
        <v>272</v>
      </c>
      <c r="R276" s="23" t="str">
        <f>IF($C$3="Live Paste",IF($P276="","",$P276&amp;""),IF($AD$3="","",INDEX('Extraction History'!$A$3:$DT$9102,$Q276,$AD$3)&amp;""))</f>
        <v>DA</v>
      </c>
      <c r="S276" s="23">
        <f t="shared" si="63"/>
        <v>1629</v>
      </c>
      <c r="T276" s="23" t="str">
        <f t="shared" si="57"/>
        <v/>
      </c>
      <c r="U276" s="23" t="str">
        <f t="shared" si="58"/>
        <v/>
      </c>
      <c r="V276" s="24" t="str">
        <f t="shared" si="59"/>
        <v/>
      </c>
      <c r="W276" s="23">
        <f t="shared" si="64"/>
        <v>1630</v>
      </c>
      <c r="X276" s="23" t="str">
        <f t="shared" si="60"/>
        <v/>
      </c>
      <c r="Y276" s="23" t="str">
        <f t="shared" si="61"/>
        <v/>
      </c>
      <c r="Z276" s="23" t="str">
        <f t="shared" si="62"/>
        <v/>
      </c>
      <c r="AA276" s="25" t="str">
        <f>IF($U276="","",IF(COUNTIF(HC!$C:$C,$U276)&gt;0,"Y",IF(COUNTIF($U$5:$U276,$U276)=1,"N","dup")))</f>
        <v/>
      </c>
    </row>
    <row r="277" spans="1:27" x14ac:dyDescent="0.3">
      <c r="A277" s="19" t="str">
        <f>IF(INDEX('Agents Shift'!$B:$B,ROW())="","",INDEX('Agents Shift'!$B:$B,ROW()))</f>
        <v/>
      </c>
      <c r="B277" s="20" t="str">
        <f>IF($A277="","",_xlfn.XLOOKUP($A277,HC!$A:$A,HC!$B:$B,""))</f>
        <v/>
      </c>
      <c r="C277" s="19" t="str">
        <f>IF($A277="","",_xlfn.XLOOKUP($A277,HC!$A:$A,HC!$E:$E,""))</f>
        <v/>
      </c>
      <c r="D277" s="20" t="str">
        <f>IF($A277="","",_xlfn.XLOOKUP($A277,HC!$A:$A,HC!$D:$D,""))</f>
        <v/>
      </c>
      <c r="E277" s="68" t="str">
        <f>IF(OR($A277="",$AE$3=""),"",IFERROR(IF(ISBLANK(INDEX('Agents Shift'!$F:$S,MATCH($A277,'Agents Shift'!$B:$B,0),$AE$3)),"",INDEX('Agents Shift'!$F:$S,MATCH($A277,'Agents Shift'!$B:$B,0),$AE$3)),""))</f>
        <v/>
      </c>
      <c r="F277" s="68" t="str">
        <f>IF(OR($A277="",$AE$3=""),"",IFERROR(IF(ISBLANK(INDEX('Agents Shift'!$F:$S,MATCH($A277,'Agents Shift'!$B:$B,0),$AE$3+1)),"",INDEX('Agents Shift'!$F:$S,MATCH($A277,'Agents Shift'!$B:$B,0),$AE$3+1)),""))</f>
        <v/>
      </c>
      <c r="G277" s="20" t="str">
        <f>IF($A277="","",_xlfn.XLOOKUP($A277,HC!$A:$A,HC!$C:$C,""))</f>
        <v/>
      </c>
      <c r="H277" s="20" t="str">
        <f t="shared" si="52"/>
        <v/>
      </c>
      <c r="I277" s="19" t="str">
        <f t="shared" si="53"/>
        <v/>
      </c>
      <c r="J277" s="19" t="str">
        <f>IF(OR($A277="",$H277=""),"",IF($H277="Not in Web Tool","Unmatched",_xlfn.XLOOKUP($H277,'RAW Data'!$E:$E,'RAW Data'!$F:$F,"Unmapped")))</f>
        <v/>
      </c>
      <c r="K277" s="19" t="str">
        <f t="shared" si="54"/>
        <v/>
      </c>
      <c r="M277" s="21" t="str">
        <f t="shared" si="55"/>
        <v/>
      </c>
      <c r="N277" s="21" t="str">
        <f t="shared" si="56"/>
        <v/>
      </c>
      <c r="P277" s="22" t="s">
        <v>197</v>
      </c>
      <c r="Q277" s="23">
        <v>273</v>
      </c>
      <c r="R277" s="23" t="str">
        <f>IF($C$3="Live Paste",IF($P277="","",$P277&amp;""),IF($AD$3="","",INDEX('Extraction History'!$A$3:$DT$9102,$Q277,$AD$3)&amp;""))</f>
        <v>Dummy_USR 129 25221</v>
      </c>
      <c r="S277" s="23">
        <f t="shared" si="63"/>
        <v>1635</v>
      </c>
      <c r="T277" s="23" t="str">
        <f t="shared" si="57"/>
        <v/>
      </c>
      <c r="U277" s="23" t="str">
        <f t="shared" si="58"/>
        <v/>
      </c>
      <c r="V277" s="24" t="str">
        <f t="shared" si="59"/>
        <v/>
      </c>
      <c r="W277" s="23">
        <f t="shared" si="64"/>
        <v>1636</v>
      </c>
      <c r="X277" s="23" t="str">
        <f t="shared" si="60"/>
        <v/>
      </c>
      <c r="Y277" s="23" t="str">
        <f t="shared" si="61"/>
        <v/>
      </c>
      <c r="Z277" s="23" t="str">
        <f t="shared" si="62"/>
        <v/>
      </c>
      <c r="AA277" s="25" t="str">
        <f>IF($U277="","",IF(COUNTIF(HC!$C:$C,$U277)&gt;0,"Y",IF(COUNTIF($U$5:$U277,$U277)=1,"N","dup")))</f>
        <v/>
      </c>
    </row>
    <row r="278" spans="1:27" x14ac:dyDescent="0.3">
      <c r="A278" s="19" t="str">
        <f>IF(INDEX('Agents Shift'!$B:$B,ROW())="","",INDEX('Agents Shift'!$B:$B,ROW()))</f>
        <v/>
      </c>
      <c r="B278" s="20" t="str">
        <f>IF($A278="","",_xlfn.XLOOKUP($A278,HC!$A:$A,HC!$B:$B,""))</f>
        <v/>
      </c>
      <c r="C278" s="19" t="str">
        <f>IF($A278="","",_xlfn.XLOOKUP($A278,HC!$A:$A,HC!$E:$E,""))</f>
        <v/>
      </c>
      <c r="D278" s="20" t="str">
        <f>IF($A278="","",_xlfn.XLOOKUP($A278,HC!$A:$A,HC!$D:$D,""))</f>
        <v/>
      </c>
      <c r="E278" s="68" t="str">
        <f>IF(OR($A278="",$AE$3=""),"",IFERROR(IF(ISBLANK(INDEX('Agents Shift'!$F:$S,MATCH($A278,'Agents Shift'!$B:$B,0),$AE$3)),"",INDEX('Agents Shift'!$F:$S,MATCH($A278,'Agents Shift'!$B:$B,0),$AE$3)),""))</f>
        <v/>
      </c>
      <c r="F278" s="68" t="str">
        <f>IF(OR($A278="",$AE$3=""),"",IFERROR(IF(ISBLANK(INDEX('Agents Shift'!$F:$S,MATCH($A278,'Agents Shift'!$B:$B,0),$AE$3+1)),"",INDEX('Agents Shift'!$F:$S,MATCH($A278,'Agents Shift'!$B:$B,0),$AE$3+1)),""))</f>
        <v/>
      </c>
      <c r="G278" s="20" t="str">
        <f>IF($A278="","",_xlfn.XLOOKUP($A278,HC!$A:$A,HC!$C:$C,""))</f>
        <v/>
      </c>
      <c r="H278" s="20" t="str">
        <f t="shared" si="52"/>
        <v/>
      </c>
      <c r="I278" s="19" t="str">
        <f t="shared" si="53"/>
        <v/>
      </c>
      <c r="J278" s="19" t="str">
        <f>IF(OR($A278="",$H278=""),"",IF($H278="Not in Web Tool","Unmatched",_xlfn.XLOOKUP($H278,'RAW Data'!$E:$E,'RAW Data'!$F:$F,"Unmapped")))</f>
        <v/>
      </c>
      <c r="K278" s="19" t="str">
        <f t="shared" si="54"/>
        <v/>
      </c>
      <c r="M278" s="21" t="str">
        <f t="shared" si="55"/>
        <v/>
      </c>
      <c r="N278" s="21" t="str">
        <f t="shared" si="56"/>
        <v/>
      </c>
      <c r="P278" s="22" t="s">
        <v>198</v>
      </c>
      <c r="Q278" s="23">
        <v>274</v>
      </c>
      <c r="R278" s="23" t="str">
        <f>IF($C$3="Live Paste",IF($P278="","",$P278&amp;""),IF($AD$3="","",INDEX('Extraction History'!$A$3:$DT$9102,$Q278,$AD$3)&amp;""))</f>
        <v>Offline · 18:59:28</v>
      </c>
      <c r="S278" s="23">
        <f t="shared" si="63"/>
        <v>1641</v>
      </c>
      <c r="T278" s="23" t="str">
        <f t="shared" si="57"/>
        <v/>
      </c>
      <c r="U278" s="23" t="str">
        <f t="shared" si="58"/>
        <v/>
      </c>
      <c r="V278" s="24" t="str">
        <f t="shared" si="59"/>
        <v/>
      </c>
      <c r="W278" s="23">
        <f t="shared" si="64"/>
        <v>1642</v>
      </c>
      <c r="X278" s="23" t="str">
        <f t="shared" si="60"/>
        <v/>
      </c>
      <c r="Y278" s="23" t="str">
        <f t="shared" si="61"/>
        <v/>
      </c>
      <c r="Z278" s="23" t="str">
        <f t="shared" si="62"/>
        <v/>
      </c>
      <c r="AA278" s="25" t="str">
        <f>IF($U278="","",IF(COUNTIF(HC!$C:$C,$U278)&gt;0,"Y",IF(COUNTIF($U$5:$U278,$U278)=1,"N","dup")))</f>
        <v/>
      </c>
    </row>
    <row r="279" spans="1:27" x14ac:dyDescent="0.3">
      <c r="A279" s="19" t="str">
        <f>IF(INDEX('Agents Shift'!$B:$B,ROW())="","",INDEX('Agents Shift'!$B:$B,ROW()))</f>
        <v/>
      </c>
      <c r="B279" s="20" t="str">
        <f>IF($A279="","",_xlfn.XLOOKUP($A279,HC!$A:$A,HC!$B:$B,""))</f>
        <v/>
      </c>
      <c r="C279" s="19" t="str">
        <f>IF($A279="","",_xlfn.XLOOKUP($A279,HC!$A:$A,HC!$E:$E,""))</f>
        <v/>
      </c>
      <c r="D279" s="20" t="str">
        <f>IF($A279="","",_xlfn.XLOOKUP($A279,HC!$A:$A,HC!$D:$D,""))</f>
        <v/>
      </c>
      <c r="E279" s="68" t="str">
        <f>IF(OR($A279="",$AE$3=""),"",IFERROR(IF(ISBLANK(INDEX('Agents Shift'!$F:$S,MATCH($A279,'Agents Shift'!$B:$B,0),$AE$3)),"",INDEX('Agents Shift'!$F:$S,MATCH($A279,'Agents Shift'!$B:$B,0),$AE$3)),""))</f>
        <v/>
      </c>
      <c r="F279" s="68" t="str">
        <f>IF(OR($A279="",$AE$3=""),"",IFERROR(IF(ISBLANK(INDEX('Agents Shift'!$F:$S,MATCH($A279,'Agents Shift'!$B:$B,0),$AE$3+1)),"",INDEX('Agents Shift'!$F:$S,MATCH($A279,'Agents Shift'!$B:$B,0),$AE$3+1)),""))</f>
        <v/>
      </c>
      <c r="G279" s="20" t="str">
        <f>IF($A279="","",_xlfn.XLOOKUP($A279,HC!$A:$A,HC!$C:$C,""))</f>
        <v/>
      </c>
      <c r="H279" s="20" t="str">
        <f t="shared" si="52"/>
        <v/>
      </c>
      <c r="I279" s="19" t="str">
        <f t="shared" si="53"/>
        <v/>
      </c>
      <c r="J279" s="19" t="str">
        <f>IF(OR($A279="",$H279=""),"",IF($H279="Not in Web Tool","Unmatched",_xlfn.XLOOKUP($H279,'RAW Data'!$E:$E,'RAW Data'!$F:$F,"Unmapped")))</f>
        <v/>
      </c>
      <c r="K279" s="19" t="str">
        <f t="shared" si="54"/>
        <v/>
      </c>
      <c r="M279" s="21" t="str">
        <f t="shared" si="55"/>
        <v/>
      </c>
      <c r="N279" s="21" t="str">
        <f t="shared" si="56"/>
        <v/>
      </c>
      <c r="P279" s="22" t="s">
        <v>119</v>
      </c>
      <c r="Q279" s="23">
        <v>275</v>
      </c>
      <c r="R279" s="23" t="str">
        <f>IF($C$3="Live Paste",IF($P279="","",$P279&amp;""),IF($AD$3="","",INDEX('Extraction History'!$A$3:$DT$9102,$Q279,$AD$3)&amp;""))</f>
        <v> 0  0  0</v>
      </c>
      <c r="S279" s="23">
        <f t="shared" si="63"/>
        <v>1647</v>
      </c>
      <c r="T279" s="23" t="str">
        <f t="shared" si="57"/>
        <v/>
      </c>
      <c r="U279" s="23" t="str">
        <f t="shared" si="58"/>
        <v/>
      </c>
      <c r="V279" s="24" t="str">
        <f t="shared" si="59"/>
        <v/>
      </c>
      <c r="W279" s="23">
        <f t="shared" si="64"/>
        <v>1648</v>
      </c>
      <c r="X279" s="23" t="str">
        <f t="shared" si="60"/>
        <v/>
      </c>
      <c r="Y279" s="23" t="str">
        <f t="shared" si="61"/>
        <v/>
      </c>
      <c r="Z279" s="23" t="str">
        <f t="shared" si="62"/>
        <v/>
      </c>
      <c r="AA279" s="25" t="str">
        <f>IF($U279="","",IF(COUNTIF(HC!$C:$C,$U279)&gt;0,"Y",IF(COUNTIF($U$5:$U279,$U279)=1,"N","dup")))</f>
        <v/>
      </c>
    </row>
    <row r="280" spans="1:27" x14ac:dyDescent="0.3">
      <c r="A280" s="19" t="str">
        <f>IF(INDEX('Agents Shift'!$B:$B,ROW())="","",INDEX('Agents Shift'!$B:$B,ROW()))</f>
        <v/>
      </c>
      <c r="B280" s="20" t="str">
        <f>IF($A280="","",_xlfn.XLOOKUP($A280,HC!$A:$A,HC!$B:$B,""))</f>
        <v/>
      </c>
      <c r="C280" s="19" t="str">
        <f>IF($A280="","",_xlfn.XLOOKUP($A280,HC!$A:$A,HC!$E:$E,""))</f>
        <v/>
      </c>
      <c r="D280" s="20" t="str">
        <f>IF($A280="","",_xlfn.XLOOKUP($A280,HC!$A:$A,HC!$D:$D,""))</f>
        <v/>
      </c>
      <c r="E280" s="68" t="str">
        <f>IF(OR($A280="",$AE$3=""),"",IFERROR(IF(ISBLANK(INDEX('Agents Shift'!$F:$S,MATCH($A280,'Agents Shift'!$B:$B,0),$AE$3)),"",INDEX('Agents Shift'!$F:$S,MATCH($A280,'Agents Shift'!$B:$B,0),$AE$3)),""))</f>
        <v/>
      </c>
      <c r="F280" s="68" t="str">
        <f>IF(OR($A280="",$AE$3=""),"",IFERROR(IF(ISBLANK(INDEX('Agents Shift'!$F:$S,MATCH($A280,'Agents Shift'!$B:$B,0),$AE$3+1)),"",INDEX('Agents Shift'!$F:$S,MATCH($A280,'Agents Shift'!$B:$B,0),$AE$3+1)),""))</f>
        <v/>
      </c>
      <c r="G280" s="20" t="str">
        <f>IF($A280="","",_xlfn.XLOOKUP($A280,HC!$A:$A,HC!$C:$C,""))</f>
        <v/>
      </c>
      <c r="H280" s="20" t="str">
        <f t="shared" si="52"/>
        <v/>
      </c>
      <c r="I280" s="19" t="str">
        <f t="shared" si="53"/>
        <v/>
      </c>
      <c r="J280" s="19" t="str">
        <f>IF(OR($A280="",$H280=""),"",IF($H280="Not in Web Tool","Unmatched",_xlfn.XLOOKUP($H280,'RAW Data'!$E:$E,'RAW Data'!$F:$F,"Unmapped")))</f>
        <v/>
      </c>
      <c r="K280" s="19" t="str">
        <f t="shared" si="54"/>
        <v/>
      </c>
      <c r="M280" s="21" t="str">
        <f t="shared" si="55"/>
        <v/>
      </c>
      <c r="N280" s="21" t="str">
        <f t="shared" si="56"/>
        <v/>
      </c>
      <c r="P280" s="22" t="s">
        <v>188</v>
      </c>
      <c r="Q280" s="23">
        <v>276</v>
      </c>
      <c r="R280" s="23" t="str">
        <f>IF($C$3="Live Paste",IF($P280="","",$P280&amp;""),IF($AD$3="","",INDEX('Extraction History'!$A$3:$DT$9102,$Q280,$AD$3)&amp;""))</f>
        <v> --:--:--  --:--:--  --:--:--</v>
      </c>
      <c r="S280" s="23">
        <f t="shared" si="63"/>
        <v>1653</v>
      </c>
      <c r="T280" s="23" t="str">
        <f t="shared" si="57"/>
        <v/>
      </c>
      <c r="U280" s="23" t="str">
        <f t="shared" si="58"/>
        <v/>
      </c>
      <c r="V280" s="24" t="str">
        <f t="shared" si="59"/>
        <v/>
      </c>
      <c r="W280" s="23">
        <f t="shared" si="64"/>
        <v>1654</v>
      </c>
      <c r="X280" s="23" t="str">
        <f t="shared" si="60"/>
        <v/>
      </c>
      <c r="Y280" s="23" t="str">
        <f t="shared" si="61"/>
        <v/>
      </c>
      <c r="Z280" s="23" t="str">
        <f t="shared" si="62"/>
        <v/>
      </c>
      <c r="AA280" s="25" t="str">
        <f>IF($U280="","",IF(COUNTIF(HC!$C:$C,$U280)&gt;0,"Y",IF(COUNTIF($U$5:$U280,$U280)=1,"N","dup")))</f>
        <v/>
      </c>
    </row>
    <row r="281" spans="1:27" x14ac:dyDescent="0.3">
      <c r="A281" s="19" t="str">
        <f>IF(INDEX('Agents Shift'!$B:$B,ROW())="","",INDEX('Agents Shift'!$B:$B,ROW()))</f>
        <v/>
      </c>
      <c r="B281" s="20" t="str">
        <f>IF($A281="","",_xlfn.XLOOKUP($A281,HC!$A:$A,HC!$B:$B,""))</f>
        <v/>
      </c>
      <c r="C281" s="19" t="str">
        <f>IF($A281="","",_xlfn.XLOOKUP($A281,HC!$A:$A,HC!$E:$E,""))</f>
        <v/>
      </c>
      <c r="D281" s="20" t="str">
        <f>IF($A281="","",_xlfn.XLOOKUP($A281,HC!$A:$A,HC!$D:$D,""))</f>
        <v/>
      </c>
      <c r="E281" s="68" t="str">
        <f>IF(OR($A281="",$AE$3=""),"",IFERROR(IF(ISBLANK(INDEX('Agents Shift'!$F:$S,MATCH($A281,'Agents Shift'!$B:$B,0),$AE$3)),"",INDEX('Agents Shift'!$F:$S,MATCH($A281,'Agents Shift'!$B:$B,0),$AE$3)),""))</f>
        <v/>
      </c>
      <c r="F281" s="68" t="str">
        <f>IF(OR($A281="",$AE$3=""),"",IFERROR(IF(ISBLANK(INDEX('Agents Shift'!$F:$S,MATCH($A281,'Agents Shift'!$B:$B,0),$AE$3+1)),"",INDEX('Agents Shift'!$F:$S,MATCH($A281,'Agents Shift'!$B:$B,0),$AE$3+1)),""))</f>
        <v/>
      </c>
      <c r="G281" s="20" t="str">
        <f>IF($A281="","",_xlfn.XLOOKUP($A281,HC!$A:$A,HC!$C:$C,""))</f>
        <v/>
      </c>
      <c r="H281" s="20" t="str">
        <f t="shared" si="52"/>
        <v/>
      </c>
      <c r="I281" s="19" t="str">
        <f t="shared" si="53"/>
        <v/>
      </c>
      <c r="J281" s="19" t="str">
        <f>IF(OR($A281="",$H281=""),"",IF($H281="Not in Web Tool","Unmatched",_xlfn.XLOOKUP($H281,'RAW Data'!$E:$E,'RAW Data'!$F:$F,"Unmapped")))</f>
        <v/>
      </c>
      <c r="K281" s="19" t="str">
        <f t="shared" si="54"/>
        <v/>
      </c>
      <c r="M281" s="21" t="str">
        <f t="shared" si="55"/>
        <v/>
      </c>
      <c r="N281" s="21" t="str">
        <f t="shared" si="56"/>
        <v/>
      </c>
      <c r="P281" s="22" t="s">
        <v>34</v>
      </c>
      <c r="Q281" s="23">
        <v>277</v>
      </c>
      <c r="R281" s="23" t="str">
        <f>IF($C$3="Live Paste",IF($P281="","",$P281&amp;""),IF($AD$3="","",INDEX('Extraction History'!$A$3:$DT$9102,$Q281,$AD$3)&amp;""))</f>
        <v>Employee State</v>
      </c>
      <c r="S281" s="23">
        <f t="shared" si="63"/>
        <v>1659</v>
      </c>
      <c r="T281" s="23" t="str">
        <f t="shared" si="57"/>
        <v/>
      </c>
      <c r="U281" s="23" t="str">
        <f t="shared" si="58"/>
        <v/>
      </c>
      <c r="V281" s="24" t="str">
        <f t="shared" si="59"/>
        <v/>
      </c>
      <c r="W281" s="23">
        <f t="shared" si="64"/>
        <v>1660</v>
      </c>
      <c r="X281" s="23" t="str">
        <f t="shared" si="60"/>
        <v/>
      </c>
      <c r="Y281" s="23" t="str">
        <f t="shared" si="61"/>
        <v/>
      </c>
      <c r="Z281" s="23" t="str">
        <f t="shared" si="62"/>
        <v/>
      </c>
      <c r="AA281" s="25" t="str">
        <f>IF($U281="","",IF(COUNTIF(HC!$C:$C,$U281)&gt;0,"Y",IF(COUNTIF($U$5:$U281,$U281)=1,"N","dup")))</f>
        <v/>
      </c>
    </row>
    <row r="282" spans="1:27" x14ac:dyDescent="0.3">
      <c r="A282" s="19" t="str">
        <f>IF(INDEX('Agents Shift'!$B:$B,ROW())="","",INDEX('Agents Shift'!$B:$B,ROW()))</f>
        <v/>
      </c>
      <c r="B282" s="20" t="str">
        <f>IF($A282="","",_xlfn.XLOOKUP($A282,HC!$A:$A,HC!$B:$B,""))</f>
        <v/>
      </c>
      <c r="C282" s="19" t="str">
        <f>IF($A282="","",_xlfn.XLOOKUP($A282,HC!$A:$A,HC!$E:$E,""))</f>
        <v/>
      </c>
      <c r="D282" s="20" t="str">
        <f>IF($A282="","",_xlfn.XLOOKUP($A282,HC!$A:$A,HC!$D:$D,""))</f>
        <v/>
      </c>
      <c r="E282" s="68" t="str">
        <f>IF(OR($A282="",$AE$3=""),"",IFERROR(IF(ISBLANK(INDEX('Agents Shift'!$F:$S,MATCH($A282,'Agents Shift'!$B:$B,0),$AE$3)),"",INDEX('Agents Shift'!$F:$S,MATCH($A282,'Agents Shift'!$B:$B,0),$AE$3)),""))</f>
        <v/>
      </c>
      <c r="F282" s="68" t="str">
        <f>IF(OR($A282="",$AE$3=""),"",IFERROR(IF(ISBLANK(INDEX('Agents Shift'!$F:$S,MATCH($A282,'Agents Shift'!$B:$B,0),$AE$3+1)),"",INDEX('Agents Shift'!$F:$S,MATCH($A282,'Agents Shift'!$B:$B,0),$AE$3+1)),""))</f>
        <v/>
      </c>
      <c r="G282" s="20" t="str">
        <f>IF($A282="","",_xlfn.XLOOKUP($A282,HC!$A:$A,HC!$C:$C,""))</f>
        <v/>
      </c>
      <c r="H282" s="20" t="str">
        <f t="shared" si="52"/>
        <v/>
      </c>
      <c r="I282" s="19" t="str">
        <f t="shared" si="53"/>
        <v/>
      </c>
      <c r="J282" s="19" t="str">
        <f>IF(OR($A282="",$H282=""),"",IF($H282="Not in Web Tool","Unmatched",_xlfn.XLOOKUP($H282,'RAW Data'!$E:$E,'RAW Data'!$F:$F,"Unmapped")))</f>
        <v/>
      </c>
      <c r="K282" s="19" t="str">
        <f t="shared" si="54"/>
        <v/>
      </c>
      <c r="M282" s="21" t="str">
        <f t="shared" si="55"/>
        <v/>
      </c>
      <c r="N282" s="21" t="str">
        <f t="shared" si="56"/>
        <v/>
      </c>
      <c r="P282" s="22" t="s">
        <v>39</v>
      </c>
      <c r="Q282" s="23">
        <v>278</v>
      </c>
      <c r="R282" s="23" t="str">
        <f>IF($C$3="Live Paste",IF($P282="","",$P282&amp;""),IF($AD$3="","",INDEX('Extraction History'!$A$3:$DT$9102,$Q282,$AD$3)&amp;""))</f>
        <v>DA</v>
      </c>
      <c r="S282" s="23">
        <f t="shared" si="63"/>
        <v>1665</v>
      </c>
      <c r="T282" s="23" t="str">
        <f t="shared" si="57"/>
        <v/>
      </c>
      <c r="U282" s="23" t="str">
        <f t="shared" si="58"/>
        <v/>
      </c>
      <c r="V282" s="24" t="str">
        <f t="shared" si="59"/>
        <v/>
      </c>
      <c r="W282" s="23">
        <f t="shared" si="64"/>
        <v>1666</v>
      </c>
      <c r="X282" s="23" t="str">
        <f t="shared" si="60"/>
        <v/>
      </c>
      <c r="Y282" s="23" t="str">
        <f t="shared" si="61"/>
        <v/>
      </c>
      <c r="Z282" s="23" t="str">
        <f t="shared" si="62"/>
        <v/>
      </c>
      <c r="AA282" s="25" t="str">
        <f>IF($U282="","",IF(COUNTIF(HC!$C:$C,$U282)&gt;0,"Y",IF(COUNTIF($U$5:$U282,$U282)=1,"N","dup")))</f>
        <v/>
      </c>
    </row>
    <row r="283" spans="1:27" x14ac:dyDescent="0.3">
      <c r="A283" s="19" t="str">
        <f>IF(INDEX('Agents Shift'!$B:$B,ROW())="","",INDEX('Agents Shift'!$B:$B,ROW()))</f>
        <v/>
      </c>
      <c r="B283" s="20" t="str">
        <f>IF($A283="","",_xlfn.XLOOKUP($A283,HC!$A:$A,HC!$B:$B,""))</f>
        <v/>
      </c>
      <c r="C283" s="19" t="str">
        <f>IF($A283="","",_xlfn.XLOOKUP($A283,HC!$A:$A,HC!$E:$E,""))</f>
        <v/>
      </c>
      <c r="D283" s="20" t="str">
        <f>IF($A283="","",_xlfn.XLOOKUP($A283,HC!$A:$A,HC!$D:$D,""))</f>
        <v/>
      </c>
      <c r="E283" s="68" t="str">
        <f>IF(OR($A283="",$AE$3=""),"",IFERROR(IF(ISBLANK(INDEX('Agents Shift'!$F:$S,MATCH($A283,'Agents Shift'!$B:$B,0),$AE$3)),"",INDEX('Agents Shift'!$F:$S,MATCH($A283,'Agents Shift'!$B:$B,0),$AE$3)),""))</f>
        <v/>
      </c>
      <c r="F283" s="68" t="str">
        <f>IF(OR($A283="",$AE$3=""),"",IFERROR(IF(ISBLANK(INDEX('Agents Shift'!$F:$S,MATCH($A283,'Agents Shift'!$B:$B,0),$AE$3+1)),"",INDEX('Agents Shift'!$F:$S,MATCH($A283,'Agents Shift'!$B:$B,0),$AE$3+1)),""))</f>
        <v/>
      </c>
      <c r="G283" s="20" t="str">
        <f>IF($A283="","",_xlfn.XLOOKUP($A283,HC!$A:$A,HC!$C:$C,""))</f>
        <v/>
      </c>
      <c r="H283" s="20" t="str">
        <f t="shared" si="52"/>
        <v/>
      </c>
      <c r="I283" s="19" t="str">
        <f t="shared" si="53"/>
        <v/>
      </c>
      <c r="J283" s="19" t="str">
        <f>IF(OR($A283="",$H283=""),"",IF($H283="Not in Web Tool","Unmatched",_xlfn.XLOOKUP($H283,'RAW Data'!$E:$E,'RAW Data'!$F:$F,"Unmapped")))</f>
        <v/>
      </c>
      <c r="K283" s="19" t="str">
        <f t="shared" si="54"/>
        <v/>
      </c>
      <c r="M283" s="21" t="str">
        <f t="shared" si="55"/>
        <v/>
      </c>
      <c r="N283" s="21" t="str">
        <f t="shared" si="56"/>
        <v/>
      </c>
      <c r="P283" s="22" t="s">
        <v>199</v>
      </c>
      <c r="Q283" s="23">
        <v>279</v>
      </c>
      <c r="R283" s="23" t="str">
        <f>IF($C$3="Live Paste",IF($P283="","",$P283&amp;""),IF($AD$3="","",INDEX('Extraction History'!$A$3:$DT$9102,$Q283,$AD$3)&amp;""))</f>
        <v>Dummy_USR 128 25223</v>
      </c>
      <c r="S283" s="23">
        <f t="shared" si="63"/>
        <v>1671</v>
      </c>
      <c r="T283" s="23" t="str">
        <f t="shared" si="57"/>
        <v/>
      </c>
      <c r="U283" s="23" t="str">
        <f t="shared" si="58"/>
        <v/>
      </c>
      <c r="V283" s="24" t="str">
        <f t="shared" si="59"/>
        <v/>
      </c>
      <c r="W283" s="23">
        <f t="shared" si="64"/>
        <v>1672</v>
      </c>
      <c r="X283" s="23" t="str">
        <f t="shared" si="60"/>
        <v/>
      </c>
      <c r="Y283" s="23" t="str">
        <f t="shared" si="61"/>
        <v/>
      </c>
      <c r="Z283" s="23" t="str">
        <f t="shared" si="62"/>
        <v/>
      </c>
      <c r="AA283" s="25" t="str">
        <f>IF($U283="","",IF(COUNTIF(HC!$C:$C,$U283)&gt;0,"Y",IF(COUNTIF($U$5:$U283,$U283)=1,"N","dup")))</f>
        <v/>
      </c>
    </row>
    <row r="284" spans="1:27" x14ac:dyDescent="0.3">
      <c r="A284" s="19" t="str">
        <f>IF(INDEX('Agents Shift'!$B:$B,ROW())="","",INDEX('Agents Shift'!$B:$B,ROW()))</f>
        <v/>
      </c>
      <c r="B284" s="20" t="str">
        <f>IF($A284="","",_xlfn.XLOOKUP($A284,HC!$A:$A,HC!$B:$B,""))</f>
        <v/>
      </c>
      <c r="C284" s="19" t="str">
        <f>IF($A284="","",_xlfn.XLOOKUP($A284,HC!$A:$A,HC!$E:$E,""))</f>
        <v/>
      </c>
      <c r="D284" s="20" t="str">
        <f>IF($A284="","",_xlfn.XLOOKUP($A284,HC!$A:$A,HC!$D:$D,""))</f>
        <v/>
      </c>
      <c r="E284" s="68" t="str">
        <f>IF(OR($A284="",$AE$3=""),"",IFERROR(IF(ISBLANK(INDEX('Agents Shift'!$F:$S,MATCH($A284,'Agents Shift'!$B:$B,0),$AE$3)),"",INDEX('Agents Shift'!$F:$S,MATCH($A284,'Agents Shift'!$B:$B,0),$AE$3)),""))</f>
        <v/>
      </c>
      <c r="F284" s="68" t="str">
        <f>IF(OR($A284="",$AE$3=""),"",IFERROR(IF(ISBLANK(INDEX('Agents Shift'!$F:$S,MATCH($A284,'Agents Shift'!$B:$B,0),$AE$3+1)),"",INDEX('Agents Shift'!$F:$S,MATCH($A284,'Agents Shift'!$B:$B,0),$AE$3+1)),""))</f>
        <v/>
      </c>
      <c r="G284" s="20" t="str">
        <f>IF($A284="","",_xlfn.XLOOKUP($A284,HC!$A:$A,HC!$C:$C,""))</f>
        <v/>
      </c>
      <c r="H284" s="20" t="str">
        <f t="shared" si="52"/>
        <v/>
      </c>
      <c r="I284" s="19" t="str">
        <f t="shared" si="53"/>
        <v/>
      </c>
      <c r="J284" s="19" t="str">
        <f>IF(OR($A284="",$H284=""),"",IF($H284="Not in Web Tool","Unmatched",_xlfn.XLOOKUP($H284,'RAW Data'!$E:$E,'RAW Data'!$F:$F,"Unmapped")))</f>
        <v/>
      </c>
      <c r="K284" s="19" t="str">
        <f t="shared" si="54"/>
        <v/>
      </c>
      <c r="M284" s="21" t="str">
        <f t="shared" si="55"/>
        <v/>
      </c>
      <c r="N284" s="21" t="str">
        <f t="shared" si="56"/>
        <v/>
      </c>
      <c r="P284" s="22" t="s">
        <v>200</v>
      </c>
      <c r="Q284" s="23">
        <v>280</v>
      </c>
      <c r="R284" s="23" t="str">
        <f>IF($C$3="Live Paste",IF($P284="","",$P284&amp;""),IF($AD$3="","",INDEX('Extraction History'!$A$3:$DT$9102,$Q284,$AD$3)&amp;""))</f>
        <v>Offline · 19:58:46</v>
      </c>
      <c r="S284" s="23">
        <f t="shared" si="63"/>
        <v>1677</v>
      </c>
      <c r="T284" s="23" t="str">
        <f t="shared" si="57"/>
        <v/>
      </c>
      <c r="U284" s="23" t="str">
        <f t="shared" si="58"/>
        <v/>
      </c>
      <c r="V284" s="24" t="str">
        <f t="shared" si="59"/>
        <v/>
      </c>
      <c r="W284" s="23">
        <f t="shared" si="64"/>
        <v>1678</v>
      </c>
      <c r="X284" s="23" t="str">
        <f t="shared" si="60"/>
        <v/>
      </c>
      <c r="Y284" s="23" t="str">
        <f t="shared" si="61"/>
        <v/>
      </c>
      <c r="Z284" s="23" t="str">
        <f t="shared" si="62"/>
        <v/>
      </c>
      <c r="AA284" s="25" t="str">
        <f>IF($U284="","",IF(COUNTIF(HC!$C:$C,$U284)&gt;0,"Y",IF(COUNTIF($U$5:$U284,$U284)=1,"N","dup")))</f>
        <v/>
      </c>
    </row>
    <row r="285" spans="1:27" x14ac:dyDescent="0.3">
      <c r="A285" s="19" t="str">
        <f>IF(INDEX('Agents Shift'!$B:$B,ROW())="","",INDEX('Agents Shift'!$B:$B,ROW()))</f>
        <v/>
      </c>
      <c r="B285" s="20" t="str">
        <f>IF($A285="","",_xlfn.XLOOKUP($A285,HC!$A:$A,HC!$B:$B,""))</f>
        <v/>
      </c>
      <c r="C285" s="19" t="str">
        <f>IF($A285="","",_xlfn.XLOOKUP($A285,HC!$A:$A,HC!$E:$E,""))</f>
        <v/>
      </c>
      <c r="D285" s="20" t="str">
        <f>IF($A285="","",_xlfn.XLOOKUP($A285,HC!$A:$A,HC!$D:$D,""))</f>
        <v/>
      </c>
      <c r="E285" s="68" t="str">
        <f>IF(OR($A285="",$AE$3=""),"",IFERROR(IF(ISBLANK(INDEX('Agents Shift'!$F:$S,MATCH($A285,'Agents Shift'!$B:$B,0),$AE$3)),"",INDEX('Agents Shift'!$F:$S,MATCH($A285,'Agents Shift'!$B:$B,0),$AE$3)),""))</f>
        <v/>
      </c>
      <c r="F285" s="68" t="str">
        <f>IF(OR($A285="",$AE$3=""),"",IFERROR(IF(ISBLANK(INDEX('Agents Shift'!$F:$S,MATCH($A285,'Agents Shift'!$B:$B,0),$AE$3+1)),"",INDEX('Agents Shift'!$F:$S,MATCH($A285,'Agents Shift'!$B:$B,0),$AE$3+1)),""))</f>
        <v/>
      </c>
      <c r="G285" s="20" t="str">
        <f>IF($A285="","",_xlfn.XLOOKUP($A285,HC!$A:$A,HC!$C:$C,""))</f>
        <v/>
      </c>
      <c r="H285" s="20" t="str">
        <f t="shared" si="52"/>
        <v/>
      </c>
      <c r="I285" s="19" t="str">
        <f t="shared" si="53"/>
        <v/>
      </c>
      <c r="J285" s="19" t="str">
        <f>IF(OR($A285="",$H285=""),"",IF($H285="Not in Web Tool","Unmatched",_xlfn.XLOOKUP($H285,'RAW Data'!$E:$E,'RAW Data'!$F:$F,"Unmapped")))</f>
        <v/>
      </c>
      <c r="K285" s="19" t="str">
        <f t="shared" si="54"/>
        <v/>
      </c>
      <c r="M285" s="21" t="str">
        <f t="shared" si="55"/>
        <v/>
      </c>
      <c r="N285" s="21" t="str">
        <f t="shared" si="56"/>
        <v/>
      </c>
      <c r="P285" s="22" t="s">
        <v>119</v>
      </c>
      <c r="Q285" s="23">
        <v>281</v>
      </c>
      <c r="R285" s="23" t="str">
        <f>IF($C$3="Live Paste",IF($P285="","",$P285&amp;""),IF($AD$3="","",INDEX('Extraction History'!$A$3:$DT$9102,$Q285,$AD$3)&amp;""))</f>
        <v> 0  0  0</v>
      </c>
      <c r="S285" s="23">
        <f t="shared" si="63"/>
        <v>1683</v>
      </c>
      <c r="T285" s="23" t="str">
        <f t="shared" si="57"/>
        <v/>
      </c>
      <c r="U285" s="23" t="str">
        <f t="shared" si="58"/>
        <v/>
      </c>
      <c r="V285" s="24" t="str">
        <f t="shared" si="59"/>
        <v/>
      </c>
      <c r="W285" s="23">
        <f t="shared" si="64"/>
        <v>1684</v>
      </c>
      <c r="X285" s="23" t="str">
        <f t="shared" si="60"/>
        <v/>
      </c>
      <c r="Y285" s="23" t="str">
        <f t="shared" si="61"/>
        <v/>
      </c>
      <c r="Z285" s="23" t="str">
        <f t="shared" si="62"/>
        <v/>
      </c>
      <c r="AA285" s="25" t="str">
        <f>IF($U285="","",IF(COUNTIF(HC!$C:$C,$U285)&gt;0,"Y",IF(COUNTIF($U$5:$U285,$U285)=1,"N","dup")))</f>
        <v/>
      </c>
    </row>
    <row r="286" spans="1:27" x14ac:dyDescent="0.3">
      <c r="A286" s="19" t="str">
        <f>IF(INDEX('Agents Shift'!$B:$B,ROW())="","",INDEX('Agents Shift'!$B:$B,ROW()))</f>
        <v/>
      </c>
      <c r="B286" s="20" t="str">
        <f>IF($A286="","",_xlfn.XLOOKUP($A286,HC!$A:$A,HC!$B:$B,""))</f>
        <v/>
      </c>
      <c r="C286" s="19" t="str">
        <f>IF($A286="","",_xlfn.XLOOKUP($A286,HC!$A:$A,HC!$E:$E,""))</f>
        <v/>
      </c>
      <c r="D286" s="20" t="str">
        <f>IF($A286="","",_xlfn.XLOOKUP($A286,HC!$A:$A,HC!$D:$D,""))</f>
        <v/>
      </c>
      <c r="E286" s="68" t="str">
        <f>IF(OR($A286="",$AE$3=""),"",IFERROR(IF(ISBLANK(INDEX('Agents Shift'!$F:$S,MATCH($A286,'Agents Shift'!$B:$B,0),$AE$3)),"",INDEX('Agents Shift'!$F:$S,MATCH($A286,'Agents Shift'!$B:$B,0),$AE$3)),""))</f>
        <v/>
      </c>
      <c r="F286" s="68" t="str">
        <f>IF(OR($A286="",$AE$3=""),"",IFERROR(IF(ISBLANK(INDEX('Agents Shift'!$F:$S,MATCH($A286,'Agents Shift'!$B:$B,0),$AE$3+1)),"",INDEX('Agents Shift'!$F:$S,MATCH($A286,'Agents Shift'!$B:$B,0),$AE$3+1)),""))</f>
        <v/>
      </c>
      <c r="G286" s="20" t="str">
        <f>IF($A286="","",_xlfn.XLOOKUP($A286,HC!$A:$A,HC!$C:$C,""))</f>
        <v/>
      </c>
      <c r="H286" s="20" t="str">
        <f t="shared" si="52"/>
        <v/>
      </c>
      <c r="I286" s="19" t="str">
        <f t="shared" si="53"/>
        <v/>
      </c>
      <c r="J286" s="19" t="str">
        <f>IF(OR($A286="",$H286=""),"",IF($H286="Not in Web Tool","Unmatched",_xlfn.XLOOKUP($H286,'RAW Data'!$E:$E,'RAW Data'!$F:$F,"Unmapped")))</f>
        <v/>
      </c>
      <c r="K286" s="19" t="str">
        <f t="shared" si="54"/>
        <v/>
      </c>
      <c r="M286" s="21" t="str">
        <f t="shared" si="55"/>
        <v/>
      </c>
      <c r="N286" s="21" t="str">
        <f t="shared" si="56"/>
        <v/>
      </c>
      <c r="P286" s="22" t="s">
        <v>188</v>
      </c>
      <c r="Q286" s="23">
        <v>282</v>
      </c>
      <c r="R286" s="23" t="str">
        <f>IF($C$3="Live Paste",IF($P286="","",$P286&amp;""),IF($AD$3="","",INDEX('Extraction History'!$A$3:$DT$9102,$Q286,$AD$3)&amp;""))</f>
        <v> --:--:--  --:--:--  --:--:--</v>
      </c>
      <c r="S286" s="23">
        <f t="shared" si="63"/>
        <v>1689</v>
      </c>
      <c r="T286" s="23" t="str">
        <f t="shared" si="57"/>
        <v/>
      </c>
      <c r="U286" s="23" t="str">
        <f t="shared" si="58"/>
        <v/>
      </c>
      <c r="V286" s="24" t="str">
        <f t="shared" si="59"/>
        <v/>
      </c>
      <c r="W286" s="23">
        <f t="shared" si="64"/>
        <v>1690</v>
      </c>
      <c r="X286" s="23" t="str">
        <f t="shared" si="60"/>
        <v/>
      </c>
      <c r="Y286" s="23" t="str">
        <f t="shared" si="61"/>
        <v/>
      </c>
      <c r="Z286" s="23" t="str">
        <f t="shared" si="62"/>
        <v/>
      </c>
      <c r="AA286" s="25" t="str">
        <f>IF($U286="","",IF(COUNTIF(HC!$C:$C,$U286)&gt;0,"Y",IF(COUNTIF($U$5:$U286,$U286)=1,"N","dup")))</f>
        <v/>
      </c>
    </row>
    <row r="287" spans="1:27" x14ac:dyDescent="0.3">
      <c r="A287" s="19" t="str">
        <f>IF(INDEX('Agents Shift'!$B:$B,ROW())="","",INDEX('Agents Shift'!$B:$B,ROW()))</f>
        <v/>
      </c>
      <c r="B287" s="20" t="str">
        <f>IF($A287="","",_xlfn.XLOOKUP($A287,HC!$A:$A,HC!$B:$B,""))</f>
        <v/>
      </c>
      <c r="C287" s="19" t="str">
        <f>IF($A287="","",_xlfn.XLOOKUP($A287,HC!$A:$A,HC!$E:$E,""))</f>
        <v/>
      </c>
      <c r="D287" s="20" t="str">
        <f>IF($A287="","",_xlfn.XLOOKUP($A287,HC!$A:$A,HC!$D:$D,""))</f>
        <v/>
      </c>
      <c r="E287" s="68" t="str">
        <f>IF(OR($A287="",$AE$3=""),"",IFERROR(IF(ISBLANK(INDEX('Agents Shift'!$F:$S,MATCH($A287,'Agents Shift'!$B:$B,0),$AE$3)),"",INDEX('Agents Shift'!$F:$S,MATCH($A287,'Agents Shift'!$B:$B,0),$AE$3)),""))</f>
        <v/>
      </c>
      <c r="F287" s="68" t="str">
        <f>IF(OR($A287="",$AE$3=""),"",IFERROR(IF(ISBLANK(INDEX('Agents Shift'!$F:$S,MATCH($A287,'Agents Shift'!$B:$B,0),$AE$3+1)),"",INDEX('Agents Shift'!$F:$S,MATCH($A287,'Agents Shift'!$B:$B,0),$AE$3+1)),""))</f>
        <v/>
      </c>
      <c r="G287" s="20" t="str">
        <f>IF($A287="","",_xlfn.XLOOKUP($A287,HC!$A:$A,HC!$C:$C,""))</f>
        <v/>
      </c>
      <c r="H287" s="20" t="str">
        <f t="shared" si="52"/>
        <v/>
      </c>
      <c r="I287" s="19" t="str">
        <f t="shared" si="53"/>
        <v/>
      </c>
      <c r="J287" s="19" t="str">
        <f>IF(OR($A287="",$H287=""),"",IF($H287="Not in Web Tool","Unmatched",_xlfn.XLOOKUP($H287,'RAW Data'!$E:$E,'RAW Data'!$F:$F,"Unmapped")))</f>
        <v/>
      </c>
      <c r="K287" s="19" t="str">
        <f t="shared" si="54"/>
        <v/>
      </c>
      <c r="M287" s="21" t="str">
        <f t="shared" si="55"/>
        <v/>
      </c>
      <c r="N287" s="21" t="str">
        <f t="shared" si="56"/>
        <v/>
      </c>
      <c r="P287" s="22" t="s">
        <v>34</v>
      </c>
      <c r="Q287" s="23">
        <v>283</v>
      </c>
      <c r="R287" s="23" t="str">
        <f>IF($C$3="Live Paste",IF($P287="","",$P287&amp;""),IF($AD$3="","",INDEX('Extraction History'!$A$3:$DT$9102,$Q287,$AD$3)&amp;""))</f>
        <v>Employee State</v>
      </c>
      <c r="S287" s="23">
        <f t="shared" si="63"/>
        <v>1695</v>
      </c>
      <c r="T287" s="23" t="str">
        <f t="shared" si="57"/>
        <v/>
      </c>
      <c r="U287" s="23" t="str">
        <f t="shared" si="58"/>
        <v/>
      </c>
      <c r="V287" s="24" t="str">
        <f t="shared" si="59"/>
        <v/>
      </c>
      <c r="W287" s="23">
        <f t="shared" si="64"/>
        <v>1696</v>
      </c>
      <c r="X287" s="23" t="str">
        <f t="shared" si="60"/>
        <v/>
      </c>
      <c r="Y287" s="23" t="str">
        <f t="shared" si="61"/>
        <v/>
      </c>
      <c r="Z287" s="23" t="str">
        <f t="shared" si="62"/>
        <v/>
      </c>
      <c r="AA287" s="25" t="str">
        <f>IF($U287="","",IF(COUNTIF(HC!$C:$C,$U287)&gt;0,"Y",IF(COUNTIF($U$5:$U287,$U287)=1,"N","dup")))</f>
        <v/>
      </c>
    </row>
    <row r="288" spans="1:27" x14ac:dyDescent="0.3">
      <c r="A288" s="19" t="str">
        <f>IF(INDEX('Agents Shift'!$B:$B,ROW())="","",INDEX('Agents Shift'!$B:$B,ROW()))</f>
        <v/>
      </c>
      <c r="B288" s="20" t="str">
        <f>IF($A288="","",_xlfn.XLOOKUP($A288,HC!$A:$A,HC!$B:$B,""))</f>
        <v/>
      </c>
      <c r="C288" s="19" t="str">
        <f>IF($A288="","",_xlfn.XLOOKUP($A288,HC!$A:$A,HC!$E:$E,""))</f>
        <v/>
      </c>
      <c r="D288" s="20" t="str">
        <f>IF($A288="","",_xlfn.XLOOKUP($A288,HC!$A:$A,HC!$D:$D,""))</f>
        <v/>
      </c>
      <c r="E288" s="68" t="str">
        <f>IF(OR($A288="",$AE$3=""),"",IFERROR(IF(ISBLANK(INDEX('Agents Shift'!$F:$S,MATCH($A288,'Agents Shift'!$B:$B,0),$AE$3)),"",INDEX('Agents Shift'!$F:$S,MATCH($A288,'Agents Shift'!$B:$B,0),$AE$3)),""))</f>
        <v/>
      </c>
      <c r="F288" s="68" t="str">
        <f>IF(OR($A288="",$AE$3=""),"",IFERROR(IF(ISBLANK(INDEX('Agents Shift'!$F:$S,MATCH($A288,'Agents Shift'!$B:$B,0),$AE$3+1)),"",INDEX('Agents Shift'!$F:$S,MATCH($A288,'Agents Shift'!$B:$B,0),$AE$3+1)),""))</f>
        <v/>
      </c>
      <c r="G288" s="20" t="str">
        <f>IF($A288="","",_xlfn.XLOOKUP($A288,HC!$A:$A,HC!$C:$C,""))</f>
        <v/>
      </c>
      <c r="H288" s="20" t="str">
        <f t="shared" si="52"/>
        <v/>
      </c>
      <c r="I288" s="19" t="str">
        <f t="shared" si="53"/>
        <v/>
      </c>
      <c r="J288" s="19" t="str">
        <f>IF(OR($A288="",$H288=""),"",IF($H288="Not in Web Tool","Unmatched",_xlfn.XLOOKUP($H288,'RAW Data'!$E:$E,'RAW Data'!$F:$F,"Unmapped")))</f>
        <v/>
      </c>
      <c r="K288" s="19" t="str">
        <f t="shared" si="54"/>
        <v/>
      </c>
      <c r="M288" s="21" t="str">
        <f t="shared" si="55"/>
        <v/>
      </c>
      <c r="N288" s="21" t="str">
        <f t="shared" si="56"/>
        <v/>
      </c>
      <c r="P288" s="22" t="s">
        <v>39</v>
      </c>
      <c r="Q288" s="23">
        <v>284</v>
      </c>
      <c r="R288" s="23" t="str">
        <f>IF($C$3="Live Paste",IF($P288="","",$P288&amp;""),IF($AD$3="","",INDEX('Extraction History'!$A$3:$DT$9102,$Q288,$AD$3)&amp;""))</f>
        <v>DA</v>
      </c>
      <c r="S288" s="23">
        <f t="shared" si="63"/>
        <v>1701</v>
      </c>
      <c r="T288" s="23" t="str">
        <f t="shared" si="57"/>
        <v/>
      </c>
      <c r="U288" s="23" t="str">
        <f t="shared" si="58"/>
        <v/>
      </c>
      <c r="V288" s="24" t="str">
        <f t="shared" si="59"/>
        <v/>
      </c>
      <c r="W288" s="23">
        <f t="shared" si="64"/>
        <v>1702</v>
      </c>
      <c r="X288" s="23" t="str">
        <f t="shared" si="60"/>
        <v/>
      </c>
      <c r="Y288" s="23" t="str">
        <f t="shared" si="61"/>
        <v/>
      </c>
      <c r="Z288" s="23" t="str">
        <f t="shared" si="62"/>
        <v/>
      </c>
      <c r="AA288" s="25" t="str">
        <f>IF($U288="","",IF(COUNTIF(HC!$C:$C,$U288)&gt;0,"Y",IF(COUNTIF($U$5:$U288,$U288)=1,"N","dup")))</f>
        <v/>
      </c>
    </row>
    <row r="289" spans="1:27" x14ac:dyDescent="0.3">
      <c r="A289" s="19" t="str">
        <f>IF(INDEX('Agents Shift'!$B:$B,ROW())="","",INDEX('Agents Shift'!$B:$B,ROW()))</f>
        <v/>
      </c>
      <c r="B289" s="20" t="str">
        <f>IF($A289="","",_xlfn.XLOOKUP($A289,HC!$A:$A,HC!$B:$B,""))</f>
        <v/>
      </c>
      <c r="C289" s="19" t="str">
        <f>IF($A289="","",_xlfn.XLOOKUP($A289,HC!$A:$A,HC!$E:$E,""))</f>
        <v/>
      </c>
      <c r="D289" s="20" t="str">
        <f>IF($A289="","",_xlfn.XLOOKUP($A289,HC!$A:$A,HC!$D:$D,""))</f>
        <v/>
      </c>
      <c r="E289" s="68" t="str">
        <f>IF(OR($A289="",$AE$3=""),"",IFERROR(IF(ISBLANK(INDEX('Agents Shift'!$F:$S,MATCH($A289,'Agents Shift'!$B:$B,0),$AE$3)),"",INDEX('Agents Shift'!$F:$S,MATCH($A289,'Agents Shift'!$B:$B,0),$AE$3)),""))</f>
        <v/>
      </c>
      <c r="F289" s="68" t="str">
        <f>IF(OR($A289="",$AE$3=""),"",IFERROR(IF(ISBLANK(INDEX('Agents Shift'!$F:$S,MATCH($A289,'Agents Shift'!$B:$B,0),$AE$3+1)),"",INDEX('Agents Shift'!$F:$S,MATCH($A289,'Agents Shift'!$B:$B,0),$AE$3+1)),""))</f>
        <v/>
      </c>
      <c r="G289" s="20" t="str">
        <f>IF($A289="","",_xlfn.XLOOKUP($A289,HC!$A:$A,HC!$C:$C,""))</f>
        <v/>
      </c>
      <c r="H289" s="20" t="str">
        <f t="shared" si="52"/>
        <v/>
      </c>
      <c r="I289" s="19" t="str">
        <f t="shared" si="53"/>
        <v/>
      </c>
      <c r="J289" s="19" t="str">
        <f>IF(OR($A289="",$H289=""),"",IF($H289="Not in Web Tool","Unmatched",_xlfn.XLOOKUP($H289,'RAW Data'!$E:$E,'RAW Data'!$F:$F,"Unmapped")))</f>
        <v/>
      </c>
      <c r="K289" s="19" t="str">
        <f t="shared" si="54"/>
        <v/>
      </c>
      <c r="M289" s="21" t="str">
        <f t="shared" si="55"/>
        <v/>
      </c>
      <c r="N289" s="21" t="str">
        <f t="shared" si="56"/>
        <v/>
      </c>
      <c r="P289" s="22" t="s">
        <v>201</v>
      </c>
      <c r="Q289" s="23">
        <v>285</v>
      </c>
      <c r="R289" s="23" t="str">
        <f>IF($C$3="Live Paste",IF($P289="","",$P289&amp;""),IF($AD$3="","",INDEX('Extraction History'!$A$3:$DT$9102,$Q289,$AD$3)&amp;""))</f>
        <v>Dummy_USR 127 25224</v>
      </c>
      <c r="S289" s="23">
        <f t="shared" si="63"/>
        <v>1707</v>
      </c>
      <c r="T289" s="23" t="str">
        <f t="shared" si="57"/>
        <v/>
      </c>
      <c r="U289" s="23" t="str">
        <f t="shared" si="58"/>
        <v/>
      </c>
      <c r="V289" s="24" t="str">
        <f t="shared" si="59"/>
        <v/>
      </c>
      <c r="W289" s="23">
        <f t="shared" si="64"/>
        <v>1708</v>
      </c>
      <c r="X289" s="23" t="str">
        <f t="shared" si="60"/>
        <v/>
      </c>
      <c r="Y289" s="23" t="str">
        <f t="shared" si="61"/>
        <v/>
      </c>
      <c r="Z289" s="23" t="str">
        <f t="shared" si="62"/>
        <v/>
      </c>
      <c r="AA289" s="25" t="str">
        <f>IF($U289="","",IF(COUNTIF(HC!$C:$C,$U289)&gt;0,"Y",IF(COUNTIF($U$5:$U289,$U289)=1,"N","dup")))</f>
        <v/>
      </c>
    </row>
    <row r="290" spans="1:27" x14ac:dyDescent="0.3">
      <c r="A290" s="19" t="str">
        <f>IF(INDEX('Agents Shift'!$B:$B,ROW())="","",INDEX('Agents Shift'!$B:$B,ROW()))</f>
        <v/>
      </c>
      <c r="B290" s="20" t="str">
        <f>IF($A290="","",_xlfn.XLOOKUP($A290,HC!$A:$A,HC!$B:$B,""))</f>
        <v/>
      </c>
      <c r="C290" s="19" t="str">
        <f>IF($A290="","",_xlfn.XLOOKUP($A290,HC!$A:$A,HC!$E:$E,""))</f>
        <v/>
      </c>
      <c r="D290" s="20" t="str">
        <f>IF($A290="","",_xlfn.XLOOKUP($A290,HC!$A:$A,HC!$D:$D,""))</f>
        <v/>
      </c>
      <c r="E290" s="68" t="str">
        <f>IF(OR($A290="",$AE$3=""),"",IFERROR(IF(ISBLANK(INDEX('Agents Shift'!$F:$S,MATCH($A290,'Agents Shift'!$B:$B,0),$AE$3)),"",INDEX('Agents Shift'!$F:$S,MATCH($A290,'Agents Shift'!$B:$B,0),$AE$3)),""))</f>
        <v/>
      </c>
      <c r="F290" s="68" t="str">
        <f>IF(OR($A290="",$AE$3=""),"",IFERROR(IF(ISBLANK(INDEX('Agents Shift'!$F:$S,MATCH($A290,'Agents Shift'!$B:$B,0),$AE$3+1)),"",INDEX('Agents Shift'!$F:$S,MATCH($A290,'Agents Shift'!$B:$B,0),$AE$3+1)),""))</f>
        <v/>
      </c>
      <c r="G290" s="20" t="str">
        <f>IF($A290="","",_xlfn.XLOOKUP($A290,HC!$A:$A,HC!$C:$C,""))</f>
        <v/>
      </c>
      <c r="H290" s="20" t="str">
        <f t="shared" si="52"/>
        <v/>
      </c>
      <c r="I290" s="19" t="str">
        <f t="shared" si="53"/>
        <v/>
      </c>
      <c r="J290" s="19" t="str">
        <f>IF(OR($A290="",$H290=""),"",IF($H290="Not in Web Tool","Unmatched",_xlfn.XLOOKUP($H290,'RAW Data'!$E:$E,'RAW Data'!$F:$F,"Unmapped")))</f>
        <v/>
      </c>
      <c r="K290" s="19" t="str">
        <f t="shared" si="54"/>
        <v/>
      </c>
      <c r="M290" s="21" t="str">
        <f t="shared" si="55"/>
        <v/>
      </c>
      <c r="N290" s="21" t="str">
        <f t="shared" si="56"/>
        <v/>
      </c>
      <c r="P290" s="22" t="s">
        <v>202</v>
      </c>
      <c r="Q290" s="23">
        <v>286</v>
      </c>
      <c r="R290" s="23" t="str">
        <f>IF($C$3="Live Paste",IF($P290="","",$P290&amp;""),IF($AD$3="","",INDEX('Extraction History'!$A$3:$DT$9102,$Q290,$AD$3)&amp;""))</f>
        <v>Offline · 18:29:00</v>
      </c>
      <c r="S290" s="23">
        <f t="shared" si="63"/>
        <v>1713</v>
      </c>
      <c r="T290" s="23" t="str">
        <f t="shared" si="57"/>
        <v/>
      </c>
      <c r="U290" s="23" t="str">
        <f t="shared" si="58"/>
        <v/>
      </c>
      <c r="V290" s="24" t="str">
        <f t="shared" si="59"/>
        <v/>
      </c>
      <c r="W290" s="23">
        <f t="shared" si="64"/>
        <v>1714</v>
      </c>
      <c r="X290" s="23" t="str">
        <f t="shared" si="60"/>
        <v/>
      </c>
      <c r="Y290" s="23" t="str">
        <f t="shared" si="61"/>
        <v/>
      </c>
      <c r="Z290" s="23" t="str">
        <f t="shared" si="62"/>
        <v/>
      </c>
      <c r="AA290" s="25" t="str">
        <f>IF($U290="","",IF(COUNTIF(HC!$C:$C,$U290)&gt;0,"Y",IF(COUNTIF($U$5:$U290,$U290)=1,"N","dup")))</f>
        <v/>
      </c>
    </row>
    <row r="291" spans="1:27" x14ac:dyDescent="0.3">
      <c r="A291" s="19" t="str">
        <f>IF(INDEX('Agents Shift'!$B:$B,ROW())="","",INDEX('Agents Shift'!$B:$B,ROW()))</f>
        <v/>
      </c>
      <c r="B291" s="20" t="str">
        <f>IF($A291="","",_xlfn.XLOOKUP($A291,HC!$A:$A,HC!$B:$B,""))</f>
        <v/>
      </c>
      <c r="C291" s="19" t="str">
        <f>IF($A291="","",_xlfn.XLOOKUP($A291,HC!$A:$A,HC!$E:$E,""))</f>
        <v/>
      </c>
      <c r="D291" s="20" t="str">
        <f>IF($A291="","",_xlfn.XLOOKUP($A291,HC!$A:$A,HC!$D:$D,""))</f>
        <v/>
      </c>
      <c r="E291" s="68" t="str">
        <f>IF(OR($A291="",$AE$3=""),"",IFERROR(IF(ISBLANK(INDEX('Agents Shift'!$F:$S,MATCH($A291,'Agents Shift'!$B:$B,0),$AE$3)),"",INDEX('Agents Shift'!$F:$S,MATCH($A291,'Agents Shift'!$B:$B,0),$AE$3)),""))</f>
        <v/>
      </c>
      <c r="F291" s="68" t="str">
        <f>IF(OR($A291="",$AE$3=""),"",IFERROR(IF(ISBLANK(INDEX('Agents Shift'!$F:$S,MATCH($A291,'Agents Shift'!$B:$B,0),$AE$3+1)),"",INDEX('Agents Shift'!$F:$S,MATCH($A291,'Agents Shift'!$B:$B,0),$AE$3+1)),""))</f>
        <v/>
      </c>
      <c r="G291" s="20" t="str">
        <f>IF($A291="","",_xlfn.XLOOKUP($A291,HC!$A:$A,HC!$C:$C,""))</f>
        <v/>
      </c>
      <c r="H291" s="20" t="str">
        <f t="shared" si="52"/>
        <v/>
      </c>
      <c r="I291" s="19" t="str">
        <f t="shared" si="53"/>
        <v/>
      </c>
      <c r="J291" s="19" t="str">
        <f>IF(OR($A291="",$H291=""),"",IF($H291="Not in Web Tool","Unmatched",_xlfn.XLOOKUP($H291,'RAW Data'!$E:$E,'RAW Data'!$F:$F,"Unmapped")))</f>
        <v/>
      </c>
      <c r="K291" s="19" t="str">
        <f t="shared" si="54"/>
        <v/>
      </c>
      <c r="M291" s="21" t="str">
        <f t="shared" si="55"/>
        <v/>
      </c>
      <c r="N291" s="21" t="str">
        <f t="shared" si="56"/>
        <v/>
      </c>
      <c r="P291" s="22" t="s">
        <v>119</v>
      </c>
      <c r="Q291" s="23">
        <v>287</v>
      </c>
      <c r="R291" s="23" t="str">
        <f>IF($C$3="Live Paste",IF($P291="","",$P291&amp;""),IF($AD$3="","",INDEX('Extraction History'!$A$3:$DT$9102,$Q291,$AD$3)&amp;""))</f>
        <v> 0  0  0</v>
      </c>
      <c r="S291" s="23">
        <f t="shared" si="63"/>
        <v>1719</v>
      </c>
      <c r="T291" s="23" t="str">
        <f t="shared" si="57"/>
        <v/>
      </c>
      <c r="U291" s="23" t="str">
        <f t="shared" si="58"/>
        <v/>
      </c>
      <c r="V291" s="24" t="str">
        <f t="shared" si="59"/>
        <v/>
      </c>
      <c r="W291" s="23">
        <f t="shared" si="64"/>
        <v>1720</v>
      </c>
      <c r="X291" s="23" t="str">
        <f t="shared" si="60"/>
        <v/>
      </c>
      <c r="Y291" s="23" t="str">
        <f t="shared" si="61"/>
        <v/>
      </c>
      <c r="Z291" s="23" t="str">
        <f t="shared" si="62"/>
        <v/>
      </c>
      <c r="AA291" s="25" t="str">
        <f>IF($U291="","",IF(COUNTIF(HC!$C:$C,$U291)&gt;0,"Y",IF(COUNTIF($U$5:$U291,$U291)=1,"N","dup")))</f>
        <v/>
      </c>
    </row>
    <row r="292" spans="1:27" x14ac:dyDescent="0.3">
      <c r="A292" s="19" t="str">
        <f>IF(INDEX('Agents Shift'!$B:$B,ROW())="","",INDEX('Agents Shift'!$B:$B,ROW()))</f>
        <v/>
      </c>
      <c r="B292" s="20" t="str">
        <f>IF($A292="","",_xlfn.XLOOKUP($A292,HC!$A:$A,HC!$B:$B,""))</f>
        <v/>
      </c>
      <c r="C292" s="19" t="str">
        <f>IF($A292="","",_xlfn.XLOOKUP($A292,HC!$A:$A,HC!$E:$E,""))</f>
        <v/>
      </c>
      <c r="D292" s="20" t="str">
        <f>IF($A292="","",_xlfn.XLOOKUP($A292,HC!$A:$A,HC!$D:$D,""))</f>
        <v/>
      </c>
      <c r="E292" s="68" t="str">
        <f>IF(OR($A292="",$AE$3=""),"",IFERROR(IF(ISBLANK(INDEX('Agents Shift'!$F:$S,MATCH($A292,'Agents Shift'!$B:$B,0),$AE$3)),"",INDEX('Agents Shift'!$F:$S,MATCH($A292,'Agents Shift'!$B:$B,0),$AE$3)),""))</f>
        <v/>
      </c>
      <c r="F292" s="68" t="str">
        <f>IF(OR($A292="",$AE$3=""),"",IFERROR(IF(ISBLANK(INDEX('Agents Shift'!$F:$S,MATCH($A292,'Agents Shift'!$B:$B,0),$AE$3+1)),"",INDEX('Agents Shift'!$F:$S,MATCH($A292,'Agents Shift'!$B:$B,0),$AE$3+1)),""))</f>
        <v/>
      </c>
      <c r="G292" s="20" t="str">
        <f>IF($A292="","",_xlfn.XLOOKUP($A292,HC!$A:$A,HC!$C:$C,""))</f>
        <v/>
      </c>
      <c r="H292" s="20" t="str">
        <f t="shared" si="52"/>
        <v/>
      </c>
      <c r="I292" s="19" t="str">
        <f t="shared" si="53"/>
        <v/>
      </c>
      <c r="J292" s="19" t="str">
        <f>IF(OR($A292="",$H292=""),"",IF($H292="Not in Web Tool","Unmatched",_xlfn.XLOOKUP($H292,'RAW Data'!$E:$E,'RAW Data'!$F:$F,"Unmapped")))</f>
        <v/>
      </c>
      <c r="K292" s="19" t="str">
        <f t="shared" si="54"/>
        <v/>
      </c>
      <c r="M292" s="21" t="str">
        <f t="shared" si="55"/>
        <v/>
      </c>
      <c r="N292" s="21" t="str">
        <f t="shared" si="56"/>
        <v/>
      </c>
      <c r="P292" s="22" t="s">
        <v>188</v>
      </c>
      <c r="Q292" s="23">
        <v>288</v>
      </c>
      <c r="R292" s="23" t="str">
        <f>IF($C$3="Live Paste",IF($P292="","",$P292&amp;""),IF($AD$3="","",INDEX('Extraction History'!$A$3:$DT$9102,$Q292,$AD$3)&amp;""))</f>
        <v> --:--:--  --:--:--  --:--:--</v>
      </c>
      <c r="S292" s="23">
        <f t="shared" si="63"/>
        <v>1725</v>
      </c>
      <c r="T292" s="23" t="str">
        <f t="shared" si="57"/>
        <v/>
      </c>
      <c r="U292" s="23" t="str">
        <f t="shared" si="58"/>
        <v/>
      </c>
      <c r="V292" s="24" t="str">
        <f t="shared" si="59"/>
        <v/>
      </c>
      <c r="W292" s="23">
        <f t="shared" si="64"/>
        <v>1726</v>
      </c>
      <c r="X292" s="23" t="str">
        <f t="shared" si="60"/>
        <v/>
      </c>
      <c r="Y292" s="23" t="str">
        <f t="shared" si="61"/>
        <v/>
      </c>
      <c r="Z292" s="23" t="str">
        <f t="shared" si="62"/>
        <v/>
      </c>
      <c r="AA292" s="25" t="str">
        <f>IF($U292="","",IF(COUNTIF(HC!$C:$C,$U292)&gt;0,"Y",IF(COUNTIF($U$5:$U292,$U292)=1,"N","dup")))</f>
        <v/>
      </c>
    </row>
    <row r="293" spans="1:27" x14ac:dyDescent="0.3">
      <c r="A293" s="19" t="str">
        <f>IF(INDEX('Agents Shift'!$B:$B,ROW())="","",INDEX('Agents Shift'!$B:$B,ROW()))</f>
        <v/>
      </c>
      <c r="B293" s="20" t="str">
        <f>IF($A293="","",_xlfn.XLOOKUP($A293,HC!$A:$A,HC!$B:$B,""))</f>
        <v/>
      </c>
      <c r="C293" s="19" t="str">
        <f>IF($A293="","",_xlfn.XLOOKUP($A293,HC!$A:$A,HC!$E:$E,""))</f>
        <v/>
      </c>
      <c r="D293" s="20" t="str">
        <f>IF($A293="","",_xlfn.XLOOKUP($A293,HC!$A:$A,HC!$D:$D,""))</f>
        <v/>
      </c>
      <c r="E293" s="68" t="str">
        <f>IF(OR($A293="",$AE$3=""),"",IFERROR(IF(ISBLANK(INDEX('Agents Shift'!$F:$S,MATCH($A293,'Agents Shift'!$B:$B,0),$AE$3)),"",INDEX('Agents Shift'!$F:$S,MATCH($A293,'Agents Shift'!$B:$B,0),$AE$3)),""))</f>
        <v/>
      </c>
      <c r="F293" s="68" t="str">
        <f>IF(OR($A293="",$AE$3=""),"",IFERROR(IF(ISBLANK(INDEX('Agents Shift'!$F:$S,MATCH($A293,'Agents Shift'!$B:$B,0),$AE$3+1)),"",INDEX('Agents Shift'!$F:$S,MATCH($A293,'Agents Shift'!$B:$B,0),$AE$3+1)),""))</f>
        <v/>
      </c>
      <c r="G293" s="20" t="str">
        <f>IF($A293="","",_xlfn.XLOOKUP($A293,HC!$A:$A,HC!$C:$C,""))</f>
        <v/>
      </c>
      <c r="H293" s="20" t="str">
        <f t="shared" si="52"/>
        <v/>
      </c>
      <c r="I293" s="19" t="str">
        <f t="shared" si="53"/>
        <v/>
      </c>
      <c r="J293" s="19" t="str">
        <f>IF(OR($A293="",$H293=""),"",IF($H293="Not in Web Tool","Unmatched",_xlfn.XLOOKUP($H293,'RAW Data'!$E:$E,'RAW Data'!$F:$F,"Unmapped")))</f>
        <v/>
      </c>
      <c r="K293" s="19" t="str">
        <f t="shared" si="54"/>
        <v/>
      </c>
      <c r="M293" s="21" t="str">
        <f t="shared" si="55"/>
        <v/>
      </c>
      <c r="N293" s="21" t="str">
        <f t="shared" si="56"/>
        <v/>
      </c>
      <c r="P293" s="22" t="s">
        <v>34</v>
      </c>
      <c r="Q293" s="23">
        <v>289</v>
      </c>
      <c r="R293" s="23" t="str">
        <f>IF($C$3="Live Paste",IF($P293="","",$P293&amp;""),IF($AD$3="","",INDEX('Extraction History'!$A$3:$DT$9102,$Q293,$AD$3)&amp;""))</f>
        <v>Employee State</v>
      </c>
      <c r="S293" s="23">
        <f t="shared" si="63"/>
        <v>1731</v>
      </c>
      <c r="T293" s="23" t="str">
        <f t="shared" si="57"/>
        <v/>
      </c>
      <c r="U293" s="23" t="str">
        <f t="shared" si="58"/>
        <v/>
      </c>
      <c r="V293" s="24" t="str">
        <f t="shared" si="59"/>
        <v/>
      </c>
      <c r="W293" s="23">
        <f t="shared" si="64"/>
        <v>1732</v>
      </c>
      <c r="X293" s="23" t="str">
        <f t="shared" si="60"/>
        <v/>
      </c>
      <c r="Y293" s="23" t="str">
        <f t="shared" si="61"/>
        <v/>
      </c>
      <c r="Z293" s="23" t="str">
        <f t="shared" si="62"/>
        <v/>
      </c>
      <c r="AA293" s="25" t="str">
        <f>IF($U293="","",IF(COUNTIF(HC!$C:$C,$U293)&gt;0,"Y",IF(COUNTIF($U$5:$U293,$U293)=1,"N","dup")))</f>
        <v/>
      </c>
    </row>
    <row r="294" spans="1:27" x14ac:dyDescent="0.3">
      <c r="A294" s="19" t="str">
        <f>IF(INDEX('Agents Shift'!$B:$B,ROW())="","",INDEX('Agents Shift'!$B:$B,ROW()))</f>
        <v/>
      </c>
      <c r="B294" s="20" t="str">
        <f>IF($A294="","",_xlfn.XLOOKUP($A294,HC!$A:$A,HC!$B:$B,""))</f>
        <v/>
      </c>
      <c r="C294" s="19" t="str">
        <f>IF($A294="","",_xlfn.XLOOKUP($A294,HC!$A:$A,HC!$E:$E,""))</f>
        <v/>
      </c>
      <c r="D294" s="20" t="str">
        <f>IF($A294="","",_xlfn.XLOOKUP($A294,HC!$A:$A,HC!$D:$D,""))</f>
        <v/>
      </c>
      <c r="E294" s="68" t="str">
        <f>IF(OR($A294="",$AE$3=""),"",IFERROR(IF(ISBLANK(INDEX('Agents Shift'!$F:$S,MATCH($A294,'Agents Shift'!$B:$B,0),$AE$3)),"",INDEX('Agents Shift'!$F:$S,MATCH($A294,'Agents Shift'!$B:$B,0),$AE$3)),""))</f>
        <v/>
      </c>
      <c r="F294" s="68" t="str">
        <f>IF(OR($A294="",$AE$3=""),"",IFERROR(IF(ISBLANK(INDEX('Agents Shift'!$F:$S,MATCH($A294,'Agents Shift'!$B:$B,0),$AE$3+1)),"",INDEX('Agents Shift'!$F:$S,MATCH($A294,'Agents Shift'!$B:$B,0),$AE$3+1)),""))</f>
        <v/>
      </c>
      <c r="G294" s="20" t="str">
        <f>IF($A294="","",_xlfn.XLOOKUP($A294,HC!$A:$A,HC!$C:$C,""))</f>
        <v/>
      </c>
      <c r="H294" s="20" t="str">
        <f t="shared" si="52"/>
        <v/>
      </c>
      <c r="I294" s="19" t="str">
        <f t="shared" si="53"/>
        <v/>
      </c>
      <c r="J294" s="19" t="str">
        <f>IF(OR($A294="",$H294=""),"",IF($H294="Not in Web Tool","Unmatched",_xlfn.XLOOKUP($H294,'RAW Data'!$E:$E,'RAW Data'!$F:$F,"Unmapped")))</f>
        <v/>
      </c>
      <c r="K294" s="19" t="str">
        <f t="shared" si="54"/>
        <v/>
      </c>
      <c r="M294" s="21" t="str">
        <f t="shared" si="55"/>
        <v/>
      </c>
      <c r="N294" s="21" t="str">
        <f t="shared" si="56"/>
        <v/>
      </c>
      <c r="P294" s="22" t="s">
        <v>39</v>
      </c>
      <c r="Q294" s="23">
        <v>290</v>
      </c>
      <c r="R294" s="23" t="str">
        <f>IF($C$3="Live Paste",IF($P294="","",$P294&amp;""),IF($AD$3="","",INDEX('Extraction History'!$A$3:$DT$9102,$Q294,$AD$3)&amp;""))</f>
        <v>DA</v>
      </c>
      <c r="S294" s="23">
        <f t="shared" si="63"/>
        <v>1737</v>
      </c>
      <c r="T294" s="23" t="str">
        <f t="shared" si="57"/>
        <v/>
      </c>
      <c r="U294" s="23" t="str">
        <f t="shared" si="58"/>
        <v/>
      </c>
      <c r="V294" s="24" t="str">
        <f t="shared" si="59"/>
        <v/>
      </c>
      <c r="W294" s="23">
        <f t="shared" si="64"/>
        <v>1738</v>
      </c>
      <c r="X294" s="23" t="str">
        <f t="shared" si="60"/>
        <v/>
      </c>
      <c r="Y294" s="23" t="str">
        <f t="shared" si="61"/>
        <v/>
      </c>
      <c r="Z294" s="23" t="str">
        <f t="shared" si="62"/>
        <v/>
      </c>
      <c r="AA294" s="25" t="str">
        <f>IF($U294="","",IF(COUNTIF(HC!$C:$C,$U294)&gt;0,"Y",IF(COUNTIF($U$5:$U294,$U294)=1,"N","dup")))</f>
        <v/>
      </c>
    </row>
    <row r="295" spans="1:27" x14ac:dyDescent="0.3">
      <c r="A295" s="19" t="str">
        <f>IF(INDEX('Agents Shift'!$B:$B,ROW())="","",INDEX('Agents Shift'!$B:$B,ROW()))</f>
        <v/>
      </c>
      <c r="B295" s="20" t="str">
        <f>IF($A295="","",_xlfn.XLOOKUP($A295,HC!$A:$A,HC!$B:$B,""))</f>
        <v/>
      </c>
      <c r="C295" s="19" t="str">
        <f>IF($A295="","",_xlfn.XLOOKUP($A295,HC!$A:$A,HC!$E:$E,""))</f>
        <v/>
      </c>
      <c r="D295" s="20" t="str">
        <f>IF($A295="","",_xlfn.XLOOKUP($A295,HC!$A:$A,HC!$D:$D,""))</f>
        <v/>
      </c>
      <c r="E295" s="68" t="str">
        <f>IF(OR($A295="",$AE$3=""),"",IFERROR(IF(ISBLANK(INDEX('Agents Shift'!$F:$S,MATCH($A295,'Agents Shift'!$B:$B,0),$AE$3)),"",INDEX('Agents Shift'!$F:$S,MATCH($A295,'Agents Shift'!$B:$B,0),$AE$3)),""))</f>
        <v/>
      </c>
      <c r="F295" s="68" t="str">
        <f>IF(OR($A295="",$AE$3=""),"",IFERROR(IF(ISBLANK(INDEX('Agents Shift'!$F:$S,MATCH($A295,'Agents Shift'!$B:$B,0),$AE$3+1)),"",INDEX('Agents Shift'!$F:$S,MATCH($A295,'Agents Shift'!$B:$B,0),$AE$3+1)),""))</f>
        <v/>
      </c>
      <c r="G295" s="20" t="str">
        <f>IF($A295="","",_xlfn.XLOOKUP($A295,HC!$A:$A,HC!$C:$C,""))</f>
        <v/>
      </c>
      <c r="H295" s="20" t="str">
        <f t="shared" si="52"/>
        <v/>
      </c>
      <c r="I295" s="19" t="str">
        <f t="shared" si="53"/>
        <v/>
      </c>
      <c r="J295" s="19" t="str">
        <f>IF(OR($A295="",$H295=""),"",IF($H295="Not in Web Tool","Unmatched",_xlfn.XLOOKUP($H295,'RAW Data'!$E:$E,'RAW Data'!$F:$F,"Unmapped")))</f>
        <v/>
      </c>
      <c r="K295" s="19" t="str">
        <f t="shared" si="54"/>
        <v/>
      </c>
      <c r="M295" s="21" t="str">
        <f t="shared" si="55"/>
        <v/>
      </c>
      <c r="N295" s="21" t="str">
        <f t="shared" si="56"/>
        <v/>
      </c>
      <c r="P295" s="22" t="s">
        <v>203</v>
      </c>
      <c r="Q295" s="23">
        <v>291</v>
      </c>
      <c r="R295" s="23" t="str">
        <f>IF($C$3="Live Paste",IF($P295="","",$P295&amp;""),IF($AD$3="","",INDEX('Extraction History'!$A$3:$DT$9102,$Q295,$AD$3)&amp;""))</f>
        <v>Dummy_USR 126 25190</v>
      </c>
      <c r="S295" s="23">
        <f t="shared" si="63"/>
        <v>1743</v>
      </c>
      <c r="T295" s="23" t="str">
        <f t="shared" si="57"/>
        <v/>
      </c>
      <c r="U295" s="23" t="str">
        <f t="shared" si="58"/>
        <v/>
      </c>
      <c r="V295" s="24" t="str">
        <f t="shared" si="59"/>
        <v/>
      </c>
      <c r="W295" s="23">
        <f t="shared" si="64"/>
        <v>1744</v>
      </c>
      <c r="X295" s="23" t="str">
        <f t="shared" si="60"/>
        <v/>
      </c>
      <c r="Y295" s="23" t="str">
        <f t="shared" si="61"/>
        <v/>
      </c>
      <c r="Z295" s="23" t="str">
        <f t="shared" si="62"/>
        <v/>
      </c>
      <c r="AA295" s="25" t="str">
        <f>IF($U295="","",IF(COUNTIF(HC!$C:$C,$U295)&gt;0,"Y",IF(COUNTIF($U$5:$U295,$U295)=1,"N","dup")))</f>
        <v/>
      </c>
    </row>
    <row r="296" spans="1:27" x14ac:dyDescent="0.3">
      <c r="A296" s="19" t="str">
        <f>IF(INDEX('Agents Shift'!$B:$B,ROW())="","",INDEX('Agents Shift'!$B:$B,ROW()))</f>
        <v/>
      </c>
      <c r="B296" s="20" t="str">
        <f>IF($A296="","",_xlfn.XLOOKUP($A296,HC!$A:$A,HC!$B:$B,""))</f>
        <v/>
      </c>
      <c r="C296" s="19" t="str">
        <f>IF($A296="","",_xlfn.XLOOKUP($A296,HC!$A:$A,HC!$E:$E,""))</f>
        <v/>
      </c>
      <c r="D296" s="20" t="str">
        <f>IF($A296="","",_xlfn.XLOOKUP($A296,HC!$A:$A,HC!$D:$D,""))</f>
        <v/>
      </c>
      <c r="E296" s="68" t="str">
        <f>IF(OR($A296="",$AE$3=""),"",IFERROR(IF(ISBLANK(INDEX('Agents Shift'!$F:$S,MATCH($A296,'Agents Shift'!$B:$B,0),$AE$3)),"",INDEX('Agents Shift'!$F:$S,MATCH($A296,'Agents Shift'!$B:$B,0),$AE$3)),""))</f>
        <v/>
      </c>
      <c r="F296" s="68" t="str">
        <f>IF(OR($A296="",$AE$3=""),"",IFERROR(IF(ISBLANK(INDEX('Agents Shift'!$F:$S,MATCH($A296,'Agents Shift'!$B:$B,0),$AE$3+1)),"",INDEX('Agents Shift'!$F:$S,MATCH($A296,'Agents Shift'!$B:$B,0),$AE$3+1)),""))</f>
        <v/>
      </c>
      <c r="G296" s="20" t="str">
        <f>IF($A296="","",_xlfn.XLOOKUP($A296,HC!$A:$A,HC!$C:$C,""))</f>
        <v/>
      </c>
      <c r="H296" s="20" t="str">
        <f t="shared" si="52"/>
        <v/>
      </c>
      <c r="I296" s="19" t="str">
        <f t="shared" si="53"/>
        <v/>
      </c>
      <c r="J296" s="19" t="str">
        <f>IF(OR($A296="",$H296=""),"",IF($H296="Not in Web Tool","Unmatched",_xlfn.XLOOKUP($H296,'RAW Data'!$E:$E,'RAW Data'!$F:$F,"Unmapped")))</f>
        <v/>
      </c>
      <c r="K296" s="19" t="str">
        <f t="shared" si="54"/>
        <v/>
      </c>
      <c r="M296" s="21" t="str">
        <f t="shared" si="55"/>
        <v/>
      </c>
      <c r="N296" s="21" t="str">
        <f t="shared" si="56"/>
        <v/>
      </c>
      <c r="P296" s="22" t="s">
        <v>193</v>
      </c>
      <c r="Q296" s="23">
        <v>292</v>
      </c>
      <c r="R296" s="23" t="str">
        <f>IF($C$3="Live Paste",IF($P296="","",$P296&amp;""),IF($AD$3="","",INDEX('Extraction History'!$A$3:$DT$9102,$Q296,$AD$3)&amp;""))</f>
        <v>Offline · 13:59:59</v>
      </c>
      <c r="S296" s="23">
        <f t="shared" si="63"/>
        <v>1749</v>
      </c>
      <c r="T296" s="23" t="str">
        <f t="shared" si="57"/>
        <v/>
      </c>
      <c r="U296" s="23" t="str">
        <f t="shared" si="58"/>
        <v/>
      </c>
      <c r="V296" s="24" t="str">
        <f t="shared" si="59"/>
        <v/>
      </c>
      <c r="W296" s="23">
        <f t="shared" si="64"/>
        <v>1750</v>
      </c>
      <c r="X296" s="23" t="str">
        <f t="shared" si="60"/>
        <v/>
      </c>
      <c r="Y296" s="23" t="str">
        <f t="shared" si="61"/>
        <v/>
      </c>
      <c r="Z296" s="23" t="str">
        <f t="shared" si="62"/>
        <v/>
      </c>
      <c r="AA296" s="25" t="str">
        <f>IF($U296="","",IF(COUNTIF(HC!$C:$C,$U296)&gt;0,"Y",IF(COUNTIF($U$5:$U296,$U296)=1,"N","dup")))</f>
        <v/>
      </c>
    </row>
    <row r="297" spans="1:27" x14ac:dyDescent="0.3">
      <c r="A297" s="19" t="str">
        <f>IF(INDEX('Agents Shift'!$B:$B,ROW())="","",INDEX('Agents Shift'!$B:$B,ROW()))</f>
        <v/>
      </c>
      <c r="B297" s="20" t="str">
        <f>IF($A297="","",_xlfn.XLOOKUP($A297,HC!$A:$A,HC!$B:$B,""))</f>
        <v/>
      </c>
      <c r="C297" s="19" t="str">
        <f>IF($A297="","",_xlfn.XLOOKUP($A297,HC!$A:$A,HC!$E:$E,""))</f>
        <v/>
      </c>
      <c r="D297" s="20" t="str">
        <f>IF($A297="","",_xlfn.XLOOKUP($A297,HC!$A:$A,HC!$D:$D,""))</f>
        <v/>
      </c>
      <c r="E297" s="68" t="str">
        <f>IF(OR($A297="",$AE$3=""),"",IFERROR(IF(ISBLANK(INDEX('Agents Shift'!$F:$S,MATCH($A297,'Agents Shift'!$B:$B,0),$AE$3)),"",INDEX('Agents Shift'!$F:$S,MATCH($A297,'Agents Shift'!$B:$B,0),$AE$3)),""))</f>
        <v/>
      </c>
      <c r="F297" s="68" t="str">
        <f>IF(OR($A297="",$AE$3=""),"",IFERROR(IF(ISBLANK(INDEX('Agents Shift'!$F:$S,MATCH($A297,'Agents Shift'!$B:$B,0),$AE$3+1)),"",INDEX('Agents Shift'!$F:$S,MATCH($A297,'Agents Shift'!$B:$B,0),$AE$3+1)),""))</f>
        <v/>
      </c>
      <c r="G297" s="20" t="str">
        <f>IF($A297="","",_xlfn.XLOOKUP($A297,HC!$A:$A,HC!$C:$C,""))</f>
        <v/>
      </c>
      <c r="H297" s="20" t="str">
        <f t="shared" si="52"/>
        <v/>
      </c>
      <c r="I297" s="19" t="str">
        <f t="shared" si="53"/>
        <v/>
      </c>
      <c r="J297" s="19" t="str">
        <f>IF(OR($A297="",$H297=""),"",IF($H297="Not in Web Tool","Unmatched",_xlfn.XLOOKUP($H297,'RAW Data'!$E:$E,'RAW Data'!$F:$F,"Unmapped")))</f>
        <v/>
      </c>
      <c r="K297" s="19" t="str">
        <f t="shared" si="54"/>
        <v/>
      </c>
      <c r="M297" s="21" t="str">
        <f t="shared" si="55"/>
        <v/>
      </c>
      <c r="N297" s="21" t="str">
        <f t="shared" si="56"/>
        <v/>
      </c>
      <c r="P297" s="22" t="s">
        <v>119</v>
      </c>
      <c r="Q297" s="23">
        <v>293</v>
      </c>
      <c r="R297" s="23" t="str">
        <f>IF($C$3="Live Paste",IF($P297="","",$P297&amp;""),IF($AD$3="","",INDEX('Extraction History'!$A$3:$DT$9102,$Q297,$AD$3)&amp;""))</f>
        <v> 0  0  0</v>
      </c>
      <c r="S297" s="23">
        <f t="shared" si="63"/>
        <v>1755</v>
      </c>
      <c r="T297" s="23" t="str">
        <f t="shared" si="57"/>
        <v/>
      </c>
      <c r="U297" s="23" t="str">
        <f t="shared" si="58"/>
        <v/>
      </c>
      <c r="V297" s="24" t="str">
        <f t="shared" si="59"/>
        <v/>
      </c>
      <c r="W297" s="23">
        <f t="shared" si="64"/>
        <v>1756</v>
      </c>
      <c r="X297" s="23" t="str">
        <f t="shared" si="60"/>
        <v/>
      </c>
      <c r="Y297" s="23" t="str">
        <f t="shared" si="61"/>
        <v/>
      </c>
      <c r="Z297" s="23" t="str">
        <f t="shared" si="62"/>
        <v/>
      </c>
      <c r="AA297" s="25" t="str">
        <f>IF($U297="","",IF(COUNTIF(HC!$C:$C,$U297)&gt;0,"Y",IF(COUNTIF($U$5:$U297,$U297)=1,"N","dup")))</f>
        <v/>
      </c>
    </row>
    <row r="298" spans="1:27" x14ac:dyDescent="0.3">
      <c r="A298" s="19" t="str">
        <f>IF(INDEX('Agents Shift'!$B:$B,ROW())="","",INDEX('Agents Shift'!$B:$B,ROW()))</f>
        <v/>
      </c>
      <c r="B298" s="20" t="str">
        <f>IF($A298="","",_xlfn.XLOOKUP($A298,HC!$A:$A,HC!$B:$B,""))</f>
        <v/>
      </c>
      <c r="C298" s="19" t="str">
        <f>IF($A298="","",_xlfn.XLOOKUP($A298,HC!$A:$A,HC!$E:$E,""))</f>
        <v/>
      </c>
      <c r="D298" s="20" t="str">
        <f>IF($A298="","",_xlfn.XLOOKUP($A298,HC!$A:$A,HC!$D:$D,""))</f>
        <v/>
      </c>
      <c r="E298" s="68" t="str">
        <f>IF(OR($A298="",$AE$3=""),"",IFERROR(IF(ISBLANK(INDEX('Agents Shift'!$F:$S,MATCH($A298,'Agents Shift'!$B:$B,0),$AE$3)),"",INDEX('Agents Shift'!$F:$S,MATCH($A298,'Agents Shift'!$B:$B,0),$AE$3)),""))</f>
        <v/>
      </c>
      <c r="F298" s="68" t="str">
        <f>IF(OR($A298="",$AE$3=""),"",IFERROR(IF(ISBLANK(INDEX('Agents Shift'!$F:$S,MATCH($A298,'Agents Shift'!$B:$B,0),$AE$3+1)),"",INDEX('Agents Shift'!$F:$S,MATCH($A298,'Agents Shift'!$B:$B,0),$AE$3+1)),""))</f>
        <v/>
      </c>
      <c r="G298" s="20" t="str">
        <f>IF($A298="","",_xlfn.XLOOKUP($A298,HC!$A:$A,HC!$C:$C,""))</f>
        <v/>
      </c>
      <c r="H298" s="20" t="str">
        <f t="shared" si="52"/>
        <v/>
      </c>
      <c r="I298" s="19" t="str">
        <f t="shared" si="53"/>
        <v/>
      </c>
      <c r="J298" s="19" t="str">
        <f>IF(OR($A298="",$H298=""),"",IF($H298="Not in Web Tool","Unmatched",_xlfn.XLOOKUP($H298,'RAW Data'!$E:$E,'RAW Data'!$F:$F,"Unmapped")))</f>
        <v/>
      </c>
      <c r="K298" s="19" t="str">
        <f t="shared" si="54"/>
        <v/>
      </c>
      <c r="M298" s="21" t="str">
        <f t="shared" si="55"/>
        <v/>
      </c>
      <c r="N298" s="21" t="str">
        <f t="shared" si="56"/>
        <v/>
      </c>
      <c r="P298" s="22" t="s">
        <v>188</v>
      </c>
      <c r="Q298" s="23">
        <v>294</v>
      </c>
      <c r="R298" s="23" t="str">
        <f>IF($C$3="Live Paste",IF($P298="","",$P298&amp;""),IF($AD$3="","",INDEX('Extraction History'!$A$3:$DT$9102,$Q298,$AD$3)&amp;""))</f>
        <v> --:--:--  --:--:--  --:--:--</v>
      </c>
      <c r="S298" s="23">
        <f t="shared" si="63"/>
        <v>1761</v>
      </c>
      <c r="T298" s="23" t="str">
        <f t="shared" si="57"/>
        <v/>
      </c>
      <c r="U298" s="23" t="str">
        <f t="shared" si="58"/>
        <v/>
      </c>
      <c r="V298" s="24" t="str">
        <f t="shared" si="59"/>
        <v/>
      </c>
      <c r="W298" s="23">
        <f t="shared" si="64"/>
        <v>1762</v>
      </c>
      <c r="X298" s="23" t="str">
        <f t="shared" si="60"/>
        <v/>
      </c>
      <c r="Y298" s="23" t="str">
        <f t="shared" si="61"/>
        <v/>
      </c>
      <c r="Z298" s="23" t="str">
        <f t="shared" si="62"/>
        <v/>
      </c>
      <c r="AA298" s="25" t="str">
        <f>IF($U298="","",IF(COUNTIF(HC!$C:$C,$U298)&gt;0,"Y",IF(COUNTIF($U$5:$U298,$U298)=1,"N","dup")))</f>
        <v/>
      </c>
    </row>
    <row r="299" spans="1:27" x14ac:dyDescent="0.3">
      <c r="A299" s="19" t="str">
        <f>IF(INDEX('Agents Shift'!$B:$B,ROW())="","",INDEX('Agents Shift'!$B:$B,ROW()))</f>
        <v/>
      </c>
      <c r="B299" s="20" t="str">
        <f>IF($A299="","",_xlfn.XLOOKUP($A299,HC!$A:$A,HC!$B:$B,""))</f>
        <v/>
      </c>
      <c r="C299" s="19" t="str">
        <f>IF($A299="","",_xlfn.XLOOKUP($A299,HC!$A:$A,HC!$E:$E,""))</f>
        <v/>
      </c>
      <c r="D299" s="20" t="str">
        <f>IF($A299="","",_xlfn.XLOOKUP($A299,HC!$A:$A,HC!$D:$D,""))</f>
        <v/>
      </c>
      <c r="E299" s="68" t="str">
        <f>IF(OR($A299="",$AE$3=""),"",IFERROR(IF(ISBLANK(INDEX('Agents Shift'!$F:$S,MATCH($A299,'Agents Shift'!$B:$B,0),$AE$3)),"",INDEX('Agents Shift'!$F:$S,MATCH($A299,'Agents Shift'!$B:$B,0),$AE$3)),""))</f>
        <v/>
      </c>
      <c r="F299" s="68" t="str">
        <f>IF(OR($A299="",$AE$3=""),"",IFERROR(IF(ISBLANK(INDEX('Agents Shift'!$F:$S,MATCH($A299,'Agents Shift'!$B:$B,0),$AE$3+1)),"",INDEX('Agents Shift'!$F:$S,MATCH($A299,'Agents Shift'!$B:$B,0),$AE$3+1)),""))</f>
        <v/>
      </c>
      <c r="G299" s="20" t="str">
        <f>IF($A299="","",_xlfn.XLOOKUP($A299,HC!$A:$A,HC!$C:$C,""))</f>
        <v/>
      </c>
      <c r="H299" s="20" t="str">
        <f t="shared" si="52"/>
        <v/>
      </c>
      <c r="I299" s="19" t="str">
        <f t="shared" si="53"/>
        <v/>
      </c>
      <c r="J299" s="19" t="str">
        <f>IF(OR($A299="",$H299=""),"",IF($H299="Not in Web Tool","Unmatched",_xlfn.XLOOKUP($H299,'RAW Data'!$E:$E,'RAW Data'!$F:$F,"Unmapped")))</f>
        <v/>
      </c>
      <c r="K299" s="19" t="str">
        <f t="shared" si="54"/>
        <v/>
      </c>
      <c r="M299" s="21" t="str">
        <f t="shared" si="55"/>
        <v/>
      </c>
      <c r="N299" s="21" t="str">
        <f t="shared" si="56"/>
        <v/>
      </c>
      <c r="P299" s="22" t="s">
        <v>34</v>
      </c>
      <c r="Q299" s="23">
        <v>295</v>
      </c>
      <c r="R299" s="23" t="str">
        <f>IF($C$3="Live Paste",IF($P299="","",$P299&amp;""),IF($AD$3="","",INDEX('Extraction History'!$A$3:$DT$9102,$Q299,$AD$3)&amp;""))</f>
        <v>Employee State</v>
      </c>
      <c r="S299" s="23">
        <f t="shared" si="63"/>
        <v>1767</v>
      </c>
      <c r="T299" s="23" t="str">
        <f t="shared" si="57"/>
        <v/>
      </c>
      <c r="U299" s="23" t="str">
        <f t="shared" si="58"/>
        <v/>
      </c>
      <c r="V299" s="24" t="str">
        <f t="shared" si="59"/>
        <v/>
      </c>
      <c r="W299" s="23">
        <f t="shared" si="64"/>
        <v>1768</v>
      </c>
      <c r="X299" s="23" t="str">
        <f t="shared" si="60"/>
        <v/>
      </c>
      <c r="Y299" s="23" t="str">
        <f t="shared" si="61"/>
        <v/>
      </c>
      <c r="Z299" s="23" t="str">
        <f t="shared" si="62"/>
        <v/>
      </c>
      <c r="AA299" s="25" t="str">
        <f>IF($U299="","",IF(COUNTIF(HC!$C:$C,$U299)&gt;0,"Y",IF(COUNTIF($U$5:$U299,$U299)=1,"N","dup")))</f>
        <v/>
      </c>
    </row>
    <row r="300" spans="1:27" x14ac:dyDescent="0.3">
      <c r="A300" s="19" t="str">
        <f>IF(INDEX('Agents Shift'!$B:$B,ROW())="","",INDEX('Agents Shift'!$B:$B,ROW()))</f>
        <v/>
      </c>
      <c r="B300" s="20" t="str">
        <f>IF($A300="","",_xlfn.XLOOKUP($A300,HC!$A:$A,HC!$B:$B,""))</f>
        <v/>
      </c>
      <c r="C300" s="19" t="str">
        <f>IF($A300="","",_xlfn.XLOOKUP($A300,HC!$A:$A,HC!$E:$E,""))</f>
        <v/>
      </c>
      <c r="D300" s="20" t="str">
        <f>IF($A300="","",_xlfn.XLOOKUP($A300,HC!$A:$A,HC!$D:$D,""))</f>
        <v/>
      </c>
      <c r="E300" s="68" t="str">
        <f>IF(OR($A300="",$AE$3=""),"",IFERROR(IF(ISBLANK(INDEX('Agents Shift'!$F:$S,MATCH($A300,'Agents Shift'!$B:$B,0),$AE$3)),"",INDEX('Agents Shift'!$F:$S,MATCH($A300,'Agents Shift'!$B:$B,0),$AE$3)),""))</f>
        <v/>
      </c>
      <c r="F300" s="68" t="str">
        <f>IF(OR($A300="",$AE$3=""),"",IFERROR(IF(ISBLANK(INDEX('Agents Shift'!$F:$S,MATCH($A300,'Agents Shift'!$B:$B,0),$AE$3+1)),"",INDEX('Agents Shift'!$F:$S,MATCH($A300,'Agents Shift'!$B:$B,0),$AE$3+1)),""))</f>
        <v/>
      </c>
      <c r="G300" s="20" t="str">
        <f>IF($A300="","",_xlfn.XLOOKUP($A300,HC!$A:$A,HC!$C:$C,""))</f>
        <v/>
      </c>
      <c r="H300" s="20" t="str">
        <f t="shared" si="52"/>
        <v/>
      </c>
      <c r="I300" s="19" t="str">
        <f t="shared" si="53"/>
        <v/>
      </c>
      <c r="J300" s="19" t="str">
        <f>IF(OR($A300="",$H300=""),"",IF($H300="Not in Web Tool","Unmatched",_xlfn.XLOOKUP($H300,'RAW Data'!$E:$E,'RAW Data'!$F:$F,"Unmapped")))</f>
        <v/>
      </c>
      <c r="K300" s="19" t="str">
        <f t="shared" si="54"/>
        <v/>
      </c>
      <c r="M300" s="21" t="str">
        <f t="shared" si="55"/>
        <v/>
      </c>
      <c r="N300" s="21" t="str">
        <f t="shared" si="56"/>
        <v/>
      </c>
      <c r="P300" s="22" t="s">
        <v>39</v>
      </c>
      <c r="Q300" s="23">
        <v>296</v>
      </c>
      <c r="R300" s="23" t="str">
        <f>IF($C$3="Live Paste",IF($P300="","",$P300&amp;""),IF($AD$3="","",INDEX('Extraction History'!$A$3:$DT$9102,$Q300,$AD$3)&amp;""))</f>
        <v>DA</v>
      </c>
      <c r="S300" s="23">
        <f t="shared" si="63"/>
        <v>1773</v>
      </c>
      <c r="T300" s="23" t="str">
        <f t="shared" si="57"/>
        <v/>
      </c>
      <c r="U300" s="23" t="str">
        <f t="shared" si="58"/>
        <v/>
      </c>
      <c r="V300" s="24" t="str">
        <f t="shared" si="59"/>
        <v/>
      </c>
      <c r="W300" s="23">
        <f t="shared" si="64"/>
        <v>1774</v>
      </c>
      <c r="X300" s="23" t="str">
        <f t="shared" si="60"/>
        <v/>
      </c>
      <c r="Y300" s="23" t="str">
        <f t="shared" si="61"/>
        <v/>
      </c>
      <c r="Z300" s="23" t="str">
        <f t="shared" si="62"/>
        <v/>
      </c>
      <c r="AA300" s="25" t="str">
        <f>IF($U300="","",IF(COUNTIF(HC!$C:$C,$U300)&gt;0,"Y",IF(COUNTIF($U$5:$U300,$U300)=1,"N","dup")))</f>
        <v/>
      </c>
    </row>
    <row r="301" spans="1:27" x14ac:dyDescent="0.3">
      <c r="A301" s="19" t="str">
        <f>IF(INDEX('Agents Shift'!$B:$B,ROW())="","",INDEX('Agents Shift'!$B:$B,ROW()))</f>
        <v/>
      </c>
      <c r="B301" s="20" t="str">
        <f>IF($A301="","",_xlfn.XLOOKUP($A301,HC!$A:$A,HC!$B:$B,""))</f>
        <v/>
      </c>
      <c r="C301" s="19" t="str">
        <f>IF($A301="","",_xlfn.XLOOKUP($A301,HC!$A:$A,HC!$E:$E,""))</f>
        <v/>
      </c>
      <c r="D301" s="20" t="str">
        <f>IF($A301="","",_xlfn.XLOOKUP($A301,HC!$A:$A,HC!$D:$D,""))</f>
        <v/>
      </c>
      <c r="E301" s="68" t="str">
        <f>IF(OR($A301="",$AE$3=""),"",IFERROR(IF(ISBLANK(INDEX('Agents Shift'!$F:$S,MATCH($A301,'Agents Shift'!$B:$B,0),$AE$3)),"",INDEX('Agents Shift'!$F:$S,MATCH($A301,'Agents Shift'!$B:$B,0),$AE$3)),""))</f>
        <v/>
      </c>
      <c r="F301" s="68" t="str">
        <f>IF(OR($A301="",$AE$3=""),"",IFERROR(IF(ISBLANK(INDEX('Agents Shift'!$F:$S,MATCH($A301,'Agents Shift'!$B:$B,0),$AE$3+1)),"",INDEX('Agents Shift'!$F:$S,MATCH($A301,'Agents Shift'!$B:$B,0),$AE$3+1)),""))</f>
        <v/>
      </c>
      <c r="G301" s="20" t="str">
        <f>IF($A301="","",_xlfn.XLOOKUP($A301,HC!$A:$A,HC!$C:$C,""))</f>
        <v/>
      </c>
      <c r="H301" s="20" t="str">
        <f t="shared" si="52"/>
        <v/>
      </c>
      <c r="I301" s="19" t="str">
        <f t="shared" si="53"/>
        <v/>
      </c>
      <c r="J301" s="19" t="str">
        <f>IF(OR($A301="",$H301=""),"",IF($H301="Not in Web Tool","Unmatched",_xlfn.XLOOKUP($H301,'RAW Data'!$E:$E,'RAW Data'!$F:$F,"Unmapped")))</f>
        <v/>
      </c>
      <c r="K301" s="19" t="str">
        <f t="shared" si="54"/>
        <v/>
      </c>
      <c r="M301" s="21" t="str">
        <f t="shared" si="55"/>
        <v/>
      </c>
      <c r="N301" s="21" t="str">
        <f t="shared" si="56"/>
        <v/>
      </c>
      <c r="P301" s="22" t="s">
        <v>160</v>
      </c>
      <c r="Q301" s="23">
        <v>297</v>
      </c>
      <c r="R301" s="23" t="str">
        <f>IF($C$3="Live Paste",IF($P301="","",$P301&amp;""),IF($AD$3="","",INDEX('Extraction History'!$A$3:$DT$9102,$Q301,$AD$3)&amp;""))</f>
        <v>Dummy_USR 171 28037</v>
      </c>
      <c r="S301" s="23">
        <f t="shared" si="63"/>
        <v>1779</v>
      </c>
      <c r="T301" s="23" t="str">
        <f t="shared" si="57"/>
        <v/>
      </c>
      <c r="U301" s="23" t="str">
        <f t="shared" si="58"/>
        <v/>
      </c>
      <c r="V301" s="24" t="str">
        <f t="shared" si="59"/>
        <v/>
      </c>
      <c r="W301" s="23">
        <f t="shared" si="64"/>
        <v>1780</v>
      </c>
      <c r="X301" s="23" t="str">
        <f t="shared" si="60"/>
        <v/>
      </c>
      <c r="Y301" s="23" t="str">
        <f t="shared" si="61"/>
        <v/>
      </c>
      <c r="Z301" s="23" t="str">
        <f t="shared" si="62"/>
        <v/>
      </c>
      <c r="AA301" s="25" t="str">
        <f>IF($U301="","",IF(COUNTIF(HC!$C:$C,$U301)&gt;0,"Y",IF(COUNTIF($U$5:$U301,$U301)=1,"N","dup")))</f>
        <v/>
      </c>
    </row>
    <row r="302" spans="1:27" x14ac:dyDescent="0.3">
      <c r="A302" s="19" t="str">
        <f>IF(INDEX('Agents Shift'!$B:$B,ROW())="","",INDEX('Agents Shift'!$B:$B,ROW()))</f>
        <v/>
      </c>
      <c r="B302" s="20" t="str">
        <f>IF($A302="","",_xlfn.XLOOKUP($A302,HC!$A:$A,HC!$B:$B,""))</f>
        <v/>
      </c>
      <c r="C302" s="19" t="str">
        <f>IF($A302="","",_xlfn.XLOOKUP($A302,HC!$A:$A,HC!$E:$E,""))</f>
        <v/>
      </c>
      <c r="D302" s="20" t="str">
        <f>IF($A302="","",_xlfn.XLOOKUP($A302,HC!$A:$A,HC!$D:$D,""))</f>
        <v/>
      </c>
      <c r="E302" s="68" t="str">
        <f>IF(OR($A302="",$AE$3=""),"",IFERROR(IF(ISBLANK(INDEX('Agents Shift'!$F:$S,MATCH($A302,'Agents Shift'!$B:$B,0),$AE$3)),"",INDEX('Agents Shift'!$F:$S,MATCH($A302,'Agents Shift'!$B:$B,0),$AE$3)),""))</f>
        <v/>
      </c>
      <c r="F302" s="68" t="str">
        <f>IF(OR($A302="",$AE$3=""),"",IFERROR(IF(ISBLANK(INDEX('Agents Shift'!$F:$S,MATCH($A302,'Agents Shift'!$B:$B,0),$AE$3+1)),"",INDEX('Agents Shift'!$F:$S,MATCH($A302,'Agents Shift'!$B:$B,0),$AE$3+1)),""))</f>
        <v/>
      </c>
      <c r="G302" s="20" t="str">
        <f>IF($A302="","",_xlfn.XLOOKUP($A302,HC!$A:$A,HC!$C:$C,""))</f>
        <v/>
      </c>
      <c r="H302" s="20" t="str">
        <f t="shared" si="52"/>
        <v/>
      </c>
      <c r="I302" s="19" t="str">
        <f t="shared" si="53"/>
        <v/>
      </c>
      <c r="J302" s="19" t="str">
        <f>IF(OR($A302="",$H302=""),"",IF($H302="Not in Web Tool","Unmatched",_xlfn.XLOOKUP($H302,'RAW Data'!$E:$E,'RAW Data'!$F:$F,"Unmapped")))</f>
        <v/>
      </c>
      <c r="K302" s="19" t="str">
        <f t="shared" si="54"/>
        <v/>
      </c>
      <c r="M302" s="21" t="str">
        <f t="shared" si="55"/>
        <v/>
      </c>
      <c r="N302" s="21" t="str">
        <f t="shared" si="56"/>
        <v/>
      </c>
      <c r="P302" s="22" t="s">
        <v>161</v>
      </c>
      <c r="Q302" s="23">
        <v>298</v>
      </c>
      <c r="R302" s="23" t="str">
        <f>IF($C$3="Live Paste",IF($P302="","",$P302&amp;""),IF($AD$3="","",INDEX('Extraction History'!$A$3:$DT$9102,$Q302,$AD$3)&amp;""))</f>
        <v>Break (NON MAN) · 04:38</v>
      </c>
      <c r="S302" s="23">
        <f t="shared" si="63"/>
        <v>1785</v>
      </c>
      <c r="T302" s="23" t="str">
        <f t="shared" si="57"/>
        <v/>
      </c>
      <c r="U302" s="23" t="str">
        <f t="shared" si="58"/>
        <v/>
      </c>
      <c r="V302" s="24" t="str">
        <f t="shared" si="59"/>
        <v/>
      </c>
      <c r="W302" s="23">
        <f t="shared" si="64"/>
        <v>1786</v>
      </c>
      <c r="X302" s="23" t="str">
        <f t="shared" si="60"/>
        <v/>
      </c>
      <c r="Y302" s="23" t="str">
        <f t="shared" si="61"/>
        <v/>
      </c>
      <c r="Z302" s="23" t="str">
        <f t="shared" si="62"/>
        <v/>
      </c>
      <c r="AA302" s="25" t="str">
        <f>IF($U302="","",IF(COUNTIF(HC!$C:$C,$U302)&gt;0,"Y",IF(COUNTIF($U$5:$U302,$U302)=1,"N","dup")))</f>
        <v/>
      </c>
    </row>
    <row r="303" spans="1:27" x14ac:dyDescent="0.3">
      <c r="A303" s="19" t="str">
        <f>IF(INDEX('Agents Shift'!$B:$B,ROW())="","",INDEX('Agents Shift'!$B:$B,ROW()))</f>
        <v/>
      </c>
      <c r="B303" s="20" t="str">
        <f>IF($A303="","",_xlfn.XLOOKUP($A303,HC!$A:$A,HC!$B:$B,""))</f>
        <v/>
      </c>
      <c r="C303" s="19" t="str">
        <f>IF($A303="","",_xlfn.XLOOKUP($A303,HC!$A:$A,HC!$E:$E,""))</f>
        <v/>
      </c>
      <c r="D303" s="20" t="str">
        <f>IF($A303="","",_xlfn.XLOOKUP($A303,HC!$A:$A,HC!$D:$D,""))</f>
        <v/>
      </c>
      <c r="E303" s="68" t="str">
        <f>IF(OR($A303="",$AE$3=""),"",IFERROR(IF(ISBLANK(INDEX('Agents Shift'!$F:$S,MATCH($A303,'Agents Shift'!$B:$B,0),$AE$3)),"",INDEX('Agents Shift'!$F:$S,MATCH($A303,'Agents Shift'!$B:$B,0),$AE$3)),""))</f>
        <v/>
      </c>
      <c r="F303" s="68" t="str">
        <f>IF(OR($A303="",$AE$3=""),"",IFERROR(IF(ISBLANK(INDEX('Agents Shift'!$F:$S,MATCH($A303,'Agents Shift'!$B:$B,0),$AE$3+1)),"",INDEX('Agents Shift'!$F:$S,MATCH($A303,'Agents Shift'!$B:$B,0),$AE$3+1)),""))</f>
        <v/>
      </c>
      <c r="G303" s="20" t="str">
        <f>IF($A303="","",_xlfn.XLOOKUP($A303,HC!$A:$A,HC!$C:$C,""))</f>
        <v/>
      </c>
      <c r="H303" s="20" t="str">
        <f t="shared" si="52"/>
        <v/>
      </c>
      <c r="I303" s="19" t="str">
        <f t="shared" si="53"/>
        <v/>
      </c>
      <c r="J303" s="19" t="str">
        <f>IF(OR($A303="",$H303=""),"",IF($H303="Not in Web Tool","Unmatched",_xlfn.XLOOKUP($H303,'RAW Data'!$E:$E,'RAW Data'!$F:$F,"Unmapped")))</f>
        <v/>
      </c>
      <c r="K303" s="19" t="str">
        <f t="shared" si="54"/>
        <v/>
      </c>
      <c r="M303" s="21" t="str">
        <f t="shared" si="55"/>
        <v/>
      </c>
      <c r="N303" s="21" t="str">
        <f t="shared" si="56"/>
        <v/>
      </c>
      <c r="P303" s="22" t="s">
        <v>162</v>
      </c>
      <c r="Q303" s="23">
        <v>299</v>
      </c>
      <c r="R303" s="23" t="str">
        <f>IF($C$3="Live Paste",IF($P303="","",$P303&amp;""),IF($AD$3="","",INDEX('Extraction History'!$A$3:$DT$9102,$Q303,$AD$3)&amp;""))</f>
        <v> 4  3  1</v>
      </c>
      <c r="S303" s="23">
        <f t="shared" si="63"/>
        <v>1791</v>
      </c>
      <c r="T303" s="23" t="str">
        <f t="shared" si="57"/>
        <v/>
      </c>
      <c r="U303" s="23" t="str">
        <f t="shared" si="58"/>
        <v/>
      </c>
      <c r="V303" s="24" t="str">
        <f t="shared" si="59"/>
        <v/>
      </c>
      <c r="W303" s="23">
        <f t="shared" si="64"/>
        <v>1792</v>
      </c>
      <c r="X303" s="23" t="str">
        <f t="shared" si="60"/>
        <v/>
      </c>
      <c r="Y303" s="23" t="str">
        <f t="shared" si="61"/>
        <v/>
      </c>
      <c r="Z303" s="23" t="str">
        <f t="shared" si="62"/>
        <v/>
      </c>
      <c r="AA303" s="25" t="str">
        <f>IF($U303="","",IF(COUNTIF(HC!$C:$C,$U303)&gt;0,"Y",IF(COUNTIF($U$5:$U303,$U303)=1,"N","dup")))</f>
        <v/>
      </c>
    </row>
    <row r="304" spans="1:27" x14ac:dyDescent="0.3">
      <c r="A304" s="19" t="str">
        <f>IF(INDEX('Agents Shift'!$B:$B,ROW())="","",INDEX('Agents Shift'!$B:$B,ROW()))</f>
        <v/>
      </c>
      <c r="B304" s="20" t="str">
        <f>IF($A304="","",_xlfn.XLOOKUP($A304,HC!$A:$A,HC!$B:$B,""))</f>
        <v/>
      </c>
      <c r="C304" s="19" t="str">
        <f>IF($A304="","",_xlfn.XLOOKUP($A304,HC!$A:$A,HC!$E:$E,""))</f>
        <v/>
      </c>
      <c r="D304" s="20" t="str">
        <f>IF($A304="","",_xlfn.XLOOKUP($A304,HC!$A:$A,HC!$D:$D,""))</f>
        <v/>
      </c>
      <c r="E304" s="68" t="str">
        <f>IF(OR($A304="",$AE$3=""),"",IFERROR(IF(ISBLANK(INDEX('Agents Shift'!$F:$S,MATCH($A304,'Agents Shift'!$B:$B,0),$AE$3)),"",INDEX('Agents Shift'!$F:$S,MATCH($A304,'Agents Shift'!$B:$B,0),$AE$3)),""))</f>
        <v/>
      </c>
      <c r="F304" s="68" t="str">
        <f>IF(OR($A304="",$AE$3=""),"",IFERROR(IF(ISBLANK(INDEX('Agents Shift'!$F:$S,MATCH($A304,'Agents Shift'!$B:$B,0),$AE$3+1)),"",INDEX('Agents Shift'!$F:$S,MATCH($A304,'Agents Shift'!$B:$B,0),$AE$3+1)),""))</f>
        <v/>
      </c>
      <c r="G304" s="20" t="str">
        <f>IF($A304="","",_xlfn.XLOOKUP($A304,HC!$A:$A,HC!$C:$C,""))</f>
        <v/>
      </c>
      <c r="H304" s="20" t="str">
        <f t="shared" si="52"/>
        <v/>
      </c>
      <c r="I304" s="19" t="str">
        <f t="shared" si="53"/>
        <v/>
      </c>
      <c r="J304" s="19" t="str">
        <f>IF(OR($A304="",$H304=""),"",IF($H304="Not in Web Tool","Unmatched",_xlfn.XLOOKUP($H304,'RAW Data'!$E:$E,'RAW Data'!$F:$F,"Unmapped")))</f>
        <v/>
      </c>
      <c r="K304" s="19" t="str">
        <f t="shared" si="54"/>
        <v/>
      </c>
      <c r="M304" s="21" t="str">
        <f t="shared" si="55"/>
        <v/>
      </c>
      <c r="N304" s="21" t="str">
        <f t="shared" si="56"/>
        <v/>
      </c>
      <c r="P304" s="22" t="s">
        <v>163</v>
      </c>
      <c r="Q304" s="23">
        <v>300</v>
      </c>
      <c r="R304" s="23" t="str">
        <f>IF($C$3="Live Paste",IF($P304="","",$P304&amp;""),IF($AD$3="","",INDEX('Extraction History'!$A$3:$DT$9102,$Q304,$AD$3)&amp;""))</f>
        <v> 01:04:23  00:00:00 9 June 2026 11:00 · 02:59:46</v>
      </c>
      <c r="S304" s="23">
        <f t="shared" si="63"/>
        <v>1797</v>
      </c>
      <c r="T304" s="23" t="str">
        <f t="shared" si="57"/>
        <v/>
      </c>
      <c r="U304" s="23" t="str">
        <f t="shared" si="58"/>
        <v/>
      </c>
      <c r="V304" s="24" t="str">
        <f t="shared" si="59"/>
        <v/>
      </c>
      <c r="W304" s="23">
        <f t="shared" si="64"/>
        <v>1798</v>
      </c>
      <c r="X304" s="23" t="str">
        <f t="shared" si="60"/>
        <v/>
      </c>
      <c r="Y304" s="23" t="str">
        <f t="shared" si="61"/>
        <v/>
      </c>
      <c r="Z304" s="23" t="str">
        <f t="shared" si="62"/>
        <v/>
      </c>
      <c r="AA304" s="25" t="str">
        <f>IF($U304="","",IF(COUNTIF(HC!$C:$C,$U304)&gt;0,"Y",IF(COUNTIF($U$5:$U304,$U304)=1,"N","dup")))</f>
        <v/>
      </c>
    </row>
    <row r="305" spans="1:27" x14ac:dyDescent="0.3">
      <c r="A305" s="19" t="str">
        <f>IF(INDEX('Agents Shift'!$B:$B,ROW())="","",INDEX('Agents Shift'!$B:$B,ROW()))</f>
        <v/>
      </c>
      <c r="B305" s="20" t="str">
        <f>IF($A305="","",_xlfn.XLOOKUP($A305,HC!$A:$A,HC!$B:$B,""))</f>
        <v/>
      </c>
      <c r="C305" s="19" t="str">
        <f>IF($A305="","",_xlfn.XLOOKUP($A305,HC!$A:$A,HC!$E:$E,""))</f>
        <v/>
      </c>
      <c r="D305" s="20" t="str">
        <f>IF($A305="","",_xlfn.XLOOKUP($A305,HC!$A:$A,HC!$D:$D,""))</f>
        <v/>
      </c>
      <c r="E305" s="68" t="str">
        <f>IF(OR($A305="",$AE$3=""),"",IFERROR(IF(ISBLANK(INDEX('Agents Shift'!$F:$S,MATCH($A305,'Agents Shift'!$B:$B,0),$AE$3)),"",INDEX('Agents Shift'!$F:$S,MATCH($A305,'Agents Shift'!$B:$B,0),$AE$3)),""))</f>
        <v/>
      </c>
      <c r="F305" s="68" t="str">
        <f>IF(OR($A305="",$AE$3=""),"",IFERROR(IF(ISBLANK(INDEX('Agents Shift'!$F:$S,MATCH($A305,'Agents Shift'!$B:$B,0),$AE$3+1)),"",INDEX('Agents Shift'!$F:$S,MATCH($A305,'Agents Shift'!$B:$B,0),$AE$3+1)),""))</f>
        <v/>
      </c>
      <c r="G305" s="20" t="str">
        <f>IF($A305="","",_xlfn.XLOOKUP($A305,HC!$A:$A,HC!$C:$C,""))</f>
        <v/>
      </c>
      <c r="H305" s="20" t="str">
        <f t="shared" si="52"/>
        <v/>
      </c>
      <c r="I305" s="19" t="str">
        <f t="shared" si="53"/>
        <v/>
      </c>
      <c r="J305" s="19" t="str">
        <f>IF(OR($A305="",$H305=""),"",IF($H305="Not in Web Tool","Unmatched",_xlfn.XLOOKUP($H305,'RAW Data'!$E:$E,'RAW Data'!$F:$F,"Unmapped")))</f>
        <v/>
      </c>
      <c r="K305" s="19" t="str">
        <f t="shared" si="54"/>
        <v/>
      </c>
      <c r="M305" s="21" t="str">
        <f t="shared" si="55"/>
        <v/>
      </c>
      <c r="N305" s="21" t="str">
        <f t="shared" si="56"/>
        <v/>
      </c>
      <c r="P305" s="22" t="s">
        <v>34</v>
      </c>
      <c r="Q305" s="23">
        <v>301</v>
      </c>
      <c r="R305" s="23" t="str">
        <f>IF($C$3="Live Paste",IF($P305="","",$P305&amp;""),IF($AD$3="","",INDEX('Extraction History'!$A$3:$DT$9102,$Q305,$AD$3)&amp;""))</f>
        <v>Employee State</v>
      </c>
      <c r="S305" s="23">
        <f t="shared" si="63"/>
        <v>1803</v>
      </c>
      <c r="T305" s="23" t="str">
        <f t="shared" si="57"/>
        <v/>
      </c>
      <c r="U305" s="23" t="str">
        <f t="shared" si="58"/>
        <v/>
      </c>
      <c r="V305" s="24" t="str">
        <f t="shared" si="59"/>
        <v/>
      </c>
      <c r="W305" s="23">
        <f t="shared" si="64"/>
        <v>1804</v>
      </c>
      <c r="X305" s="23" t="str">
        <f t="shared" si="60"/>
        <v/>
      </c>
      <c r="Y305" s="23" t="str">
        <f t="shared" si="61"/>
        <v/>
      </c>
      <c r="Z305" s="23" t="str">
        <f t="shared" si="62"/>
        <v/>
      </c>
      <c r="AA305" s="25" t="str">
        <f>IF($U305="","",IF(COUNTIF(HC!$C:$C,$U305)&gt;0,"Y",IF(COUNTIF($U$5:$U305,$U305)=1,"N","dup")))</f>
        <v/>
      </c>
    </row>
    <row r="306" spans="1:27" x14ac:dyDescent="0.3">
      <c r="A306" s="19" t="str">
        <f>IF(INDEX('Agents Shift'!$B:$B,ROW())="","",INDEX('Agents Shift'!$B:$B,ROW()))</f>
        <v/>
      </c>
      <c r="B306" s="20" t="str">
        <f>IF($A306="","",_xlfn.XLOOKUP($A306,HC!$A:$A,HC!$B:$B,""))</f>
        <v/>
      </c>
      <c r="C306" s="19" t="str">
        <f>IF($A306="","",_xlfn.XLOOKUP($A306,HC!$A:$A,HC!$E:$E,""))</f>
        <v/>
      </c>
      <c r="D306" s="20" t="str">
        <f>IF($A306="","",_xlfn.XLOOKUP($A306,HC!$A:$A,HC!$D:$D,""))</f>
        <v/>
      </c>
      <c r="E306" s="68" t="str">
        <f>IF(OR($A306="",$AE$3=""),"",IFERROR(IF(ISBLANK(INDEX('Agents Shift'!$F:$S,MATCH($A306,'Agents Shift'!$B:$B,0),$AE$3)),"",INDEX('Agents Shift'!$F:$S,MATCH($A306,'Agents Shift'!$B:$B,0),$AE$3)),""))</f>
        <v/>
      </c>
      <c r="F306" s="68" t="str">
        <f>IF(OR($A306="",$AE$3=""),"",IFERROR(IF(ISBLANK(INDEX('Agents Shift'!$F:$S,MATCH($A306,'Agents Shift'!$B:$B,0),$AE$3+1)),"",INDEX('Agents Shift'!$F:$S,MATCH($A306,'Agents Shift'!$B:$B,0),$AE$3+1)),""))</f>
        <v/>
      </c>
      <c r="G306" s="20" t="str">
        <f>IF($A306="","",_xlfn.XLOOKUP($A306,HC!$A:$A,HC!$C:$C,""))</f>
        <v/>
      </c>
      <c r="H306" s="20" t="str">
        <f t="shared" si="52"/>
        <v/>
      </c>
      <c r="I306" s="19" t="str">
        <f t="shared" si="53"/>
        <v/>
      </c>
      <c r="J306" s="19" t="str">
        <f>IF(OR($A306="",$H306=""),"",IF($H306="Not in Web Tool","Unmatched",_xlfn.XLOOKUP($H306,'RAW Data'!$E:$E,'RAW Data'!$F:$F,"Unmapped")))</f>
        <v/>
      </c>
      <c r="K306" s="19" t="str">
        <f t="shared" si="54"/>
        <v/>
      </c>
      <c r="M306" s="21" t="str">
        <f t="shared" si="55"/>
        <v/>
      </c>
      <c r="N306" s="21" t="str">
        <f t="shared" si="56"/>
        <v/>
      </c>
      <c r="P306" s="22" t="s">
        <v>39</v>
      </c>
      <c r="Q306" s="23">
        <v>302</v>
      </c>
      <c r="R306" s="23" t="str">
        <f>IF($C$3="Live Paste",IF($P306="","",$P306&amp;""),IF($AD$3="","",INDEX('Extraction History'!$A$3:$DT$9102,$Q306,$AD$3)&amp;""))</f>
        <v>DA</v>
      </c>
      <c r="S306" s="23">
        <f t="shared" si="63"/>
        <v>1809</v>
      </c>
      <c r="T306" s="23" t="str">
        <f t="shared" si="57"/>
        <v/>
      </c>
      <c r="U306" s="23" t="str">
        <f t="shared" si="58"/>
        <v/>
      </c>
      <c r="V306" s="24" t="str">
        <f t="shared" si="59"/>
        <v/>
      </c>
      <c r="W306" s="23">
        <f t="shared" si="64"/>
        <v>1810</v>
      </c>
      <c r="X306" s="23" t="str">
        <f t="shared" si="60"/>
        <v/>
      </c>
      <c r="Y306" s="23" t="str">
        <f t="shared" si="61"/>
        <v/>
      </c>
      <c r="Z306" s="23" t="str">
        <f t="shared" si="62"/>
        <v/>
      </c>
      <c r="AA306" s="25" t="str">
        <f>IF($U306="","",IF(COUNTIF(HC!$C:$C,$U306)&gt;0,"Y",IF(COUNTIF($U$5:$U306,$U306)=1,"N","dup")))</f>
        <v/>
      </c>
    </row>
    <row r="307" spans="1:27" x14ac:dyDescent="0.3">
      <c r="A307" s="19" t="str">
        <f>IF(INDEX('Agents Shift'!$B:$B,ROW())="","",INDEX('Agents Shift'!$B:$B,ROW()))</f>
        <v/>
      </c>
      <c r="B307" s="20" t="str">
        <f>IF($A307="","",_xlfn.XLOOKUP($A307,HC!$A:$A,HC!$B:$B,""))</f>
        <v/>
      </c>
      <c r="C307" s="19" t="str">
        <f>IF($A307="","",_xlfn.XLOOKUP($A307,HC!$A:$A,HC!$E:$E,""))</f>
        <v/>
      </c>
      <c r="D307" s="20" t="str">
        <f>IF($A307="","",_xlfn.XLOOKUP($A307,HC!$A:$A,HC!$D:$D,""))</f>
        <v/>
      </c>
      <c r="E307" s="68" t="str">
        <f>IF(OR($A307="",$AE$3=""),"",IFERROR(IF(ISBLANK(INDEX('Agents Shift'!$F:$S,MATCH($A307,'Agents Shift'!$B:$B,0),$AE$3)),"",INDEX('Agents Shift'!$F:$S,MATCH($A307,'Agents Shift'!$B:$B,0),$AE$3)),""))</f>
        <v/>
      </c>
      <c r="F307" s="68" t="str">
        <f>IF(OR($A307="",$AE$3=""),"",IFERROR(IF(ISBLANK(INDEX('Agents Shift'!$F:$S,MATCH($A307,'Agents Shift'!$B:$B,0),$AE$3+1)),"",INDEX('Agents Shift'!$F:$S,MATCH($A307,'Agents Shift'!$B:$B,0),$AE$3+1)),""))</f>
        <v/>
      </c>
      <c r="G307" s="20" t="str">
        <f>IF($A307="","",_xlfn.XLOOKUP($A307,HC!$A:$A,HC!$C:$C,""))</f>
        <v/>
      </c>
      <c r="H307" s="20" t="str">
        <f t="shared" si="52"/>
        <v/>
      </c>
      <c r="I307" s="19" t="str">
        <f t="shared" si="53"/>
        <v/>
      </c>
      <c r="J307" s="19" t="str">
        <f>IF(OR($A307="",$H307=""),"",IF($H307="Not in Web Tool","Unmatched",_xlfn.XLOOKUP($H307,'RAW Data'!$E:$E,'RAW Data'!$F:$F,"Unmapped")))</f>
        <v/>
      </c>
      <c r="K307" s="19" t="str">
        <f t="shared" si="54"/>
        <v/>
      </c>
      <c r="M307" s="21" t="str">
        <f t="shared" si="55"/>
        <v/>
      </c>
      <c r="N307" s="21" t="str">
        <f t="shared" si="56"/>
        <v/>
      </c>
      <c r="P307" s="22" t="s">
        <v>204</v>
      </c>
      <c r="Q307" s="23">
        <v>303</v>
      </c>
      <c r="R307" s="23" t="str">
        <f>IF($C$3="Live Paste",IF($P307="","",$P307&amp;""),IF($AD$3="","",INDEX('Extraction History'!$A$3:$DT$9102,$Q307,$AD$3)&amp;""))</f>
        <v>Dummy_USR 124 25108</v>
      </c>
      <c r="S307" s="23">
        <f t="shared" si="63"/>
        <v>1815</v>
      </c>
      <c r="T307" s="23" t="str">
        <f t="shared" si="57"/>
        <v/>
      </c>
      <c r="U307" s="23" t="str">
        <f t="shared" si="58"/>
        <v/>
      </c>
      <c r="V307" s="24" t="str">
        <f t="shared" si="59"/>
        <v/>
      </c>
      <c r="W307" s="23">
        <f t="shared" si="64"/>
        <v>1816</v>
      </c>
      <c r="X307" s="23" t="str">
        <f t="shared" si="60"/>
        <v/>
      </c>
      <c r="Y307" s="23" t="str">
        <f t="shared" si="61"/>
        <v/>
      </c>
      <c r="Z307" s="23" t="str">
        <f t="shared" si="62"/>
        <v/>
      </c>
      <c r="AA307" s="25" t="str">
        <f>IF($U307="","",IF(COUNTIF(HC!$C:$C,$U307)&gt;0,"Y",IF(COUNTIF($U$5:$U307,$U307)=1,"N","dup")))</f>
        <v/>
      </c>
    </row>
    <row r="308" spans="1:27" x14ac:dyDescent="0.3">
      <c r="A308" s="19" t="str">
        <f>IF(INDEX('Agents Shift'!$B:$B,ROW())="","",INDEX('Agents Shift'!$B:$B,ROW()))</f>
        <v/>
      </c>
      <c r="B308" s="20" t="str">
        <f>IF($A308="","",_xlfn.XLOOKUP($A308,HC!$A:$A,HC!$B:$B,""))</f>
        <v/>
      </c>
      <c r="C308" s="19" t="str">
        <f>IF($A308="","",_xlfn.XLOOKUP($A308,HC!$A:$A,HC!$E:$E,""))</f>
        <v/>
      </c>
      <c r="D308" s="20" t="str">
        <f>IF($A308="","",_xlfn.XLOOKUP($A308,HC!$A:$A,HC!$D:$D,""))</f>
        <v/>
      </c>
      <c r="E308" s="68" t="str">
        <f>IF(OR($A308="",$AE$3=""),"",IFERROR(IF(ISBLANK(INDEX('Agents Shift'!$F:$S,MATCH($A308,'Agents Shift'!$B:$B,0),$AE$3)),"",INDEX('Agents Shift'!$F:$S,MATCH($A308,'Agents Shift'!$B:$B,0),$AE$3)),""))</f>
        <v/>
      </c>
      <c r="F308" s="68" t="str">
        <f>IF(OR($A308="",$AE$3=""),"",IFERROR(IF(ISBLANK(INDEX('Agents Shift'!$F:$S,MATCH($A308,'Agents Shift'!$B:$B,0),$AE$3+1)),"",INDEX('Agents Shift'!$F:$S,MATCH($A308,'Agents Shift'!$B:$B,0),$AE$3+1)),""))</f>
        <v/>
      </c>
      <c r="G308" s="20" t="str">
        <f>IF($A308="","",_xlfn.XLOOKUP($A308,HC!$A:$A,HC!$C:$C,""))</f>
        <v/>
      </c>
      <c r="H308" s="20" t="str">
        <f t="shared" si="52"/>
        <v/>
      </c>
      <c r="I308" s="19" t="str">
        <f t="shared" si="53"/>
        <v/>
      </c>
      <c r="J308" s="19" t="str">
        <f>IF(OR($A308="",$H308=""),"",IF($H308="Not in Web Tool","Unmatched",_xlfn.XLOOKUP($H308,'RAW Data'!$E:$E,'RAW Data'!$F:$F,"Unmapped")))</f>
        <v/>
      </c>
      <c r="K308" s="19" t="str">
        <f t="shared" si="54"/>
        <v/>
      </c>
      <c r="M308" s="21" t="str">
        <f t="shared" si="55"/>
        <v/>
      </c>
      <c r="N308" s="21" t="str">
        <f t="shared" si="56"/>
        <v/>
      </c>
      <c r="P308" s="22" t="s">
        <v>205</v>
      </c>
      <c r="Q308" s="23">
        <v>304</v>
      </c>
      <c r="R308" s="23" t="str">
        <f>IF($C$3="Live Paste",IF($P308="","",$P308&amp;""),IF($AD$3="","",INDEX('Extraction History'!$A$3:$DT$9102,$Q308,$AD$3)&amp;""))</f>
        <v>Available · 04:25</v>
      </c>
      <c r="S308" s="23">
        <f t="shared" si="63"/>
        <v>1821</v>
      </c>
      <c r="T308" s="23" t="str">
        <f t="shared" si="57"/>
        <v/>
      </c>
      <c r="U308" s="23" t="str">
        <f t="shared" si="58"/>
        <v/>
      </c>
      <c r="V308" s="24" t="str">
        <f t="shared" si="59"/>
        <v/>
      </c>
      <c r="W308" s="23">
        <f t="shared" si="64"/>
        <v>1822</v>
      </c>
      <c r="X308" s="23" t="str">
        <f t="shared" si="60"/>
        <v/>
      </c>
      <c r="Y308" s="23" t="str">
        <f t="shared" si="61"/>
        <v/>
      </c>
      <c r="Z308" s="23" t="str">
        <f t="shared" si="62"/>
        <v/>
      </c>
      <c r="AA308" s="25" t="str">
        <f>IF($U308="","",IF(COUNTIF(HC!$C:$C,$U308)&gt;0,"Y",IF(COUNTIF($U$5:$U308,$U308)=1,"N","dup")))</f>
        <v/>
      </c>
    </row>
    <row r="309" spans="1:27" x14ac:dyDescent="0.3">
      <c r="A309" s="19" t="str">
        <f>IF(INDEX('Agents Shift'!$B:$B,ROW())="","",INDEX('Agents Shift'!$B:$B,ROW()))</f>
        <v/>
      </c>
      <c r="B309" s="20" t="str">
        <f>IF($A309="","",_xlfn.XLOOKUP($A309,HC!$A:$A,HC!$B:$B,""))</f>
        <v/>
      </c>
      <c r="C309" s="19" t="str">
        <f>IF($A309="","",_xlfn.XLOOKUP($A309,HC!$A:$A,HC!$E:$E,""))</f>
        <v/>
      </c>
      <c r="D309" s="20" t="str">
        <f>IF($A309="","",_xlfn.XLOOKUP($A309,HC!$A:$A,HC!$D:$D,""))</f>
        <v/>
      </c>
      <c r="E309" s="68" t="str">
        <f>IF(OR($A309="",$AE$3=""),"",IFERROR(IF(ISBLANK(INDEX('Agents Shift'!$F:$S,MATCH($A309,'Agents Shift'!$B:$B,0),$AE$3)),"",INDEX('Agents Shift'!$F:$S,MATCH($A309,'Agents Shift'!$B:$B,0),$AE$3)),""))</f>
        <v/>
      </c>
      <c r="F309" s="68" t="str">
        <f>IF(OR($A309="",$AE$3=""),"",IFERROR(IF(ISBLANK(INDEX('Agents Shift'!$F:$S,MATCH($A309,'Agents Shift'!$B:$B,0),$AE$3+1)),"",INDEX('Agents Shift'!$F:$S,MATCH($A309,'Agents Shift'!$B:$B,0),$AE$3+1)),""))</f>
        <v/>
      </c>
      <c r="G309" s="20" t="str">
        <f>IF($A309="","",_xlfn.XLOOKUP($A309,HC!$A:$A,HC!$C:$C,""))</f>
        <v/>
      </c>
      <c r="H309" s="20" t="str">
        <f t="shared" si="52"/>
        <v/>
      </c>
      <c r="I309" s="19" t="str">
        <f t="shared" si="53"/>
        <v/>
      </c>
      <c r="J309" s="19" t="str">
        <f>IF(OR($A309="",$H309=""),"",IF($H309="Not in Web Tool","Unmatched",_xlfn.XLOOKUP($H309,'RAW Data'!$E:$E,'RAW Data'!$F:$F,"Unmapped")))</f>
        <v/>
      </c>
      <c r="K309" s="19" t="str">
        <f t="shared" si="54"/>
        <v/>
      </c>
      <c r="M309" s="21" t="str">
        <f t="shared" si="55"/>
        <v/>
      </c>
      <c r="N309" s="21" t="str">
        <f t="shared" si="56"/>
        <v/>
      </c>
      <c r="P309" s="22" t="s">
        <v>206</v>
      </c>
      <c r="Q309" s="23">
        <v>305</v>
      </c>
      <c r="R309" s="23" t="str">
        <f>IF($C$3="Live Paste",IF($P309="","",$P309&amp;""),IF($AD$3="","",INDEX('Extraction History'!$A$3:$DT$9102,$Q309,$AD$3)&amp;""))</f>
        <v> 8  2  5</v>
      </c>
      <c r="S309" s="23">
        <f t="shared" si="63"/>
        <v>1827</v>
      </c>
      <c r="T309" s="23" t="str">
        <f t="shared" si="57"/>
        <v/>
      </c>
      <c r="U309" s="23" t="str">
        <f t="shared" si="58"/>
        <v/>
      </c>
      <c r="V309" s="24" t="str">
        <f t="shared" si="59"/>
        <v/>
      </c>
      <c r="W309" s="23">
        <f t="shared" si="64"/>
        <v>1828</v>
      </c>
      <c r="X309" s="23" t="str">
        <f t="shared" si="60"/>
        <v/>
      </c>
      <c r="Y309" s="23" t="str">
        <f t="shared" si="61"/>
        <v/>
      </c>
      <c r="Z309" s="23" t="str">
        <f t="shared" si="62"/>
        <v/>
      </c>
      <c r="AA309" s="25" t="str">
        <f>IF($U309="","",IF(COUNTIF(HC!$C:$C,$U309)&gt;0,"Y",IF(COUNTIF($U$5:$U309,$U309)=1,"N","dup")))</f>
        <v/>
      </c>
    </row>
    <row r="310" spans="1:27" x14ac:dyDescent="0.3">
      <c r="A310" s="19" t="str">
        <f>IF(INDEX('Agents Shift'!$B:$B,ROW())="","",INDEX('Agents Shift'!$B:$B,ROW()))</f>
        <v/>
      </c>
      <c r="B310" s="20" t="str">
        <f>IF($A310="","",_xlfn.XLOOKUP($A310,HC!$A:$A,HC!$B:$B,""))</f>
        <v/>
      </c>
      <c r="C310" s="19" t="str">
        <f>IF($A310="","",_xlfn.XLOOKUP($A310,HC!$A:$A,HC!$E:$E,""))</f>
        <v/>
      </c>
      <c r="D310" s="20" t="str">
        <f>IF($A310="","",_xlfn.XLOOKUP($A310,HC!$A:$A,HC!$D:$D,""))</f>
        <v/>
      </c>
      <c r="E310" s="68" t="str">
        <f>IF(OR($A310="",$AE$3=""),"",IFERROR(IF(ISBLANK(INDEX('Agents Shift'!$F:$S,MATCH($A310,'Agents Shift'!$B:$B,0),$AE$3)),"",INDEX('Agents Shift'!$F:$S,MATCH($A310,'Agents Shift'!$B:$B,0),$AE$3)),""))</f>
        <v/>
      </c>
      <c r="F310" s="68" t="str">
        <f>IF(OR($A310="",$AE$3=""),"",IFERROR(IF(ISBLANK(INDEX('Agents Shift'!$F:$S,MATCH($A310,'Agents Shift'!$B:$B,0),$AE$3+1)),"",INDEX('Agents Shift'!$F:$S,MATCH($A310,'Agents Shift'!$B:$B,0),$AE$3+1)),""))</f>
        <v/>
      </c>
      <c r="G310" s="20" t="str">
        <f>IF($A310="","",_xlfn.XLOOKUP($A310,HC!$A:$A,HC!$C:$C,""))</f>
        <v/>
      </c>
      <c r="H310" s="20" t="str">
        <f t="shared" si="52"/>
        <v/>
      </c>
      <c r="I310" s="19" t="str">
        <f t="shared" si="53"/>
        <v/>
      </c>
      <c r="J310" s="19" t="str">
        <f>IF(OR($A310="",$H310=""),"",IF($H310="Not in Web Tool","Unmatched",_xlfn.XLOOKUP($H310,'RAW Data'!$E:$E,'RAW Data'!$F:$F,"Unmapped")))</f>
        <v/>
      </c>
      <c r="K310" s="19" t="str">
        <f t="shared" si="54"/>
        <v/>
      </c>
      <c r="M310" s="21" t="str">
        <f t="shared" si="55"/>
        <v/>
      </c>
      <c r="N310" s="21" t="str">
        <f t="shared" si="56"/>
        <v/>
      </c>
      <c r="P310" s="22" t="s">
        <v>207</v>
      </c>
      <c r="Q310" s="23">
        <v>306</v>
      </c>
      <c r="R310" s="23" t="str">
        <f>IF($C$3="Live Paste",IF($P310="","",$P310&amp;""),IF($AD$3="","",INDEX('Extraction History'!$A$3:$DT$9102,$Q310,$AD$3)&amp;""))</f>
        <v> --:--:--  --:--:-- 9 June 2026 09:01 · 06:58:29</v>
      </c>
      <c r="S310" s="23">
        <f t="shared" si="63"/>
        <v>1833</v>
      </c>
      <c r="T310" s="23" t="str">
        <f t="shared" si="57"/>
        <v/>
      </c>
      <c r="U310" s="23" t="str">
        <f t="shared" si="58"/>
        <v/>
      </c>
      <c r="V310" s="24" t="str">
        <f t="shared" si="59"/>
        <v/>
      </c>
      <c r="W310" s="23">
        <f t="shared" si="64"/>
        <v>1834</v>
      </c>
      <c r="X310" s="23" t="str">
        <f t="shared" si="60"/>
        <v/>
      </c>
      <c r="Y310" s="23" t="str">
        <f t="shared" si="61"/>
        <v/>
      </c>
      <c r="Z310" s="23" t="str">
        <f t="shared" si="62"/>
        <v/>
      </c>
      <c r="AA310" s="25" t="str">
        <f>IF($U310="","",IF(COUNTIF(HC!$C:$C,$U310)&gt;0,"Y",IF(COUNTIF($U$5:$U310,$U310)=1,"N","dup")))</f>
        <v/>
      </c>
    </row>
    <row r="311" spans="1:27" x14ac:dyDescent="0.3">
      <c r="A311" s="19" t="str">
        <f>IF(INDEX('Agents Shift'!$B:$B,ROW())="","",INDEX('Agents Shift'!$B:$B,ROW()))</f>
        <v/>
      </c>
      <c r="B311" s="20" t="str">
        <f>IF($A311="","",_xlfn.XLOOKUP($A311,HC!$A:$A,HC!$B:$B,""))</f>
        <v/>
      </c>
      <c r="C311" s="19" t="str">
        <f>IF($A311="","",_xlfn.XLOOKUP($A311,HC!$A:$A,HC!$E:$E,""))</f>
        <v/>
      </c>
      <c r="D311" s="20" t="str">
        <f>IF($A311="","",_xlfn.XLOOKUP($A311,HC!$A:$A,HC!$D:$D,""))</f>
        <v/>
      </c>
      <c r="E311" s="68" t="str">
        <f>IF(OR($A311="",$AE$3=""),"",IFERROR(IF(ISBLANK(INDEX('Agents Shift'!$F:$S,MATCH($A311,'Agents Shift'!$B:$B,0),$AE$3)),"",INDEX('Agents Shift'!$F:$S,MATCH($A311,'Agents Shift'!$B:$B,0),$AE$3)),""))</f>
        <v/>
      </c>
      <c r="F311" s="68" t="str">
        <f>IF(OR($A311="",$AE$3=""),"",IFERROR(IF(ISBLANK(INDEX('Agents Shift'!$F:$S,MATCH($A311,'Agents Shift'!$B:$B,0),$AE$3+1)),"",INDEX('Agents Shift'!$F:$S,MATCH($A311,'Agents Shift'!$B:$B,0),$AE$3+1)),""))</f>
        <v/>
      </c>
      <c r="G311" s="20" t="str">
        <f>IF($A311="","",_xlfn.XLOOKUP($A311,HC!$A:$A,HC!$C:$C,""))</f>
        <v/>
      </c>
      <c r="H311" s="20" t="str">
        <f t="shared" si="52"/>
        <v/>
      </c>
      <c r="I311" s="19" t="str">
        <f t="shared" si="53"/>
        <v/>
      </c>
      <c r="J311" s="19" t="str">
        <f>IF(OR($A311="",$H311=""),"",IF($H311="Not in Web Tool","Unmatched",_xlfn.XLOOKUP($H311,'RAW Data'!$E:$E,'RAW Data'!$F:$F,"Unmapped")))</f>
        <v/>
      </c>
      <c r="K311" s="19" t="str">
        <f t="shared" si="54"/>
        <v/>
      </c>
      <c r="M311" s="21" t="str">
        <f t="shared" si="55"/>
        <v/>
      </c>
      <c r="N311" s="21" t="str">
        <f t="shared" si="56"/>
        <v/>
      </c>
      <c r="P311" s="22" t="s">
        <v>34</v>
      </c>
      <c r="Q311" s="23">
        <v>307</v>
      </c>
      <c r="R311" s="23" t="str">
        <f>IF($C$3="Live Paste",IF($P311="","",$P311&amp;""),IF($AD$3="","",INDEX('Extraction History'!$A$3:$DT$9102,$Q311,$AD$3)&amp;""))</f>
        <v>Employee State</v>
      </c>
      <c r="S311" s="23">
        <f t="shared" si="63"/>
        <v>1839</v>
      </c>
      <c r="T311" s="23" t="str">
        <f t="shared" si="57"/>
        <v/>
      </c>
      <c r="U311" s="23" t="str">
        <f t="shared" si="58"/>
        <v/>
      </c>
      <c r="V311" s="24" t="str">
        <f t="shared" si="59"/>
        <v/>
      </c>
      <c r="W311" s="23">
        <f t="shared" si="64"/>
        <v>1840</v>
      </c>
      <c r="X311" s="23" t="str">
        <f t="shared" si="60"/>
        <v/>
      </c>
      <c r="Y311" s="23" t="str">
        <f t="shared" si="61"/>
        <v/>
      </c>
      <c r="Z311" s="23" t="str">
        <f t="shared" si="62"/>
        <v/>
      </c>
      <c r="AA311" s="25" t="str">
        <f>IF($U311="","",IF(COUNTIF(HC!$C:$C,$U311)&gt;0,"Y",IF(COUNTIF($U$5:$U311,$U311)=1,"N","dup")))</f>
        <v/>
      </c>
    </row>
    <row r="312" spans="1:27" x14ac:dyDescent="0.3">
      <c r="A312" s="19" t="str">
        <f>IF(INDEX('Agents Shift'!$B:$B,ROW())="","",INDEX('Agents Shift'!$B:$B,ROW()))</f>
        <v/>
      </c>
      <c r="B312" s="20" t="str">
        <f>IF($A312="","",_xlfn.XLOOKUP($A312,HC!$A:$A,HC!$B:$B,""))</f>
        <v/>
      </c>
      <c r="C312" s="19" t="str">
        <f>IF($A312="","",_xlfn.XLOOKUP($A312,HC!$A:$A,HC!$E:$E,""))</f>
        <v/>
      </c>
      <c r="D312" s="20" t="str">
        <f>IF($A312="","",_xlfn.XLOOKUP($A312,HC!$A:$A,HC!$D:$D,""))</f>
        <v/>
      </c>
      <c r="E312" s="68" t="str">
        <f>IF(OR($A312="",$AE$3=""),"",IFERROR(IF(ISBLANK(INDEX('Agents Shift'!$F:$S,MATCH($A312,'Agents Shift'!$B:$B,0),$AE$3)),"",INDEX('Agents Shift'!$F:$S,MATCH($A312,'Agents Shift'!$B:$B,0),$AE$3)),""))</f>
        <v/>
      </c>
      <c r="F312" s="68" t="str">
        <f>IF(OR($A312="",$AE$3=""),"",IFERROR(IF(ISBLANK(INDEX('Agents Shift'!$F:$S,MATCH($A312,'Agents Shift'!$B:$B,0),$AE$3+1)),"",INDEX('Agents Shift'!$F:$S,MATCH($A312,'Agents Shift'!$B:$B,0),$AE$3+1)),""))</f>
        <v/>
      </c>
      <c r="G312" s="20" t="str">
        <f>IF($A312="","",_xlfn.XLOOKUP($A312,HC!$A:$A,HC!$C:$C,""))</f>
        <v/>
      </c>
      <c r="H312" s="20" t="str">
        <f t="shared" si="52"/>
        <v/>
      </c>
      <c r="I312" s="19" t="str">
        <f t="shared" si="53"/>
        <v/>
      </c>
      <c r="J312" s="19" t="str">
        <f>IF(OR($A312="",$H312=""),"",IF($H312="Not in Web Tool","Unmatched",_xlfn.XLOOKUP($H312,'RAW Data'!$E:$E,'RAW Data'!$F:$F,"Unmapped")))</f>
        <v/>
      </c>
      <c r="K312" s="19" t="str">
        <f t="shared" si="54"/>
        <v/>
      </c>
      <c r="M312" s="21" t="str">
        <f t="shared" si="55"/>
        <v/>
      </c>
      <c r="N312" s="21" t="str">
        <f t="shared" si="56"/>
        <v/>
      </c>
      <c r="P312" s="22" t="s">
        <v>39</v>
      </c>
      <c r="Q312" s="23">
        <v>308</v>
      </c>
      <c r="R312" s="23" t="str">
        <f>IF($C$3="Live Paste",IF($P312="","",$P312&amp;""),IF($AD$3="","",INDEX('Extraction History'!$A$3:$DT$9102,$Q312,$AD$3)&amp;""))</f>
        <v>DA</v>
      </c>
      <c r="S312" s="23">
        <f t="shared" si="63"/>
        <v>1845</v>
      </c>
      <c r="T312" s="23" t="str">
        <f t="shared" si="57"/>
        <v/>
      </c>
      <c r="U312" s="23" t="str">
        <f t="shared" si="58"/>
        <v/>
      </c>
      <c r="V312" s="24" t="str">
        <f t="shared" si="59"/>
        <v/>
      </c>
      <c r="W312" s="23">
        <f t="shared" si="64"/>
        <v>1846</v>
      </c>
      <c r="X312" s="23" t="str">
        <f t="shared" si="60"/>
        <v/>
      </c>
      <c r="Y312" s="23" t="str">
        <f t="shared" si="61"/>
        <v/>
      </c>
      <c r="Z312" s="23" t="str">
        <f t="shared" si="62"/>
        <v/>
      </c>
      <c r="AA312" s="25" t="str">
        <f>IF($U312="","",IF(COUNTIF(HC!$C:$C,$U312)&gt;0,"Y",IF(COUNTIF($U$5:$U312,$U312)=1,"N","dup")))</f>
        <v/>
      </c>
    </row>
    <row r="313" spans="1:27" x14ac:dyDescent="0.3">
      <c r="A313" s="19" t="str">
        <f>IF(INDEX('Agents Shift'!$B:$B,ROW())="","",INDEX('Agents Shift'!$B:$B,ROW()))</f>
        <v/>
      </c>
      <c r="B313" s="20" t="str">
        <f>IF($A313="","",_xlfn.XLOOKUP($A313,HC!$A:$A,HC!$B:$B,""))</f>
        <v/>
      </c>
      <c r="C313" s="19" t="str">
        <f>IF($A313="","",_xlfn.XLOOKUP($A313,HC!$A:$A,HC!$E:$E,""))</f>
        <v/>
      </c>
      <c r="D313" s="20" t="str">
        <f>IF($A313="","",_xlfn.XLOOKUP($A313,HC!$A:$A,HC!$D:$D,""))</f>
        <v/>
      </c>
      <c r="E313" s="68" t="str">
        <f>IF(OR($A313="",$AE$3=""),"",IFERROR(IF(ISBLANK(INDEX('Agents Shift'!$F:$S,MATCH($A313,'Agents Shift'!$B:$B,0),$AE$3)),"",INDEX('Agents Shift'!$F:$S,MATCH($A313,'Agents Shift'!$B:$B,0),$AE$3)),""))</f>
        <v/>
      </c>
      <c r="F313" s="68" t="str">
        <f>IF(OR($A313="",$AE$3=""),"",IFERROR(IF(ISBLANK(INDEX('Agents Shift'!$F:$S,MATCH($A313,'Agents Shift'!$B:$B,0),$AE$3+1)),"",INDEX('Agents Shift'!$F:$S,MATCH($A313,'Agents Shift'!$B:$B,0),$AE$3+1)),""))</f>
        <v/>
      </c>
      <c r="G313" s="20" t="str">
        <f>IF($A313="","",_xlfn.XLOOKUP($A313,HC!$A:$A,HC!$C:$C,""))</f>
        <v/>
      </c>
      <c r="H313" s="20" t="str">
        <f t="shared" si="52"/>
        <v/>
      </c>
      <c r="I313" s="19" t="str">
        <f t="shared" si="53"/>
        <v/>
      </c>
      <c r="J313" s="19" t="str">
        <f>IF(OR($A313="",$H313=""),"",IF($H313="Not in Web Tool","Unmatched",_xlfn.XLOOKUP($H313,'RAW Data'!$E:$E,'RAW Data'!$F:$F,"Unmapped")))</f>
        <v/>
      </c>
      <c r="K313" s="19" t="str">
        <f t="shared" si="54"/>
        <v/>
      </c>
      <c r="M313" s="21" t="str">
        <f t="shared" si="55"/>
        <v/>
      </c>
      <c r="N313" s="21" t="str">
        <f t="shared" si="56"/>
        <v/>
      </c>
      <c r="P313" s="22" t="s">
        <v>208</v>
      </c>
      <c r="Q313" s="23">
        <v>309</v>
      </c>
      <c r="R313" s="23" t="str">
        <f>IF($C$3="Live Paste",IF($P313="","",$P313&amp;""),IF($AD$3="","",INDEX('Extraction History'!$A$3:$DT$9102,$Q313,$AD$3)&amp;""))</f>
        <v>Dummy_USR 123 25134</v>
      </c>
      <c r="S313" s="23">
        <f t="shared" si="63"/>
        <v>1851</v>
      </c>
      <c r="T313" s="23" t="str">
        <f t="shared" si="57"/>
        <v/>
      </c>
      <c r="U313" s="23" t="str">
        <f t="shared" si="58"/>
        <v/>
      </c>
      <c r="V313" s="24" t="str">
        <f t="shared" si="59"/>
        <v/>
      </c>
      <c r="W313" s="23">
        <f t="shared" si="64"/>
        <v>1852</v>
      </c>
      <c r="X313" s="23" t="str">
        <f t="shared" si="60"/>
        <v/>
      </c>
      <c r="Y313" s="23" t="str">
        <f t="shared" si="61"/>
        <v/>
      </c>
      <c r="Z313" s="23" t="str">
        <f t="shared" si="62"/>
        <v/>
      </c>
      <c r="AA313" s="25" t="str">
        <f>IF($U313="","",IF(COUNTIF(HC!$C:$C,$U313)&gt;0,"Y",IF(COUNTIF($U$5:$U313,$U313)=1,"N","dup")))</f>
        <v/>
      </c>
    </row>
    <row r="314" spans="1:27" x14ac:dyDescent="0.3">
      <c r="A314" s="19" t="str">
        <f>IF(INDEX('Agents Shift'!$B:$B,ROW())="","",INDEX('Agents Shift'!$B:$B,ROW()))</f>
        <v/>
      </c>
      <c r="B314" s="20" t="str">
        <f>IF($A314="","",_xlfn.XLOOKUP($A314,HC!$A:$A,HC!$B:$B,""))</f>
        <v/>
      </c>
      <c r="C314" s="19" t="str">
        <f>IF($A314="","",_xlfn.XLOOKUP($A314,HC!$A:$A,HC!$E:$E,""))</f>
        <v/>
      </c>
      <c r="D314" s="20" t="str">
        <f>IF($A314="","",_xlfn.XLOOKUP($A314,HC!$A:$A,HC!$D:$D,""))</f>
        <v/>
      </c>
      <c r="E314" s="68" t="str">
        <f>IF(OR($A314="",$AE$3=""),"",IFERROR(IF(ISBLANK(INDEX('Agents Shift'!$F:$S,MATCH($A314,'Agents Shift'!$B:$B,0),$AE$3)),"",INDEX('Agents Shift'!$F:$S,MATCH($A314,'Agents Shift'!$B:$B,0),$AE$3)),""))</f>
        <v/>
      </c>
      <c r="F314" s="68" t="str">
        <f>IF(OR($A314="",$AE$3=""),"",IFERROR(IF(ISBLANK(INDEX('Agents Shift'!$F:$S,MATCH($A314,'Agents Shift'!$B:$B,0),$AE$3+1)),"",INDEX('Agents Shift'!$F:$S,MATCH($A314,'Agents Shift'!$B:$B,0),$AE$3+1)),""))</f>
        <v/>
      </c>
      <c r="G314" s="20" t="str">
        <f>IF($A314="","",_xlfn.XLOOKUP($A314,HC!$A:$A,HC!$C:$C,""))</f>
        <v/>
      </c>
      <c r="H314" s="20" t="str">
        <f t="shared" si="52"/>
        <v/>
      </c>
      <c r="I314" s="19" t="str">
        <f t="shared" si="53"/>
        <v/>
      </c>
      <c r="J314" s="19" t="str">
        <f>IF(OR($A314="",$H314=""),"",IF($H314="Not in Web Tool","Unmatched",_xlfn.XLOOKUP($H314,'RAW Data'!$E:$E,'RAW Data'!$F:$F,"Unmapped")))</f>
        <v/>
      </c>
      <c r="K314" s="19" t="str">
        <f t="shared" si="54"/>
        <v/>
      </c>
      <c r="M314" s="21" t="str">
        <f t="shared" si="55"/>
        <v/>
      </c>
      <c r="N314" s="21" t="str">
        <f t="shared" si="56"/>
        <v/>
      </c>
      <c r="P314" s="22" t="s">
        <v>209</v>
      </c>
      <c r="Q314" s="23">
        <v>310</v>
      </c>
      <c r="R314" s="23" t="str">
        <f>IF($C$3="Live Paste",IF($P314="","",$P314&amp;""),IF($AD$3="","",INDEX('Extraction History'!$A$3:$DT$9102,$Q314,$AD$3)&amp;""))</f>
        <v>ACD · 09:21</v>
      </c>
      <c r="S314" s="23">
        <f t="shared" si="63"/>
        <v>1857</v>
      </c>
      <c r="T314" s="23" t="str">
        <f t="shared" si="57"/>
        <v/>
      </c>
      <c r="U314" s="23" t="str">
        <f t="shared" si="58"/>
        <v/>
      </c>
      <c r="V314" s="24" t="str">
        <f t="shared" si="59"/>
        <v/>
      </c>
      <c r="W314" s="23">
        <f t="shared" si="64"/>
        <v>1858</v>
      </c>
      <c r="X314" s="23" t="str">
        <f t="shared" si="60"/>
        <v/>
      </c>
      <c r="Y314" s="23" t="str">
        <f t="shared" si="61"/>
        <v/>
      </c>
      <c r="Z314" s="23" t="str">
        <f t="shared" si="62"/>
        <v/>
      </c>
      <c r="AA314" s="25" t="str">
        <f>IF($U314="","",IF(COUNTIF(HC!$C:$C,$U314)&gt;0,"Y",IF(COUNTIF($U$5:$U314,$U314)=1,"N","dup")))</f>
        <v/>
      </c>
    </row>
    <row r="315" spans="1:27" x14ac:dyDescent="0.3">
      <c r="A315" s="19" t="str">
        <f>IF(INDEX('Agents Shift'!$B:$B,ROW())="","",INDEX('Agents Shift'!$B:$B,ROW()))</f>
        <v/>
      </c>
      <c r="B315" s="20" t="str">
        <f>IF($A315="","",_xlfn.XLOOKUP($A315,HC!$A:$A,HC!$B:$B,""))</f>
        <v/>
      </c>
      <c r="C315" s="19" t="str">
        <f>IF($A315="","",_xlfn.XLOOKUP($A315,HC!$A:$A,HC!$E:$E,""))</f>
        <v/>
      </c>
      <c r="D315" s="20" t="str">
        <f>IF($A315="","",_xlfn.XLOOKUP($A315,HC!$A:$A,HC!$D:$D,""))</f>
        <v/>
      </c>
      <c r="E315" s="68" t="str">
        <f>IF(OR($A315="",$AE$3=""),"",IFERROR(IF(ISBLANK(INDEX('Agents Shift'!$F:$S,MATCH($A315,'Agents Shift'!$B:$B,0),$AE$3)),"",INDEX('Agents Shift'!$F:$S,MATCH($A315,'Agents Shift'!$B:$B,0),$AE$3)),""))</f>
        <v/>
      </c>
      <c r="F315" s="68" t="str">
        <f>IF(OR($A315="",$AE$3=""),"",IFERROR(IF(ISBLANK(INDEX('Agents Shift'!$F:$S,MATCH($A315,'Agents Shift'!$B:$B,0),$AE$3+1)),"",INDEX('Agents Shift'!$F:$S,MATCH($A315,'Agents Shift'!$B:$B,0),$AE$3+1)),""))</f>
        <v/>
      </c>
      <c r="G315" s="20" t="str">
        <f>IF($A315="","",_xlfn.XLOOKUP($A315,HC!$A:$A,HC!$C:$C,""))</f>
        <v/>
      </c>
      <c r="H315" s="20" t="str">
        <f t="shared" si="52"/>
        <v/>
      </c>
      <c r="I315" s="19" t="str">
        <f t="shared" si="53"/>
        <v/>
      </c>
      <c r="J315" s="19" t="str">
        <f>IF(OR($A315="",$H315=""),"",IF($H315="Not in Web Tool","Unmatched",_xlfn.XLOOKUP($H315,'RAW Data'!$E:$E,'RAW Data'!$F:$F,"Unmapped")))</f>
        <v/>
      </c>
      <c r="K315" s="19" t="str">
        <f t="shared" si="54"/>
        <v/>
      </c>
      <c r="M315" s="21" t="str">
        <f t="shared" si="55"/>
        <v/>
      </c>
      <c r="N315" s="21" t="str">
        <f t="shared" si="56"/>
        <v/>
      </c>
      <c r="P315" s="22" t="s">
        <v>210</v>
      </c>
      <c r="Q315" s="23">
        <v>311</v>
      </c>
      <c r="R315" s="23" t="str">
        <f>IF($C$3="Live Paste",IF($P315="","",$P315&amp;""),IF($AD$3="","",INDEX('Extraction History'!$A$3:$DT$9102,$Q315,$AD$3)&amp;""))</f>
        <v> 3  1  1</v>
      </c>
      <c r="S315" s="23">
        <f t="shared" si="63"/>
        <v>1863</v>
      </c>
      <c r="T315" s="23" t="str">
        <f t="shared" si="57"/>
        <v/>
      </c>
      <c r="U315" s="23" t="str">
        <f t="shared" si="58"/>
        <v/>
      </c>
      <c r="V315" s="24" t="str">
        <f t="shared" si="59"/>
        <v/>
      </c>
      <c r="W315" s="23">
        <f t="shared" si="64"/>
        <v>1864</v>
      </c>
      <c r="X315" s="23" t="str">
        <f t="shared" si="60"/>
        <v/>
      </c>
      <c r="Y315" s="23" t="str">
        <f t="shared" si="61"/>
        <v/>
      </c>
      <c r="Z315" s="23" t="str">
        <f t="shared" si="62"/>
        <v/>
      </c>
      <c r="AA315" s="25" t="str">
        <f>IF($U315="","",IF(COUNTIF(HC!$C:$C,$U315)&gt;0,"Y",IF(COUNTIF($U$5:$U315,$U315)=1,"N","dup")))</f>
        <v/>
      </c>
    </row>
    <row r="316" spans="1:27" x14ac:dyDescent="0.3">
      <c r="A316" s="19" t="str">
        <f>IF(INDEX('Agents Shift'!$B:$B,ROW())="","",INDEX('Agents Shift'!$B:$B,ROW()))</f>
        <v/>
      </c>
      <c r="B316" s="20" t="str">
        <f>IF($A316="","",_xlfn.XLOOKUP($A316,HC!$A:$A,HC!$B:$B,""))</f>
        <v/>
      </c>
      <c r="C316" s="19" t="str">
        <f>IF($A316="","",_xlfn.XLOOKUP($A316,HC!$A:$A,HC!$E:$E,""))</f>
        <v/>
      </c>
      <c r="D316" s="20" t="str">
        <f>IF($A316="","",_xlfn.XLOOKUP($A316,HC!$A:$A,HC!$D:$D,""))</f>
        <v/>
      </c>
      <c r="E316" s="68" t="str">
        <f>IF(OR($A316="",$AE$3=""),"",IFERROR(IF(ISBLANK(INDEX('Agents Shift'!$F:$S,MATCH($A316,'Agents Shift'!$B:$B,0),$AE$3)),"",INDEX('Agents Shift'!$F:$S,MATCH($A316,'Agents Shift'!$B:$B,0),$AE$3)),""))</f>
        <v/>
      </c>
      <c r="F316" s="68" t="str">
        <f>IF(OR($A316="",$AE$3=""),"",IFERROR(IF(ISBLANK(INDEX('Agents Shift'!$F:$S,MATCH($A316,'Agents Shift'!$B:$B,0),$AE$3+1)),"",INDEX('Agents Shift'!$F:$S,MATCH($A316,'Agents Shift'!$B:$B,0),$AE$3+1)),""))</f>
        <v/>
      </c>
      <c r="G316" s="20" t="str">
        <f>IF($A316="","",_xlfn.XLOOKUP($A316,HC!$A:$A,HC!$C:$C,""))</f>
        <v/>
      </c>
      <c r="H316" s="20" t="str">
        <f t="shared" si="52"/>
        <v/>
      </c>
      <c r="I316" s="19" t="str">
        <f t="shared" si="53"/>
        <v/>
      </c>
      <c r="J316" s="19" t="str">
        <f>IF(OR($A316="",$H316=""),"",IF($H316="Not in Web Tool","Unmatched",_xlfn.XLOOKUP($H316,'RAW Data'!$E:$E,'RAW Data'!$F:$F,"Unmapped")))</f>
        <v/>
      </c>
      <c r="K316" s="19" t="str">
        <f t="shared" si="54"/>
        <v/>
      </c>
      <c r="M316" s="21" t="str">
        <f t="shared" si="55"/>
        <v/>
      </c>
      <c r="N316" s="21" t="str">
        <f t="shared" si="56"/>
        <v/>
      </c>
      <c r="P316" s="22" t="s">
        <v>211</v>
      </c>
      <c r="Q316" s="23">
        <v>312</v>
      </c>
      <c r="R316" s="23" t="str">
        <f>IF($C$3="Live Paste",IF($P316="","",$P316&amp;""),IF($AD$3="","",INDEX('Extraction History'!$A$3:$DT$9102,$Q316,$AD$3)&amp;""))</f>
        <v> --:--:--  --:--:-- 9 June 2026 12:29 · 03:31:03</v>
      </c>
      <c r="S316" s="23">
        <f t="shared" si="63"/>
        <v>1869</v>
      </c>
      <c r="T316" s="23" t="str">
        <f t="shared" si="57"/>
        <v/>
      </c>
      <c r="U316" s="23" t="str">
        <f t="shared" si="58"/>
        <v/>
      </c>
      <c r="V316" s="24" t="str">
        <f t="shared" si="59"/>
        <v/>
      </c>
      <c r="W316" s="23">
        <f t="shared" si="64"/>
        <v>1870</v>
      </c>
      <c r="X316" s="23" t="str">
        <f t="shared" si="60"/>
        <v/>
      </c>
      <c r="Y316" s="23" t="str">
        <f t="shared" si="61"/>
        <v/>
      </c>
      <c r="Z316" s="23" t="str">
        <f t="shared" si="62"/>
        <v/>
      </c>
      <c r="AA316" s="25" t="str">
        <f>IF($U316="","",IF(COUNTIF(HC!$C:$C,$U316)&gt;0,"Y",IF(COUNTIF($U$5:$U316,$U316)=1,"N","dup")))</f>
        <v/>
      </c>
    </row>
    <row r="317" spans="1:27" x14ac:dyDescent="0.3">
      <c r="A317" s="19" t="str">
        <f>IF(INDEX('Agents Shift'!$B:$B,ROW())="","",INDEX('Agents Shift'!$B:$B,ROW()))</f>
        <v/>
      </c>
      <c r="B317" s="20" t="str">
        <f>IF($A317="","",_xlfn.XLOOKUP($A317,HC!$A:$A,HC!$B:$B,""))</f>
        <v/>
      </c>
      <c r="C317" s="19" t="str">
        <f>IF($A317="","",_xlfn.XLOOKUP($A317,HC!$A:$A,HC!$E:$E,""))</f>
        <v/>
      </c>
      <c r="D317" s="20" t="str">
        <f>IF($A317="","",_xlfn.XLOOKUP($A317,HC!$A:$A,HC!$D:$D,""))</f>
        <v/>
      </c>
      <c r="E317" s="68" t="str">
        <f>IF(OR($A317="",$AE$3=""),"",IFERROR(IF(ISBLANK(INDEX('Agents Shift'!$F:$S,MATCH($A317,'Agents Shift'!$B:$B,0),$AE$3)),"",INDEX('Agents Shift'!$F:$S,MATCH($A317,'Agents Shift'!$B:$B,0),$AE$3)),""))</f>
        <v/>
      </c>
      <c r="F317" s="68" t="str">
        <f>IF(OR($A317="",$AE$3=""),"",IFERROR(IF(ISBLANK(INDEX('Agents Shift'!$F:$S,MATCH($A317,'Agents Shift'!$B:$B,0),$AE$3+1)),"",INDEX('Agents Shift'!$F:$S,MATCH($A317,'Agents Shift'!$B:$B,0),$AE$3+1)),""))</f>
        <v/>
      </c>
      <c r="G317" s="20" t="str">
        <f>IF($A317="","",_xlfn.XLOOKUP($A317,HC!$A:$A,HC!$C:$C,""))</f>
        <v/>
      </c>
      <c r="H317" s="20" t="str">
        <f t="shared" si="52"/>
        <v/>
      </c>
      <c r="I317" s="19" t="str">
        <f t="shared" si="53"/>
        <v/>
      </c>
      <c r="J317" s="19" t="str">
        <f>IF(OR($A317="",$H317=""),"",IF($H317="Not in Web Tool","Unmatched",_xlfn.XLOOKUP($H317,'RAW Data'!$E:$E,'RAW Data'!$F:$F,"Unmapped")))</f>
        <v/>
      </c>
      <c r="K317" s="19" t="str">
        <f t="shared" si="54"/>
        <v/>
      </c>
      <c r="M317" s="21" t="str">
        <f t="shared" si="55"/>
        <v/>
      </c>
      <c r="N317" s="21" t="str">
        <f t="shared" si="56"/>
        <v/>
      </c>
      <c r="P317" s="22" t="s">
        <v>34</v>
      </c>
      <c r="Q317" s="23">
        <v>313</v>
      </c>
      <c r="R317" s="23" t="str">
        <f>IF($C$3="Live Paste",IF($P317="","",$P317&amp;""),IF($AD$3="","",INDEX('Extraction History'!$A$3:$DT$9102,$Q317,$AD$3)&amp;""))</f>
        <v>Employee State</v>
      </c>
      <c r="S317" s="23">
        <f t="shared" si="63"/>
        <v>1875</v>
      </c>
      <c r="T317" s="23" t="str">
        <f t="shared" si="57"/>
        <v/>
      </c>
      <c r="U317" s="23" t="str">
        <f t="shared" si="58"/>
        <v/>
      </c>
      <c r="V317" s="24" t="str">
        <f t="shared" si="59"/>
        <v/>
      </c>
      <c r="W317" s="23">
        <f t="shared" si="64"/>
        <v>1876</v>
      </c>
      <c r="X317" s="23" t="str">
        <f t="shared" si="60"/>
        <v/>
      </c>
      <c r="Y317" s="23" t="str">
        <f t="shared" si="61"/>
        <v/>
      </c>
      <c r="Z317" s="23" t="str">
        <f t="shared" si="62"/>
        <v/>
      </c>
      <c r="AA317" s="25" t="str">
        <f>IF($U317="","",IF(COUNTIF(HC!$C:$C,$U317)&gt;0,"Y",IF(COUNTIF($U$5:$U317,$U317)=1,"N","dup")))</f>
        <v/>
      </c>
    </row>
    <row r="318" spans="1:27" x14ac:dyDescent="0.3">
      <c r="A318" s="19" t="str">
        <f>IF(INDEX('Agents Shift'!$B:$B,ROW())="","",INDEX('Agents Shift'!$B:$B,ROW()))</f>
        <v/>
      </c>
      <c r="B318" s="20" t="str">
        <f>IF($A318="","",_xlfn.XLOOKUP($A318,HC!$A:$A,HC!$B:$B,""))</f>
        <v/>
      </c>
      <c r="C318" s="19" t="str">
        <f>IF($A318="","",_xlfn.XLOOKUP($A318,HC!$A:$A,HC!$E:$E,""))</f>
        <v/>
      </c>
      <c r="D318" s="20" t="str">
        <f>IF($A318="","",_xlfn.XLOOKUP($A318,HC!$A:$A,HC!$D:$D,""))</f>
        <v/>
      </c>
      <c r="E318" s="68" t="str">
        <f>IF(OR($A318="",$AE$3=""),"",IFERROR(IF(ISBLANK(INDEX('Agents Shift'!$F:$S,MATCH($A318,'Agents Shift'!$B:$B,0),$AE$3)),"",INDEX('Agents Shift'!$F:$S,MATCH($A318,'Agents Shift'!$B:$B,0),$AE$3)),""))</f>
        <v/>
      </c>
      <c r="F318" s="68" t="str">
        <f>IF(OR($A318="",$AE$3=""),"",IFERROR(IF(ISBLANK(INDEX('Agents Shift'!$F:$S,MATCH($A318,'Agents Shift'!$B:$B,0),$AE$3+1)),"",INDEX('Agents Shift'!$F:$S,MATCH($A318,'Agents Shift'!$B:$B,0),$AE$3+1)),""))</f>
        <v/>
      </c>
      <c r="G318" s="20" t="str">
        <f>IF($A318="","",_xlfn.XLOOKUP($A318,HC!$A:$A,HC!$C:$C,""))</f>
        <v/>
      </c>
      <c r="H318" s="20" t="str">
        <f t="shared" si="52"/>
        <v/>
      </c>
      <c r="I318" s="19" t="str">
        <f t="shared" si="53"/>
        <v/>
      </c>
      <c r="J318" s="19" t="str">
        <f>IF(OR($A318="",$H318=""),"",IF($H318="Not in Web Tool","Unmatched",_xlfn.XLOOKUP($H318,'RAW Data'!$E:$E,'RAW Data'!$F:$F,"Unmapped")))</f>
        <v/>
      </c>
      <c r="K318" s="19" t="str">
        <f t="shared" si="54"/>
        <v/>
      </c>
      <c r="M318" s="21" t="str">
        <f t="shared" si="55"/>
        <v/>
      </c>
      <c r="N318" s="21" t="str">
        <f t="shared" si="56"/>
        <v/>
      </c>
      <c r="P318" s="22" t="s">
        <v>39</v>
      </c>
      <c r="Q318" s="23">
        <v>314</v>
      </c>
      <c r="R318" s="23" t="str">
        <f>IF($C$3="Live Paste",IF($P318="","",$P318&amp;""),IF($AD$3="","",INDEX('Extraction History'!$A$3:$DT$9102,$Q318,$AD$3)&amp;""))</f>
        <v>DA</v>
      </c>
      <c r="S318" s="23">
        <f t="shared" si="63"/>
        <v>1881</v>
      </c>
      <c r="T318" s="23" t="str">
        <f t="shared" si="57"/>
        <v/>
      </c>
      <c r="U318" s="23" t="str">
        <f t="shared" si="58"/>
        <v/>
      </c>
      <c r="V318" s="24" t="str">
        <f t="shared" si="59"/>
        <v/>
      </c>
      <c r="W318" s="23">
        <f t="shared" si="64"/>
        <v>1882</v>
      </c>
      <c r="X318" s="23" t="str">
        <f t="shared" si="60"/>
        <v/>
      </c>
      <c r="Y318" s="23" t="str">
        <f t="shared" si="61"/>
        <v/>
      </c>
      <c r="Z318" s="23" t="str">
        <f t="shared" si="62"/>
        <v/>
      </c>
      <c r="AA318" s="25" t="str">
        <f>IF($U318="","",IF(COUNTIF(HC!$C:$C,$U318)&gt;0,"Y",IF(COUNTIF($U$5:$U318,$U318)=1,"N","dup")))</f>
        <v/>
      </c>
    </row>
    <row r="319" spans="1:27" x14ac:dyDescent="0.3">
      <c r="A319" s="19" t="str">
        <f>IF(INDEX('Agents Shift'!$B:$B,ROW())="","",INDEX('Agents Shift'!$B:$B,ROW()))</f>
        <v/>
      </c>
      <c r="B319" s="20" t="str">
        <f>IF($A319="","",_xlfn.XLOOKUP($A319,HC!$A:$A,HC!$B:$B,""))</f>
        <v/>
      </c>
      <c r="C319" s="19" t="str">
        <f>IF($A319="","",_xlfn.XLOOKUP($A319,HC!$A:$A,HC!$E:$E,""))</f>
        <v/>
      </c>
      <c r="D319" s="20" t="str">
        <f>IF($A319="","",_xlfn.XLOOKUP($A319,HC!$A:$A,HC!$D:$D,""))</f>
        <v/>
      </c>
      <c r="E319" s="68" t="str">
        <f>IF(OR($A319="",$AE$3=""),"",IFERROR(IF(ISBLANK(INDEX('Agents Shift'!$F:$S,MATCH($A319,'Agents Shift'!$B:$B,0),$AE$3)),"",INDEX('Agents Shift'!$F:$S,MATCH($A319,'Agents Shift'!$B:$B,0),$AE$3)),""))</f>
        <v/>
      </c>
      <c r="F319" s="68" t="str">
        <f>IF(OR($A319="",$AE$3=""),"",IFERROR(IF(ISBLANK(INDEX('Agents Shift'!$F:$S,MATCH($A319,'Agents Shift'!$B:$B,0),$AE$3+1)),"",INDEX('Agents Shift'!$F:$S,MATCH($A319,'Agents Shift'!$B:$B,0),$AE$3+1)),""))</f>
        <v/>
      </c>
      <c r="G319" s="20" t="str">
        <f>IF($A319="","",_xlfn.XLOOKUP($A319,HC!$A:$A,HC!$C:$C,""))</f>
        <v/>
      </c>
      <c r="H319" s="20" t="str">
        <f t="shared" si="52"/>
        <v/>
      </c>
      <c r="I319" s="19" t="str">
        <f t="shared" si="53"/>
        <v/>
      </c>
      <c r="J319" s="19" t="str">
        <f>IF(OR($A319="",$H319=""),"",IF($H319="Not in Web Tool","Unmatched",_xlfn.XLOOKUP($H319,'RAW Data'!$E:$E,'RAW Data'!$F:$F,"Unmapped")))</f>
        <v/>
      </c>
      <c r="K319" s="19" t="str">
        <f t="shared" si="54"/>
        <v/>
      </c>
      <c r="M319" s="21" t="str">
        <f t="shared" si="55"/>
        <v/>
      </c>
      <c r="N319" s="21" t="str">
        <f t="shared" si="56"/>
        <v/>
      </c>
      <c r="P319" s="22" t="s">
        <v>212</v>
      </c>
      <c r="Q319" s="23">
        <v>315</v>
      </c>
      <c r="R319" s="23" t="str">
        <f>IF($C$3="Live Paste",IF($P319="","",$P319&amp;""),IF($AD$3="","",INDEX('Extraction History'!$A$3:$DT$9102,$Q319,$AD$3)&amp;""))</f>
        <v>Dummy_USR 122 25103</v>
      </c>
      <c r="S319" s="23">
        <f t="shared" si="63"/>
        <v>1887</v>
      </c>
      <c r="T319" s="23" t="str">
        <f t="shared" si="57"/>
        <v/>
      </c>
      <c r="U319" s="23" t="str">
        <f t="shared" si="58"/>
        <v/>
      </c>
      <c r="V319" s="24" t="str">
        <f t="shared" si="59"/>
        <v/>
      </c>
      <c r="W319" s="23">
        <f t="shared" si="64"/>
        <v>1888</v>
      </c>
      <c r="X319" s="23" t="str">
        <f t="shared" si="60"/>
        <v/>
      </c>
      <c r="Y319" s="23" t="str">
        <f t="shared" si="61"/>
        <v/>
      </c>
      <c r="Z319" s="23" t="str">
        <f t="shared" si="62"/>
        <v/>
      </c>
      <c r="AA319" s="25" t="str">
        <f>IF($U319="","",IF(COUNTIF(HC!$C:$C,$U319)&gt;0,"Y",IF(COUNTIF($U$5:$U319,$U319)=1,"N","dup")))</f>
        <v/>
      </c>
    </row>
    <row r="320" spans="1:27" x14ac:dyDescent="0.3">
      <c r="A320" s="19" t="str">
        <f>IF(INDEX('Agents Shift'!$B:$B,ROW())="","",INDEX('Agents Shift'!$B:$B,ROW()))</f>
        <v/>
      </c>
      <c r="B320" s="20" t="str">
        <f>IF($A320="","",_xlfn.XLOOKUP($A320,HC!$A:$A,HC!$B:$B,""))</f>
        <v/>
      </c>
      <c r="C320" s="19" t="str">
        <f>IF($A320="","",_xlfn.XLOOKUP($A320,HC!$A:$A,HC!$E:$E,""))</f>
        <v/>
      </c>
      <c r="D320" s="20" t="str">
        <f>IF($A320="","",_xlfn.XLOOKUP($A320,HC!$A:$A,HC!$D:$D,""))</f>
        <v/>
      </c>
      <c r="E320" s="68" t="str">
        <f>IF(OR($A320="",$AE$3=""),"",IFERROR(IF(ISBLANK(INDEX('Agents Shift'!$F:$S,MATCH($A320,'Agents Shift'!$B:$B,0),$AE$3)),"",INDEX('Agents Shift'!$F:$S,MATCH($A320,'Agents Shift'!$B:$B,0),$AE$3)),""))</f>
        <v/>
      </c>
      <c r="F320" s="68" t="str">
        <f>IF(OR($A320="",$AE$3=""),"",IFERROR(IF(ISBLANK(INDEX('Agents Shift'!$F:$S,MATCH($A320,'Agents Shift'!$B:$B,0),$AE$3+1)),"",INDEX('Agents Shift'!$F:$S,MATCH($A320,'Agents Shift'!$B:$B,0),$AE$3+1)),""))</f>
        <v/>
      </c>
      <c r="G320" s="20" t="str">
        <f>IF($A320="","",_xlfn.XLOOKUP($A320,HC!$A:$A,HC!$C:$C,""))</f>
        <v/>
      </c>
      <c r="H320" s="20" t="str">
        <f t="shared" si="52"/>
        <v/>
      </c>
      <c r="I320" s="19" t="str">
        <f t="shared" si="53"/>
        <v/>
      </c>
      <c r="J320" s="19" t="str">
        <f>IF(OR($A320="",$H320=""),"",IF($H320="Not in Web Tool","Unmatched",_xlfn.XLOOKUP($H320,'RAW Data'!$E:$E,'RAW Data'!$F:$F,"Unmapped")))</f>
        <v/>
      </c>
      <c r="K320" s="19" t="str">
        <f t="shared" si="54"/>
        <v/>
      </c>
      <c r="M320" s="21" t="str">
        <f t="shared" si="55"/>
        <v/>
      </c>
      <c r="N320" s="21" t="str">
        <f t="shared" si="56"/>
        <v/>
      </c>
      <c r="P320" s="22" t="s">
        <v>213</v>
      </c>
      <c r="Q320" s="23">
        <v>316</v>
      </c>
      <c r="R320" s="23" t="str">
        <f>IF($C$3="Live Paste",IF($P320="","",$P320&amp;""),IF($AD$3="","",INDEX('Extraction History'!$A$3:$DT$9102,$Q320,$AD$3)&amp;""))</f>
        <v>Offline · 13:59:57</v>
      </c>
      <c r="S320" s="23">
        <f t="shared" si="63"/>
        <v>1893</v>
      </c>
      <c r="T320" s="23" t="str">
        <f t="shared" si="57"/>
        <v/>
      </c>
      <c r="U320" s="23" t="str">
        <f t="shared" si="58"/>
        <v/>
      </c>
      <c r="V320" s="24" t="str">
        <f t="shared" si="59"/>
        <v/>
      </c>
      <c r="W320" s="23">
        <f t="shared" si="64"/>
        <v>1894</v>
      </c>
      <c r="X320" s="23" t="str">
        <f t="shared" si="60"/>
        <v/>
      </c>
      <c r="Y320" s="23" t="str">
        <f t="shared" si="61"/>
        <v/>
      </c>
      <c r="Z320" s="23" t="str">
        <f t="shared" si="62"/>
        <v/>
      </c>
      <c r="AA320" s="25" t="str">
        <f>IF($U320="","",IF(COUNTIF(HC!$C:$C,$U320)&gt;0,"Y",IF(COUNTIF($U$5:$U320,$U320)=1,"N","dup")))</f>
        <v/>
      </c>
    </row>
    <row r="321" spans="1:27" x14ac:dyDescent="0.3">
      <c r="A321" s="19" t="str">
        <f>IF(INDEX('Agents Shift'!$B:$B,ROW())="","",INDEX('Agents Shift'!$B:$B,ROW()))</f>
        <v/>
      </c>
      <c r="B321" s="20" t="str">
        <f>IF($A321="","",_xlfn.XLOOKUP($A321,HC!$A:$A,HC!$B:$B,""))</f>
        <v/>
      </c>
      <c r="C321" s="19" t="str">
        <f>IF($A321="","",_xlfn.XLOOKUP($A321,HC!$A:$A,HC!$E:$E,""))</f>
        <v/>
      </c>
      <c r="D321" s="20" t="str">
        <f>IF($A321="","",_xlfn.XLOOKUP($A321,HC!$A:$A,HC!$D:$D,""))</f>
        <v/>
      </c>
      <c r="E321" s="68" t="str">
        <f>IF(OR($A321="",$AE$3=""),"",IFERROR(IF(ISBLANK(INDEX('Agents Shift'!$F:$S,MATCH($A321,'Agents Shift'!$B:$B,0),$AE$3)),"",INDEX('Agents Shift'!$F:$S,MATCH($A321,'Agents Shift'!$B:$B,0),$AE$3)),""))</f>
        <v/>
      </c>
      <c r="F321" s="68" t="str">
        <f>IF(OR($A321="",$AE$3=""),"",IFERROR(IF(ISBLANK(INDEX('Agents Shift'!$F:$S,MATCH($A321,'Agents Shift'!$B:$B,0),$AE$3+1)),"",INDEX('Agents Shift'!$F:$S,MATCH($A321,'Agents Shift'!$B:$B,0),$AE$3+1)),""))</f>
        <v/>
      </c>
      <c r="G321" s="20" t="str">
        <f>IF($A321="","",_xlfn.XLOOKUP($A321,HC!$A:$A,HC!$C:$C,""))</f>
        <v/>
      </c>
      <c r="H321" s="20" t="str">
        <f t="shared" si="52"/>
        <v/>
      </c>
      <c r="I321" s="19" t="str">
        <f t="shared" si="53"/>
        <v/>
      </c>
      <c r="J321" s="19" t="str">
        <f>IF(OR($A321="",$H321=""),"",IF($H321="Not in Web Tool","Unmatched",_xlfn.XLOOKUP($H321,'RAW Data'!$E:$E,'RAW Data'!$F:$F,"Unmapped")))</f>
        <v/>
      </c>
      <c r="K321" s="19" t="str">
        <f t="shared" si="54"/>
        <v/>
      </c>
      <c r="M321" s="21" t="str">
        <f t="shared" si="55"/>
        <v/>
      </c>
      <c r="N321" s="21" t="str">
        <f t="shared" si="56"/>
        <v/>
      </c>
      <c r="P321" s="22" t="s">
        <v>119</v>
      </c>
      <c r="Q321" s="23">
        <v>317</v>
      </c>
      <c r="R321" s="23" t="str">
        <f>IF($C$3="Live Paste",IF($P321="","",$P321&amp;""),IF($AD$3="","",INDEX('Extraction History'!$A$3:$DT$9102,$Q321,$AD$3)&amp;""))</f>
        <v> 0  0  0</v>
      </c>
      <c r="S321" s="23">
        <f t="shared" si="63"/>
        <v>1899</v>
      </c>
      <c r="T321" s="23" t="str">
        <f t="shared" si="57"/>
        <v/>
      </c>
      <c r="U321" s="23" t="str">
        <f t="shared" si="58"/>
        <v/>
      </c>
      <c r="V321" s="24" t="str">
        <f t="shared" si="59"/>
        <v/>
      </c>
      <c r="W321" s="23">
        <f t="shared" si="64"/>
        <v>1900</v>
      </c>
      <c r="X321" s="23" t="str">
        <f t="shared" si="60"/>
        <v/>
      </c>
      <c r="Y321" s="23" t="str">
        <f t="shared" si="61"/>
        <v/>
      </c>
      <c r="Z321" s="23" t="str">
        <f t="shared" si="62"/>
        <v/>
      </c>
      <c r="AA321" s="25" t="str">
        <f>IF($U321="","",IF(COUNTIF(HC!$C:$C,$U321)&gt;0,"Y",IF(COUNTIF($U$5:$U321,$U321)=1,"N","dup")))</f>
        <v/>
      </c>
    </row>
    <row r="322" spans="1:27" x14ac:dyDescent="0.3">
      <c r="A322" s="19" t="str">
        <f>IF(INDEX('Agents Shift'!$B:$B,ROW())="","",INDEX('Agents Shift'!$B:$B,ROW()))</f>
        <v/>
      </c>
      <c r="B322" s="20" t="str">
        <f>IF($A322="","",_xlfn.XLOOKUP($A322,HC!$A:$A,HC!$B:$B,""))</f>
        <v/>
      </c>
      <c r="C322" s="19" t="str">
        <f>IF($A322="","",_xlfn.XLOOKUP($A322,HC!$A:$A,HC!$E:$E,""))</f>
        <v/>
      </c>
      <c r="D322" s="20" t="str">
        <f>IF($A322="","",_xlfn.XLOOKUP($A322,HC!$A:$A,HC!$D:$D,""))</f>
        <v/>
      </c>
      <c r="E322" s="68" t="str">
        <f>IF(OR($A322="",$AE$3=""),"",IFERROR(IF(ISBLANK(INDEX('Agents Shift'!$F:$S,MATCH($A322,'Agents Shift'!$B:$B,0),$AE$3)),"",INDEX('Agents Shift'!$F:$S,MATCH($A322,'Agents Shift'!$B:$B,0),$AE$3)),""))</f>
        <v/>
      </c>
      <c r="F322" s="68" t="str">
        <f>IF(OR($A322="",$AE$3=""),"",IFERROR(IF(ISBLANK(INDEX('Agents Shift'!$F:$S,MATCH($A322,'Agents Shift'!$B:$B,0),$AE$3+1)),"",INDEX('Agents Shift'!$F:$S,MATCH($A322,'Agents Shift'!$B:$B,0),$AE$3+1)),""))</f>
        <v/>
      </c>
      <c r="G322" s="20" t="str">
        <f>IF($A322="","",_xlfn.XLOOKUP($A322,HC!$A:$A,HC!$C:$C,""))</f>
        <v/>
      </c>
      <c r="H322" s="20" t="str">
        <f t="shared" si="52"/>
        <v/>
      </c>
      <c r="I322" s="19" t="str">
        <f t="shared" si="53"/>
        <v/>
      </c>
      <c r="J322" s="19" t="str">
        <f>IF(OR($A322="",$H322=""),"",IF($H322="Not in Web Tool","Unmatched",_xlfn.XLOOKUP($H322,'RAW Data'!$E:$E,'RAW Data'!$F:$F,"Unmapped")))</f>
        <v/>
      </c>
      <c r="K322" s="19" t="str">
        <f t="shared" si="54"/>
        <v/>
      </c>
      <c r="M322" s="21" t="str">
        <f t="shared" si="55"/>
        <v/>
      </c>
      <c r="N322" s="21" t="str">
        <f t="shared" si="56"/>
        <v/>
      </c>
      <c r="P322" s="22" t="s">
        <v>188</v>
      </c>
      <c r="Q322" s="23">
        <v>318</v>
      </c>
      <c r="R322" s="23" t="str">
        <f>IF($C$3="Live Paste",IF($P322="","",$P322&amp;""),IF($AD$3="","",INDEX('Extraction History'!$A$3:$DT$9102,$Q322,$AD$3)&amp;""))</f>
        <v> --:--:--  --:--:--  --:--:--</v>
      </c>
      <c r="S322" s="23">
        <f t="shared" si="63"/>
        <v>1905</v>
      </c>
      <c r="T322" s="23" t="str">
        <f t="shared" si="57"/>
        <v/>
      </c>
      <c r="U322" s="23" t="str">
        <f t="shared" si="58"/>
        <v/>
      </c>
      <c r="V322" s="24" t="str">
        <f t="shared" si="59"/>
        <v/>
      </c>
      <c r="W322" s="23">
        <f t="shared" si="64"/>
        <v>1906</v>
      </c>
      <c r="X322" s="23" t="str">
        <f t="shared" si="60"/>
        <v/>
      </c>
      <c r="Y322" s="23" t="str">
        <f t="shared" si="61"/>
        <v/>
      </c>
      <c r="Z322" s="23" t="str">
        <f t="shared" si="62"/>
        <v/>
      </c>
      <c r="AA322" s="25" t="str">
        <f>IF($U322="","",IF(COUNTIF(HC!$C:$C,$U322)&gt;0,"Y",IF(COUNTIF($U$5:$U322,$U322)=1,"N","dup")))</f>
        <v/>
      </c>
    </row>
    <row r="323" spans="1:27" x14ac:dyDescent="0.3">
      <c r="A323" s="19" t="str">
        <f>IF(INDEX('Agents Shift'!$B:$B,ROW())="","",INDEX('Agents Shift'!$B:$B,ROW()))</f>
        <v/>
      </c>
      <c r="B323" s="20" t="str">
        <f>IF($A323="","",_xlfn.XLOOKUP($A323,HC!$A:$A,HC!$B:$B,""))</f>
        <v/>
      </c>
      <c r="C323" s="19" t="str">
        <f>IF($A323="","",_xlfn.XLOOKUP($A323,HC!$A:$A,HC!$E:$E,""))</f>
        <v/>
      </c>
      <c r="D323" s="20" t="str">
        <f>IF($A323="","",_xlfn.XLOOKUP($A323,HC!$A:$A,HC!$D:$D,""))</f>
        <v/>
      </c>
      <c r="E323" s="68" t="str">
        <f>IF(OR($A323="",$AE$3=""),"",IFERROR(IF(ISBLANK(INDEX('Agents Shift'!$F:$S,MATCH($A323,'Agents Shift'!$B:$B,0),$AE$3)),"",INDEX('Agents Shift'!$F:$S,MATCH($A323,'Agents Shift'!$B:$B,0),$AE$3)),""))</f>
        <v/>
      </c>
      <c r="F323" s="68" t="str">
        <f>IF(OR($A323="",$AE$3=""),"",IFERROR(IF(ISBLANK(INDEX('Agents Shift'!$F:$S,MATCH($A323,'Agents Shift'!$B:$B,0),$AE$3+1)),"",INDEX('Agents Shift'!$F:$S,MATCH($A323,'Agents Shift'!$B:$B,0),$AE$3+1)),""))</f>
        <v/>
      </c>
      <c r="G323" s="20" t="str">
        <f>IF($A323="","",_xlfn.XLOOKUP($A323,HC!$A:$A,HC!$C:$C,""))</f>
        <v/>
      </c>
      <c r="H323" s="20" t="str">
        <f t="shared" si="52"/>
        <v/>
      </c>
      <c r="I323" s="19" t="str">
        <f t="shared" si="53"/>
        <v/>
      </c>
      <c r="J323" s="19" t="str">
        <f>IF(OR($A323="",$H323=""),"",IF($H323="Not in Web Tool","Unmatched",_xlfn.XLOOKUP($H323,'RAW Data'!$E:$E,'RAW Data'!$F:$F,"Unmapped")))</f>
        <v/>
      </c>
      <c r="K323" s="19" t="str">
        <f t="shared" si="54"/>
        <v/>
      </c>
      <c r="M323" s="21" t="str">
        <f t="shared" si="55"/>
        <v/>
      </c>
      <c r="N323" s="21" t="str">
        <f t="shared" si="56"/>
        <v/>
      </c>
      <c r="P323" s="22" t="s">
        <v>34</v>
      </c>
      <c r="Q323" s="23">
        <v>319</v>
      </c>
      <c r="R323" s="23" t="str">
        <f>IF($C$3="Live Paste",IF($P323="","",$P323&amp;""),IF($AD$3="","",INDEX('Extraction History'!$A$3:$DT$9102,$Q323,$AD$3)&amp;""))</f>
        <v>Employee State</v>
      </c>
      <c r="S323" s="23">
        <f t="shared" si="63"/>
        <v>1911</v>
      </c>
      <c r="T323" s="23" t="str">
        <f t="shared" si="57"/>
        <v/>
      </c>
      <c r="U323" s="23" t="str">
        <f t="shared" si="58"/>
        <v/>
      </c>
      <c r="V323" s="24" t="str">
        <f t="shared" si="59"/>
        <v/>
      </c>
      <c r="W323" s="23">
        <f t="shared" si="64"/>
        <v>1912</v>
      </c>
      <c r="X323" s="23" t="str">
        <f t="shared" si="60"/>
        <v/>
      </c>
      <c r="Y323" s="23" t="str">
        <f t="shared" si="61"/>
        <v/>
      </c>
      <c r="Z323" s="23" t="str">
        <f t="shared" si="62"/>
        <v/>
      </c>
      <c r="AA323" s="25" t="str">
        <f>IF($U323="","",IF(COUNTIF(HC!$C:$C,$U323)&gt;0,"Y",IF(COUNTIF($U$5:$U323,$U323)=1,"N","dup")))</f>
        <v/>
      </c>
    </row>
    <row r="324" spans="1:27" x14ac:dyDescent="0.3">
      <c r="A324" s="19" t="str">
        <f>IF(INDEX('Agents Shift'!$B:$B,ROW())="","",INDEX('Agents Shift'!$B:$B,ROW()))</f>
        <v/>
      </c>
      <c r="B324" s="20" t="str">
        <f>IF($A324="","",_xlfn.XLOOKUP($A324,HC!$A:$A,HC!$B:$B,""))</f>
        <v/>
      </c>
      <c r="C324" s="19" t="str">
        <f>IF($A324="","",_xlfn.XLOOKUP($A324,HC!$A:$A,HC!$E:$E,""))</f>
        <v/>
      </c>
      <c r="D324" s="20" t="str">
        <f>IF($A324="","",_xlfn.XLOOKUP($A324,HC!$A:$A,HC!$D:$D,""))</f>
        <v/>
      </c>
      <c r="E324" s="68" t="str">
        <f>IF(OR($A324="",$AE$3=""),"",IFERROR(IF(ISBLANK(INDEX('Agents Shift'!$F:$S,MATCH($A324,'Agents Shift'!$B:$B,0),$AE$3)),"",INDEX('Agents Shift'!$F:$S,MATCH($A324,'Agents Shift'!$B:$B,0),$AE$3)),""))</f>
        <v/>
      </c>
      <c r="F324" s="68" t="str">
        <f>IF(OR($A324="",$AE$3=""),"",IFERROR(IF(ISBLANK(INDEX('Agents Shift'!$F:$S,MATCH($A324,'Agents Shift'!$B:$B,0),$AE$3+1)),"",INDEX('Agents Shift'!$F:$S,MATCH($A324,'Agents Shift'!$B:$B,0),$AE$3+1)),""))</f>
        <v/>
      </c>
      <c r="G324" s="20" t="str">
        <f>IF($A324="","",_xlfn.XLOOKUP($A324,HC!$A:$A,HC!$C:$C,""))</f>
        <v/>
      </c>
      <c r="H324" s="20" t="str">
        <f t="shared" si="52"/>
        <v/>
      </c>
      <c r="I324" s="19" t="str">
        <f t="shared" si="53"/>
        <v/>
      </c>
      <c r="J324" s="19" t="str">
        <f>IF(OR($A324="",$H324=""),"",IF($H324="Not in Web Tool","Unmatched",_xlfn.XLOOKUP($H324,'RAW Data'!$E:$E,'RAW Data'!$F:$F,"Unmapped")))</f>
        <v/>
      </c>
      <c r="K324" s="19" t="str">
        <f t="shared" si="54"/>
        <v/>
      </c>
      <c r="M324" s="21" t="str">
        <f t="shared" si="55"/>
        <v/>
      </c>
      <c r="N324" s="21" t="str">
        <f t="shared" si="56"/>
        <v/>
      </c>
      <c r="P324" s="22" t="s">
        <v>39</v>
      </c>
      <c r="Q324" s="23">
        <v>320</v>
      </c>
      <c r="R324" s="23" t="str">
        <f>IF($C$3="Live Paste",IF($P324="","",$P324&amp;""),IF($AD$3="","",INDEX('Extraction History'!$A$3:$DT$9102,$Q324,$AD$3)&amp;""))</f>
        <v>DA</v>
      </c>
      <c r="S324" s="23">
        <f t="shared" si="63"/>
        <v>1917</v>
      </c>
      <c r="T324" s="23" t="str">
        <f t="shared" si="57"/>
        <v/>
      </c>
      <c r="U324" s="23" t="str">
        <f t="shared" si="58"/>
        <v/>
      </c>
      <c r="V324" s="24" t="str">
        <f t="shared" si="59"/>
        <v/>
      </c>
      <c r="W324" s="23">
        <f t="shared" si="64"/>
        <v>1918</v>
      </c>
      <c r="X324" s="23" t="str">
        <f t="shared" si="60"/>
        <v/>
      </c>
      <c r="Y324" s="23" t="str">
        <f t="shared" si="61"/>
        <v/>
      </c>
      <c r="Z324" s="23" t="str">
        <f t="shared" si="62"/>
        <v/>
      </c>
      <c r="AA324" s="25" t="str">
        <f>IF($U324="","",IF(COUNTIF(HC!$C:$C,$U324)&gt;0,"Y",IF(COUNTIF($U$5:$U324,$U324)=1,"N","dup")))</f>
        <v/>
      </c>
    </row>
    <row r="325" spans="1:27" x14ac:dyDescent="0.3">
      <c r="A325" s="19" t="str">
        <f>IF(INDEX('Agents Shift'!$B:$B,ROW())="","",INDEX('Agents Shift'!$B:$B,ROW()))</f>
        <v/>
      </c>
      <c r="B325" s="20" t="str">
        <f>IF($A325="","",_xlfn.XLOOKUP($A325,HC!$A:$A,HC!$B:$B,""))</f>
        <v/>
      </c>
      <c r="C325" s="19" t="str">
        <f>IF($A325="","",_xlfn.XLOOKUP($A325,HC!$A:$A,HC!$E:$E,""))</f>
        <v/>
      </c>
      <c r="D325" s="20" t="str">
        <f>IF($A325="","",_xlfn.XLOOKUP($A325,HC!$A:$A,HC!$D:$D,""))</f>
        <v/>
      </c>
      <c r="E325" s="68" t="str">
        <f>IF(OR($A325="",$AE$3=""),"",IFERROR(IF(ISBLANK(INDEX('Agents Shift'!$F:$S,MATCH($A325,'Agents Shift'!$B:$B,0),$AE$3)),"",INDEX('Agents Shift'!$F:$S,MATCH($A325,'Agents Shift'!$B:$B,0),$AE$3)),""))</f>
        <v/>
      </c>
      <c r="F325" s="68" t="str">
        <f>IF(OR($A325="",$AE$3=""),"",IFERROR(IF(ISBLANK(INDEX('Agents Shift'!$F:$S,MATCH($A325,'Agents Shift'!$B:$B,0),$AE$3+1)),"",INDEX('Agents Shift'!$F:$S,MATCH($A325,'Agents Shift'!$B:$B,0),$AE$3+1)),""))</f>
        <v/>
      </c>
      <c r="G325" s="20" t="str">
        <f>IF($A325="","",_xlfn.XLOOKUP($A325,HC!$A:$A,HC!$C:$C,""))</f>
        <v/>
      </c>
      <c r="H325" s="20" t="str">
        <f t="shared" ref="H325:H388" si="65">IF($G325="","",_xlfn.XLOOKUP($G325,$U:$U,$Z:$Z,"Not in Web Tool"))</f>
        <v/>
      </c>
      <c r="I325" s="19" t="str">
        <f t="shared" ref="I325:I388" si="66">IF($G325="","",_xlfn.XLOOKUP($G325,$U:$U,$Y:$Y,""))</f>
        <v/>
      </c>
      <c r="J325" s="19" t="str">
        <f>IF(OR($A325="",$H325=""),"",IF($H325="Not in Web Tool","Unmatched",_xlfn.XLOOKUP($H325,'RAW Data'!$E:$E,'RAW Data'!$F:$F,"Unmapped")))</f>
        <v/>
      </c>
      <c r="K325" s="19" t="str">
        <f t="shared" ref="K325:K388" si="67">_xlfn.IFS($J325="Yes","YES",$J325="","",$J325="No","NO",$J325="Not Productive",$H325,TRUE,$J325)</f>
        <v/>
      </c>
      <c r="M325" s="21" t="str">
        <f t="shared" ref="M325:M388" si="68">IF(ISNUMBER($E325),ROUND($E325*1440,0),"")</f>
        <v/>
      </c>
      <c r="N325" s="21" t="str">
        <f t="shared" ref="N325:N388" si="69">IF(AND(ISNUMBER($E325),ISNUMBER($F325)),ROUND($F325*1440,0)+IF($F325&lt;=$E325,1440,0),"")</f>
        <v/>
      </c>
      <c r="P325" s="22" t="s">
        <v>214</v>
      </c>
      <c r="Q325" s="23">
        <v>321</v>
      </c>
      <c r="R325" s="23" t="str">
        <f>IF($C$3="Live Paste",IF($P325="","",$P325&amp;""),IF($AD$3="","",INDEX('Extraction History'!$A$3:$DT$9102,$Q325,$AD$3)&amp;""))</f>
        <v>Dummy_USR 121 25121</v>
      </c>
      <c r="S325" s="23">
        <f t="shared" si="63"/>
        <v>1923</v>
      </c>
      <c r="T325" s="23" t="str">
        <f t="shared" ref="T325:T388" si="70">_xlfn.XLOOKUP($S325,$Q$5:$Q$9104,$R$5:$R$9104,"")</f>
        <v/>
      </c>
      <c r="U325" s="23" t="str">
        <f t="shared" ref="U325:U388" si="71">IFERROR(_xlfn.TEXTBEFORE($T325,_xlfn.UNICHAR(160),1),"")</f>
        <v/>
      </c>
      <c r="V325" s="24" t="str">
        <f t="shared" ref="V325:V388" si="72">IF($U325="","",_xlfn.TEXTAFTER($T325,_xlfn.UNICHAR(160),1))</f>
        <v/>
      </c>
      <c r="W325" s="23">
        <f t="shared" si="64"/>
        <v>1924</v>
      </c>
      <c r="X325" s="23" t="str">
        <f t="shared" ref="X325:X388" si="73">_xlfn.XLOOKUP($W325,$Q$5:$Q$9104,$R$5:$R$9104,"")</f>
        <v/>
      </c>
      <c r="Y325" s="23" t="str">
        <f t="shared" ref="Y325:Y388" si="74">IFERROR(IF($Z325="","",TRIM(SUBSTITUTE(_xlfn.TEXTAFTER($X325,_xlfn.UNICHAR(160)&amp;"·",1),_xlfn.UNICHAR(160)," "))),"")</f>
        <v/>
      </c>
      <c r="Z325" s="23" t="str">
        <f t="shared" ref="Z325:Z388" si="75">IFERROR(_xlfn.TEXTBEFORE($X325,_xlfn.UNICHAR(160),1),$X325)</f>
        <v/>
      </c>
      <c r="AA325" s="25" t="str">
        <f>IF($U325="","",IF(COUNTIF(HC!$C:$C,$U325)&gt;0,"Y",IF(COUNTIF($U$5:$U325,$U325)=1,"N","dup")))</f>
        <v/>
      </c>
    </row>
    <row r="326" spans="1:27" x14ac:dyDescent="0.3">
      <c r="A326" s="19" t="str">
        <f>IF(INDEX('Agents Shift'!$B:$B,ROW())="","",INDEX('Agents Shift'!$B:$B,ROW()))</f>
        <v/>
      </c>
      <c r="B326" s="20" t="str">
        <f>IF($A326="","",_xlfn.XLOOKUP($A326,HC!$A:$A,HC!$B:$B,""))</f>
        <v/>
      </c>
      <c r="C326" s="19" t="str">
        <f>IF($A326="","",_xlfn.XLOOKUP($A326,HC!$A:$A,HC!$E:$E,""))</f>
        <v/>
      </c>
      <c r="D326" s="20" t="str">
        <f>IF($A326="","",_xlfn.XLOOKUP($A326,HC!$A:$A,HC!$D:$D,""))</f>
        <v/>
      </c>
      <c r="E326" s="68" t="str">
        <f>IF(OR($A326="",$AE$3=""),"",IFERROR(IF(ISBLANK(INDEX('Agents Shift'!$F:$S,MATCH($A326,'Agents Shift'!$B:$B,0),$AE$3)),"",INDEX('Agents Shift'!$F:$S,MATCH($A326,'Agents Shift'!$B:$B,0),$AE$3)),""))</f>
        <v/>
      </c>
      <c r="F326" s="68" t="str">
        <f>IF(OR($A326="",$AE$3=""),"",IFERROR(IF(ISBLANK(INDEX('Agents Shift'!$F:$S,MATCH($A326,'Agents Shift'!$B:$B,0),$AE$3+1)),"",INDEX('Agents Shift'!$F:$S,MATCH($A326,'Agents Shift'!$B:$B,0),$AE$3+1)),""))</f>
        <v/>
      </c>
      <c r="G326" s="20" t="str">
        <f>IF($A326="","",_xlfn.XLOOKUP($A326,HC!$A:$A,HC!$C:$C,""))</f>
        <v/>
      </c>
      <c r="H326" s="20" t="str">
        <f t="shared" si="65"/>
        <v/>
      </c>
      <c r="I326" s="19" t="str">
        <f t="shared" si="66"/>
        <v/>
      </c>
      <c r="J326" s="19" t="str">
        <f>IF(OR($A326="",$H326=""),"",IF($H326="Not in Web Tool","Unmatched",_xlfn.XLOOKUP($H326,'RAW Data'!$E:$E,'RAW Data'!$F:$F,"Unmapped")))</f>
        <v/>
      </c>
      <c r="K326" s="19" t="str">
        <f t="shared" si="67"/>
        <v/>
      </c>
      <c r="M326" s="21" t="str">
        <f t="shared" si="68"/>
        <v/>
      </c>
      <c r="N326" s="21" t="str">
        <f t="shared" si="69"/>
        <v/>
      </c>
      <c r="P326" s="22" t="s">
        <v>215</v>
      </c>
      <c r="Q326" s="23">
        <v>322</v>
      </c>
      <c r="R326" s="23" t="str">
        <f>IF($C$3="Live Paste",IF($P326="","",$P326&amp;""),IF($AD$3="","",INDEX('Extraction History'!$A$3:$DT$9102,$Q326,$AD$3)&amp;""))</f>
        <v>Lunch · 12:50</v>
      </c>
      <c r="S326" s="23">
        <f t="shared" ref="S326:S389" si="76">S325+6</f>
        <v>1929</v>
      </c>
      <c r="T326" s="23" t="str">
        <f t="shared" si="70"/>
        <v/>
      </c>
      <c r="U326" s="23" t="str">
        <f t="shared" si="71"/>
        <v/>
      </c>
      <c r="V326" s="24" t="str">
        <f t="shared" si="72"/>
        <v/>
      </c>
      <c r="W326" s="23">
        <f t="shared" ref="W326:W389" si="77">W325+6</f>
        <v>1930</v>
      </c>
      <c r="X326" s="23" t="str">
        <f t="shared" si="73"/>
        <v/>
      </c>
      <c r="Y326" s="23" t="str">
        <f t="shared" si="74"/>
        <v/>
      </c>
      <c r="Z326" s="23" t="str">
        <f t="shared" si="75"/>
        <v/>
      </c>
      <c r="AA326" s="25" t="str">
        <f>IF($U326="","",IF(COUNTIF(HC!$C:$C,$U326)&gt;0,"Y",IF(COUNTIF($U$5:$U326,$U326)=1,"N","dup")))</f>
        <v/>
      </c>
    </row>
    <row r="327" spans="1:27" x14ac:dyDescent="0.3">
      <c r="A327" s="19" t="str">
        <f>IF(INDEX('Agents Shift'!$B:$B,ROW())="","",INDEX('Agents Shift'!$B:$B,ROW()))</f>
        <v/>
      </c>
      <c r="B327" s="20" t="str">
        <f>IF($A327="","",_xlfn.XLOOKUP($A327,HC!$A:$A,HC!$B:$B,""))</f>
        <v/>
      </c>
      <c r="C327" s="19" t="str">
        <f>IF($A327="","",_xlfn.XLOOKUP($A327,HC!$A:$A,HC!$E:$E,""))</f>
        <v/>
      </c>
      <c r="D327" s="20" t="str">
        <f>IF($A327="","",_xlfn.XLOOKUP($A327,HC!$A:$A,HC!$D:$D,""))</f>
        <v/>
      </c>
      <c r="E327" s="68" t="str">
        <f>IF(OR($A327="",$AE$3=""),"",IFERROR(IF(ISBLANK(INDEX('Agents Shift'!$F:$S,MATCH($A327,'Agents Shift'!$B:$B,0),$AE$3)),"",INDEX('Agents Shift'!$F:$S,MATCH($A327,'Agents Shift'!$B:$B,0),$AE$3)),""))</f>
        <v/>
      </c>
      <c r="F327" s="68" t="str">
        <f>IF(OR($A327="",$AE$3=""),"",IFERROR(IF(ISBLANK(INDEX('Agents Shift'!$F:$S,MATCH($A327,'Agents Shift'!$B:$B,0),$AE$3+1)),"",INDEX('Agents Shift'!$F:$S,MATCH($A327,'Agents Shift'!$B:$B,0),$AE$3+1)),""))</f>
        <v/>
      </c>
      <c r="G327" s="20" t="str">
        <f>IF($A327="","",_xlfn.XLOOKUP($A327,HC!$A:$A,HC!$C:$C,""))</f>
        <v/>
      </c>
      <c r="H327" s="20" t="str">
        <f t="shared" si="65"/>
        <v/>
      </c>
      <c r="I327" s="19" t="str">
        <f t="shared" si="66"/>
        <v/>
      </c>
      <c r="J327" s="19" t="str">
        <f>IF(OR($A327="",$H327=""),"",IF($H327="Not in Web Tool","Unmatched",_xlfn.XLOOKUP($H327,'RAW Data'!$E:$E,'RAW Data'!$F:$F,"Unmapped")))</f>
        <v/>
      </c>
      <c r="K327" s="19" t="str">
        <f t="shared" si="67"/>
        <v/>
      </c>
      <c r="M327" s="21" t="str">
        <f t="shared" si="68"/>
        <v/>
      </c>
      <c r="N327" s="21" t="str">
        <f t="shared" si="69"/>
        <v/>
      </c>
      <c r="P327" s="22" t="s">
        <v>216</v>
      </c>
      <c r="Q327" s="23">
        <v>323</v>
      </c>
      <c r="R327" s="23" t="str">
        <f>IF($C$3="Live Paste",IF($P327="","",$P327&amp;""),IF($AD$3="","",INDEX('Extraction History'!$A$3:$DT$9102,$Q327,$AD$3)&amp;""))</f>
        <v> 6  1  2</v>
      </c>
      <c r="S327" s="23">
        <f t="shared" si="76"/>
        <v>1935</v>
      </c>
      <c r="T327" s="23" t="str">
        <f t="shared" si="70"/>
        <v/>
      </c>
      <c r="U327" s="23" t="str">
        <f t="shared" si="71"/>
        <v/>
      </c>
      <c r="V327" s="24" t="str">
        <f t="shared" si="72"/>
        <v/>
      </c>
      <c r="W327" s="23">
        <f t="shared" si="77"/>
        <v>1936</v>
      </c>
      <c r="X327" s="23" t="str">
        <f t="shared" si="73"/>
        <v/>
      </c>
      <c r="Y327" s="23" t="str">
        <f t="shared" si="74"/>
        <v/>
      </c>
      <c r="Z327" s="23" t="str">
        <f t="shared" si="75"/>
        <v/>
      </c>
      <c r="AA327" s="25" t="str">
        <f>IF($U327="","",IF(COUNTIF(HC!$C:$C,$U327)&gt;0,"Y",IF(COUNTIF($U$5:$U327,$U327)=1,"N","dup")))</f>
        <v/>
      </c>
    </row>
    <row r="328" spans="1:27" x14ac:dyDescent="0.3">
      <c r="A328" s="19" t="str">
        <f>IF(INDEX('Agents Shift'!$B:$B,ROW())="","",INDEX('Agents Shift'!$B:$B,ROW()))</f>
        <v/>
      </c>
      <c r="B328" s="20" t="str">
        <f>IF($A328="","",_xlfn.XLOOKUP($A328,HC!$A:$A,HC!$B:$B,""))</f>
        <v/>
      </c>
      <c r="C328" s="19" t="str">
        <f>IF($A328="","",_xlfn.XLOOKUP($A328,HC!$A:$A,HC!$E:$E,""))</f>
        <v/>
      </c>
      <c r="D328" s="20" t="str">
        <f>IF($A328="","",_xlfn.XLOOKUP($A328,HC!$A:$A,HC!$D:$D,""))</f>
        <v/>
      </c>
      <c r="E328" s="68" t="str">
        <f>IF(OR($A328="",$AE$3=""),"",IFERROR(IF(ISBLANK(INDEX('Agents Shift'!$F:$S,MATCH($A328,'Agents Shift'!$B:$B,0),$AE$3)),"",INDEX('Agents Shift'!$F:$S,MATCH($A328,'Agents Shift'!$B:$B,0),$AE$3)),""))</f>
        <v/>
      </c>
      <c r="F328" s="68" t="str">
        <f>IF(OR($A328="",$AE$3=""),"",IFERROR(IF(ISBLANK(INDEX('Agents Shift'!$F:$S,MATCH($A328,'Agents Shift'!$B:$B,0),$AE$3+1)),"",INDEX('Agents Shift'!$F:$S,MATCH($A328,'Agents Shift'!$B:$B,0),$AE$3+1)),""))</f>
        <v/>
      </c>
      <c r="G328" s="20" t="str">
        <f>IF($A328="","",_xlfn.XLOOKUP($A328,HC!$A:$A,HC!$C:$C,""))</f>
        <v/>
      </c>
      <c r="H328" s="20" t="str">
        <f t="shared" si="65"/>
        <v/>
      </c>
      <c r="I328" s="19" t="str">
        <f t="shared" si="66"/>
        <v/>
      </c>
      <c r="J328" s="19" t="str">
        <f>IF(OR($A328="",$H328=""),"",IF($H328="Not in Web Tool","Unmatched",_xlfn.XLOOKUP($H328,'RAW Data'!$E:$E,'RAW Data'!$F:$F,"Unmapped")))</f>
        <v/>
      </c>
      <c r="K328" s="19" t="str">
        <f t="shared" si="67"/>
        <v/>
      </c>
      <c r="M328" s="21" t="str">
        <f t="shared" si="68"/>
        <v/>
      </c>
      <c r="N328" s="21" t="str">
        <f t="shared" si="69"/>
        <v/>
      </c>
      <c r="P328" s="22" t="s">
        <v>217</v>
      </c>
      <c r="Q328" s="23">
        <v>324</v>
      </c>
      <c r="R328" s="23" t="str">
        <f>IF($C$3="Live Paste",IF($P328="","",$P328&amp;""),IF($AD$3="","",INDEX('Extraction History'!$A$3:$DT$9102,$Q328,$AD$3)&amp;""))</f>
        <v> --:--:--  --:--:-- 9 June 2026 08:53 · 07:06:30</v>
      </c>
      <c r="S328" s="23">
        <f t="shared" si="76"/>
        <v>1941</v>
      </c>
      <c r="T328" s="23" t="str">
        <f t="shared" si="70"/>
        <v/>
      </c>
      <c r="U328" s="23" t="str">
        <f t="shared" si="71"/>
        <v/>
      </c>
      <c r="V328" s="24" t="str">
        <f t="shared" si="72"/>
        <v/>
      </c>
      <c r="W328" s="23">
        <f t="shared" si="77"/>
        <v>1942</v>
      </c>
      <c r="X328" s="23" t="str">
        <f t="shared" si="73"/>
        <v/>
      </c>
      <c r="Y328" s="23" t="str">
        <f t="shared" si="74"/>
        <v/>
      </c>
      <c r="Z328" s="23" t="str">
        <f t="shared" si="75"/>
        <v/>
      </c>
      <c r="AA328" s="25" t="str">
        <f>IF($U328="","",IF(COUNTIF(HC!$C:$C,$U328)&gt;0,"Y",IF(COUNTIF($U$5:$U328,$U328)=1,"N","dup")))</f>
        <v/>
      </c>
    </row>
    <row r="329" spans="1:27" x14ac:dyDescent="0.3">
      <c r="A329" s="19" t="str">
        <f>IF(INDEX('Agents Shift'!$B:$B,ROW())="","",INDEX('Agents Shift'!$B:$B,ROW()))</f>
        <v/>
      </c>
      <c r="B329" s="20" t="str">
        <f>IF($A329="","",_xlfn.XLOOKUP($A329,HC!$A:$A,HC!$B:$B,""))</f>
        <v/>
      </c>
      <c r="C329" s="19" t="str">
        <f>IF($A329="","",_xlfn.XLOOKUP($A329,HC!$A:$A,HC!$E:$E,""))</f>
        <v/>
      </c>
      <c r="D329" s="20" t="str">
        <f>IF($A329="","",_xlfn.XLOOKUP($A329,HC!$A:$A,HC!$D:$D,""))</f>
        <v/>
      </c>
      <c r="E329" s="68" t="str">
        <f>IF(OR($A329="",$AE$3=""),"",IFERROR(IF(ISBLANK(INDEX('Agents Shift'!$F:$S,MATCH($A329,'Agents Shift'!$B:$B,0),$AE$3)),"",INDEX('Agents Shift'!$F:$S,MATCH($A329,'Agents Shift'!$B:$B,0),$AE$3)),""))</f>
        <v/>
      </c>
      <c r="F329" s="68" t="str">
        <f>IF(OR($A329="",$AE$3=""),"",IFERROR(IF(ISBLANK(INDEX('Agents Shift'!$F:$S,MATCH($A329,'Agents Shift'!$B:$B,0),$AE$3+1)),"",INDEX('Agents Shift'!$F:$S,MATCH($A329,'Agents Shift'!$B:$B,0),$AE$3+1)),""))</f>
        <v/>
      </c>
      <c r="G329" s="20" t="str">
        <f>IF($A329="","",_xlfn.XLOOKUP($A329,HC!$A:$A,HC!$C:$C,""))</f>
        <v/>
      </c>
      <c r="H329" s="20" t="str">
        <f t="shared" si="65"/>
        <v/>
      </c>
      <c r="I329" s="19" t="str">
        <f t="shared" si="66"/>
        <v/>
      </c>
      <c r="J329" s="19" t="str">
        <f>IF(OR($A329="",$H329=""),"",IF($H329="Not in Web Tool","Unmatched",_xlfn.XLOOKUP($H329,'RAW Data'!$E:$E,'RAW Data'!$F:$F,"Unmapped")))</f>
        <v/>
      </c>
      <c r="K329" s="19" t="str">
        <f t="shared" si="67"/>
        <v/>
      </c>
      <c r="M329" s="21" t="str">
        <f t="shared" si="68"/>
        <v/>
      </c>
      <c r="N329" s="21" t="str">
        <f t="shared" si="69"/>
        <v/>
      </c>
      <c r="P329" s="22" t="s">
        <v>34</v>
      </c>
      <c r="Q329" s="23">
        <v>325</v>
      </c>
      <c r="R329" s="23" t="str">
        <f>IF($C$3="Live Paste",IF($P329="","",$P329&amp;""),IF($AD$3="","",INDEX('Extraction History'!$A$3:$DT$9102,$Q329,$AD$3)&amp;""))</f>
        <v>Employee State</v>
      </c>
      <c r="S329" s="23">
        <f t="shared" si="76"/>
        <v>1947</v>
      </c>
      <c r="T329" s="23" t="str">
        <f t="shared" si="70"/>
        <v/>
      </c>
      <c r="U329" s="23" t="str">
        <f t="shared" si="71"/>
        <v/>
      </c>
      <c r="V329" s="24" t="str">
        <f t="shared" si="72"/>
        <v/>
      </c>
      <c r="W329" s="23">
        <f t="shared" si="77"/>
        <v>1948</v>
      </c>
      <c r="X329" s="23" t="str">
        <f t="shared" si="73"/>
        <v/>
      </c>
      <c r="Y329" s="23" t="str">
        <f t="shared" si="74"/>
        <v/>
      </c>
      <c r="Z329" s="23" t="str">
        <f t="shared" si="75"/>
        <v/>
      </c>
      <c r="AA329" s="25" t="str">
        <f>IF($U329="","",IF(COUNTIF(HC!$C:$C,$U329)&gt;0,"Y",IF(COUNTIF($U$5:$U329,$U329)=1,"N","dup")))</f>
        <v/>
      </c>
    </row>
    <row r="330" spans="1:27" x14ac:dyDescent="0.3">
      <c r="A330" s="19" t="str">
        <f>IF(INDEX('Agents Shift'!$B:$B,ROW())="","",INDEX('Agents Shift'!$B:$B,ROW()))</f>
        <v/>
      </c>
      <c r="B330" s="20" t="str">
        <f>IF($A330="","",_xlfn.XLOOKUP($A330,HC!$A:$A,HC!$B:$B,""))</f>
        <v/>
      </c>
      <c r="C330" s="19" t="str">
        <f>IF($A330="","",_xlfn.XLOOKUP($A330,HC!$A:$A,HC!$E:$E,""))</f>
        <v/>
      </c>
      <c r="D330" s="20" t="str">
        <f>IF($A330="","",_xlfn.XLOOKUP($A330,HC!$A:$A,HC!$D:$D,""))</f>
        <v/>
      </c>
      <c r="E330" s="68" t="str">
        <f>IF(OR($A330="",$AE$3=""),"",IFERROR(IF(ISBLANK(INDEX('Agents Shift'!$F:$S,MATCH($A330,'Agents Shift'!$B:$B,0),$AE$3)),"",INDEX('Agents Shift'!$F:$S,MATCH($A330,'Agents Shift'!$B:$B,0),$AE$3)),""))</f>
        <v/>
      </c>
      <c r="F330" s="68" t="str">
        <f>IF(OR($A330="",$AE$3=""),"",IFERROR(IF(ISBLANK(INDEX('Agents Shift'!$F:$S,MATCH($A330,'Agents Shift'!$B:$B,0),$AE$3+1)),"",INDEX('Agents Shift'!$F:$S,MATCH($A330,'Agents Shift'!$B:$B,0),$AE$3+1)),""))</f>
        <v/>
      </c>
      <c r="G330" s="20" t="str">
        <f>IF($A330="","",_xlfn.XLOOKUP($A330,HC!$A:$A,HC!$C:$C,""))</f>
        <v/>
      </c>
      <c r="H330" s="20" t="str">
        <f t="shared" si="65"/>
        <v/>
      </c>
      <c r="I330" s="19" t="str">
        <f t="shared" si="66"/>
        <v/>
      </c>
      <c r="J330" s="19" t="str">
        <f>IF(OR($A330="",$H330=""),"",IF($H330="Not in Web Tool","Unmatched",_xlfn.XLOOKUP($H330,'RAW Data'!$E:$E,'RAW Data'!$F:$F,"Unmapped")))</f>
        <v/>
      </c>
      <c r="K330" s="19" t="str">
        <f t="shared" si="67"/>
        <v/>
      </c>
      <c r="M330" s="21" t="str">
        <f t="shared" si="68"/>
        <v/>
      </c>
      <c r="N330" s="21" t="str">
        <f t="shared" si="69"/>
        <v/>
      </c>
      <c r="P330" s="22" t="s">
        <v>39</v>
      </c>
      <c r="Q330" s="23">
        <v>326</v>
      </c>
      <c r="R330" s="23" t="str">
        <f>IF($C$3="Live Paste",IF($P330="","",$P330&amp;""),IF($AD$3="","",INDEX('Extraction History'!$A$3:$DT$9102,$Q330,$AD$3)&amp;""))</f>
        <v>DA</v>
      </c>
      <c r="S330" s="23">
        <f t="shared" si="76"/>
        <v>1953</v>
      </c>
      <c r="T330" s="23" t="str">
        <f t="shared" si="70"/>
        <v/>
      </c>
      <c r="U330" s="23" t="str">
        <f t="shared" si="71"/>
        <v/>
      </c>
      <c r="V330" s="24" t="str">
        <f t="shared" si="72"/>
        <v/>
      </c>
      <c r="W330" s="23">
        <f t="shared" si="77"/>
        <v>1954</v>
      </c>
      <c r="X330" s="23" t="str">
        <f t="shared" si="73"/>
        <v/>
      </c>
      <c r="Y330" s="23" t="str">
        <f t="shared" si="74"/>
        <v/>
      </c>
      <c r="Z330" s="23" t="str">
        <f t="shared" si="75"/>
        <v/>
      </c>
      <c r="AA330" s="25" t="str">
        <f>IF($U330="","",IF(COUNTIF(HC!$C:$C,$U330)&gt;0,"Y",IF(COUNTIF($U$5:$U330,$U330)=1,"N","dup")))</f>
        <v/>
      </c>
    </row>
    <row r="331" spans="1:27" x14ac:dyDescent="0.3">
      <c r="A331" s="19" t="str">
        <f>IF(INDEX('Agents Shift'!$B:$B,ROW())="","",INDEX('Agents Shift'!$B:$B,ROW()))</f>
        <v/>
      </c>
      <c r="B331" s="20" t="str">
        <f>IF($A331="","",_xlfn.XLOOKUP($A331,HC!$A:$A,HC!$B:$B,""))</f>
        <v/>
      </c>
      <c r="C331" s="19" t="str">
        <f>IF($A331="","",_xlfn.XLOOKUP($A331,HC!$A:$A,HC!$E:$E,""))</f>
        <v/>
      </c>
      <c r="D331" s="20" t="str">
        <f>IF($A331="","",_xlfn.XLOOKUP($A331,HC!$A:$A,HC!$D:$D,""))</f>
        <v/>
      </c>
      <c r="E331" s="68" t="str">
        <f>IF(OR($A331="",$AE$3=""),"",IFERROR(IF(ISBLANK(INDEX('Agents Shift'!$F:$S,MATCH($A331,'Agents Shift'!$B:$B,0),$AE$3)),"",INDEX('Agents Shift'!$F:$S,MATCH($A331,'Agents Shift'!$B:$B,0),$AE$3)),""))</f>
        <v/>
      </c>
      <c r="F331" s="68" t="str">
        <f>IF(OR($A331="",$AE$3=""),"",IFERROR(IF(ISBLANK(INDEX('Agents Shift'!$F:$S,MATCH($A331,'Agents Shift'!$B:$B,0),$AE$3+1)),"",INDEX('Agents Shift'!$F:$S,MATCH($A331,'Agents Shift'!$B:$B,0),$AE$3+1)),""))</f>
        <v/>
      </c>
      <c r="G331" s="20" t="str">
        <f>IF($A331="","",_xlfn.XLOOKUP($A331,HC!$A:$A,HC!$C:$C,""))</f>
        <v/>
      </c>
      <c r="H331" s="20" t="str">
        <f t="shared" si="65"/>
        <v/>
      </c>
      <c r="I331" s="19" t="str">
        <f t="shared" si="66"/>
        <v/>
      </c>
      <c r="J331" s="19" t="str">
        <f>IF(OR($A331="",$H331=""),"",IF($H331="Not in Web Tool","Unmatched",_xlfn.XLOOKUP($H331,'RAW Data'!$E:$E,'RAW Data'!$F:$F,"Unmapped")))</f>
        <v/>
      </c>
      <c r="K331" s="19" t="str">
        <f t="shared" si="67"/>
        <v/>
      </c>
      <c r="M331" s="21" t="str">
        <f t="shared" si="68"/>
        <v/>
      </c>
      <c r="N331" s="21" t="str">
        <f t="shared" si="69"/>
        <v/>
      </c>
      <c r="P331" s="22" t="s">
        <v>218</v>
      </c>
      <c r="Q331" s="23">
        <v>327</v>
      </c>
      <c r="R331" s="23" t="str">
        <f>IF($C$3="Live Paste",IF($P331="","",$P331&amp;""),IF($AD$3="","",INDEX('Extraction History'!$A$3:$DT$9102,$Q331,$AD$3)&amp;""))</f>
        <v>Dummy_USR 120 29563</v>
      </c>
      <c r="S331" s="23">
        <f t="shared" si="76"/>
        <v>1959</v>
      </c>
      <c r="T331" s="23" t="str">
        <f t="shared" si="70"/>
        <v/>
      </c>
      <c r="U331" s="23" t="str">
        <f t="shared" si="71"/>
        <v/>
      </c>
      <c r="V331" s="24" t="str">
        <f t="shared" si="72"/>
        <v/>
      </c>
      <c r="W331" s="23">
        <f t="shared" si="77"/>
        <v>1960</v>
      </c>
      <c r="X331" s="23" t="str">
        <f t="shared" si="73"/>
        <v/>
      </c>
      <c r="Y331" s="23" t="str">
        <f t="shared" si="74"/>
        <v/>
      </c>
      <c r="Z331" s="23" t="str">
        <f t="shared" si="75"/>
        <v/>
      </c>
      <c r="AA331" s="25" t="str">
        <f>IF($U331="","",IF(COUNTIF(HC!$C:$C,$U331)&gt;0,"Y",IF(COUNTIF($U$5:$U331,$U331)=1,"N","dup")))</f>
        <v/>
      </c>
    </row>
    <row r="332" spans="1:27" x14ac:dyDescent="0.3">
      <c r="A332" s="19" t="str">
        <f>IF(INDEX('Agents Shift'!$B:$B,ROW())="","",INDEX('Agents Shift'!$B:$B,ROW()))</f>
        <v/>
      </c>
      <c r="B332" s="20" t="str">
        <f>IF($A332="","",_xlfn.XLOOKUP($A332,HC!$A:$A,HC!$B:$B,""))</f>
        <v/>
      </c>
      <c r="C332" s="19" t="str">
        <f>IF($A332="","",_xlfn.XLOOKUP($A332,HC!$A:$A,HC!$E:$E,""))</f>
        <v/>
      </c>
      <c r="D332" s="20" t="str">
        <f>IF($A332="","",_xlfn.XLOOKUP($A332,HC!$A:$A,HC!$D:$D,""))</f>
        <v/>
      </c>
      <c r="E332" s="68" t="str">
        <f>IF(OR($A332="",$AE$3=""),"",IFERROR(IF(ISBLANK(INDEX('Agents Shift'!$F:$S,MATCH($A332,'Agents Shift'!$B:$B,0),$AE$3)),"",INDEX('Agents Shift'!$F:$S,MATCH($A332,'Agents Shift'!$B:$B,0),$AE$3)),""))</f>
        <v/>
      </c>
      <c r="F332" s="68" t="str">
        <f>IF(OR($A332="",$AE$3=""),"",IFERROR(IF(ISBLANK(INDEX('Agents Shift'!$F:$S,MATCH($A332,'Agents Shift'!$B:$B,0),$AE$3+1)),"",INDEX('Agents Shift'!$F:$S,MATCH($A332,'Agents Shift'!$B:$B,0),$AE$3+1)),""))</f>
        <v/>
      </c>
      <c r="G332" s="20" t="str">
        <f>IF($A332="","",_xlfn.XLOOKUP($A332,HC!$A:$A,HC!$C:$C,""))</f>
        <v/>
      </c>
      <c r="H332" s="20" t="str">
        <f t="shared" si="65"/>
        <v/>
      </c>
      <c r="I332" s="19" t="str">
        <f t="shared" si="66"/>
        <v/>
      </c>
      <c r="J332" s="19" t="str">
        <f>IF(OR($A332="",$H332=""),"",IF($H332="Not in Web Tool","Unmatched",_xlfn.XLOOKUP($H332,'RAW Data'!$E:$E,'RAW Data'!$F:$F,"Unmapped")))</f>
        <v/>
      </c>
      <c r="K332" s="19" t="str">
        <f t="shared" si="67"/>
        <v/>
      </c>
      <c r="M332" s="21" t="str">
        <f t="shared" si="68"/>
        <v/>
      </c>
      <c r="N332" s="21" t="str">
        <f t="shared" si="69"/>
        <v/>
      </c>
      <c r="P332" s="22" t="s">
        <v>219</v>
      </c>
      <c r="Q332" s="23">
        <v>328</v>
      </c>
      <c r="R332" s="23" t="str">
        <f>IF($C$3="Live Paste",IF($P332="","",$P332&amp;""),IF($AD$3="","",INDEX('Extraction History'!$A$3:$DT$9102,$Q332,$AD$3)&amp;""))</f>
        <v>Offline · 13:59:49</v>
      </c>
      <c r="S332" s="23">
        <f t="shared" si="76"/>
        <v>1965</v>
      </c>
      <c r="T332" s="23" t="str">
        <f t="shared" si="70"/>
        <v/>
      </c>
      <c r="U332" s="23" t="str">
        <f t="shared" si="71"/>
        <v/>
      </c>
      <c r="V332" s="24" t="str">
        <f t="shared" si="72"/>
        <v/>
      </c>
      <c r="W332" s="23">
        <f t="shared" si="77"/>
        <v>1966</v>
      </c>
      <c r="X332" s="23" t="str">
        <f t="shared" si="73"/>
        <v/>
      </c>
      <c r="Y332" s="23" t="str">
        <f t="shared" si="74"/>
        <v/>
      </c>
      <c r="Z332" s="23" t="str">
        <f t="shared" si="75"/>
        <v/>
      </c>
      <c r="AA332" s="25" t="str">
        <f>IF($U332="","",IF(COUNTIF(HC!$C:$C,$U332)&gt;0,"Y",IF(COUNTIF($U$5:$U332,$U332)=1,"N","dup")))</f>
        <v/>
      </c>
    </row>
    <row r="333" spans="1:27" x14ac:dyDescent="0.3">
      <c r="A333" s="19" t="str">
        <f>IF(INDEX('Agents Shift'!$B:$B,ROW())="","",INDEX('Agents Shift'!$B:$B,ROW()))</f>
        <v/>
      </c>
      <c r="B333" s="20" t="str">
        <f>IF($A333="","",_xlfn.XLOOKUP($A333,HC!$A:$A,HC!$B:$B,""))</f>
        <v/>
      </c>
      <c r="C333" s="19" t="str">
        <f>IF($A333="","",_xlfn.XLOOKUP($A333,HC!$A:$A,HC!$E:$E,""))</f>
        <v/>
      </c>
      <c r="D333" s="20" t="str">
        <f>IF($A333="","",_xlfn.XLOOKUP($A333,HC!$A:$A,HC!$D:$D,""))</f>
        <v/>
      </c>
      <c r="E333" s="68" t="str">
        <f>IF(OR($A333="",$AE$3=""),"",IFERROR(IF(ISBLANK(INDEX('Agents Shift'!$F:$S,MATCH($A333,'Agents Shift'!$B:$B,0),$AE$3)),"",INDEX('Agents Shift'!$F:$S,MATCH($A333,'Agents Shift'!$B:$B,0),$AE$3)),""))</f>
        <v/>
      </c>
      <c r="F333" s="68" t="str">
        <f>IF(OR($A333="",$AE$3=""),"",IFERROR(IF(ISBLANK(INDEX('Agents Shift'!$F:$S,MATCH($A333,'Agents Shift'!$B:$B,0),$AE$3+1)),"",INDEX('Agents Shift'!$F:$S,MATCH($A333,'Agents Shift'!$B:$B,0),$AE$3+1)),""))</f>
        <v/>
      </c>
      <c r="G333" s="20" t="str">
        <f>IF($A333="","",_xlfn.XLOOKUP($A333,HC!$A:$A,HC!$C:$C,""))</f>
        <v/>
      </c>
      <c r="H333" s="20" t="str">
        <f t="shared" si="65"/>
        <v/>
      </c>
      <c r="I333" s="19" t="str">
        <f t="shared" si="66"/>
        <v/>
      </c>
      <c r="J333" s="19" t="str">
        <f>IF(OR($A333="",$H333=""),"",IF($H333="Not in Web Tool","Unmatched",_xlfn.XLOOKUP($H333,'RAW Data'!$E:$E,'RAW Data'!$F:$F,"Unmapped")))</f>
        <v/>
      </c>
      <c r="K333" s="19" t="str">
        <f t="shared" si="67"/>
        <v/>
      </c>
      <c r="M333" s="21" t="str">
        <f t="shared" si="68"/>
        <v/>
      </c>
      <c r="N333" s="21" t="str">
        <f t="shared" si="69"/>
        <v/>
      </c>
      <c r="P333" s="22" t="s">
        <v>119</v>
      </c>
      <c r="Q333" s="23">
        <v>329</v>
      </c>
      <c r="R333" s="23" t="str">
        <f>IF($C$3="Live Paste",IF($P333="","",$P333&amp;""),IF($AD$3="","",INDEX('Extraction History'!$A$3:$DT$9102,$Q333,$AD$3)&amp;""))</f>
        <v> 0  0  0</v>
      </c>
      <c r="S333" s="23">
        <f t="shared" si="76"/>
        <v>1971</v>
      </c>
      <c r="T333" s="23" t="str">
        <f t="shared" si="70"/>
        <v/>
      </c>
      <c r="U333" s="23" t="str">
        <f t="shared" si="71"/>
        <v/>
      </c>
      <c r="V333" s="24" t="str">
        <f t="shared" si="72"/>
        <v/>
      </c>
      <c r="W333" s="23">
        <f t="shared" si="77"/>
        <v>1972</v>
      </c>
      <c r="X333" s="23" t="str">
        <f t="shared" si="73"/>
        <v/>
      </c>
      <c r="Y333" s="23" t="str">
        <f t="shared" si="74"/>
        <v/>
      </c>
      <c r="Z333" s="23" t="str">
        <f t="shared" si="75"/>
        <v/>
      </c>
      <c r="AA333" s="25" t="str">
        <f>IF($U333="","",IF(COUNTIF(HC!$C:$C,$U333)&gt;0,"Y",IF(COUNTIF($U$5:$U333,$U333)=1,"N","dup")))</f>
        <v/>
      </c>
    </row>
    <row r="334" spans="1:27" x14ac:dyDescent="0.3">
      <c r="A334" s="19" t="str">
        <f>IF(INDEX('Agents Shift'!$B:$B,ROW())="","",INDEX('Agents Shift'!$B:$B,ROW()))</f>
        <v/>
      </c>
      <c r="B334" s="20" t="str">
        <f>IF($A334="","",_xlfn.XLOOKUP($A334,HC!$A:$A,HC!$B:$B,""))</f>
        <v/>
      </c>
      <c r="C334" s="19" t="str">
        <f>IF($A334="","",_xlfn.XLOOKUP($A334,HC!$A:$A,HC!$E:$E,""))</f>
        <v/>
      </c>
      <c r="D334" s="20" t="str">
        <f>IF($A334="","",_xlfn.XLOOKUP($A334,HC!$A:$A,HC!$D:$D,""))</f>
        <v/>
      </c>
      <c r="E334" s="68" t="str">
        <f>IF(OR($A334="",$AE$3=""),"",IFERROR(IF(ISBLANK(INDEX('Agents Shift'!$F:$S,MATCH($A334,'Agents Shift'!$B:$B,0),$AE$3)),"",INDEX('Agents Shift'!$F:$S,MATCH($A334,'Agents Shift'!$B:$B,0),$AE$3)),""))</f>
        <v/>
      </c>
      <c r="F334" s="68" t="str">
        <f>IF(OR($A334="",$AE$3=""),"",IFERROR(IF(ISBLANK(INDEX('Agents Shift'!$F:$S,MATCH($A334,'Agents Shift'!$B:$B,0),$AE$3+1)),"",INDEX('Agents Shift'!$F:$S,MATCH($A334,'Agents Shift'!$B:$B,0),$AE$3+1)),""))</f>
        <v/>
      </c>
      <c r="G334" s="20" t="str">
        <f>IF($A334="","",_xlfn.XLOOKUP($A334,HC!$A:$A,HC!$C:$C,""))</f>
        <v/>
      </c>
      <c r="H334" s="20" t="str">
        <f t="shared" si="65"/>
        <v/>
      </c>
      <c r="I334" s="19" t="str">
        <f t="shared" si="66"/>
        <v/>
      </c>
      <c r="J334" s="19" t="str">
        <f>IF(OR($A334="",$H334=""),"",IF($H334="Not in Web Tool","Unmatched",_xlfn.XLOOKUP($H334,'RAW Data'!$E:$E,'RAW Data'!$F:$F,"Unmapped")))</f>
        <v/>
      </c>
      <c r="K334" s="19" t="str">
        <f t="shared" si="67"/>
        <v/>
      </c>
      <c r="M334" s="21" t="str">
        <f t="shared" si="68"/>
        <v/>
      </c>
      <c r="N334" s="21" t="str">
        <f t="shared" si="69"/>
        <v/>
      </c>
      <c r="P334" s="22" t="s">
        <v>188</v>
      </c>
      <c r="Q334" s="23">
        <v>330</v>
      </c>
      <c r="R334" s="23" t="str">
        <f>IF($C$3="Live Paste",IF($P334="","",$P334&amp;""),IF($AD$3="","",INDEX('Extraction History'!$A$3:$DT$9102,$Q334,$AD$3)&amp;""))</f>
        <v> --:--:--  --:--:--  --:--:--</v>
      </c>
      <c r="S334" s="23">
        <f t="shared" si="76"/>
        <v>1977</v>
      </c>
      <c r="T334" s="23" t="str">
        <f t="shared" si="70"/>
        <v/>
      </c>
      <c r="U334" s="23" t="str">
        <f t="shared" si="71"/>
        <v/>
      </c>
      <c r="V334" s="24" t="str">
        <f t="shared" si="72"/>
        <v/>
      </c>
      <c r="W334" s="23">
        <f t="shared" si="77"/>
        <v>1978</v>
      </c>
      <c r="X334" s="23" t="str">
        <f t="shared" si="73"/>
        <v/>
      </c>
      <c r="Y334" s="23" t="str">
        <f t="shared" si="74"/>
        <v/>
      </c>
      <c r="Z334" s="23" t="str">
        <f t="shared" si="75"/>
        <v/>
      </c>
      <c r="AA334" s="25" t="str">
        <f>IF($U334="","",IF(COUNTIF(HC!$C:$C,$U334)&gt;0,"Y",IF(COUNTIF($U$5:$U334,$U334)=1,"N","dup")))</f>
        <v/>
      </c>
    </row>
    <row r="335" spans="1:27" x14ac:dyDescent="0.3">
      <c r="A335" s="19" t="str">
        <f>IF(INDEX('Agents Shift'!$B:$B,ROW())="","",INDEX('Agents Shift'!$B:$B,ROW()))</f>
        <v/>
      </c>
      <c r="B335" s="20" t="str">
        <f>IF($A335="","",_xlfn.XLOOKUP($A335,HC!$A:$A,HC!$B:$B,""))</f>
        <v/>
      </c>
      <c r="C335" s="19" t="str">
        <f>IF($A335="","",_xlfn.XLOOKUP($A335,HC!$A:$A,HC!$E:$E,""))</f>
        <v/>
      </c>
      <c r="D335" s="20" t="str">
        <f>IF($A335="","",_xlfn.XLOOKUP($A335,HC!$A:$A,HC!$D:$D,""))</f>
        <v/>
      </c>
      <c r="E335" s="68" t="str">
        <f>IF(OR($A335="",$AE$3=""),"",IFERROR(IF(ISBLANK(INDEX('Agents Shift'!$F:$S,MATCH($A335,'Agents Shift'!$B:$B,0),$AE$3)),"",INDEX('Agents Shift'!$F:$S,MATCH($A335,'Agents Shift'!$B:$B,0),$AE$3)),""))</f>
        <v/>
      </c>
      <c r="F335" s="68" t="str">
        <f>IF(OR($A335="",$AE$3=""),"",IFERROR(IF(ISBLANK(INDEX('Agents Shift'!$F:$S,MATCH($A335,'Agents Shift'!$B:$B,0),$AE$3+1)),"",INDEX('Agents Shift'!$F:$S,MATCH($A335,'Agents Shift'!$B:$B,0),$AE$3+1)),""))</f>
        <v/>
      </c>
      <c r="G335" s="20" t="str">
        <f>IF($A335="","",_xlfn.XLOOKUP($A335,HC!$A:$A,HC!$C:$C,""))</f>
        <v/>
      </c>
      <c r="H335" s="20" t="str">
        <f t="shared" si="65"/>
        <v/>
      </c>
      <c r="I335" s="19" t="str">
        <f t="shared" si="66"/>
        <v/>
      </c>
      <c r="J335" s="19" t="str">
        <f>IF(OR($A335="",$H335=""),"",IF($H335="Not in Web Tool","Unmatched",_xlfn.XLOOKUP($H335,'RAW Data'!$E:$E,'RAW Data'!$F:$F,"Unmapped")))</f>
        <v/>
      </c>
      <c r="K335" s="19" t="str">
        <f t="shared" si="67"/>
        <v/>
      </c>
      <c r="M335" s="21" t="str">
        <f t="shared" si="68"/>
        <v/>
      </c>
      <c r="N335" s="21" t="str">
        <f t="shared" si="69"/>
        <v/>
      </c>
      <c r="P335" s="22" t="s">
        <v>34</v>
      </c>
      <c r="Q335" s="23">
        <v>331</v>
      </c>
      <c r="R335" s="23" t="str">
        <f>IF($C$3="Live Paste",IF($P335="","",$P335&amp;""),IF($AD$3="","",INDEX('Extraction History'!$A$3:$DT$9102,$Q335,$AD$3)&amp;""))</f>
        <v>Employee State</v>
      </c>
      <c r="S335" s="23">
        <f t="shared" si="76"/>
        <v>1983</v>
      </c>
      <c r="T335" s="23" t="str">
        <f t="shared" si="70"/>
        <v/>
      </c>
      <c r="U335" s="23" t="str">
        <f t="shared" si="71"/>
        <v/>
      </c>
      <c r="V335" s="24" t="str">
        <f t="shared" si="72"/>
        <v/>
      </c>
      <c r="W335" s="23">
        <f t="shared" si="77"/>
        <v>1984</v>
      </c>
      <c r="X335" s="23" t="str">
        <f t="shared" si="73"/>
        <v/>
      </c>
      <c r="Y335" s="23" t="str">
        <f t="shared" si="74"/>
        <v/>
      </c>
      <c r="Z335" s="23" t="str">
        <f t="shared" si="75"/>
        <v/>
      </c>
      <c r="AA335" s="25" t="str">
        <f>IF($U335="","",IF(COUNTIF(HC!$C:$C,$U335)&gt;0,"Y",IF(COUNTIF($U$5:$U335,$U335)=1,"N","dup")))</f>
        <v/>
      </c>
    </row>
    <row r="336" spans="1:27" x14ac:dyDescent="0.3">
      <c r="A336" s="19" t="str">
        <f>IF(INDEX('Agents Shift'!$B:$B,ROW())="","",INDEX('Agents Shift'!$B:$B,ROW()))</f>
        <v/>
      </c>
      <c r="B336" s="20" t="str">
        <f>IF($A336="","",_xlfn.XLOOKUP($A336,HC!$A:$A,HC!$B:$B,""))</f>
        <v/>
      </c>
      <c r="C336" s="19" t="str">
        <f>IF($A336="","",_xlfn.XLOOKUP($A336,HC!$A:$A,HC!$E:$E,""))</f>
        <v/>
      </c>
      <c r="D336" s="20" t="str">
        <f>IF($A336="","",_xlfn.XLOOKUP($A336,HC!$A:$A,HC!$D:$D,""))</f>
        <v/>
      </c>
      <c r="E336" s="68" t="str">
        <f>IF(OR($A336="",$AE$3=""),"",IFERROR(IF(ISBLANK(INDEX('Agents Shift'!$F:$S,MATCH($A336,'Agents Shift'!$B:$B,0),$AE$3)),"",INDEX('Agents Shift'!$F:$S,MATCH($A336,'Agents Shift'!$B:$B,0),$AE$3)),""))</f>
        <v/>
      </c>
      <c r="F336" s="68" t="str">
        <f>IF(OR($A336="",$AE$3=""),"",IFERROR(IF(ISBLANK(INDEX('Agents Shift'!$F:$S,MATCH($A336,'Agents Shift'!$B:$B,0),$AE$3+1)),"",INDEX('Agents Shift'!$F:$S,MATCH($A336,'Agents Shift'!$B:$B,0),$AE$3+1)),""))</f>
        <v/>
      </c>
      <c r="G336" s="20" t="str">
        <f>IF($A336="","",_xlfn.XLOOKUP($A336,HC!$A:$A,HC!$C:$C,""))</f>
        <v/>
      </c>
      <c r="H336" s="20" t="str">
        <f t="shared" si="65"/>
        <v/>
      </c>
      <c r="I336" s="19" t="str">
        <f t="shared" si="66"/>
        <v/>
      </c>
      <c r="J336" s="19" t="str">
        <f>IF(OR($A336="",$H336=""),"",IF($H336="Not in Web Tool","Unmatched",_xlfn.XLOOKUP($H336,'RAW Data'!$E:$E,'RAW Data'!$F:$F,"Unmapped")))</f>
        <v/>
      </c>
      <c r="K336" s="19" t="str">
        <f t="shared" si="67"/>
        <v/>
      </c>
      <c r="M336" s="21" t="str">
        <f t="shared" si="68"/>
        <v/>
      </c>
      <c r="N336" s="21" t="str">
        <f t="shared" si="69"/>
        <v/>
      </c>
      <c r="P336" s="22" t="s">
        <v>39</v>
      </c>
      <c r="Q336" s="23">
        <v>332</v>
      </c>
      <c r="R336" s="23" t="str">
        <f>IF($C$3="Live Paste",IF($P336="","",$P336&amp;""),IF($AD$3="","",INDEX('Extraction History'!$A$3:$DT$9102,$Q336,$AD$3)&amp;""))</f>
        <v>DA</v>
      </c>
      <c r="S336" s="23">
        <f t="shared" si="76"/>
        <v>1989</v>
      </c>
      <c r="T336" s="23" t="str">
        <f t="shared" si="70"/>
        <v/>
      </c>
      <c r="U336" s="23" t="str">
        <f t="shared" si="71"/>
        <v/>
      </c>
      <c r="V336" s="24" t="str">
        <f t="shared" si="72"/>
        <v/>
      </c>
      <c r="W336" s="23">
        <f t="shared" si="77"/>
        <v>1990</v>
      </c>
      <c r="X336" s="23" t="str">
        <f t="shared" si="73"/>
        <v/>
      </c>
      <c r="Y336" s="23" t="str">
        <f t="shared" si="74"/>
        <v/>
      </c>
      <c r="Z336" s="23" t="str">
        <f t="shared" si="75"/>
        <v/>
      </c>
      <c r="AA336" s="25" t="str">
        <f>IF($U336="","",IF(COUNTIF(HC!$C:$C,$U336)&gt;0,"Y",IF(COUNTIF($U$5:$U336,$U336)=1,"N","dup")))</f>
        <v/>
      </c>
    </row>
    <row r="337" spans="1:27" x14ac:dyDescent="0.3">
      <c r="A337" s="19" t="str">
        <f>IF(INDEX('Agents Shift'!$B:$B,ROW())="","",INDEX('Agents Shift'!$B:$B,ROW()))</f>
        <v/>
      </c>
      <c r="B337" s="20" t="str">
        <f>IF($A337="","",_xlfn.XLOOKUP($A337,HC!$A:$A,HC!$B:$B,""))</f>
        <v/>
      </c>
      <c r="C337" s="19" t="str">
        <f>IF($A337="","",_xlfn.XLOOKUP($A337,HC!$A:$A,HC!$E:$E,""))</f>
        <v/>
      </c>
      <c r="D337" s="20" t="str">
        <f>IF($A337="","",_xlfn.XLOOKUP($A337,HC!$A:$A,HC!$D:$D,""))</f>
        <v/>
      </c>
      <c r="E337" s="68" t="str">
        <f>IF(OR($A337="",$AE$3=""),"",IFERROR(IF(ISBLANK(INDEX('Agents Shift'!$F:$S,MATCH($A337,'Agents Shift'!$B:$B,0),$AE$3)),"",INDEX('Agents Shift'!$F:$S,MATCH($A337,'Agents Shift'!$B:$B,0),$AE$3)),""))</f>
        <v/>
      </c>
      <c r="F337" s="68" t="str">
        <f>IF(OR($A337="",$AE$3=""),"",IFERROR(IF(ISBLANK(INDEX('Agents Shift'!$F:$S,MATCH($A337,'Agents Shift'!$B:$B,0),$AE$3+1)),"",INDEX('Agents Shift'!$F:$S,MATCH($A337,'Agents Shift'!$B:$B,0),$AE$3+1)),""))</f>
        <v/>
      </c>
      <c r="G337" s="20" t="str">
        <f>IF($A337="","",_xlfn.XLOOKUP($A337,HC!$A:$A,HC!$C:$C,""))</f>
        <v/>
      </c>
      <c r="H337" s="20" t="str">
        <f t="shared" si="65"/>
        <v/>
      </c>
      <c r="I337" s="19" t="str">
        <f t="shared" si="66"/>
        <v/>
      </c>
      <c r="J337" s="19" t="str">
        <f>IF(OR($A337="",$H337=""),"",IF($H337="Not in Web Tool","Unmatched",_xlfn.XLOOKUP($H337,'RAW Data'!$E:$E,'RAW Data'!$F:$F,"Unmapped")))</f>
        <v/>
      </c>
      <c r="K337" s="19" t="str">
        <f t="shared" si="67"/>
        <v/>
      </c>
      <c r="M337" s="21" t="str">
        <f t="shared" si="68"/>
        <v/>
      </c>
      <c r="N337" s="21" t="str">
        <f t="shared" si="69"/>
        <v/>
      </c>
      <c r="P337" s="22" t="s">
        <v>220</v>
      </c>
      <c r="Q337" s="23">
        <v>333</v>
      </c>
      <c r="R337" s="23" t="str">
        <f>IF($C$3="Live Paste",IF($P337="","",$P337&amp;""),IF($AD$3="","",INDEX('Extraction History'!$A$3:$DT$9102,$Q337,$AD$3)&amp;""))</f>
        <v>Dummy_USR 119 29551</v>
      </c>
      <c r="S337" s="23">
        <f t="shared" si="76"/>
        <v>1995</v>
      </c>
      <c r="T337" s="23" t="str">
        <f t="shared" si="70"/>
        <v/>
      </c>
      <c r="U337" s="23" t="str">
        <f t="shared" si="71"/>
        <v/>
      </c>
      <c r="V337" s="24" t="str">
        <f t="shared" si="72"/>
        <v/>
      </c>
      <c r="W337" s="23">
        <f t="shared" si="77"/>
        <v>1996</v>
      </c>
      <c r="X337" s="23" t="str">
        <f t="shared" si="73"/>
        <v/>
      </c>
      <c r="Y337" s="23" t="str">
        <f t="shared" si="74"/>
        <v/>
      </c>
      <c r="Z337" s="23" t="str">
        <f t="shared" si="75"/>
        <v/>
      </c>
      <c r="AA337" s="25" t="str">
        <f>IF($U337="","",IF(COUNTIF(HC!$C:$C,$U337)&gt;0,"Y",IF(COUNTIF($U$5:$U337,$U337)=1,"N","dup")))</f>
        <v/>
      </c>
    </row>
    <row r="338" spans="1:27" x14ac:dyDescent="0.3">
      <c r="A338" s="19" t="str">
        <f>IF(INDEX('Agents Shift'!$B:$B,ROW())="","",INDEX('Agents Shift'!$B:$B,ROW()))</f>
        <v/>
      </c>
      <c r="B338" s="20" t="str">
        <f>IF($A338="","",_xlfn.XLOOKUP($A338,HC!$A:$A,HC!$B:$B,""))</f>
        <v/>
      </c>
      <c r="C338" s="19" t="str">
        <f>IF($A338="","",_xlfn.XLOOKUP($A338,HC!$A:$A,HC!$E:$E,""))</f>
        <v/>
      </c>
      <c r="D338" s="20" t="str">
        <f>IF($A338="","",_xlfn.XLOOKUP($A338,HC!$A:$A,HC!$D:$D,""))</f>
        <v/>
      </c>
      <c r="E338" s="68" t="str">
        <f>IF(OR($A338="",$AE$3=""),"",IFERROR(IF(ISBLANK(INDEX('Agents Shift'!$F:$S,MATCH($A338,'Agents Shift'!$B:$B,0),$AE$3)),"",INDEX('Agents Shift'!$F:$S,MATCH($A338,'Agents Shift'!$B:$B,0),$AE$3)),""))</f>
        <v/>
      </c>
      <c r="F338" s="68" t="str">
        <f>IF(OR($A338="",$AE$3=""),"",IFERROR(IF(ISBLANK(INDEX('Agents Shift'!$F:$S,MATCH($A338,'Agents Shift'!$B:$B,0),$AE$3+1)),"",INDEX('Agents Shift'!$F:$S,MATCH($A338,'Agents Shift'!$B:$B,0),$AE$3+1)),""))</f>
        <v/>
      </c>
      <c r="G338" s="20" t="str">
        <f>IF($A338="","",_xlfn.XLOOKUP($A338,HC!$A:$A,HC!$C:$C,""))</f>
        <v/>
      </c>
      <c r="H338" s="20" t="str">
        <f t="shared" si="65"/>
        <v/>
      </c>
      <c r="I338" s="19" t="str">
        <f t="shared" si="66"/>
        <v/>
      </c>
      <c r="J338" s="19" t="str">
        <f>IF(OR($A338="",$H338=""),"",IF($H338="Not in Web Tool","Unmatched",_xlfn.XLOOKUP($H338,'RAW Data'!$E:$E,'RAW Data'!$F:$F,"Unmapped")))</f>
        <v/>
      </c>
      <c r="K338" s="19" t="str">
        <f t="shared" si="67"/>
        <v/>
      </c>
      <c r="M338" s="21" t="str">
        <f t="shared" si="68"/>
        <v/>
      </c>
      <c r="N338" s="21" t="str">
        <f t="shared" si="69"/>
        <v/>
      </c>
      <c r="P338" s="22" t="s">
        <v>221</v>
      </c>
      <c r="Q338" s="23">
        <v>334</v>
      </c>
      <c r="R338" s="23" t="str">
        <f>IF($C$3="Live Paste",IF($P338="","",$P338&amp;""),IF($AD$3="","",INDEX('Extraction History'!$A$3:$DT$9102,$Q338,$AD$3)&amp;""))</f>
        <v>Offline · 14:00:02</v>
      </c>
      <c r="S338" s="23">
        <f t="shared" si="76"/>
        <v>2001</v>
      </c>
      <c r="T338" s="23" t="str">
        <f t="shared" si="70"/>
        <v/>
      </c>
      <c r="U338" s="23" t="str">
        <f t="shared" si="71"/>
        <v/>
      </c>
      <c r="V338" s="24" t="str">
        <f t="shared" si="72"/>
        <v/>
      </c>
      <c r="W338" s="23">
        <f t="shared" si="77"/>
        <v>2002</v>
      </c>
      <c r="X338" s="23" t="str">
        <f t="shared" si="73"/>
        <v/>
      </c>
      <c r="Y338" s="23" t="str">
        <f t="shared" si="74"/>
        <v/>
      </c>
      <c r="Z338" s="23" t="str">
        <f t="shared" si="75"/>
        <v/>
      </c>
      <c r="AA338" s="25" t="str">
        <f>IF($U338="","",IF(COUNTIF(HC!$C:$C,$U338)&gt;0,"Y",IF(COUNTIF($U$5:$U338,$U338)=1,"N","dup")))</f>
        <v/>
      </c>
    </row>
    <row r="339" spans="1:27" x14ac:dyDescent="0.3">
      <c r="A339" s="19" t="str">
        <f>IF(INDEX('Agents Shift'!$B:$B,ROW())="","",INDEX('Agents Shift'!$B:$B,ROW()))</f>
        <v/>
      </c>
      <c r="B339" s="20" t="str">
        <f>IF($A339="","",_xlfn.XLOOKUP($A339,HC!$A:$A,HC!$B:$B,""))</f>
        <v/>
      </c>
      <c r="C339" s="19" t="str">
        <f>IF($A339="","",_xlfn.XLOOKUP($A339,HC!$A:$A,HC!$E:$E,""))</f>
        <v/>
      </c>
      <c r="D339" s="20" t="str">
        <f>IF($A339="","",_xlfn.XLOOKUP($A339,HC!$A:$A,HC!$D:$D,""))</f>
        <v/>
      </c>
      <c r="E339" s="68" t="str">
        <f>IF(OR($A339="",$AE$3=""),"",IFERROR(IF(ISBLANK(INDEX('Agents Shift'!$F:$S,MATCH($A339,'Agents Shift'!$B:$B,0),$AE$3)),"",INDEX('Agents Shift'!$F:$S,MATCH($A339,'Agents Shift'!$B:$B,0),$AE$3)),""))</f>
        <v/>
      </c>
      <c r="F339" s="68" t="str">
        <f>IF(OR($A339="",$AE$3=""),"",IFERROR(IF(ISBLANK(INDEX('Agents Shift'!$F:$S,MATCH($A339,'Agents Shift'!$B:$B,0),$AE$3+1)),"",INDEX('Agents Shift'!$F:$S,MATCH($A339,'Agents Shift'!$B:$B,0),$AE$3+1)),""))</f>
        <v/>
      </c>
      <c r="G339" s="20" t="str">
        <f>IF($A339="","",_xlfn.XLOOKUP($A339,HC!$A:$A,HC!$C:$C,""))</f>
        <v/>
      </c>
      <c r="H339" s="20" t="str">
        <f t="shared" si="65"/>
        <v/>
      </c>
      <c r="I339" s="19" t="str">
        <f t="shared" si="66"/>
        <v/>
      </c>
      <c r="J339" s="19" t="str">
        <f>IF(OR($A339="",$H339=""),"",IF($H339="Not in Web Tool","Unmatched",_xlfn.XLOOKUP($H339,'RAW Data'!$E:$E,'RAW Data'!$F:$F,"Unmapped")))</f>
        <v/>
      </c>
      <c r="K339" s="19" t="str">
        <f t="shared" si="67"/>
        <v/>
      </c>
      <c r="M339" s="21" t="str">
        <f t="shared" si="68"/>
        <v/>
      </c>
      <c r="N339" s="21" t="str">
        <f t="shared" si="69"/>
        <v/>
      </c>
      <c r="P339" s="22" t="s">
        <v>119</v>
      </c>
      <c r="Q339" s="23">
        <v>335</v>
      </c>
      <c r="R339" s="23" t="str">
        <f>IF($C$3="Live Paste",IF($P339="","",$P339&amp;""),IF($AD$3="","",INDEX('Extraction History'!$A$3:$DT$9102,$Q339,$AD$3)&amp;""))</f>
        <v> 0  0  0</v>
      </c>
      <c r="S339" s="23">
        <f t="shared" si="76"/>
        <v>2007</v>
      </c>
      <c r="T339" s="23" t="str">
        <f t="shared" si="70"/>
        <v/>
      </c>
      <c r="U339" s="23" t="str">
        <f t="shared" si="71"/>
        <v/>
      </c>
      <c r="V339" s="24" t="str">
        <f t="shared" si="72"/>
        <v/>
      </c>
      <c r="W339" s="23">
        <f t="shared" si="77"/>
        <v>2008</v>
      </c>
      <c r="X339" s="23" t="str">
        <f t="shared" si="73"/>
        <v/>
      </c>
      <c r="Y339" s="23" t="str">
        <f t="shared" si="74"/>
        <v/>
      </c>
      <c r="Z339" s="23" t="str">
        <f t="shared" si="75"/>
        <v/>
      </c>
      <c r="AA339" s="25" t="str">
        <f>IF($U339="","",IF(COUNTIF(HC!$C:$C,$U339)&gt;0,"Y",IF(COUNTIF($U$5:$U339,$U339)=1,"N","dup")))</f>
        <v/>
      </c>
    </row>
    <row r="340" spans="1:27" x14ac:dyDescent="0.3">
      <c r="A340" s="19" t="str">
        <f>IF(INDEX('Agents Shift'!$B:$B,ROW())="","",INDEX('Agents Shift'!$B:$B,ROW()))</f>
        <v/>
      </c>
      <c r="B340" s="20" t="str">
        <f>IF($A340="","",_xlfn.XLOOKUP($A340,HC!$A:$A,HC!$B:$B,""))</f>
        <v/>
      </c>
      <c r="C340" s="19" t="str">
        <f>IF($A340="","",_xlfn.XLOOKUP($A340,HC!$A:$A,HC!$E:$E,""))</f>
        <v/>
      </c>
      <c r="D340" s="20" t="str">
        <f>IF($A340="","",_xlfn.XLOOKUP($A340,HC!$A:$A,HC!$D:$D,""))</f>
        <v/>
      </c>
      <c r="E340" s="68" t="str">
        <f>IF(OR($A340="",$AE$3=""),"",IFERROR(IF(ISBLANK(INDEX('Agents Shift'!$F:$S,MATCH($A340,'Agents Shift'!$B:$B,0),$AE$3)),"",INDEX('Agents Shift'!$F:$S,MATCH($A340,'Agents Shift'!$B:$B,0),$AE$3)),""))</f>
        <v/>
      </c>
      <c r="F340" s="68" t="str">
        <f>IF(OR($A340="",$AE$3=""),"",IFERROR(IF(ISBLANK(INDEX('Agents Shift'!$F:$S,MATCH($A340,'Agents Shift'!$B:$B,0),$AE$3+1)),"",INDEX('Agents Shift'!$F:$S,MATCH($A340,'Agents Shift'!$B:$B,0),$AE$3+1)),""))</f>
        <v/>
      </c>
      <c r="G340" s="20" t="str">
        <f>IF($A340="","",_xlfn.XLOOKUP($A340,HC!$A:$A,HC!$C:$C,""))</f>
        <v/>
      </c>
      <c r="H340" s="20" t="str">
        <f t="shared" si="65"/>
        <v/>
      </c>
      <c r="I340" s="19" t="str">
        <f t="shared" si="66"/>
        <v/>
      </c>
      <c r="J340" s="19" t="str">
        <f>IF(OR($A340="",$H340=""),"",IF($H340="Not in Web Tool","Unmatched",_xlfn.XLOOKUP($H340,'RAW Data'!$E:$E,'RAW Data'!$F:$F,"Unmapped")))</f>
        <v/>
      </c>
      <c r="K340" s="19" t="str">
        <f t="shared" si="67"/>
        <v/>
      </c>
      <c r="M340" s="21" t="str">
        <f t="shared" si="68"/>
        <v/>
      </c>
      <c r="N340" s="21" t="str">
        <f t="shared" si="69"/>
        <v/>
      </c>
      <c r="P340" s="22" t="s">
        <v>188</v>
      </c>
      <c r="Q340" s="23">
        <v>336</v>
      </c>
      <c r="R340" s="23" t="str">
        <f>IF($C$3="Live Paste",IF($P340="","",$P340&amp;""),IF($AD$3="","",INDEX('Extraction History'!$A$3:$DT$9102,$Q340,$AD$3)&amp;""))</f>
        <v> --:--:--  --:--:--  --:--:--</v>
      </c>
      <c r="S340" s="23">
        <f t="shared" si="76"/>
        <v>2013</v>
      </c>
      <c r="T340" s="23" t="str">
        <f t="shared" si="70"/>
        <v/>
      </c>
      <c r="U340" s="23" t="str">
        <f t="shared" si="71"/>
        <v/>
      </c>
      <c r="V340" s="24" t="str">
        <f t="shared" si="72"/>
        <v/>
      </c>
      <c r="W340" s="23">
        <f t="shared" si="77"/>
        <v>2014</v>
      </c>
      <c r="X340" s="23" t="str">
        <f t="shared" si="73"/>
        <v/>
      </c>
      <c r="Y340" s="23" t="str">
        <f t="shared" si="74"/>
        <v/>
      </c>
      <c r="Z340" s="23" t="str">
        <f t="shared" si="75"/>
        <v/>
      </c>
      <c r="AA340" s="25" t="str">
        <f>IF($U340="","",IF(COUNTIF(HC!$C:$C,$U340)&gt;0,"Y",IF(COUNTIF($U$5:$U340,$U340)=1,"N","dup")))</f>
        <v/>
      </c>
    </row>
    <row r="341" spans="1:27" x14ac:dyDescent="0.3">
      <c r="A341" s="19" t="str">
        <f>IF(INDEX('Agents Shift'!$B:$B,ROW())="","",INDEX('Agents Shift'!$B:$B,ROW()))</f>
        <v/>
      </c>
      <c r="B341" s="20" t="str">
        <f>IF($A341="","",_xlfn.XLOOKUP($A341,HC!$A:$A,HC!$B:$B,""))</f>
        <v/>
      </c>
      <c r="C341" s="19" t="str">
        <f>IF($A341="","",_xlfn.XLOOKUP($A341,HC!$A:$A,HC!$E:$E,""))</f>
        <v/>
      </c>
      <c r="D341" s="20" t="str">
        <f>IF($A341="","",_xlfn.XLOOKUP($A341,HC!$A:$A,HC!$D:$D,""))</f>
        <v/>
      </c>
      <c r="E341" s="68" t="str">
        <f>IF(OR($A341="",$AE$3=""),"",IFERROR(IF(ISBLANK(INDEX('Agents Shift'!$F:$S,MATCH($A341,'Agents Shift'!$B:$B,0),$AE$3)),"",INDEX('Agents Shift'!$F:$S,MATCH($A341,'Agents Shift'!$B:$B,0),$AE$3)),""))</f>
        <v/>
      </c>
      <c r="F341" s="68" t="str">
        <f>IF(OR($A341="",$AE$3=""),"",IFERROR(IF(ISBLANK(INDEX('Agents Shift'!$F:$S,MATCH($A341,'Agents Shift'!$B:$B,0),$AE$3+1)),"",INDEX('Agents Shift'!$F:$S,MATCH($A341,'Agents Shift'!$B:$B,0),$AE$3+1)),""))</f>
        <v/>
      </c>
      <c r="G341" s="20" t="str">
        <f>IF($A341="","",_xlfn.XLOOKUP($A341,HC!$A:$A,HC!$C:$C,""))</f>
        <v/>
      </c>
      <c r="H341" s="20" t="str">
        <f t="shared" si="65"/>
        <v/>
      </c>
      <c r="I341" s="19" t="str">
        <f t="shared" si="66"/>
        <v/>
      </c>
      <c r="J341" s="19" t="str">
        <f>IF(OR($A341="",$H341=""),"",IF($H341="Not in Web Tool","Unmatched",_xlfn.XLOOKUP($H341,'RAW Data'!$E:$E,'RAW Data'!$F:$F,"Unmapped")))</f>
        <v/>
      </c>
      <c r="K341" s="19" t="str">
        <f t="shared" si="67"/>
        <v/>
      </c>
      <c r="M341" s="21" t="str">
        <f t="shared" si="68"/>
        <v/>
      </c>
      <c r="N341" s="21" t="str">
        <f t="shared" si="69"/>
        <v/>
      </c>
      <c r="P341" s="22" t="s">
        <v>34</v>
      </c>
      <c r="Q341" s="23">
        <v>337</v>
      </c>
      <c r="R341" s="23" t="str">
        <f>IF($C$3="Live Paste",IF($P341="","",$P341&amp;""),IF($AD$3="","",INDEX('Extraction History'!$A$3:$DT$9102,$Q341,$AD$3)&amp;""))</f>
        <v>Employee State</v>
      </c>
      <c r="S341" s="23">
        <f t="shared" si="76"/>
        <v>2019</v>
      </c>
      <c r="T341" s="23" t="str">
        <f t="shared" si="70"/>
        <v/>
      </c>
      <c r="U341" s="23" t="str">
        <f t="shared" si="71"/>
        <v/>
      </c>
      <c r="V341" s="24" t="str">
        <f t="shared" si="72"/>
        <v/>
      </c>
      <c r="W341" s="23">
        <f t="shared" si="77"/>
        <v>2020</v>
      </c>
      <c r="X341" s="23" t="str">
        <f t="shared" si="73"/>
        <v/>
      </c>
      <c r="Y341" s="23" t="str">
        <f t="shared" si="74"/>
        <v/>
      </c>
      <c r="Z341" s="23" t="str">
        <f t="shared" si="75"/>
        <v/>
      </c>
      <c r="AA341" s="25" t="str">
        <f>IF($U341="","",IF(COUNTIF(HC!$C:$C,$U341)&gt;0,"Y",IF(COUNTIF($U$5:$U341,$U341)=1,"N","dup")))</f>
        <v/>
      </c>
    </row>
    <row r="342" spans="1:27" x14ac:dyDescent="0.3">
      <c r="A342" s="19" t="str">
        <f>IF(INDEX('Agents Shift'!$B:$B,ROW())="","",INDEX('Agents Shift'!$B:$B,ROW()))</f>
        <v/>
      </c>
      <c r="B342" s="20" t="str">
        <f>IF($A342="","",_xlfn.XLOOKUP($A342,HC!$A:$A,HC!$B:$B,""))</f>
        <v/>
      </c>
      <c r="C342" s="19" t="str">
        <f>IF($A342="","",_xlfn.XLOOKUP($A342,HC!$A:$A,HC!$E:$E,""))</f>
        <v/>
      </c>
      <c r="D342" s="20" t="str">
        <f>IF($A342="","",_xlfn.XLOOKUP($A342,HC!$A:$A,HC!$D:$D,""))</f>
        <v/>
      </c>
      <c r="E342" s="68" t="str">
        <f>IF(OR($A342="",$AE$3=""),"",IFERROR(IF(ISBLANK(INDEX('Agents Shift'!$F:$S,MATCH($A342,'Agents Shift'!$B:$B,0),$AE$3)),"",INDEX('Agents Shift'!$F:$S,MATCH($A342,'Agents Shift'!$B:$B,0),$AE$3)),""))</f>
        <v/>
      </c>
      <c r="F342" s="68" t="str">
        <f>IF(OR($A342="",$AE$3=""),"",IFERROR(IF(ISBLANK(INDEX('Agents Shift'!$F:$S,MATCH($A342,'Agents Shift'!$B:$B,0),$AE$3+1)),"",INDEX('Agents Shift'!$F:$S,MATCH($A342,'Agents Shift'!$B:$B,0),$AE$3+1)),""))</f>
        <v/>
      </c>
      <c r="G342" s="20" t="str">
        <f>IF($A342="","",_xlfn.XLOOKUP($A342,HC!$A:$A,HC!$C:$C,""))</f>
        <v/>
      </c>
      <c r="H342" s="20" t="str">
        <f t="shared" si="65"/>
        <v/>
      </c>
      <c r="I342" s="19" t="str">
        <f t="shared" si="66"/>
        <v/>
      </c>
      <c r="J342" s="19" t="str">
        <f>IF(OR($A342="",$H342=""),"",IF($H342="Not in Web Tool","Unmatched",_xlfn.XLOOKUP($H342,'RAW Data'!$E:$E,'RAW Data'!$F:$F,"Unmapped")))</f>
        <v/>
      </c>
      <c r="K342" s="19" t="str">
        <f t="shared" si="67"/>
        <v/>
      </c>
      <c r="M342" s="21" t="str">
        <f t="shared" si="68"/>
        <v/>
      </c>
      <c r="N342" s="21" t="str">
        <f t="shared" si="69"/>
        <v/>
      </c>
      <c r="P342" s="22" t="s">
        <v>39</v>
      </c>
      <c r="Q342" s="23">
        <v>338</v>
      </c>
      <c r="R342" s="23" t="str">
        <f>IF($C$3="Live Paste",IF($P342="","",$P342&amp;""),IF($AD$3="","",INDEX('Extraction History'!$A$3:$DT$9102,$Q342,$AD$3)&amp;""))</f>
        <v>DA</v>
      </c>
      <c r="S342" s="23">
        <f t="shared" si="76"/>
        <v>2025</v>
      </c>
      <c r="T342" s="23" t="str">
        <f t="shared" si="70"/>
        <v/>
      </c>
      <c r="U342" s="23" t="str">
        <f t="shared" si="71"/>
        <v/>
      </c>
      <c r="V342" s="24" t="str">
        <f t="shared" si="72"/>
        <v/>
      </c>
      <c r="W342" s="23">
        <f t="shared" si="77"/>
        <v>2026</v>
      </c>
      <c r="X342" s="23" t="str">
        <f t="shared" si="73"/>
        <v/>
      </c>
      <c r="Y342" s="23" t="str">
        <f t="shared" si="74"/>
        <v/>
      </c>
      <c r="Z342" s="23" t="str">
        <f t="shared" si="75"/>
        <v/>
      </c>
      <c r="AA342" s="25" t="str">
        <f>IF($U342="","",IF(COUNTIF(HC!$C:$C,$U342)&gt;0,"Y",IF(COUNTIF($U$5:$U342,$U342)=1,"N","dup")))</f>
        <v/>
      </c>
    </row>
    <row r="343" spans="1:27" x14ac:dyDescent="0.3">
      <c r="A343" s="19" t="str">
        <f>IF(INDEX('Agents Shift'!$B:$B,ROW())="","",INDEX('Agents Shift'!$B:$B,ROW()))</f>
        <v/>
      </c>
      <c r="B343" s="20" t="str">
        <f>IF($A343="","",_xlfn.XLOOKUP($A343,HC!$A:$A,HC!$B:$B,""))</f>
        <v/>
      </c>
      <c r="C343" s="19" t="str">
        <f>IF($A343="","",_xlfn.XLOOKUP($A343,HC!$A:$A,HC!$E:$E,""))</f>
        <v/>
      </c>
      <c r="D343" s="20" t="str">
        <f>IF($A343="","",_xlfn.XLOOKUP($A343,HC!$A:$A,HC!$D:$D,""))</f>
        <v/>
      </c>
      <c r="E343" s="68" t="str">
        <f>IF(OR($A343="",$AE$3=""),"",IFERROR(IF(ISBLANK(INDEX('Agents Shift'!$F:$S,MATCH($A343,'Agents Shift'!$B:$B,0),$AE$3)),"",INDEX('Agents Shift'!$F:$S,MATCH($A343,'Agents Shift'!$B:$B,0),$AE$3)),""))</f>
        <v/>
      </c>
      <c r="F343" s="68" t="str">
        <f>IF(OR($A343="",$AE$3=""),"",IFERROR(IF(ISBLANK(INDEX('Agents Shift'!$F:$S,MATCH($A343,'Agents Shift'!$B:$B,0),$AE$3+1)),"",INDEX('Agents Shift'!$F:$S,MATCH($A343,'Agents Shift'!$B:$B,0),$AE$3+1)),""))</f>
        <v/>
      </c>
      <c r="G343" s="20" t="str">
        <f>IF($A343="","",_xlfn.XLOOKUP($A343,HC!$A:$A,HC!$C:$C,""))</f>
        <v/>
      </c>
      <c r="H343" s="20" t="str">
        <f t="shared" si="65"/>
        <v/>
      </c>
      <c r="I343" s="19" t="str">
        <f t="shared" si="66"/>
        <v/>
      </c>
      <c r="J343" s="19" t="str">
        <f>IF(OR($A343="",$H343=""),"",IF($H343="Not in Web Tool","Unmatched",_xlfn.XLOOKUP($H343,'RAW Data'!$E:$E,'RAW Data'!$F:$F,"Unmapped")))</f>
        <v/>
      </c>
      <c r="K343" s="19" t="str">
        <f t="shared" si="67"/>
        <v/>
      </c>
      <c r="M343" s="21" t="str">
        <f t="shared" si="68"/>
        <v/>
      </c>
      <c r="N343" s="21" t="str">
        <f t="shared" si="69"/>
        <v/>
      </c>
      <c r="P343" s="22" t="s">
        <v>222</v>
      </c>
      <c r="Q343" s="23">
        <v>339</v>
      </c>
      <c r="R343" s="23" t="str">
        <f>IF($C$3="Live Paste",IF($P343="","",$P343&amp;""),IF($AD$3="","",INDEX('Extraction History'!$A$3:$DT$9102,$Q343,$AD$3)&amp;""))</f>
        <v>Dummy_USR 118 29550</v>
      </c>
      <c r="S343" s="23">
        <f t="shared" si="76"/>
        <v>2031</v>
      </c>
      <c r="T343" s="23" t="str">
        <f t="shared" si="70"/>
        <v/>
      </c>
      <c r="U343" s="23" t="str">
        <f t="shared" si="71"/>
        <v/>
      </c>
      <c r="V343" s="24" t="str">
        <f t="shared" si="72"/>
        <v/>
      </c>
      <c r="W343" s="23">
        <f t="shared" si="77"/>
        <v>2032</v>
      </c>
      <c r="X343" s="23" t="str">
        <f t="shared" si="73"/>
        <v/>
      </c>
      <c r="Y343" s="23" t="str">
        <f t="shared" si="74"/>
        <v/>
      </c>
      <c r="Z343" s="23" t="str">
        <f t="shared" si="75"/>
        <v/>
      </c>
      <c r="AA343" s="25" t="str">
        <f>IF($U343="","",IF(COUNTIF(HC!$C:$C,$U343)&gt;0,"Y",IF(COUNTIF($U$5:$U343,$U343)=1,"N","dup")))</f>
        <v/>
      </c>
    </row>
    <row r="344" spans="1:27" x14ac:dyDescent="0.3">
      <c r="A344" s="19" t="str">
        <f>IF(INDEX('Agents Shift'!$B:$B,ROW())="","",INDEX('Agents Shift'!$B:$B,ROW()))</f>
        <v/>
      </c>
      <c r="B344" s="20" t="str">
        <f>IF($A344="","",_xlfn.XLOOKUP($A344,HC!$A:$A,HC!$B:$B,""))</f>
        <v/>
      </c>
      <c r="C344" s="19" t="str">
        <f>IF($A344="","",_xlfn.XLOOKUP($A344,HC!$A:$A,HC!$E:$E,""))</f>
        <v/>
      </c>
      <c r="D344" s="20" t="str">
        <f>IF($A344="","",_xlfn.XLOOKUP($A344,HC!$A:$A,HC!$D:$D,""))</f>
        <v/>
      </c>
      <c r="E344" s="68" t="str">
        <f>IF(OR($A344="",$AE$3=""),"",IFERROR(IF(ISBLANK(INDEX('Agents Shift'!$F:$S,MATCH($A344,'Agents Shift'!$B:$B,0),$AE$3)),"",INDEX('Agents Shift'!$F:$S,MATCH($A344,'Agents Shift'!$B:$B,0),$AE$3)),""))</f>
        <v/>
      </c>
      <c r="F344" s="68" t="str">
        <f>IF(OR($A344="",$AE$3=""),"",IFERROR(IF(ISBLANK(INDEX('Agents Shift'!$F:$S,MATCH($A344,'Agents Shift'!$B:$B,0),$AE$3+1)),"",INDEX('Agents Shift'!$F:$S,MATCH($A344,'Agents Shift'!$B:$B,0),$AE$3+1)),""))</f>
        <v/>
      </c>
      <c r="G344" s="20" t="str">
        <f>IF($A344="","",_xlfn.XLOOKUP($A344,HC!$A:$A,HC!$C:$C,""))</f>
        <v/>
      </c>
      <c r="H344" s="20" t="str">
        <f t="shared" si="65"/>
        <v/>
      </c>
      <c r="I344" s="19" t="str">
        <f t="shared" si="66"/>
        <v/>
      </c>
      <c r="J344" s="19" t="str">
        <f>IF(OR($A344="",$H344=""),"",IF($H344="Not in Web Tool","Unmatched",_xlfn.XLOOKUP($H344,'RAW Data'!$E:$E,'RAW Data'!$F:$F,"Unmapped")))</f>
        <v/>
      </c>
      <c r="K344" s="19" t="str">
        <f t="shared" si="67"/>
        <v/>
      </c>
      <c r="M344" s="21" t="str">
        <f t="shared" si="68"/>
        <v/>
      </c>
      <c r="N344" s="21" t="str">
        <f t="shared" si="69"/>
        <v/>
      </c>
      <c r="P344" s="22" t="s">
        <v>223</v>
      </c>
      <c r="Q344" s="23">
        <v>340</v>
      </c>
      <c r="R344" s="23" t="str">
        <f>IF($C$3="Live Paste",IF($P344="","",$P344&amp;""),IF($AD$3="","",INDEX('Extraction History'!$A$3:$DT$9102,$Q344,$AD$3)&amp;""))</f>
        <v>Available · 04:08</v>
      </c>
      <c r="S344" s="23">
        <f t="shared" si="76"/>
        <v>2037</v>
      </c>
      <c r="T344" s="23" t="str">
        <f t="shared" si="70"/>
        <v/>
      </c>
      <c r="U344" s="23" t="str">
        <f t="shared" si="71"/>
        <v/>
      </c>
      <c r="V344" s="24" t="str">
        <f t="shared" si="72"/>
        <v/>
      </c>
      <c r="W344" s="23">
        <f t="shared" si="77"/>
        <v>2038</v>
      </c>
      <c r="X344" s="23" t="str">
        <f t="shared" si="73"/>
        <v/>
      </c>
      <c r="Y344" s="23" t="str">
        <f t="shared" si="74"/>
        <v/>
      </c>
      <c r="Z344" s="23" t="str">
        <f t="shared" si="75"/>
        <v/>
      </c>
      <c r="AA344" s="25" t="str">
        <f>IF($U344="","",IF(COUNTIF(HC!$C:$C,$U344)&gt;0,"Y",IF(COUNTIF($U$5:$U344,$U344)=1,"N","dup")))</f>
        <v/>
      </c>
    </row>
    <row r="345" spans="1:27" x14ac:dyDescent="0.3">
      <c r="A345" s="19" t="str">
        <f>IF(INDEX('Agents Shift'!$B:$B,ROW())="","",INDEX('Agents Shift'!$B:$B,ROW()))</f>
        <v/>
      </c>
      <c r="B345" s="20" t="str">
        <f>IF($A345="","",_xlfn.XLOOKUP($A345,HC!$A:$A,HC!$B:$B,""))</f>
        <v/>
      </c>
      <c r="C345" s="19" t="str">
        <f>IF($A345="","",_xlfn.XLOOKUP($A345,HC!$A:$A,HC!$E:$E,""))</f>
        <v/>
      </c>
      <c r="D345" s="20" t="str">
        <f>IF($A345="","",_xlfn.XLOOKUP($A345,HC!$A:$A,HC!$D:$D,""))</f>
        <v/>
      </c>
      <c r="E345" s="68" t="str">
        <f>IF(OR($A345="",$AE$3=""),"",IFERROR(IF(ISBLANK(INDEX('Agents Shift'!$F:$S,MATCH($A345,'Agents Shift'!$B:$B,0),$AE$3)),"",INDEX('Agents Shift'!$F:$S,MATCH($A345,'Agents Shift'!$B:$B,0),$AE$3)),""))</f>
        <v/>
      </c>
      <c r="F345" s="68" t="str">
        <f>IF(OR($A345="",$AE$3=""),"",IFERROR(IF(ISBLANK(INDEX('Agents Shift'!$F:$S,MATCH($A345,'Agents Shift'!$B:$B,0),$AE$3+1)),"",INDEX('Agents Shift'!$F:$S,MATCH($A345,'Agents Shift'!$B:$B,0),$AE$3+1)),""))</f>
        <v/>
      </c>
      <c r="G345" s="20" t="str">
        <f>IF($A345="","",_xlfn.XLOOKUP($A345,HC!$A:$A,HC!$C:$C,""))</f>
        <v/>
      </c>
      <c r="H345" s="20" t="str">
        <f t="shared" si="65"/>
        <v/>
      </c>
      <c r="I345" s="19" t="str">
        <f t="shared" si="66"/>
        <v/>
      </c>
      <c r="J345" s="19" t="str">
        <f>IF(OR($A345="",$H345=""),"",IF($H345="Not in Web Tool","Unmatched",_xlfn.XLOOKUP($H345,'RAW Data'!$E:$E,'RAW Data'!$F:$F,"Unmapped")))</f>
        <v/>
      </c>
      <c r="K345" s="19" t="str">
        <f t="shared" si="67"/>
        <v/>
      </c>
      <c r="M345" s="21" t="str">
        <f t="shared" si="68"/>
        <v/>
      </c>
      <c r="N345" s="21" t="str">
        <f t="shared" si="69"/>
        <v/>
      </c>
      <c r="P345" s="22" t="s">
        <v>224</v>
      </c>
      <c r="Q345" s="23">
        <v>341</v>
      </c>
      <c r="R345" s="23" t="str">
        <f>IF($C$3="Live Paste",IF($P345="","",$P345&amp;""),IF($AD$3="","",INDEX('Extraction History'!$A$3:$DT$9102,$Q345,$AD$3)&amp;""))</f>
        <v> 8  3  1</v>
      </c>
      <c r="S345" s="23">
        <f t="shared" si="76"/>
        <v>2043</v>
      </c>
      <c r="T345" s="23" t="str">
        <f t="shared" si="70"/>
        <v/>
      </c>
      <c r="U345" s="23" t="str">
        <f t="shared" si="71"/>
        <v/>
      </c>
      <c r="V345" s="24" t="str">
        <f t="shared" si="72"/>
        <v/>
      </c>
      <c r="W345" s="23">
        <f t="shared" si="77"/>
        <v>2044</v>
      </c>
      <c r="X345" s="23" t="str">
        <f t="shared" si="73"/>
        <v/>
      </c>
      <c r="Y345" s="23" t="str">
        <f t="shared" si="74"/>
        <v/>
      </c>
      <c r="Z345" s="23" t="str">
        <f t="shared" si="75"/>
        <v/>
      </c>
      <c r="AA345" s="25" t="str">
        <f>IF($U345="","",IF(COUNTIF(HC!$C:$C,$U345)&gt;0,"Y",IF(COUNTIF($U$5:$U345,$U345)=1,"N","dup")))</f>
        <v/>
      </c>
    </row>
    <row r="346" spans="1:27" x14ac:dyDescent="0.3">
      <c r="A346" s="19" t="str">
        <f>IF(INDEX('Agents Shift'!$B:$B,ROW())="","",INDEX('Agents Shift'!$B:$B,ROW()))</f>
        <v/>
      </c>
      <c r="B346" s="20" t="str">
        <f>IF($A346="","",_xlfn.XLOOKUP($A346,HC!$A:$A,HC!$B:$B,""))</f>
        <v/>
      </c>
      <c r="C346" s="19" t="str">
        <f>IF($A346="","",_xlfn.XLOOKUP($A346,HC!$A:$A,HC!$E:$E,""))</f>
        <v/>
      </c>
      <c r="D346" s="20" t="str">
        <f>IF($A346="","",_xlfn.XLOOKUP($A346,HC!$A:$A,HC!$D:$D,""))</f>
        <v/>
      </c>
      <c r="E346" s="68" t="str">
        <f>IF(OR($A346="",$AE$3=""),"",IFERROR(IF(ISBLANK(INDEX('Agents Shift'!$F:$S,MATCH($A346,'Agents Shift'!$B:$B,0),$AE$3)),"",INDEX('Agents Shift'!$F:$S,MATCH($A346,'Agents Shift'!$B:$B,0),$AE$3)),""))</f>
        <v/>
      </c>
      <c r="F346" s="68" t="str">
        <f>IF(OR($A346="",$AE$3=""),"",IFERROR(IF(ISBLANK(INDEX('Agents Shift'!$F:$S,MATCH($A346,'Agents Shift'!$B:$B,0),$AE$3+1)),"",INDEX('Agents Shift'!$F:$S,MATCH($A346,'Agents Shift'!$B:$B,0),$AE$3+1)),""))</f>
        <v/>
      </c>
      <c r="G346" s="20" t="str">
        <f>IF($A346="","",_xlfn.XLOOKUP($A346,HC!$A:$A,HC!$C:$C,""))</f>
        <v/>
      </c>
      <c r="H346" s="20" t="str">
        <f t="shared" si="65"/>
        <v/>
      </c>
      <c r="I346" s="19" t="str">
        <f t="shared" si="66"/>
        <v/>
      </c>
      <c r="J346" s="19" t="str">
        <f>IF(OR($A346="",$H346=""),"",IF($H346="Not in Web Tool","Unmatched",_xlfn.XLOOKUP($H346,'RAW Data'!$E:$E,'RAW Data'!$F:$F,"Unmapped")))</f>
        <v/>
      </c>
      <c r="K346" s="19" t="str">
        <f t="shared" si="67"/>
        <v/>
      </c>
      <c r="M346" s="21" t="str">
        <f t="shared" si="68"/>
        <v/>
      </c>
      <c r="N346" s="21" t="str">
        <f t="shared" si="69"/>
        <v/>
      </c>
      <c r="P346" s="22" t="s">
        <v>225</v>
      </c>
      <c r="Q346" s="23">
        <v>342</v>
      </c>
      <c r="R346" s="23" t="str">
        <f>IF($C$3="Live Paste",IF($P346="","",$P346&amp;""),IF($AD$3="","",INDEX('Extraction History'!$A$3:$DT$9102,$Q346,$AD$3)&amp;""))</f>
        <v> --:--:--  --:--:-- 9 June 2026 09:01 · 06:58:27</v>
      </c>
      <c r="S346" s="23">
        <f t="shared" si="76"/>
        <v>2049</v>
      </c>
      <c r="T346" s="23" t="str">
        <f t="shared" si="70"/>
        <v/>
      </c>
      <c r="U346" s="23" t="str">
        <f t="shared" si="71"/>
        <v/>
      </c>
      <c r="V346" s="24" t="str">
        <f t="shared" si="72"/>
        <v/>
      </c>
      <c r="W346" s="23">
        <f t="shared" si="77"/>
        <v>2050</v>
      </c>
      <c r="X346" s="23" t="str">
        <f t="shared" si="73"/>
        <v/>
      </c>
      <c r="Y346" s="23" t="str">
        <f t="shared" si="74"/>
        <v/>
      </c>
      <c r="Z346" s="23" t="str">
        <f t="shared" si="75"/>
        <v/>
      </c>
      <c r="AA346" s="25" t="str">
        <f>IF($U346="","",IF(COUNTIF(HC!$C:$C,$U346)&gt;0,"Y",IF(COUNTIF($U$5:$U346,$U346)=1,"N","dup")))</f>
        <v/>
      </c>
    </row>
    <row r="347" spans="1:27" x14ac:dyDescent="0.3">
      <c r="A347" s="19" t="str">
        <f>IF(INDEX('Agents Shift'!$B:$B,ROW())="","",INDEX('Agents Shift'!$B:$B,ROW()))</f>
        <v/>
      </c>
      <c r="B347" s="20" t="str">
        <f>IF($A347="","",_xlfn.XLOOKUP($A347,HC!$A:$A,HC!$B:$B,""))</f>
        <v/>
      </c>
      <c r="C347" s="19" t="str">
        <f>IF($A347="","",_xlfn.XLOOKUP($A347,HC!$A:$A,HC!$E:$E,""))</f>
        <v/>
      </c>
      <c r="D347" s="20" t="str">
        <f>IF($A347="","",_xlfn.XLOOKUP($A347,HC!$A:$A,HC!$D:$D,""))</f>
        <v/>
      </c>
      <c r="E347" s="68" t="str">
        <f>IF(OR($A347="",$AE$3=""),"",IFERROR(IF(ISBLANK(INDEX('Agents Shift'!$F:$S,MATCH($A347,'Agents Shift'!$B:$B,0),$AE$3)),"",INDEX('Agents Shift'!$F:$S,MATCH($A347,'Agents Shift'!$B:$B,0),$AE$3)),""))</f>
        <v/>
      </c>
      <c r="F347" s="68" t="str">
        <f>IF(OR($A347="",$AE$3=""),"",IFERROR(IF(ISBLANK(INDEX('Agents Shift'!$F:$S,MATCH($A347,'Agents Shift'!$B:$B,0),$AE$3+1)),"",INDEX('Agents Shift'!$F:$S,MATCH($A347,'Agents Shift'!$B:$B,0),$AE$3+1)),""))</f>
        <v/>
      </c>
      <c r="G347" s="20" t="str">
        <f>IF($A347="","",_xlfn.XLOOKUP($A347,HC!$A:$A,HC!$C:$C,""))</f>
        <v/>
      </c>
      <c r="H347" s="20" t="str">
        <f t="shared" si="65"/>
        <v/>
      </c>
      <c r="I347" s="19" t="str">
        <f t="shared" si="66"/>
        <v/>
      </c>
      <c r="J347" s="19" t="str">
        <f>IF(OR($A347="",$H347=""),"",IF($H347="Not in Web Tool","Unmatched",_xlfn.XLOOKUP($H347,'RAW Data'!$E:$E,'RAW Data'!$F:$F,"Unmapped")))</f>
        <v/>
      </c>
      <c r="K347" s="19" t="str">
        <f t="shared" si="67"/>
        <v/>
      </c>
      <c r="M347" s="21" t="str">
        <f t="shared" si="68"/>
        <v/>
      </c>
      <c r="N347" s="21" t="str">
        <f t="shared" si="69"/>
        <v/>
      </c>
      <c r="P347" s="22" t="s">
        <v>34</v>
      </c>
      <c r="Q347" s="23">
        <v>343</v>
      </c>
      <c r="R347" s="23" t="str">
        <f>IF($C$3="Live Paste",IF($P347="","",$P347&amp;""),IF($AD$3="","",INDEX('Extraction History'!$A$3:$DT$9102,$Q347,$AD$3)&amp;""))</f>
        <v>Employee State</v>
      </c>
      <c r="S347" s="23">
        <f t="shared" si="76"/>
        <v>2055</v>
      </c>
      <c r="T347" s="23" t="str">
        <f t="shared" si="70"/>
        <v/>
      </c>
      <c r="U347" s="23" t="str">
        <f t="shared" si="71"/>
        <v/>
      </c>
      <c r="V347" s="24" t="str">
        <f t="shared" si="72"/>
        <v/>
      </c>
      <c r="W347" s="23">
        <f t="shared" si="77"/>
        <v>2056</v>
      </c>
      <c r="X347" s="23" t="str">
        <f t="shared" si="73"/>
        <v/>
      </c>
      <c r="Y347" s="23" t="str">
        <f t="shared" si="74"/>
        <v/>
      </c>
      <c r="Z347" s="23" t="str">
        <f t="shared" si="75"/>
        <v/>
      </c>
      <c r="AA347" s="25" t="str">
        <f>IF($U347="","",IF(COUNTIF(HC!$C:$C,$U347)&gt;0,"Y",IF(COUNTIF($U$5:$U347,$U347)=1,"N","dup")))</f>
        <v/>
      </c>
    </row>
    <row r="348" spans="1:27" x14ac:dyDescent="0.3">
      <c r="A348" s="19" t="str">
        <f>IF(INDEX('Agents Shift'!$B:$B,ROW())="","",INDEX('Agents Shift'!$B:$B,ROW()))</f>
        <v/>
      </c>
      <c r="B348" s="20" t="str">
        <f>IF($A348="","",_xlfn.XLOOKUP($A348,HC!$A:$A,HC!$B:$B,""))</f>
        <v/>
      </c>
      <c r="C348" s="19" t="str">
        <f>IF($A348="","",_xlfn.XLOOKUP($A348,HC!$A:$A,HC!$E:$E,""))</f>
        <v/>
      </c>
      <c r="D348" s="20" t="str">
        <f>IF($A348="","",_xlfn.XLOOKUP($A348,HC!$A:$A,HC!$D:$D,""))</f>
        <v/>
      </c>
      <c r="E348" s="68" t="str">
        <f>IF(OR($A348="",$AE$3=""),"",IFERROR(IF(ISBLANK(INDEX('Agents Shift'!$F:$S,MATCH($A348,'Agents Shift'!$B:$B,0),$AE$3)),"",INDEX('Agents Shift'!$F:$S,MATCH($A348,'Agents Shift'!$B:$B,0),$AE$3)),""))</f>
        <v/>
      </c>
      <c r="F348" s="68" t="str">
        <f>IF(OR($A348="",$AE$3=""),"",IFERROR(IF(ISBLANK(INDEX('Agents Shift'!$F:$S,MATCH($A348,'Agents Shift'!$B:$B,0),$AE$3+1)),"",INDEX('Agents Shift'!$F:$S,MATCH($A348,'Agents Shift'!$B:$B,0),$AE$3+1)),""))</f>
        <v/>
      </c>
      <c r="G348" s="20" t="str">
        <f>IF($A348="","",_xlfn.XLOOKUP($A348,HC!$A:$A,HC!$C:$C,""))</f>
        <v/>
      </c>
      <c r="H348" s="20" t="str">
        <f t="shared" si="65"/>
        <v/>
      </c>
      <c r="I348" s="19" t="str">
        <f t="shared" si="66"/>
        <v/>
      </c>
      <c r="J348" s="19" t="str">
        <f>IF(OR($A348="",$H348=""),"",IF($H348="Not in Web Tool","Unmatched",_xlfn.XLOOKUP($H348,'RAW Data'!$E:$E,'RAW Data'!$F:$F,"Unmapped")))</f>
        <v/>
      </c>
      <c r="K348" s="19" t="str">
        <f t="shared" si="67"/>
        <v/>
      </c>
      <c r="M348" s="21" t="str">
        <f t="shared" si="68"/>
        <v/>
      </c>
      <c r="N348" s="21" t="str">
        <f t="shared" si="69"/>
        <v/>
      </c>
      <c r="P348" s="22" t="s">
        <v>39</v>
      </c>
      <c r="Q348" s="23">
        <v>344</v>
      </c>
      <c r="R348" s="23" t="str">
        <f>IF($C$3="Live Paste",IF($P348="","",$P348&amp;""),IF($AD$3="","",INDEX('Extraction History'!$A$3:$DT$9102,$Q348,$AD$3)&amp;""))</f>
        <v>DA</v>
      </c>
      <c r="S348" s="23">
        <f t="shared" si="76"/>
        <v>2061</v>
      </c>
      <c r="T348" s="23" t="str">
        <f t="shared" si="70"/>
        <v/>
      </c>
      <c r="U348" s="23" t="str">
        <f t="shared" si="71"/>
        <v/>
      </c>
      <c r="V348" s="24" t="str">
        <f t="shared" si="72"/>
        <v/>
      </c>
      <c r="W348" s="23">
        <f t="shared" si="77"/>
        <v>2062</v>
      </c>
      <c r="X348" s="23" t="str">
        <f t="shared" si="73"/>
        <v/>
      </c>
      <c r="Y348" s="23" t="str">
        <f t="shared" si="74"/>
        <v/>
      </c>
      <c r="Z348" s="23" t="str">
        <f t="shared" si="75"/>
        <v/>
      </c>
      <c r="AA348" s="25" t="str">
        <f>IF($U348="","",IF(COUNTIF(HC!$C:$C,$U348)&gt;0,"Y",IF(COUNTIF($U$5:$U348,$U348)=1,"N","dup")))</f>
        <v/>
      </c>
    </row>
    <row r="349" spans="1:27" x14ac:dyDescent="0.3">
      <c r="A349" s="19" t="str">
        <f>IF(INDEX('Agents Shift'!$B:$B,ROW())="","",INDEX('Agents Shift'!$B:$B,ROW()))</f>
        <v/>
      </c>
      <c r="B349" s="20" t="str">
        <f>IF($A349="","",_xlfn.XLOOKUP($A349,HC!$A:$A,HC!$B:$B,""))</f>
        <v/>
      </c>
      <c r="C349" s="19" t="str">
        <f>IF($A349="","",_xlfn.XLOOKUP($A349,HC!$A:$A,HC!$E:$E,""))</f>
        <v/>
      </c>
      <c r="D349" s="20" t="str">
        <f>IF($A349="","",_xlfn.XLOOKUP($A349,HC!$A:$A,HC!$D:$D,""))</f>
        <v/>
      </c>
      <c r="E349" s="68" t="str">
        <f>IF(OR($A349="",$AE$3=""),"",IFERROR(IF(ISBLANK(INDEX('Agents Shift'!$F:$S,MATCH($A349,'Agents Shift'!$B:$B,0),$AE$3)),"",INDEX('Agents Shift'!$F:$S,MATCH($A349,'Agents Shift'!$B:$B,0),$AE$3)),""))</f>
        <v/>
      </c>
      <c r="F349" s="68" t="str">
        <f>IF(OR($A349="",$AE$3=""),"",IFERROR(IF(ISBLANK(INDEX('Agents Shift'!$F:$S,MATCH($A349,'Agents Shift'!$B:$B,0),$AE$3+1)),"",INDEX('Agents Shift'!$F:$S,MATCH($A349,'Agents Shift'!$B:$B,0),$AE$3+1)),""))</f>
        <v/>
      </c>
      <c r="G349" s="20" t="str">
        <f>IF($A349="","",_xlfn.XLOOKUP($A349,HC!$A:$A,HC!$C:$C,""))</f>
        <v/>
      </c>
      <c r="H349" s="20" t="str">
        <f t="shared" si="65"/>
        <v/>
      </c>
      <c r="I349" s="19" t="str">
        <f t="shared" si="66"/>
        <v/>
      </c>
      <c r="J349" s="19" t="str">
        <f>IF(OR($A349="",$H349=""),"",IF($H349="Not in Web Tool","Unmatched",_xlfn.XLOOKUP($H349,'RAW Data'!$E:$E,'RAW Data'!$F:$F,"Unmapped")))</f>
        <v/>
      </c>
      <c r="K349" s="19" t="str">
        <f t="shared" si="67"/>
        <v/>
      </c>
      <c r="M349" s="21" t="str">
        <f t="shared" si="68"/>
        <v/>
      </c>
      <c r="N349" s="21" t="str">
        <f t="shared" si="69"/>
        <v/>
      </c>
      <c r="P349" s="22" t="s">
        <v>226</v>
      </c>
      <c r="Q349" s="23">
        <v>345</v>
      </c>
      <c r="R349" s="23" t="str">
        <f>IF($C$3="Live Paste",IF($P349="","",$P349&amp;""),IF($AD$3="","",INDEX('Extraction History'!$A$3:$DT$9102,$Q349,$AD$3)&amp;""))</f>
        <v>Dummy_USR 117 29381</v>
      </c>
      <c r="S349" s="23">
        <f t="shared" si="76"/>
        <v>2067</v>
      </c>
      <c r="T349" s="23" t="str">
        <f t="shared" si="70"/>
        <v/>
      </c>
      <c r="U349" s="23" t="str">
        <f t="shared" si="71"/>
        <v/>
      </c>
      <c r="V349" s="24" t="str">
        <f t="shared" si="72"/>
        <v/>
      </c>
      <c r="W349" s="23">
        <f t="shared" si="77"/>
        <v>2068</v>
      </c>
      <c r="X349" s="23" t="str">
        <f t="shared" si="73"/>
        <v/>
      </c>
      <c r="Y349" s="23" t="str">
        <f t="shared" si="74"/>
        <v/>
      </c>
      <c r="Z349" s="23" t="str">
        <f t="shared" si="75"/>
        <v/>
      </c>
      <c r="AA349" s="25" t="str">
        <f>IF($U349="","",IF(COUNTIF(HC!$C:$C,$U349)&gt;0,"Y",IF(COUNTIF($U$5:$U349,$U349)=1,"N","dup")))</f>
        <v/>
      </c>
    </row>
    <row r="350" spans="1:27" x14ac:dyDescent="0.3">
      <c r="A350" s="19" t="str">
        <f>IF(INDEX('Agents Shift'!$B:$B,ROW())="","",INDEX('Agents Shift'!$B:$B,ROW()))</f>
        <v/>
      </c>
      <c r="B350" s="20" t="str">
        <f>IF($A350="","",_xlfn.XLOOKUP($A350,HC!$A:$A,HC!$B:$B,""))</f>
        <v/>
      </c>
      <c r="C350" s="19" t="str">
        <f>IF($A350="","",_xlfn.XLOOKUP($A350,HC!$A:$A,HC!$E:$E,""))</f>
        <v/>
      </c>
      <c r="D350" s="20" t="str">
        <f>IF($A350="","",_xlfn.XLOOKUP($A350,HC!$A:$A,HC!$D:$D,""))</f>
        <v/>
      </c>
      <c r="E350" s="68" t="str">
        <f>IF(OR($A350="",$AE$3=""),"",IFERROR(IF(ISBLANK(INDEX('Agents Shift'!$F:$S,MATCH($A350,'Agents Shift'!$B:$B,0),$AE$3)),"",INDEX('Agents Shift'!$F:$S,MATCH($A350,'Agents Shift'!$B:$B,0),$AE$3)),""))</f>
        <v/>
      </c>
      <c r="F350" s="68" t="str">
        <f>IF(OR($A350="",$AE$3=""),"",IFERROR(IF(ISBLANK(INDEX('Agents Shift'!$F:$S,MATCH($A350,'Agents Shift'!$B:$B,0),$AE$3+1)),"",INDEX('Agents Shift'!$F:$S,MATCH($A350,'Agents Shift'!$B:$B,0),$AE$3+1)),""))</f>
        <v/>
      </c>
      <c r="G350" s="20" t="str">
        <f>IF($A350="","",_xlfn.XLOOKUP($A350,HC!$A:$A,HC!$C:$C,""))</f>
        <v/>
      </c>
      <c r="H350" s="20" t="str">
        <f t="shared" si="65"/>
        <v/>
      </c>
      <c r="I350" s="19" t="str">
        <f t="shared" si="66"/>
        <v/>
      </c>
      <c r="J350" s="19" t="str">
        <f>IF(OR($A350="",$H350=""),"",IF($H350="Not in Web Tool","Unmatched",_xlfn.XLOOKUP($H350,'RAW Data'!$E:$E,'RAW Data'!$F:$F,"Unmapped")))</f>
        <v/>
      </c>
      <c r="K350" s="19" t="str">
        <f t="shared" si="67"/>
        <v/>
      </c>
      <c r="M350" s="21" t="str">
        <f t="shared" si="68"/>
        <v/>
      </c>
      <c r="N350" s="21" t="str">
        <f t="shared" si="69"/>
        <v/>
      </c>
      <c r="P350" s="22" t="s">
        <v>227</v>
      </c>
      <c r="Q350" s="23">
        <v>346</v>
      </c>
      <c r="R350" s="23" t="str">
        <f>IF($C$3="Live Paste",IF($P350="","",$P350&amp;""),IF($AD$3="","",INDEX('Extraction History'!$A$3:$DT$9102,$Q350,$AD$3)&amp;""))</f>
        <v>Offline · 20:59:59</v>
      </c>
      <c r="S350" s="23">
        <f t="shared" si="76"/>
        <v>2073</v>
      </c>
      <c r="T350" s="23" t="str">
        <f t="shared" si="70"/>
        <v/>
      </c>
      <c r="U350" s="23" t="str">
        <f t="shared" si="71"/>
        <v/>
      </c>
      <c r="V350" s="24" t="str">
        <f t="shared" si="72"/>
        <v/>
      </c>
      <c r="W350" s="23">
        <f t="shared" si="77"/>
        <v>2074</v>
      </c>
      <c r="X350" s="23" t="str">
        <f t="shared" si="73"/>
        <v/>
      </c>
      <c r="Y350" s="23" t="str">
        <f t="shared" si="74"/>
        <v/>
      </c>
      <c r="Z350" s="23" t="str">
        <f t="shared" si="75"/>
        <v/>
      </c>
      <c r="AA350" s="25" t="str">
        <f>IF($U350="","",IF(COUNTIF(HC!$C:$C,$U350)&gt;0,"Y",IF(COUNTIF($U$5:$U350,$U350)=1,"N","dup")))</f>
        <v/>
      </c>
    </row>
    <row r="351" spans="1:27" x14ac:dyDescent="0.3">
      <c r="A351" s="19" t="str">
        <f>IF(INDEX('Agents Shift'!$B:$B,ROW())="","",INDEX('Agents Shift'!$B:$B,ROW()))</f>
        <v/>
      </c>
      <c r="B351" s="20" t="str">
        <f>IF($A351="","",_xlfn.XLOOKUP($A351,HC!$A:$A,HC!$B:$B,""))</f>
        <v/>
      </c>
      <c r="C351" s="19" t="str">
        <f>IF($A351="","",_xlfn.XLOOKUP($A351,HC!$A:$A,HC!$E:$E,""))</f>
        <v/>
      </c>
      <c r="D351" s="20" t="str">
        <f>IF($A351="","",_xlfn.XLOOKUP($A351,HC!$A:$A,HC!$D:$D,""))</f>
        <v/>
      </c>
      <c r="E351" s="68" t="str">
        <f>IF(OR($A351="",$AE$3=""),"",IFERROR(IF(ISBLANK(INDEX('Agents Shift'!$F:$S,MATCH($A351,'Agents Shift'!$B:$B,0),$AE$3)),"",INDEX('Agents Shift'!$F:$S,MATCH($A351,'Agents Shift'!$B:$B,0),$AE$3)),""))</f>
        <v/>
      </c>
      <c r="F351" s="68" t="str">
        <f>IF(OR($A351="",$AE$3=""),"",IFERROR(IF(ISBLANK(INDEX('Agents Shift'!$F:$S,MATCH($A351,'Agents Shift'!$B:$B,0),$AE$3+1)),"",INDEX('Agents Shift'!$F:$S,MATCH($A351,'Agents Shift'!$B:$B,0),$AE$3+1)),""))</f>
        <v/>
      </c>
      <c r="G351" s="20" t="str">
        <f>IF($A351="","",_xlfn.XLOOKUP($A351,HC!$A:$A,HC!$C:$C,""))</f>
        <v/>
      </c>
      <c r="H351" s="20" t="str">
        <f t="shared" si="65"/>
        <v/>
      </c>
      <c r="I351" s="19" t="str">
        <f t="shared" si="66"/>
        <v/>
      </c>
      <c r="J351" s="19" t="str">
        <f>IF(OR($A351="",$H351=""),"",IF($H351="Not in Web Tool","Unmatched",_xlfn.XLOOKUP($H351,'RAW Data'!$E:$E,'RAW Data'!$F:$F,"Unmapped")))</f>
        <v/>
      </c>
      <c r="K351" s="19" t="str">
        <f t="shared" si="67"/>
        <v/>
      </c>
      <c r="M351" s="21" t="str">
        <f t="shared" si="68"/>
        <v/>
      </c>
      <c r="N351" s="21" t="str">
        <f t="shared" si="69"/>
        <v/>
      </c>
      <c r="P351" s="22" t="s">
        <v>119</v>
      </c>
      <c r="Q351" s="23">
        <v>347</v>
      </c>
      <c r="R351" s="23" t="str">
        <f>IF($C$3="Live Paste",IF($P351="","",$P351&amp;""),IF($AD$3="","",INDEX('Extraction History'!$A$3:$DT$9102,$Q351,$AD$3)&amp;""))</f>
        <v> 0  0  0</v>
      </c>
      <c r="S351" s="23">
        <f t="shared" si="76"/>
        <v>2079</v>
      </c>
      <c r="T351" s="23" t="str">
        <f t="shared" si="70"/>
        <v/>
      </c>
      <c r="U351" s="23" t="str">
        <f t="shared" si="71"/>
        <v/>
      </c>
      <c r="V351" s="24" t="str">
        <f t="shared" si="72"/>
        <v/>
      </c>
      <c r="W351" s="23">
        <f t="shared" si="77"/>
        <v>2080</v>
      </c>
      <c r="X351" s="23" t="str">
        <f t="shared" si="73"/>
        <v/>
      </c>
      <c r="Y351" s="23" t="str">
        <f t="shared" si="74"/>
        <v/>
      </c>
      <c r="Z351" s="23" t="str">
        <f t="shared" si="75"/>
        <v/>
      </c>
      <c r="AA351" s="25" t="str">
        <f>IF($U351="","",IF(COUNTIF(HC!$C:$C,$U351)&gt;0,"Y",IF(COUNTIF($U$5:$U351,$U351)=1,"N","dup")))</f>
        <v/>
      </c>
    </row>
    <row r="352" spans="1:27" x14ac:dyDescent="0.3">
      <c r="A352" s="19" t="str">
        <f>IF(INDEX('Agents Shift'!$B:$B,ROW())="","",INDEX('Agents Shift'!$B:$B,ROW()))</f>
        <v/>
      </c>
      <c r="B352" s="20" t="str">
        <f>IF($A352="","",_xlfn.XLOOKUP($A352,HC!$A:$A,HC!$B:$B,""))</f>
        <v/>
      </c>
      <c r="C352" s="19" t="str">
        <f>IF($A352="","",_xlfn.XLOOKUP($A352,HC!$A:$A,HC!$E:$E,""))</f>
        <v/>
      </c>
      <c r="D352" s="20" t="str">
        <f>IF($A352="","",_xlfn.XLOOKUP($A352,HC!$A:$A,HC!$D:$D,""))</f>
        <v/>
      </c>
      <c r="E352" s="68" t="str">
        <f>IF(OR($A352="",$AE$3=""),"",IFERROR(IF(ISBLANK(INDEX('Agents Shift'!$F:$S,MATCH($A352,'Agents Shift'!$B:$B,0),$AE$3)),"",INDEX('Agents Shift'!$F:$S,MATCH($A352,'Agents Shift'!$B:$B,0),$AE$3)),""))</f>
        <v/>
      </c>
      <c r="F352" s="68" t="str">
        <f>IF(OR($A352="",$AE$3=""),"",IFERROR(IF(ISBLANK(INDEX('Agents Shift'!$F:$S,MATCH($A352,'Agents Shift'!$B:$B,0),$AE$3+1)),"",INDEX('Agents Shift'!$F:$S,MATCH($A352,'Agents Shift'!$B:$B,0),$AE$3+1)),""))</f>
        <v/>
      </c>
      <c r="G352" s="20" t="str">
        <f>IF($A352="","",_xlfn.XLOOKUP($A352,HC!$A:$A,HC!$C:$C,""))</f>
        <v/>
      </c>
      <c r="H352" s="20" t="str">
        <f t="shared" si="65"/>
        <v/>
      </c>
      <c r="I352" s="19" t="str">
        <f t="shared" si="66"/>
        <v/>
      </c>
      <c r="J352" s="19" t="str">
        <f>IF(OR($A352="",$H352=""),"",IF($H352="Not in Web Tool","Unmatched",_xlfn.XLOOKUP($H352,'RAW Data'!$E:$E,'RAW Data'!$F:$F,"Unmapped")))</f>
        <v/>
      </c>
      <c r="K352" s="19" t="str">
        <f t="shared" si="67"/>
        <v/>
      </c>
      <c r="M352" s="21" t="str">
        <f t="shared" si="68"/>
        <v/>
      </c>
      <c r="N352" s="21" t="str">
        <f t="shared" si="69"/>
        <v/>
      </c>
      <c r="P352" s="22" t="s">
        <v>188</v>
      </c>
      <c r="Q352" s="23">
        <v>348</v>
      </c>
      <c r="R352" s="23" t="str">
        <f>IF($C$3="Live Paste",IF($P352="","",$P352&amp;""),IF($AD$3="","",INDEX('Extraction History'!$A$3:$DT$9102,$Q352,$AD$3)&amp;""))</f>
        <v> --:--:--  --:--:--  --:--:--</v>
      </c>
      <c r="S352" s="23">
        <f t="shared" si="76"/>
        <v>2085</v>
      </c>
      <c r="T352" s="23" t="str">
        <f t="shared" si="70"/>
        <v/>
      </c>
      <c r="U352" s="23" t="str">
        <f t="shared" si="71"/>
        <v/>
      </c>
      <c r="V352" s="24" t="str">
        <f t="shared" si="72"/>
        <v/>
      </c>
      <c r="W352" s="23">
        <f t="shared" si="77"/>
        <v>2086</v>
      </c>
      <c r="X352" s="23" t="str">
        <f t="shared" si="73"/>
        <v/>
      </c>
      <c r="Y352" s="23" t="str">
        <f t="shared" si="74"/>
        <v/>
      </c>
      <c r="Z352" s="23" t="str">
        <f t="shared" si="75"/>
        <v/>
      </c>
      <c r="AA352" s="25" t="str">
        <f>IF($U352="","",IF(COUNTIF(HC!$C:$C,$U352)&gt;0,"Y",IF(COUNTIF($U$5:$U352,$U352)=1,"N","dup")))</f>
        <v/>
      </c>
    </row>
    <row r="353" spans="1:27" x14ac:dyDescent="0.3">
      <c r="A353" s="19" t="str">
        <f>IF(INDEX('Agents Shift'!$B:$B,ROW())="","",INDEX('Agents Shift'!$B:$B,ROW()))</f>
        <v/>
      </c>
      <c r="B353" s="20" t="str">
        <f>IF($A353="","",_xlfn.XLOOKUP($A353,HC!$A:$A,HC!$B:$B,""))</f>
        <v/>
      </c>
      <c r="C353" s="19" t="str">
        <f>IF($A353="","",_xlfn.XLOOKUP($A353,HC!$A:$A,HC!$E:$E,""))</f>
        <v/>
      </c>
      <c r="D353" s="20" t="str">
        <f>IF($A353="","",_xlfn.XLOOKUP($A353,HC!$A:$A,HC!$D:$D,""))</f>
        <v/>
      </c>
      <c r="E353" s="68" t="str">
        <f>IF(OR($A353="",$AE$3=""),"",IFERROR(IF(ISBLANK(INDEX('Agents Shift'!$F:$S,MATCH($A353,'Agents Shift'!$B:$B,0),$AE$3)),"",INDEX('Agents Shift'!$F:$S,MATCH($A353,'Agents Shift'!$B:$B,0),$AE$3)),""))</f>
        <v/>
      </c>
      <c r="F353" s="68" t="str">
        <f>IF(OR($A353="",$AE$3=""),"",IFERROR(IF(ISBLANK(INDEX('Agents Shift'!$F:$S,MATCH($A353,'Agents Shift'!$B:$B,0),$AE$3+1)),"",INDEX('Agents Shift'!$F:$S,MATCH($A353,'Agents Shift'!$B:$B,0),$AE$3+1)),""))</f>
        <v/>
      </c>
      <c r="G353" s="20" t="str">
        <f>IF($A353="","",_xlfn.XLOOKUP($A353,HC!$A:$A,HC!$C:$C,""))</f>
        <v/>
      </c>
      <c r="H353" s="20" t="str">
        <f t="shared" si="65"/>
        <v/>
      </c>
      <c r="I353" s="19" t="str">
        <f t="shared" si="66"/>
        <v/>
      </c>
      <c r="J353" s="19" t="str">
        <f>IF(OR($A353="",$H353=""),"",IF($H353="Not in Web Tool","Unmatched",_xlfn.XLOOKUP($H353,'RAW Data'!$E:$E,'RAW Data'!$F:$F,"Unmapped")))</f>
        <v/>
      </c>
      <c r="K353" s="19" t="str">
        <f t="shared" si="67"/>
        <v/>
      </c>
      <c r="M353" s="21" t="str">
        <f t="shared" si="68"/>
        <v/>
      </c>
      <c r="N353" s="21" t="str">
        <f t="shared" si="69"/>
        <v/>
      </c>
      <c r="P353" s="22" t="s">
        <v>34</v>
      </c>
      <c r="Q353" s="23">
        <v>349</v>
      </c>
      <c r="R353" s="23" t="str">
        <f>IF($C$3="Live Paste",IF($P353="","",$P353&amp;""),IF($AD$3="","",INDEX('Extraction History'!$A$3:$DT$9102,$Q353,$AD$3)&amp;""))</f>
        <v>Employee State</v>
      </c>
      <c r="S353" s="23">
        <f t="shared" si="76"/>
        <v>2091</v>
      </c>
      <c r="T353" s="23" t="str">
        <f t="shared" si="70"/>
        <v/>
      </c>
      <c r="U353" s="23" t="str">
        <f t="shared" si="71"/>
        <v/>
      </c>
      <c r="V353" s="24" t="str">
        <f t="shared" si="72"/>
        <v/>
      </c>
      <c r="W353" s="23">
        <f t="shared" si="77"/>
        <v>2092</v>
      </c>
      <c r="X353" s="23" t="str">
        <f t="shared" si="73"/>
        <v/>
      </c>
      <c r="Y353" s="23" t="str">
        <f t="shared" si="74"/>
        <v/>
      </c>
      <c r="Z353" s="23" t="str">
        <f t="shared" si="75"/>
        <v/>
      </c>
      <c r="AA353" s="25" t="str">
        <f>IF($U353="","",IF(COUNTIF(HC!$C:$C,$U353)&gt;0,"Y",IF(COUNTIF($U$5:$U353,$U353)=1,"N","dup")))</f>
        <v/>
      </c>
    </row>
    <row r="354" spans="1:27" x14ac:dyDescent="0.3">
      <c r="A354" s="19" t="str">
        <f>IF(INDEX('Agents Shift'!$B:$B,ROW())="","",INDEX('Agents Shift'!$B:$B,ROW()))</f>
        <v/>
      </c>
      <c r="B354" s="20" t="str">
        <f>IF($A354="","",_xlfn.XLOOKUP($A354,HC!$A:$A,HC!$B:$B,""))</f>
        <v/>
      </c>
      <c r="C354" s="19" t="str">
        <f>IF($A354="","",_xlfn.XLOOKUP($A354,HC!$A:$A,HC!$E:$E,""))</f>
        <v/>
      </c>
      <c r="D354" s="20" t="str">
        <f>IF($A354="","",_xlfn.XLOOKUP($A354,HC!$A:$A,HC!$D:$D,""))</f>
        <v/>
      </c>
      <c r="E354" s="68" t="str">
        <f>IF(OR($A354="",$AE$3=""),"",IFERROR(IF(ISBLANK(INDEX('Agents Shift'!$F:$S,MATCH($A354,'Agents Shift'!$B:$B,0),$AE$3)),"",INDEX('Agents Shift'!$F:$S,MATCH($A354,'Agents Shift'!$B:$B,0),$AE$3)),""))</f>
        <v/>
      </c>
      <c r="F354" s="68" t="str">
        <f>IF(OR($A354="",$AE$3=""),"",IFERROR(IF(ISBLANK(INDEX('Agents Shift'!$F:$S,MATCH($A354,'Agents Shift'!$B:$B,0),$AE$3+1)),"",INDEX('Agents Shift'!$F:$S,MATCH($A354,'Agents Shift'!$B:$B,0),$AE$3+1)),""))</f>
        <v/>
      </c>
      <c r="G354" s="20" t="str">
        <f>IF($A354="","",_xlfn.XLOOKUP($A354,HC!$A:$A,HC!$C:$C,""))</f>
        <v/>
      </c>
      <c r="H354" s="20" t="str">
        <f t="shared" si="65"/>
        <v/>
      </c>
      <c r="I354" s="19" t="str">
        <f t="shared" si="66"/>
        <v/>
      </c>
      <c r="J354" s="19" t="str">
        <f>IF(OR($A354="",$H354=""),"",IF($H354="Not in Web Tool","Unmatched",_xlfn.XLOOKUP($H354,'RAW Data'!$E:$E,'RAW Data'!$F:$F,"Unmapped")))</f>
        <v/>
      </c>
      <c r="K354" s="19" t="str">
        <f t="shared" si="67"/>
        <v/>
      </c>
      <c r="M354" s="21" t="str">
        <f t="shared" si="68"/>
        <v/>
      </c>
      <c r="N354" s="21" t="str">
        <f t="shared" si="69"/>
        <v/>
      </c>
      <c r="P354" s="22" t="s">
        <v>39</v>
      </c>
      <c r="Q354" s="23">
        <v>350</v>
      </c>
      <c r="R354" s="23" t="str">
        <f>IF($C$3="Live Paste",IF($P354="","",$P354&amp;""),IF($AD$3="","",INDEX('Extraction History'!$A$3:$DT$9102,$Q354,$AD$3)&amp;""))</f>
        <v>DA</v>
      </c>
      <c r="S354" s="23">
        <f t="shared" si="76"/>
        <v>2097</v>
      </c>
      <c r="T354" s="23" t="str">
        <f t="shared" si="70"/>
        <v/>
      </c>
      <c r="U354" s="23" t="str">
        <f t="shared" si="71"/>
        <v/>
      </c>
      <c r="V354" s="24" t="str">
        <f t="shared" si="72"/>
        <v/>
      </c>
      <c r="W354" s="23">
        <f t="shared" si="77"/>
        <v>2098</v>
      </c>
      <c r="X354" s="23" t="str">
        <f t="shared" si="73"/>
        <v/>
      </c>
      <c r="Y354" s="23" t="str">
        <f t="shared" si="74"/>
        <v/>
      </c>
      <c r="Z354" s="23" t="str">
        <f t="shared" si="75"/>
        <v/>
      </c>
      <c r="AA354" s="25" t="str">
        <f>IF($U354="","",IF(COUNTIF(HC!$C:$C,$U354)&gt;0,"Y",IF(COUNTIF($U$5:$U354,$U354)=1,"N","dup")))</f>
        <v/>
      </c>
    </row>
    <row r="355" spans="1:27" x14ac:dyDescent="0.3">
      <c r="A355" s="19" t="str">
        <f>IF(INDEX('Agents Shift'!$B:$B,ROW())="","",INDEX('Agents Shift'!$B:$B,ROW()))</f>
        <v/>
      </c>
      <c r="B355" s="20" t="str">
        <f>IF($A355="","",_xlfn.XLOOKUP($A355,HC!$A:$A,HC!$B:$B,""))</f>
        <v/>
      </c>
      <c r="C355" s="19" t="str">
        <f>IF($A355="","",_xlfn.XLOOKUP($A355,HC!$A:$A,HC!$E:$E,""))</f>
        <v/>
      </c>
      <c r="D355" s="20" t="str">
        <f>IF($A355="","",_xlfn.XLOOKUP($A355,HC!$A:$A,HC!$D:$D,""))</f>
        <v/>
      </c>
      <c r="E355" s="68" t="str">
        <f>IF(OR($A355="",$AE$3=""),"",IFERROR(IF(ISBLANK(INDEX('Agents Shift'!$F:$S,MATCH($A355,'Agents Shift'!$B:$B,0),$AE$3)),"",INDEX('Agents Shift'!$F:$S,MATCH($A355,'Agents Shift'!$B:$B,0),$AE$3)),""))</f>
        <v/>
      </c>
      <c r="F355" s="68" t="str">
        <f>IF(OR($A355="",$AE$3=""),"",IFERROR(IF(ISBLANK(INDEX('Agents Shift'!$F:$S,MATCH($A355,'Agents Shift'!$B:$B,0),$AE$3+1)),"",INDEX('Agents Shift'!$F:$S,MATCH($A355,'Agents Shift'!$B:$B,0),$AE$3+1)),""))</f>
        <v/>
      </c>
      <c r="G355" s="20" t="str">
        <f>IF($A355="","",_xlfn.XLOOKUP($A355,HC!$A:$A,HC!$C:$C,""))</f>
        <v/>
      </c>
      <c r="H355" s="20" t="str">
        <f t="shared" si="65"/>
        <v/>
      </c>
      <c r="I355" s="19" t="str">
        <f t="shared" si="66"/>
        <v/>
      </c>
      <c r="J355" s="19" t="str">
        <f>IF(OR($A355="",$H355=""),"",IF($H355="Not in Web Tool","Unmatched",_xlfn.XLOOKUP($H355,'RAW Data'!$E:$E,'RAW Data'!$F:$F,"Unmapped")))</f>
        <v/>
      </c>
      <c r="K355" s="19" t="str">
        <f t="shared" si="67"/>
        <v/>
      </c>
      <c r="M355" s="21" t="str">
        <f t="shared" si="68"/>
        <v/>
      </c>
      <c r="N355" s="21" t="str">
        <f t="shared" si="69"/>
        <v/>
      </c>
      <c r="P355" s="22" t="s">
        <v>228</v>
      </c>
      <c r="Q355" s="23">
        <v>351</v>
      </c>
      <c r="R355" s="23" t="str">
        <f>IF($C$3="Live Paste",IF($P355="","",$P355&amp;""),IF($AD$3="","",INDEX('Extraction History'!$A$3:$DT$9102,$Q355,$AD$3)&amp;""))</f>
        <v>Dummy_USR 116 29382</v>
      </c>
      <c r="S355" s="23">
        <f t="shared" si="76"/>
        <v>2103</v>
      </c>
      <c r="T355" s="23" t="str">
        <f t="shared" si="70"/>
        <v/>
      </c>
      <c r="U355" s="23" t="str">
        <f t="shared" si="71"/>
        <v/>
      </c>
      <c r="V355" s="24" t="str">
        <f t="shared" si="72"/>
        <v/>
      </c>
      <c r="W355" s="23">
        <f t="shared" si="77"/>
        <v>2104</v>
      </c>
      <c r="X355" s="23" t="str">
        <f t="shared" si="73"/>
        <v/>
      </c>
      <c r="Y355" s="23" t="str">
        <f t="shared" si="74"/>
        <v/>
      </c>
      <c r="Z355" s="23" t="str">
        <f t="shared" si="75"/>
        <v/>
      </c>
      <c r="AA355" s="25" t="str">
        <f>IF($U355="","",IF(COUNTIF(HC!$C:$C,$U355)&gt;0,"Y",IF(COUNTIF($U$5:$U355,$U355)=1,"N","dup")))</f>
        <v/>
      </c>
    </row>
    <row r="356" spans="1:27" x14ac:dyDescent="0.3">
      <c r="A356" s="19" t="str">
        <f>IF(INDEX('Agents Shift'!$B:$B,ROW())="","",INDEX('Agents Shift'!$B:$B,ROW()))</f>
        <v/>
      </c>
      <c r="B356" s="20" t="str">
        <f>IF($A356="","",_xlfn.XLOOKUP($A356,HC!$A:$A,HC!$B:$B,""))</f>
        <v/>
      </c>
      <c r="C356" s="19" t="str">
        <f>IF($A356="","",_xlfn.XLOOKUP($A356,HC!$A:$A,HC!$E:$E,""))</f>
        <v/>
      </c>
      <c r="D356" s="20" t="str">
        <f>IF($A356="","",_xlfn.XLOOKUP($A356,HC!$A:$A,HC!$D:$D,""))</f>
        <v/>
      </c>
      <c r="E356" s="68" t="str">
        <f>IF(OR($A356="",$AE$3=""),"",IFERROR(IF(ISBLANK(INDEX('Agents Shift'!$F:$S,MATCH($A356,'Agents Shift'!$B:$B,0),$AE$3)),"",INDEX('Agents Shift'!$F:$S,MATCH($A356,'Agents Shift'!$B:$B,0),$AE$3)),""))</f>
        <v/>
      </c>
      <c r="F356" s="68" t="str">
        <f>IF(OR($A356="",$AE$3=""),"",IFERROR(IF(ISBLANK(INDEX('Agents Shift'!$F:$S,MATCH($A356,'Agents Shift'!$B:$B,0),$AE$3+1)),"",INDEX('Agents Shift'!$F:$S,MATCH($A356,'Agents Shift'!$B:$B,0),$AE$3+1)),""))</f>
        <v/>
      </c>
      <c r="G356" s="20" t="str">
        <f>IF($A356="","",_xlfn.XLOOKUP($A356,HC!$A:$A,HC!$C:$C,""))</f>
        <v/>
      </c>
      <c r="H356" s="20" t="str">
        <f t="shared" si="65"/>
        <v/>
      </c>
      <c r="I356" s="19" t="str">
        <f t="shared" si="66"/>
        <v/>
      </c>
      <c r="J356" s="19" t="str">
        <f>IF(OR($A356="",$H356=""),"",IF($H356="Not in Web Tool","Unmatched",_xlfn.XLOOKUP($H356,'RAW Data'!$E:$E,'RAW Data'!$F:$F,"Unmapped")))</f>
        <v/>
      </c>
      <c r="K356" s="19" t="str">
        <f t="shared" si="67"/>
        <v/>
      </c>
      <c r="M356" s="21" t="str">
        <f t="shared" si="68"/>
        <v/>
      </c>
      <c r="N356" s="21" t="str">
        <f t="shared" si="69"/>
        <v/>
      </c>
      <c r="P356" s="22" t="s">
        <v>229</v>
      </c>
      <c r="Q356" s="23">
        <v>352</v>
      </c>
      <c r="R356" s="23" t="str">
        <f>IF($C$3="Live Paste",IF($P356="","",$P356&amp;""),IF($AD$3="","",INDEX('Extraction History'!$A$3:$DT$9102,$Q356,$AD$3)&amp;""))</f>
        <v>Offline · 17:29:56</v>
      </c>
      <c r="S356" s="23">
        <f t="shared" si="76"/>
        <v>2109</v>
      </c>
      <c r="T356" s="23" t="str">
        <f t="shared" si="70"/>
        <v/>
      </c>
      <c r="U356" s="23" t="str">
        <f t="shared" si="71"/>
        <v/>
      </c>
      <c r="V356" s="24" t="str">
        <f t="shared" si="72"/>
        <v/>
      </c>
      <c r="W356" s="23">
        <f t="shared" si="77"/>
        <v>2110</v>
      </c>
      <c r="X356" s="23" t="str">
        <f t="shared" si="73"/>
        <v/>
      </c>
      <c r="Y356" s="23" t="str">
        <f t="shared" si="74"/>
        <v/>
      </c>
      <c r="Z356" s="23" t="str">
        <f t="shared" si="75"/>
        <v/>
      </c>
      <c r="AA356" s="25" t="str">
        <f>IF($U356="","",IF(COUNTIF(HC!$C:$C,$U356)&gt;0,"Y",IF(COUNTIF($U$5:$U356,$U356)=1,"N","dup")))</f>
        <v/>
      </c>
    </row>
    <row r="357" spans="1:27" x14ac:dyDescent="0.3">
      <c r="A357" s="19" t="str">
        <f>IF(INDEX('Agents Shift'!$B:$B,ROW())="","",INDEX('Agents Shift'!$B:$B,ROW()))</f>
        <v/>
      </c>
      <c r="B357" s="20" t="str">
        <f>IF($A357="","",_xlfn.XLOOKUP($A357,HC!$A:$A,HC!$B:$B,""))</f>
        <v/>
      </c>
      <c r="C357" s="19" t="str">
        <f>IF($A357="","",_xlfn.XLOOKUP($A357,HC!$A:$A,HC!$E:$E,""))</f>
        <v/>
      </c>
      <c r="D357" s="20" t="str">
        <f>IF($A357="","",_xlfn.XLOOKUP($A357,HC!$A:$A,HC!$D:$D,""))</f>
        <v/>
      </c>
      <c r="E357" s="68" t="str">
        <f>IF(OR($A357="",$AE$3=""),"",IFERROR(IF(ISBLANK(INDEX('Agents Shift'!$F:$S,MATCH($A357,'Agents Shift'!$B:$B,0),$AE$3)),"",INDEX('Agents Shift'!$F:$S,MATCH($A357,'Agents Shift'!$B:$B,0),$AE$3)),""))</f>
        <v/>
      </c>
      <c r="F357" s="68" t="str">
        <f>IF(OR($A357="",$AE$3=""),"",IFERROR(IF(ISBLANK(INDEX('Agents Shift'!$F:$S,MATCH($A357,'Agents Shift'!$B:$B,0),$AE$3+1)),"",INDEX('Agents Shift'!$F:$S,MATCH($A357,'Agents Shift'!$B:$B,0),$AE$3+1)),""))</f>
        <v/>
      </c>
      <c r="G357" s="20" t="str">
        <f>IF($A357="","",_xlfn.XLOOKUP($A357,HC!$A:$A,HC!$C:$C,""))</f>
        <v/>
      </c>
      <c r="H357" s="20" t="str">
        <f t="shared" si="65"/>
        <v/>
      </c>
      <c r="I357" s="19" t="str">
        <f t="shared" si="66"/>
        <v/>
      </c>
      <c r="J357" s="19" t="str">
        <f>IF(OR($A357="",$H357=""),"",IF($H357="Not in Web Tool","Unmatched",_xlfn.XLOOKUP($H357,'RAW Data'!$E:$E,'RAW Data'!$F:$F,"Unmapped")))</f>
        <v/>
      </c>
      <c r="K357" s="19" t="str">
        <f t="shared" si="67"/>
        <v/>
      </c>
      <c r="M357" s="21" t="str">
        <f t="shared" si="68"/>
        <v/>
      </c>
      <c r="N357" s="21" t="str">
        <f t="shared" si="69"/>
        <v/>
      </c>
      <c r="P357" s="22" t="s">
        <v>119</v>
      </c>
      <c r="Q357" s="23">
        <v>353</v>
      </c>
      <c r="R357" s="23" t="str">
        <f>IF($C$3="Live Paste",IF($P357="","",$P357&amp;""),IF($AD$3="","",INDEX('Extraction History'!$A$3:$DT$9102,$Q357,$AD$3)&amp;""))</f>
        <v> 0  0  0</v>
      </c>
      <c r="S357" s="23">
        <f t="shared" si="76"/>
        <v>2115</v>
      </c>
      <c r="T357" s="23" t="str">
        <f t="shared" si="70"/>
        <v/>
      </c>
      <c r="U357" s="23" t="str">
        <f t="shared" si="71"/>
        <v/>
      </c>
      <c r="V357" s="24" t="str">
        <f t="shared" si="72"/>
        <v/>
      </c>
      <c r="W357" s="23">
        <f t="shared" si="77"/>
        <v>2116</v>
      </c>
      <c r="X357" s="23" t="str">
        <f t="shared" si="73"/>
        <v/>
      </c>
      <c r="Y357" s="23" t="str">
        <f t="shared" si="74"/>
        <v/>
      </c>
      <c r="Z357" s="23" t="str">
        <f t="shared" si="75"/>
        <v/>
      </c>
      <c r="AA357" s="25" t="str">
        <f>IF($U357="","",IF(COUNTIF(HC!$C:$C,$U357)&gt;0,"Y",IF(COUNTIF($U$5:$U357,$U357)=1,"N","dup")))</f>
        <v/>
      </c>
    </row>
    <row r="358" spans="1:27" x14ac:dyDescent="0.3">
      <c r="A358" s="19" t="str">
        <f>IF(INDEX('Agents Shift'!$B:$B,ROW())="","",INDEX('Agents Shift'!$B:$B,ROW()))</f>
        <v/>
      </c>
      <c r="B358" s="20" t="str">
        <f>IF($A358="","",_xlfn.XLOOKUP($A358,HC!$A:$A,HC!$B:$B,""))</f>
        <v/>
      </c>
      <c r="C358" s="19" t="str">
        <f>IF($A358="","",_xlfn.XLOOKUP($A358,HC!$A:$A,HC!$E:$E,""))</f>
        <v/>
      </c>
      <c r="D358" s="20" t="str">
        <f>IF($A358="","",_xlfn.XLOOKUP($A358,HC!$A:$A,HC!$D:$D,""))</f>
        <v/>
      </c>
      <c r="E358" s="68" t="str">
        <f>IF(OR($A358="",$AE$3=""),"",IFERROR(IF(ISBLANK(INDEX('Agents Shift'!$F:$S,MATCH($A358,'Agents Shift'!$B:$B,0),$AE$3)),"",INDEX('Agents Shift'!$F:$S,MATCH($A358,'Agents Shift'!$B:$B,0),$AE$3)),""))</f>
        <v/>
      </c>
      <c r="F358" s="68" t="str">
        <f>IF(OR($A358="",$AE$3=""),"",IFERROR(IF(ISBLANK(INDEX('Agents Shift'!$F:$S,MATCH($A358,'Agents Shift'!$B:$B,0),$AE$3+1)),"",INDEX('Agents Shift'!$F:$S,MATCH($A358,'Agents Shift'!$B:$B,0),$AE$3+1)),""))</f>
        <v/>
      </c>
      <c r="G358" s="20" t="str">
        <f>IF($A358="","",_xlfn.XLOOKUP($A358,HC!$A:$A,HC!$C:$C,""))</f>
        <v/>
      </c>
      <c r="H358" s="20" t="str">
        <f t="shared" si="65"/>
        <v/>
      </c>
      <c r="I358" s="19" t="str">
        <f t="shared" si="66"/>
        <v/>
      </c>
      <c r="J358" s="19" t="str">
        <f>IF(OR($A358="",$H358=""),"",IF($H358="Not in Web Tool","Unmatched",_xlfn.XLOOKUP($H358,'RAW Data'!$E:$E,'RAW Data'!$F:$F,"Unmapped")))</f>
        <v/>
      </c>
      <c r="K358" s="19" t="str">
        <f t="shared" si="67"/>
        <v/>
      </c>
      <c r="M358" s="21" t="str">
        <f t="shared" si="68"/>
        <v/>
      </c>
      <c r="N358" s="21" t="str">
        <f t="shared" si="69"/>
        <v/>
      </c>
      <c r="P358" s="22" t="s">
        <v>120</v>
      </c>
      <c r="Q358" s="23">
        <v>354</v>
      </c>
      <c r="R358" s="23" t="str">
        <f>IF($C$3="Live Paste",IF($P358="","",$P358&amp;""),IF($AD$3="","",INDEX('Extraction History'!$A$3:$DT$9102,$Q358,$AD$3)&amp;""))</f>
        <v> 00:00:00  00:00:00  --:--:--</v>
      </c>
      <c r="S358" s="23">
        <f t="shared" si="76"/>
        <v>2121</v>
      </c>
      <c r="T358" s="23" t="str">
        <f t="shared" si="70"/>
        <v/>
      </c>
      <c r="U358" s="23" t="str">
        <f t="shared" si="71"/>
        <v/>
      </c>
      <c r="V358" s="24" t="str">
        <f t="shared" si="72"/>
        <v/>
      </c>
      <c r="W358" s="23">
        <f t="shared" si="77"/>
        <v>2122</v>
      </c>
      <c r="X358" s="23" t="str">
        <f t="shared" si="73"/>
        <v/>
      </c>
      <c r="Y358" s="23" t="str">
        <f t="shared" si="74"/>
        <v/>
      </c>
      <c r="Z358" s="23" t="str">
        <f t="shared" si="75"/>
        <v/>
      </c>
      <c r="AA358" s="25" t="str">
        <f>IF($U358="","",IF(COUNTIF(HC!$C:$C,$U358)&gt;0,"Y",IF(COUNTIF($U$5:$U358,$U358)=1,"N","dup")))</f>
        <v/>
      </c>
    </row>
    <row r="359" spans="1:27" x14ac:dyDescent="0.3">
      <c r="A359" s="19" t="str">
        <f>IF(INDEX('Agents Shift'!$B:$B,ROW())="","",INDEX('Agents Shift'!$B:$B,ROW()))</f>
        <v/>
      </c>
      <c r="B359" s="20" t="str">
        <f>IF($A359="","",_xlfn.XLOOKUP($A359,HC!$A:$A,HC!$B:$B,""))</f>
        <v/>
      </c>
      <c r="C359" s="19" t="str">
        <f>IF($A359="","",_xlfn.XLOOKUP($A359,HC!$A:$A,HC!$E:$E,""))</f>
        <v/>
      </c>
      <c r="D359" s="20" t="str">
        <f>IF($A359="","",_xlfn.XLOOKUP($A359,HC!$A:$A,HC!$D:$D,""))</f>
        <v/>
      </c>
      <c r="E359" s="68" t="str">
        <f>IF(OR($A359="",$AE$3=""),"",IFERROR(IF(ISBLANK(INDEX('Agents Shift'!$F:$S,MATCH($A359,'Agents Shift'!$B:$B,0),$AE$3)),"",INDEX('Agents Shift'!$F:$S,MATCH($A359,'Agents Shift'!$B:$B,0),$AE$3)),""))</f>
        <v/>
      </c>
      <c r="F359" s="68" t="str">
        <f>IF(OR($A359="",$AE$3=""),"",IFERROR(IF(ISBLANK(INDEX('Agents Shift'!$F:$S,MATCH($A359,'Agents Shift'!$B:$B,0),$AE$3+1)),"",INDEX('Agents Shift'!$F:$S,MATCH($A359,'Agents Shift'!$B:$B,0),$AE$3+1)),""))</f>
        <v/>
      </c>
      <c r="G359" s="20" t="str">
        <f>IF($A359="","",_xlfn.XLOOKUP($A359,HC!$A:$A,HC!$C:$C,""))</f>
        <v/>
      </c>
      <c r="H359" s="20" t="str">
        <f t="shared" si="65"/>
        <v/>
      </c>
      <c r="I359" s="19" t="str">
        <f t="shared" si="66"/>
        <v/>
      </c>
      <c r="J359" s="19" t="str">
        <f>IF(OR($A359="",$H359=""),"",IF($H359="Not in Web Tool","Unmatched",_xlfn.XLOOKUP($H359,'RAW Data'!$E:$E,'RAW Data'!$F:$F,"Unmapped")))</f>
        <v/>
      </c>
      <c r="K359" s="19" t="str">
        <f t="shared" si="67"/>
        <v/>
      </c>
      <c r="M359" s="21" t="str">
        <f t="shared" si="68"/>
        <v/>
      </c>
      <c r="N359" s="21" t="str">
        <f t="shared" si="69"/>
        <v/>
      </c>
      <c r="P359" s="22" t="s">
        <v>34</v>
      </c>
      <c r="Q359" s="23">
        <v>355</v>
      </c>
      <c r="R359" s="23" t="str">
        <f>IF($C$3="Live Paste",IF($P359="","",$P359&amp;""),IF($AD$3="","",INDEX('Extraction History'!$A$3:$DT$9102,$Q359,$AD$3)&amp;""))</f>
        <v>Employee State</v>
      </c>
      <c r="S359" s="23">
        <f t="shared" si="76"/>
        <v>2127</v>
      </c>
      <c r="T359" s="23" t="str">
        <f t="shared" si="70"/>
        <v/>
      </c>
      <c r="U359" s="23" t="str">
        <f t="shared" si="71"/>
        <v/>
      </c>
      <c r="V359" s="24" t="str">
        <f t="shared" si="72"/>
        <v/>
      </c>
      <c r="W359" s="23">
        <f t="shared" si="77"/>
        <v>2128</v>
      </c>
      <c r="X359" s="23" t="str">
        <f t="shared" si="73"/>
        <v/>
      </c>
      <c r="Y359" s="23" t="str">
        <f t="shared" si="74"/>
        <v/>
      </c>
      <c r="Z359" s="23" t="str">
        <f t="shared" si="75"/>
        <v/>
      </c>
      <c r="AA359" s="25" t="str">
        <f>IF($U359="","",IF(COUNTIF(HC!$C:$C,$U359)&gt;0,"Y",IF(COUNTIF($U$5:$U359,$U359)=1,"N","dup")))</f>
        <v/>
      </c>
    </row>
    <row r="360" spans="1:27" x14ac:dyDescent="0.3">
      <c r="A360" s="19" t="str">
        <f>IF(INDEX('Agents Shift'!$B:$B,ROW())="","",INDEX('Agents Shift'!$B:$B,ROW()))</f>
        <v/>
      </c>
      <c r="B360" s="20" t="str">
        <f>IF($A360="","",_xlfn.XLOOKUP($A360,HC!$A:$A,HC!$B:$B,""))</f>
        <v/>
      </c>
      <c r="C360" s="19" t="str">
        <f>IF($A360="","",_xlfn.XLOOKUP($A360,HC!$A:$A,HC!$E:$E,""))</f>
        <v/>
      </c>
      <c r="D360" s="20" t="str">
        <f>IF($A360="","",_xlfn.XLOOKUP($A360,HC!$A:$A,HC!$D:$D,""))</f>
        <v/>
      </c>
      <c r="E360" s="68" t="str">
        <f>IF(OR($A360="",$AE$3=""),"",IFERROR(IF(ISBLANK(INDEX('Agents Shift'!$F:$S,MATCH($A360,'Agents Shift'!$B:$B,0),$AE$3)),"",INDEX('Agents Shift'!$F:$S,MATCH($A360,'Agents Shift'!$B:$B,0),$AE$3)),""))</f>
        <v/>
      </c>
      <c r="F360" s="68" t="str">
        <f>IF(OR($A360="",$AE$3=""),"",IFERROR(IF(ISBLANK(INDEX('Agents Shift'!$F:$S,MATCH($A360,'Agents Shift'!$B:$B,0),$AE$3+1)),"",INDEX('Agents Shift'!$F:$S,MATCH($A360,'Agents Shift'!$B:$B,0),$AE$3+1)),""))</f>
        <v/>
      </c>
      <c r="G360" s="20" t="str">
        <f>IF($A360="","",_xlfn.XLOOKUP($A360,HC!$A:$A,HC!$C:$C,""))</f>
        <v/>
      </c>
      <c r="H360" s="20" t="str">
        <f t="shared" si="65"/>
        <v/>
      </c>
      <c r="I360" s="19" t="str">
        <f t="shared" si="66"/>
        <v/>
      </c>
      <c r="J360" s="19" t="str">
        <f>IF(OR($A360="",$H360=""),"",IF($H360="Not in Web Tool","Unmatched",_xlfn.XLOOKUP($H360,'RAW Data'!$E:$E,'RAW Data'!$F:$F,"Unmapped")))</f>
        <v/>
      </c>
      <c r="K360" s="19" t="str">
        <f t="shared" si="67"/>
        <v/>
      </c>
      <c r="M360" s="21" t="str">
        <f t="shared" si="68"/>
        <v/>
      </c>
      <c r="N360" s="21" t="str">
        <f t="shared" si="69"/>
        <v/>
      </c>
      <c r="P360" s="22" t="s">
        <v>39</v>
      </c>
      <c r="Q360" s="23">
        <v>356</v>
      </c>
      <c r="R360" s="23" t="str">
        <f>IF($C$3="Live Paste",IF($P360="","",$P360&amp;""),IF($AD$3="","",INDEX('Extraction History'!$A$3:$DT$9102,$Q360,$AD$3)&amp;""))</f>
        <v>DA</v>
      </c>
      <c r="S360" s="23">
        <f t="shared" si="76"/>
        <v>2133</v>
      </c>
      <c r="T360" s="23" t="str">
        <f t="shared" si="70"/>
        <v/>
      </c>
      <c r="U360" s="23" t="str">
        <f t="shared" si="71"/>
        <v/>
      </c>
      <c r="V360" s="24" t="str">
        <f t="shared" si="72"/>
        <v/>
      </c>
      <c r="W360" s="23">
        <f t="shared" si="77"/>
        <v>2134</v>
      </c>
      <c r="X360" s="23" t="str">
        <f t="shared" si="73"/>
        <v/>
      </c>
      <c r="Y360" s="23" t="str">
        <f t="shared" si="74"/>
        <v/>
      </c>
      <c r="Z360" s="23" t="str">
        <f t="shared" si="75"/>
        <v/>
      </c>
      <c r="AA360" s="25" t="str">
        <f>IF($U360="","",IF(COUNTIF(HC!$C:$C,$U360)&gt;0,"Y",IF(COUNTIF($U$5:$U360,$U360)=1,"N","dup")))</f>
        <v/>
      </c>
    </row>
    <row r="361" spans="1:27" x14ac:dyDescent="0.3">
      <c r="A361" s="19" t="str">
        <f>IF(INDEX('Agents Shift'!$B:$B,ROW())="","",INDEX('Agents Shift'!$B:$B,ROW()))</f>
        <v/>
      </c>
      <c r="B361" s="20" t="str">
        <f>IF($A361="","",_xlfn.XLOOKUP($A361,HC!$A:$A,HC!$B:$B,""))</f>
        <v/>
      </c>
      <c r="C361" s="19" t="str">
        <f>IF($A361="","",_xlfn.XLOOKUP($A361,HC!$A:$A,HC!$E:$E,""))</f>
        <v/>
      </c>
      <c r="D361" s="20" t="str">
        <f>IF($A361="","",_xlfn.XLOOKUP($A361,HC!$A:$A,HC!$D:$D,""))</f>
        <v/>
      </c>
      <c r="E361" s="68" t="str">
        <f>IF(OR($A361="",$AE$3=""),"",IFERROR(IF(ISBLANK(INDEX('Agents Shift'!$F:$S,MATCH($A361,'Agents Shift'!$B:$B,0),$AE$3)),"",INDEX('Agents Shift'!$F:$S,MATCH($A361,'Agents Shift'!$B:$B,0),$AE$3)),""))</f>
        <v/>
      </c>
      <c r="F361" s="68" t="str">
        <f>IF(OR($A361="",$AE$3=""),"",IFERROR(IF(ISBLANK(INDEX('Agents Shift'!$F:$S,MATCH($A361,'Agents Shift'!$B:$B,0),$AE$3+1)),"",INDEX('Agents Shift'!$F:$S,MATCH($A361,'Agents Shift'!$B:$B,0),$AE$3+1)),""))</f>
        <v/>
      </c>
      <c r="G361" s="20" t="str">
        <f>IF($A361="","",_xlfn.XLOOKUP($A361,HC!$A:$A,HC!$C:$C,""))</f>
        <v/>
      </c>
      <c r="H361" s="20" t="str">
        <f t="shared" si="65"/>
        <v/>
      </c>
      <c r="I361" s="19" t="str">
        <f t="shared" si="66"/>
        <v/>
      </c>
      <c r="J361" s="19" t="str">
        <f>IF(OR($A361="",$H361=""),"",IF($H361="Not in Web Tool","Unmatched",_xlfn.XLOOKUP($H361,'RAW Data'!$E:$E,'RAW Data'!$F:$F,"Unmapped")))</f>
        <v/>
      </c>
      <c r="K361" s="19" t="str">
        <f t="shared" si="67"/>
        <v/>
      </c>
      <c r="M361" s="21" t="str">
        <f t="shared" si="68"/>
        <v/>
      </c>
      <c r="N361" s="21" t="str">
        <f t="shared" si="69"/>
        <v/>
      </c>
      <c r="P361" s="22" t="s">
        <v>230</v>
      </c>
      <c r="Q361" s="23">
        <v>357</v>
      </c>
      <c r="R361" s="23" t="str">
        <f>IF($C$3="Live Paste",IF($P361="","",$P361&amp;""),IF($AD$3="","",INDEX('Extraction History'!$A$3:$DT$9102,$Q361,$AD$3)&amp;""))</f>
        <v>Dummy_USR 115 29546</v>
      </c>
      <c r="S361" s="23">
        <f t="shared" si="76"/>
        <v>2139</v>
      </c>
      <c r="T361" s="23" t="str">
        <f t="shared" si="70"/>
        <v/>
      </c>
      <c r="U361" s="23" t="str">
        <f t="shared" si="71"/>
        <v/>
      </c>
      <c r="V361" s="24" t="str">
        <f t="shared" si="72"/>
        <v/>
      </c>
      <c r="W361" s="23">
        <f t="shared" si="77"/>
        <v>2140</v>
      </c>
      <c r="X361" s="23" t="str">
        <f t="shared" si="73"/>
        <v/>
      </c>
      <c r="Y361" s="23" t="str">
        <f t="shared" si="74"/>
        <v/>
      </c>
      <c r="Z361" s="23" t="str">
        <f t="shared" si="75"/>
        <v/>
      </c>
      <c r="AA361" s="25" t="str">
        <f>IF($U361="","",IF(COUNTIF(HC!$C:$C,$U361)&gt;0,"Y",IF(COUNTIF($U$5:$U361,$U361)=1,"N","dup")))</f>
        <v/>
      </c>
    </row>
    <row r="362" spans="1:27" x14ac:dyDescent="0.3">
      <c r="A362" s="19" t="str">
        <f>IF(INDEX('Agents Shift'!$B:$B,ROW())="","",INDEX('Agents Shift'!$B:$B,ROW()))</f>
        <v/>
      </c>
      <c r="B362" s="20" t="str">
        <f>IF($A362="","",_xlfn.XLOOKUP($A362,HC!$A:$A,HC!$B:$B,""))</f>
        <v/>
      </c>
      <c r="C362" s="19" t="str">
        <f>IF($A362="","",_xlfn.XLOOKUP($A362,HC!$A:$A,HC!$E:$E,""))</f>
        <v/>
      </c>
      <c r="D362" s="20" t="str">
        <f>IF($A362="","",_xlfn.XLOOKUP($A362,HC!$A:$A,HC!$D:$D,""))</f>
        <v/>
      </c>
      <c r="E362" s="68" t="str">
        <f>IF(OR($A362="",$AE$3=""),"",IFERROR(IF(ISBLANK(INDEX('Agents Shift'!$F:$S,MATCH($A362,'Agents Shift'!$B:$B,0),$AE$3)),"",INDEX('Agents Shift'!$F:$S,MATCH($A362,'Agents Shift'!$B:$B,0),$AE$3)),""))</f>
        <v/>
      </c>
      <c r="F362" s="68" t="str">
        <f>IF(OR($A362="",$AE$3=""),"",IFERROR(IF(ISBLANK(INDEX('Agents Shift'!$F:$S,MATCH($A362,'Agents Shift'!$B:$B,0),$AE$3+1)),"",INDEX('Agents Shift'!$F:$S,MATCH($A362,'Agents Shift'!$B:$B,0),$AE$3+1)),""))</f>
        <v/>
      </c>
      <c r="G362" s="20" t="str">
        <f>IF($A362="","",_xlfn.XLOOKUP($A362,HC!$A:$A,HC!$C:$C,""))</f>
        <v/>
      </c>
      <c r="H362" s="20" t="str">
        <f t="shared" si="65"/>
        <v/>
      </c>
      <c r="I362" s="19" t="str">
        <f t="shared" si="66"/>
        <v/>
      </c>
      <c r="J362" s="19" t="str">
        <f>IF(OR($A362="",$H362=""),"",IF($H362="Not in Web Tool","Unmatched",_xlfn.XLOOKUP($H362,'RAW Data'!$E:$E,'RAW Data'!$F:$F,"Unmapped")))</f>
        <v/>
      </c>
      <c r="K362" s="19" t="str">
        <f t="shared" si="67"/>
        <v/>
      </c>
      <c r="M362" s="21" t="str">
        <f t="shared" si="68"/>
        <v/>
      </c>
      <c r="N362" s="21" t="str">
        <f t="shared" si="69"/>
        <v/>
      </c>
      <c r="P362" s="22" t="s">
        <v>231</v>
      </c>
      <c r="Q362" s="23">
        <v>358</v>
      </c>
      <c r="R362" s="23" t="str">
        <f>IF($C$3="Live Paste",IF($P362="","",$P362&amp;""),IF($AD$3="","",INDEX('Extraction History'!$A$3:$DT$9102,$Q362,$AD$3)&amp;""))</f>
        <v>Offline · 1:13:59:48</v>
      </c>
      <c r="S362" s="23">
        <f t="shared" si="76"/>
        <v>2145</v>
      </c>
      <c r="T362" s="23" t="str">
        <f t="shared" si="70"/>
        <v/>
      </c>
      <c r="U362" s="23" t="str">
        <f t="shared" si="71"/>
        <v/>
      </c>
      <c r="V362" s="24" t="str">
        <f t="shared" si="72"/>
        <v/>
      </c>
      <c r="W362" s="23">
        <f t="shared" si="77"/>
        <v>2146</v>
      </c>
      <c r="X362" s="23" t="str">
        <f t="shared" si="73"/>
        <v/>
      </c>
      <c r="Y362" s="23" t="str">
        <f t="shared" si="74"/>
        <v/>
      </c>
      <c r="Z362" s="23" t="str">
        <f t="shared" si="75"/>
        <v/>
      </c>
      <c r="AA362" s="25" t="str">
        <f>IF($U362="","",IF(COUNTIF(HC!$C:$C,$U362)&gt;0,"Y",IF(COUNTIF($U$5:$U362,$U362)=1,"N","dup")))</f>
        <v/>
      </c>
    </row>
    <row r="363" spans="1:27" x14ac:dyDescent="0.3">
      <c r="A363" s="19" t="str">
        <f>IF(INDEX('Agents Shift'!$B:$B,ROW())="","",INDEX('Agents Shift'!$B:$B,ROW()))</f>
        <v/>
      </c>
      <c r="B363" s="20" t="str">
        <f>IF($A363="","",_xlfn.XLOOKUP($A363,HC!$A:$A,HC!$B:$B,""))</f>
        <v/>
      </c>
      <c r="C363" s="19" t="str">
        <f>IF($A363="","",_xlfn.XLOOKUP($A363,HC!$A:$A,HC!$E:$E,""))</f>
        <v/>
      </c>
      <c r="D363" s="20" t="str">
        <f>IF($A363="","",_xlfn.XLOOKUP($A363,HC!$A:$A,HC!$D:$D,""))</f>
        <v/>
      </c>
      <c r="E363" s="68" t="str">
        <f>IF(OR($A363="",$AE$3=""),"",IFERROR(IF(ISBLANK(INDEX('Agents Shift'!$F:$S,MATCH($A363,'Agents Shift'!$B:$B,0),$AE$3)),"",INDEX('Agents Shift'!$F:$S,MATCH($A363,'Agents Shift'!$B:$B,0),$AE$3)),""))</f>
        <v/>
      </c>
      <c r="F363" s="68" t="str">
        <f>IF(OR($A363="",$AE$3=""),"",IFERROR(IF(ISBLANK(INDEX('Agents Shift'!$F:$S,MATCH($A363,'Agents Shift'!$B:$B,0),$AE$3+1)),"",INDEX('Agents Shift'!$F:$S,MATCH($A363,'Agents Shift'!$B:$B,0),$AE$3+1)),""))</f>
        <v/>
      </c>
      <c r="G363" s="20" t="str">
        <f>IF($A363="","",_xlfn.XLOOKUP($A363,HC!$A:$A,HC!$C:$C,""))</f>
        <v/>
      </c>
      <c r="H363" s="20" t="str">
        <f t="shared" si="65"/>
        <v/>
      </c>
      <c r="I363" s="19" t="str">
        <f t="shared" si="66"/>
        <v/>
      </c>
      <c r="J363" s="19" t="str">
        <f>IF(OR($A363="",$H363=""),"",IF($H363="Not in Web Tool","Unmatched",_xlfn.XLOOKUP($H363,'RAW Data'!$E:$E,'RAW Data'!$F:$F,"Unmapped")))</f>
        <v/>
      </c>
      <c r="K363" s="19" t="str">
        <f t="shared" si="67"/>
        <v/>
      </c>
      <c r="M363" s="21" t="str">
        <f t="shared" si="68"/>
        <v/>
      </c>
      <c r="N363" s="21" t="str">
        <f t="shared" si="69"/>
        <v/>
      </c>
      <c r="P363" s="22" t="s">
        <v>119</v>
      </c>
      <c r="Q363" s="23">
        <v>359</v>
      </c>
      <c r="R363" s="23" t="str">
        <f>IF($C$3="Live Paste",IF($P363="","",$P363&amp;""),IF($AD$3="","",INDEX('Extraction History'!$A$3:$DT$9102,$Q363,$AD$3)&amp;""))</f>
        <v> 0  0  0</v>
      </c>
      <c r="S363" s="23">
        <f t="shared" si="76"/>
        <v>2151</v>
      </c>
      <c r="T363" s="23" t="str">
        <f t="shared" si="70"/>
        <v/>
      </c>
      <c r="U363" s="23" t="str">
        <f t="shared" si="71"/>
        <v/>
      </c>
      <c r="V363" s="24" t="str">
        <f t="shared" si="72"/>
        <v/>
      </c>
      <c r="W363" s="23">
        <f t="shared" si="77"/>
        <v>2152</v>
      </c>
      <c r="X363" s="23" t="str">
        <f t="shared" si="73"/>
        <v/>
      </c>
      <c r="Y363" s="23" t="str">
        <f t="shared" si="74"/>
        <v/>
      </c>
      <c r="Z363" s="23" t="str">
        <f t="shared" si="75"/>
        <v/>
      </c>
      <c r="AA363" s="25" t="str">
        <f>IF($U363="","",IF(COUNTIF(HC!$C:$C,$U363)&gt;0,"Y",IF(COUNTIF($U$5:$U363,$U363)=1,"N","dup")))</f>
        <v/>
      </c>
    </row>
    <row r="364" spans="1:27" x14ac:dyDescent="0.3">
      <c r="A364" s="19" t="str">
        <f>IF(INDEX('Agents Shift'!$B:$B,ROW())="","",INDEX('Agents Shift'!$B:$B,ROW()))</f>
        <v/>
      </c>
      <c r="B364" s="20" t="str">
        <f>IF($A364="","",_xlfn.XLOOKUP($A364,HC!$A:$A,HC!$B:$B,""))</f>
        <v/>
      </c>
      <c r="C364" s="19" t="str">
        <f>IF($A364="","",_xlfn.XLOOKUP($A364,HC!$A:$A,HC!$E:$E,""))</f>
        <v/>
      </c>
      <c r="D364" s="20" t="str">
        <f>IF($A364="","",_xlfn.XLOOKUP($A364,HC!$A:$A,HC!$D:$D,""))</f>
        <v/>
      </c>
      <c r="E364" s="68" t="str">
        <f>IF(OR($A364="",$AE$3=""),"",IFERROR(IF(ISBLANK(INDEX('Agents Shift'!$F:$S,MATCH($A364,'Agents Shift'!$B:$B,0),$AE$3)),"",INDEX('Agents Shift'!$F:$S,MATCH($A364,'Agents Shift'!$B:$B,0),$AE$3)),""))</f>
        <v/>
      </c>
      <c r="F364" s="68" t="str">
        <f>IF(OR($A364="",$AE$3=""),"",IFERROR(IF(ISBLANK(INDEX('Agents Shift'!$F:$S,MATCH($A364,'Agents Shift'!$B:$B,0),$AE$3+1)),"",INDEX('Agents Shift'!$F:$S,MATCH($A364,'Agents Shift'!$B:$B,0),$AE$3+1)),""))</f>
        <v/>
      </c>
      <c r="G364" s="20" t="str">
        <f>IF($A364="","",_xlfn.XLOOKUP($A364,HC!$A:$A,HC!$C:$C,""))</f>
        <v/>
      </c>
      <c r="H364" s="20" t="str">
        <f t="shared" si="65"/>
        <v/>
      </c>
      <c r="I364" s="19" t="str">
        <f t="shared" si="66"/>
        <v/>
      </c>
      <c r="J364" s="19" t="str">
        <f>IF(OR($A364="",$H364=""),"",IF($H364="Not in Web Tool","Unmatched",_xlfn.XLOOKUP($H364,'RAW Data'!$E:$E,'RAW Data'!$F:$F,"Unmapped")))</f>
        <v/>
      </c>
      <c r="K364" s="19" t="str">
        <f t="shared" si="67"/>
        <v/>
      </c>
      <c r="M364" s="21" t="str">
        <f t="shared" si="68"/>
        <v/>
      </c>
      <c r="N364" s="21" t="str">
        <f t="shared" si="69"/>
        <v/>
      </c>
      <c r="P364" s="22" t="s">
        <v>188</v>
      </c>
      <c r="Q364" s="23">
        <v>360</v>
      </c>
      <c r="R364" s="23" t="str">
        <f>IF($C$3="Live Paste",IF($P364="","",$P364&amp;""),IF($AD$3="","",INDEX('Extraction History'!$A$3:$DT$9102,$Q364,$AD$3)&amp;""))</f>
        <v> --:--:--  --:--:--  --:--:--</v>
      </c>
      <c r="S364" s="23">
        <f t="shared" si="76"/>
        <v>2157</v>
      </c>
      <c r="T364" s="23" t="str">
        <f t="shared" si="70"/>
        <v/>
      </c>
      <c r="U364" s="23" t="str">
        <f t="shared" si="71"/>
        <v/>
      </c>
      <c r="V364" s="24" t="str">
        <f t="shared" si="72"/>
        <v/>
      </c>
      <c r="W364" s="23">
        <f t="shared" si="77"/>
        <v>2158</v>
      </c>
      <c r="X364" s="23" t="str">
        <f t="shared" si="73"/>
        <v/>
      </c>
      <c r="Y364" s="23" t="str">
        <f t="shared" si="74"/>
        <v/>
      </c>
      <c r="Z364" s="23" t="str">
        <f t="shared" si="75"/>
        <v/>
      </c>
      <c r="AA364" s="25" t="str">
        <f>IF($U364="","",IF(COUNTIF(HC!$C:$C,$U364)&gt;0,"Y",IF(COUNTIF($U$5:$U364,$U364)=1,"N","dup")))</f>
        <v/>
      </c>
    </row>
    <row r="365" spans="1:27" x14ac:dyDescent="0.3">
      <c r="A365" s="19" t="str">
        <f>IF(INDEX('Agents Shift'!$B:$B,ROW())="","",INDEX('Agents Shift'!$B:$B,ROW()))</f>
        <v/>
      </c>
      <c r="B365" s="20" t="str">
        <f>IF($A365="","",_xlfn.XLOOKUP($A365,HC!$A:$A,HC!$B:$B,""))</f>
        <v/>
      </c>
      <c r="C365" s="19" t="str">
        <f>IF($A365="","",_xlfn.XLOOKUP($A365,HC!$A:$A,HC!$E:$E,""))</f>
        <v/>
      </c>
      <c r="D365" s="20" t="str">
        <f>IF($A365="","",_xlfn.XLOOKUP($A365,HC!$A:$A,HC!$D:$D,""))</f>
        <v/>
      </c>
      <c r="E365" s="68" t="str">
        <f>IF(OR($A365="",$AE$3=""),"",IFERROR(IF(ISBLANK(INDEX('Agents Shift'!$F:$S,MATCH($A365,'Agents Shift'!$B:$B,0),$AE$3)),"",INDEX('Agents Shift'!$F:$S,MATCH($A365,'Agents Shift'!$B:$B,0),$AE$3)),""))</f>
        <v/>
      </c>
      <c r="F365" s="68" t="str">
        <f>IF(OR($A365="",$AE$3=""),"",IFERROR(IF(ISBLANK(INDEX('Agents Shift'!$F:$S,MATCH($A365,'Agents Shift'!$B:$B,0),$AE$3+1)),"",INDEX('Agents Shift'!$F:$S,MATCH($A365,'Agents Shift'!$B:$B,0),$AE$3+1)),""))</f>
        <v/>
      </c>
      <c r="G365" s="20" t="str">
        <f>IF($A365="","",_xlfn.XLOOKUP($A365,HC!$A:$A,HC!$C:$C,""))</f>
        <v/>
      </c>
      <c r="H365" s="20" t="str">
        <f t="shared" si="65"/>
        <v/>
      </c>
      <c r="I365" s="19" t="str">
        <f t="shared" si="66"/>
        <v/>
      </c>
      <c r="J365" s="19" t="str">
        <f>IF(OR($A365="",$H365=""),"",IF($H365="Not in Web Tool","Unmatched",_xlfn.XLOOKUP($H365,'RAW Data'!$E:$E,'RAW Data'!$F:$F,"Unmapped")))</f>
        <v/>
      </c>
      <c r="K365" s="19" t="str">
        <f t="shared" si="67"/>
        <v/>
      </c>
      <c r="M365" s="21" t="str">
        <f t="shared" si="68"/>
        <v/>
      </c>
      <c r="N365" s="21" t="str">
        <f t="shared" si="69"/>
        <v/>
      </c>
      <c r="P365" s="22" t="s">
        <v>34</v>
      </c>
      <c r="Q365" s="23">
        <v>361</v>
      </c>
      <c r="R365" s="23" t="str">
        <f>IF($C$3="Live Paste",IF($P365="","",$P365&amp;""),IF($AD$3="","",INDEX('Extraction History'!$A$3:$DT$9102,$Q365,$AD$3)&amp;""))</f>
        <v>Employee State</v>
      </c>
      <c r="S365" s="23">
        <f t="shared" si="76"/>
        <v>2163</v>
      </c>
      <c r="T365" s="23" t="str">
        <f t="shared" si="70"/>
        <v/>
      </c>
      <c r="U365" s="23" t="str">
        <f t="shared" si="71"/>
        <v/>
      </c>
      <c r="V365" s="24" t="str">
        <f t="shared" si="72"/>
        <v/>
      </c>
      <c r="W365" s="23">
        <f t="shared" si="77"/>
        <v>2164</v>
      </c>
      <c r="X365" s="23" t="str">
        <f t="shared" si="73"/>
        <v/>
      </c>
      <c r="Y365" s="23" t="str">
        <f t="shared" si="74"/>
        <v/>
      </c>
      <c r="Z365" s="23" t="str">
        <f t="shared" si="75"/>
        <v/>
      </c>
      <c r="AA365" s="25" t="str">
        <f>IF($U365="","",IF(COUNTIF(HC!$C:$C,$U365)&gt;0,"Y",IF(COUNTIF($U$5:$U365,$U365)=1,"N","dup")))</f>
        <v/>
      </c>
    </row>
    <row r="366" spans="1:27" x14ac:dyDescent="0.3">
      <c r="A366" s="19" t="str">
        <f>IF(INDEX('Agents Shift'!$B:$B,ROW())="","",INDEX('Agents Shift'!$B:$B,ROW()))</f>
        <v/>
      </c>
      <c r="B366" s="20" t="str">
        <f>IF($A366="","",_xlfn.XLOOKUP($A366,HC!$A:$A,HC!$B:$B,""))</f>
        <v/>
      </c>
      <c r="C366" s="19" t="str">
        <f>IF($A366="","",_xlfn.XLOOKUP($A366,HC!$A:$A,HC!$E:$E,""))</f>
        <v/>
      </c>
      <c r="D366" s="20" t="str">
        <f>IF($A366="","",_xlfn.XLOOKUP($A366,HC!$A:$A,HC!$D:$D,""))</f>
        <v/>
      </c>
      <c r="E366" s="68" t="str">
        <f>IF(OR($A366="",$AE$3=""),"",IFERROR(IF(ISBLANK(INDEX('Agents Shift'!$F:$S,MATCH($A366,'Agents Shift'!$B:$B,0),$AE$3)),"",INDEX('Agents Shift'!$F:$S,MATCH($A366,'Agents Shift'!$B:$B,0),$AE$3)),""))</f>
        <v/>
      </c>
      <c r="F366" s="68" t="str">
        <f>IF(OR($A366="",$AE$3=""),"",IFERROR(IF(ISBLANK(INDEX('Agents Shift'!$F:$S,MATCH($A366,'Agents Shift'!$B:$B,0),$AE$3+1)),"",INDEX('Agents Shift'!$F:$S,MATCH($A366,'Agents Shift'!$B:$B,0),$AE$3+1)),""))</f>
        <v/>
      </c>
      <c r="G366" s="20" t="str">
        <f>IF($A366="","",_xlfn.XLOOKUP($A366,HC!$A:$A,HC!$C:$C,""))</f>
        <v/>
      </c>
      <c r="H366" s="20" t="str">
        <f t="shared" si="65"/>
        <v/>
      </c>
      <c r="I366" s="19" t="str">
        <f t="shared" si="66"/>
        <v/>
      </c>
      <c r="J366" s="19" t="str">
        <f>IF(OR($A366="",$H366=""),"",IF($H366="Not in Web Tool","Unmatched",_xlfn.XLOOKUP($H366,'RAW Data'!$E:$E,'RAW Data'!$F:$F,"Unmapped")))</f>
        <v/>
      </c>
      <c r="K366" s="19" t="str">
        <f t="shared" si="67"/>
        <v/>
      </c>
      <c r="M366" s="21" t="str">
        <f t="shared" si="68"/>
        <v/>
      </c>
      <c r="N366" s="21" t="str">
        <f t="shared" si="69"/>
        <v/>
      </c>
      <c r="P366" s="22" t="s">
        <v>39</v>
      </c>
      <c r="Q366" s="23">
        <v>362</v>
      </c>
      <c r="R366" s="23" t="str">
        <f>IF($C$3="Live Paste",IF($P366="","",$P366&amp;""),IF($AD$3="","",INDEX('Extraction History'!$A$3:$DT$9102,$Q366,$AD$3)&amp;""))</f>
        <v>DA</v>
      </c>
      <c r="S366" s="23">
        <f t="shared" si="76"/>
        <v>2169</v>
      </c>
      <c r="T366" s="23" t="str">
        <f t="shared" si="70"/>
        <v/>
      </c>
      <c r="U366" s="23" t="str">
        <f t="shared" si="71"/>
        <v/>
      </c>
      <c r="V366" s="24" t="str">
        <f t="shared" si="72"/>
        <v/>
      </c>
      <c r="W366" s="23">
        <f t="shared" si="77"/>
        <v>2170</v>
      </c>
      <c r="X366" s="23" t="str">
        <f t="shared" si="73"/>
        <v/>
      </c>
      <c r="Y366" s="23" t="str">
        <f t="shared" si="74"/>
        <v/>
      </c>
      <c r="Z366" s="23" t="str">
        <f t="shared" si="75"/>
        <v/>
      </c>
      <c r="AA366" s="25" t="str">
        <f>IF($U366="","",IF(COUNTIF(HC!$C:$C,$U366)&gt;0,"Y",IF(COUNTIF($U$5:$U366,$U366)=1,"N","dup")))</f>
        <v/>
      </c>
    </row>
    <row r="367" spans="1:27" x14ac:dyDescent="0.3">
      <c r="A367" s="19" t="str">
        <f>IF(INDEX('Agents Shift'!$B:$B,ROW())="","",INDEX('Agents Shift'!$B:$B,ROW()))</f>
        <v/>
      </c>
      <c r="B367" s="20" t="str">
        <f>IF($A367="","",_xlfn.XLOOKUP($A367,HC!$A:$A,HC!$B:$B,""))</f>
        <v/>
      </c>
      <c r="C367" s="19" t="str">
        <f>IF($A367="","",_xlfn.XLOOKUP($A367,HC!$A:$A,HC!$E:$E,""))</f>
        <v/>
      </c>
      <c r="D367" s="20" t="str">
        <f>IF($A367="","",_xlfn.XLOOKUP($A367,HC!$A:$A,HC!$D:$D,""))</f>
        <v/>
      </c>
      <c r="E367" s="68" t="str">
        <f>IF(OR($A367="",$AE$3=""),"",IFERROR(IF(ISBLANK(INDEX('Agents Shift'!$F:$S,MATCH($A367,'Agents Shift'!$B:$B,0),$AE$3)),"",INDEX('Agents Shift'!$F:$S,MATCH($A367,'Agents Shift'!$B:$B,0),$AE$3)),""))</f>
        <v/>
      </c>
      <c r="F367" s="68" t="str">
        <f>IF(OR($A367="",$AE$3=""),"",IFERROR(IF(ISBLANK(INDEX('Agents Shift'!$F:$S,MATCH($A367,'Agents Shift'!$B:$B,0),$AE$3+1)),"",INDEX('Agents Shift'!$F:$S,MATCH($A367,'Agents Shift'!$B:$B,0),$AE$3+1)),""))</f>
        <v/>
      </c>
      <c r="G367" s="20" t="str">
        <f>IF($A367="","",_xlfn.XLOOKUP($A367,HC!$A:$A,HC!$C:$C,""))</f>
        <v/>
      </c>
      <c r="H367" s="20" t="str">
        <f t="shared" si="65"/>
        <v/>
      </c>
      <c r="I367" s="19" t="str">
        <f t="shared" si="66"/>
        <v/>
      </c>
      <c r="J367" s="19" t="str">
        <f>IF(OR($A367="",$H367=""),"",IF($H367="Not in Web Tool","Unmatched",_xlfn.XLOOKUP($H367,'RAW Data'!$E:$E,'RAW Data'!$F:$F,"Unmapped")))</f>
        <v/>
      </c>
      <c r="K367" s="19" t="str">
        <f t="shared" si="67"/>
        <v/>
      </c>
      <c r="M367" s="21" t="str">
        <f t="shared" si="68"/>
        <v/>
      </c>
      <c r="N367" s="21" t="str">
        <f t="shared" si="69"/>
        <v/>
      </c>
      <c r="P367" s="22" t="s">
        <v>232</v>
      </c>
      <c r="Q367" s="23">
        <v>363</v>
      </c>
      <c r="R367" s="23" t="str">
        <f>IF($C$3="Live Paste",IF($P367="","",$P367&amp;""),IF($AD$3="","",INDEX('Extraction History'!$A$3:$DT$9102,$Q367,$AD$3)&amp;""))</f>
        <v>Dummy_USR 114 29370</v>
      </c>
      <c r="S367" s="23">
        <f t="shared" si="76"/>
        <v>2175</v>
      </c>
      <c r="T367" s="23" t="str">
        <f t="shared" si="70"/>
        <v/>
      </c>
      <c r="U367" s="23" t="str">
        <f t="shared" si="71"/>
        <v/>
      </c>
      <c r="V367" s="24" t="str">
        <f t="shared" si="72"/>
        <v/>
      </c>
      <c r="W367" s="23">
        <f t="shared" si="77"/>
        <v>2176</v>
      </c>
      <c r="X367" s="23" t="str">
        <f t="shared" si="73"/>
        <v/>
      </c>
      <c r="Y367" s="23" t="str">
        <f t="shared" si="74"/>
        <v/>
      </c>
      <c r="Z367" s="23" t="str">
        <f t="shared" si="75"/>
        <v/>
      </c>
      <c r="AA367" s="25" t="str">
        <f>IF($U367="","",IF(COUNTIF(HC!$C:$C,$U367)&gt;0,"Y",IF(COUNTIF($U$5:$U367,$U367)=1,"N","dup")))</f>
        <v/>
      </c>
    </row>
    <row r="368" spans="1:27" x14ac:dyDescent="0.3">
      <c r="A368" s="19" t="str">
        <f>IF(INDEX('Agents Shift'!$B:$B,ROW())="","",INDEX('Agents Shift'!$B:$B,ROW()))</f>
        <v/>
      </c>
      <c r="B368" s="20" t="str">
        <f>IF($A368="","",_xlfn.XLOOKUP($A368,HC!$A:$A,HC!$B:$B,""))</f>
        <v/>
      </c>
      <c r="C368" s="19" t="str">
        <f>IF($A368="","",_xlfn.XLOOKUP($A368,HC!$A:$A,HC!$E:$E,""))</f>
        <v/>
      </c>
      <c r="D368" s="20" t="str">
        <f>IF($A368="","",_xlfn.XLOOKUP($A368,HC!$A:$A,HC!$D:$D,""))</f>
        <v/>
      </c>
      <c r="E368" s="68" t="str">
        <f>IF(OR($A368="",$AE$3=""),"",IFERROR(IF(ISBLANK(INDEX('Agents Shift'!$F:$S,MATCH($A368,'Agents Shift'!$B:$B,0),$AE$3)),"",INDEX('Agents Shift'!$F:$S,MATCH($A368,'Agents Shift'!$B:$B,0),$AE$3)),""))</f>
        <v/>
      </c>
      <c r="F368" s="68" t="str">
        <f>IF(OR($A368="",$AE$3=""),"",IFERROR(IF(ISBLANK(INDEX('Agents Shift'!$F:$S,MATCH($A368,'Agents Shift'!$B:$B,0),$AE$3+1)),"",INDEX('Agents Shift'!$F:$S,MATCH($A368,'Agents Shift'!$B:$B,0),$AE$3+1)),""))</f>
        <v/>
      </c>
      <c r="G368" s="20" t="str">
        <f>IF($A368="","",_xlfn.XLOOKUP($A368,HC!$A:$A,HC!$C:$C,""))</f>
        <v/>
      </c>
      <c r="H368" s="20" t="str">
        <f t="shared" si="65"/>
        <v/>
      </c>
      <c r="I368" s="19" t="str">
        <f t="shared" si="66"/>
        <v/>
      </c>
      <c r="J368" s="19" t="str">
        <f>IF(OR($A368="",$H368=""),"",IF($H368="Not in Web Tool","Unmatched",_xlfn.XLOOKUP($H368,'RAW Data'!$E:$E,'RAW Data'!$F:$F,"Unmapped")))</f>
        <v/>
      </c>
      <c r="K368" s="19" t="str">
        <f t="shared" si="67"/>
        <v/>
      </c>
      <c r="M368" s="21" t="str">
        <f t="shared" si="68"/>
        <v/>
      </c>
      <c r="N368" s="21" t="str">
        <f t="shared" si="69"/>
        <v/>
      </c>
      <c r="P368" s="22" t="s">
        <v>233</v>
      </c>
      <c r="Q368" s="23">
        <v>364</v>
      </c>
      <c r="R368" s="23" t="str">
        <f>IF($C$3="Live Paste",IF($P368="","",$P368&amp;""),IF($AD$3="","",INDEX('Extraction History'!$A$3:$DT$9102,$Q368,$AD$3)&amp;""))</f>
        <v>Available · 06:05</v>
      </c>
      <c r="S368" s="23">
        <f t="shared" si="76"/>
        <v>2181</v>
      </c>
      <c r="T368" s="23" t="str">
        <f t="shared" si="70"/>
        <v/>
      </c>
      <c r="U368" s="23" t="str">
        <f t="shared" si="71"/>
        <v/>
      </c>
      <c r="V368" s="24" t="str">
        <f t="shared" si="72"/>
        <v/>
      </c>
      <c r="W368" s="23">
        <f t="shared" si="77"/>
        <v>2182</v>
      </c>
      <c r="X368" s="23" t="str">
        <f t="shared" si="73"/>
        <v/>
      </c>
      <c r="Y368" s="23" t="str">
        <f t="shared" si="74"/>
        <v/>
      </c>
      <c r="Z368" s="23" t="str">
        <f t="shared" si="75"/>
        <v/>
      </c>
      <c r="AA368" s="25" t="str">
        <f>IF($U368="","",IF(COUNTIF(HC!$C:$C,$U368)&gt;0,"Y",IF(COUNTIF($U$5:$U368,$U368)=1,"N","dup")))</f>
        <v/>
      </c>
    </row>
    <row r="369" spans="1:27" x14ac:dyDescent="0.3">
      <c r="A369" s="19" t="str">
        <f>IF(INDEX('Agents Shift'!$B:$B,ROW())="","",INDEX('Agents Shift'!$B:$B,ROW()))</f>
        <v/>
      </c>
      <c r="B369" s="20" t="str">
        <f>IF($A369="","",_xlfn.XLOOKUP($A369,HC!$A:$A,HC!$B:$B,""))</f>
        <v/>
      </c>
      <c r="C369" s="19" t="str">
        <f>IF($A369="","",_xlfn.XLOOKUP($A369,HC!$A:$A,HC!$E:$E,""))</f>
        <v/>
      </c>
      <c r="D369" s="20" t="str">
        <f>IF($A369="","",_xlfn.XLOOKUP($A369,HC!$A:$A,HC!$D:$D,""))</f>
        <v/>
      </c>
      <c r="E369" s="68" t="str">
        <f>IF(OR($A369="",$AE$3=""),"",IFERROR(IF(ISBLANK(INDEX('Agents Shift'!$F:$S,MATCH($A369,'Agents Shift'!$B:$B,0),$AE$3)),"",INDEX('Agents Shift'!$F:$S,MATCH($A369,'Agents Shift'!$B:$B,0),$AE$3)),""))</f>
        <v/>
      </c>
      <c r="F369" s="68" t="str">
        <f>IF(OR($A369="",$AE$3=""),"",IFERROR(IF(ISBLANK(INDEX('Agents Shift'!$F:$S,MATCH($A369,'Agents Shift'!$B:$B,0),$AE$3+1)),"",INDEX('Agents Shift'!$F:$S,MATCH($A369,'Agents Shift'!$B:$B,0),$AE$3+1)),""))</f>
        <v/>
      </c>
      <c r="G369" s="20" t="str">
        <f>IF($A369="","",_xlfn.XLOOKUP($A369,HC!$A:$A,HC!$C:$C,""))</f>
        <v/>
      </c>
      <c r="H369" s="20" t="str">
        <f t="shared" si="65"/>
        <v/>
      </c>
      <c r="I369" s="19" t="str">
        <f t="shared" si="66"/>
        <v/>
      </c>
      <c r="J369" s="19" t="str">
        <f>IF(OR($A369="",$H369=""),"",IF($H369="Not in Web Tool","Unmatched",_xlfn.XLOOKUP($H369,'RAW Data'!$E:$E,'RAW Data'!$F:$F,"Unmapped")))</f>
        <v/>
      </c>
      <c r="K369" s="19" t="str">
        <f t="shared" si="67"/>
        <v/>
      </c>
      <c r="M369" s="21" t="str">
        <f t="shared" si="68"/>
        <v/>
      </c>
      <c r="N369" s="21" t="str">
        <f t="shared" si="69"/>
        <v/>
      </c>
      <c r="P369" s="22" t="s">
        <v>234</v>
      </c>
      <c r="Q369" s="23">
        <v>365</v>
      </c>
      <c r="R369" s="23" t="str">
        <f>IF($C$3="Live Paste",IF($P369="","",$P369&amp;""),IF($AD$3="","",INDEX('Extraction History'!$A$3:$DT$9102,$Q369,$AD$3)&amp;""))</f>
        <v> 3  4  8</v>
      </c>
      <c r="S369" s="23">
        <f t="shared" si="76"/>
        <v>2187</v>
      </c>
      <c r="T369" s="23" t="str">
        <f t="shared" si="70"/>
        <v/>
      </c>
      <c r="U369" s="23" t="str">
        <f t="shared" si="71"/>
        <v/>
      </c>
      <c r="V369" s="24" t="str">
        <f t="shared" si="72"/>
        <v/>
      </c>
      <c r="W369" s="23">
        <f t="shared" si="77"/>
        <v>2188</v>
      </c>
      <c r="X369" s="23" t="str">
        <f t="shared" si="73"/>
        <v/>
      </c>
      <c r="Y369" s="23" t="str">
        <f t="shared" si="74"/>
        <v/>
      </c>
      <c r="Z369" s="23" t="str">
        <f t="shared" si="75"/>
        <v/>
      </c>
      <c r="AA369" s="25" t="str">
        <f>IF($U369="","",IF(COUNTIF(HC!$C:$C,$U369)&gt;0,"Y",IF(COUNTIF($U$5:$U369,$U369)=1,"N","dup")))</f>
        <v/>
      </c>
    </row>
    <row r="370" spans="1:27" x14ac:dyDescent="0.3">
      <c r="A370" s="19" t="str">
        <f>IF(INDEX('Agents Shift'!$B:$B,ROW())="","",INDEX('Agents Shift'!$B:$B,ROW()))</f>
        <v/>
      </c>
      <c r="B370" s="20" t="str">
        <f>IF($A370="","",_xlfn.XLOOKUP($A370,HC!$A:$A,HC!$B:$B,""))</f>
        <v/>
      </c>
      <c r="C370" s="19" t="str">
        <f>IF($A370="","",_xlfn.XLOOKUP($A370,HC!$A:$A,HC!$E:$E,""))</f>
        <v/>
      </c>
      <c r="D370" s="20" t="str">
        <f>IF($A370="","",_xlfn.XLOOKUP($A370,HC!$A:$A,HC!$D:$D,""))</f>
        <v/>
      </c>
      <c r="E370" s="68" t="str">
        <f>IF(OR($A370="",$AE$3=""),"",IFERROR(IF(ISBLANK(INDEX('Agents Shift'!$F:$S,MATCH($A370,'Agents Shift'!$B:$B,0),$AE$3)),"",INDEX('Agents Shift'!$F:$S,MATCH($A370,'Agents Shift'!$B:$B,0),$AE$3)),""))</f>
        <v/>
      </c>
      <c r="F370" s="68" t="str">
        <f>IF(OR($A370="",$AE$3=""),"",IFERROR(IF(ISBLANK(INDEX('Agents Shift'!$F:$S,MATCH($A370,'Agents Shift'!$B:$B,0),$AE$3+1)),"",INDEX('Agents Shift'!$F:$S,MATCH($A370,'Agents Shift'!$B:$B,0),$AE$3+1)),""))</f>
        <v/>
      </c>
      <c r="G370" s="20" t="str">
        <f>IF($A370="","",_xlfn.XLOOKUP($A370,HC!$A:$A,HC!$C:$C,""))</f>
        <v/>
      </c>
      <c r="H370" s="20" t="str">
        <f t="shared" si="65"/>
        <v/>
      </c>
      <c r="I370" s="19" t="str">
        <f t="shared" si="66"/>
        <v/>
      </c>
      <c r="J370" s="19" t="str">
        <f>IF(OR($A370="",$H370=""),"",IF($H370="Not in Web Tool","Unmatched",_xlfn.XLOOKUP($H370,'RAW Data'!$E:$E,'RAW Data'!$F:$F,"Unmapped")))</f>
        <v/>
      </c>
      <c r="K370" s="19" t="str">
        <f t="shared" si="67"/>
        <v/>
      </c>
      <c r="M370" s="21" t="str">
        <f t="shared" si="68"/>
        <v/>
      </c>
      <c r="N370" s="21" t="str">
        <f t="shared" si="69"/>
        <v/>
      </c>
      <c r="P370" s="22" t="s">
        <v>235</v>
      </c>
      <c r="Q370" s="23">
        <v>366</v>
      </c>
      <c r="R370" s="23" t="str">
        <f>IF($C$3="Live Paste",IF($P370="","",$P370&amp;""),IF($AD$3="","",INDEX('Extraction History'!$A$3:$DT$9102,$Q370,$AD$3)&amp;""))</f>
        <v> --:--:--  --:--:-- 9 June 2026 08:56 · 07:03:57</v>
      </c>
      <c r="S370" s="23">
        <f t="shared" si="76"/>
        <v>2193</v>
      </c>
      <c r="T370" s="23" t="str">
        <f t="shared" si="70"/>
        <v/>
      </c>
      <c r="U370" s="23" t="str">
        <f t="shared" si="71"/>
        <v/>
      </c>
      <c r="V370" s="24" t="str">
        <f t="shared" si="72"/>
        <v/>
      </c>
      <c r="W370" s="23">
        <f t="shared" si="77"/>
        <v>2194</v>
      </c>
      <c r="X370" s="23" t="str">
        <f t="shared" si="73"/>
        <v/>
      </c>
      <c r="Y370" s="23" t="str">
        <f t="shared" si="74"/>
        <v/>
      </c>
      <c r="Z370" s="23" t="str">
        <f t="shared" si="75"/>
        <v/>
      </c>
      <c r="AA370" s="25" t="str">
        <f>IF($U370="","",IF(COUNTIF(HC!$C:$C,$U370)&gt;0,"Y",IF(COUNTIF($U$5:$U370,$U370)=1,"N","dup")))</f>
        <v/>
      </c>
    </row>
    <row r="371" spans="1:27" x14ac:dyDescent="0.3">
      <c r="A371" s="19" t="str">
        <f>IF(INDEX('Agents Shift'!$B:$B,ROW())="","",INDEX('Agents Shift'!$B:$B,ROW()))</f>
        <v/>
      </c>
      <c r="B371" s="20" t="str">
        <f>IF($A371="","",_xlfn.XLOOKUP($A371,HC!$A:$A,HC!$B:$B,""))</f>
        <v/>
      </c>
      <c r="C371" s="19" t="str">
        <f>IF($A371="","",_xlfn.XLOOKUP($A371,HC!$A:$A,HC!$E:$E,""))</f>
        <v/>
      </c>
      <c r="D371" s="20" t="str">
        <f>IF($A371="","",_xlfn.XLOOKUP($A371,HC!$A:$A,HC!$D:$D,""))</f>
        <v/>
      </c>
      <c r="E371" s="68" t="str">
        <f>IF(OR($A371="",$AE$3=""),"",IFERROR(IF(ISBLANK(INDEX('Agents Shift'!$F:$S,MATCH($A371,'Agents Shift'!$B:$B,0),$AE$3)),"",INDEX('Agents Shift'!$F:$S,MATCH($A371,'Agents Shift'!$B:$B,0),$AE$3)),""))</f>
        <v/>
      </c>
      <c r="F371" s="68" t="str">
        <f>IF(OR($A371="",$AE$3=""),"",IFERROR(IF(ISBLANK(INDEX('Agents Shift'!$F:$S,MATCH($A371,'Agents Shift'!$B:$B,0),$AE$3+1)),"",INDEX('Agents Shift'!$F:$S,MATCH($A371,'Agents Shift'!$B:$B,0),$AE$3+1)),""))</f>
        <v/>
      </c>
      <c r="G371" s="20" t="str">
        <f>IF($A371="","",_xlfn.XLOOKUP($A371,HC!$A:$A,HC!$C:$C,""))</f>
        <v/>
      </c>
      <c r="H371" s="20" t="str">
        <f t="shared" si="65"/>
        <v/>
      </c>
      <c r="I371" s="19" t="str">
        <f t="shared" si="66"/>
        <v/>
      </c>
      <c r="J371" s="19" t="str">
        <f>IF(OR($A371="",$H371=""),"",IF($H371="Not in Web Tool","Unmatched",_xlfn.XLOOKUP($H371,'RAW Data'!$E:$E,'RAW Data'!$F:$F,"Unmapped")))</f>
        <v/>
      </c>
      <c r="K371" s="19" t="str">
        <f t="shared" si="67"/>
        <v/>
      </c>
      <c r="M371" s="21" t="str">
        <f t="shared" si="68"/>
        <v/>
      </c>
      <c r="N371" s="21" t="str">
        <f t="shared" si="69"/>
        <v/>
      </c>
      <c r="P371" s="22" t="s">
        <v>34</v>
      </c>
      <c r="Q371" s="23">
        <v>367</v>
      </c>
      <c r="R371" s="23" t="str">
        <f>IF($C$3="Live Paste",IF($P371="","",$P371&amp;""),IF($AD$3="","",INDEX('Extraction History'!$A$3:$DT$9102,$Q371,$AD$3)&amp;""))</f>
        <v>Employee State</v>
      </c>
      <c r="S371" s="23">
        <f t="shared" si="76"/>
        <v>2199</v>
      </c>
      <c r="T371" s="23" t="str">
        <f t="shared" si="70"/>
        <v/>
      </c>
      <c r="U371" s="23" t="str">
        <f t="shared" si="71"/>
        <v/>
      </c>
      <c r="V371" s="24" t="str">
        <f t="shared" si="72"/>
        <v/>
      </c>
      <c r="W371" s="23">
        <f t="shared" si="77"/>
        <v>2200</v>
      </c>
      <c r="X371" s="23" t="str">
        <f t="shared" si="73"/>
        <v/>
      </c>
      <c r="Y371" s="23" t="str">
        <f t="shared" si="74"/>
        <v/>
      </c>
      <c r="Z371" s="23" t="str">
        <f t="shared" si="75"/>
        <v/>
      </c>
      <c r="AA371" s="25" t="str">
        <f>IF($U371="","",IF(COUNTIF(HC!$C:$C,$U371)&gt;0,"Y",IF(COUNTIF($U$5:$U371,$U371)=1,"N","dup")))</f>
        <v/>
      </c>
    </row>
    <row r="372" spans="1:27" x14ac:dyDescent="0.3">
      <c r="A372" s="19" t="str">
        <f>IF(INDEX('Agents Shift'!$B:$B,ROW())="","",INDEX('Agents Shift'!$B:$B,ROW()))</f>
        <v/>
      </c>
      <c r="B372" s="20" t="str">
        <f>IF($A372="","",_xlfn.XLOOKUP($A372,HC!$A:$A,HC!$B:$B,""))</f>
        <v/>
      </c>
      <c r="C372" s="19" t="str">
        <f>IF($A372="","",_xlfn.XLOOKUP($A372,HC!$A:$A,HC!$E:$E,""))</f>
        <v/>
      </c>
      <c r="D372" s="20" t="str">
        <f>IF($A372="","",_xlfn.XLOOKUP($A372,HC!$A:$A,HC!$D:$D,""))</f>
        <v/>
      </c>
      <c r="E372" s="68" t="str">
        <f>IF(OR($A372="",$AE$3=""),"",IFERROR(IF(ISBLANK(INDEX('Agents Shift'!$F:$S,MATCH($A372,'Agents Shift'!$B:$B,0),$AE$3)),"",INDEX('Agents Shift'!$F:$S,MATCH($A372,'Agents Shift'!$B:$B,0),$AE$3)),""))</f>
        <v/>
      </c>
      <c r="F372" s="68" t="str">
        <f>IF(OR($A372="",$AE$3=""),"",IFERROR(IF(ISBLANK(INDEX('Agents Shift'!$F:$S,MATCH($A372,'Agents Shift'!$B:$B,0),$AE$3+1)),"",INDEX('Agents Shift'!$F:$S,MATCH($A372,'Agents Shift'!$B:$B,0),$AE$3+1)),""))</f>
        <v/>
      </c>
      <c r="G372" s="20" t="str">
        <f>IF($A372="","",_xlfn.XLOOKUP($A372,HC!$A:$A,HC!$C:$C,""))</f>
        <v/>
      </c>
      <c r="H372" s="20" t="str">
        <f t="shared" si="65"/>
        <v/>
      </c>
      <c r="I372" s="19" t="str">
        <f t="shared" si="66"/>
        <v/>
      </c>
      <c r="J372" s="19" t="str">
        <f>IF(OR($A372="",$H372=""),"",IF($H372="Not in Web Tool","Unmatched",_xlfn.XLOOKUP($H372,'RAW Data'!$E:$E,'RAW Data'!$F:$F,"Unmapped")))</f>
        <v/>
      </c>
      <c r="K372" s="19" t="str">
        <f t="shared" si="67"/>
        <v/>
      </c>
      <c r="M372" s="21" t="str">
        <f t="shared" si="68"/>
        <v/>
      </c>
      <c r="N372" s="21" t="str">
        <f t="shared" si="69"/>
        <v/>
      </c>
      <c r="P372" s="22" t="s">
        <v>39</v>
      </c>
      <c r="Q372" s="23">
        <v>368</v>
      </c>
      <c r="R372" s="23" t="str">
        <f>IF($C$3="Live Paste",IF($P372="","",$P372&amp;""),IF($AD$3="","",INDEX('Extraction History'!$A$3:$DT$9102,$Q372,$AD$3)&amp;""))</f>
        <v>DA</v>
      </c>
      <c r="S372" s="23">
        <f t="shared" si="76"/>
        <v>2205</v>
      </c>
      <c r="T372" s="23" t="str">
        <f t="shared" si="70"/>
        <v/>
      </c>
      <c r="U372" s="23" t="str">
        <f t="shared" si="71"/>
        <v/>
      </c>
      <c r="V372" s="24" t="str">
        <f t="shared" si="72"/>
        <v/>
      </c>
      <c r="W372" s="23">
        <f t="shared" si="77"/>
        <v>2206</v>
      </c>
      <c r="X372" s="23" t="str">
        <f t="shared" si="73"/>
        <v/>
      </c>
      <c r="Y372" s="23" t="str">
        <f t="shared" si="74"/>
        <v/>
      </c>
      <c r="Z372" s="23" t="str">
        <f t="shared" si="75"/>
        <v/>
      </c>
      <c r="AA372" s="25" t="str">
        <f>IF($U372="","",IF(COUNTIF(HC!$C:$C,$U372)&gt;0,"Y",IF(COUNTIF($U$5:$U372,$U372)=1,"N","dup")))</f>
        <v/>
      </c>
    </row>
    <row r="373" spans="1:27" x14ac:dyDescent="0.3">
      <c r="A373" s="19" t="str">
        <f>IF(INDEX('Agents Shift'!$B:$B,ROW())="","",INDEX('Agents Shift'!$B:$B,ROW()))</f>
        <v/>
      </c>
      <c r="B373" s="20" t="str">
        <f>IF($A373="","",_xlfn.XLOOKUP($A373,HC!$A:$A,HC!$B:$B,""))</f>
        <v/>
      </c>
      <c r="C373" s="19" t="str">
        <f>IF($A373="","",_xlfn.XLOOKUP($A373,HC!$A:$A,HC!$E:$E,""))</f>
        <v/>
      </c>
      <c r="D373" s="20" t="str">
        <f>IF($A373="","",_xlfn.XLOOKUP($A373,HC!$A:$A,HC!$D:$D,""))</f>
        <v/>
      </c>
      <c r="E373" s="68" t="str">
        <f>IF(OR($A373="",$AE$3=""),"",IFERROR(IF(ISBLANK(INDEX('Agents Shift'!$F:$S,MATCH($A373,'Agents Shift'!$B:$B,0),$AE$3)),"",INDEX('Agents Shift'!$F:$S,MATCH($A373,'Agents Shift'!$B:$B,0),$AE$3)),""))</f>
        <v/>
      </c>
      <c r="F373" s="68" t="str">
        <f>IF(OR($A373="",$AE$3=""),"",IFERROR(IF(ISBLANK(INDEX('Agents Shift'!$F:$S,MATCH($A373,'Agents Shift'!$B:$B,0),$AE$3+1)),"",INDEX('Agents Shift'!$F:$S,MATCH($A373,'Agents Shift'!$B:$B,0),$AE$3+1)),""))</f>
        <v/>
      </c>
      <c r="G373" s="20" t="str">
        <f>IF($A373="","",_xlfn.XLOOKUP($A373,HC!$A:$A,HC!$C:$C,""))</f>
        <v/>
      </c>
      <c r="H373" s="20" t="str">
        <f t="shared" si="65"/>
        <v/>
      </c>
      <c r="I373" s="19" t="str">
        <f t="shared" si="66"/>
        <v/>
      </c>
      <c r="J373" s="19" t="str">
        <f>IF(OR($A373="",$H373=""),"",IF($H373="Not in Web Tool","Unmatched",_xlfn.XLOOKUP($H373,'RAW Data'!$E:$E,'RAW Data'!$F:$F,"Unmapped")))</f>
        <v/>
      </c>
      <c r="K373" s="19" t="str">
        <f t="shared" si="67"/>
        <v/>
      </c>
      <c r="M373" s="21" t="str">
        <f t="shared" si="68"/>
        <v/>
      </c>
      <c r="N373" s="21" t="str">
        <f t="shared" si="69"/>
        <v/>
      </c>
      <c r="P373" s="22" t="s">
        <v>236</v>
      </c>
      <c r="Q373" s="23">
        <v>369</v>
      </c>
      <c r="R373" s="23" t="str">
        <f>IF($C$3="Live Paste",IF($P373="","",$P373&amp;""),IF($AD$3="","",INDEX('Extraction History'!$A$3:$DT$9102,$Q373,$AD$3)&amp;""))</f>
        <v>Dummy_USR 113 29389</v>
      </c>
      <c r="S373" s="23">
        <f t="shared" si="76"/>
        <v>2211</v>
      </c>
      <c r="T373" s="23" t="str">
        <f t="shared" si="70"/>
        <v/>
      </c>
      <c r="U373" s="23" t="str">
        <f t="shared" si="71"/>
        <v/>
      </c>
      <c r="V373" s="24" t="str">
        <f t="shared" si="72"/>
        <v/>
      </c>
      <c r="W373" s="23">
        <f t="shared" si="77"/>
        <v>2212</v>
      </c>
      <c r="X373" s="23" t="str">
        <f t="shared" si="73"/>
        <v/>
      </c>
      <c r="Y373" s="23" t="str">
        <f t="shared" si="74"/>
        <v/>
      </c>
      <c r="Z373" s="23" t="str">
        <f t="shared" si="75"/>
        <v/>
      </c>
      <c r="AA373" s="25" t="str">
        <f>IF($U373="","",IF(COUNTIF(HC!$C:$C,$U373)&gt;0,"Y",IF(COUNTIF($U$5:$U373,$U373)=1,"N","dup")))</f>
        <v/>
      </c>
    </row>
    <row r="374" spans="1:27" x14ac:dyDescent="0.3">
      <c r="A374" s="19" t="str">
        <f>IF(INDEX('Agents Shift'!$B:$B,ROW())="","",INDEX('Agents Shift'!$B:$B,ROW()))</f>
        <v/>
      </c>
      <c r="B374" s="20" t="str">
        <f>IF($A374="","",_xlfn.XLOOKUP($A374,HC!$A:$A,HC!$B:$B,""))</f>
        <v/>
      </c>
      <c r="C374" s="19" t="str">
        <f>IF($A374="","",_xlfn.XLOOKUP($A374,HC!$A:$A,HC!$E:$E,""))</f>
        <v/>
      </c>
      <c r="D374" s="20" t="str">
        <f>IF($A374="","",_xlfn.XLOOKUP($A374,HC!$A:$A,HC!$D:$D,""))</f>
        <v/>
      </c>
      <c r="E374" s="68" t="str">
        <f>IF(OR($A374="",$AE$3=""),"",IFERROR(IF(ISBLANK(INDEX('Agents Shift'!$F:$S,MATCH($A374,'Agents Shift'!$B:$B,0),$AE$3)),"",INDEX('Agents Shift'!$F:$S,MATCH($A374,'Agents Shift'!$B:$B,0),$AE$3)),""))</f>
        <v/>
      </c>
      <c r="F374" s="68" t="str">
        <f>IF(OR($A374="",$AE$3=""),"",IFERROR(IF(ISBLANK(INDEX('Agents Shift'!$F:$S,MATCH($A374,'Agents Shift'!$B:$B,0),$AE$3+1)),"",INDEX('Agents Shift'!$F:$S,MATCH($A374,'Agents Shift'!$B:$B,0),$AE$3+1)),""))</f>
        <v/>
      </c>
      <c r="G374" s="20" t="str">
        <f>IF($A374="","",_xlfn.XLOOKUP($A374,HC!$A:$A,HC!$C:$C,""))</f>
        <v/>
      </c>
      <c r="H374" s="20" t="str">
        <f t="shared" si="65"/>
        <v/>
      </c>
      <c r="I374" s="19" t="str">
        <f t="shared" si="66"/>
        <v/>
      </c>
      <c r="J374" s="19" t="str">
        <f>IF(OR($A374="",$H374=""),"",IF($H374="Not in Web Tool","Unmatched",_xlfn.XLOOKUP($H374,'RAW Data'!$E:$E,'RAW Data'!$F:$F,"Unmapped")))</f>
        <v/>
      </c>
      <c r="K374" s="19" t="str">
        <f t="shared" si="67"/>
        <v/>
      </c>
      <c r="M374" s="21" t="str">
        <f t="shared" si="68"/>
        <v/>
      </c>
      <c r="N374" s="21" t="str">
        <f t="shared" si="69"/>
        <v/>
      </c>
      <c r="P374" s="22" t="s">
        <v>140</v>
      </c>
      <c r="Q374" s="23">
        <v>370</v>
      </c>
      <c r="R374" s="23" t="str">
        <f>IF($C$3="Live Paste",IF($P374="","",$P374&amp;""),IF($AD$3="","",INDEX('Extraction History'!$A$3:$DT$9102,$Q374,$AD$3)&amp;""))</f>
        <v>Unknown</v>
      </c>
      <c r="S374" s="23">
        <f t="shared" si="76"/>
        <v>2217</v>
      </c>
      <c r="T374" s="23" t="str">
        <f t="shared" si="70"/>
        <v/>
      </c>
      <c r="U374" s="23" t="str">
        <f t="shared" si="71"/>
        <v/>
      </c>
      <c r="V374" s="24" t="str">
        <f t="shared" si="72"/>
        <v/>
      </c>
      <c r="W374" s="23">
        <f t="shared" si="77"/>
        <v>2218</v>
      </c>
      <c r="X374" s="23" t="str">
        <f t="shared" si="73"/>
        <v/>
      </c>
      <c r="Y374" s="23" t="str">
        <f t="shared" si="74"/>
        <v/>
      </c>
      <c r="Z374" s="23" t="str">
        <f t="shared" si="75"/>
        <v/>
      </c>
      <c r="AA374" s="25" t="str">
        <f>IF($U374="","",IF(COUNTIF(HC!$C:$C,$U374)&gt;0,"Y",IF(COUNTIF($U$5:$U374,$U374)=1,"N","dup")))</f>
        <v/>
      </c>
    </row>
    <row r="375" spans="1:27" x14ac:dyDescent="0.3">
      <c r="A375" s="19" t="str">
        <f>IF(INDEX('Agents Shift'!$B:$B,ROW())="","",INDEX('Agents Shift'!$B:$B,ROW()))</f>
        <v/>
      </c>
      <c r="B375" s="20" t="str">
        <f>IF($A375="","",_xlfn.XLOOKUP($A375,HC!$A:$A,HC!$B:$B,""))</f>
        <v/>
      </c>
      <c r="C375" s="19" t="str">
        <f>IF($A375="","",_xlfn.XLOOKUP($A375,HC!$A:$A,HC!$E:$E,""))</f>
        <v/>
      </c>
      <c r="D375" s="20" t="str">
        <f>IF($A375="","",_xlfn.XLOOKUP($A375,HC!$A:$A,HC!$D:$D,""))</f>
        <v/>
      </c>
      <c r="E375" s="68" t="str">
        <f>IF(OR($A375="",$AE$3=""),"",IFERROR(IF(ISBLANK(INDEX('Agents Shift'!$F:$S,MATCH($A375,'Agents Shift'!$B:$B,0),$AE$3)),"",INDEX('Agents Shift'!$F:$S,MATCH($A375,'Agents Shift'!$B:$B,0),$AE$3)),""))</f>
        <v/>
      </c>
      <c r="F375" s="68" t="str">
        <f>IF(OR($A375="",$AE$3=""),"",IFERROR(IF(ISBLANK(INDEX('Agents Shift'!$F:$S,MATCH($A375,'Agents Shift'!$B:$B,0),$AE$3+1)),"",INDEX('Agents Shift'!$F:$S,MATCH($A375,'Agents Shift'!$B:$B,0),$AE$3+1)),""))</f>
        <v/>
      </c>
      <c r="G375" s="20" t="str">
        <f>IF($A375="","",_xlfn.XLOOKUP($A375,HC!$A:$A,HC!$C:$C,""))</f>
        <v/>
      </c>
      <c r="H375" s="20" t="str">
        <f t="shared" si="65"/>
        <v/>
      </c>
      <c r="I375" s="19" t="str">
        <f t="shared" si="66"/>
        <v/>
      </c>
      <c r="J375" s="19" t="str">
        <f>IF(OR($A375="",$H375=""),"",IF($H375="Not in Web Tool","Unmatched",_xlfn.XLOOKUP($H375,'RAW Data'!$E:$E,'RAW Data'!$F:$F,"Unmapped")))</f>
        <v/>
      </c>
      <c r="K375" s="19" t="str">
        <f t="shared" si="67"/>
        <v/>
      </c>
      <c r="M375" s="21" t="str">
        <f t="shared" si="68"/>
        <v/>
      </c>
      <c r="N375" s="21" t="str">
        <f t="shared" si="69"/>
        <v/>
      </c>
      <c r="P375" s="22" t="s">
        <v>119</v>
      </c>
      <c r="Q375" s="23">
        <v>371</v>
      </c>
      <c r="R375" s="23" t="str">
        <f>IF($C$3="Live Paste",IF($P375="","",$P375&amp;""),IF($AD$3="","",INDEX('Extraction History'!$A$3:$DT$9102,$Q375,$AD$3)&amp;""))</f>
        <v> 0  0  0</v>
      </c>
      <c r="S375" s="23">
        <f t="shared" si="76"/>
        <v>2223</v>
      </c>
      <c r="T375" s="23" t="str">
        <f t="shared" si="70"/>
        <v/>
      </c>
      <c r="U375" s="23" t="str">
        <f t="shared" si="71"/>
        <v/>
      </c>
      <c r="V375" s="24" t="str">
        <f t="shared" si="72"/>
        <v/>
      </c>
      <c r="W375" s="23">
        <f t="shared" si="77"/>
        <v>2224</v>
      </c>
      <c r="X375" s="23" t="str">
        <f t="shared" si="73"/>
        <v/>
      </c>
      <c r="Y375" s="23" t="str">
        <f t="shared" si="74"/>
        <v/>
      </c>
      <c r="Z375" s="23" t="str">
        <f t="shared" si="75"/>
        <v/>
      </c>
      <c r="AA375" s="25" t="str">
        <f>IF($U375="","",IF(COUNTIF(HC!$C:$C,$U375)&gt;0,"Y",IF(COUNTIF($U$5:$U375,$U375)=1,"N","dup")))</f>
        <v/>
      </c>
    </row>
    <row r="376" spans="1:27" x14ac:dyDescent="0.3">
      <c r="A376" s="19" t="str">
        <f>IF(INDEX('Agents Shift'!$B:$B,ROW())="","",INDEX('Agents Shift'!$B:$B,ROW()))</f>
        <v/>
      </c>
      <c r="B376" s="20" t="str">
        <f>IF($A376="","",_xlfn.XLOOKUP($A376,HC!$A:$A,HC!$B:$B,""))</f>
        <v/>
      </c>
      <c r="C376" s="19" t="str">
        <f>IF($A376="","",_xlfn.XLOOKUP($A376,HC!$A:$A,HC!$E:$E,""))</f>
        <v/>
      </c>
      <c r="D376" s="20" t="str">
        <f>IF($A376="","",_xlfn.XLOOKUP($A376,HC!$A:$A,HC!$D:$D,""))</f>
        <v/>
      </c>
      <c r="E376" s="68" t="str">
        <f>IF(OR($A376="",$AE$3=""),"",IFERROR(IF(ISBLANK(INDEX('Agents Shift'!$F:$S,MATCH($A376,'Agents Shift'!$B:$B,0),$AE$3)),"",INDEX('Agents Shift'!$F:$S,MATCH($A376,'Agents Shift'!$B:$B,0),$AE$3)),""))</f>
        <v/>
      </c>
      <c r="F376" s="68" t="str">
        <f>IF(OR($A376="",$AE$3=""),"",IFERROR(IF(ISBLANK(INDEX('Agents Shift'!$F:$S,MATCH($A376,'Agents Shift'!$B:$B,0),$AE$3+1)),"",INDEX('Agents Shift'!$F:$S,MATCH($A376,'Agents Shift'!$B:$B,0),$AE$3+1)),""))</f>
        <v/>
      </c>
      <c r="G376" s="20" t="str">
        <f>IF($A376="","",_xlfn.XLOOKUP($A376,HC!$A:$A,HC!$C:$C,""))</f>
        <v/>
      </c>
      <c r="H376" s="20" t="str">
        <f t="shared" si="65"/>
        <v/>
      </c>
      <c r="I376" s="19" t="str">
        <f t="shared" si="66"/>
        <v/>
      </c>
      <c r="J376" s="19" t="str">
        <f>IF(OR($A376="",$H376=""),"",IF($H376="Not in Web Tool","Unmatched",_xlfn.XLOOKUP($H376,'RAW Data'!$E:$E,'RAW Data'!$F:$F,"Unmapped")))</f>
        <v/>
      </c>
      <c r="K376" s="19" t="str">
        <f t="shared" si="67"/>
        <v/>
      </c>
      <c r="M376" s="21" t="str">
        <f t="shared" si="68"/>
        <v/>
      </c>
      <c r="N376" s="21" t="str">
        <f t="shared" si="69"/>
        <v/>
      </c>
      <c r="P376" s="22" t="s">
        <v>188</v>
      </c>
      <c r="Q376" s="23">
        <v>372</v>
      </c>
      <c r="R376" s="23" t="str">
        <f>IF($C$3="Live Paste",IF($P376="","",$P376&amp;""),IF($AD$3="","",INDEX('Extraction History'!$A$3:$DT$9102,$Q376,$AD$3)&amp;""))</f>
        <v> --:--:--  --:--:--  --:--:--</v>
      </c>
      <c r="S376" s="23">
        <f t="shared" si="76"/>
        <v>2229</v>
      </c>
      <c r="T376" s="23" t="str">
        <f t="shared" si="70"/>
        <v/>
      </c>
      <c r="U376" s="23" t="str">
        <f t="shared" si="71"/>
        <v/>
      </c>
      <c r="V376" s="24" t="str">
        <f t="shared" si="72"/>
        <v/>
      </c>
      <c r="W376" s="23">
        <f t="shared" si="77"/>
        <v>2230</v>
      </c>
      <c r="X376" s="23" t="str">
        <f t="shared" si="73"/>
        <v/>
      </c>
      <c r="Y376" s="23" t="str">
        <f t="shared" si="74"/>
        <v/>
      </c>
      <c r="Z376" s="23" t="str">
        <f t="shared" si="75"/>
        <v/>
      </c>
      <c r="AA376" s="25" t="str">
        <f>IF($U376="","",IF(COUNTIF(HC!$C:$C,$U376)&gt;0,"Y",IF(COUNTIF($U$5:$U376,$U376)=1,"N","dup")))</f>
        <v/>
      </c>
    </row>
    <row r="377" spans="1:27" x14ac:dyDescent="0.3">
      <c r="A377" s="19" t="str">
        <f>IF(INDEX('Agents Shift'!$B:$B,ROW())="","",INDEX('Agents Shift'!$B:$B,ROW()))</f>
        <v/>
      </c>
      <c r="B377" s="20" t="str">
        <f>IF($A377="","",_xlfn.XLOOKUP($A377,HC!$A:$A,HC!$B:$B,""))</f>
        <v/>
      </c>
      <c r="C377" s="19" t="str">
        <f>IF($A377="","",_xlfn.XLOOKUP($A377,HC!$A:$A,HC!$E:$E,""))</f>
        <v/>
      </c>
      <c r="D377" s="20" t="str">
        <f>IF($A377="","",_xlfn.XLOOKUP($A377,HC!$A:$A,HC!$D:$D,""))</f>
        <v/>
      </c>
      <c r="E377" s="68" t="str">
        <f>IF(OR($A377="",$AE$3=""),"",IFERROR(IF(ISBLANK(INDEX('Agents Shift'!$F:$S,MATCH($A377,'Agents Shift'!$B:$B,0),$AE$3)),"",INDEX('Agents Shift'!$F:$S,MATCH($A377,'Agents Shift'!$B:$B,0),$AE$3)),""))</f>
        <v/>
      </c>
      <c r="F377" s="68" t="str">
        <f>IF(OR($A377="",$AE$3=""),"",IFERROR(IF(ISBLANK(INDEX('Agents Shift'!$F:$S,MATCH($A377,'Agents Shift'!$B:$B,0),$AE$3+1)),"",INDEX('Agents Shift'!$F:$S,MATCH($A377,'Agents Shift'!$B:$B,0),$AE$3+1)),""))</f>
        <v/>
      </c>
      <c r="G377" s="20" t="str">
        <f>IF($A377="","",_xlfn.XLOOKUP($A377,HC!$A:$A,HC!$C:$C,""))</f>
        <v/>
      </c>
      <c r="H377" s="20" t="str">
        <f t="shared" si="65"/>
        <v/>
      </c>
      <c r="I377" s="19" t="str">
        <f t="shared" si="66"/>
        <v/>
      </c>
      <c r="J377" s="19" t="str">
        <f>IF(OR($A377="",$H377=""),"",IF($H377="Not in Web Tool","Unmatched",_xlfn.XLOOKUP($H377,'RAW Data'!$E:$E,'RAW Data'!$F:$F,"Unmapped")))</f>
        <v/>
      </c>
      <c r="K377" s="19" t="str">
        <f t="shared" si="67"/>
        <v/>
      </c>
      <c r="M377" s="21" t="str">
        <f t="shared" si="68"/>
        <v/>
      </c>
      <c r="N377" s="21" t="str">
        <f t="shared" si="69"/>
        <v/>
      </c>
      <c r="P377" s="22" t="s">
        <v>34</v>
      </c>
      <c r="Q377" s="23">
        <v>373</v>
      </c>
      <c r="R377" s="23" t="str">
        <f>IF($C$3="Live Paste",IF($P377="","",$P377&amp;""),IF($AD$3="","",INDEX('Extraction History'!$A$3:$DT$9102,$Q377,$AD$3)&amp;""))</f>
        <v>Employee State</v>
      </c>
      <c r="S377" s="23">
        <f t="shared" si="76"/>
        <v>2235</v>
      </c>
      <c r="T377" s="23" t="str">
        <f t="shared" si="70"/>
        <v/>
      </c>
      <c r="U377" s="23" t="str">
        <f t="shared" si="71"/>
        <v/>
      </c>
      <c r="V377" s="24" t="str">
        <f t="shared" si="72"/>
        <v/>
      </c>
      <c r="W377" s="23">
        <f t="shared" si="77"/>
        <v>2236</v>
      </c>
      <c r="X377" s="23" t="str">
        <f t="shared" si="73"/>
        <v/>
      </c>
      <c r="Y377" s="23" t="str">
        <f t="shared" si="74"/>
        <v/>
      </c>
      <c r="Z377" s="23" t="str">
        <f t="shared" si="75"/>
        <v/>
      </c>
      <c r="AA377" s="25" t="str">
        <f>IF($U377="","",IF(COUNTIF(HC!$C:$C,$U377)&gt;0,"Y",IF(COUNTIF($U$5:$U377,$U377)=1,"N","dup")))</f>
        <v/>
      </c>
    </row>
    <row r="378" spans="1:27" x14ac:dyDescent="0.3">
      <c r="A378" s="19" t="str">
        <f>IF(INDEX('Agents Shift'!$B:$B,ROW())="","",INDEX('Agents Shift'!$B:$B,ROW()))</f>
        <v/>
      </c>
      <c r="B378" s="20" t="str">
        <f>IF($A378="","",_xlfn.XLOOKUP($A378,HC!$A:$A,HC!$B:$B,""))</f>
        <v/>
      </c>
      <c r="C378" s="19" t="str">
        <f>IF($A378="","",_xlfn.XLOOKUP($A378,HC!$A:$A,HC!$E:$E,""))</f>
        <v/>
      </c>
      <c r="D378" s="20" t="str">
        <f>IF($A378="","",_xlfn.XLOOKUP($A378,HC!$A:$A,HC!$D:$D,""))</f>
        <v/>
      </c>
      <c r="E378" s="68" t="str">
        <f>IF(OR($A378="",$AE$3=""),"",IFERROR(IF(ISBLANK(INDEX('Agents Shift'!$F:$S,MATCH($A378,'Agents Shift'!$B:$B,0),$AE$3)),"",INDEX('Agents Shift'!$F:$S,MATCH($A378,'Agents Shift'!$B:$B,0),$AE$3)),""))</f>
        <v/>
      </c>
      <c r="F378" s="68" t="str">
        <f>IF(OR($A378="",$AE$3=""),"",IFERROR(IF(ISBLANK(INDEX('Agents Shift'!$F:$S,MATCH($A378,'Agents Shift'!$B:$B,0),$AE$3+1)),"",INDEX('Agents Shift'!$F:$S,MATCH($A378,'Agents Shift'!$B:$B,0),$AE$3+1)),""))</f>
        <v/>
      </c>
      <c r="G378" s="20" t="str">
        <f>IF($A378="","",_xlfn.XLOOKUP($A378,HC!$A:$A,HC!$C:$C,""))</f>
        <v/>
      </c>
      <c r="H378" s="20" t="str">
        <f t="shared" si="65"/>
        <v/>
      </c>
      <c r="I378" s="19" t="str">
        <f t="shared" si="66"/>
        <v/>
      </c>
      <c r="J378" s="19" t="str">
        <f>IF(OR($A378="",$H378=""),"",IF($H378="Not in Web Tool","Unmatched",_xlfn.XLOOKUP($H378,'RAW Data'!$E:$E,'RAW Data'!$F:$F,"Unmapped")))</f>
        <v/>
      </c>
      <c r="K378" s="19" t="str">
        <f t="shared" si="67"/>
        <v/>
      </c>
      <c r="M378" s="21" t="str">
        <f t="shared" si="68"/>
        <v/>
      </c>
      <c r="N378" s="21" t="str">
        <f t="shared" si="69"/>
        <v/>
      </c>
      <c r="P378" s="22" t="s">
        <v>39</v>
      </c>
      <c r="Q378" s="23">
        <v>374</v>
      </c>
      <c r="R378" s="23" t="str">
        <f>IF($C$3="Live Paste",IF($P378="","",$P378&amp;""),IF($AD$3="","",INDEX('Extraction History'!$A$3:$DT$9102,$Q378,$AD$3)&amp;""))</f>
        <v>DA</v>
      </c>
      <c r="S378" s="23">
        <f t="shared" si="76"/>
        <v>2241</v>
      </c>
      <c r="T378" s="23" t="str">
        <f t="shared" si="70"/>
        <v/>
      </c>
      <c r="U378" s="23" t="str">
        <f t="shared" si="71"/>
        <v/>
      </c>
      <c r="V378" s="24" t="str">
        <f t="shared" si="72"/>
        <v/>
      </c>
      <c r="W378" s="23">
        <f t="shared" si="77"/>
        <v>2242</v>
      </c>
      <c r="X378" s="23" t="str">
        <f t="shared" si="73"/>
        <v/>
      </c>
      <c r="Y378" s="23" t="str">
        <f t="shared" si="74"/>
        <v/>
      </c>
      <c r="Z378" s="23" t="str">
        <f t="shared" si="75"/>
        <v/>
      </c>
      <c r="AA378" s="25" t="str">
        <f>IF($U378="","",IF(COUNTIF(HC!$C:$C,$U378)&gt;0,"Y",IF(COUNTIF($U$5:$U378,$U378)=1,"N","dup")))</f>
        <v/>
      </c>
    </row>
    <row r="379" spans="1:27" x14ac:dyDescent="0.3">
      <c r="A379" s="19" t="str">
        <f>IF(INDEX('Agents Shift'!$B:$B,ROW())="","",INDEX('Agents Shift'!$B:$B,ROW()))</f>
        <v/>
      </c>
      <c r="B379" s="20" t="str">
        <f>IF($A379="","",_xlfn.XLOOKUP($A379,HC!$A:$A,HC!$B:$B,""))</f>
        <v/>
      </c>
      <c r="C379" s="19" t="str">
        <f>IF($A379="","",_xlfn.XLOOKUP($A379,HC!$A:$A,HC!$E:$E,""))</f>
        <v/>
      </c>
      <c r="D379" s="20" t="str">
        <f>IF($A379="","",_xlfn.XLOOKUP($A379,HC!$A:$A,HC!$D:$D,""))</f>
        <v/>
      </c>
      <c r="E379" s="68" t="str">
        <f>IF(OR($A379="",$AE$3=""),"",IFERROR(IF(ISBLANK(INDEX('Agents Shift'!$F:$S,MATCH($A379,'Agents Shift'!$B:$B,0),$AE$3)),"",INDEX('Agents Shift'!$F:$S,MATCH($A379,'Agents Shift'!$B:$B,0),$AE$3)),""))</f>
        <v/>
      </c>
      <c r="F379" s="68" t="str">
        <f>IF(OR($A379="",$AE$3=""),"",IFERROR(IF(ISBLANK(INDEX('Agents Shift'!$F:$S,MATCH($A379,'Agents Shift'!$B:$B,0),$AE$3+1)),"",INDEX('Agents Shift'!$F:$S,MATCH($A379,'Agents Shift'!$B:$B,0),$AE$3+1)),""))</f>
        <v/>
      </c>
      <c r="G379" s="20" t="str">
        <f>IF($A379="","",_xlfn.XLOOKUP($A379,HC!$A:$A,HC!$C:$C,""))</f>
        <v/>
      </c>
      <c r="H379" s="20" t="str">
        <f t="shared" si="65"/>
        <v/>
      </c>
      <c r="I379" s="19" t="str">
        <f t="shared" si="66"/>
        <v/>
      </c>
      <c r="J379" s="19" t="str">
        <f>IF(OR($A379="",$H379=""),"",IF($H379="Not in Web Tool","Unmatched",_xlfn.XLOOKUP($H379,'RAW Data'!$E:$E,'RAW Data'!$F:$F,"Unmapped")))</f>
        <v/>
      </c>
      <c r="K379" s="19" t="str">
        <f t="shared" si="67"/>
        <v/>
      </c>
      <c r="M379" s="21" t="str">
        <f t="shared" si="68"/>
        <v/>
      </c>
      <c r="N379" s="21" t="str">
        <f t="shared" si="69"/>
        <v/>
      </c>
      <c r="P379" s="22" t="s">
        <v>237</v>
      </c>
      <c r="Q379" s="23">
        <v>375</v>
      </c>
      <c r="R379" s="23" t="str">
        <f>IF($C$3="Live Paste",IF($P379="","",$P379&amp;""),IF($AD$3="","",INDEX('Extraction History'!$A$3:$DT$9102,$Q379,$AD$3)&amp;""))</f>
        <v>Dummy_USR 112 29354</v>
      </c>
      <c r="S379" s="23">
        <f t="shared" si="76"/>
        <v>2247</v>
      </c>
      <c r="T379" s="23" t="str">
        <f t="shared" si="70"/>
        <v/>
      </c>
      <c r="U379" s="23" t="str">
        <f t="shared" si="71"/>
        <v/>
      </c>
      <c r="V379" s="24" t="str">
        <f t="shared" si="72"/>
        <v/>
      </c>
      <c r="W379" s="23">
        <f t="shared" si="77"/>
        <v>2248</v>
      </c>
      <c r="X379" s="23" t="str">
        <f t="shared" si="73"/>
        <v/>
      </c>
      <c r="Y379" s="23" t="str">
        <f t="shared" si="74"/>
        <v/>
      </c>
      <c r="Z379" s="23" t="str">
        <f t="shared" si="75"/>
        <v/>
      </c>
      <c r="AA379" s="25" t="str">
        <f>IF($U379="","",IF(COUNTIF(HC!$C:$C,$U379)&gt;0,"Y",IF(COUNTIF($U$5:$U379,$U379)=1,"N","dup")))</f>
        <v/>
      </c>
    </row>
    <row r="380" spans="1:27" x14ac:dyDescent="0.3">
      <c r="A380" s="19" t="str">
        <f>IF(INDEX('Agents Shift'!$B:$B,ROW())="","",INDEX('Agents Shift'!$B:$B,ROW()))</f>
        <v/>
      </c>
      <c r="B380" s="20" t="str">
        <f>IF($A380="","",_xlfn.XLOOKUP($A380,HC!$A:$A,HC!$B:$B,""))</f>
        <v/>
      </c>
      <c r="C380" s="19" t="str">
        <f>IF($A380="","",_xlfn.XLOOKUP($A380,HC!$A:$A,HC!$E:$E,""))</f>
        <v/>
      </c>
      <c r="D380" s="20" t="str">
        <f>IF($A380="","",_xlfn.XLOOKUP($A380,HC!$A:$A,HC!$D:$D,""))</f>
        <v/>
      </c>
      <c r="E380" s="68" t="str">
        <f>IF(OR($A380="",$AE$3=""),"",IFERROR(IF(ISBLANK(INDEX('Agents Shift'!$F:$S,MATCH($A380,'Agents Shift'!$B:$B,0),$AE$3)),"",INDEX('Agents Shift'!$F:$S,MATCH($A380,'Agents Shift'!$B:$B,0),$AE$3)),""))</f>
        <v/>
      </c>
      <c r="F380" s="68" t="str">
        <f>IF(OR($A380="",$AE$3=""),"",IFERROR(IF(ISBLANK(INDEX('Agents Shift'!$F:$S,MATCH($A380,'Agents Shift'!$B:$B,0),$AE$3+1)),"",INDEX('Agents Shift'!$F:$S,MATCH($A380,'Agents Shift'!$B:$B,0),$AE$3+1)),""))</f>
        <v/>
      </c>
      <c r="G380" s="20" t="str">
        <f>IF($A380="","",_xlfn.XLOOKUP($A380,HC!$A:$A,HC!$C:$C,""))</f>
        <v/>
      </c>
      <c r="H380" s="20" t="str">
        <f t="shared" si="65"/>
        <v/>
      </c>
      <c r="I380" s="19" t="str">
        <f t="shared" si="66"/>
        <v/>
      </c>
      <c r="J380" s="19" t="str">
        <f>IF(OR($A380="",$H380=""),"",IF($H380="Not in Web Tool","Unmatched",_xlfn.XLOOKUP($H380,'RAW Data'!$E:$E,'RAW Data'!$F:$F,"Unmapped")))</f>
        <v/>
      </c>
      <c r="K380" s="19" t="str">
        <f t="shared" si="67"/>
        <v/>
      </c>
      <c r="M380" s="21" t="str">
        <f t="shared" si="68"/>
        <v/>
      </c>
      <c r="N380" s="21" t="str">
        <f t="shared" si="69"/>
        <v/>
      </c>
      <c r="P380" s="22" t="s">
        <v>238</v>
      </c>
      <c r="Q380" s="23">
        <v>376</v>
      </c>
      <c r="R380" s="23" t="str">
        <f>IF($C$3="Live Paste",IF($P380="","",$P380&amp;""),IF($AD$3="","",INDEX('Extraction History'!$A$3:$DT$9102,$Q380,$AD$3)&amp;""))</f>
        <v>Offline · 19:59:38</v>
      </c>
      <c r="S380" s="23">
        <f t="shared" si="76"/>
        <v>2253</v>
      </c>
      <c r="T380" s="23" t="str">
        <f t="shared" si="70"/>
        <v/>
      </c>
      <c r="U380" s="23" t="str">
        <f t="shared" si="71"/>
        <v/>
      </c>
      <c r="V380" s="24" t="str">
        <f t="shared" si="72"/>
        <v/>
      </c>
      <c r="W380" s="23">
        <f t="shared" si="77"/>
        <v>2254</v>
      </c>
      <c r="X380" s="23" t="str">
        <f t="shared" si="73"/>
        <v/>
      </c>
      <c r="Y380" s="23" t="str">
        <f t="shared" si="74"/>
        <v/>
      </c>
      <c r="Z380" s="23" t="str">
        <f t="shared" si="75"/>
        <v/>
      </c>
      <c r="AA380" s="25" t="str">
        <f>IF($U380="","",IF(COUNTIF(HC!$C:$C,$U380)&gt;0,"Y",IF(COUNTIF($U$5:$U380,$U380)=1,"N","dup")))</f>
        <v/>
      </c>
    </row>
    <row r="381" spans="1:27" x14ac:dyDescent="0.3">
      <c r="A381" s="19" t="str">
        <f>IF(INDEX('Agents Shift'!$B:$B,ROW())="","",INDEX('Agents Shift'!$B:$B,ROW()))</f>
        <v/>
      </c>
      <c r="B381" s="20" t="str">
        <f>IF($A381="","",_xlfn.XLOOKUP($A381,HC!$A:$A,HC!$B:$B,""))</f>
        <v/>
      </c>
      <c r="C381" s="19" t="str">
        <f>IF($A381="","",_xlfn.XLOOKUP($A381,HC!$A:$A,HC!$E:$E,""))</f>
        <v/>
      </c>
      <c r="D381" s="20" t="str">
        <f>IF($A381="","",_xlfn.XLOOKUP($A381,HC!$A:$A,HC!$D:$D,""))</f>
        <v/>
      </c>
      <c r="E381" s="68" t="str">
        <f>IF(OR($A381="",$AE$3=""),"",IFERROR(IF(ISBLANK(INDEX('Agents Shift'!$F:$S,MATCH($A381,'Agents Shift'!$B:$B,0),$AE$3)),"",INDEX('Agents Shift'!$F:$S,MATCH($A381,'Agents Shift'!$B:$B,0),$AE$3)),""))</f>
        <v/>
      </c>
      <c r="F381" s="68" t="str">
        <f>IF(OR($A381="",$AE$3=""),"",IFERROR(IF(ISBLANK(INDEX('Agents Shift'!$F:$S,MATCH($A381,'Agents Shift'!$B:$B,0),$AE$3+1)),"",INDEX('Agents Shift'!$F:$S,MATCH($A381,'Agents Shift'!$B:$B,0),$AE$3+1)),""))</f>
        <v/>
      </c>
      <c r="G381" s="20" t="str">
        <f>IF($A381="","",_xlfn.XLOOKUP($A381,HC!$A:$A,HC!$C:$C,""))</f>
        <v/>
      </c>
      <c r="H381" s="20" t="str">
        <f t="shared" si="65"/>
        <v/>
      </c>
      <c r="I381" s="19" t="str">
        <f t="shared" si="66"/>
        <v/>
      </c>
      <c r="J381" s="19" t="str">
        <f>IF(OR($A381="",$H381=""),"",IF($H381="Not in Web Tool","Unmatched",_xlfn.XLOOKUP($H381,'RAW Data'!$E:$E,'RAW Data'!$F:$F,"Unmapped")))</f>
        <v/>
      </c>
      <c r="K381" s="19" t="str">
        <f t="shared" si="67"/>
        <v/>
      </c>
      <c r="M381" s="21" t="str">
        <f t="shared" si="68"/>
        <v/>
      </c>
      <c r="N381" s="21" t="str">
        <f t="shared" si="69"/>
        <v/>
      </c>
      <c r="P381" s="22" t="s">
        <v>119</v>
      </c>
      <c r="Q381" s="23">
        <v>377</v>
      </c>
      <c r="R381" s="23" t="str">
        <f>IF($C$3="Live Paste",IF($P381="","",$P381&amp;""),IF($AD$3="","",INDEX('Extraction History'!$A$3:$DT$9102,$Q381,$AD$3)&amp;""))</f>
        <v> 0  0  0</v>
      </c>
      <c r="S381" s="23">
        <f t="shared" si="76"/>
        <v>2259</v>
      </c>
      <c r="T381" s="23" t="str">
        <f t="shared" si="70"/>
        <v/>
      </c>
      <c r="U381" s="23" t="str">
        <f t="shared" si="71"/>
        <v/>
      </c>
      <c r="V381" s="24" t="str">
        <f t="shared" si="72"/>
        <v/>
      </c>
      <c r="W381" s="23">
        <f t="shared" si="77"/>
        <v>2260</v>
      </c>
      <c r="X381" s="23" t="str">
        <f t="shared" si="73"/>
        <v/>
      </c>
      <c r="Y381" s="23" t="str">
        <f t="shared" si="74"/>
        <v/>
      </c>
      <c r="Z381" s="23" t="str">
        <f t="shared" si="75"/>
        <v/>
      </c>
      <c r="AA381" s="25" t="str">
        <f>IF($U381="","",IF(COUNTIF(HC!$C:$C,$U381)&gt;0,"Y",IF(COUNTIF($U$5:$U381,$U381)=1,"N","dup")))</f>
        <v/>
      </c>
    </row>
    <row r="382" spans="1:27" x14ac:dyDescent="0.3">
      <c r="A382" s="19" t="str">
        <f>IF(INDEX('Agents Shift'!$B:$B,ROW())="","",INDEX('Agents Shift'!$B:$B,ROW()))</f>
        <v/>
      </c>
      <c r="B382" s="20" t="str">
        <f>IF($A382="","",_xlfn.XLOOKUP($A382,HC!$A:$A,HC!$B:$B,""))</f>
        <v/>
      </c>
      <c r="C382" s="19" t="str">
        <f>IF($A382="","",_xlfn.XLOOKUP($A382,HC!$A:$A,HC!$E:$E,""))</f>
        <v/>
      </c>
      <c r="D382" s="20" t="str">
        <f>IF($A382="","",_xlfn.XLOOKUP($A382,HC!$A:$A,HC!$D:$D,""))</f>
        <v/>
      </c>
      <c r="E382" s="68" t="str">
        <f>IF(OR($A382="",$AE$3=""),"",IFERROR(IF(ISBLANK(INDEX('Agents Shift'!$F:$S,MATCH($A382,'Agents Shift'!$B:$B,0),$AE$3)),"",INDEX('Agents Shift'!$F:$S,MATCH($A382,'Agents Shift'!$B:$B,0),$AE$3)),""))</f>
        <v/>
      </c>
      <c r="F382" s="68" t="str">
        <f>IF(OR($A382="",$AE$3=""),"",IFERROR(IF(ISBLANK(INDEX('Agents Shift'!$F:$S,MATCH($A382,'Agents Shift'!$B:$B,0),$AE$3+1)),"",INDEX('Agents Shift'!$F:$S,MATCH($A382,'Agents Shift'!$B:$B,0),$AE$3+1)),""))</f>
        <v/>
      </c>
      <c r="G382" s="20" t="str">
        <f>IF($A382="","",_xlfn.XLOOKUP($A382,HC!$A:$A,HC!$C:$C,""))</f>
        <v/>
      </c>
      <c r="H382" s="20" t="str">
        <f t="shared" si="65"/>
        <v/>
      </c>
      <c r="I382" s="19" t="str">
        <f t="shared" si="66"/>
        <v/>
      </c>
      <c r="J382" s="19" t="str">
        <f>IF(OR($A382="",$H382=""),"",IF($H382="Not in Web Tool","Unmatched",_xlfn.XLOOKUP($H382,'RAW Data'!$E:$E,'RAW Data'!$F:$F,"Unmapped")))</f>
        <v/>
      </c>
      <c r="K382" s="19" t="str">
        <f t="shared" si="67"/>
        <v/>
      </c>
      <c r="M382" s="21" t="str">
        <f t="shared" si="68"/>
        <v/>
      </c>
      <c r="N382" s="21" t="str">
        <f t="shared" si="69"/>
        <v/>
      </c>
      <c r="P382" s="22" t="s">
        <v>188</v>
      </c>
      <c r="Q382" s="23">
        <v>378</v>
      </c>
      <c r="R382" s="23" t="str">
        <f>IF($C$3="Live Paste",IF($P382="","",$P382&amp;""),IF($AD$3="","",INDEX('Extraction History'!$A$3:$DT$9102,$Q382,$AD$3)&amp;""))</f>
        <v> --:--:--  --:--:--  --:--:--</v>
      </c>
      <c r="S382" s="23">
        <f t="shared" si="76"/>
        <v>2265</v>
      </c>
      <c r="T382" s="23" t="str">
        <f t="shared" si="70"/>
        <v/>
      </c>
      <c r="U382" s="23" t="str">
        <f t="shared" si="71"/>
        <v/>
      </c>
      <c r="V382" s="24" t="str">
        <f t="shared" si="72"/>
        <v/>
      </c>
      <c r="W382" s="23">
        <f t="shared" si="77"/>
        <v>2266</v>
      </c>
      <c r="X382" s="23" t="str">
        <f t="shared" si="73"/>
        <v/>
      </c>
      <c r="Y382" s="23" t="str">
        <f t="shared" si="74"/>
        <v/>
      </c>
      <c r="Z382" s="23" t="str">
        <f t="shared" si="75"/>
        <v/>
      </c>
      <c r="AA382" s="25" t="str">
        <f>IF($U382="","",IF(COUNTIF(HC!$C:$C,$U382)&gt;0,"Y",IF(COUNTIF($U$5:$U382,$U382)=1,"N","dup")))</f>
        <v/>
      </c>
    </row>
    <row r="383" spans="1:27" x14ac:dyDescent="0.3">
      <c r="A383" s="19" t="str">
        <f>IF(INDEX('Agents Shift'!$B:$B,ROW())="","",INDEX('Agents Shift'!$B:$B,ROW()))</f>
        <v/>
      </c>
      <c r="B383" s="20" t="str">
        <f>IF($A383="","",_xlfn.XLOOKUP($A383,HC!$A:$A,HC!$B:$B,""))</f>
        <v/>
      </c>
      <c r="C383" s="19" t="str">
        <f>IF($A383="","",_xlfn.XLOOKUP($A383,HC!$A:$A,HC!$E:$E,""))</f>
        <v/>
      </c>
      <c r="D383" s="20" t="str">
        <f>IF($A383="","",_xlfn.XLOOKUP($A383,HC!$A:$A,HC!$D:$D,""))</f>
        <v/>
      </c>
      <c r="E383" s="68" t="str">
        <f>IF(OR($A383="",$AE$3=""),"",IFERROR(IF(ISBLANK(INDEX('Agents Shift'!$F:$S,MATCH($A383,'Agents Shift'!$B:$B,0),$AE$3)),"",INDEX('Agents Shift'!$F:$S,MATCH($A383,'Agents Shift'!$B:$B,0),$AE$3)),""))</f>
        <v/>
      </c>
      <c r="F383" s="68" t="str">
        <f>IF(OR($A383="",$AE$3=""),"",IFERROR(IF(ISBLANK(INDEX('Agents Shift'!$F:$S,MATCH($A383,'Agents Shift'!$B:$B,0),$AE$3+1)),"",INDEX('Agents Shift'!$F:$S,MATCH($A383,'Agents Shift'!$B:$B,0),$AE$3+1)),""))</f>
        <v/>
      </c>
      <c r="G383" s="20" t="str">
        <f>IF($A383="","",_xlfn.XLOOKUP($A383,HC!$A:$A,HC!$C:$C,""))</f>
        <v/>
      </c>
      <c r="H383" s="20" t="str">
        <f t="shared" si="65"/>
        <v/>
      </c>
      <c r="I383" s="19" t="str">
        <f t="shared" si="66"/>
        <v/>
      </c>
      <c r="J383" s="19" t="str">
        <f>IF(OR($A383="",$H383=""),"",IF($H383="Not in Web Tool","Unmatched",_xlfn.XLOOKUP($H383,'RAW Data'!$E:$E,'RAW Data'!$F:$F,"Unmapped")))</f>
        <v/>
      </c>
      <c r="K383" s="19" t="str">
        <f t="shared" si="67"/>
        <v/>
      </c>
      <c r="M383" s="21" t="str">
        <f t="shared" si="68"/>
        <v/>
      </c>
      <c r="N383" s="21" t="str">
        <f t="shared" si="69"/>
        <v/>
      </c>
      <c r="P383" s="22" t="s">
        <v>34</v>
      </c>
      <c r="Q383" s="23">
        <v>379</v>
      </c>
      <c r="R383" s="23" t="str">
        <f>IF($C$3="Live Paste",IF($P383="","",$P383&amp;""),IF($AD$3="","",INDEX('Extraction History'!$A$3:$DT$9102,$Q383,$AD$3)&amp;""))</f>
        <v>Employee State</v>
      </c>
      <c r="S383" s="23">
        <f t="shared" si="76"/>
        <v>2271</v>
      </c>
      <c r="T383" s="23" t="str">
        <f t="shared" si="70"/>
        <v/>
      </c>
      <c r="U383" s="23" t="str">
        <f t="shared" si="71"/>
        <v/>
      </c>
      <c r="V383" s="24" t="str">
        <f t="shared" si="72"/>
        <v/>
      </c>
      <c r="W383" s="23">
        <f t="shared" si="77"/>
        <v>2272</v>
      </c>
      <c r="X383" s="23" t="str">
        <f t="shared" si="73"/>
        <v/>
      </c>
      <c r="Y383" s="23" t="str">
        <f t="shared" si="74"/>
        <v/>
      </c>
      <c r="Z383" s="23" t="str">
        <f t="shared" si="75"/>
        <v/>
      </c>
      <c r="AA383" s="25" t="str">
        <f>IF($U383="","",IF(COUNTIF(HC!$C:$C,$U383)&gt;0,"Y",IF(COUNTIF($U$5:$U383,$U383)=1,"N","dup")))</f>
        <v/>
      </c>
    </row>
    <row r="384" spans="1:27" x14ac:dyDescent="0.3">
      <c r="A384" s="19" t="str">
        <f>IF(INDEX('Agents Shift'!$B:$B,ROW())="","",INDEX('Agents Shift'!$B:$B,ROW()))</f>
        <v/>
      </c>
      <c r="B384" s="20" t="str">
        <f>IF($A384="","",_xlfn.XLOOKUP($A384,HC!$A:$A,HC!$B:$B,""))</f>
        <v/>
      </c>
      <c r="C384" s="19" t="str">
        <f>IF($A384="","",_xlfn.XLOOKUP($A384,HC!$A:$A,HC!$E:$E,""))</f>
        <v/>
      </c>
      <c r="D384" s="20" t="str">
        <f>IF($A384="","",_xlfn.XLOOKUP($A384,HC!$A:$A,HC!$D:$D,""))</f>
        <v/>
      </c>
      <c r="E384" s="68" t="str">
        <f>IF(OR($A384="",$AE$3=""),"",IFERROR(IF(ISBLANK(INDEX('Agents Shift'!$F:$S,MATCH($A384,'Agents Shift'!$B:$B,0),$AE$3)),"",INDEX('Agents Shift'!$F:$S,MATCH($A384,'Agents Shift'!$B:$B,0),$AE$3)),""))</f>
        <v/>
      </c>
      <c r="F384" s="68" t="str">
        <f>IF(OR($A384="",$AE$3=""),"",IFERROR(IF(ISBLANK(INDEX('Agents Shift'!$F:$S,MATCH($A384,'Agents Shift'!$B:$B,0),$AE$3+1)),"",INDEX('Agents Shift'!$F:$S,MATCH($A384,'Agents Shift'!$B:$B,0),$AE$3+1)),""))</f>
        <v/>
      </c>
      <c r="G384" s="20" t="str">
        <f>IF($A384="","",_xlfn.XLOOKUP($A384,HC!$A:$A,HC!$C:$C,""))</f>
        <v/>
      </c>
      <c r="H384" s="20" t="str">
        <f t="shared" si="65"/>
        <v/>
      </c>
      <c r="I384" s="19" t="str">
        <f t="shared" si="66"/>
        <v/>
      </c>
      <c r="J384" s="19" t="str">
        <f>IF(OR($A384="",$H384=""),"",IF($H384="Not in Web Tool","Unmatched",_xlfn.XLOOKUP($H384,'RAW Data'!$E:$E,'RAW Data'!$F:$F,"Unmapped")))</f>
        <v/>
      </c>
      <c r="K384" s="19" t="str">
        <f t="shared" si="67"/>
        <v/>
      </c>
      <c r="M384" s="21" t="str">
        <f t="shared" si="68"/>
        <v/>
      </c>
      <c r="N384" s="21" t="str">
        <f t="shared" si="69"/>
        <v/>
      </c>
      <c r="P384" s="22" t="s">
        <v>39</v>
      </c>
      <c r="Q384" s="23">
        <v>380</v>
      </c>
      <c r="R384" s="23" t="str">
        <f>IF($C$3="Live Paste",IF($P384="","",$P384&amp;""),IF($AD$3="","",INDEX('Extraction History'!$A$3:$DT$9102,$Q384,$AD$3)&amp;""))</f>
        <v>DA</v>
      </c>
      <c r="S384" s="23">
        <f t="shared" si="76"/>
        <v>2277</v>
      </c>
      <c r="T384" s="23" t="str">
        <f t="shared" si="70"/>
        <v/>
      </c>
      <c r="U384" s="23" t="str">
        <f t="shared" si="71"/>
        <v/>
      </c>
      <c r="V384" s="24" t="str">
        <f t="shared" si="72"/>
        <v/>
      </c>
      <c r="W384" s="23">
        <f t="shared" si="77"/>
        <v>2278</v>
      </c>
      <c r="X384" s="23" t="str">
        <f t="shared" si="73"/>
        <v/>
      </c>
      <c r="Y384" s="23" t="str">
        <f t="shared" si="74"/>
        <v/>
      </c>
      <c r="Z384" s="23" t="str">
        <f t="shared" si="75"/>
        <v/>
      </c>
      <c r="AA384" s="25" t="str">
        <f>IF($U384="","",IF(COUNTIF(HC!$C:$C,$U384)&gt;0,"Y",IF(COUNTIF($U$5:$U384,$U384)=1,"N","dup")))</f>
        <v/>
      </c>
    </row>
    <row r="385" spans="1:27" x14ac:dyDescent="0.3">
      <c r="A385" s="19" t="str">
        <f>IF(INDEX('Agents Shift'!$B:$B,ROW())="","",INDEX('Agents Shift'!$B:$B,ROW()))</f>
        <v/>
      </c>
      <c r="B385" s="20" t="str">
        <f>IF($A385="","",_xlfn.XLOOKUP($A385,HC!$A:$A,HC!$B:$B,""))</f>
        <v/>
      </c>
      <c r="C385" s="19" t="str">
        <f>IF($A385="","",_xlfn.XLOOKUP($A385,HC!$A:$A,HC!$E:$E,""))</f>
        <v/>
      </c>
      <c r="D385" s="20" t="str">
        <f>IF($A385="","",_xlfn.XLOOKUP($A385,HC!$A:$A,HC!$D:$D,""))</f>
        <v/>
      </c>
      <c r="E385" s="68" t="str">
        <f>IF(OR($A385="",$AE$3=""),"",IFERROR(IF(ISBLANK(INDEX('Agents Shift'!$F:$S,MATCH($A385,'Agents Shift'!$B:$B,0),$AE$3)),"",INDEX('Agents Shift'!$F:$S,MATCH($A385,'Agents Shift'!$B:$B,0),$AE$3)),""))</f>
        <v/>
      </c>
      <c r="F385" s="68" t="str">
        <f>IF(OR($A385="",$AE$3=""),"",IFERROR(IF(ISBLANK(INDEX('Agents Shift'!$F:$S,MATCH($A385,'Agents Shift'!$B:$B,0),$AE$3+1)),"",INDEX('Agents Shift'!$F:$S,MATCH($A385,'Agents Shift'!$B:$B,0),$AE$3+1)),""))</f>
        <v/>
      </c>
      <c r="G385" s="20" t="str">
        <f>IF($A385="","",_xlfn.XLOOKUP($A385,HC!$A:$A,HC!$C:$C,""))</f>
        <v/>
      </c>
      <c r="H385" s="20" t="str">
        <f t="shared" si="65"/>
        <v/>
      </c>
      <c r="I385" s="19" t="str">
        <f t="shared" si="66"/>
        <v/>
      </c>
      <c r="J385" s="19" t="str">
        <f>IF(OR($A385="",$H385=""),"",IF($H385="Not in Web Tool","Unmatched",_xlfn.XLOOKUP($H385,'RAW Data'!$E:$E,'RAW Data'!$F:$F,"Unmapped")))</f>
        <v/>
      </c>
      <c r="K385" s="19" t="str">
        <f t="shared" si="67"/>
        <v/>
      </c>
      <c r="M385" s="21" t="str">
        <f t="shared" si="68"/>
        <v/>
      </c>
      <c r="N385" s="21" t="str">
        <f t="shared" si="69"/>
        <v/>
      </c>
      <c r="P385" s="22" t="s">
        <v>239</v>
      </c>
      <c r="Q385" s="23">
        <v>381</v>
      </c>
      <c r="R385" s="23" t="str">
        <f>IF($C$3="Live Paste",IF($P385="","",$P385&amp;""),IF($AD$3="","",INDEX('Extraction History'!$A$3:$DT$9102,$Q385,$AD$3)&amp;""))</f>
        <v>Dummy_USR 111 29351</v>
      </c>
      <c r="S385" s="23">
        <f t="shared" si="76"/>
        <v>2283</v>
      </c>
      <c r="T385" s="23" t="str">
        <f t="shared" si="70"/>
        <v/>
      </c>
      <c r="U385" s="23" t="str">
        <f t="shared" si="71"/>
        <v/>
      </c>
      <c r="V385" s="24" t="str">
        <f t="shared" si="72"/>
        <v/>
      </c>
      <c r="W385" s="23">
        <f t="shared" si="77"/>
        <v>2284</v>
      </c>
      <c r="X385" s="23" t="str">
        <f t="shared" si="73"/>
        <v/>
      </c>
      <c r="Y385" s="23" t="str">
        <f t="shared" si="74"/>
        <v/>
      </c>
      <c r="Z385" s="23" t="str">
        <f t="shared" si="75"/>
        <v/>
      </c>
      <c r="AA385" s="25" t="str">
        <f>IF($U385="","",IF(COUNTIF(HC!$C:$C,$U385)&gt;0,"Y",IF(COUNTIF($U$5:$U385,$U385)=1,"N","dup")))</f>
        <v/>
      </c>
    </row>
    <row r="386" spans="1:27" x14ac:dyDescent="0.3">
      <c r="A386" s="19" t="str">
        <f>IF(INDEX('Agents Shift'!$B:$B,ROW())="","",INDEX('Agents Shift'!$B:$B,ROW()))</f>
        <v/>
      </c>
      <c r="B386" s="20" t="str">
        <f>IF($A386="","",_xlfn.XLOOKUP($A386,HC!$A:$A,HC!$B:$B,""))</f>
        <v/>
      </c>
      <c r="C386" s="19" t="str">
        <f>IF($A386="","",_xlfn.XLOOKUP($A386,HC!$A:$A,HC!$E:$E,""))</f>
        <v/>
      </c>
      <c r="D386" s="20" t="str">
        <f>IF($A386="","",_xlfn.XLOOKUP($A386,HC!$A:$A,HC!$D:$D,""))</f>
        <v/>
      </c>
      <c r="E386" s="68" t="str">
        <f>IF(OR($A386="",$AE$3=""),"",IFERROR(IF(ISBLANK(INDEX('Agents Shift'!$F:$S,MATCH($A386,'Agents Shift'!$B:$B,0),$AE$3)),"",INDEX('Agents Shift'!$F:$S,MATCH($A386,'Agents Shift'!$B:$B,0),$AE$3)),""))</f>
        <v/>
      </c>
      <c r="F386" s="68" t="str">
        <f>IF(OR($A386="",$AE$3=""),"",IFERROR(IF(ISBLANK(INDEX('Agents Shift'!$F:$S,MATCH($A386,'Agents Shift'!$B:$B,0),$AE$3+1)),"",INDEX('Agents Shift'!$F:$S,MATCH($A386,'Agents Shift'!$B:$B,0),$AE$3+1)),""))</f>
        <v/>
      </c>
      <c r="G386" s="20" t="str">
        <f>IF($A386="","",_xlfn.XLOOKUP($A386,HC!$A:$A,HC!$C:$C,""))</f>
        <v/>
      </c>
      <c r="H386" s="20" t="str">
        <f t="shared" si="65"/>
        <v/>
      </c>
      <c r="I386" s="19" t="str">
        <f t="shared" si="66"/>
        <v/>
      </c>
      <c r="J386" s="19" t="str">
        <f>IF(OR($A386="",$H386=""),"",IF($H386="Not in Web Tool","Unmatched",_xlfn.XLOOKUP($H386,'RAW Data'!$E:$E,'RAW Data'!$F:$F,"Unmapped")))</f>
        <v/>
      </c>
      <c r="K386" s="19" t="str">
        <f t="shared" si="67"/>
        <v/>
      </c>
      <c r="M386" s="21" t="str">
        <f t="shared" si="68"/>
        <v/>
      </c>
      <c r="N386" s="21" t="str">
        <f t="shared" si="69"/>
        <v/>
      </c>
      <c r="P386" s="22" t="s">
        <v>240</v>
      </c>
      <c r="Q386" s="23">
        <v>382</v>
      </c>
      <c r="R386" s="23" t="str">
        <f>IF($C$3="Live Paste",IF($P386="","",$P386&amp;""),IF($AD$3="","",INDEX('Extraction History'!$A$3:$DT$9102,$Q386,$AD$3)&amp;""))</f>
        <v>Available · 05:53</v>
      </c>
      <c r="S386" s="23">
        <f t="shared" si="76"/>
        <v>2289</v>
      </c>
      <c r="T386" s="23" t="str">
        <f t="shared" si="70"/>
        <v/>
      </c>
      <c r="U386" s="23" t="str">
        <f t="shared" si="71"/>
        <v/>
      </c>
      <c r="V386" s="24" t="str">
        <f t="shared" si="72"/>
        <v/>
      </c>
      <c r="W386" s="23">
        <f t="shared" si="77"/>
        <v>2290</v>
      </c>
      <c r="X386" s="23" t="str">
        <f t="shared" si="73"/>
        <v/>
      </c>
      <c r="Y386" s="23" t="str">
        <f t="shared" si="74"/>
        <v/>
      </c>
      <c r="Z386" s="23" t="str">
        <f t="shared" si="75"/>
        <v/>
      </c>
      <c r="AA386" s="25" t="str">
        <f>IF($U386="","",IF(COUNTIF(HC!$C:$C,$U386)&gt;0,"Y",IF(COUNTIF($U$5:$U386,$U386)=1,"N","dup")))</f>
        <v/>
      </c>
    </row>
    <row r="387" spans="1:27" x14ac:dyDescent="0.3">
      <c r="A387" s="19" t="str">
        <f>IF(INDEX('Agents Shift'!$B:$B,ROW())="","",INDEX('Agents Shift'!$B:$B,ROW()))</f>
        <v/>
      </c>
      <c r="B387" s="20" t="str">
        <f>IF($A387="","",_xlfn.XLOOKUP($A387,HC!$A:$A,HC!$B:$B,""))</f>
        <v/>
      </c>
      <c r="C387" s="19" t="str">
        <f>IF($A387="","",_xlfn.XLOOKUP($A387,HC!$A:$A,HC!$E:$E,""))</f>
        <v/>
      </c>
      <c r="D387" s="20" t="str">
        <f>IF($A387="","",_xlfn.XLOOKUP($A387,HC!$A:$A,HC!$D:$D,""))</f>
        <v/>
      </c>
      <c r="E387" s="68" t="str">
        <f>IF(OR($A387="",$AE$3=""),"",IFERROR(IF(ISBLANK(INDEX('Agents Shift'!$F:$S,MATCH($A387,'Agents Shift'!$B:$B,0),$AE$3)),"",INDEX('Agents Shift'!$F:$S,MATCH($A387,'Agents Shift'!$B:$B,0),$AE$3)),""))</f>
        <v/>
      </c>
      <c r="F387" s="68" t="str">
        <f>IF(OR($A387="",$AE$3=""),"",IFERROR(IF(ISBLANK(INDEX('Agents Shift'!$F:$S,MATCH($A387,'Agents Shift'!$B:$B,0),$AE$3+1)),"",INDEX('Agents Shift'!$F:$S,MATCH($A387,'Agents Shift'!$B:$B,0),$AE$3+1)),""))</f>
        <v/>
      </c>
      <c r="G387" s="20" t="str">
        <f>IF($A387="","",_xlfn.XLOOKUP($A387,HC!$A:$A,HC!$C:$C,""))</f>
        <v/>
      </c>
      <c r="H387" s="20" t="str">
        <f t="shared" si="65"/>
        <v/>
      </c>
      <c r="I387" s="19" t="str">
        <f t="shared" si="66"/>
        <v/>
      </c>
      <c r="J387" s="19" t="str">
        <f>IF(OR($A387="",$H387=""),"",IF($H387="Not in Web Tool","Unmatched",_xlfn.XLOOKUP($H387,'RAW Data'!$E:$E,'RAW Data'!$F:$F,"Unmapped")))</f>
        <v/>
      </c>
      <c r="K387" s="19" t="str">
        <f t="shared" si="67"/>
        <v/>
      </c>
      <c r="M387" s="21" t="str">
        <f t="shared" si="68"/>
        <v/>
      </c>
      <c r="N387" s="21" t="str">
        <f t="shared" si="69"/>
        <v/>
      </c>
      <c r="P387" s="22" t="s">
        <v>241</v>
      </c>
      <c r="Q387" s="23">
        <v>383</v>
      </c>
      <c r="R387" s="23" t="str">
        <f>IF($C$3="Live Paste",IF($P387="","",$P387&amp;""),IF($AD$3="","",INDEX('Extraction History'!$A$3:$DT$9102,$Q387,$AD$3)&amp;""))</f>
        <v> 2  1  7</v>
      </c>
      <c r="S387" s="23">
        <f t="shared" si="76"/>
        <v>2295</v>
      </c>
      <c r="T387" s="23" t="str">
        <f t="shared" si="70"/>
        <v/>
      </c>
      <c r="U387" s="23" t="str">
        <f t="shared" si="71"/>
        <v/>
      </c>
      <c r="V387" s="24" t="str">
        <f t="shared" si="72"/>
        <v/>
      </c>
      <c r="W387" s="23">
        <f t="shared" si="77"/>
        <v>2296</v>
      </c>
      <c r="X387" s="23" t="str">
        <f t="shared" si="73"/>
        <v/>
      </c>
      <c r="Y387" s="23" t="str">
        <f t="shared" si="74"/>
        <v/>
      </c>
      <c r="Z387" s="23" t="str">
        <f t="shared" si="75"/>
        <v/>
      </c>
      <c r="AA387" s="25" t="str">
        <f>IF($U387="","",IF(COUNTIF(HC!$C:$C,$U387)&gt;0,"Y",IF(COUNTIF($U$5:$U387,$U387)=1,"N","dup")))</f>
        <v/>
      </c>
    </row>
    <row r="388" spans="1:27" x14ac:dyDescent="0.3">
      <c r="A388" s="19" t="str">
        <f>IF(INDEX('Agents Shift'!$B:$B,ROW())="","",INDEX('Agents Shift'!$B:$B,ROW()))</f>
        <v/>
      </c>
      <c r="B388" s="20" t="str">
        <f>IF($A388="","",_xlfn.XLOOKUP($A388,HC!$A:$A,HC!$B:$B,""))</f>
        <v/>
      </c>
      <c r="C388" s="19" t="str">
        <f>IF($A388="","",_xlfn.XLOOKUP($A388,HC!$A:$A,HC!$E:$E,""))</f>
        <v/>
      </c>
      <c r="D388" s="20" t="str">
        <f>IF($A388="","",_xlfn.XLOOKUP($A388,HC!$A:$A,HC!$D:$D,""))</f>
        <v/>
      </c>
      <c r="E388" s="68" t="str">
        <f>IF(OR($A388="",$AE$3=""),"",IFERROR(IF(ISBLANK(INDEX('Agents Shift'!$F:$S,MATCH($A388,'Agents Shift'!$B:$B,0),$AE$3)),"",INDEX('Agents Shift'!$F:$S,MATCH($A388,'Agents Shift'!$B:$B,0),$AE$3)),""))</f>
        <v/>
      </c>
      <c r="F388" s="68" t="str">
        <f>IF(OR($A388="",$AE$3=""),"",IFERROR(IF(ISBLANK(INDEX('Agents Shift'!$F:$S,MATCH($A388,'Agents Shift'!$B:$B,0),$AE$3+1)),"",INDEX('Agents Shift'!$F:$S,MATCH($A388,'Agents Shift'!$B:$B,0),$AE$3+1)),""))</f>
        <v/>
      </c>
      <c r="G388" s="20" t="str">
        <f>IF($A388="","",_xlfn.XLOOKUP($A388,HC!$A:$A,HC!$C:$C,""))</f>
        <v/>
      </c>
      <c r="H388" s="20" t="str">
        <f t="shared" si="65"/>
        <v/>
      </c>
      <c r="I388" s="19" t="str">
        <f t="shared" si="66"/>
        <v/>
      </c>
      <c r="J388" s="19" t="str">
        <f>IF(OR($A388="",$H388=""),"",IF($H388="Not in Web Tool","Unmatched",_xlfn.XLOOKUP($H388,'RAW Data'!$E:$E,'RAW Data'!$F:$F,"Unmapped")))</f>
        <v/>
      </c>
      <c r="K388" s="19" t="str">
        <f t="shared" si="67"/>
        <v/>
      </c>
      <c r="M388" s="21" t="str">
        <f t="shared" si="68"/>
        <v/>
      </c>
      <c r="N388" s="21" t="str">
        <f t="shared" si="69"/>
        <v/>
      </c>
      <c r="P388" s="22" t="s">
        <v>242</v>
      </c>
      <c r="Q388" s="23">
        <v>384</v>
      </c>
      <c r="R388" s="23" t="str">
        <f>IF($C$3="Live Paste",IF($P388="","",$P388&amp;""),IF($AD$3="","",INDEX('Extraction History'!$A$3:$DT$9102,$Q388,$AD$3)&amp;""))</f>
        <v> --:--:--  --:--:-- 9 June 2026 10:00 · 05:59:34</v>
      </c>
      <c r="S388" s="23">
        <f t="shared" si="76"/>
        <v>2301</v>
      </c>
      <c r="T388" s="23" t="str">
        <f t="shared" si="70"/>
        <v/>
      </c>
      <c r="U388" s="23" t="str">
        <f t="shared" si="71"/>
        <v/>
      </c>
      <c r="V388" s="24" t="str">
        <f t="shared" si="72"/>
        <v/>
      </c>
      <c r="W388" s="23">
        <f t="shared" si="77"/>
        <v>2302</v>
      </c>
      <c r="X388" s="23" t="str">
        <f t="shared" si="73"/>
        <v/>
      </c>
      <c r="Y388" s="23" t="str">
        <f t="shared" si="74"/>
        <v/>
      </c>
      <c r="Z388" s="23" t="str">
        <f t="shared" si="75"/>
        <v/>
      </c>
      <c r="AA388" s="25" t="str">
        <f>IF($U388="","",IF(COUNTIF(HC!$C:$C,$U388)&gt;0,"Y",IF(COUNTIF($U$5:$U388,$U388)=1,"N","dup")))</f>
        <v/>
      </c>
    </row>
    <row r="389" spans="1:27" x14ac:dyDescent="0.3">
      <c r="A389" s="19" t="str">
        <f>IF(INDEX('Agents Shift'!$B:$B,ROW())="","",INDEX('Agents Shift'!$B:$B,ROW()))</f>
        <v/>
      </c>
      <c r="B389" s="20" t="str">
        <f>IF($A389="","",_xlfn.XLOOKUP($A389,HC!$A:$A,HC!$B:$B,""))</f>
        <v/>
      </c>
      <c r="C389" s="19" t="str">
        <f>IF($A389="","",_xlfn.XLOOKUP($A389,HC!$A:$A,HC!$E:$E,""))</f>
        <v/>
      </c>
      <c r="D389" s="20" t="str">
        <f>IF($A389="","",_xlfn.XLOOKUP($A389,HC!$A:$A,HC!$D:$D,""))</f>
        <v/>
      </c>
      <c r="E389" s="68" t="str">
        <f>IF(OR($A389="",$AE$3=""),"",IFERROR(IF(ISBLANK(INDEX('Agents Shift'!$F:$S,MATCH($A389,'Agents Shift'!$B:$B,0),$AE$3)),"",INDEX('Agents Shift'!$F:$S,MATCH($A389,'Agents Shift'!$B:$B,0),$AE$3)),""))</f>
        <v/>
      </c>
      <c r="F389" s="68" t="str">
        <f>IF(OR($A389="",$AE$3=""),"",IFERROR(IF(ISBLANK(INDEX('Agents Shift'!$F:$S,MATCH($A389,'Agents Shift'!$B:$B,0),$AE$3+1)),"",INDEX('Agents Shift'!$F:$S,MATCH($A389,'Agents Shift'!$B:$B,0),$AE$3+1)),""))</f>
        <v/>
      </c>
      <c r="G389" s="20" t="str">
        <f>IF($A389="","",_xlfn.XLOOKUP($A389,HC!$A:$A,HC!$C:$C,""))</f>
        <v/>
      </c>
      <c r="H389" s="20" t="str">
        <f t="shared" ref="H389:H452" si="78">IF($G389="","",_xlfn.XLOOKUP($G389,$U:$U,$Z:$Z,"Not in Web Tool"))</f>
        <v/>
      </c>
      <c r="I389" s="19" t="str">
        <f t="shared" ref="I389:I452" si="79">IF($G389="","",_xlfn.XLOOKUP($G389,$U:$U,$Y:$Y,""))</f>
        <v/>
      </c>
      <c r="J389" s="19" t="str">
        <f>IF(OR($A389="",$H389=""),"",IF($H389="Not in Web Tool","Unmatched",_xlfn.XLOOKUP($H389,'RAW Data'!$E:$E,'RAW Data'!$F:$F,"Unmapped")))</f>
        <v/>
      </c>
      <c r="K389" s="19" t="str">
        <f t="shared" ref="K389:K452" si="80">_xlfn.IFS($J389="Yes","YES",$J389="","",$J389="No","NO",$J389="Not Productive",$H389,TRUE,$J389)</f>
        <v/>
      </c>
      <c r="M389" s="21" t="str">
        <f t="shared" ref="M389:M452" si="81">IF(ISNUMBER($E389),ROUND($E389*1440,0),"")</f>
        <v/>
      </c>
      <c r="N389" s="21" t="str">
        <f t="shared" ref="N389:N452" si="82">IF(AND(ISNUMBER($E389),ISNUMBER($F389)),ROUND($F389*1440,0)+IF($F389&lt;=$E389,1440,0),"")</f>
        <v/>
      </c>
      <c r="P389" s="22" t="s">
        <v>34</v>
      </c>
      <c r="Q389" s="23">
        <v>385</v>
      </c>
      <c r="R389" s="23" t="str">
        <f>IF($C$3="Live Paste",IF($P389="","",$P389&amp;""),IF($AD$3="","",INDEX('Extraction History'!$A$3:$DT$9102,$Q389,$AD$3)&amp;""))</f>
        <v>Employee State</v>
      </c>
      <c r="S389" s="23">
        <f t="shared" si="76"/>
        <v>2307</v>
      </c>
      <c r="T389" s="23" t="str">
        <f t="shared" ref="T389:T452" si="83">_xlfn.XLOOKUP($S389,$Q$5:$Q$9104,$R$5:$R$9104,"")</f>
        <v/>
      </c>
      <c r="U389" s="23" t="str">
        <f t="shared" ref="U389:U452" si="84">IFERROR(_xlfn.TEXTBEFORE($T389,_xlfn.UNICHAR(160),1),"")</f>
        <v/>
      </c>
      <c r="V389" s="24" t="str">
        <f t="shared" ref="V389:V452" si="85">IF($U389="","",_xlfn.TEXTAFTER($T389,_xlfn.UNICHAR(160),1))</f>
        <v/>
      </c>
      <c r="W389" s="23">
        <f t="shared" si="77"/>
        <v>2308</v>
      </c>
      <c r="X389" s="23" t="str">
        <f t="shared" ref="X389:X452" si="86">_xlfn.XLOOKUP($W389,$Q$5:$Q$9104,$R$5:$R$9104,"")</f>
        <v/>
      </c>
      <c r="Y389" s="23" t="str">
        <f t="shared" ref="Y389:Y452" si="87">IFERROR(IF($Z389="","",TRIM(SUBSTITUTE(_xlfn.TEXTAFTER($X389,_xlfn.UNICHAR(160)&amp;"·",1),_xlfn.UNICHAR(160)," "))),"")</f>
        <v/>
      </c>
      <c r="Z389" s="23" t="str">
        <f t="shared" ref="Z389:Z452" si="88">IFERROR(_xlfn.TEXTBEFORE($X389,_xlfn.UNICHAR(160),1),$X389)</f>
        <v/>
      </c>
      <c r="AA389" s="25" t="str">
        <f>IF($U389="","",IF(COUNTIF(HC!$C:$C,$U389)&gt;0,"Y",IF(COUNTIF($U$5:$U389,$U389)=1,"N","dup")))</f>
        <v/>
      </c>
    </row>
    <row r="390" spans="1:27" x14ac:dyDescent="0.3">
      <c r="A390" s="19" t="str">
        <f>IF(INDEX('Agents Shift'!$B:$B,ROW())="","",INDEX('Agents Shift'!$B:$B,ROW()))</f>
        <v/>
      </c>
      <c r="B390" s="20" t="str">
        <f>IF($A390="","",_xlfn.XLOOKUP($A390,HC!$A:$A,HC!$B:$B,""))</f>
        <v/>
      </c>
      <c r="C390" s="19" t="str">
        <f>IF($A390="","",_xlfn.XLOOKUP($A390,HC!$A:$A,HC!$E:$E,""))</f>
        <v/>
      </c>
      <c r="D390" s="20" t="str">
        <f>IF($A390="","",_xlfn.XLOOKUP($A390,HC!$A:$A,HC!$D:$D,""))</f>
        <v/>
      </c>
      <c r="E390" s="68" t="str">
        <f>IF(OR($A390="",$AE$3=""),"",IFERROR(IF(ISBLANK(INDEX('Agents Shift'!$F:$S,MATCH($A390,'Agents Shift'!$B:$B,0),$AE$3)),"",INDEX('Agents Shift'!$F:$S,MATCH($A390,'Agents Shift'!$B:$B,0),$AE$3)),""))</f>
        <v/>
      </c>
      <c r="F390" s="68" t="str">
        <f>IF(OR($A390="",$AE$3=""),"",IFERROR(IF(ISBLANK(INDEX('Agents Shift'!$F:$S,MATCH($A390,'Agents Shift'!$B:$B,0),$AE$3+1)),"",INDEX('Agents Shift'!$F:$S,MATCH($A390,'Agents Shift'!$B:$B,0),$AE$3+1)),""))</f>
        <v/>
      </c>
      <c r="G390" s="20" t="str">
        <f>IF($A390="","",_xlfn.XLOOKUP($A390,HC!$A:$A,HC!$C:$C,""))</f>
        <v/>
      </c>
      <c r="H390" s="20" t="str">
        <f t="shared" si="78"/>
        <v/>
      </c>
      <c r="I390" s="19" t="str">
        <f t="shared" si="79"/>
        <v/>
      </c>
      <c r="J390" s="19" t="str">
        <f>IF(OR($A390="",$H390=""),"",IF($H390="Not in Web Tool","Unmatched",_xlfn.XLOOKUP($H390,'RAW Data'!$E:$E,'RAW Data'!$F:$F,"Unmapped")))</f>
        <v/>
      </c>
      <c r="K390" s="19" t="str">
        <f t="shared" si="80"/>
        <v/>
      </c>
      <c r="M390" s="21" t="str">
        <f t="shared" si="81"/>
        <v/>
      </c>
      <c r="N390" s="21" t="str">
        <f t="shared" si="82"/>
        <v/>
      </c>
      <c r="P390" s="22" t="s">
        <v>39</v>
      </c>
      <c r="Q390" s="23">
        <v>386</v>
      </c>
      <c r="R390" s="23" t="str">
        <f>IF($C$3="Live Paste",IF($P390="","",$P390&amp;""),IF($AD$3="","",INDEX('Extraction History'!$A$3:$DT$9102,$Q390,$AD$3)&amp;""))</f>
        <v>DA</v>
      </c>
      <c r="S390" s="23">
        <f t="shared" ref="S390:S453" si="89">S389+6</f>
        <v>2313</v>
      </c>
      <c r="T390" s="23" t="str">
        <f t="shared" si="83"/>
        <v/>
      </c>
      <c r="U390" s="23" t="str">
        <f t="shared" si="84"/>
        <v/>
      </c>
      <c r="V390" s="24" t="str">
        <f t="shared" si="85"/>
        <v/>
      </c>
      <c r="W390" s="23">
        <f t="shared" ref="W390:W453" si="90">W389+6</f>
        <v>2314</v>
      </c>
      <c r="X390" s="23" t="str">
        <f t="shared" si="86"/>
        <v/>
      </c>
      <c r="Y390" s="23" t="str">
        <f t="shared" si="87"/>
        <v/>
      </c>
      <c r="Z390" s="23" t="str">
        <f t="shared" si="88"/>
        <v/>
      </c>
      <c r="AA390" s="25" t="str">
        <f>IF($U390="","",IF(COUNTIF(HC!$C:$C,$U390)&gt;0,"Y",IF(COUNTIF($U$5:$U390,$U390)=1,"N","dup")))</f>
        <v/>
      </c>
    </row>
    <row r="391" spans="1:27" x14ac:dyDescent="0.3">
      <c r="A391" s="19" t="str">
        <f>IF(INDEX('Agents Shift'!$B:$B,ROW())="","",INDEX('Agents Shift'!$B:$B,ROW()))</f>
        <v/>
      </c>
      <c r="B391" s="20" t="str">
        <f>IF($A391="","",_xlfn.XLOOKUP($A391,HC!$A:$A,HC!$B:$B,""))</f>
        <v/>
      </c>
      <c r="C391" s="19" t="str">
        <f>IF($A391="","",_xlfn.XLOOKUP($A391,HC!$A:$A,HC!$E:$E,""))</f>
        <v/>
      </c>
      <c r="D391" s="20" t="str">
        <f>IF($A391="","",_xlfn.XLOOKUP($A391,HC!$A:$A,HC!$D:$D,""))</f>
        <v/>
      </c>
      <c r="E391" s="68" t="str">
        <f>IF(OR($A391="",$AE$3=""),"",IFERROR(IF(ISBLANK(INDEX('Agents Shift'!$F:$S,MATCH($A391,'Agents Shift'!$B:$B,0),$AE$3)),"",INDEX('Agents Shift'!$F:$S,MATCH($A391,'Agents Shift'!$B:$B,0),$AE$3)),""))</f>
        <v/>
      </c>
      <c r="F391" s="68" t="str">
        <f>IF(OR($A391="",$AE$3=""),"",IFERROR(IF(ISBLANK(INDEX('Agents Shift'!$F:$S,MATCH($A391,'Agents Shift'!$B:$B,0),$AE$3+1)),"",INDEX('Agents Shift'!$F:$S,MATCH($A391,'Agents Shift'!$B:$B,0),$AE$3+1)),""))</f>
        <v/>
      </c>
      <c r="G391" s="20" t="str">
        <f>IF($A391="","",_xlfn.XLOOKUP($A391,HC!$A:$A,HC!$C:$C,""))</f>
        <v/>
      </c>
      <c r="H391" s="20" t="str">
        <f t="shared" si="78"/>
        <v/>
      </c>
      <c r="I391" s="19" t="str">
        <f t="shared" si="79"/>
        <v/>
      </c>
      <c r="J391" s="19" t="str">
        <f>IF(OR($A391="",$H391=""),"",IF($H391="Not in Web Tool","Unmatched",_xlfn.XLOOKUP($H391,'RAW Data'!$E:$E,'RAW Data'!$F:$F,"Unmapped")))</f>
        <v/>
      </c>
      <c r="K391" s="19" t="str">
        <f t="shared" si="80"/>
        <v/>
      </c>
      <c r="M391" s="21" t="str">
        <f t="shared" si="81"/>
        <v/>
      </c>
      <c r="N391" s="21" t="str">
        <f t="shared" si="82"/>
        <v/>
      </c>
      <c r="P391" s="22" t="s">
        <v>243</v>
      </c>
      <c r="Q391" s="23">
        <v>387</v>
      </c>
      <c r="R391" s="23" t="str">
        <f>IF($C$3="Live Paste",IF($P391="","",$P391&amp;""),IF($AD$3="","",INDEX('Extraction History'!$A$3:$DT$9102,$Q391,$AD$3)&amp;""))</f>
        <v>Dummy_USR 110 29392</v>
      </c>
      <c r="S391" s="23">
        <f t="shared" si="89"/>
        <v>2319</v>
      </c>
      <c r="T391" s="23" t="str">
        <f t="shared" si="83"/>
        <v/>
      </c>
      <c r="U391" s="23" t="str">
        <f t="shared" si="84"/>
        <v/>
      </c>
      <c r="V391" s="24" t="str">
        <f t="shared" si="85"/>
        <v/>
      </c>
      <c r="W391" s="23">
        <f t="shared" si="90"/>
        <v>2320</v>
      </c>
      <c r="X391" s="23" t="str">
        <f t="shared" si="86"/>
        <v/>
      </c>
      <c r="Y391" s="23" t="str">
        <f t="shared" si="87"/>
        <v/>
      </c>
      <c r="Z391" s="23" t="str">
        <f t="shared" si="88"/>
        <v/>
      </c>
      <c r="AA391" s="25" t="str">
        <f>IF($U391="","",IF(COUNTIF(HC!$C:$C,$U391)&gt;0,"Y",IF(COUNTIF($U$5:$U391,$U391)=1,"N","dup")))</f>
        <v/>
      </c>
    </row>
    <row r="392" spans="1:27" x14ac:dyDescent="0.3">
      <c r="A392" s="19" t="str">
        <f>IF(INDEX('Agents Shift'!$B:$B,ROW())="","",INDEX('Agents Shift'!$B:$B,ROW()))</f>
        <v/>
      </c>
      <c r="B392" s="20" t="str">
        <f>IF($A392="","",_xlfn.XLOOKUP($A392,HC!$A:$A,HC!$B:$B,""))</f>
        <v/>
      </c>
      <c r="C392" s="19" t="str">
        <f>IF($A392="","",_xlfn.XLOOKUP($A392,HC!$A:$A,HC!$E:$E,""))</f>
        <v/>
      </c>
      <c r="D392" s="20" t="str">
        <f>IF($A392="","",_xlfn.XLOOKUP($A392,HC!$A:$A,HC!$D:$D,""))</f>
        <v/>
      </c>
      <c r="E392" s="68" t="str">
        <f>IF(OR($A392="",$AE$3=""),"",IFERROR(IF(ISBLANK(INDEX('Agents Shift'!$F:$S,MATCH($A392,'Agents Shift'!$B:$B,0),$AE$3)),"",INDEX('Agents Shift'!$F:$S,MATCH($A392,'Agents Shift'!$B:$B,0),$AE$3)),""))</f>
        <v/>
      </c>
      <c r="F392" s="68" t="str">
        <f>IF(OR($A392="",$AE$3=""),"",IFERROR(IF(ISBLANK(INDEX('Agents Shift'!$F:$S,MATCH($A392,'Agents Shift'!$B:$B,0),$AE$3+1)),"",INDEX('Agents Shift'!$F:$S,MATCH($A392,'Agents Shift'!$B:$B,0),$AE$3+1)),""))</f>
        <v/>
      </c>
      <c r="G392" s="20" t="str">
        <f>IF($A392="","",_xlfn.XLOOKUP($A392,HC!$A:$A,HC!$C:$C,""))</f>
        <v/>
      </c>
      <c r="H392" s="20" t="str">
        <f t="shared" si="78"/>
        <v/>
      </c>
      <c r="I392" s="19" t="str">
        <f t="shared" si="79"/>
        <v/>
      </c>
      <c r="J392" s="19" t="str">
        <f>IF(OR($A392="",$H392=""),"",IF($H392="Not in Web Tool","Unmatched",_xlfn.XLOOKUP($H392,'RAW Data'!$E:$E,'RAW Data'!$F:$F,"Unmapped")))</f>
        <v/>
      </c>
      <c r="K392" s="19" t="str">
        <f t="shared" si="80"/>
        <v/>
      </c>
      <c r="M392" s="21" t="str">
        <f t="shared" si="81"/>
        <v/>
      </c>
      <c r="N392" s="21" t="str">
        <f t="shared" si="82"/>
        <v/>
      </c>
      <c r="P392" s="22" t="s">
        <v>244</v>
      </c>
      <c r="Q392" s="23">
        <v>388</v>
      </c>
      <c r="R392" s="23" t="str">
        <f>IF($C$3="Live Paste",IF($P392="","",$P392&amp;""),IF($AD$3="","",INDEX('Extraction History'!$A$3:$DT$9102,$Q392,$AD$3)&amp;""))</f>
        <v>Offline · 21:00:08</v>
      </c>
      <c r="S392" s="23">
        <f t="shared" si="89"/>
        <v>2325</v>
      </c>
      <c r="T392" s="23" t="str">
        <f t="shared" si="83"/>
        <v/>
      </c>
      <c r="U392" s="23" t="str">
        <f t="shared" si="84"/>
        <v/>
      </c>
      <c r="V392" s="24" t="str">
        <f t="shared" si="85"/>
        <v/>
      </c>
      <c r="W392" s="23">
        <f t="shared" si="90"/>
        <v>2326</v>
      </c>
      <c r="X392" s="23" t="str">
        <f t="shared" si="86"/>
        <v/>
      </c>
      <c r="Y392" s="23" t="str">
        <f t="shared" si="87"/>
        <v/>
      </c>
      <c r="Z392" s="23" t="str">
        <f t="shared" si="88"/>
        <v/>
      </c>
      <c r="AA392" s="25" t="str">
        <f>IF($U392="","",IF(COUNTIF(HC!$C:$C,$U392)&gt;0,"Y",IF(COUNTIF($U$5:$U392,$U392)=1,"N","dup")))</f>
        <v/>
      </c>
    </row>
    <row r="393" spans="1:27" x14ac:dyDescent="0.3">
      <c r="A393" s="19" t="str">
        <f>IF(INDEX('Agents Shift'!$B:$B,ROW())="","",INDEX('Agents Shift'!$B:$B,ROW()))</f>
        <v/>
      </c>
      <c r="B393" s="20" t="str">
        <f>IF($A393="","",_xlfn.XLOOKUP($A393,HC!$A:$A,HC!$B:$B,""))</f>
        <v/>
      </c>
      <c r="C393" s="19" t="str">
        <f>IF($A393="","",_xlfn.XLOOKUP($A393,HC!$A:$A,HC!$E:$E,""))</f>
        <v/>
      </c>
      <c r="D393" s="20" t="str">
        <f>IF($A393="","",_xlfn.XLOOKUP($A393,HC!$A:$A,HC!$D:$D,""))</f>
        <v/>
      </c>
      <c r="E393" s="68" t="str">
        <f>IF(OR($A393="",$AE$3=""),"",IFERROR(IF(ISBLANK(INDEX('Agents Shift'!$F:$S,MATCH($A393,'Agents Shift'!$B:$B,0),$AE$3)),"",INDEX('Agents Shift'!$F:$S,MATCH($A393,'Agents Shift'!$B:$B,0),$AE$3)),""))</f>
        <v/>
      </c>
      <c r="F393" s="68" t="str">
        <f>IF(OR($A393="",$AE$3=""),"",IFERROR(IF(ISBLANK(INDEX('Agents Shift'!$F:$S,MATCH($A393,'Agents Shift'!$B:$B,0),$AE$3+1)),"",INDEX('Agents Shift'!$F:$S,MATCH($A393,'Agents Shift'!$B:$B,0),$AE$3+1)),""))</f>
        <v/>
      </c>
      <c r="G393" s="20" t="str">
        <f>IF($A393="","",_xlfn.XLOOKUP($A393,HC!$A:$A,HC!$C:$C,""))</f>
        <v/>
      </c>
      <c r="H393" s="20" t="str">
        <f t="shared" si="78"/>
        <v/>
      </c>
      <c r="I393" s="19" t="str">
        <f t="shared" si="79"/>
        <v/>
      </c>
      <c r="J393" s="19" t="str">
        <f>IF(OR($A393="",$H393=""),"",IF($H393="Not in Web Tool","Unmatched",_xlfn.XLOOKUP($H393,'RAW Data'!$E:$E,'RAW Data'!$F:$F,"Unmapped")))</f>
        <v/>
      </c>
      <c r="K393" s="19" t="str">
        <f t="shared" si="80"/>
        <v/>
      </c>
      <c r="M393" s="21" t="str">
        <f t="shared" si="81"/>
        <v/>
      </c>
      <c r="N393" s="21" t="str">
        <f t="shared" si="82"/>
        <v/>
      </c>
      <c r="P393" s="22" t="s">
        <v>119</v>
      </c>
      <c r="Q393" s="23">
        <v>389</v>
      </c>
      <c r="R393" s="23" t="str">
        <f>IF($C$3="Live Paste",IF($P393="","",$P393&amp;""),IF($AD$3="","",INDEX('Extraction History'!$A$3:$DT$9102,$Q393,$AD$3)&amp;""))</f>
        <v> 0  0  0</v>
      </c>
      <c r="S393" s="23">
        <f t="shared" si="89"/>
        <v>2331</v>
      </c>
      <c r="T393" s="23" t="str">
        <f t="shared" si="83"/>
        <v/>
      </c>
      <c r="U393" s="23" t="str">
        <f t="shared" si="84"/>
        <v/>
      </c>
      <c r="V393" s="24" t="str">
        <f t="shared" si="85"/>
        <v/>
      </c>
      <c r="W393" s="23">
        <f t="shared" si="90"/>
        <v>2332</v>
      </c>
      <c r="X393" s="23" t="str">
        <f t="shared" si="86"/>
        <v/>
      </c>
      <c r="Y393" s="23" t="str">
        <f t="shared" si="87"/>
        <v/>
      </c>
      <c r="Z393" s="23" t="str">
        <f t="shared" si="88"/>
        <v/>
      </c>
      <c r="AA393" s="25" t="str">
        <f>IF($U393="","",IF(COUNTIF(HC!$C:$C,$U393)&gt;0,"Y",IF(COUNTIF($U$5:$U393,$U393)=1,"N","dup")))</f>
        <v/>
      </c>
    </row>
    <row r="394" spans="1:27" x14ac:dyDescent="0.3">
      <c r="A394" s="19" t="str">
        <f>IF(INDEX('Agents Shift'!$B:$B,ROW())="","",INDEX('Agents Shift'!$B:$B,ROW()))</f>
        <v/>
      </c>
      <c r="B394" s="20" t="str">
        <f>IF($A394="","",_xlfn.XLOOKUP($A394,HC!$A:$A,HC!$B:$B,""))</f>
        <v/>
      </c>
      <c r="C394" s="19" t="str">
        <f>IF($A394="","",_xlfn.XLOOKUP($A394,HC!$A:$A,HC!$E:$E,""))</f>
        <v/>
      </c>
      <c r="D394" s="20" t="str">
        <f>IF($A394="","",_xlfn.XLOOKUP($A394,HC!$A:$A,HC!$D:$D,""))</f>
        <v/>
      </c>
      <c r="E394" s="68" t="str">
        <f>IF(OR($A394="",$AE$3=""),"",IFERROR(IF(ISBLANK(INDEX('Agents Shift'!$F:$S,MATCH($A394,'Agents Shift'!$B:$B,0),$AE$3)),"",INDEX('Agents Shift'!$F:$S,MATCH($A394,'Agents Shift'!$B:$B,0),$AE$3)),""))</f>
        <v/>
      </c>
      <c r="F394" s="68" t="str">
        <f>IF(OR($A394="",$AE$3=""),"",IFERROR(IF(ISBLANK(INDEX('Agents Shift'!$F:$S,MATCH($A394,'Agents Shift'!$B:$B,0),$AE$3+1)),"",INDEX('Agents Shift'!$F:$S,MATCH($A394,'Agents Shift'!$B:$B,0),$AE$3+1)),""))</f>
        <v/>
      </c>
      <c r="G394" s="20" t="str">
        <f>IF($A394="","",_xlfn.XLOOKUP($A394,HC!$A:$A,HC!$C:$C,""))</f>
        <v/>
      </c>
      <c r="H394" s="20" t="str">
        <f t="shared" si="78"/>
        <v/>
      </c>
      <c r="I394" s="19" t="str">
        <f t="shared" si="79"/>
        <v/>
      </c>
      <c r="J394" s="19" t="str">
        <f>IF(OR($A394="",$H394=""),"",IF($H394="Not in Web Tool","Unmatched",_xlfn.XLOOKUP($H394,'RAW Data'!$E:$E,'RAW Data'!$F:$F,"Unmapped")))</f>
        <v/>
      </c>
      <c r="K394" s="19" t="str">
        <f t="shared" si="80"/>
        <v/>
      </c>
      <c r="M394" s="21" t="str">
        <f t="shared" si="81"/>
        <v/>
      </c>
      <c r="N394" s="21" t="str">
        <f t="shared" si="82"/>
        <v/>
      </c>
      <c r="P394" s="22" t="s">
        <v>188</v>
      </c>
      <c r="Q394" s="23">
        <v>390</v>
      </c>
      <c r="R394" s="23" t="str">
        <f>IF($C$3="Live Paste",IF($P394="","",$P394&amp;""),IF($AD$3="","",INDEX('Extraction History'!$A$3:$DT$9102,$Q394,$AD$3)&amp;""))</f>
        <v> --:--:--  --:--:--  --:--:--</v>
      </c>
      <c r="S394" s="23">
        <f t="shared" si="89"/>
        <v>2337</v>
      </c>
      <c r="T394" s="23" t="str">
        <f t="shared" si="83"/>
        <v/>
      </c>
      <c r="U394" s="23" t="str">
        <f t="shared" si="84"/>
        <v/>
      </c>
      <c r="V394" s="24" t="str">
        <f t="shared" si="85"/>
        <v/>
      </c>
      <c r="W394" s="23">
        <f t="shared" si="90"/>
        <v>2338</v>
      </c>
      <c r="X394" s="23" t="str">
        <f t="shared" si="86"/>
        <v/>
      </c>
      <c r="Y394" s="23" t="str">
        <f t="shared" si="87"/>
        <v/>
      </c>
      <c r="Z394" s="23" t="str">
        <f t="shared" si="88"/>
        <v/>
      </c>
      <c r="AA394" s="25" t="str">
        <f>IF($U394="","",IF(COUNTIF(HC!$C:$C,$U394)&gt;0,"Y",IF(COUNTIF($U$5:$U394,$U394)=1,"N","dup")))</f>
        <v/>
      </c>
    </row>
    <row r="395" spans="1:27" x14ac:dyDescent="0.3">
      <c r="A395" s="19" t="str">
        <f>IF(INDEX('Agents Shift'!$B:$B,ROW())="","",INDEX('Agents Shift'!$B:$B,ROW()))</f>
        <v/>
      </c>
      <c r="B395" s="20" t="str">
        <f>IF($A395="","",_xlfn.XLOOKUP($A395,HC!$A:$A,HC!$B:$B,""))</f>
        <v/>
      </c>
      <c r="C395" s="19" t="str">
        <f>IF($A395="","",_xlfn.XLOOKUP($A395,HC!$A:$A,HC!$E:$E,""))</f>
        <v/>
      </c>
      <c r="D395" s="20" t="str">
        <f>IF($A395="","",_xlfn.XLOOKUP($A395,HC!$A:$A,HC!$D:$D,""))</f>
        <v/>
      </c>
      <c r="E395" s="68" t="str">
        <f>IF(OR($A395="",$AE$3=""),"",IFERROR(IF(ISBLANK(INDEX('Agents Shift'!$F:$S,MATCH($A395,'Agents Shift'!$B:$B,0),$AE$3)),"",INDEX('Agents Shift'!$F:$S,MATCH($A395,'Agents Shift'!$B:$B,0),$AE$3)),""))</f>
        <v/>
      </c>
      <c r="F395" s="68" t="str">
        <f>IF(OR($A395="",$AE$3=""),"",IFERROR(IF(ISBLANK(INDEX('Agents Shift'!$F:$S,MATCH($A395,'Agents Shift'!$B:$B,0),$AE$3+1)),"",INDEX('Agents Shift'!$F:$S,MATCH($A395,'Agents Shift'!$B:$B,0),$AE$3+1)),""))</f>
        <v/>
      </c>
      <c r="G395" s="20" t="str">
        <f>IF($A395="","",_xlfn.XLOOKUP($A395,HC!$A:$A,HC!$C:$C,""))</f>
        <v/>
      </c>
      <c r="H395" s="20" t="str">
        <f t="shared" si="78"/>
        <v/>
      </c>
      <c r="I395" s="19" t="str">
        <f t="shared" si="79"/>
        <v/>
      </c>
      <c r="J395" s="19" t="str">
        <f>IF(OR($A395="",$H395=""),"",IF($H395="Not in Web Tool","Unmatched",_xlfn.XLOOKUP($H395,'RAW Data'!$E:$E,'RAW Data'!$F:$F,"Unmapped")))</f>
        <v/>
      </c>
      <c r="K395" s="19" t="str">
        <f t="shared" si="80"/>
        <v/>
      </c>
      <c r="M395" s="21" t="str">
        <f t="shared" si="81"/>
        <v/>
      </c>
      <c r="N395" s="21" t="str">
        <f t="shared" si="82"/>
        <v/>
      </c>
      <c r="P395" s="22" t="s">
        <v>34</v>
      </c>
      <c r="Q395" s="23">
        <v>391</v>
      </c>
      <c r="R395" s="23" t="str">
        <f>IF($C$3="Live Paste",IF($P395="","",$P395&amp;""),IF($AD$3="","",INDEX('Extraction History'!$A$3:$DT$9102,$Q395,$AD$3)&amp;""))</f>
        <v>Employee State</v>
      </c>
      <c r="S395" s="23">
        <f t="shared" si="89"/>
        <v>2343</v>
      </c>
      <c r="T395" s="23" t="str">
        <f t="shared" si="83"/>
        <v/>
      </c>
      <c r="U395" s="23" t="str">
        <f t="shared" si="84"/>
        <v/>
      </c>
      <c r="V395" s="24" t="str">
        <f t="shared" si="85"/>
        <v/>
      </c>
      <c r="W395" s="23">
        <f t="shared" si="90"/>
        <v>2344</v>
      </c>
      <c r="X395" s="23" t="str">
        <f t="shared" si="86"/>
        <v/>
      </c>
      <c r="Y395" s="23" t="str">
        <f t="shared" si="87"/>
        <v/>
      </c>
      <c r="Z395" s="23" t="str">
        <f t="shared" si="88"/>
        <v/>
      </c>
      <c r="AA395" s="25" t="str">
        <f>IF($U395="","",IF(COUNTIF(HC!$C:$C,$U395)&gt;0,"Y",IF(COUNTIF($U$5:$U395,$U395)=1,"N","dup")))</f>
        <v/>
      </c>
    </row>
    <row r="396" spans="1:27" x14ac:dyDescent="0.3">
      <c r="A396" s="19" t="str">
        <f>IF(INDEX('Agents Shift'!$B:$B,ROW())="","",INDEX('Agents Shift'!$B:$B,ROW()))</f>
        <v/>
      </c>
      <c r="B396" s="20" t="str">
        <f>IF($A396="","",_xlfn.XLOOKUP($A396,HC!$A:$A,HC!$B:$B,""))</f>
        <v/>
      </c>
      <c r="C396" s="19" t="str">
        <f>IF($A396="","",_xlfn.XLOOKUP($A396,HC!$A:$A,HC!$E:$E,""))</f>
        <v/>
      </c>
      <c r="D396" s="20" t="str">
        <f>IF($A396="","",_xlfn.XLOOKUP($A396,HC!$A:$A,HC!$D:$D,""))</f>
        <v/>
      </c>
      <c r="E396" s="68" t="str">
        <f>IF(OR($A396="",$AE$3=""),"",IFERROR(IF(ISBLANK(INDEX('Agents Shift'!$F:$S,MATCH($A396,'Agents Shift'!$B:$B,0),$AE$3)),"",INDEX('Agents Shift'!$F:$S,MATCH($A396,'Agents Shift'!$B:$B,0),$AE$3)),""))</f>
        <v/>
      </c>
      <c r="F396" s="68" t="str">
        <f>IF(OR($A396="",$AE$3=""),"",IFERROR(IF(ISBLANK(INDEX('Agents Shift'!$F:$S,MATCH($A396,'Agents Shift'!$B:$B,0),$AE$3+1)),"",INDEX('Agents Shift'!$F:$S,MATCH($A396,'Agents Shift'!$B:$B,0),$AE$3+1)),""))</f>
        <v/>
      </c>
      <c r="G396" s="20" t="str">
        <f>IF($A396="","",_xlfn.XLOOKUP($A396,HC!$A:$A,HC!$C:$C,""))</f>
        <v/>
      </c>
      <c r="H396" s="20" t="str">
        <f t="shared" si="78"/>
        <v/>
      </c>
      <c r="I396" s="19" t="str">
        <f t="shared" si="79"/>
        <v/>
      </c>
      <c r="J396" s="19" t="str">
        <f>IF(OR($A396="",$H396=""),"",IF($H396="Not in Web Tool","Unmatched",_xlfn.XLOOKUP($H396,'RAW Data'!$E:$E,'RAW Data'!$F:$F,"Unmapped")))</f>
        <v/>
      </c>
      <c r="K396" s="19" t="str">
        <f t="shared" si="80"/>
        <v/>
      </c>
      <c r="M396" s="21" t="str">
        <f t="shared" si="81"/>
        <v/>
      </c>
      <c r="N396" s="21" t="str">
        <f t="shared" si="82"/>
        <v/>
      </c>
      <c r="P396" s="22" t="s">
        <v>39</v>
      </c>
      <c r="Q396" s="23">
        <v>392</v>
      </c>
      <c r="R396" s="23" t="str">
        <f>IF($C$3="Live Paste",IF($P396="","",$P396&amp;""),IF($AD$3="","",INDEX('Extraction History'!$A$3:$DT$9102,$Q396,$AD$3)&amp;""))</f>
        <v>DA</v>
      </c>
      <c r="S396" s="23">
        <f t="shared" si="89"/>
        <v>2349</v>
      </c>
      <c r="T396" s="23" t="str">
        <f t="shared" si="83"/>
        <v/>
      </c>
      <c r="U396" s="23" t="str">
        <f t="shared" si="84"/>
        <v/>
      </c>
      <c r="V396" s="24" t="str">
        <f t="shared" si="85"/>
        <v/>
      </c>
      <c r="W396" s="23">
        <f t="shared" si="90"/>
        <v>2350</v>
      </c>
      <c r="X396" s="23" t="str">
        <f t="shared" si="86"/>
        <v/>
      </c>
      <c r="Y396" s="23" t="str">
        <f t="shared" si="87"/>
        <v/>
      </c>
      <c r="Z396" s="23" t="str">
        <f t="shared" si="88"/>
        <v/>
      </c>
      <c r="AA396" s="25" t="str">
        <f>IF($U396="","",IF(COUNTIF(HC!$C:$C,$U396)&gt;0,"Y",IF(COUNTIF($U$5:$U396,$U396)=1,"N","dup")))</f>
        <v/>
      </c>
    </row>
    <row r="397" spans="1:27" x14ac:dyDescent="0.3">
      <c r="A397" s="19" t="str">
        <f>IF(INDEX('Agents Shift'!$B:$B,ROW())="","",INDEX('Agents Shift'!$B:$B,ROW()))</f>
        <v/>
      </c>
      <c r="B397" s="20" t="str">
        <f>IF($A397="","",_xlfn.XLOOKUP($A397,HC!$A:$A,HC!$B:$B,""))</f>
        <v/>
      </c>
      <c r="C397" s="19" t="str">
        <f>IF($A397="","",_xlfn.XLOOKUP($A397,HC!$A:$A,HC!$E:$E,""))</f>
        <v/>
      </c>
      <c r="D397" s="20" t="str">
        <f>IF($A397="","",_xlfn.XLOOKUP($A397,HC!$A:$A,HC!$D:$D,""))</f>
        <v/>
      </c>
      <c r="E397" s="68" t="str">
        <f>IF(OR($A397="",$AE$3=""),"",IFERROR(IF(ISBLANK(INDEX('Agents Shift'!$F:$S,MATCH($A397,'Agents Shift'!$B:$B,0),$AE$3)),"",INDEX('Agents Shift'!$F:$S,MATCH($A397,'Agents Shift'!$B:$B,0),$AE$3)),""))</f>
        <v/>
      </c>
      <c r="F397" s="68" t="str">
        <f>IF(OR($A397="",$AE$3=""),"",IFERROR(IF(ISBLANK(INDEX('Agents Shift'!$F:$S,MATCH($A397,'Agents Shift'!$B:$B,0),$AE$3+1)),"",INDEX('Agents Shift'!$F:$S,MATCH($A397,'Agents Shift'!$B:$B,0),$AE$3+1)),""))</f>
        <v/>
      </c>
      <c r="G397" s="20" t="str">
        <f>IF($A397="","",_xlfn.XLOOKUP($A397,HC!$A:$A,HC!$C:$C,""))</f>
        <v/>
      </c>
      <c r="H397" s="20" t="str">
        <f t="shared" si="78"/>
        <v/>
      </c>
      <c r="I397" s="19" t="str">
        <f t="shared" si="79"/>
        <v/>
      </c>
      <c r="J397" s="19" t="str">
        <f>IF(OR($A397="",$H397=""),"",IF($H397="Not in Web Tool","Unmatched",_xlfn.XLOOKUP($H397,'RAW Data'!$E:$E,'RAW Data'!$F:$F,"Unmapped")))</f>
        <v/>
      </c>
      <c r="K397" s="19" t="str">
        <f t="shared" si="80"/>
        <v/>
      </c>
      <c r="M397" s="21" t="str">
        <f t="shared" si="81"/>
        <v/>
      </c>
      <c r="N397" s="21" t="str">
        <f t="shared" si="82"/>
        <v/>
      </c>
      <c r="P397" s="22" t="s">
        <v>245</v>
      </c>
      <c r="Q397" s="23">
        <v>393</v>
      </c>
      <c r="R397" s="23" t="str">
        <f>IF($C$3="Live Paste",IF($P397="","",$P397&amp;""),IF($AD$3="","",INDEX('Extraction History'!$A$3:$DT$9102,$Q397,$AD$3)&amp;""))</f>
        <v>Dummy_USR 109 29355</v>
      </c>
      <c r="S397" s="23">
        <f t="shared" si="89"/>
        <v>2355</v>
      </c>
      <c r="T397" s="23" t="str">
        <f t="shared" si="83"/>
        <v/>
      </c>
      <c r="U397" s="23" t="str">
        <f t="shared" si="84"/>
        <v/>
      </c>
      <c r="V397" s="24" t="str">
        <f t="shared" si="85"/>
        <v/>
      </c>
      <c r="W397" s="23">
        <f t="shared" si="90"/>
        <v>2356</v>
      </c>
      <c r="X397" s="23" t="str">
        <f t="shared" si="86"/>
        <v/>
      </c>
      <c r="Y397" s="23" t="str">
        <f t="shared" si="87"/>
        <v/>
      </c>
      <c r="Z397" s="23" t="str">
        <f t="shared" si="88"/>
        <v/>
      </c>
      <c r="AA397" s="25" t="str">
        <f>IF($U397="","",IF(COUNTIF(HC!$C:$C,$U397)&gt;0,"Y",IF(COUNTIF($U$5:$U397,$U397)=1,"N","dup")))</f>
        <v/>
      </c>
    </row>
    <row r="398" spans="1:27" x14ac:dyDescent="0.3">
      <c r="A398" s="19" t="str">
        <f>IF(INDEX('Agents Shift'!$B:$B,ROW())="","",INDEX('Agents Shift'!$B:$B,ROW()))</f>
        <v/>
      </c>
      <c r="B398" s="20" t="str">
        <f>IF($A398="","",_xlfn.XLOOKUP($A398,HC!$A:$A,HC!$B:$B,""))</f>
        <v/>
      </c>
      <c r="C398" s="19" t="str">
        <f>IF($A398="","",_xlfn.XLOOKUP($A398,HC!$A:$A,HC!$E:$E,""))</f>
        <v/>
      </c>
      <c r="D398" s="20" t="str">
        <f>IF($A398="","",_xlfn.XLOOKUP($A398,HC!$A:$A,HC!$D:$D,""))</f>
        <v/>
      </c>
      <c r="E398" s="68" t="str">
        <f>IF(OR($A398="",$AE$3=""),"",IFERROR(IF(ISBLANK(INDEX('Agents Shift'!$F:$S,MATCH($A398,'Agents Shift'!$B:$B,0),$AE$3)),"",INDEX('Agents Shift'!$F:$S,MATCH($A398,'Agents Shift'!$B:$B,0),$AE$3)),""))</f>
        <v/>
      </c>
      <c r="F398" s="68" t="str">
        <f>IF(OR($A398="",$AE$3=""),"",IFERROR(IF(ISBLANK(INDEX('Agents Shift'!$F:$S,MATCH($A398,'Agents Shift'!$B:$B,0),$AE$3+1)),"",INDEX('Agents Shift'!$F:$S,MATCH($A398,'Agents Shift'!$B:$B,0),$AE$3+1)),""))</f>
        <v/>
      </c>
      <c r="G398" s="20" t="str">
        <f>IF($A398="","",_xlfn.XLOOKUP($A398,HC!$A:$A,HC!$C:$C,""))</f>
        <v/>
      </c>
      <c r="H398" s="20" t="str">
        <f t="shared" si="78"/>
        <v/>
      </c>
      <c r="I398" s="19" t="str">
        <f t="shared" si="79"/>
        <v/>
      </c>
      <c r="J398" s="19" t="str">
        <f>IF(OR($A398="",$H398=""),"",IF($H398="Not in Web Tool","Unmatched",_xlfn.XLOOKUP($H398,'RAW Data'!$E:$E,'RAW Data'!$F:$F,"Unmapped")))</f>
        <v/>
      </c>
      <c r="K398" s="19" t="str">
        <f t="shared" si="80"/>
        <v/>
      </c>
      <c r="M398" s="21" t="str">
        <f t="shared" si="81"/>
        <v/>
      </c>
      <c r="N398" s="21" t="str">
        <f t="shared" si="82"/>
        <v/>
      </c>
      <c r="P398" s="22" t="s">
        <v>246</v>
      </c>
      <c r="Q398" s="23">
        <v>394</v>
      </c>
      <c r="R398" s="23" t="str">
        <f>IF($C$3="Live Paste",IF($P398="","",$P398&amp;""),IF($AD$3="","",INDEX('Extraction History'!$A$3:$DT$9102,$Q398,$AD$3)&amp;""))</f>
        <v>Work Timer · 03:45</v>
      </c>
      <c r="S398" s="23">
        <f t="shared" si="89"/>
        <v>2361</v>
      </c>
      <c r="T398" s="23" t="str">
        <f t="shared" si="83"/>
        <v/>
      </c>
      <c r="U398" s="23" t="str">
        <f t="shared" si="84"/>
        <v/>
      </c>
      <c r="V398" s="24" t="str">
        <f t="shared" si="85"/>
        <v/>
      </c>
      <c r="W398" s="23">
        <f t="shared" si="90"/>
        <v>2362</v>
      </c>
      <c r="X398" s="23" t="str">
        <f t="shared" si="86"/>
        <v/>
      </c>
      <c r="Y398" s="23" t="str">
        <f t="shared" si="87"/>
        <v/>
      </c>
      <c r="Z398" s="23" t="str">
        <f t="shared" si="88"/>
        <v/>
      </c>
      <c r="AA398" s="25" t="str">
        <f>IF($U398="","",IF(COUNTIF(HC!$C:$C,$U398)&gt;0,"Y",IF(COUNTIF($U$5:$U398,$U398)=1,"N","dup")))</f>
        <v/>
      </c>
    </row>
    <row r="399" spans="1:27" x14ac:dyDescent="0.3">
      <c r="A399" s="19" t="str">
        <f>IF(INDEX('Agents Shift'!$B:$B,ROW())="","",INDEX('Agents Shift'!$B:$B,ROW()))</f>
        <v/>
      </c>
      <c r="B399" s="20" t="str">
        <f>IF($A399="","",_xlfn.XLOOKUP($A399,HC!$A:$A,HC!$B:$B,""))</f>
        <v/>
      </c>
      <c r="C399" s="19" t="str">
        <f>IF($A399="","",_xlfn.XLOOKUP($A399,HC!$A:$A,HC!$E:$E,""))</f>
        <v/>
      </c>
      <c r="D399" s="20" t="str">
        <f>IF($A399="","",_xlfn.XLOOKUP($A399,HC!$A:$A,HC!$D:$D,""))</f>
        <v/>
      </c>
      <c r="E399" s="68" t="str">
        <f>IF(OR($A399="",$AE$3=""),"",IFERROR(IF(ISBLANK(INDEX('Agents Shift'!$F:$S,MATCH($A399,'Agents Shift'!$B:$B,0),$AE$3)),"",INDEX('Agents Shift'!$F:$S,MATCH($A399,'Agents Shift'!$B:$B,0),$AE$3)),""))</f>
        <v/>
      </c>
      <c r="F399" s="68" t="str">
        <f>IF(OR($A399="",$AE$3=""),"",IFERROR(IF(ISBLANK(INDEX('Agents Shift'!$F:$S,MATCH($A399,'Agents Shift'!$B:$B,0),$AE$3+1)),"",INDEX('Agents Shift'!$F:$S,MATCH($A399,'Agents Shift'!$B:$B,0),$AE$3+1)),""))</f>
        <v/>
      </c>
      <c r="G399" s="20" t="str">
        <f>IF($A399="","",_xlfn.XLOOKUP($A399,HC!$A:$A,HC!$C:$C,""))</f>
        <v/>
      </c>
      <c r="H399" s="20" t="str">
        <f t="shared" si="78"/>
        <v/>
      </c>
      <c r="I399" s="19" t="str">
        <f t="shared" si="79"/>
        <v/>
      </c>
      <c r="J399" s="19" t="str">
        <f>IF(OR($A399="",$H399=""),"",IF($H399="Not in Web Tool","Unmatched",_xlfn.XLOOKUP($H399,'RAW Data'!$E:$E,'RAW Data'!$F:$F,"Unmapped")))</f>
        <v/>
      </c>
      <c r="K399" s="19" t="str">
        <f t="shared" si="80"/>
        <v/>
      </c>
      <c r="M399" s="21" t="str">
        <f t="shared" si="81"/>
        <v/>
      </c>
      <c r="N399" s="21" t="str">
        <f t="shared" si="82"/>
        <v/>
      </c>
      <c r="P399" s="22" t="s">
        <v>247</v>
      </c>
      <c r="Q399" s="23">
        <v>395</v>
      </c>
      <c r="R399" s="23" t="str">
        <f>IF($C$3="Live Paste",IF($P399="","",$P399&amp;""),IF($AD$3="","",INDEX('Extraction History'!$A$3:$DT$9102,$Q399,$AD$3)&amp;""))</f>
        <v> 7  1  7</v>
      </c>
      <c r="S399" s="23">
        <f t="shared" si="89"/>
        <v>2367</v>
      </c>
      <c r="T399" s="23" t="str">
        <f t="shared" si="83"/>
        <v/>
      </c>
      <c r="U399" s="23" t="str">
        <f t="shared" si="84"/>
        <v/>
      </c>
      <c r="V399" s="24" t="str">
        <f t="shared" si="85"/>
        <v/>
      </c>
      <c r="W399" s="23">
        <f t="shared" si="90"/>
        <v>2368</v>
      </c>
      <c r="X399" s="23" t="str">
        <f t="shared" si="86"/>
        <v/>
      </c>
      <c r="Y399" s="23" t="str">
        <f t="shared" si="87"/>
        <v/>
      </c>
      <c r="Z399" s="23" t="str">
        <f t="shared" si="88"/>
        <v/>
      </c>
      <c r="AA399" s="25" t="str">
        <f>IF($U399="","",IF(COUNTIF(HC!$C:$C,$U399)&gt;0,"Y",IF(COUNTIF($U$5:$U399,$U399)=1,"N","dup")))</f>
        <v/>
      </c>
    </row>
    <row r="400" spans="1:27" x14ac:dyDescent="0.3">
      <c r="A400" s="19" t="str">
        <f>IF(INDEX('Agents Shift'!$B:$B,ROW())="","",INDEX('Agents Shift'!$B:$B,ROW()))</f>
        <v/>
      </c>
      <c r="B400" s="20" t="str">
        <f>IF($A400="","",_xlfn.XLOOKUP($A400,HC!$A:$A,HC!$B:$B,""))</f>
        <v/>
      </c>
      <c r="C400" s="19" t="str">
        <f>IF($A400="","",_xlfn.XLOOKUP($A400,HC!$A:$A,HC!$E:$E,""))</f>
        <v/>
      </c>
      <c r="D400" s="20" t="str">
        <f>IF($A400="","",_xlfn.XLOOKUP($A400,HC!$A:$A,HC!$D:$D,""))</f>
        <v/>
      </c>
      <c r="E400" s="68" t="str">
        <f>IF(OR($A400="",$AE$3=""),"",IFERROR(IF(ISBLANK(INDEX('Agents Shift'!$F:$S,MATCH($A400,'Agents Shift'!$B:$B,0),$AE$3)),"",INDEX('Agents Shift'!$F:$S,MATCH($A400,'Agents Shift'!$B:$B,0),$AE$3)),""))</f>
        <v/>
      </c>
      <c r="F400" s="68" t="str">
        <f>IF(OR($A400="",$AE$3=""),"",IFERROR(IF(ISBLANK(INDEX('Agents Shift'!$F:$S,MATCH($A400,'Agents Shift'!$B:$B,0),$AE$3+1)),"",INDEX('Agents Shift'!$F:$S,MATCH($A400,'Agents Shift'!$B:$B,0),$AE$3+1)),""))</f>
        <v/>
      </c>
      <c r="G400" s="20" t="str">
        <f>IF($A400="","",_xlfn.XLOOKUP($A400,HC!$A:$A,HC!$C:$C,""))</f>
        <v/>
      </c>
      <c r="H400" s="20" t="str">
        <f t="shared" si="78"/>
        <v/>
      </c>
      <c r="I400" s="19" t="str">
        <f t="shared" si="79"/>
        <v/>
      </c>
      <c r="J400" s="19" t="str">
        <f>IF(OR($A400="",$H400=""),"",IF($H400="Not in Web Tool","Unmatched",_xlfn.XLOOKUP($H400,'RAW Data'!$E:$E,'RAW Data'!$F:$F,"Unmapped")))</f>
        <v/>
      </c>
      <c r="K400" s="19" t="str">
        <f t="shared" si="80"/>
        <v/>
      </c>
      <c r="M400" s="21" t="str">
        <f t="shared" si="81"/>
        <v/>
      </c>
      <c r="N400" s="21" t="str">
        <f t="shared" si="82"/>
        <v/>
      </c>
      <c r="P400" s="22" t="s">
        <v>248</v>
      </c>
      <c r="Q400" s="23">
        <v>396</v>
      </c>
      <c r="R400" s="23" t="str">
        <f>IF($C$3="Live Paste",IF($P400="","",$P400&amp;""),IF($AD$3="","",INDEX('Extraction History'!$A$3:$DT$9102,$Q400,$AD$3)&amp;""))</f>
        <v> --:--:--  --:--:-- 9 June 2026 09:17 · 06:42:47</v>
      </c>
      <c r="S400" s="23">
        <f t="shared" si="89"/>
        <v>2373</v>
      </c>
      <c r="T400" s="23" t="str">
        <f t="shared" si="83"/>
        <v/>
      </c>
      <c r="U400" s="23" t="str">
        <f t="shared" si="84"/>
        <v/>
      </c>
      <c r="V400" s="24" t="str">
        <f t="shared" si="85"/>
        <v/>
      </c>
      <c r="W400" s="23">
        <f t="shared" si="90"/>
        <v>2374</v>
      </c>
      <c r="X400" s="23" t="str">
        <f t="shared" si="86"/>
        <v/>
      </c>
      <c r="Y400" s="23" t="str">
        <f t="shared" si="87"/>
        <v/>
      </c>
      <c r="Z400" s="23" t="str">
        <f t="shared" si="88"/>
        <v/>
      </c>
      <c r="AA400" s="25" t="str">
        <f>IF($U400="","",IF(COUNTIF(HC!$C:$C,$U400)&gt;0,"Y",IF(COUNTIF($U$5:$U400,$U400)=1,"N","dup")))</f>
        <v/>
      </c>
    </row>
    <row r="401" spans="1:27" x14ac:dyDescent="0.3">
      <c r="A401" s="19" t="str">
        <f>IF(INDEX('Agents Shift'!$B:$B,ROW())="","",INDEX('Agents Shift'!$B:$B,ROW()))</f>
        <v/>
      </c>
      <c r="B401" s="20" t="str">
        <f>IF($A401="","",_xlfn.XLOOKUP($A401,HC!$A:$A,HC!$B:$B,""))</f>
        <v/>
      </c>
      <c r="C401" s="19" t="str">
        <f>IF($A401="","",_xlfn.XLOOKUP($A401,HC!$A:$A,HC!$E:$E,""))</f>
        <v/>
      </c>
      <c r="D401" s="20" t="str">
        <f>IF($A401="","",_xlfn.XLOOKUP($A401,HC!$A:$A,HC!$D:$D,""))</f>
        <v/>
      </c>
      <c r="E401" s="68" t="str">
        <f>IF(OR($A401="",$AE$3=""),"",IFERROR(IF(ISBLANK(INDEX('Agents Shift'!$F:$S,MATCH($A401,'Agents Shift'!$B:$B,0),$AE$3)),"",INDEX('Agents Shift'!$F:$S,MATCH($A401,'Agents Shift'!$B:$B,0),$AE$3)),""))</f>
        <v/>
      </c>
      <c r="F401" s="68" t="str">
        <f>IF(OR($A401="",$AE$3=""),"",IFERROR(IF(ISBLANK(INDEX('Agents Shift'!$F:$S,MATCH($A401,'Agents Shift'!$B:$B,0),$AE$3+1)),"",INDEX('Agents Shift'!$F:$S,MATCH($A401,'Agents Shift'!$B:$B,0),$AE$3+1)),""))</f>
        <v/>
      </c>
      <c r="G401" s="20" t="str">
        <f>IF($A401="","",_xlfn.XLOOKUP($A401,HC!$A:$A,HC!$C:$C,""))</f>
        <v/>
      </c>
      <c r="H401" s="20" t="str">
        <f t="shared" si="78"/>
        <v/>
      </c>
      <c r="I401" s="19" t="str">
        <f t="shared" si="79"/>
        <v/>
      </c>
      <c r="J401" s="19" t="str">
        <f>IF(OR($A401="",$H401=""),"",IF($H401="Not in Web Tool","Unmatched",_xlfn.XLOOKUP($H401,'RAW Data'!$E:$E,'RAW Data'!$F:$F,"Unmapped")))</f>
        <v/>
      </c>
      <c r="K401" s="19" t="str">
        <f t="shared" si="80"/>
        <v/>
      </c>
      <c r="M401" s="21" t="str">
        <f t="shared" si="81"/>
        <v/>
      </c>
      <c r="N401" s="21" t="str">
        <f t="shared" si="82"/>
        <v/>
      </c>
      <c r="P401" s="22" t="s">
        <v>34</v>
      </c>
      <c r="Q401" s="23">
        <v>397</v>
      </c>
      <c r="R401" s="23" t="str">
        <f>IF($C$3="Live Paste",IF($P401="","",$P401&amp;""),IF($AD$3="","",INDEX('Extraction History'!$A$3:$DT$9102,$Q401,$AD$3)&amp;""))</f>
        <v>Employee State</v>
      </c>
      <c r="S401" s="23">
        <f t="shared" si="89"/>
        <v>2379</v>
      </c>
      <c r="T401" s="23" t="str">
        <f t="shared" si="83"/>
        <v/>
      </c>
      <c r="U401" s="23" t="str">
        <f t="shared" si="84"/>
        <v/>
      </c>
      <c r="V401" s="24" t="str">
        <f t="shared" si="85"/>
        <v/>
      </c>
      <c r="W401" s="23">
        <f t="shared" si="90"/>
        <v>2380</v>
      </c>
      <c r="X401" s="23" t="str">
        <f t="shared" si="86"/>
        <v/>
      </c>
      <c r="Y401" s="23" t="str">
        <f t="shared" si="87"/>
        <v/>
      </c>
      <c r="Z401" s="23" t="str">
        <f t="shared" si="88"/>
        <v/>
      </c>
      <c r="AA401" s="25" t="str">
        <f>IF($U401="","",IF(COUNTIF(HC!$C:$C,$U401)&gt;0,"Y",IF(COUNTIF($U$5:$U401,$U401)=1,"N","dup")))</f>
        <v/>
      </c>
    </row>
    <row r="402" spans="1:27" x14ac:dyDescent="0.3">
      <c r="A402" s="19" t="str">
        <f>IF(INDEX('Agents Shift'!$B:$B,ROW())="","",INDEX('Agents Shift'!$B:$B,ROW()))</f>
        <v/>
      </c>
      <c r="B402" s="20" t="str">
        <f>IF($A402="","",_xlfn.XLOOKUP($A402,HC!$A:$A,HC!$B:$B,""))</f>
        <v/>
      </c>
      <c r="C402" s="19" t="str">
        <f>IF($A402="","",_xlfn.XLOOKUP($A402,HC!$A:$A,HC!$E:$E,""))</f>
        <v/>
      </c>
      <c r="D402" s="20" t="str">
        <f>IF($A402="","",_xlfn.XLOOKUP($A402,HC!$A:$A,HC!$D:$D,""))</f>
        <v/>
      </c>
      <c r="E402" s="68" t="str">
        <f>IF(OR($A402="",$AE$3=""),"",IFERROR(IF(ISBLANK(INDEX('Agents Shift'!$F:$S,MATCH($A402,'Agents Shift'!$B:$B,0),$AE$3)),"",INDEX('Agents Shift'!$F:$S,MATCH($A402,'Agents Shift'!$B:$B,0),$AE$3)),""))</f>
        <v/>
      </c>
      <c r="F402" s="68" t="str">
        <f>IF(OR($A402="",$AE$3=""),"",IFERROR(IF(ISBLANK(INDEX('Agents Shift'!$F:$S,MATCH($A402,'Agents Shift'!$B:$B,0),$AE$3+1)),"",INDEX('Agents Shift'!$F:$S,MATCH($A402,'Agents Shift'!$B:$B,0),$AE$3+1)),""))</f>
        <v/>
      </c>
      <c r="G402" s="20" t="str">
        <f>IF($A402="","",_xlfn.XLOOKUP($A402,HC!$A:$A,HC!$C:$C,""))</f>
        <v/>
      </c>
      <c r="H402" s="20" t="str">
        <f t="shared" si="78"/>
        <v/>
      </c>
      <c r="I402" s="19" t="str">
        <f t="shared" si="79"/>
        <v/>
      </c>
      <c r="J402" s="19" t="str">
        <f>IF(OR($A402="",$H402=""),"",IF($H402="Not in Web Tool","Unmatched",_xlfn.XLOOKUP($H402,'RAW Data'!$E:$E,'RAW Data'!$F:$F,"Unmapped")))</f>
        <v/>
      </c>
      <c r="K402" s="19" t="str">
        <f t="shared" si="80"/>
        <v/>
      </c>
      <c r="M402" s="21" t="str">
        <f t="shared" si="81"/>
        <v/>
      </c>
      <c r="N402" s="21" t="str">
        <f t="shared" si="82"/>
        <v/>
      </c>
      <c r="P402" s="22" t="s">
        <v>39</v>
      </c>
      <c r="Q402" s="23">
        <v>398</v>
      </c>
      <c r="R402" s="23" t="str">
        <f>IF($C$3="Live Paste",IF($P402="","",$P402&amp;""),IF($AD$3="","",INDEX('Extraction History'!$A$3:$DT$9102,$Q402,$AD$3)&amp;""))</f>
        <v>DA</v>
      </c>
      <c r="S402" s="23">
        <f t="shared" si="89"/>
        <v>2385</v>
      </c>
      <c r="T402" s="23" t="str">
        <f t="shared" si="83"/>
        <v/>
      </c>
      <c r="U402" s="23" t="str">
        <f t="shared" si="84"/>
        <v/>
      </c>
      <c r="V402" s="24" t="str">
        <f t="shared" si="85"/>
        <v/>
      </c>
      <c r="W402" s="23">
        <f t="shared" si="90"/>
        <v>2386</v>
      </c>
      <c r="X402" s="23" t="str">
        <f t="shared" si="86"/>
        <v/>
      </c>
      <c r="Y402" s="23" t="str">
        <f t="shared" si="87"/>
        <v/>
      </c>
      <c r="Z402" s="23" t="str">
        <f t="shared" si="88"/>
        <v/>
      </c>
      <c r="AA402" s="25" t="str">
        <f>IF($U402="","",IF(COUNTIF(HC!$C:$C,$U402)&gt;0,"Y",IF(COUNTIF($U$5:$U402,$U402)=1,"N","dup")))</f>
        <v/>
      </c>
    </row>
    <row r="403" spans="1:27" x14ac:dyDescent="0.3">
      <c r="A403" s="19" t="str">
        <f>IF(INDEX('Agents Shift'!$B:$B,ROW())="","",INDEX('Agents Shift'!$B:$B,ROW()))</f>
        <v/>
      </c>
      <c r="B403" s="20" t="str">
        <f>IF($A403="","",_xlfn.XLOOKUP($A403,HC!$A:$A,HC!$B:$B,""))</f>
        <v/>
      </c>
      <c r="C403" s="19" t="str">
        <f>IF($A403="","",_xlfn.XLOOKUP($A403,HC!$A:$A,HC!$E:$E,""))</f>
        <v/>
      </c>
      <c r="D403" s="20" t="str">
        <f>IF($A403="","",_xlfn.XLOOKUP($A403,HC!$A:$A,HC!$D:$D,""))</f>
        <v/>
      </c>
      <c r="E403" s="68" t="str">
        <f>IF(OR($A403="",$AE$3=""),"",IFERROR(IF(ISBLANK(INDEX('Agents Shift'!$F:$S,MATCH($A403,'Agents Shift'!$B:$B,0),$AE$3)),"",INDEX('Agents Shift'!$F:$S,MATCH($A403,'Agents Shift'!$B:$B,0),$AE$3)),""))</f>
        <v/>
      </c>
      <c r="F403" s="68" t="str">
        <f>IF(OR($A403="",$AE$3=""),"",IFERROR(IF(ISBLANK(INDEX('Agents Shift'!$F:$S,MATCH($A403,'Agents Shift'!$B:$B,0),$AE$3+1)),"",INDEX('Agents Shift'!$F:$S,MATCH($A403,'Agents Shift'!$B:$B,0),$AE$3+1)),""))</f>
        <v/>
      </c>
      <c r="G403" s="20" t="str">
        <f>IF($A403="","",_xlfn.XLOOKUP($A403,HC!$A:$A,HC!$C:$C,""))</f>
        <v/>
      </c>
      <c r="H403" s="20" t="str">
        <f t="shared" si="78"/>
        <v/>
      </c>
      <c r="I403" s="19" t="str">
        <f t="shared" si="79"/>
        <v/>
      </c>
      <c r="J403" s="19" t="str">
        <f>IF(OR($A403="",$H403=""),"",IF($H403="Not in Web Tool","Unmatched",_xlfn.XLOOKUP($H403,'RAW Data'!$E:$E,'RAW Data'!$F:$F,"Unmapped")))</f>
        <v/>
      </c>
      <c r="K403" s="19" t="str">
        <f t="shared" si="80"/>
        <v/>
      </c>
      <c r="M403" s="21" t="str">
        <f t="shared" si="81"/>
        <v/>
      </c>
      <c r="N403" s="21" t="str">
        <f t="shared" si="82"/>
        <v/>
      </c>
      <c r="P403" s="22" t="s">
        <v>249</v>
      </c>
      <c r="Q403" s="23">
        <v>399</v>
      </c>
      <c r="R403" s="23" t="str">
        <f>IF($C$3="Live Paste",IF($P403="","",$P403&amp;""),IF($AD$3="","",INDEX('Extraction History'!$A$3:$DT$9102,$Q403,$AD$3)&amp;""))</f>
        <v>Dummy_USR 108 29373</v>
      </c>
      <c r="S403" s="23">
        <f t="shared" si="89"/>
        <v>2391</v>
      </c>
      <c r="T403" s="23" t="str">
        <f t="shared" si="83"/>
        <v/>
      </c>
      <c r="U403" s="23" t="str">
        <f t="shared" si="84"/>
        <v/>
      </c>
      <c r="V403" s="24" t="str">
        <f t="shared" si="85"/>
        <v/>
      </c>
      <c r="W403" s="23">
        <f t="shared" si="90"/>
        <v>2392</v>
      </c>
      <c r="X403" s="23" t="str">
        <f t="shared" si="86"/>
        <v/>
      </c>
      <c r="Y403" s="23" t="str">
        <f t="shared" si="87"/>
        <v/>
      </c>
      <c r="Z403" s="23" t="str">
        <f t="shared" si="88"/>
        <v/>
      </c>
      <c r="AA403" s="25" t="str">
        <f>IF($U403="","",IF(COUNTIF(HC!$C:$C,$U403)&gt;0,"Y",IF(COUNTIF($U$5:$U403,$U403)=1,"N","dup")))</f>
        <v/>
      </c>
    </row>
    <row r="404" spans="1:27" x14ac:dyDescent="0.3">
      <c r="A404" s="19" t="str">
        <f>IF(INDEX('Agents Shift'!$B:$B,ROW())="","",INDEX('Agents Shift'!$B:$B,ROW()))</f>
        <v/>
      </c>
      <c r="B404" s="20" t="str">
        <f>IF($A404="","",_xlfn.XLOOKUP($A404,HC!$A:$A,HC!$B:$B,""))</f>
        <v/>
      </c>
      <c r="C404" s="19" t="str">
        <f>IF($A404="","",_xlfn.XLOOKUP($A404,HC!$A:$A,HC!$E:$E,""))</f>
        <v/>
      </c>
      <c r="D404" s="20" t="str">
        <f>IF($A404="","",_xlfn.XLOOKUP($A404,HC!$A:$A,HC!$D:$D,""))</f>
        <v/>
      </c>
      <c r="E404" s="68" t="str">
        <f>IF(OR($A404="",$AE$3=""),"",IFERROR(IF(ISBLANK(INDEX('Agents Shift'!$F:$S,MATCH($A404,'Agents Shift'!$B:$B,0),$AE$3)),"",INDEX('Agents Shift'!$F:$S,MATCH($A404,'Agents Shift'!$B:$B,0),$AE$3)),""))</f>
        <v/>
      </c>
      <c r="F404" s="68" t="str">
        <f>IF(OR($A404="",$AE$3=""),"",IFERROR(IF(ISBLANK(INDEX('Agents Shift'!$F:$S,MATCH($A404,'Agents Shift'!$B:$B,0),$AE$3+1)),"",INDEX('Agents Shift'!$F:$S,MATCH($A404,'Agents Shift'!$B:$B,0),$AE$3+1)),""))</f>
        <v/>
      </c>
      <c r="G404" s="20" t="str">
        <f>IF($A404="","",_xlfn.XLOOKUP($A404,HC!$A:$A,HC!$C:$C,""))</f>
        <v/>
      </c>
      <c r="H404" s="20" t="str">
        <f t="shared" si="78"/>
        <v/>
      </c>
      <c r="I404" s="19" t="str">
        <f t="shared" si="79"/>
        <v/>
      </c>
      <c r="J404" s="19" t="str">
        <f>IF(OR($A404="",$H404=""),"",IF($H404="Not in Web Tool","Unmatched",_xlfn.XLOOKUP($H404,'RAW Data'!$E:$E,'RAW Data'!$F:$F,"Unmapped")))</f>
        <v/>
      </c>
      <c r="K404" s="19" t="str">
        <f t="shared" si="80"/>
        <v/>
      </c>
      <c r="M404" s="21" t="str">
        <f t="shared" si="81"/>
        <v/>
      </c>
      <c r="N404" s="21" t="str">
        <f t="shared" si="82"/>
        <v/>
      </c>
      <c r="P404" s="22" t="s">
        <v>250</v>
      </c>
      <c r="Q404" s="23">
        <v>400</v>
      </c>
      <c r="R404" s="23" t="str">
        <f>IF($C$3="Live Paste",IF($P404="","",$P404&amp;""),IF($AD$3="","",INDEX('Extraction History'!$A$3:$DT$9102,$Q404,$AD$3)&amp;""))</f>
        <v>Offline · 1:13:59:04</v>
      </c>
      <c r="S404" s="23">
        <f t="shared" si="89"/>
        <v>2397</v>
      </c>
      <c r="T404" s="23" t="str">
        <f t="shared" si="83"/>
        <v/>
      </c>
      <c r="U404" s="23" t="str">
        <f t="shared" si="84"/>
        <v/>
      </c>
      <c r="V404" s="24" t="str">
        <f t="shared" si="85"/>
        <v/>
      </c>
      <c r="W404" s="23">
        <f t="shared" si="90"/>
        <v>2398</v>
      </c>
      <c r="X404" s="23" t="str">
        <f t="shared" si="86"/>
        <v/>
      </c>
      <c r="Y404" s="23" t="str">
        <f t="shared" si="87"/>
        <v/>
      </c>
      <c r="Z404" s="23" t="str">
        <f t="shared" si="88"/>
        <v/>
      </c>
      <c r="AA404" s="25" t="str">
        <f>IF($U404="","",IF(COUNTIF(HC!$C:$C,$U404)&gt;0,"Y",IF(COUNTIF($U$5:$U404,$U404)=1,"N","dup")))</f>
        <v/>
      </c>
    </row>
    <row r="405" spans="1:27" x14ac:dyDescent="0.3">
      <c r="A405" s="19" t="str">
        <f>IF(INDEX('Agents Shift'!$B:$B,ROW())="","",INDEX('Agents Shift'!$B:$B,ROW()))</f>
        <v/>
      </c>
      <c r="B405" s="20" t="str">
        <f>IF($A405="","",_xlfn.XLOOKUP($A405,HC!$A:$A,HC!$B:$B,""))</f>
        <v/>
      </c>
      <c r="C405" s="19" t="str">
        <f>IF($A405="","",_xlfn.XLOOKUP($A405,HC!$A:$A,HC!$E:$E,""))</f>
        <v/>
      </c>
      <c r="D405" s="20" t="str">
        <f>IF($A405="","",_xlfn.XLOOKUP($A405,HC!$A:$A,HC!$D:$D,""))</f>
        <v/>
      </c>
      <c r="E405" s="68" t="str">
        <f>IF(OR($A405="",$AE$3=""),"",IFERROR(IF(ISBLANK(INDEX('Agents Shift'!$F:$S,MATCH($A405,'Agents Shift'!$B:$B,0),$AE$3)),"",INDEX('Agents Shift'!$F:$S,MATCH($A405,'Agents Shift'!$B:$B,0),$AE$3)),""))</f>
        <v/>
      </c>
      <c r="F405" s="68" t="str">
        <f>IF(OR($A405="",$AE$3=""),"",IFERROR(IF(ISBLANK(INDEX('Agents Shift'!$F:$S,MATCH($A405,'Agents Shift'!$B:$B,0),$AE$3+1)),"",INDEX('Agents Shift'!$F:$S,MATCH($A405,'Agents Shift'!$B:$B,0),$AE$3+1)),""))</f>
        <v/>
      </c>
      <c r="G405" s="20" t="str">
        <f>IF($A405="","",_xlfn.XLOOKUP($A405,HC!$A:$A,HC!$C:$C,""))</f>
        <v/>
      </c>
      <c r="H405" s="20" t="str">
        <f t="shared" si="78"/>
        <v/>
      </c>
      <c r="I405" s="19" t="str">
        <f t="shared" si="79"/>
        <v/>
      </c>
      <c r="J405" s="19" t="str">
        <f>IF(OR($A405="",$H405=""),"",IF($H405="Not in Web Tool","Unmatched",_xlfn.XLOOKUP($H405,'RAW Data'!$E:$E,'RAW Data'!$F:$F,"Unmapped")))</f>
        <v/>
      </c>
      <c r="K405" s="19" t="str">
        <f t="shared" si="80"/>
        <v/>
      </c>
      <c r="M405" s="21" t="str">
        <f t="shared" si="81"/>
        <v/>
      </c>
      <c r="N405" s="21" t="str">
        <f t="shared" si="82"/>
        <v/>
      </c>
      <c r="P405" s="22" t="s">
        <v>119</v>
      </c>
      <c r="Q405" s="23">
        <v>401</v>
      </c>
      <c r="R405" s="23" t="str">
        <f>IF($C$3="Live Paste",IF($P405="","",$P405&amp;""),IF($AD$3="","",INDEX('Extraction History'!$A$3:$DT$9102,$Q405,$AD$3)&amp;""))</f>
        <v> 0  0  0</v>
      </c>
      <c r="S405" s="23">
        <f t="shared" si="89"/>
        <v>2403</v>
      </c>
      <c r="T405" s="23" t="str">
        <f t="shared" si="83"/>
        <v/>
      </c>
      <c r="U405" s="23" t="str">
        <f t="shared" si="84"/>
        <v/>
      </c>
      <c r="V405" s="24" t="str">
        <f t="shared" si="85"/>
        <v/>
      </c>
      <c r="W405" s="23">
        <f t="shared" si="90"/>
        <v>2404</v>
      </c>
      <c r="X405" s="23" t="str">
        <f t="shared" si="86"/>
        <v/>
      </c>
      <c r="Y405" s="23" t="str">
        <f t="shared" si="87"/>
        <v/>
      </c>
      <c r="Z405" s="23" t="str">
        <f t="shared" si="88"/>
        <v/>
      </c>
      <c r="AA405" s="25" t="str">
        <f>IF($U405="","",IF(COUNTIF(HC!$C:$C,$U405)&gt;0,"Y",IF(COUNTIF($U$5:$U405,$U405)=1,"N","dup")))</f>
        <v/>
      </c>
    </row>
    <row r="406" spans="1:27" x14ac:dyDescent="0.3">
      <c r="A406" s="19" t="str">
        <f>IF(INDEX('Agents Shift'!$B:$B,ROW())="","",INDEX('Agents Shift'!$B:$B,ROW()))</f>
        <v/>
      </c>
      <c r="B406" s="20" t="str">
        <f>IF($A406="","",_xlfn.XLOOKUP($A406,HC!$A:$A,HC!$B:$B,""))</f>
        <v/>
      </c>
      <c r="C406" s="19" t="str">
        <f>IF($A406="","",_xlfn.XLOOKUP($A406,HC!$A:$A,HC!$E:$E,""))</f>
        <v/>
      </c>
      <c r="D406" s="20" t="str">
        <f>IF($A406="","",_xlfn.XLOOKUP($A406,HC!$A:$A,HC!$D:$D,""))</f>
        <v/>
      </c>
      <c r="E406" s="68" t="str">
        <f>IF(OR($A406="",$AE$3=""),"",IFERROR(IF(ISBLANK(INDEX('Agents Shift'!$F:$S,MATCH($A406,'Agents Shift'!$B:$B,0),$AE$3)),"",INDEX('Agents Shift'!$F:$S,MATCH($A406,'Agents Shift'!$B:$B,0),$AE$3)),""))</f>
        <v/>
      </c>
      <c r="F406" s="68" t="str">
        <f>IF(OR($A406="",$AE$3=""),"",IFERROR(IF(ISBLANK(INDEX('Agents Shift'!$F:$S,MATCH($A406,'Agents Shift'!$B:$B,0),$AE$3+1)),"",INDEX('Agents Shift'!$F:$S,MATCH($A406,'Agents Shift'!$B:$B,0),$AE$3+1)),""))</f>
        <v/>
      </c>
      <c r="G406" s="20" t="str">
        <f>IF($A406="","",_xlfn.XLOOKUP($A406,HC!$A:$A,HC!$C:$C,""))</f>
        <v/>
      </c>
      <c r="H406" s="20" t="str">
        <f t="shared" si="78"/>
        <v/>
      </c>
      <c r="I406" s="19" t="str">
        <f t="shared" si="79"/>
        <v/>
      </c>
      <c r="J406" s="19" t="str">
        <f>IF(OR($A406="",$H406=""),"",IF($H406="Not in Web Tool","Unmatched",_xlfn.XLOOKUP($H406,'RAW Data'!$E:$E,'RAW Data'!$F:$F,"Unmapped")))</f>
        <v/>
      </c>
      <c r="K406" s="19" t="str">
        <f t="shared" si="80"/>
        <v/>
      </c>
      <c r="M406" s="21" t="str">
        <f t="shared" si="81"/>
        <v/>
      </c>
      <c r="N406" s="21" t="str">
        <f t="shared" si="82"/>
        <v/>
      </c>
      <c r="P406" s="22" t="s">
        <v>188</v>
      </c>
      <c r="Q406" s="23">
        <v>402</v>
      </c>
      <c r="R406" s="23" t="str">
        <f>IF($C$3="Live Paste",IF($P406="","",$P406&amp;""),IF($AD$3="","",INDEX('Extraction History'!$A$3:$DT$9102,$Q406,$AD$3)&amp;""))</f>
        <v> --:--:--  --:--:--  --:--:--</v>
      </c>
      <c r="S406" s="23">
        <f t="shared" si="89"/>
        <v>2409</v>
      </c>
      <c r="T406" s="23" t="str">
        <f t="shared" si="83"/>
        <v/>
      </c>
      <c r="U406" s="23" t="str">
        <f t="shared" si="84"/>
        <v/>
      </c>
      <c r="V406" s="24" t="str">
        <f t="shared" si="85"/>
        <v/>
      </c>
      <c r="W406" s="23">
        <f t="shared" si="90"/>
        <v>2410</v>
      </c>
      <c r="X406" s="23" t="str">
        <f t="shared" si="86"/>
        <v/>
      </c>
      <c r="Y406" s="23" t="str">
        <f t="shared" si="87"/>
        <v/>
      </c>
      <c r="Z406" s="23" t="str">
        <f t="shared" si="88"/>
        <v/>
      </c>
      <c r="AA406" s="25" t="str">
        <f>IF($U406="","",IF(COUNTIF(HC!$C:$C,$U406)&gt;0,"Y",IF(COUNTIF($U$5:$U406,$U406)=1,"N","dup")))</f>
        <v/>
      </c>
    </row>
    <row r="407" spans="1:27" x14ac:dyDescent="0.3">
      <c r="A407" s="19" t="str">
        <f>IF(INDEX('Agents Shift'!$B:$B,ROW())="","",INDEX('Agents Shift'!$B:$B,ROW()))</f>
        <v/>
      </c>
      <c r="B407" s="20" t="str">
        <f>IF($A407="","",_xlfn.XLOOKUP($A407,HC!$A:$A,HC!$B:$B,""))</f>
        <v/>
      </c>
      <c r="C407" s="19" t="str">
        <f>IF($A407="","",_xlfn.XLOOKUP($A407,HC!$A:$A,HC!$E:$E,""))</f>
        <v/>
      </c>
      <c r="D407" s="20" t="str">
        <f>IF($A407="","",_xlfn.XLOOKUP($A407,HC!$A:$A,HC!$D:$D,""))</f>
        <v/>
      </c>
      <c r="E407" s="68" t="str">
        <f>IF(OR($A407="",$AE$3=""),"",IFERROR(IF(ISBLANK(INDEX('Agents Shift'!$F:$S,MATCH($A407,'Agents Shift'!$B:$B,0),$AE$3)),"",INDEX('Agents Shift'!$F:$S,MATCH($A407,'Agents Shift'!$B:$B,0),$AE$3)),""))</f>
        <v/>
      </c>
      <c r="F407" s="68" t="str">
        <f>IF(OR($A407="",$AE$3=""),"",IFERROR(IF(ISBLANK(INDEX('Agents Shift'!$F:$S,MATCH($A407,'Agents Shift'!$B:$B,0),$AE$3+1)),"",INDEX('Agents Shift'!$F:$S,MATCH($A407,'Agents Shift'!$B:$B,0),$AE$3+1)),""))</f>
        <v/>
      </c>
      <c r="G407" s="20" t="str">
        <f>IF($A407="","",_xlfn.XLOOKUP($A407,HC!$A:$A,HC!$C:$C,""))</f>
        <v/>
      </c>
      <c r="H407" s="20" t="str">
        <f t="shared" si="78"/>
        <v/>
      </c>
      <c r="I407" s="19" t="str">
        <f t="shared" si="79"/>
        <v/>
      </c>
      <c r="J407" s="19" t="str">
        <f>IF(OR($A407="",$H407=""),"",IF($H407="Not in Web Tool","Unmatched",_xlfn.XLOOKUP($H407,'RAW Data'!$E:$E,'RAW Data'!$F:$F,"Unmapped")))</f>
        <v/>
      </c>
      <c r="K407" s="19" t="str">
        <f t="shared" si="80"/>
        <v/>
      </c>
      <c r="M407" s="21" t="str">
        <f t="shared" si="81"/>
        <v/>
      </c>
      <c r="N407" s="21" t="str">
        <f t="shared" si="82"/>
        <v/>
      </c>
      <c r="P407" s="22" t="s">
        <v>34</v>
      </c>
      <c r="Q407" s="23">
        <v>403</v>
      </c>
      <c r="R407" s="23" t="str">
        <f>IF($C$3="Live Paste",IF($P407="","",$P407&amp;""),IF($AD$3="","",INDEX('Extraction History'!$A$3:$DT$9102,$Q407,$AD$3)&amp;""))</f>
        <v>Employee State</v>
      </c>
      <c r="S407" s="23">
        <f t="shared" si="89"/>
        <v>2415</v>
      </c>
      <c r="T407" s="23" t="str">
        <f t="shared" si="83"/>
        <v/>
      </c>
      <c r="U407" s="23" t="str">
        <f t="shared" si="84"/>
        <v/>
      </c>
      <c r="V407" s="24" t="str">
        <f t="shared" si="85"/>
        <v/>
      </c>
      <c r="W407" s="23">
        <f t="shared" si="90"/>
        <v>2416</v>
      </c>
      <c r="X407" s="23" t="str">
        <f t="shared" si="86"/>
        <v/>
      </c>
      <c r="Y407" s="23" t="str">
        <f t="shared" si="87"/>
        <v/>
      </c>
      <c r="Z407" s="23" t="str">
        <f t="shared" si="88"/>
        <v/>
      </c>
      <c r="AA407" s="25" t="str">
        <f>IF($U407="","",IF(COUNTIF(HC!$C:$C,$U407)&gt;0,"Y",IF(COUNTIF($U$5:$U407,$U407)=1,"N","dup")))</f>
        <v/>
      </c>
    </row>
    <row r="408" spans="1:27" x14ac:dyDescent="0.3">
      <c r="A408" s="19" t="str">
        <f>IF(INDEX('Agents Shift'!$B:$B,ROW())="","",INDEX('Agents Shift'!$B:$B,ROW()))</f>
        <v/>
      </c>
      <c r="B408" s="20" t="str">
        <f>IF($A408="","",_xlfn.XLOOKUP($A408,HC!$A:$A,HC!$B:$B,""))</f>
        <v/>
      </c>
      <c r="C408" s="19" t="str">
        <f>IF($A408="","",_xlfn.XLOOKUP($A408,HC!$A:$A,HC!$E:$E,""))</f>
        <v/>
      </c>
      <c r="D408" s="20" t="str">
        <f>IF($A408="","",_xlfn.XLOOKUP($A408,HC!$A:$A,HC!$D:$D,""))</f>
        <v/>
      </c>
      <c r="E408" s="68" t="str">
        <f>IF(OR($A408="",$AE$3=""),"",IFERROR(IF(ISBLANK(INDEX('Agents Shift'!$F:$S,MATCH($A408,'Agents Shift'!$B:$B,0),$AE$3)),"",INDEX('Agents Shift'!$F:$S,MATCH($A408,'Agents Shift'!$B:$B,0),$AE$3)),""))</f>
        <v/>
      </c>
      <c r="F408" s="68" t="str">
        <f>IF(OR($A408="",$AE$3=""),"",IFERROR(IF(ISBLANK(INDEX('Agents Shift'!$F:$S,MATCH($A408,'Agents Shift'!$B:$B,0),$AE$3+1)),"",INDEX('Agents Shift'!$F:$S,MATCH($A408,'Agents Shift'!$B:$B,0),$AE$3+1)),""))</f>
        <v/>
      </c>
      <c r="G408" s="20" t="str">
        <f>IF($A408="","",_xlfn.XLOOKUP($A408,HC!$A:$A,HC!$C:$C,""))</f>
        <v/>
      </c>
      <c r="H408" s="20" t="str">
        <f t="shared" si="78"/>
        <v/>
      </c>
      <c r="I408" s="19" t="str">
        <f t="shared" si="79"/>
        <v/>
      </c>
      <c r="J408" s="19" t="str">
        <f>IF(OR($A408="",$H408=""),"",IF($H408="Not in Web Tool","Unmatched",_xlfn.XLOOKUP($H408,'RAW Data'!$E:$E,'RAW Data'!$F:$F,"Unmapped")))</f>
        <v/>
      </c>
      <c r="K408" s="19" t="str">
        <f t="shared" si="80"/>
        <v/>
      </c>
      <c r="M408" s="21" t="str">
        <f t="shared" si="81"/>
        <v/>
      </c>
      <c r="N408" s="21" t="str">
        <f t="shared" si="82"/>
        <v/>
      </c>
      <c r="P408" s="22" t="s">
        <v>39</v>
      </c>
      <c r="Q408" s="23">
        <v>404</v>
      </c>
      <c r="R408" s="23" t="str">
        <f>IF($C$3="Live Paste",IF($P408="","",$P408&amp;""),IF($AD$3="","",INDEX('Extraction History'!$A$3:$DT$9102,$Q408,$AD$3)&amp;""))</f>
        <v>DA</v>
      </c>
      <c r="S408" s="23">
        <f t="shared" si="89"/>
        <v>2421</v>
      </c>
      <c r="T408" s="23" t="str">
        <f t="shared" si="83"/>
        <v/>
      </c>
      <c r="U408" s="23" t="str">
        <f t="shared" si="84"/>
        <v/>
      </c>
      <c r="V408" s="24" t="str">
        <f t="shared" si="85"/>
        <v/>
      </c>
      <c r="W408" s="23">
        <f t="shared" si="90"/>
        <v>2422</v>
      </c>
      <c r="X408" s="23" t="str">
        <f t="shared" si="86"/>
        <v/>
      </c>
      <c r="Y408" s="23" t="str">
        <f t="shared" si="87"/>
        <v/>
      </c>
      <c r="Z408" s="23" t="str">
        <f t="shared" si="88"/>
        <v/>
      </c>
      <c r="AA408" s="25" t="str">
        <f>IF($U408="","",IF(COUNTIF(HC!$C:$C,$U408)&gt;0,"Y",IF(COUNTIF($U$5:$U408,$U408)=1,"N","dup")))</f>
        <v/>
      </c>
    </row>
    <row r="409" spans="1:27" x14ac:dyDescent="0.3">
      <c r="A409" s="19" t="str">
        <f>IF(INDEX('Agents Shift'!$B:$B,ROW())="","",INDEX('Agents Shift'!$B:$B,ROW()))</f>
        <v/>
      </c>
      <c r="B409" s="20" t="str">
        <f>IF($A409="","",_xlfn.XLOOKUP($A409,HC!$A:$A,HC!$B:$B,""))</f>
        <v/>
      </c>
      <c r="C409" s="19" t="str">
        <f>IF($A409="","",_xlfn.XLOOKUP($A409,HC!$A:$A,HC!$E:$E,""))</f>
        <v/>
      </c>
      <c r="D409" s="20" t="str">
        <f>IF($A409="","",_xlfn.XLOOKUP($A409,HC!$A:$A,HC!$D:$D,""))</f>
        <v/>
      </c>
      <c r="E409" s="68" t="str">
        <f>IF(OR($A409="",$AE$3=""),"",IFERROR(IF(ISBLANK(INDEX('Agents Shift'!$F:$S,MATCH($A409,'Agents Shift'!$B:$B,0),$AE$3)),"",INDEX('Agents Shift'!$F:$S,MATCH($A409,'Agents Shift'!$B:$B,0),$AE$3)),""))</f>
        <v/>
      </c>
      <c r="F409" s="68" t="str">
        <f>IF(OR($A409="",$AE$3=""),"",IFERROR(IF(ISBLANK(INDEX('Agents Shift'!$F:$S,MATCH($A409,'Agents Shift'!$B:$B,0),$AE$3+1)),"",INDEX('Agents Shift'!$F:$S,MATCH($A409,'Agents Shift'!$B:$B,0),$AE$3+1)),""))</f>
        <v/>
      </c>
      <c r="G409" s="20" t="str">
        <f>IF($A409="","",_xlfn.XLOOKUP($A409,HC!$A:$A,HC!$C:$C,""))</f>
        <v/>
      </c>
      <c r="H409" s="20" t="str">
        <f t="shared" si="78"/>
        <v/>
      </c>
      <c r="I409" s="19" t="str">
        <f t="shared" si="79"/>
        <v/>
      </c>
      <c r="J409" s="19" t="str">
        <f>IF(OR($A409="",$H409=""),"",IF($H409="Not in Web Tool","Unmatched",_xlfn.XLOOKUP($H409,'RAW Data'!$E:$E,'RAW Data'!$F:$F,"Unmapped")))</f>
        <v/>
      </c>
      <c r="K409" s="19" t="str">
        <f t="shared" si="80"/>
        <v/>
      </c>
      <c r="M409" s="21" t="str">
        <f t="shared" si="81"/>
        <v/>
      </c>
      <c r="N409" s="21" t="str">
        <f t="shared" si="82"/>
        <v/>
      </c>
      <c r="P409" s="22" t="s">
        <v>251</v>
      </c>
      <c r="Q409" s="23">
        <v>405</v>
      </c>
      <c r="R409" s="23" t="str">
        <f>IF($C$3="Live Paste",IF($P409="","",$P409&amp;""),IF($AD$3="","",INDEX('Extraction History'!$A$3:$DT$9102,$Q409,$AD$3)&amp;""))</f>
        <v>Dummy_USR 106 29183</v>
      </c>
      <c r="S409" s="23">
        <f t="shared" si="89"/>
        <v>2427</v>
      </c>
      <c r="T409" s="23" t="str">
        <f t="shared" si="83"/>
        <v/>
      </c>
      <c r="U409" s="23" t="str">
        <f t="shared" si="84"/>
        <v/>
      </c>
      <c r="V409" s="24" t="str">
        <f t="shared" si="85"/>
        <v/>
      </c>
      <c r="W409" s="23">
        <f t="shared" si="90"/>
        <v>2428</v>
      </c>
      <c r="X409" s="23" t="str">
        <f t="shared" si="86"/>
        <v/>
      </c>
      <c r="Y409" s="23" t="str">
        <f t="shared" si="87"/>
        <v/>
      </c>
      <c r="Z409" s="23" t="str">
        <f t="shared" si="88"/>
        <v/>
      </c>
      <c r="AA409" s="25" t="str">
        <f>IF($U409="","",IF(COUNTIF(HC!$C:$C,$U409)&gt;0,"Y",IF(COUNTIF($U$5:$U409,$U409)=1,"N","dup")))</f>
        <v/>
      </c>
    </row>
    <row r="410" spans="1:27" x14ac:dyDescent="0.3">
      <c r="A410" s="19" t="str">
        <f>IF(INDEX('Agents Shift'!$B:$B,ROW())="","",INDEX('Agents Shift'!$B:$B,ROW()))</f>
        <v/>
      </c>
      <c r="B410" s="20" t="str">
        <f>IF($A410="","",_xlfn.XLOOKUP($A410,HC!$A:$A,HC!$B:$B,""))</f>
        <v/>
      </c>
      <c r="C410" s="19" t="str">
        <f>IF($A410="","",_xlfn.XLOOKUP($A410,HC!$A:$A,HC!$E:$E,""))</f>
        <v/>
      </c>
      <c r="D410" s="20" t="str">
        <f>IF($A410="","",_xlfn.XLOOKUP($A410,HC!$A:$A,HC!$D:$D,""))</f>
        <v/>
      </c>
      <c r="E410" s="68" t="str">
        <f>IF(OR($A410="",$AE$3=""),"",IFERROR(IF(ISBLANK(INDEX('Agents Shift'!$F:$S,MATCH($A410,'Agents Shift'!$B:$B,0),$AE$3)),"",INDEX('Agents Shift'!$F:$S,MATCH($A410,'Agents Shift'!$B:$B,0),$AE$3)),""))</f>
        <v/>
      </c>
      <c r="F410" s="68" t="str">
        <f>IF(OR($A410="",$AE$3=""),"",IFERROR(IF(ISBLANK(INDEX('Agents Shift'!$F:$S,MATCH($A410,'Agents Shift'!$B:$B,0),$AE$3+1)),"",INDEX('Agents Shift'!$F:$S,MATCH($A410,'Agents Shift'!$B:$B,0),$AE$3+1)),""))</f>
        <v/>
      </c>
      <c r="G410" s="20" t="str">
        <f>IF($A410="","",_xlfn.XLOOKUP($A410,HC!$A:$A,HC!$C:$C,""))</f>
        <v/>
      </c>
      <c r="H410" s="20" t="str">
        <f t="shared" si="78"/>
        <v/>
      </c>
      <c r="I410" s="19" t="str">
        <f t="shared" si="79"/>
        <v/>
      </c>
      <c r="J410" s="19" t="str">
        <f>IF(OR($A410="",$H410=""),"",IF($H410="Not in Web Tool","Unmatched",_xlfn.XLOOKUP($H410,'RAW Data'!$E:$E,'RAW Data'!$F:$F,"Unmapped")))</f>
        <v/>
      </c>
      <c r="K410" s="19" t="str">
        <f t="shared" si="80"/>
        <v/>
      </c>
      <c r="M410" s="21" t="str">
        <f t="shared" si="81"/>
        <v/>
      </c>
      <c r="N410" s="21" t="str">
        <f t="shared" si="82"/>
        <v/>
      </c>
      <c r="P410" s="22" t="s">
        <v>252</v>
      </c>
      <c r="Q410" s="23">
        <v>406</v>
      </c>
      <c r="R410" s="23" t="str">
        <f>IF($C$3="Live Paste",IF($P410="","",$P410&amp;""),IF($AD$3="","",INDEX('Extraction History'!$A$3:$DT$9102,$Q410,$AD$3)&amp;""))</f>
        <v>Offline · 14:00:01</v>
      </c>
      <c r="S410" s="23">
        <f t="shared" si="89"/>
        <v>2433</v>
      </c>
      <c r="T410" s="23" t="str">
        <f t="shared" si="83"/>
        <v/>
      </c>
      <c r="U410" s="23" t="str">
        <f t="shared" si="84"/>
        <v/>
      </c>
      <c r="V410" s="24" t="str">
        <f t="shared" si="85"/>
        <v/>
      </c>
      <c r="W410" s="23">
        <f t="shared" si="90"/>
        <v>2434</v>
      </c>
      <c r="X410" s="23" t="str">
        <f t="shared" si="86"/>
        <v/>
      </c>
      <c r="Y410" s="23" t="str">
        <f t="shared" si="87"/>
        <v/>
      </c>
      <c r="Z410" s="23" t="str">
        <f t="shared" si="88"/>
        <v/>
      </c>
      <c r="AA410" s="25" t="str">
        <f>IF($U410="","",IF(COUNTIF(HC!$C:$C,$U410)&gt;0,"Y",IF(COUNTIF($U$5:$U410,$U410)=1,"N","dup")))</f>
        <v/>
      </c>
    </row>
    <row r="411" spans="1:27" x14ac:dyDescent="0.3">
      <c r="A411" s="19" t="str">
        <f>IF(INDEX('Agents Shift'!$B:$B,ROW())="","",INDEX('Agents Shift'!$B:$B,ROW()))</f>
        <v/>
      </c>
      <c r="B411" s="20" t="str">
        <f>IF($A411="","",_xlfn.XLOOKUP($A411,HC!$A:$A,HC!$B:$B,""))</f>
        <v/>
      </c>
      <c r="C411" s="19" t="str">
        <f>IF($A411="","",_xlfn.XLOOKUP($A411,HC!$A:$A,HC!$E:$E,""))</f>
        <v/>
      </c>
      <c r="D411" s="20" t="str">
        <f>IF($A411="","",_xlfn.XLOOKUP($A411,HC!$A:$A,HC!$D:$D,""))</f>
        <v/>
      </c>
      <c r="E411" s="68" t="str">
        <f>IF(OR($A411="",$AE$3=""),"",IFERROR(IF(ISBLANK(INDEX('Agents Shift'!$F:$S,MATCH($A411,'Agents Shift'!$B:$B,0),$AE$3)),"",INDEX('Agents Shift'!$F:$S,MATCH($A411,'Agents Shift'!$B:$B,0),$AE$3)),""))</f>
        <v/>
      </c>
      <c r="F411" s="68" t="str">
        <f>IF(OR($A411="",$AE$3=""),"",IFERROR(IF(ISBLANK(INDEX('Agents Shift'!$F:$S,MATCH($A411,'Agents Shift'!$B:$B,0),$AE$3+1)),"",INDEX('Agents Shift'!$F:$S,MATCH($A411,'Agents Shift'!$B:$B,0),$AE$3+1)),""))</f>
        <v/>
      </c>
      <c r="G411" s="20" t="str">
        <f>IF($A411="","",_xlfn.XLOOKUP($A411,HC!$A:$A,HC!$C:$C,""))</f>
        <v/>
      </c>
      <c r="H411" s="20" t="str">
        <f t="shared" si="78"/>
        <v/>
      </c>
      <c r="I411" s="19" t="str">
        <f t="shared" si="79"/>
        <v/>
      </c>
      <c r="J411" s="19" t="str">
        <f>IF(OR($A411="",$H411=""),"",IF($H411="Not in Web Tool","Unmatched",_xlfn.XLOOKUP($H411,'RAW Data'!$E:$E,'RAW Data'!$F:$F,"Unmapped")))</f>
        <v/>
      </c>
      <c r="K411" s="19" t="str">
        <f t="shared" si="80"/>
        <v/>
      </c>
      <c r="M411" s="21" t="str">
        <f t="shared" si="81"/>
        <v/>
      </c>
      <c r="N411" s="21" t="str">
        <f t="shared" si="82"/>
        <v/>
      </c>
      <c r="P411" s="22" t="s">
        <v>119</v>
      </c>
      <c r="Q411" s="23">
        <v>407</v>
      </c>
      <c r="R411" s="23" t="str">
        <f>IF($C$3="Live Paste",IF($P411="","",$P411&amp;""),IF($AD$3="","",INDEX('Extraction History'!$A$3:$DT$9102,$Q411,$AD$3)&amp;""))</f>
        <v> 0  0  0</v>
      </c>
      <c r="S411" s="23">
        <f t="shared" si="89"/>
        <v>2439</v>
      </c>
      <c r="T411" s="23" t="str">
        <f t="shared" si="83"/>
        <v/>
      </c>
      <c r="U411" s="23" t="str">
        <f t="shared" si="84"/>
        <v/>
      </c>
      <c r="V411" s="24" t="str">
        <f t="shared" si="85"/>
        <v/>
      </c>
      <c r="W411" s="23">
        <f t="shared" si="90"/>
        <v>2440</v>
      </c>
      <c r="X411" s="23" t="str">
        <f t="shared" si="86"/>
        <v/>
      </c>
      <c r="Y411" s="23" t="str">
        <f t="shared" si="87"/>
        <v/>
      </c>
      <c r="Z411" s="23" t="str">
        <f t="shared" si="88"/>
        <v/>
      </c>
      <c r="AA411" s="25" t="str">
        <f>IF($U411="","",IF(COUNTIF(HC!$C:$C,$U411)&gt;0,"Y",IF(COUNTIF($U$5:$U411,$U411)=1,"N","dup")))</f>
        <v/>
      </c>
    </row>
    <row r="412" spans="1:27" x14ac:dyDescent="0.3">
      <c r="A412" s="19" t="str">
        <f>IF(INDEX('Agents Shift'!$B:$B,ROW())="","",INDEX('Agents Shift'!$B:$B,ROW()))</f>
        <v/>
      </c>
      <c r="B412" s="20" t="str">
        <f>IF($A412="","",_xlfn.XLOOKUP($A412,HC!$A:$A,HC!$B:$B,""))</f>
        <v/>
      </c>
      <c r="C412" s="19" t="str">
        <f>IF($A412="","",_xlfn.XLOOKUP($A412,HC!$A:$A,HC!$E:$E,""))</f>
        <v/>
      </c>
      <c r="D412" s="20" t="str">
        <f>IF($A412="","",_xlfn.XLOOKUP($A412,HC!$A:$A,HC!$D:$D,""))</f>
        <v/>
      </c>
      <c r="E412" s="68" t="str">
        <f>IF(OR($A412="",$AE$3=""),"",IFERROR(IF(ISBLANK(INDEX('Agents Shift'!$F:$S,MATCH($A412,'Agents Shift'!$B:$B,0),$AE$3)),"",INDEX('Agents Shift'!$F:$S,MATCH($A412,'Agents Shift'!$B:$B,0),$AE$3)),""))</f>
        <v/>
      </c>
      <c r="F412" s="68" t="str">
        <f>IF(OR($A412="",$AE$3=""),"",IFERROR(IF(ISBLANK(INDEX('Agents Shift'!$F:$S,MATCH($A412,'Agents Shift'!$B:$B,0),$AE$3+1)),"",INDEX('Agents Shift'!$F:$S,MATCH($A412,'Agents Shift'!$B:$B,0),$AE$3+1)),""))</f>
        <v/>
      </c>
      <c r="G412" s="20" t="str">
        <f>IF($A412="","",_xlfn.XLOOKUP($A412,HC!$A:$A,HC!$C:$C,""))</f>
        <v/>
      </c>
      <c r="H412" s="20" t="str">
        <f t="shared" si="78"/>
        <v/>
      </c>
      <c r="I412" s="19" t="str">
        <f t="shared" si="79"/>
        <v/>
      </c>
      <c r="J412" s="19" t="str">
        <f>IF(OR($A412="",$H412=""),"",IF($H412="Not in Web Tool","Unmatched",_xlfn.XLOOKUP($H412,'RAW Data'!$E:$E,'RAW Data'!$F:$F,"Unmapped")))</f>
        <v/>
      </c>
      <c r="K412" s="19" t="str">
        <f t="shared" si="80"/>
        <v/>
      </c>
      <c r="M412" s="21" t="str">
        <f t="shared" si="81"/>
        <v/>
      </c>
      <c r="N412" s="21" t="str">
        <f t="shared" si="82"/>
        <v/>
      </c>
      <c r="P412" s="22" t="s">
        <v>188</v>
      </c>
      <c r="Q412" s="23">
        <v>408</v>
      </c>
      <c r="R412" s="23" t="str">
        <f>IF($C$3="Live Paste",IF($P412="","",$P412&amp;""),IF($AD$3="","",INDEX('Extraction History'!$A$3:$DT$9102,$Q412,$AD$3)&amp;""))</f>
        <v> --:--:--  --:--:--  --:--:--</v>
      </c>
      <c r="S412" s="23">
        <f t="shared" si="89"/>
        <v>2445</v>
      </c>
      <c r="T412" s="23" t="str">
        <f t="shared" si="83"/>
        <v/>
      </c>
      <c r="U412" s="23" t="str">
        <f t="shared" si="84"/>
        <v/>
      </c>
      <c r="V412" s="24" t="str">
        <f t="shared" si="85"/>
        <v/>
      </c>
      <c r="W412" s="23">
        <f t="shared" si="90"/>
        <v>2446</v>
      </c>
      <c r="X412" s="23" t="str">
        <f t="shared" si="86"/>
        <v/>
      </c>
      <c r="Y412" s="23" t="str">
        <f t="shared" si="87"/>
        <v/>
      </c>
      <c r="Z412" s="23" t="str">
        <f t="shared" si="88"/>
        <v/>
      </c>
      <c r="AA412" s="25" t="str">
        <f>IF($U412="","",IF(COUNTIF(HC!$C:$C,$U412)&gt;0,"Y",IF(COUNTIF($U$5:$U412,$U412)=1,"N","dup")))</f>
        <v/>
      </c>
    </row>
    <row r="413" spans="1:27" x14ac:dyDescent="0.3">
      <c r="A413" s="19" t="str">
        <f>IF(INDEX('Agents Shift'!$B:$B,ROW())="","",INDEX('Agents Shift'!$B:$B,ROW()))</f>
        <v/>
      </c>
      <c r="B413" s="20" t="str">
        <f>IF($A413="","",_xlfn.XLOOKUP($A413,HC!$A:$A,HC!$B:$B,""))</f>
        <v/>
      </c>
      <c r="C413" s="19" t="str">
        <f>IF($A413="","",_xlfn.XLOOKUP($A413,HC!$A:$A,HC!$E:$E,""))</f>
        <v/>
      </c>
      <c r="D413" s="20" t="str">
        <f>IF($A413="","",_xlfn.XLOOKUP($A413,HC!$A:$A,HC!$D:$D,""))</f>
        <v/>
      </c>
      <c r="E413" s="68" t="str">
        <f>IF(OR($A413="",$AE$3=""),"",IFERROR(IF(ISBLANK(INDEX('Agents Shift'!$F:$S,MATCH($A413,'Agents Shift'!$B:$B,0),$AE$3)),"",INDEX('Agents Shift'!$F:$S,MATCH($A413,'Agents Shift'!$B:$B,0),$AE$3)),""))</f>
        <v/>
      </c>
      <c r="F413" s="68" t="str">
        <f>IF(OR($A413="",$AE$3=""),"",IFERROR(IF(ISBLANK(INDEX('Agents Shift'!$F:$S,MATCH($A413,'Agents Shift'!$B:$B,0),$AE$3+1)),"",INDEX('Agents Shift'!$F:$S,MATCH($A413,'Agents Shift'!$B:$B,0),$AE$3+1)),""))</f>
        <v/>
      </c>
      <c r="G413" s="20" t="str">
        <f>IF($A413="","",_xlfn.XLOOKUP($A413,HC!$A:$A,HC!$C:$C,""))</f>
        <v/>
      </c>
      <c r="H413" s="20" t="str">
        <f t="shared" si="78"/>
        <v/>
      </c>
      <c r="I413" s="19" t="str">
        <f t="shared" si="79"/>
        <v/>
      </c>
      <c r="J413" s="19" t="str">
        <f>IF(OR($A413="",$H413=""),"",IF($H413="Not in Web Tool","Unmatched",_xlfn.XLOOKUP($H413,'RAW Data'!$E:$E,'RAW Data'!$F:$F,"Unmapped")))</f>
        <v/>
      </c>
      <c r="K413" s="19" t="str">
        <f t="shared" si="80"/>
        <v/>
      </c>
      <c r="M413" s="21" t="str">
        <f t="shared" si="81"/>
        <v/>
      </c>
      <c r="N413" s="21" t="str">
        <f t="shared" si="82"/>
        <v/>
      </c>
      <c r="P413" s="22" t="s">
        <v>34</v>
      </c>
      <c r="Q413" s="23">
        <v>409</v>
      </c>
      <c r="R413" s="23" t="str">
        <f>IF($C$3="Live Paste",IF($P413="","",$P413&amp;""),IF($AD$3="","",INDEX('Extraction History'!$A$3:$DT$9102,$Q413,$AD$3)&amp;""))</f>
        <v>Employee State</v>
      </c>
      <c r="S413" s="23">
        <f t="shared" si="89"/>
        <v>2451</v>
      </c>
      <c r="T413" s="23" t="str">
        <f t="shared" si="83"/>
        <v/>
      </c>
      <c r="U413" s="23" t="str">
        <f t="shared" si="84"/>
        <v/>
      </c>
      <c r="V413" s="24" t="str">
        <f t="shared" si="85"/>
        <v/>
      </c>
      <c r="W413" s="23">
        <f t="shared" si="90"/>
        <v>2452</v>
      </c>
      <c r="X413" s="23" t="str">
        <f t="shared" si="86"/>
        <v/>
      </c>
      <c r="Y413" s="23" t="str">
        <f t="shared" si="87"/>
        <v/>
      </c>
      <c r="Z413" s="23" t="str">
        <f t="shared" si="88"/>
        <v/>
      </c>
      <c r="AA413" s="25" t="str">
        <f>IF($U413="","",IF(COUNTIF(HC!$C:$C,$U413)&gt;0,"Y",IF(COUNTIF($U$5:$U413,$U413)=1,"N","dup")))</f>
        <v/>
      </c>
    </row>
    <row r="414" spans="1:27" x14ac:dyDescent="0.3">
      <c r="A414" s="19" t="str">
        <f>IF(INDEX('Agents Shift'!$B:$B,ROW())="","",INDEX('Agents Shift'!$B:$B,ROW()))</f>
        <v/>
      </c>
      <c r="B414" s="20" t="str">
        <f>IF($A414="","",_xlfn.XLOOKUP($A414,HC!$A:$A,HC!$B:$B,""))</f>
        <v/>
      </c>
      <c r="C414" s="19" t="str">
        <f>IF($A414="","",_xlfn.XLOOKUP($A414,HC!$A:$A,HC!$E:$E,""))</f>
        <v/>
      </c>
      <c r="D414" s="20" t="str">
        <f>IF($A414="","",_xlfn.XLOOKUP($A414,HC!$A:$A,HC!$D:$D,""))</f>
        <v/>
      </c>
      <c r="E414" s="68" t="str">
        <f>IF(OR($A414="",$AE$3=""),"",IFERROR(IF(ISBLANK(INDEX('Agents Shift'!$F:$S,MATCH($A414,'Agents Shift'!$B:$B,0),$AE$3)),"",INDEX('Agents Shift'!$F:$S,MATCH($A414,'Agents Shift'!$B:$B,0),$AE$3)),""))</f>
        <v/>
      </c>
      <c r="F414" s="68" t="str">
        <f>IF(OR($A414="",$AE$3=""),"",IFERROR(IF(ISBLANK(INDEX('Agents Shift'!$F:$S,MATCH($A414,'Agents Shift'!$B:$B,0),$AE$3+1)),"",INDEX('Agents Shift'!$F:$S,MATCH($A414,'Agents Shift'!$B:$B,0),$AE$3+1)),""))</f>
        <v/>
      </c>
      <c r="G414" s="20" t="str">
        <f>IF($A414="","",_xlfn.XLOOKUP($A414,HC!$A:$A,HC!$C:$C,""))</f>
        <v/>
      </c>
      <c r="H414" s="20" t="str">
        <f t="shared" si="78"/>
        <v/>
      </c>
      <c r="I414" s="19" t="str">
        <f t="shared" si="79"/>
        <v/>
      </c>
      <c r="J414" s="19" t="str">
        <f>IF(OR($A414="",$H414=""),"",IF($H414="Not in Web Tool","Unmatched",_xlfn.XLOOKUP($H414,'RAW Data'!$E:$E,'RAW Data'!$F:$F,"Unmapped")))</f>
        <v/>
      </c>
      <c r="K414" s="19" t="str">
        <f t="shared" si="80"/>
        <v/>
      </c>
      <c r="M414" s="21" t="str">
        <f t="shared" si="81"/>
        <v/>
      </c>
      <c r="N414" s="21" t="str">
        <f t="shared" si="82"/>
        <v/>
      </c>
      <c r="P414" s="22" t="s">
        <v>39</v>
      </c>
      <c r="Q414" s="23">
        <v>410</v>
      </c>
      <c r="R414" s="23" t="str">
        <f>IF($C$3="Live Paste",IF($P414="","",$P414&amp;""),IF($AD$3="","",INDEX('Extraction History'!$A$3:$DT$9102,$Q414,$AD$3)&amp;""))</f>
        <v>DA</v>
      </c>
      <c r="S414" s="23">
        <f t="shared" si="89"/>
        <v>2457</v>
      </c>
      <c r="T414" s="23" t="str">
        <f t="shared" si="83"/>
        <v/>
      </c>
      <c r="U414" s="23" t="str">
        <f t="shared" si="84"/>
        <v/>
      </c>
      <c r="V414" s="24" t="str">
        <f t="shared" si="85"/>
        <v/>
      </c>
      <c r="W414" s="23">
        <f t="shared" si="90"/>
        <v>2458</v>
      </c>
      <c r="X414" s="23" t="str">
        <f t="shared" si="86"/>
        <v/>
      </c>
      <c r="Y414" s="23" t="str">
        <f t="shared" si="87"/>
        <v/>
      </c>
      <c r="Z414" s="23" t="str">
        <f t="shared" si="88"/>
        <v/>
      </c>
      <c r="AA414" s="25" t="str">
        <f>IF($U414="","",IF(COUNTIF(HC!$C:$C,$U414)&gt;0,"Y",IF(COUNTIF($U$5:$U414,$U414)=1,"N","dup")))</f>
        <v/>
      </c>
    </row>
    <row r="415" spans="1:27" x14ac:dyDescent="0.3">
      <c r="A415" s="19" t="str">
        <f>IF(INDEX('Agents Shift'!$B:$B,ROW())="","",INDEX('Agents Shift'!$B:$B,ROW()))</f>
        <v/>
      </c>
      <c r="B415" s="20" t="str">
        <f>IF($A415="","",_xlfn.XLOOKUP($A415,HC!$A:$A,HC!$B:$B,""))</f>
        <v/>
      </c>
      <c r="C415" s="19" t="str">
        <f>IF($A415="","",_xlfn.XLOOKUP($A415,HC!$A:$A,HC!$E:$E,""))</f>
        <v/>
      </c>
      <c r="D415" s="20" t="str">
        <f>IF($A415="","",_xlfn.XLOOKUP($A415,HC!$A:$A,HC!$D:$D,""))</f>
        <v/>
      </c>
      <c r="E415" s="68" t="str">
        <f>IF(OR($A415="",$AE$3=""),"",IFERROR(IF(ISBLANK(INDEX('Agents Shift'!$F:$S,MATCH($A415,'Agents Shift'!$B:$B,0),$AE$3)),"",INDEX('Agents Shift'!$F:$S,MATCH($A415,'Agents Shift'!$B:$B,0),$AE$3)),""))</f>
        <v/>
      </c>
      <c r="F415" s="68" t="str">
        <f>IF(OR($A415="",$AE$3=""),"",IFERROR(IF(ISBLANK(INDEX('Agents Shift'!$F:$S,MATCH($A415,'Agents Shift'!$B:$B,0),$AE$3+1)),"",INDEX('Agents Shift'!$F:$S,MATCH($A415,'Agents Shift'!$B:$B,0),$AE$3+1)),""))</f>
        <v/>
      </c>
      <c r="G415" s="20" t="str">
        <f>IF($A415="","",_xlfn.XLOOKUP($A415,HC!$A:$A,HC!$C:$C,""))</f>
        <v/>
      </c>
      <c r="H415" s="20" t="str">
        <f t="shared" si="78"/>
        <v/>
      </c>
      <c r="I415" s="19" t="str">
        <f t="shared" si="79"/>
        <v/>
      </c>
      <c r="J415" s="19" t="str">
        <f>IF(OR($A415="",$H415=""),"",IF($H415="Not in Web Tool","Unmatched",_xlfn.XLOOKUP($H415,'RAW Data'!$E:$E,'RAW Data'!$F:$F,"Unmapped")))</f>
        <v/>
      </c>
      <c r="K415" s="19" t="str">
        <f t="shared" si="80"/>
        <v/>
      </c>
      <c r="M415" s="21" t="str">
        <f t="shared" si="81"/>
        <v/>
      </c>
      <c r="N415" s="21" t="str">
        <f t="shared" si="82"/>
        <v/>
      </c>
      <c r="P415" s="22" t="s">
        <v>253</v>
      </c>
      <c r="Q415" s="23">
        <v>411</v>
      </c>
      <c r="R415" s="23" t="str">
        <f>IF($C$3="Live Paste",IF($P415="","",$P415&amp;""),IF($AD$3="","",INDEX('Extraction History'!$A$3:$DT$9102,$Q415,$AD$3)&amp;""))</f>
        <v>Dummy_USR 107 29180</v>
      </c>
      <c r="S415" s="23">
        <f t="shared" si="89"/>
        <v>2463</v>
      </c>
      <c r="T415" s="23" t="str">
        <f t="shared" si="83"/>
        <v/>
      </c>
      <c r="U415" s="23" t="str">
        <f t="shared" si="84"/>
        <v/>
      </c>
      <c r="V415" s="24" t="str">
        <f t="shared" si="85"/>
        <v/>
      </c>
      <c r="W415" s="23">
        <f t="shared" si="90"/>
        <v>2464</v>
      </c>
      <c r="X415" s="23" t="str">
        <f t="shared" si="86"/>
        <v/>
      </c>
      <c r="Y415" s="23" t="str">
        <f t="shared" si="87"/>
        <v/>
      </c>
      <c r="Z415" s="23" t="str">
        <f t="shared" si="88"/>
        <v/>
      </c>
      <c r="AA415" s="25" t="str">
        <f>IF($U415="","",IF(COUNTIF(HC!$C:$C,$U415)&gt;0,"Y",IF(COUNTIF($U$5:$U415,$U415)=1,"N","dup")))</f>
        <v/>
      </c>
    </row>
    <row r="416" spans="1:27" x14ac:dyDescent="0.3">
      <c r="A416" s="19" t="str">
        <f>IF(INDEX('Agents Shift'!$B:$B,ROW())="","",INDEX('Agents Shift'!$B:$B,ROW()))</f>
        <v/>
      </c>
      <c r="B416" s="20" t="str">
        <f>IF($A416="","",_xlfn.XLOOKUP($A416,HC!$A:$A,HC!$B:$B,""))</f>
        <v/>
      </c>
      <c r="C416" s="19" t="str">
        <f>IF($A416="","",_xlfn.XLOOKUP($A416,HC!$A:$A,HC!$E:$E,""))</f>
        <v/>
      </c>
      <c r="D416" s="20" t="str">
        <f>IF($A416="","",_xlfn.XLOOKUP($A416,HC!$A:$A,HC!$D:$D,""))</f>
        <v/>
      </c>
      <c r="E416" s="68" t="str">
        <f>IF(OR($A416="",$AE$3=""),"",IFERROR(IF(ISBLANK(INDEX('Agents Shift'!$F:$S,MATCH($A416,'Agents Shift'!$B:$B,0),$AE$3)),"",INDEX('Agents Shift'!$F:$S,MATCH($A416,'Agents Shift'!$B:$B,0),$AE$3)),""))</f>
        <v/>
      </c>
      <c r="F416" s="68" t="str">
        <f>IF(OR($A416="",$AE$3=""),"",IFERROR(IF(ISBLANK(INDEX('Agents Shift'!$F:$S,MATCH($A416,'Agents Shift'!$B:$B,0),$AE$3+1)),"",INDEX('Agents Shift'!$F:$S,MATCH($A416,'Agents Shift'!$B:$B,0),$AE$3+1)),""))</f>
        <v/>
      </c>
      <c r="G416" s="20" t="str">
        <f>IF($A416="","",_xlfn.XLOOKUP($A416,HC!$A:$A,HC!$C:$C,""))</f>
        <v/>
      </c>
      <c r="H416" s="20" t="str">
        <f t="shared" si="78"/>
        <v/>
      </c>
      <c r="I416" s="19" t="str">
        <f t="shared" si="79"/>
        <v/>
      </c>
      <c r="J416" s="19" t="str">
        <f>IF(OR($A416="",$H416=""),"",IF($H416="Not in Web Tool","Unmatched",_xlfn.XLOOKUP($H416,'RAW Data'!$E:$E,'RAW Data'!$F:$F,"Unmapped")))</f>
        <v/>
      </c>
      <c r="K416" s="19" t="str">
        <f t="shared" si="80"/>
        <v/>
      </c>
      <c r="M416" s="21" t="str">
        <f t="shared" si="81"/>
        <v/>
      </c>
      <c r="N416" s="21" t="str">
        <f t="shared" si="82"/>
        <v/>
      </c>
      <c r="P416" s="22" t="s">
        <v>149</v>
      </c>
      <c r="Q416" s="23">
        <v>412</v>
      </c>
      <c r="R416" s="23" t="str">
        <f>IF($C$3="Live Paste",IF($P416="","",$P416&amp;""),IF($AD$3="","",INDEX('Extraction History'!$A$3:$DT$9102,$Q416,$AD$3)&amp;""))</f>
        <v>Offline · 13:59:40</v>
      </c>
      <c r="S416" s="23">
        <f t="shared" si="89"/>
        <v>2469</v>
      </c>
      <c r="T416" s="23" t="str">
        <f t="shared" si="83"/>
        <v/>
      </c>
      <c r="U416" s="23" t="str">
        <f t="shared" si="84"/>
        <v/>
      </c>
      <c r="V416" s="24" t="str">
        <f t="shared" si="85"/>
        <v/>
      </c>
      <c r="W416" s="23">
        <f t="shared" si="90"/>
        <v>2470</v>
      </c>
      <c r="X416" s="23" t="str">
        <f t="shared" si="86"/>
        <v/>
      </c>
      <c r="Y416" s="23" t="str">
        <f t="shared" si="87"/>
        <v/>
      </c>
      <c r="Z416" s="23" t="str">
        <f t="shared" si="88"/>
        <v/>
      </c>
      <c r="AA416" s="25" t="str">
        <f>IF($U416="","",IF(COUNTIF(HC!$C:$C,$U416)&gt;0,"Y",IF(COUNTIF($U$5:$U416,$U416)=1,"N","dup")))</f>
        <v/>
      </c>
    </row>
    <row r="417" spans="1:27" x14ac:dyDescent="0.3">
      <c r="A417" s="19" t="str">
        <f>IF(INDEX('Agents Shift'!$B:$B,ROW())="","",INDEX('Agents Shift'!$B:$B,ROW()))</f>
        <v/>
      </c>
      <c r="B417" s="20" t="str">
        <f>IF($A417="","",_xlfn.XLOOKUP($A417,HC!$A:$A,HC!$B:$B,""))</f>
        <v/>
      </c>
      <c r="C417" s="19" t="str">
        <f>IF($A417="","",_xlfn.XLOOKUP($A417,HC!$A:$A,HC!$E:$E,""))</f>
        <v/>
      </c>
      <c r="D417" s="20" t="str">
        <f>IF($A417="","",_xlfn.XLOOKUP($A417,HC!$A:$A,HC!$D:$D,""))</f>
        <v/>
      </c>
      <c r="E417" s="68" t="str">
        <f>IF(OR($A417="",$AE$3=""),"",IFERROR(IF(ISBLANK(INDEX('Agents Shift'!$F:$S,MATCH($A417,'Agents Shift'!$B:$B,0),$AE$3)),"",INDEX('Agents Shift'!$F:$S,MATCH($A417,'Agents Shift'!$B:$B,0),$AE$3)),""))</f>
        <v/>
      </c>
      <c r="F417" s="68" t="str">
        <f>IF(OR($A417="",$AE$3=""),"",IFERROR(IF(ISBLANK(INDEX('Agents Shift'!$F:$S,MATCH($A417,'Agents Shift'!$B:$B,0),$AE$3+1)),"",INDEX('Agents Shift'!$F:$S,MATCH($A417,'Agents Shift'!$B:$B,0),$AE$3+1)),""))</f>
        <v/>
      </c>
      <c r="G417" s="20" t="str">
        <f>IF($A417="","",_xlfn.XLOOKUP($A417,HC!$A:$A,HC!$C:$C,""))</f>
        <v/>
      </c>
      <c r="H417" s="20" t="str">
        <f t="shared" si="78"/>
        <v/>
      </c>
      <c r="I417" s="19" t="str">
        <f t="shared" si="79"/>
        <v/>
      </c>
      <c r="J417" s="19" t="str">
        <f>IF(OR($A417="",$H417=""),"",IF($H417="Not in Web Tool","Unmatched",_xlfn.XLOOKUP($H417,'RAW Data'!$E:$E,'RAW Data'!$F:$F,"Unmapped")))</f>
        <v/>
      </c>
      <c r="K417" s="19" t="str">
        <f t="shared" si="80"/>
        <v/>
      </c>
      <c r="M417" s="21" t="str">
        <f t="shared" si="81"/>
        <v/>
      </c>
      <c r="N417" s="21" t="str">
        <f t="shared" si="82"/>
        <v/>
      </c>
      <c r="P417" s="22" t="s">
        <v>119</v>
      </c>
      <c r="Q417" s="23">
        <v>413</v>
      </c>
      <c r="R417" s="23" t="str">
        <f>IF($C$3="Live Paste",IF($P417="","",$P417&amp;""),IF($AD$3="","",INDEX('Extraction History'!$A$3:$DT$9102,$Q417,$AD$3)&amp;""))</f>
        <v> 0  0  0</v>
      </c>
      <c r="S417" s="23">
        <f t="shared" si="89"/>
        <v>2475</v>
      </c>
      <c r="T417" s="23" t="str">
        <f t="shared" si="83"/>
        <v/>
      </c>
      <c r="U417" s="23" t="str">
        <f t="shared" si="84"/>
        <v/>
      </c>
      <c r="V417" s="24" t="str">
        <f t="shared" si="85"/>
        <v/>
      </c>
      <c r="W417" s="23">
        <f t="shared" si="90"/>
        <v>2476</v>
      </c>
      <c r="X417" s="23" t="str">
        <f t="shared" si="86"/>
        <v/>
      </c>
      <c r="Y417" s="23" t="str">
        <f t="shared" si="87"/>
        <v/>
      </c>
      <c r="Z417" s="23" t="str">
        <f t="shared" si="88"/>
        <v/>
      </c>
      <c r="AA417" s="25" t="str">
        <f>IF($U417="","",IF(COUNTIF(HC!$C:$C,$U417)&gt;0,"Y",IF(COUNTIF($U$5:$U417,$U417)=1,"N","dup")))</f>
        <v/>
      </c>
    </row>
    <row r="418" spans="1:27" x14ac:dyDescent="0.3">
      <c r="A418" s="19" t="str">
        <f>IF(INDEX('Agents Shift'!$B:$B,ROW())="","",INDEX('Agents Shift'!$B:$B,ROW()))</f>
        <v/>
      </c>
      <c r="B418" s="20" t="str">
        <f>IF($A418="","",_xlfn.XLOOKUP($A418,HC!$A:$A,HC!$B:$B,""))</f>
        <v/>
      </c>
      <c r="C418" s="19" t="str">
        <f>IF($A418="","",_xlfn.XLOOKUP($A418,HC!$A:$A,HC!$E:$E,""))</f>
        <v/>
      </c>
      <c r="D418" s="20" t="str">
        <f>IF($A418="","",_xlfn.XLOOKUP($A418,HC!$A:$A,HC!$D:$D,""))</f>
        <v/>
      </c>
      <c r="E418" s="68" t="str">
        <f>IF(OR($A418="",$AE$3=""),"",IFERROR(IF(ISBLANK(INDEX('Agents Shift'!$F:$S,MATCH($A418,'Agents Shift'!$B:$B,0),$AE$3)),"",INDEX('Agents Shift'!$F:$S,MATCH($A418,'Agents Shift'!$B:$B,0),$AE$3)),""))</f>
        <v/>
      </c>
      <c r="F418" s="68" t="str">
        <f>IF(OR($A418="",$AE$3=""),"",IFERROR(IF(ISBLANK(INDEX('Agents Shift'!$F:$S,MATCH($A418,'Agents Shift'!$B:$B,0),$AE$3+1)),"",INDEX('Agents Shift'!$F:$S,MATCH($A418,'Agents Shift'!$B:$B,0),$AE$3+1)),""))</f>
        <v/>
      </c>
      <c r="G418" s="20" t="str">
        <f>IF($A418="","",_xlfn.XLOOKUP($A418,HC!$A:$A,HC!$C:$C,""))</f>
        <v/>
      </c>
      <c r="H418" s="20" t="str">
        <f t="shared" si="78"/>
        <v/>
      </c>
      <c r="I418" s="19" t="str">
        <f t="shared" si="79"/>
        <v/>
      </c>
      <c r="J418" s="19" t="str">
        <f>IF(OR($A418="",$H418=""),"",IF($H418="Not in Web Tool","Unmatched",_xlfn.XLOOKUP($H418,'RAW Data'!$E:$E,'RAW Data'!$F:$F,"Unmapped")))</f>
        <v/>
      </c>
      <c r="K418" s="19" t="str">
        <f t="shared" si="80"/>
        <v/>
      </c>
      <c r="M418" s="21" t="str">
        <f t="shared" si="81"/>
        <v/>
      </c>
      <c r="N418" s="21" t="str">
        <f t="shared" si="82"/>
        <v/>
      </c>
      <c r="P418" s="22" t="s">
        <v>188</v>
      </c>
      <c r="Q418" s="23">
        <v>414</v>
      </c>
      <c r="R418" s="23" t="str">
        <f>IF($C$3="Live Paste",IF($P418="","",$P418&amp;""),IF($AD$3="","",INDEX('Extraction History'!$A$3:$DT$9102,$Q418,$AD$3)&amp;""))</f>
        <v> --:--:--  --:--:--  --:--:--</v>
      </c>
      <c r="S418" s="23">
        <f t="shared" si="89"/>
        <v>2481</v>
      </c>
      <c r="T418" s="23" t="str">
        <f t="shared" si="83"/>
        <v/>
      </c>
      <c r="U418" s="23" t="str">
        <f t="shared" si="84"/>
        <v/>
      </c>
      <c r="V418" s="24" t="str">
        <f t="shared" si="85"/>
        <v/>
      </c>
      <c r="W418" s="23">
        <f t="shared" si="90"/>
        <v>2482</v>
      </c>
      <c r="X418" s="23" t="str">
        <f t="shared" si="86"/>
        <v/>
      </c>
      <c r="Y418" s="23" t="str">
        <f t="shared" si="87"/>
        <v/>
      </c>
      <c r="Z418" s="23" t="str">
        <f t="shared" si="88"/>
        <v/>
      </c>
      <c r="AA418" s="25" t="str">
        <f>IF($U418="","",IF(COUNTIF(HC!$C:$C,$U418)&gt;0,"Y",IF(COUNTIF($U$5:$U418,$U418)=1,"N","dup")))</f>
        <v/>
      </c>
    </row>
    <row r="419" spans="1:27" x14ac:dyDescent="0.3">
      <c r="A419" s="19" t="str">
        <f>IF(INDEX('Agents Shift'!$B:$B,ROW())="","",INDEX('Agents Shift'!$B:$B,ROW()))</f>
        <v/>
      </c>
      <c r="B419" s="20" t="str">
        <f>IF($A419="","",_xlfn.XLOOKUP($A419,HC!$A:$A,HC!$B:$B,""))</f>
        <v/>
      </c>
      <c r="C419" s="19" t="str">
        <f>IF($A419="","",_xlfn.XLOOKUP($A419,HC!$A:$A,HC!$E:$E,""))</f>
        <v/>
      </c>
      <c r="D419" s="20" t="str">
        <f>IF($A419="","",_xlfn.XLOOKUP($A419,HC!$A:$A,HC!$D:$D,""))</f>
        <v/>
      </c>
      <c r="E419" s="68" t="str">
        <f>IF(OR($A419="",$AE$3=""),"",IFERROR(IF(ISBLANK(INDEX('Agents Shift'!$F:$S,MATCH($A419,'Agents Shift'!$B:$B,0),$AE$3)),"",INDEX('Agents Shift'!$F:$S,MATCH($A419,'Agents Shift'!$B:$B,0),$AE$3)),""))</f>
        <v/>
      </c>
      <c r="F419" s="68" t="str">
        <f>IF(OR($A419="",$AE$3=""),"",IFERROR(IF(ISBLANK(INDEX('Agents Shift'!$F:$S,MATCH($A419,'Agents Shift'!$B:$B,0),$AE$3+1)),"",INDEX('Agents Shift'!$F:$S,MATCH($A419,'Agents Shift'!$B:$B,0),$AE$3+1)),""))</f>
        <v/>
      </c>
      <c r="G419" s="20" t="str">
        <f>IF($A419="","",_xlfn.XLOOKUP($A419,HC!$A:$A,HC!$C:$C,""))</f>
        <v/>
      </c>
      <c r="H419" s="20" t="str">
        <f t="shared" si="78"/>
        <v/>
      </c>
      <c r="I419" s="19" t="str">
        <f t="shared" si="79"/>
        <v/>
      </c>
      <c r="J419" s="19" t="str">
        <f>IF(OR($A419="",$H419=""),"",IF($H419="Not in Web Tool","Unmatched",_xlfn.XLOOKUP($H419,'RAW Data'!$E:$E,'RAW Data'!$F:$F,"Unmapped")))</f>
        <v/>
      </c>
      <c r="K419" s="19" t="str">
        <f t="shared" si="80"/>
        <v/>
      </c>
      <c r="M419" s="21" t="str">
        <f t="shared" si="81"/>
        <v/>
      </c>
      <c r="N419" s="21" t="str">
        <f t="shared" si="82"/>
        <v/>
      </c>
      <c r="P419" s="22" t="s">
        <v>34</v>
      </c>
      <c r="Q419" s="23">
        <v>415</v>
      </c>
      <c r="R419" s="23" t="str">
        <f>IF($C$3="Live Paste",IF($P419="","",$P419&amp;""),IF($AD$3="","",INDEX('Extraction History'!$A$3:$DT$9102,$Q419,$AD$3)&amp;""))</f>
        <v>Employee State</v>
      </c>
      <c r="S419" s="23">
        <f t="shared" si="89"/>
        <v>2487</v>
      </c>
      <c r="T419" s="23" t="str">
        <f t="shared" si="83"/>
        <v/>
      </c>
      <c r="U419" s="23" t="str">
        <f t="shared" si="84"/>
        <v/>
      </c>
      <c r="V419" s="24" t="str">
        <f t="shared" si="85"/>
        <v/>
      </c>
      <c r="W419" s="23">
        <f t="shared" si="90"/>
        <v>2488</v>
      </c>
      <c r="X419" s="23" t="str">
        <f t="shared" si="86"/>
        <v/>
      </c>
      <c r="Y419" s="23" t="str">
        <f t="shared" si="87"/>
        <v/>
      </c>
      <c r="Z419" s="23" t="str">
        <f t="shared" si="88"/>
        <v/>
      </c>
      <c r="AA419" s="25" t="str">
        <f>IF($U419="","",IF(COUNTIF(HC!$C:$C,$U419)&gt;0,"Y",IF(COUNTIF($U$5:$U419,$U419)=1,"N","dup")))</f>
        <v/>
      </c>
    </row>
    <row r="420" spans="1:27" x14ac:dyDescent="0.3">
      <c r="A420" s="19" t="str">
        <f>IF(INDEX('Agents Shift'!$B:$B,ROW())="","",INDEX('Agents Shift'!$B:$B,ROW()))</f>
        <v/>
      </c>
      <c r="B420" s="20" t="str">
        <f>IF($A420="","",_xlfn.XLOOKUP($A420,HC!$A:$A,HC!$B:$B,""))</f>
        <v/>
      </c>
      <c r="C420" s="19" t="str">
        <f>IF($A420="","",_xlfn.XLOOKUP($A420,HC!$A:$A,HC!$E:$E,""))</f>
        <v/>
      </c>
      <c r="D420" s="20" t="str">
        <f>IF($A420="","",_xlfn.XLOOKUP($A420,HC!$A:$A,HC!$D:$D,""))</f>
        <v/>
      </c>
      <c r="E420" s="68" t="str">
        <f>IF(OR($A420="",$AE$3=""),"",IFERROR(IF(ISBLANK(INDEX('Agents Shift'!$F:$S,MATCH($A420,'Agents Shift'!$B:$B,0),$AE$3)),"",INDEX('Agents Shift'!$F:$S,MATCH($A420,'Agents Shift'!$B:$B,0),$AE$3)),""))</f>
        <v/>
      </c>
      <c r="F420" s="68" t="str">
        <f>IF(OR($A420="",$AE$3=""),"",IFERROR(IF(ISBLANK(INDEX('Agents Shift'!$F:$S,MATCH($A420,'Agents Shift'!$B:$B,0),$AE$3+1)),"",INDEX('Agents Shift'!$F:$S,MATCH($A420,'Agents Shift'!$B:$B,0),$AE$3+1)),""))</f>
        <v/>
      </c>
      <c r="G420" s="20" t="str">
        <f>IF($A420="","",_xlfn.XLOOKUP($A420,HC!$A:$A,HC!$C:$C,""))</f>
        <v/>
      </c>
      <c r="H420" s="20" t="str">
        <f t="shared" si="78"/>
        <v/>
      </c>
      <c r="I420" s="19" t="str">
        <f t="shared" si="79"/>
        <v/>
      </c>
      <c r="J420" s="19" t="str">
        <f>IF(OR($A420="",$H420=""),"",IF($H420="Not in Web Tool","Unmatched",_xlfn.XLOOKUP($H420,'RAW Data'!$E:$E,'RAW Data'!$F:$F,"Unmapped")))</f>
        <v/>
      </c>
      <c r="K420" s="19" t="str">
        <f t="shared" si="80"/>
        <v/>
      </c>
      <c r="M420" s="21" t="str">
        <f t="shared" si="81"/>
        <v/>
      </c>
      <c r="N420" s="21" t="str">
        <f t="shared" si="82"/>
        <v/>
      </c>
      <c r="P420" s="22" t="s">
        <v>39</v>
      </c>
      <c r="Q420" s="23">
        <v>416</v>
      </c>
      <c r="R420" s="23" t="str">
        <f>IF($C$3="Live Paste",IF($P420="","",$P420&amp;""),IF($AD$3="","",INDEX('Extraction History'!$A$3:$DT$9102,$Q420,$AD$3)&amp;""))</f>
        <v>DA</v>
      </c>
      <c r="S420" s="23">
        <f t="shared" si="89"/>
        <v>2493</v>
      </c>
      <c r="T420" s="23" t="str">
        <f t="shared" si="83"/>
        <v/>
      </c>
      <c r="U420" s="23" t="str">
        <f t="shared" si="84"/>
        <v/>
      </c>
      <c r="V420" s="24" t="str">
        <f t="shared" si="85"/>
        <v/>
      </c>
      <c r="W420" s="23">
        <f t="shared" si="90"/>
        <v>2494</v>
      </c>
      <c r="X420" s="23" t="str">
        <f t="shared" si="86"/>
        <v/>
      </c>
      <c r="Y420" s="23" t="str">
        <f t="shared" si="87"/>
        <v/>
      </c>
      <c r="Z420" s="23" t="str">
        <f t="shared" si="88"/>
        <v/>
      </c>
      <c r="AA420" s="25" t="str">
        <f>IF($U420="","",IF(COUNTIF(HC!$C:$C,$U420)&gt;0,"Y",IF(COUNTIF($U$5:$U420,$U420)=1,"N","dup")))</f>
        <v/>
      </c>
    </row>
    <row r="421" spans="1:27" x14ac:dyDescent="0.3">
      <c r="A421" s="19" t="str">
        <f>IF(INDEX('Agents Shift'!$B:$B,ROW())="","",INDEX('Agents Shift'!$B:$B,ROW()))</f>
        <v/>
      </c>
      <c r="B421" s="20" t="str">
        <f>IF($A421="","",_xlfn.XLOOKUP($A421,HC!$A:$A,HC!$B:$B,""))</f>
        <v/>
      </c>
      <c r="C421" s="19" t="str">
        <f>IF($A421="","",_xlfn.XLOOKUP($A421,HC!$A:$A,HC!$E:$E,""))</f>
        <v/>
      </c>
      <c r="D421" s="20" t="str">
        <f>IF($A421="","",_xlfn.XLOOKUP($A421,HC!$A:$A,HC!$D:$D,""))</f>
        <v/>
      </c>
      <c r="E421" s="68" t="str">
        <f>IF(OR($A421="",$AE$3=""),"",IFERROR(IF(ISBLANK(INDEX('Agents Shift'!$F:$S,MATCH($A421,'Agents Shift'!$B:$B,0),$AE$3)),"",INDEX('Agents Shift'!$F:$S,MATCH($A421,'Agents Shift'!$B:$B,0),$AE$3)),""))</f>
        <v/>
      </c>
      <c r="F421" s="68" t="str">
        <f>IF(OR($A421="",$AE$3=""),"",IFERROR(IF(ISBLANK(INDEX('Agents Shift'!$F:$S,MATCH($A421,'Agents Shift'!$B:$B,0),$AE$3+1)),"",INDEX('Agents Shift'!$F:$S,MATCH($A421,'Agents Shift'!$B:$B,0),$AE$3+1)),""))</f>
        <v/>
      </c>
      <c r="G421" s="20" t="str">
        <f>IF($A421="","",_xlfn.XLOOKUP($A421,HC!$A:$A,HC!$C:$C,""))</f>
        <v/>
      </c>
      <c r="H421" s="20" t="str">
        <f t="shared" si="78"/>
        <v/>
      </c>
      <c r="I421" s="19" t="str">
        <f t="shared" si="79"/>
        <v/>
      </c>
      <c r="J421" s="19" t="str">
        <f>IF(OR($A421="",$H421=""),"",IF($H421="Not in Web Tool","Unmatched",_xlfn.XLOOKUP($H421,'RAW Data'!$E:$E,'RAW Data'!$F:$F,"Unmapped")))</f>
        <v/>
      </c>
      <c r="K421" s="19" t="str">
        <f t="shared" si="80"/>
        <v/>
      </c>
      <c r="M421" s="21" t="str">
        <f t="shared" si="81"/>
        <v/>
      </c>
      <c r="N421" s="21" t="str">
        <f t="shared" si="82"/>
        <v/>
      </c>
      <c r="P421" s="22" t="s">
        <v>254</v>
      </c>
      <c r="Q421" s="23">
        <v>417</v>
      </c>
      <c r="R421" s="23" t="str">
        <f>IF($C$3="Live Paste",IF($P421="","",$P421&amp;""),IF($AD$3="","",INDEX('Extraction History'!$A$3:$DT$9102,$Q421,$AD$3)&amp;""))</f>
        <v>Dummy_USR 105 29181</v>
      </c>
      <c r="S421" s="23">
        <f t="shared" si="89"/>
        <v>2499</v>
      </c>
      <c r="T421" s="23" t="str">
        <f t="shared" si="83"/>
        <v/>
      </c>
      <c r="U421" s="23" t="str">
        <f t="shared" si="84"/>
        <v/>
      </c>
      <c r="V421" s="24" t="str">
        <f t="shared" si="85"/>
        <v/>
      </c>
      <c r="W421" s="23">
        <f t="shared" si="90"/>
        <v>2500</v>
      </c>
      <c r="X421" s="23" t="str">
        <f t="shared" si="86"/>
        <v/>
      </c>
      <c r="Y421" s="23" t="str">
        <f t="shared" si="87"/>
        <v/>
      </c>
      <c r="Z421" s="23" t="str">
        <f t="shared" si="88"/>
        <v/>
      </c>
      <c r="AA421" s="25" t="str">
        <f>IF($U421="","",IF(COUNTIF(HC!$C:$C,$U421)&gt;0,"Y",IF(COUNTIF($U$5:$U421,$U421)=1,"N","dup")))</f>
        <v/>
      </c>
    </row>
    <row r="422" spans="1:27" x14ac:dyDescent="0.3">
      <c r="A422" s="19" t="str">
        <f>IF(INDEX('Agents Shift'!$B:$B,ROW())="","",INDEX('Agents Shift'!$B:$B,ROW()))</f>
        <v/>
      </c>
      <c r="B422" s="20" t="str">
        <f>IF($A422="","",_xlfn.XLOOKUP($A422,HC!$A:$A,HC!$B:$B,""))</f>
        <v/>
      </c>
      <c r="C422" s="19" t="str">
        <f>IF($A422="","",_xlfn.XLOOKUP($A422,HC!$A:$A,HC!$E:$E,""))</f>
        <v/>
      </c>
      <c r="D422" s="20" t="str">
        <f>IF($A422="","",_xlfn.XLOOKUP($A422,HC!$A:$A,HC!$D:$D,""))</f>
        <v/>
      </c>
      <c r="E422" s="68" t="str">
        <f>IF(OR($A422="",$AE$3=""),"",IFERROR(IF(ISBLANK(INDEX('Agents Shift'!$F:$S,MATCH($A422,'Agents Shift'!$B:$B,0),$AE$3)),"",INDEX('Agents Shift'!$F:$S,MATCH($A422,'Agents Shift'!$B:$B,0),$AE$3)),""))</f>
        <v/>
      </c>
      <c r="F422" s="68" t="str">
        <f>IF(OR($A422="",$AE$3=""),"",IFERROR(IF(ISBLANK(INDEX('Agents Shift'!$F:$S,MATCH($A422,'Agents Shift'!$B:$B,0),$AE$3+1)),"",INDEX('Agents Shift'!$F:$S,MATCH($A422,'Agents Shift'!$B:$B,0),$AE$3+1)),""))</f>
        <v/>
      </c>
      <c r="G422" s="20" t="str">
        <f>IF($A422="","",_xlfn.XLOOKUP($A422,HC!$A:$A,HC!$C:$C,""))</f>
        <v/>
      </c>
      <c r="H422" s="20" t="str">
        <f t="shared" si="78"/>
        <v/>
      </c>
      <c r="I422" s="19" t="str">
        <f t="shared" si="79"/>
        <v/>
      </c>
      <c r="J422" s="19" t="str">
        <f>IF(OR($A422="",$H422=""),"",IF($H422="Not in Web Tool","Unmatched",_xlfn.XLOOKUP($H422,'RAW Data'!$E:$E,'RAW Data'!$F:$F,"Unmapped")))</f>
        <v/>
      </c>
      <c r="K422" s="19" t="str">
        <f t="shared" si="80"/>
        <v/>
      </c>
      <c r="M422" s="21" t="str">
        <f t="shared" si="81"/>
        <v/>
      </c>
      <c r="N422" s="21" t="str">
        <f t="shared" si="82"/>
        <v/>
      </c>
      <c r="P422" s="22" t="s">
        <v>255</v>
      </c>
      <c r="Q422" s="23">
        <v>418</v>
      </c>
      <c r="R422" s="23" t="str">
        <f>IF($C$3="Live Paste",IF($P422="","",$P422&amp;""),IF($AD$3="","",INDEX('Extraction History'!$A$3:$DT$9102,$Q422,$AD$3)&amp;""))</f>
        <v>ACD · 05:09</v>
      </c>
      <c r="S422" s="23">
        <f t="shared" si="89"/>
        <v>2505</v>
      </c>
      <c r="T422" s="23" t="str">
        <f t="shared" si="83"/>
        <v/>
      </c>
      <c r="U422" s="23" t="str">
        <f t="shared" si="84"/>
        <v/>
      </c>
      <c r="V422" s="24" t="str">
        <f t="shared" si="85"/>
        <v/>
      </c>
      <c r="W422" s="23">
        <f t="shared" si="90"/>
        <v>2506</v>
      </c>
      <c r="X422" s="23" t="str">
        <f t="shared" si="86"/>
        <v/>
      </c>
      <c r="Y422" s="23" t="str">
        <f t="shared" si="87"/>
        <v/>
      </c>
      <c r="Z422" s="23" t="str">
        <f t="shared" si="88"/>
        <v/>
      </c>
      <c r="AA422" s="25" t="str">
        <f>IF($U422="","",IF(COUNTIF(HC!$C:$C,$U422)&gt;0,"Y",IF(COUNTIF($U$5:$U422,$U422)=1,"N","dup")))</f>
        <v/>
      </c>
    </row>
    <row r="423" spans="1:27" x14ac:dyDescent="0.3">
      <c r="A423" s="19" t="str">
        <f>IF(INDEX('Agents Shift'!$B:$B,ROW())="","",INDEX('Agents Shift'!$B:$B,ROW()))</f>
        <v/>
      </c>
      <c r="B423" s="20" t="str">
        <f>IF($A423="","",_xlfn.XLOOKUP($A423,HC!$A:$A,HC!$B:$B,""))</f>
        <v/>
      </c>
      <c r="C423" s="19" t="str">
        <f>IF($A423="","",_xlfn.XLOOKUP($A423,HC!$A:$A,HC!$E:$E,""))</f>
        <v/>
      </c>
      <c r="D423" s="20" t="str">
        <f>IF($A423="","",_xlfn.XLOOKUP($A423,HC!$A:$A,HC!$D:$D,""))</f>
        <v/>
      </c>
      <c r="E423" s="68" t="str">
        <f>IF(OR($A423="",$AE$3=""),"",IFERROR(IF(ISBLANK(INDEX('Agents Shift'!$F:$S,MATCH($A423,'Agents Shift'!$B:$B,0),$AE$3)),"",INDEX('Agents Shift'!$F:$S,MATCH($A423,'Agents Shift'!$B:$B,0),$AE$3)),""))</f>
        <v/>
      </c>
      <c r="F423" s="68" t="str">
        <f>IF(OR($A423="",$AE$3=""),"",IFERROR(IF(ISBLANK(INDEX('Agents Shift'!$F:$S,MATCH($A423,'Agents Shift'!$B:$B,0),$AE$3+1)),"",INDEX('Agents Shift'!$F:$S,MATCH($A423,'Agents Shift'!$B:$B,0),$AE$3+1)),""))</f>
        <v/>
      </c>
      <c r="G423" s="20" t="str">
        <f>IF($A423="","",_xlfn.XLOOKUP($A423,HC!$A:$A,HC!$C:$C,""))</f>
        <v/>
      </c>
      <c r="H423" s="20" t="str">
        <f t="shared" si="78"/>
        <v/>
      </c>
      <c r="I423" s="19" t="str">
        <f t="shared" si="79"/>
        <v/>
      </c>
      <c r="J423" s="19" t="str">
        <f>IF(OR($A423="",$H423=""),"",IF($H423="Not in Web Tool","Unmatched",_xlfn.XLOOKUP($H423,'RAW Data'!$E:$E,'RAW Data'!$F:$F,"Unmapped")))</f>
        <v/>
      </c>
      <c r="K423" s="19" t="str">
        <f t="shared" si="80"/>
        <v/>
      </c>
      <c r="M423" s="21" t="str">
        <f t="shared" si="81"/>
        <v/>
      </c>
      <c r="N423" s="21" t="str">
        <f t="shared" si="82"/>
        <v/>
      </c>
      <c r="P423" s="22" t="s">
        <v>256</v>
      </c>
      <c r="Q423" s="23">
        <v>419</v>
      </c>
      <c r="R423" s="23" t="str">
        <f>IF($C$3="Live Paste",IF($P423="","",$P423&amp;""),IF($AD$3="","",INDEX('Extraction History'!$A$3:$DT$9102,$Q423,$AD$3)&amp;""))</f>
        <v> 9  0  2</v>
      </c>
      <c r="S423" s="23">
        <f t="shared" si="89"/>
        <v>2511</v>
      </c>
      <c r="T423" s="23" t="str">
        <f t="shared" si="83"/>
        <v/>
      </c>
      <c r="U423" s="23" t="str">
        <f t="shared" si="84"/>
        <v/>
      </c>
      <c r="V423" s="24" t="str">
        <f t="shared" si="85"/>
        <v/>
      </c>
      <c r="W423" s="23">
        <f t="shared" si="90"/>
        <v>2512</v>
      </c>
      <c r="X423" s="23" t="str">
        <f t="shared" si="86"/>
        <v/>
      </c>
      <c r="Y423" s="23" t="str">
        <f t="shared" si="87"/>
        <v/>
      </c>
      <c r="Z423" s="23" t="str">
        <f t="shared" si="88"/>
        <v/>
      </c>
      <c r="AA423" s="25" t="str">
        <f>IF($U423="","",IF(COUNTIF(HC!$C:$C,$U423)&gt;0,"Y",IF(COUNTIF($U$5:$U423,$U423)=1,"N","dup")))</f>
        <v/>
      </c>
    </row>
    <row r="424" spans="1:27" x14ac:dyDescent="0.3">
      <c r="A424" s="19" t="str">
        <f>IF(INDEX('Agents Shift'!$B:$B,ROW())="","",INDEX('Agents Shift'!$B:$B,ROW()))</f>
        <v/>
      </c>
      <c r="B424" s="20" t="str">
        <f>IF($A424="","",_xlfn.XLOOKUP($A424,HC!$A:$A,HC!$B:$B,""))</f>
        <v/>
      </c>
      <c r="C424" s="19" t="str">
        <f>IF($A424="","",_xlfn.XLOOKUP($A424,HC!$A:$A,HC!$E:$E,""))</f>
        <v/>
      </c>
      <c r="D424" s="20" t="str">
        <f>IF($A424="","",_xlfn.XLOOKUP($A424,HC!$A:$A,HC!$D:$D,""))</f>
        <v/>
      </c>
      <c r="E424" s="68" t="str">
        <f>IF(OR($A424="",$AE$3=""),"",IFERROR(IF(ISBLANK(INDEX('Agents Shift'!$F:$S,MATCH($A424,'Agents Shift'!$B:$B,0),$AE$3)),"",INDEX('Agents Shift'!$F:$S,MATCH($A424,'Agents Shift'!$B:$B,0),$AE$3)),""))</f>
        <v/>
      </c>
      <c r="F424" s="68" t="str">
        <f>IF(OR($A424="",$AE$3=""),"",IFERROR(IF(ISBLANK(INDEX('Agents Shift'!$F:$S,MATCH($A424,'Agents Shift'!$B:$B,0),$AE$3+1)),"",INDEX('Agents Shift'!$F:$S,MATCH($A424,'Agents Shift'!$B:$B,0),$AE$3+1)),""))</f>
        <v/>
      </c>
      <c r="G424" s="20" t="str">
        <f>IF($A424="","",_xlfn.XLOOKUP($A424,HC!$A:$A,HC!$C:$C,""))</f>
        <v/>
      </c>
      <c r="H424" s="20" t="str">
        <f t="shared" si="78"/>
        <v/>
      </c>
      <c r="I424" s="19" t="str">
        <f t="shared" si="79"/>
        <v/>
      </c>
      <c r="J424" s="19" t="str">
        <f>IF(OR($A424="",$H424=""),"",IF($H424="Not in Web Tool","Unmatched",_xlfn.XLOOKUP($H424,'RAW Data'!$E:$E,'RAW Data'!$F:$F,"Unmapped")))</f>
        <v/>
      </c>
      <c r="K424" s="19" t="str">
        <f t="shared" si="80"/>
        <v/>
      </c>
      <c r="M424" s="21" t="str">
        <f t="shared" si="81"/>
        <v/>
      </c>
      <c r="N424" s="21" t="str">
        <f t="shared" si="82"/>
        <v/>
      </c>
      <c r="P424" s="22" t="s">
        <v>257</v>
      </c>
      <c r="Q424" s="23">
        <v>420</v>
      </c>
      <c r="R424" s="23" t="str">
        <f>IF($C$3="Live Paste",IF($P424="","",$P424&amp;""),IF($AD$3="","",INDEX('Extraction History'!$A$3:$DT$9102,$Q424,$AD$3)&amp;""))</f>
        <v> --:--:--  --:--:-- 9 June 2026 09:09 · 06:51:02</v>
      </c>
      <c r="S424" s="23">
        <f t="shared" si="89"/>
        <v>2517</v>
      </c>
      <c r="T424" s="23" t="str">
        <f t="shared" si="83"/>
        <v/>
      </c>
      <c r="U424" s="23" t="str">
        <f t="shared" si="84"/>
        <v/>
      </c>
      <c r="V424" s="24" t="str">
        <f t="shared" si="85"/>
        <v/>
      </c>
      <c r="W424" s="23">
        <f t="shared" si="90"/>
        <v>2518</v>
      </c>
      <c r="X424" s="23" t="str">
        <f t="shared" si="86"/>
        <v/>
      </c>
      <c r="Y424" s="23" t="str">
        <f t="shared" si="87"/>
        <v/>
      </c>
      <c r="Z424" s="23" t="str">
        <f t="shared" si="88"/>
        <v/>
      </c>
      <c r="AA424" s="25" t="str">
        <f>IF($U424="","",IF(COUNTIF(HC!$C:$C,$U424)&gt;0,"Y",IF(COUNTIF($U$5:$U424,$U424)=1,"N","dup")))</f>
        <v/>
      </c>
    </row>
    <row r="425" spans="1:27" x14ac:dyDescent="0.3">
      <c r="A425" s="19" t="str">
        <f>IF(INDEX('Agents Shift'!$B:$B,ROW())="","",INDEX('Agents Shift'!$B:$B,ROW()))</f>
        <v/>
      </c>
      <c r="B425" s="20" t="str">
        <f>IF($A425="","",_xlfn.XLOOKUP($A425,HC!$A:$A,HC!$B:$B,""))</f>
        <v/>
      </c>
      <c r="C425" s="19" t="str">
        <f>IF($A425="","",_xlfn.XLOOKUP($A425,HC!$A:$A,HC!$E:$E,""))</f>
        <v/>
      </c>
      <c r="D425" s="20" t="str">
        <f>IF($A425="","",_xlfn.XLOOKUP($A425,HC!$A:$A,HC!$D:$D,""))</f>
        <v/>
      </c>
      <c r="E425" s="68" t="str">
        <f>IF(OR($A425="",$AE$3=""),"",IFERROR(IF(ISBLANK(INDEX('Agents Shift'!$F:$S,MATCH($A425,'Agents Shift'!$B:$B,0),$AE$3)),"",INDEX('Agents Shift'!$F:$S,MATCH($A425,'Agents Shift'!$B:$B,0),$AE$3)),""))</f>
        <v/>
      </c>
      <c r="F425" s="68" t="str">
        <f>IF(OR($A425="",$AE$3=""),"",IFERROR(IF(ISBLANK(INDEX('Agents Shift'!$F:$S,MATCH($A425,'Agents Shift'!$B:$B,0),$AE$3+1)),"",INDEX('Agents Shift'!$F:$S,MATCH($A425,'Agents Shift'!$B:$B,0),$AE$3+1)),""))</f>
        <v/>
      </c>
      <c r="G425" s="20" t="str">
        <f>IF($A425="","",_xlfn.XLOOKUP($A425,HC!$A:$A,HC!$C:$C,""))</f>
        <v/>
      </c>
      <c r="H425" s="20" t="str">
        <f t="shared" si="78"/>
        <v/>
      </c>
      <c r="I425" s="19" t="str">
        <f t="shared" si="79"/>
        <v/>
      </c>
      <c r="J425" s="19" t="str">
        <f>IF(OR($A425="",$H425=""),"",IF($H425="Not in Web Tool","Unmatched",_xlfn.XLOOKUP($H425,'RAW Data'!$E:$E,'RAW Data'!$F:$F,"Unmapped")))</f>
        <v/>
      </c>
      <c r="K425" s="19" t="str">
        <f t="shared" si="80"/>
        <v/>
      </c>
      <c r="M425" s="21" t="str">
        <f t="shared" si="81"/>
        <v/>
      </c>
      <c r="N425" s="21" t="str">
        <f t="shared" si="82"/>
        <v/>
      </c>
      <c r="P425" s="22" t="s">
        <v>34</v>
      </c>
      <c r="Q425" s="23">
        <v>421</v>
      </c>
      <c r="R425" s="23" t="str">
        <f>IF($C$3="Live Paste",IF($P425="","",$P425&amp;""),IF($AD$3="","",INDEX('Extraction History'!$A$3:$DT$9102,$Q425,$AD$3)&amp;""))</f>
        <v>Employee State</v>
      </c>
      <c r="S425" s="23">
        <f t="shared" si="89"/>
        <v>2523</v>
      </c>
      <c r="T425" s="23" t="str">
        <f t="shared" si="83"/>
        <v/>
      </c>
      <c r="U425" s="23" t="str">
        <f t="shared" si="84"/>
        <v/>
      </c>
      <c r="V425" s="24" t="str">
        <f t="shared" si="85"/>
        <v/>
      </c>
      <c r="W425" s="23">
        <f t="shared" si="90"/>
        <v>2524</v>
      </c>
      <c r="X425" s="23" t="str">
        <f t="shared" si="86"/>
        <v/>
      </c>
      <c r="Y425" s="23" t="str">
        <f t="shared" si="87"/>
        <v/>
      </c>
      <c r="Z425" s="23" t="str">
        <f t="shared" si="88"/>
        <v/>
      </c>
      <c r="AA425" s="25" t="str">
        <f>IF($U425="","",IF(COUNTIF(HC!$C:$C,$U425)&gt;0,"Y",IF(COUNTIF($U$5:$U425,$U425)=1,"N","dup")))</f>
        <v/>
      </c>
    </row>
    <row r="426" spans="1:27" x14ac:dyDescent="0.3">
      <c r="A426" s="19" t="str">
        <f>IF(INDEX('Agents Shift'!$B:$B,ROW())="","",INDEX('Agents Shift'!$B:$B,ROW()))</f>
        <v/>
      </c>
      <c r="B426" s="20" t="str">
        <f>IF($A426="","",_xlfn.XLOOKUP($A426,HC!$A:$A,HC!$B:$B,""))</f>
        <v/>
      </c>
      <c r="C426" s="19" t="str">
        <f>IF($A426="","",_xlfn.XLOOKUP($A426,HC!$A:$A,HC!$E:$E,""))</f>
        <v/>
      </c>
      <c r="D426" s="20" t="str">
        <f>IF($A426="","",_xlfn.XLOOKUP($A426,HC!$A:$A,HC!$D:$D,""))</f>
        <v/>
      </c>
      <c r="E426" s="68" t="str">
        <f>IF(OR($A426="",$AE$3=""),"",IFERROR(IF(ISBLANK(INDEX('Agents Shift'!$F:$S,MATCH($A426,'Agents Shift'!$B:$B,0),$AE$3)),"",INDEX('Agents Shift'!$F:$S,MATCH($A426,'Agents Shift'!$B:$B,0),$AE$3)),""))</f>
        <v/>
      </c>
      <c r="F426" s="68" t="str">
        <f>IF(OR($A426="",$AE$3=""),"",IFERROR(IF(ISBLANK(INDEX('Agents Shift'!$F:$S,MATCH($A426,'Agents Shift'!$B:$B,0),$AE$3+1)),"",INDEX('Agents Shift'!$F:$S,MATCH($A426,'Agents Shift'!$B:$B,0),$AE$3+1)),""))</f>
        <v/>
      </c>
      <c r="G426" s="20" t="str">
        <f>IF($A426="","",_xlfn.XLOOKUP($A426,HC!$A:$A,HC!$C:$C,""))</f>
        <v/>
      </c>
      <c r="H426" s="20" t="str">
        <f t="shared" si="78"/>
        <v/>
      </c>
      <c r="I426" s="19" t="str">
        <f t="shared" si="79"/>
        <v/>
      </c>
      <c r="J426" s="19" t="str">
        <f>IF(OR($A426="",$H426=""),"",IF($H426="Not in Web Tool","Unmatched",_xlfn.XLOOKUP($H426,'RAW Data'!$E:$E,'RAW Data'!$F:$F,"Unmapped")))</f>
        <v/>
      </c>
      <c r="K426" s="19" t="str">
        <f t="shared" si="80"/>
        <v/>
      </c>
      <c r="M426" s="21" t="str">
        <f t="shared" si="81"/>
        <v/>
      </c>
      <c r="N426" s="21" t="str">
        <f t="shared" si="82"/>
        <v/>
      </c>
      <c r="P426" s="22" t="s">
        <v>39</v>
      </c>
      <c r="Q426" s="23">
        <v>422</v>
      </c>
      <c r="R426" s="23" t="str">
        <f>IF($C$3="Live Paste",IF($P426="","",$P426&amp;""),IF($AD$3="","",INDEX('Extraction History'!$A$3:$DT$9102,$Q426,$AD$3)&amp;""))</f>
        <v>DA</v>
      </c>
      <c r="S426" s="23">
        <f t="shared" si="89"/>
        <v>2529</v>
      </c>
      <c r="T426" s="23" t="str">
        <f t="shared" si="83"/>
        <v/>
      </c>
      <c r="U426" s="23" t="str">
        <f t="shared" si="84"/>
        <v/>
      </c>
      <c r="V426" s="24" t="str">
        <f t="shared" si="85"/>
        <v/>
      </c>
      <c r="W426" s="23">
        <f t="shared" si="90"/>
        <v>2530</v>
      </c>
      <c r="X426" s="23" t="str">
        <f t="shared" si="86"/>
        <v/>
      </c>
      <c r="Y426" s="23" t="str">
        <f t="shared" si="87"/>
        <v/>
      </c>
      <c r="Z426" s="23" t="str">
        <f t="shared" si="88"/>
        <v/>
      </c>
      <c r="AA426" s="25" t="str">
        <f>IF($U426="","",IF(COUNTIF(HC!$C:$C,$U426)&gt;0,"Y",IF(COUNTIF($U$5:$U426,$U426)=1,"N","dup")))</f>
        <v/>
      </c>
    </row>
    <row r="427" spans="1:27" x14ac:dyDescent="0.3">
      <c r="A427" s="19" t="str">
        <f>IF(INDEX('Agents Shift'!$B:$B,ROW())="","",INDEX('Agents Shift'!$B:$B,ROW()))</f>
        <v/>
      </c>
      <c r="B427" s="20" t="str">
        <f>IF($A427="","",_xlfn.XLOOKUP($A427,HC!$A:$A,HC!$B:$B,""))</f>
        <v/>
      </c>
      <c r="C427" s="19" t="str">
        <f>IF($A427="","",_xlfn.XLOOKUP($A427,HC!$A:$A,HC!$E:$E,""))</f>
        <v/>
      </c>
      <c r="D427" s="20" t="str">
        <f>IF($A427="","",_xlfn.XLOOKUP($A427,HC!$A:$A,HC!$D:$D,""))</f>
        <v/>
      </c>
      <c r="E427" s="68" t="str">
        <f>IF(OR($A427="",$AE$3=""),"",IFERROR(IF(ISBLANK(INDEX('Agents Shift'!$F:$S,MATCH($A427,'Agents Shift'!$B:$B,0),$AE$3)),"",INDEX('Agents Shift'!$F:$S,MATCH($A427,'Agents Shift'!$B:$B,0),$AE$3)),""))</f>
        <v/>
      </c>
      <c r="F427" s="68" t="str">
        <f>IF(OR($A427="",$AE$3=""),"",IFERROR(IF(ISBLANK(INDEX('Agents Shift'!$F:$S,MATCH($A427,'Agents Shift'!$B:$B,0),$AE$3+1)),"",INDEX('Agents Shift'!$F:$S,MATCH($A427,'Agents Shift'!$B:$B,0),$AE$3+1)),""))</f>
        <v/>
      </c>
      <c r="G427" s="20" t="str">
        <f>IF($A427="","",_xlfn.XLOOKUP($A427,HC!$A:$A,HC!$C:$C,""))</f>
        <v/>
      </c>
      <c r="H427" s="20" t="str">
        <f t="shared" si="78"/>
        <v/>
      </c>
      <c r="I427" s="19" t="str">
        <f t="shared" si="79"/>
        <v/>
      </c>
      <c r="J427" s="19" t="str">
        <f>IF(OR($A427="",$H427=""),"",IF($H427="Not in Web Tool","Unmatched",_xlfn.XLOOKUP($H427,'RAW Data'!$E:$E,'RAW Data'!$F:$F,"Unmapped")))</f>
        <v/>
      </c>
      <c r="K427" s="19" t="str">
        <f t="shared" si="80"/>
        <v/>
      </c>
      <c r="M427" s="21" t="str">
        <f t="shared" si="81"/>
        <v/>
      </c>
      <c r="N427" s="21" t="str">
        <f t="shared" si="82"/>
        <v/>
      </c>
      <c r="P427" s="22" t="s">
        <v>258</v>
      </c>
      <c r="Q427" s="23">
        <v>423</v>
      </c>
      <c r="R427" s="23" t="str">
        <f>IF($C$3="Live Paste",IF($P427="","",$P427&amp;""),IF($AD$3="","",INDEX('Extraction History'!$A$3:$DT$9102,$Q427,$AD$3)&amp;""))</f>
        <v>Dummy_USR 104 29188</v>
      </c>
      <c r="S427" s="23">
        <f t="shared" si="89"/>
        <v>2535</v>
      </c>
      <c r="T427" s="23" t="str">
        <f t="shared" si="83"/>
        <v/>
      </c>
      <c r="U427" s="23" t="str">
        <f t="shared" si="84"/>
        <v/>
      </c>
      <c r="V427" s="24" t="str">
        <f t="shared" si="85"/>
        <v/>
      </c>
      <c r="W427" s="23">
        <f t="shared" si="90"/>
        <v>2536</v>
      </c>
      <c r="X427" s="23" t="str">
        <f t="shared" si="86"/>
        <v/>
      </c>
      <c r="Y427" s="23" t="str">
        <f t="shared" si="87"/>
        <v/>
      </c>
      <c r="Z427" s="23" t="str">
        <f t="shared" si="88"/>
        <v/>
      </c>
      <c r="AA427" s="25" t="str">
        <f>IF($U427="","",IF(COUNTIF(HC!$C:$C,$U427)&gt;0,"Y",IF(COUNTIF($U$5:$U427,$U427)=1,"N","dup")))</f>
        <v/>
      </c>
    </row>
    <row r="428" spans="1:27" x14ac:dyDescent="0.3">
      <c r="A428" s="19" t="str">
        <f>IF(INDEX('Agents Shift'!$B:$B,ROW())="","",INDEX('Agents Shift'!$B:$B,ROW()))</f>
        <v/>
      </c>
      <c r="B428" s="20" t="str">
        <f>IF($A428="","",_xlfn.XLOOKUP($A428,HC!$A:$A,HC!$B:$B,""))</f>
        <v/>
      </c>
      <c r="C428" s="19" t="str">
        <f>IF($A428="","",_xlfn.XLOOKUP($A428,HC!$A:$A,HC!$E:$E,""))</f>
        <v/>
      </c>
      <c r="D428" s="20" t="str">
        <f>IF($A428="","",_xlfn.XLOOKUP($A428,HC!$A:$A,HC!$D:$D,""))</f>
        <v/>
      </c>
      <c r="E428" s="68" t="str">
        <f>IF(OR($A428="",$AE$3=""),"",IFERROR(IF(ISBLANK(INDEX('Agents Shift'!$F:$S,MATCH($A428,'Agents Shift'!$B:$B,0),$AE$3)),"",INDEX('Agents Shift'!$F:$S,MATCH($A428,'Agents Shift'!$B:$B,0),$AE$3)),""))</f>
        <v/>
      </c>
      <c r="F428" s="68" t="str">
        <f>IF(OR($A428="",$AE$3=""),"",IFERROR(IF(ISBLANK(INDEX('Agents Shift'!$F:$S,MATCH($A428,'Agents Shift'!$B:$B,0),$AE$3+1)),"",INDEX('Agents Shift'!$F:$S,MATCH($A428,'Agents Shift'!$B:$B,0),$AE$3+1)),""))</f>
        <v/>
      </c>
      <c r="G428" s="20" t="str">
        <f>IF($A428="","",_xlfn.XLOOKUP($A428,HC!$A:$A,HC!$C:$C,""))</f>
        <v/>
      </c>
      <c r="H428" s="20" t="str">
        <f t="shared" si="78"/>
        <v/>
      </c>
      <c r="I428" s="19" t="str">
        <f t="shared" si="79"/>
        <v/>
      </c>
      <c r="J428" s="19" t="str">
        <f>IF(OR($A428="",$H428=""),"",IF($H428="Not in Web Tool","Unmatched",_xlfn.XLOOKUP($H428,'RAW Data'!$E:$E,'RAW Data'!$F:$F,"Unmapped")))</f>
        <v/>
      </c>
      <c r="K428" s="19" t="str">
        <f t="shared" si="80"/>
        <v/>
      </c>
      <c r="M428" s="21" t="str">
        <f t="shared" si="81"/>
        <v/>
      </c>
      <c r="N428" s="21" t="str">
        <f t="shared" si="82"/>
        <v/>
      </c>
      <c r="P428" s="22" t="s">
        <v>140</v>
      </c>
      <c r="Q428" s="23">
        <v>424</v>
      </c>
      <c r="R428" s="23" t="str">
        <f>IF($C$3="Live Paste",IF($P428="","",$P428&amp;""),IF($AD$3="","",INDEX('Extraction History'!$A$3:$DT$9102,$Q428,$AD$3)&amp;""))</f>
        <v>Unknown</v>
      </c>
      <c r="S428" s="23">
        <f t="shared" si="89"/>
        <v>2541</v>
      </c>
      <c r="T428" s="23" t="str">
        <f t="shared" si="83"/>
        <v/>
      </c>
      <c r="U428" s="23" t="str">
        <f t="shared" si="84"/>
        <v/>
      </c>
      <c r="V428" s="24" t="str">
        <f t="shared" si="85"/>
        <v/>
      </c>
      <c r="W428" s="23">
        <f t="shared" si="90"/>
        <v>2542</v>
      </c>
      <c r="X428" s="23" t="str">
        <f t="shared" si="86"/>
        <v/>
      </c>
      <c r="Y428" s="23" t="str">
        <f t="shared" si="87"/>
        <v/>
      </c>
      <c r="Z428" s="23" t="str">
        <f t="shared" si="88"/>
        <v/>
      </c>
      <c r="AA428" s="25" t="str">
        <f>IF($U428="","",IF(COUNTIF(HC!$C:$C,$U428)&gt;0,"Y",IF(COUNTIF($U$5:$U428,$U428)=1,"N","dup")))</f>
        <v/>
      </c>
    </row>
    <row r="429" spans="1:27" x14ac:dyDescent="0.3">
      <c r="A429" s="19" t="str">
        <f>IF(INDEX('Agents Shift'!$B:$B,ROW())="","",INDEX('Agents Shift'!$B:$B,ROW()))</f>
        <v/>
      </c>
      <c r="B429" s="20" t="str">
        <f>IF($A429="","",_xlfn.XLOOKUP($A429,HC!$A:$A,HC!$B:$B,""))</f>
        <v/>
      </c>
      <c r="C429" s="19" t="str">
        <f>IF($A429="","",_xlfn.XLOOKUP($A429,HC!$A:$A,HC!$E:$E,""))</f>
        <v/>
      </c>
      <c r="D429" s="20" t="str">
        <f>IF($A429="","",_xlfn.XLOOKUP($A429,HC!$A:$A,HC!$D:$D,""))</f>
        <v/>
      </c>
      <c r="E429" s="68" t="str">
        <f>IF(OR($A429="",$AE$3=""),"",IFERROR(IF(ISBLANK(INDEX('Agents Shift'!$F:$S,MATCH($A429,'Agents Shift'!$B:$B,0),$AE$3)),"",INDEX('Agents Shift'!$F:$S,MATCH($A429,'Agents Shift'!$B:$B,0),$AE$3)),""))</f>
        <v/>
      </c>
      <c r="F429" s="68" t="str">
        <f>IF(OR($A429="",$AE$3=""),"",IFERROR(IF(ISBLANK(INDEX('Agents Shift'!$F:$S,MATCH($A429,'Agents Shift'!$B:$B,0),$AE$3+1)),"",INDEX('Agents Shift'!$F:$S,MATCH($A429,'Agents Shift'!$B:$B,0),$AE$3+1)),""))</f>
        <v/>
      </c>
      <c r="G429" s="20" t="str">
        <f>IF($A429="","",_xlfn.XLOOKUP($A429,HC!$A:$A,HC!$C:$C,""))</f>
        <v/>
      </c>
      <c r="H429" s="20" t="str">
        <f t="shared" si="78"/>
        <v/>
      </c>
      <c r="I429" s="19" t="str">
        <f t="shared" si="79"/>
        <v/>
      </c>
      <c r="J429" s="19" t="str">
        <f>IF(OR($A429="",$H429=""),"",IF($H429="Not in Web Tool","Unmatched",_xlfn.XLOOKUP($H429,'RAW Data'!$E:$E,'RAW Data'!$F:$F,"Unmapped")))</f>
        <v/>
      </c>
      <c r="K429" s="19" t="str">
        <f t="shared" si="80"/>
        <v/>
      </c>
      <c r="M429" s="21" t="str">
        <f t="shared" si="81"/>
        <v/>
      </c>
      <c r="N429" s="21" t="str">
        <f t="shared" si="82"/>
        <v/>
      </c>
      <c r="P429" s="22" t="s">
        <v>119</v>
      </c>
      <c r="Q429" s="23">
        <v>425</v>
      </c>
      <c r="R429" s="23" t="str">
        <f>IF($C$3="Live Paste",IF($P429="","",$P429&amp;""),IF($AD$3="","",INDEX('Extraction History'!$A$3:$DT$9102,$Q429,$AD$3)&amp;""))</f>
        <v> 0  0  0</v>
      </c>
      <c r="S429" s="23">
        <f t="shared" si="89"/>
        <v>2547</v>
      </c>
      <c r="T429" s="23" t="str">
        <f t="shared" si="83"/>
        <v/>
      </c>
      <c r="U429" s="23" t="str">
        <f t="shared" si="84"/>
        <v/>
      </c>
      <c r="V429" s="24" t="str">
        <f t="shared" si="85"/>
        <v/>
      </c>
      <c r="W429" s="23">
        <f t="shared" si="90"/>
        <v>2548</v>
      </c>
      <c r="X429" s="23" t="str">
        <f t="shared" si="86"/>
        <v/>
      </c>
      <c r="Y429" s="23" t="str">
        <f t="shared" si="87"/>
        <v/>
      </c>
      <c r="Z429" s="23" t="str">
        <f t="shared" si="88"/>
        <v/>
      </c>
      <c r="AA429" s="25" t="str">
        <f>IF($U429="","",IF(COUNTIF(HC!$C:$C,$U429)&gt;0,"Y",IF(COUNTIF($U$5:$U429,$U429)=1,"N","dup")))</f>
        <v/>
      </c>
    </row>
    <row r="430" spans="1:27" x14ac:dyDescent="0.3">
      <c r="A430" s="19" t="str">
        <f>IF(INDEX('Agents Shift'!$B:$B,ROW())="","",INDEX('Agents Shift'!$B:$B,ROW()))</f>
        <v/>
      </c>
      <c r="B430" s="20" t="str">
        <f>IF($A430="","",_xlfn.XLOOKUP($A430,HC!$A:$A,HC!$B:$B,""))</f>
        <v/>
      </c>
      <c r="C430" s="19" t="str">
        <f>IF($A430="","",_xlfn.XLOOKUP($A430,HC!$A:$A,HC!$E:$E,""))</f>
        <v/>
      </c>
      <c r="D430" s="20" t="str">
        <f>IF($A430="","",_xlfn.XLOOKUP($A430,HC!$A:$A,HC!$D:$D,""))</f>
        <v/>
      </c>
      <c r="E430" s="68" t="str">
        <f>IF(OR($A430="",$AE$3=""),"",IFERROR(IF(ISBLANK(INDEX('Agents Shift'!$F:$S,MATCH($A430,'Agents Shift'!$B:$B,0),$AE$3)),"",INDEX('Agents Shift'!$F:$S,MATCH($A430,'Agents Shift'!$B:$B,0),$AE$3)),""))</f>
        <v/>
      </c>
      <c r="F430" s="68" t="str">
        <f>IF(OR($A430="",$AE$3=""),"",IFERROR(IF(ISBLANK(INDEX('Agents Shift'!$F:$S,MATCH($A430,'Agents Shift'!$B:$B,0),$AE$3+1)),"",INDEX('Agents Shift'!$F:$S,MATCH($A430,'Agents Shift'!$B:$B,0),$AE$3+1)),""))</f>
        <v/>
      </c>
      <c r="G430" s="20" t="str">
        <f>IF($A430="","",_xlfn.XLOOKUP($A430,HC!$A:$A,HC!$C:$C,""))</f>
        <v/>
      </c>
      <c r="H430" s="20" t="str">
        <f t="shared" si="78"/>
        <v/>
      </c>
      <c r="I430" s="19" t="str">
        <f t="shared" si="79"/>
        <v/>
      </c>
      <c r="J430" s="19" t="str">
        <f>IF(OR($A430="",$H430=""),"",IF($H430="Not in Web Tool","Unmatched",_xlfn.XLOOKUP($H430,'RAW Data'!$E:$E,'RAW Data'!$F:$F,"Unmapped")))</f>
        <v/>
      </c>
      <c r="K430" s="19" t="str">
        <f t="shared" si="80"/>
        <v/>
      </c>
      <c r="M430" s="21" t="str">
        <f t="shared" si="81"/>
        <v/>
      </c>
      <c r="N430" s="21" t="str">
        <f t="shared" si="82"/>
        <v/>
      </c>
      <c r="P430" s="22" t="s">
        <v>188</v>
      </c>
      <c r="Q430" s="23">
        <v>426</v>
      </c>
      <c r="R430" s="23" t="str">
        <f>IF($C$3="Live Paste",IF($P430="","",$P430&amp;""),IF($AD$3="","",INDEX('Extraction History'!$A$3:$DT$9102,$Q430,$AD$3)&amp;""))</f>
        <v> --:--:--  --:--:--  --:--:--</v>
      </c>
      <c r="S430" s="23">
        <f t="shared" si="89"/>
        <v>2553</v>
      </c>
      <c r="T430" s="23" t="str">
        <f t="shared" si="83"/>
        <v/>
      </c>
      <c r="U430" s="23" t="str">
        <f t="shared" si="84"/>
        <v/>
      </c>
      <c r="V430" s="24" t="str">
        <f t="shared" si="85"/>
        <v/>
      </c>
      <c r="W430" s="23">
        <f t="shared" si="90"/>
        <v>2554</v>
      </c>
      <c r="X430" s="23" t="str">
        <f t="shared" si="86"/>
        <v/>
      </c>
      <c r="Y430" s="23" t="str">
        <f t="shared" si="87"/>
        <v/>
      </c>
      <c r="Z430" s="23" t="str">
        <f t="shared" si="88"/>
        <v/>
      </c>
      <c r="AA430" s="25" t="str">
        <f>IF($U430="","",IF(COUNTIF(HC!$C:$C,$U430)&gt;0,"Y",IF(COUNTIF($U$5:$U430,$U430)=1,"N","dup")))</f>
        <v/>
      </c>
    </row>
    <row r="431" spans="1:27" x14ac:dyDescent="0.3">
      <c r="A431" s="19" t="str">
        <f>IF(INDEX('Agents Shift'!$B:$B,ROW())="","",INDEX('Agents Shift'!$B:$B,ROW()))</f>
        <v/>
      </c>
      <c r="B431" s="20" t="str">
        <f>IF($A431="","",_xlfn.XLOOKUP($A431,HC!$A:$A,HC!$B:$B,""))</f>
        <v/>
      </c>
      <c r="C431" s="19" t="str">
        <f>IF($A431="","",_xlfn.XLOOKUP($A431,HC!$A:$A,HC!$E:$E,""))</f>
        <v/>
      </c>
      <c r="D431" s="20" t="str">
        <f>IF($A431="","",_xlfn.XLOOKUP($A431,HC!$A:$A,HC!$D:$D,""))</f>
        <v/>
      </c>
      <c r="E431" s="68" t="str">
        <f>IF(OR($A431="",$AE$3=""),"",IFERROR(IF(ISBLANK(INDEX('Agents Shift'!$F:$S,MATCH($A431,'Agents Shift'!$B:$B,0),$AE$3)),"",INDEX('Agents Shift'!$F:$S,MATCH($A431,'Agents Shift'!$B:$B,0),$AE$3)),""))</f>
        <v/>
      </c>
      <c r="F431" s="68" t="str">
        <f>IF(OR($A431="",$AE$3=""),"",IFERROR(IF(ISBLANK(INDEX('Agents Shift'!$F:$S,MATCH($A431,'Agents Shift'!$B:$B,0),$AE$3+1)),"",INDEX('Agents Shift'!$F:$S,MATCH($A431,'Agents Shift'!$B:$B,0),$AE$3+1)),""))</f>
        <v/>
      </c>
      <c r="G431" s="20" t="str">
        <f>IF($A431="","",_xlfn.XLOOKUP($A431,HC!$A:$A,HC!$C:$C,""))</f>
        <v/>
      </c>
      <c r="H431" s="20" t="str">
        <f t="shared" si="78"/>
        <v/>
      </c>
      <c r="I431" s="19" t="str">
        <f t="shared" si="79"/>
        <v/>
      </c>
      <c r="J431" s="19" t="str">
        <f>IF(OR($A431="",$H431=""),"",IF($H431="Not in Web Tool","Unmatched",_xlfn.XLOOKUP($H431,'RAW Data'!$E:$E,'RAW Data'!$F:$F,"Unmapped")))</f>
        <v/>
      </c>
      <c r="K431" s="19" t="str">
        <f t="shared" si="80"/>
        <v/>
      </c>
      <c r="M431" s="21" t="str">
        <f t="shared" si="81"/>
        <v/>
      </c>
      <c r="N431" s="21" t="str">
        <f t="shared" si="82"/>
        <v/>
      </c>
      <c r="P431" s="22" t="s">
        <v>34</v>
      </c>
      <c r="Q431" s="23">
        <v>427</v>
      </c>
      <c r="R431" s="23" t="str">
        <f>IF($C$3="Live Paste",IF($P431="","",$P431&amp;""),IF($AD$3="","",INDEX('Extraction History'!$A$3:$DT$9102,$Q431,$AD$3)&amp;""))</f>
        <v>Employee State</v>
      </c>
      <c r="S431" s="23">
        <f t="shared" si="89"/>
        <v>2559</v>
      </c>
      <c r="T431" s="23" t="str">
        <f t="shared" si="83"/>
        <v/>
      </c>
      <c r="U431" s="23" t="str">
        <f t="shared" si="84"/>
        <v/>
      </c>
      <c r="V431" s="24" t="str">
        <f t="shared" si="85"/>
        <v/>
      </c>
      <c r="W431" s="23">
        <f t="shared" si="90"/>
        <v>2560</v>
      </c>
      <c r="X431" s="23" t="str">
        <f t="shared" si="86"/>
        <v/>
      </c>
      <c r="Y431" s="23" t="str">
        <f t="shared" si="87"/>
        <v/>
      </c>
      <c r="Z431" s="23" t="str">
        <f t="shared" si="88"/>
        <v/>
      </c>
      <c r="AA431" s="25" t="str">
        <f>IF($U431="","",IF(COUNTIF(HC!$C:$C,$U431)&gt;0,"Y",IF(COUNTIF($U$5:$U431,$U431)=1,"N","dup")))</f>
        <v/>
      </c>
    </row>
    <row r="432" spans="1:27" x14ac:dyDescent="0.3">
      <c r="A432" s="19" t="str">
        <f>IF(INDEX('Agents Shift'!$B:$B,ROW())="","",INDEX('Agents Shift'!$B:$B,ROW()))</f>
        <v/>
      </c>
      <c r="B432" s="20" t="str">
        <f>IF($A432="","",_xlfn.XLOOKUP($A432,HC!$A:$A,HC!$B:$B,""))</f>
        <v/>
      </c>
      <c r="C432" s="19" t="str">
        <f>IF($A432="","",_xlfn.XLOOKUP($A432,HC!$A:$A,HC!$E:$E,""))</f>
        <v/>
      </c>
      <c r="D432" s="20" t="str">
        <f>IF($A432="","",_xlfn.XLOOKUP($A432,HC!$A:$A,HC!$D:$D,""))</f>
        <v/>
      </c>
      <c r="E432" s="68" t="str">
        <f>IF(OR($A432="",$AE$3=""),"",IFERROR(IF(ISBLANK(INDEX('Agents Shift'!$F:$S,MATCH($A432,'Agents Shift'!$B:$B,0),$AE$3)),"",INDEX('Agents Shift'!$F:$S,MATCH($A432,'Agents Shift'!$B:$B,0),$AE$3)),""))</f>
        <v/>
      </c>
      <c r="F432" s="68" t="str">
        <f>IF(OR($A432="",$AE$3=""),"",IFERROR(IF(ISBLANK(INDEX('Agents Shift'!$F:$S,MATCH($A432,'Agents Shift'!$B:$B,0),$AE$3+1)),"",INDEX('Agents Shift'!$F:$S,MATCH($A432,'Agents Shift'!$B:$B,0),$AE$3+1)),""))</f>
        <v/>
      </c>
      <c r="G432" s="20" t="str">
        <f>IF($A432="","",_xlfn.XLOOKUP($A432,HC!$A:$A,HC!$C:$C,""))</f>
        <v/>
      </c>
      <c r="H432" s="20" t="str">
        <f t="shared" si="78"/>
        <v/>
      </c>
      <c r="I432" s="19" t="str">
        <f t="shared" si="79"/>
        <v/>
      </c>
      <c r="J432" s="19" t="str">
        <f>IF(OR($A432="",$H432=""),"",IF($H432="Not in Web Tool","Unmatched",_xlfn.XLOOKUP($H432,'RAW Data'!$E:$E,'RAW Data'!$F:$F,"Unmapped")))</f>
        <v/>
      </c>
      <c r="K432" s="19" t="str">
        <f t="shared" si="80"/>
        <v/>
      </c>
      <c r="M432" s="21" t="str">
        <f t="shared" si="81"/>
        <v/>
      </c>
      <c r="N432" s="21" t="str">
        <f t="shared" si="82"/>
        <v/>
      </c>
      <c r="P432" s="22" t="s">
        <v>39</v>
      </c>
      <c r="Q432" s="23">
        <v>428</v>
      </c>
      <c r="R432" s="23" t="str">
        <f>IF($C$3="Live Paste",IF($P432="","",$P432&amp;""),IF($AD$3="","",INDEX('Extraction History'!$A$3:$DT$9102,$Q432,$AD$3)&amp;""))</f>
        <v>DA</v>
      </c>
      <c r="S432" s="23">
        <f t="shared" si="89"/>
        <v>2565</v>
      </c>
      <c r="T432" s="23" t="str">
        <f t="shared" si="83"/>
        <v/>
      </c>
      <c r="U432" s="23" t="str">
        <f t="shared" si="84"/>
        <v/>
      </c>
      <c r="V432" s="24" t="str">
        <f t="shared" si="85"/>
        <v/>
      </c>
      <c r="W432" s="23">
        <f t="shared" si="90"/>
        <v>2566</v>
      </c>
      <c r="X432" s="23" t="str">
        <f t="shared" si="86"/>
        <v/>
      </c>
      <c r="Y432" s="23" t="str">
        <f t="shared" si="87"/>
        <v/>
      </c>
      <c r="Z432" s="23" t="str">
        <f t="shared" si="88"/>
        <v/>
      </c>
      <c r="AA432" s="25" t="str">
        <f>IF($U432="","",IF(COUNTIF(HC!$C:$C,$U432)&gt;0,"Y",IF(COUNTIF($U$5:$U432,$U432)=1,"N","dup")))</f>
        <v/>
      </c>
    </row>
    <row r="433" spans="1:27" x14ac:dyDescent="0.3">
      <c r="A433" s="19" t="str">
        <f>IF(INDEX('Agents Shift'!$B:$B,ROW())="","",INDEX('Agents Shift'!$B:$B,ROW()))</f>
        <v/>
      </c>
      <c r="B433" s="20" t="str">
        <f>IF($A433="","",_xlfn.XLOOKUP($A433,HC!$A:$A,HC!$B:$B,""))</f>
        <v/>
      </c>
      <c r="C433" s="19" t="str">
        <f>IF($A433="","",_xlfn.XLOOKUP($A433,HC!$A:$A,HC!$E:$E,""))</f>
        <v/>
      </c>
      <c r="D433" s="20" t="str">
        <f>IF($A433="","",_xlfn.XLOOKUP($A433,HC!$A:$A,HC!$D:$D,""))</f>
        <v/>
      </c>
      <c r="E433" s="68" t="str">
        <f>IF(OR($A433="",$AE$3=""),"",IFERROR(IF(ISBLANK(INDEX('Agents Shift'!$F:$S,MATCH($A433,'Agents Shift'!$B:$B,0),$AE$3)),"",INDEX('Agents Shift'!$F:$S,MATCH($A433,'Agents Shift'!$B:$B,0),$AE$3)),""))</f>
        <v/>
      </c>
      <c r="F433" s="68" t="str">
        <f>IF(OR($A433="",$AE$3=""),"",IFERROR(IF(ISBLANK(INDEX('Agents Shift'!$F:$S,MATCH($A433,'Agents Shift'!$B:$B,0),$AE$3+1)),"",INDEX('Agents Shift'!$F:$S,MATCH($A433,'Agents Shift'!$B:$B,0),$AE$3+1)),""))</f>
        <v/>
      </c>
      <c r="G433" s="20" t="str">
        <f>IF($A433="","",_xlfn.XLOOKUP($A433,HC!$A:$A,HC!$C:$C,""))</f>
        <v/>
      </c>
      <c r="H433" s="20" t="str">
        <f t="shared" si="78"/>
        <v/>
      </c>
      <c r="I433" s="19" t="str">
        <f t="shared" si="79"/>
        <v/>
      </c>
      <c r="J433" s="19" t="str">
        <f>IF(OR($A433="",$H433=""),"",IF($H433="Not in Web Tool","Unmatched",_xlfn.XLOOKUP($H433,'RAW Data'!$E:$E,'RAW Data'!$F:$F,"Unmapped")))</f>
        <v/>
      </c>
      <c r="K433" s="19" t="str">
        <f t="shared" si="80"/>
        <v/>
      </c>
      <c r="M433" s="21" t="str">
        <f t="shared" si="81"/>
        <v/>
      </c>
      <c r="N433" s="21" t="str">
        <f t="shared" si="82"/>
        <v/>
      </c>
      <c r="P433" s="22" t="s">
        <v>259</v>
      </c>
      <c r="Q433" s="23">
        <v>429</v>
      </c>
      <c r="R433" s="23" t="str">
        <f>IF($C$3="Live Paste",IF($P433="","",$P433&amp;""),IF($AD$3="","",INDEX('Extraction History'!$A$3:$DT$9102,$Q433,$AD$3)&amp;""))</f>
        <v>Dummy_USR 169 29184</v>
      </c>
      <c r="S433" s="23">
        <f t="shared" si="89"/>
        <v>2571</v>
      </c>
      <c r="T433" s="23" t="str">
        <f t="shared" si="83"/>
        <v/>
      </c>
      <c r="U433" s="23" t="str">
        <f t="shared" si="84"/>
        <v/>
      </c>
      <c r="V433" s="24" t="str">
        <f t="shared" si="85"/>
        <v/>
      </c>
      <c r="W433" s="23">
        <f t="shared" si="90"/>
        <v>2572</v>
      </c>
      <c r="X433" s="23" t="str">
        <f t="shared" si="86"/>
        <v/>
      </c>
      <c r="Y433" s="23" t="str">
        <f t="shared" si="87"/>
        <v/>
      </c>
      <c r="Z433" s="23" t="str">
        <f t="shared" si="88"/>
        <v/>
      </c>
      <c r="AA433" s="25" t="str">
        <f>IF($U433="","",IF(COUNTIF(HC!$C:$C,$U433)&gt;0,"Y",IF(COUNTIF($U$5:$U433,$U433)=1,"N","dup")))</f>
        <v/>
      </c>
    </row>
    <row r="434" spans="1:27" x14ac:dyDescent="0.3">
      <c r="A434" s="19" t="str">
        <f>IF(INDEX('Agents Shift'!$B:$B,ROW())="","",INDEX('Agents Shift'!$B:$B,ROW()))</f>
        <v/>
      </c>
      <c r="B434" s="20" t="str">
        <f>IF($A434="","",_xlfn.XLOOKUP($A434,HC!$A:$A,HC!$B:$B,""))</f>
        <v/>
      </c>
      <c r="C434" s="19" t="str">
        <f>IF($A434="","",_xlfn.XLOOKUP($A434,HC!$A:$A,HC!$E:$E,""))</f>
        <v/>
      </c>
      <c r="D434" s="20" t="str">
        <f>IF($A434="","",_xlfn.XLOOKUP($A434,HC!$A:$A,HC!$D:$D,""))</f>
        <v/>
      </c>
      <c r="E434" s="68" t="str">
        <f>IF(OR($A434="",$AE$3=""),"",IFERROR(IF(ISBLANK(INDEX('Agents Shift'!$F:$S,MATCH($A434,'Agents Shift'!$B:$B,0),$AE$3)),"",INDEX('Agents Shift'!$F:$S,MATCH($A434,'Agents Shift'!$B:$B,0),$AE$3)),""))</f>
        <v/>
      </c>
      <c r="F434" s="68" t="str">
        <f>IF(OR($A434="",$AE$3=""),"",IFERROR(IF(ISBLANK(INDEX('Agents Shift'!$F:$S,MATCH($A434,'Agents Shift'!$B:$B,0),$AE$3+1)),"",INDEX('Agents Shift'!$F:$S,MATCH($A434,'Agents Shift'!$B:$B,0),$AE$3+1)),""))</f>
        <v/>
      </c>
      <c r="G434" s="20" t="str">
        <f>IF($A434="","",_xlfn.XLOOKUP($A434,HC!$A:$A,HC!$C:$C,""))</f>
        <v/>
      </c>
      <c r="H434" s="20" t="str">
        <f t="shared" si="78"/>
        <v/>
      </c>
      <c r="I434" s="19" t="str">
        <f t="shared" si="79"/>
        <v/>
      </c>
      <c r="J434" s="19" t="str">
        <f>IF(OR($A434="",$H434=""),"",IF($H434="Not in Web Tool","Unmatched",_xlfn.XLOOKUP($H434,'RAW Data'!$E:$E,'RAW Data'!$F:$F,"Unmapped")))</f>
        <v/>
      </c>
      <c r="K434" s="19" t="str">
        <f t="shared" si="80"/>
        <v/>
      </c>
      <c r="M434" s="21" t="str">
        <f t="shared" si="81"/>
        <v/>
      </c>
      <c r="N434" s="21" t="str">
        <f t="shared" si="82"/>
        <v/>
      </c>
      <c r="P434" s="22" t="s">
        <v>260</v>
      </c>
      <c r="Q434" s="23">
        <v>430</v>
      </c>
      <c r="R434" s="23" t="str">
        <f>IF($C$3="Live Paste",IF($P434="","",$P434&amp;""),IF($AD$3="","",INDEX('Extraction History'!$A$3:$DT$9102,$Q434,$AD$3)&amp;""))</f>
        <v>Offline · 14:00:05</v>
      </c>
      <c r="S434" s="23">
        <f t="shared" si="89"/>
        <v>2577</v>
      </c>
      <c r="T434" s="23" t="str">
        <f t="shared" si="83"/>
        <v/>
      </c>
      <c r="U434" s="23" t="str">
        <f t="shared" si="84"/>
        <v/>
      </c>
      <c r="V434" s="24" t="str">
        <f t="shared" si="85"/>
        <v/>
      </c>
      <c r="W434" s="23">
        <f t="shared" si="90"/>
        <v>2578</v>
      </c>
      <c r="X434" s="23" t="str">
        <f t="shared" si="86"/>
        <v/>
      </c>
      <c r="Y434" s="23" t="str">
        <f t="shared" si="87"/>
        <v/>
      </c>
      <c r="Z434" s="23" t="str">
        <f t="shared" si="88"/>
        <v/>
      </c>
      <c r="AA434" s="25" t="str">
        <f>IF($U434="","",IF(COUNTIF(HC!$C:$C,$U434)&gt;0,"Y",IF(COUNTIF($U$5:$U434,$U434)=1,"N","dup")))</f>
        <v/>
      </c>
    </row>
    <row r="435" spans="1:27" x14ac:dyDescent="0.3">
      <c r="A435" s="19" t="str">
        <f>IF(INDEX('Agents Shift'!$B:$B,ROW())="","",INDEX('Agents Shift'!$B:$B,ROW()))</f>
        <v/>
      </c>
      <c r="B435" s="20" t="str">
        <f>IF($A435="","",_xlfn.XLOOKUP($A435,HC!$A:$A,HC!$B:$B,""))</f>
        <v/>
      </c>
      <c r="C435" s="19" t="str">
        <f>IF($A435="","",_xlfn.XLOOKUP($A435,HC!$A:$A,HC!$E:$E,""))</f>
        <v/>
      </c>
      <c r="D435" s="20" t="str">
        <f>IF($A435="","",_xlfn.XLOOKUP($A435,HC!$A:$A,HC!$D:$D,""))</f>
        <v/>
      </c>
      <c r="E435" s="68" t="str">
        <f>IF(OR($A435="",$AE$3=""),"",IFERROR(IF(ISBLANK(INDEX('Agents Shift'!$F:$S,MATCH($A435,'Agents Shift'!$B:$B,0),$AE$3)),"",INDEX('Agents Shift'!$F:$S,MATCH($A435,'Agents Shift'!$B:$B,0),$AE$3)),""))</f>
        <v/>
      </c>
      <c r="F435" s="68" t="str">
        <f>IF(OR($A435="",$AE$3=""),"",IFERROR(IF(ISBLANK(INDEX('Agents Shift'!$F:$S,MATCH($A435,'Agents Shift'!$B:$B,0),$AE$3+1)),"",INDEX('Agents Shift'!$F:$S,MATCH($A435,'Agents Shift'!$B:$B,0),$AE$3+1)),""))</f>
        <v/>
      </c>
      <c r="G435" s="20" t="str">
        <f>IF($A435="","",_xlfn.XLOOKUP($A435,HC!$A:$A,HC!$C:$C,""))</f>
        <v/>
      </c>
      <c r="H435" s="20" t="str">
        <f t="shared" si="78"/>
        <v/>
      </c>
      <c r="I435" s="19" t="str">
        <f t="shared" si="79"/>
        <v/>
      </c>
      <c r="J435" s="19" t="str">
        <f>IF(OR($A435="",$H435=""),"",IF($H435="Not in Web Tool","Unmatched",_xlfn.XLOOKUP($H435,'RAW Data'!$E:$E,'RAW Data'!$F:$F,"Unmapped")))</f>
        <v/>
      </c>
      <c r="K435" s="19" t="str">
        <f t="shared" si="80"/>
        <v/>
      </c>
      <c r="M435" s="21" t="str">
        <f t="shared" si="81"/>
        <v/>
      </c>
      <c r="N435" s="21" t="str">
        <f t="shared" si="82"/>
        <v/>
      </c>
      <c r="P435" s="22" t="s">
        <v>119</v>
      </c>
      <c r="Q435" s="23">
        <v>431</v>
      </c>
      <c r="R435" s="23" t="str">
        <f>IF($C$3="Live Paste",IF($P435="","",$P435&amp;""),IF($AD$3="","",INDEX('Extraction History'!$A$3:$DT$9102,$Q435,$AD$3)&amp;""))</f>
        <v> 0  0  0</v>
      </c>
      <c r="S435" s="23">
        <f t="shared" si="89"/>
        <v>2583</v>
      </c>
      <c r="T435" s="23" t="str">
        <f t="shared" si="83"/>
        <v/>
      </c>
      <c r="U435" s="23" t="str">
        <f t="shared" si="84"/>
        <v/>
      </c>
      <c r="V435" s="24" t="str">
        <f t="shared" si="85"/>
        <v/>
      </c>
      <c r="W435" s="23">
        <f t="shared" si="90"/>
        <v>2584</v>
      </c>
      <c r="X435" s="23" t="str">
        <f t="shared" si="86"/>
        <v/>
      </c>
      <c r="Y435" s="23" t="str">
        <f t="shared" si="87"/>
        <v/>
      </c>
      <c r="Z435" s="23" t="str">
        <f t="shared" si="88"/>
        <v/>
      </c>
      <c r="AA435" s="25" t="str">
        <f>IF($U435="","",IF(COUNTIF(HC!$C:$C,$U435)&gt;0,"Y",IF(COUNTIF($U$5:$U435,$U435)=1,"N","dup")))</f>
        <v/>
      </c>
    </row>
    <row r="436" spans="1:27" x14ac:dyDescent="0.3">
      <c r="A436" s="19" t="str">
        <f>IF(INDEX('Agents Shift'!$B:$B,ROW())="","",INDEX('Agents Shift'!$B:$B,ROW()))</f>
        <v/>
      </c>
      <c r="B436" s="20" t="str">
        <f>IF($A436="","",_xlfn.XLOOKUP($A436,HC!$A:$A,HC!$B:$B,""))</f>
        <v/>
      </c>
      <c r="C436" s="19" t="str">
        <f>IF($A436="","",_xlfn.XLOOKUP($A436,HC!$A:$A,HC!$E:$E,""))</f>
        <v/>
      </c>
      <c r="D436" s="20" t="str">
        <f>IF($A436="","",_xlfn.XLOOKUP($A436,HC!$A:$A,HC!$D:$D,""))</f>
        <v/>
      </c>
      <c r="E436" s="68" t="str">
        <f>IF(OR($A436="",$AE$3=""),"",IFERROR(IF(ISBLANK(INDEX('Agents Shift'!$F:$S,MATCH($A436,'Agents Shift'!$B:$B,0),$AE$3)),"",INDEX('Agents Shift'!$F:$S,MATCH($A436,'Agents Shift'!$B:$B,0),$AE$3)),""))</f>
        <v/>
      </c>
      <c r="F436" s="68" t="str">
        <f>IF(OR($A436="",$AE$3=""),"",IFERROR(IF(ISBLANK(INDEX('Agents Shift'!$F:$S,MATCH($A436,'Agents Shift'!$B:$B,0),$AE$3+1)),"",INDEX('Agents Shift'!$F:$S,MATCH($A436,'Agents Shift'!$B:$B,0),$AE$3+1)),""))</f>
        <v/>
      </c>
      <c r="G436" s="20" t="str">
        <f>IF($A436="","",_xlfn.XLOOKUP($A436,HC!$A:$A,HC!$C:$C,""))</f>
        <v/>
      </c>
      <c r="H436" s="20" t="str">
        <f t="shared" si="78"/>
        <v/>
      </c>
      <c r="I436" s="19" t="str">
        <f t="shared" si="79"/>
        <v/>
      </c>
      <c r="J436" s="19" t="str">
        <f>IF(OR($A436="",$H436=""),"",IF($H436="Not in Web Tool","Unmatched",_xlfn.XLOOKUP($H436,'RAW Data'!$E:$E,'RAW Data'!$F:$F,"Unmapped")))</f>
        <v/>
      </c>
      <c r="K436" s="19" t="str">
        <f t="shared" si="80"/>
        <v/>
      </c>
      <c r="M436" s="21" t="str">
        <f t="shared" si="81"/>
        <v/>
      </c>
      <c r="N436" s="21" t="str">
        <f t="shared" si="82"/>
        <v/>
      </c>
      <c r="P436" s="22" t="s">
        <v>188</v>
      </c>
      <c r="Q436" s="23">
        <v>432</v>
      </c>
      <c r="R436" s="23" t="str">
        <f>IF($C$3="Live Paste",IF($P436="","",$P436&amp;""),IF($AD$3="","",INDEX('Extraction History'!$A$3:$DT$9102,$Q436,$AD$3)&amp;""))</f>
        <v> --:--:--  --:--:--  --:--:--</v>
      </c>
      <c r="S436" s="23">
        <f t="shared" si="89"/>
        <v>2589</v>
      </c>
      <c r="T436" s="23" t="str">
        <f t="shared" si="83"/>
        <v/>
      </c>
      <c r="U436" s="23" t="str">
        <f t="shared" si="84"/>
        <v/>
      </c>
      <c r="V436" s="24" t="str">
        <f t="shared" si="85"/>
        <v/>
      </c>
      <c r="W436" s="23">
        <f t="shared" si="90"/>
        <v>2590</v>
      </c>
      <c r="X436" s="23" t="str">
        <f t="shared" si="86"/>
        <v/>
      </c>
      <c r="Y436" s="23" t="str">
        <f t="shared" si="87"/>
        <v/>
      </c>
      <c r="Z436" s="23" t="str">
        <f t="shared" si="88"/>
        <v/>
      </c>
      <c r="AA436" s="25" t="str">
        <f>IF($U436="","",IF(COUNTIF(HC!$C:$C,$U436)&gt;0,"Y",IF(COUNTIF($U$5:$U436,$U436)=1,"N","dup")))</f>
        <v/>
      </c>
    </row>
    <row r="437" spans="1:27" x14ac:dyDescent="0.3">
      <c r="A437" s="19" t="str">
        <f>IF(INDEX('Agents Shift'!$B:$B,ROW())="","",INDEX('Agents Shift'!$B:$B,ROW()))</f>
        <v/>
      </c>
      <c r="B437" s="20" t="str">
        <f>IF($A437="","",_xlfn.XLOOKUP($A437,HC!$A:$A,HC!$B:$B,""))</f>
        <v/>
      </c>
      <c r="C437" s="19" t="str">
        <f>IF($A437="","",_xlfn.XLOOKUP($A437,HC!$A:$A,HC!$E:$E,""))</f>
        <v/>
      </c>
      <c r="D437" s="20" t="str">
        <f>IF($A437="","",_xlfn.XLOOKUP($A437,HC!$A:$A,HC!$D:$D,""))</f>
        <v/>
      </c>
      <c r="E437" s="68" t="str">
        <f>IF(OR($A437="",$AE$3=""),"",IFERROR(IF(ISBLANK(INDEX('Agents Shift'!$F:$S,MATCH($A437,'Agents Shift'!$B:$B,0),$AE$3)),"",INDEX('Agents Shift'!$F:$S,MATCH($A437,'Agents Shift'!$B:$B,0),$AE$3)),""))</f>
        <v/>
      </c>
      <c r="F437" s="68" t="str">
        <f>IF(OR($A437="",$AE$3=""),"",IFERROR(IF(ISBLANK(INDEX('Agents Shift'!$F:$S,MATCH($A437,'Agents Shift'!$B:$B,0),$AE$3+1)),"",INDEX('Agents Shift'!$F:$S,MATCH($A437,'Agents Shift'!$B:$B,0),$AE$3+1)),""))</f>
        <v/>
      </c>
      <c r="G437" s="20" t="str">
        <f>IF($A437="","",_xlfn.XLOOKUP($A437,HC!$A:$A,HC!$C:$C,""))</f>
        <v/>
      </c>
      <c r="H437" s="20" t="str">
        <f t="shared" si="78"/>
        <v/>
      </c>
      <c r="I437" s="19" t="str">
        <f t="shared" si="79"/>
        <v/>
      </c>
      <c r="J437" s="19" t="str">
        <f>IF(OR($A437="",$H437=""),"",IF($H437="Not in Web Tool","Unmatched",_xlfn.XLOOKUP($H437,'RAW Data'!$E:$E,'RAW Data'!$F:$F,"Unmapped")))</f>
        <v/>
      </c>
      <c r="K437" s="19" t="str">
        <f t="shared" si="80"/>
        <v/>
      </c>
      <c r="M437" s="21" t="str">
        <f t="shared" si="81"/>
        <v/>
      </c>
      <c r="N437" s="21" t="str">
        <f t="shared" si="82"/>
        <v/>
      </c>
      <c r="P437" s="22" t="s">
        <v>34</v>
      </c>
      <c r="Q437" s="23">
        <v>433</v>
      </c>
      <c r="R437" s="23" t="str">
        <f>IF($C$3="Live Paste",IF($P437="","",$P437&amp;""),IF($AD$3="","",INDEX('Extraction History'!$A$3:$DT$9102,$Q437,$AD$3)&amp;""))</f>
        <v>Employee State</v>
      </c>
      <c r="S437" s="23">
        <f t="shared" si="89"/>
        <v>2595</v>
      </c>
      <c r="T437" s="23" t="str">
        <f t="shared" si="83"/>
        <v/>
      </c>
      <c r="U437" s="23" t="str">
        <f t="shared" si="84"/>
        <v/>
      </c>
      <c r="V437" s="24" t="str">
        <f t="shared" si="85"/>
        <v/>
      </c>
      <c r="W437" s="23">
        <f t="shared" si="90"/>
        <v>2596</v>
      </c>
      <c r="X437" s="23" t="str">
        <f t="shared" si="86"/>
        <v/>
      </c>
      <c r="Y437" s="23" t="str">
        <f t="shared" si="87"/>
        <v/>
      </c>
      <c r="Z437" s="23" t="str">
        <f t="shared" si="88"/>
        <v/>
      </c>
      <c r="AA437" s="25" t="str">
        <f>IF($U437="","",IF(COUNTIF(HC!$C:$C,$U437)&gt;0,"Y",IF(COUNTIF($U$5:$U437,$U437)=1,"N","dup")))</f>
        <v/>
      </c>
    </row>
    <row r="438" spans="1:27" x14ac:dyDescent="0.3">
      <c r="A438" s="19" t="str">
        <f>IF(INDEX('Agents Shift'!$B:$B,ROW())="","",INDEX('Agents Shift'!$B:$B,ROW()))</f>
        <v/>
      </c>
      <c r="B438" s="20" t="str">
        <f>IF($A438="","",_xlfn.XLOOKUP($A438,HC!$A:$A,HC!$B:$B,""))</f>
        <v/>
      </c>
      <c r="C438" s="19" t="str">
        <f>IF($A438="","",_xlfn.XLOOKUP($A438,HC!$A:$A,HC!$E:$E,""))</f>
        <v/>
      </c>
      <c r="D438" s="20" t="str">
        <f>IF($A438="","",_xlfn.XLOOKUP($A438,HC!$A:$A,HC!$D:$D,""))</f>
        <v/>
      </c>
      <c r="E438" s="68" t="str">
        <f>IF(OR($A438="",$AE$3=""),"",IFERROR(IF(ISBLANK(INDEX('Agents Shift'!$F:$S,MATCH($A438,'Agents Shift'!$B:$B,0),$AE$3)),"",INDEX('Agents Shift'!$F:$S,MATCH($A438,'Agents Shift'!$B:$B,0),$AE$3)),""))</f>
        <v/>
      </c>
      <c r="F438" s="68" t="str">
        <f>IF(OR($A438="",$AE$3=""),"",IFERROR(IF(ISBLANK(INDEX('Agents Shift'!$F:$S,MATCH($A438,'Agents Shift'!$B:$B,0),$AE$3+1)),"",INDEX('Agents Shift'!$F:$S,MATCH($A438,'Agents Shift'!$B:$B,0),$AE$3+1)),""))</f>
        <v/>
      </c>
      <c r="G438" s="20" t="str">
        <f>IF($A438="","",_xlfn.XLOOKUP($A438,HC!$A:$A,HC!$C:$C,""))</f>
        <v/>
      </c>
      <c r="H438" s="20" t="str">
        <f t="shared" si="78"/>
        <v/>
      </c>
      <c r="I438" s="19" t="str">
        <f t="shared" si="79"/>
        <v/>
      </c>
      <c r="J438" s="19" t="str">
        <f>IF(OR($A438="",$H438=""),"",IF($H438="Not in Web Tool","Unmatched",_xlfn.XLOOKUP($H438,'RAW Data'!$E:$E,'RAW Data'!$F:$F,"Unmapped")))</f>
        <v/>
      </c>
      <c r="K438" s="19" t="str">
        <f t="shared" si="80"/>
        <v/>
      </c>
      <c r="M438" s="21" t="str">
        <f t="shared" si="81"/>
        <v/>
      </c>
      <c r="N438" s="21" t="str">
        <f t="shared" si="82"/>
        <v/>
      </c>
      <c r="P438" s="22" t="s">
        <v>39</v>
      </c>
      <c r="Q438" s="23">
        <v>434</v>
      </c>
      <c r="R438" s="23" t="str">
        <f>IF($C$3="Live Paste",IF($P438="","",$P438&amp;""),IF($AD$3="","",INDEX('Extraction History'!$A$3:$DT$9102,$Q438,$AD$3)&amp;""))</f>
        <v>DA</v>
      </c>
      <c r="S438" s="23">
        <f t="shared" si="89"/>
        <v>2601</v>
      </c>
      <c r="T438" s="23" t="str">
        <f t="shared" si="83"/>
        <v/>
      </c>
      <c r="U438" s="23" t="str">
        <f t="shared" si="84"/>
        <v/>
      </c>
      <c r="V438" s="24" t="str">
        <f t="shared" si="85"/>
        <v/>
      </c>
      <c r="W438" s="23">
        <f t="shared" si="90"/>
        <v>2602</v>
      </c>
      <c r="X438" s="23" t="str">
        <f t="shared" si="86"/>
        <v/>
      </c>
      <c r="Y438" s="23" t="str">
        <f t="shared" si="87"/>
        <v/>
      </c>
      <c r="Z438" s="23" t="str">
        <f t="shared" si="88"/>
        <v/>
      </c>
      <c r="AA438" s="25" t="str">
        <f>IF($U438="","",IF(COUNTIF(HC!$C:$C,$U438)&gt;0,"Y",IF(COUNTIF($U$5:$U438,$U438)=1,"N","dup")))</f>
        <v/>
      </c>
    </row>
    <row r="439" spans="1:27" x14ac:dyDescent="0.3">
      <c r="A439" s="19" t="str">
        <f>IF(INDEX('Agents Shift'!$B:$B,ROW())="","",INDEX('Agents Shift'!$B:$B,ROW()))</f>
        <v/>
      </c>
      <c r="B439" s="20" t="str">
        <f>IF($A439="","",_xlfn.XLOOKUP($A439,HC!$A:$A,HC!$B:$B,""))</f>
        <v/>
      </c>
      <c r="C439" s="19" t="str">
        <f>IF($A439="","",_xlfn.XLOOKUP($A439,HC!$A:$A,HC!$E:$E,""))</f>
        <v/>
      </c>
      <c r="D439" s="20" t="str">
        <f>IF($A439="","",_xlfn.XLOOKUP($A439,HC!$A:$A,HC!$D:$D,""))</f>
        <v/>
      </c>
      <c r="E439" s="68" t="str">
        <f>IF(OR($A439="",$AE$3=""),"",IFERROR(IF(ISBLANK(INDEX('Agents Shift'!$F:$S,MATCH($A439,'Agents Shift'!$B:$B,0),$AE$3)),"",INDEX('Agents Shift'!$F:$S,MATCH($A439,'Agents Shift'!$B:$B,0),$AE$3)),""))</f>
        <v/>
      </c>
      <c r="F439" s="68" t="str">
        <f>IF(OR($A439="",$AE$3=""),"",IFERROR(IF(ISBLANK(INDEX('Agents Shift'!$F:$S,MATCH($A439,'Agents Shift'!$B:$B,0),$AE$3+1)),"",INDEX('Agents Shift'!$F:$S,MATCH($A439,'Agents Shift'!$B:$B,0),$AE$3+1)),""))</f>
        <v/>
      </c>
      <c r="G439" s="20" t="str">
        <f>IF($A439="","",_xlfn.XLOOKUP($A439,HC!$A:$A,HC!$C:$C,""))</f>
        <v/>
      </c>
      <c r="H439" s="20" t="str">
        <f t="shared" si="78"/>
        <v/>
      </c>
      <c r="I439" s="19" t="str">
        <f t="shared" si="79"/>
        <v/>
      </c>
      <c r="J439" s="19" t="str">
        <f>IF(OR($A439="",$H439=""),"",IF($H439="Not in Web Tool","Unmatched",_xlfn.XLOOKUP($H439,'RAW Data'!$E:$E,'RAW Data'!$F:$F,"Unmapped")))</f>
        <v/>
      </c>
      <c r="K439" s="19" t="str">
        <f t="shared" si="80"/>
        <v/>
      </c>
      <c r="M439" s="21" t="str">
        <f t="shared" si="81"/>
        <v/>
      </c>
      <c r="N439" s="21" t="str">
        <f t="shared" si="82"/>
        <v/>
      </c>
      <c r="P439" s="22" t="s">
        <v>261</v>
      </c>
      <c r="Q439" s="23">
        <v>435</v>
      </c>
      <c r="R439" s="23" t="str">
        <f>IF($C$3="Live Paste",IF($P439="","",$P439&amp;""),IF($AD$3="","",INDEX('Extraction History'!$A$3:$DT$9102,$Q439,$AD$3)&amp;""))</f>
        <v>Dummy_USR 103 29121</v>
      </c>
      <c r="S439" s="23">
        <f t="shared" si="89"/>
        <v>2607</v>
      </c>
      <c r="T439" s="23" t="str">
        <f t="shared" si="83"/>
        <v/>
      </c>
      <c r="U439" s="23" t="str">
        <f t="shared" si="84"/>
        <v/>
      </c>
      <c r="V439" s="24" t="str">
        <f t="shared" si="85"/>
        <v/>
      </c>
      <c r="W439" s="23">
        <f t="shared" si="90"/>
        <v>2608</v>
      </c>
      <c r="X439" s="23" t="str">
        <f t="shared" si="86"/>
        <v/>
      </c>
      <c r="Y439" s="23" t="str">
        <f t="shared" si="87"/>
        <v/>
      </c>
      <c r="Z439" s="23" t="str">
        <f t="shared" si="88"/>
        <v/>
      </c>
      <c r="AA439" s="25" t="str">
        <f>IF($U439="","",IF(COUNTIF(HC!$C:$C,$U439)&gt;0,"Y",IF(COUNTIF($U$5:$U439,$U439)=1,"N","dup")))</f>
        <v/>
      </c>
    </row>
    <row r="440" spans="1:27" x14ac:dyDescent="0.3">
      <c r="A440" s="19" t="str">
        <f>IF(INDEX('Agents Shift'!$B:$B,ROW())="","",INDEX('Agents Shift'!$B:$B,ROW()))</f>
        <v/>
      </c>
      <c r="B440" s="20" t="str">
        <f>IF($A440="","",_xlfn.XLOOKUP($A440,HC!$A:$A,HC!$B:$B,""))</f>
        <v/>
      </c>
      <c r="C440" s="19" t="str">
        <f>IF($A440="","",_xlfn.XLOOKUP($A440,HC!$A:$A,HC!$E:$E,""))</f>
        <v/>
      </c>
      <c r="D440" s="20" t="str">
        <f>IF($A440="","",_xlfn.XLOOKUP($A440,HC!$A:$A,HC!$D:$D,""))</f>
        <v/>
      </c>
      <c r="E440" s="68" t="str">
        <f>IF(OR($A440="",$AE$3=""),"",IFERROR(IF(ISBLANK(INDEX('Agents Shift'!$F:$S,MATCH($A440,'Agents Shift'!$B:$B,0),$AE$3)),"",INDEX('Agents Shift'!$F:$S,MATCH($A440,'Agents Shift'!$B:$B,0),$AE$3)),""))</f>
        <v/>
      </c>
      <c r="F440" s="68" t="str">
        <f>IF(OR($A440="",$AE$3=""),"",IFERROR(IF(ISBLANK(INDEX('Agents Shift'!$F:$S,MATCH($A440,'Agents Shift'!$B:$B,0),$AE$3+1)),"",INDEX('Agents Shift'!$F:$S,MATCH($A440,'Agents Shift'!$B:$B,0),$AE$3+1)),""))</f>
        <v/>
      </c>
      <c r="G440" s="20" t="str">
        <f>IF($A440="","",_xlfn.XLOOKUP($A440,HC!$A:$A,HC!$C:$C,""))</f>
        <v/>
      </c>
      <c r="H440" s="20" t="str">
        <f t="shared" si="78"/>
        <v/>
      </c>
      <c r="I440" s="19" t="str">
        <f t="shared" si="79"/>
        <v/>
      </c>
      <c r="J440" s="19" t="str">
        <f>IF(OR($A440="",$H440=""),"",IF($H440="Not in Web Tool","Unmatched",_xlfn.XLOOKUP($H440,'RAW Data'!$E:$E,'RAW Data'!$F:$F,"Unmapped")))</f>
        <v/>
      </c>
      <c r="K440" s="19" t="str">
        <f t="shared" si="80"/>
        <v/>
      </c>
      <c r="M440" s="21" t="str">
        <f t="shared" si="81"/>
        <v/>
      </c>
      <c r="N440" s="21" t="str">
        <f t="shared" si="82"/>
        <v/>
      </c>
      <c r="P440" s="22" t="s">
        <v>140</v>
      </c>
      <c r="Q440" s="23">
        <v>436</v>
      </c>
      <c r="R440" s="23" t="str">
        <f>IF($C$3="Live Paste",IF($P440="","",$P440&amp;""),IF($AD$3="","",INDEX('Extraction History'!$A$3:$DT$9102,$Q440,$AD$3)&amp;""))</f>
        <v>Unknown</v>
      </c>
      <c r="S440" s="23">
        <f t="shared" si="89"/>
        <v>2613</v>
      </c>
      <c r="T440" s="23" t="str">
        <f t="shared" si="83"/>
        <v/>
      </c>
      <c r="U440" s="23" t="str">
        <f t="shared" si="84"/>
        <v/>
      </c>
      <c r="V440" s="24" t="str">
        <f t="shared" si="85"/>
        <v/>
      </c>
      <c r="W440" s="23">
        <f t="shared" si="90"/>
        <v>2614</v>
      </c>
      <c r="X440" s="23" t="str">
        <f t="shared" si="86"/>
        <v/>
      </c>
      <c r="Y440" s="23" t="str">
        <f t="shared" si="87"/>
        <v/>
      </c>
      <c r="Z440" s="23" t="str">
        <f t="shared" si="88"/>
        <v/>
      </c>
      <c r="AA440" s="25" t="str">
        <f>IF($U440="","",IF(COUNTIF(HC!$C:$C,$U440)&gt;0,"Y",IF(COUNTIF($U$5:$U440,$U440)=1,"N","dup")))</f>
        <v/>
      </c>
    </row>
    <row r="441" spans="1:27" x14ac:dyDescent="0.3">
      <c r="A441" s="19" t="str">
        <f>IF(INDEX('Agents Shift'!$B:$B,ROW())="","",INDEX('Agents Shift'!$B:$B,ROW()))</f>
        <v/>
      </c>
      <c r="B441" s="20" t="str">
        <f>IF($A441="","",_xlfn.XLOOKUP($A441,HC!$A:$A,HC!$B:$B,""))</f>
        <v/>
      </c>
      <c r="C441" s="19" t="str">
        <f>IF($A441="","",_xlfn.XLOOKUP($A441,HC!$A:$A,HC!$E:$E,""))</f>
        <v/>
      </c>
      <c r="D441" s="20" t="str">
        <f>IF($A441="","",_xlfn.XLOOKUP($A441,HC!$A:$A,HC!$D:$D,""))</f>
        <v/>
      </c>
      <c r="E441" s="68" t="str">
        <f>IF(OR($A441="",$AE$3=""),"",IFERROR(IF(ISBLANK(INDEX('Agents Shift'!$F:$S,MATCH($A441,'Agents Shift'!$B:$B,0),$AE$3)),"",INDEX('Agents Shift'!$F:$S,MATCH($A441,'Agents Shift'!$B:$B,0),$AE$3)),""))</f>
        <v/>
      </c>
      <c r="F441" s="68" t="str">
        <f>IF(OR($A441="",$AE$3=""),"",IFERROR(IF(ISBLANK(INDEX('Agents Shift'!$F:$S,MATCH($A441,'Agents Shift'!$B:$B,0),$AE$3+1)),"",INDEX('Agents Shift'!$F:$S,MATCH($A441,'Agents Shift'!$B:$B,0),$AE$3+1)),""))</f>
        <v/>
      </c>
      <c r="G441" s="20" t="str">
        <f>IF($A441="","",_xlfn.XLOOKUP($A441,HC!$A:$A,HC!$C:$C,""))</f>
        <v/>
      </c>
      <c r="H441" s="20" t="str">
        <f t="shared" si="78"/>
        <v/>
      </c>
      <c r="I441" s="19" t="str">
        <f t="shared" si="79"/>
        <v/>
      </c>
      <c r="J441" s="19" t="str">
        <f>IF(OR($A441="",$H441=""),"",IF($H441="Not in Web Tool","Unmatched",_xlfn.XLOOKUP($H441,'RAW Data'!$E:$E,'RAW Data'!$F:$F,"Unmapped")))</f>
        <v/>
      </c>
      <c r="K441" s="19" t="str">
        <f t="shared" si="80"/>
        <v/>
      </c>
      <c r="M441" s="21" t="str">
        <f t="shared" si="81"/>
        <v/>
      </c>
      <c r="N441" s="21" t="str">
        <f t="shared" si="82"/>
        <v/>
      </c>
      <c r="P441" s="22" t="s">
        <v>119</v>
      </c>
      <c r="Q441" s="23">
        <v>437</v>
      </c>
      <c r="R441" s="23" t="str">
        <f>IF($C$3="Live Paste",IF($P441="","",$P441&amp;""),IF($AD$3="","",INDEX('Extraction History'!$A$3:$DT$9102,$Q441,$AD$3)&amp;""))</f>
        <v> 0  0  0</v>
      </c>
      <c r="S441" s="23">
        <f t="shared" si="89"/>
        <v>2619</v>
      </c>
      <c r="T441" s="23" t="str">
        <f t="shared" si="83"/>
        <v/>
      </c>
      <c r="U441" s="23" t="str">
        <f t="shared" si="84"/>
        <v/>
      </c>
      <c r="V441" s="24" t="str">
        <f t="shared" si="85"/>
        <v/>
      </c>
      <c r="W441" s="23">
        <f t="shared" si="90"/>
        <v>2620</v>
      </c>
      <c r="X441" s="23" t="str">
        <f t="shared" si="86"/>
        <v/>
      </c>
      <c r="Y441" s="23" t="str">
        <f t="shared" si="87"/>
        <v/>
      </c>
      <c r="Z441" s="23" t="str">
        <f t="shared" si="88"/>
        <v/>
      </c>
      <c r="AA441" s="25" t="str">
        <f>IF($U441="","",IF(COUNTIF(HC!$C:$C,$U441)&gt;0,"Y",IF(COUNTIF($U$5:$U441,$U441)=1,"N","dup")))</f>
        <v/>
      </c>
    </row>
    <row r="442" spans="1:27" x14ac:dyDescent="0.3">
      <c r="A442" s="19" t="str">
        <f>IF(INDEX('Agents Shift'!$B:$B,ROW())="","",INDEX('Agents Shift'!$B:$B,ROW()))</f>
        <v/>
      </c>
      <c r="B442" s="20" t="str">
        <f>IF($A442="","",_xlfn.XLOOKUP($A442,HC!$A:$A,HC!$B:$B,""))</f>
        <v/>
      </c>
      <c r="C442" s="19" t="str">
        <f>IF($A442="","",_xlfn.XLOOKUP($A442,HC!$A:$A,HC!$E:$E,""))</f>
        <v/>
      </c>
      <c r="D442" s="20" t="str">
        <f>IF($A442="","",_xlfn.XLOOKUP($A442,HC!$A:$A,HC!$D:$D,""))</f>
        <v/>
      </c>
      <c r="E442" s="68" t="str">
        <f>IF(OR($A442="",$AE$3=""),"",IFERROR(IF(ISBLANK(INDEX('Agents Shift'!$F:$S,MATCH($A442,'Agents Shift'!$B:$B,0),$AE$3)),"",INDEX('Agents Shift'!$F:$S,MATCH($A442,'Agents Shift'!$B:$B,0),$AE$3)),""))</f>
        <v/>
      </c>
      <c r="F442" s="68" t="str">
        <f>IF(OR($A442="",$AE$3=""),"",IFERROR(IF(ISBLANK(INDEX('Agents Shift'!$F:$S,MATCH($A442,'Agents Shift'!$B:$B,0),$AE$3+1)),"",INDEX('Agents Shift'!$F:$S,MATCH($A442,'Agents Shift'!$B:$B,0),$AE$3+1)),""))</f>
        <v/>
      </c>
      <c r="G442" s="20" t="str">
        <f>IF($A442="","",_xlfn.XLOOKUP($A442,HC!$A:$A,HC!$C:$C,""))</f>
        <v/>
      </c>
      <c r="H442" s="20" t="str">
        <f t="shared" si="78"/>
        <v/>
      </c>
      <c r="I442" s="19" t="str">
        <f t="shared" si="79"/>
        <v/>
      </c>
      <c r="J442" s="19" t="str">
        <f>IF(OR($A442="",$H442=""),"",IF($H442="Not in Web Tool","Unmatched",_xlfn.XLOOKUP($H442,'RAW Data'!$E:$E,'RAW Data'!$F:$F,"Unmapped")))</f>
        <v/>
      </c>
      <c r="K442" s="19" t="str">
        <f t="shared" si="80"/>
        <v/>
      </c>
      <c r="M442" s="21" t="str">
        <f t="shared" si="81"/>
        <v/>
      </c>
      <c r="N442" s="21" t="str">
        <f t="shared" si="82"/>
        <v/>
      </c>
      <c r="P442" s="22" t="s">
        <v>188</v>
      </c>
      <c r="Q442" s="23">
        <v>438</v>
      </c>
      <c r="R442" s="23" t="str">
        <f>IF($C$3="Live Paste",IF($P442="","",$P442&amp;""),IF($AD$3="","",INDEX('Extraction History'!$A$3:$DT$9102,$Q442,$AD$3)&amp;""))</f>
        <v> --:--:--  --:--:--  --:--:--</v>
      </c>
      <c r="S442" s="23">
        <f t="shared" si="89"/>
        <v>2625</v>
      </c>
      <c r="T442" s="23" t="str">
        <f t="shared" si="83"/>
        <v/>
      </c>
      <c r="U442" s="23" t="str">
        <f t="shared" si="84"/>
        <v/>
      </c>
      <c r="V442" s="24" t="str">
        <f t="shared" si="85"/>
        <v/>
      </c>
      <c r="W442" s="23">
        <f t="shared" si="90"/>
        <v>2626</v>
      </c>
      <c r="X442" s="23" t="str">
        <f t="shared" si="86"/>
        <v/>
      </c>
      <c r="Y442" s="23" t="str">
        <f t="shared" si="87"/>
        <v/>
      </c>
      <c r="Z442" s="23" t="str">
        <f t="shared" si="88"/>
        <v/>
      </c>
      <c r="AA442" s="25" t="str">
        <f>IF($U442="","",IF(COUNTIF(HC!$C:$C,$U442)&gt;0,"Y",IF(COUNTIF($U$5:$U442,$U442)=1,"N","dup")))</f>
        <v/>
      </c>
    </row>
    <row r="443" spans="1:27" x14ac:dyDescent="0.3">
      <c r="A443" s="19" t="str">
        <f>IF(INDEX('Agents Shift'!$B:$B,ROW())="","",INDEX('Agents Shift'!$B:$B,ROW()))</f>
        <v/>
      </c>
      <c r="B443" s="20" t="str">
        <f>IF($A443="","",_xlfn.XLOOKUP($A443,HC!$A:$A,HC!$B:$B,""))</f>
        <v/>
      </c>
      <c r="C443" s="19" t="str">
        <f>IF($A443="","",_xlfn.XLOOKUP($A443,HC!$A:$A,HC!$E:$E,""))</f>
        <v/>
      </c>
      <c r="D443" s="20" t="str">
        <f>IF($A443="","",_xlfn.XLOOKUP($A443,HC!$A:$A,HC!$D:$D,""))</f>
        <v/>
      </c>
      <c r="E443" s="68" t="str">
        <f>IF(OR($A443="",$AE$3=""),"",IFERROR(IF(ISBLANK(INDEX('Agents Shift'!$F:$S,MATCH($A443,'Agents Shift'!$B:$B,0),$AE$3)),"",INDEX('Agents Shift'!$F:$S,MATCH($A443,'Agents Shift'!$B:$B,0),$AE$3)),""))</f>
        <v/>
      </c>
      <c r="F443" s="68" t="str">
        <f>IF(OR($A443="",$AE$3=""),"",IFERROR(IF(ISBLANK(INDEX('Agents Shift'!$F:$S,MATCH($A443,'Agents Shift'!$B:$B,0),$AE$3+1)),"",INDEX('Agents Shift'!$F:$S,MATCH($A443,'Agents Shift'!$B:$B,0),$AE$3+1)),""))</f>
        <v/>
      </c>
      <c r="G443" s="20" t="str">
        <f>IF($A443="","",_xlfn.XLOOKUP($A443,HC!$A:$A,HC!$C:$C,""))</f>
        <v/>
      </c>
      <c r="H443" s="20" t="str">
        <f t="shared" si="78"/>
        <v/>
      </c>
      <c r="I443" s="19" t="str">
        <f t="shared" si="79"/>
        <v/>
      </c>
      <c r="J443" s="19" t="str">
        <f>IF(OR($A443="",$H443=""),"",IF($H443="Not in Web Tool","Unmatched",_xlfn.XLOOKUP($H443,'RAW Data'!$E:$E,'RAW Data'!$F:$F,"Unmapped")))</f>
        <v/>
      </c>
      <c r="K443" s="19" t="str">
        <f t="shared" si="80"/>
        <v/>
      </c>
      <c r="M443" s="21" t="str">
        <f t="shared" si="81"/>
        <v/>
      </c>
      <c r="N443" s="21" t="str">
        <f t="shared" si="82"/>
        <v/>
      </c>
      <c r="P443" s="22" t="s">
        <v>34</v>
      </c>
      <c r="Q443" s="23">
        <v>439</v>
      </c>
      <c r="R443" s="23" t="str">
        <f>IF($C$3="Live Paste",IF($P443="","",$P443&amp;""),IF($AD$3="","",INDEX('Extraction History'!$A$3:$DT$9102,$Q443,$AD$3)&amp;""))</f>
        <v>Employee State</v>
      </c>
      <c r="S443" s="23">
        <f t="shared" si="89"/>
        <v>2631</v>
      </c>
      <c r="T443" s="23" t="str">
        <f t="shared" si="83"/>
        <v/>
      </c>
      <c r="U443" s="23" t="str">
        <f t="shared" si="84"/>
        <v/>
      </c>
      <c r="V443" s="24" t="str">
        <f t="shared" si="85"/>
        <v/>
      </c>
      <c r="W443" s="23">
        <f t="shared" si="90"/>
        <v>2632</v>
      </c>
      <c r="X443" s="23" t="str">
        <f t="shared" si="86"/>
        <v/>
      </c>
      <c r="Y443" s="23" t="str">
        <f t="shared" si="87"/>
        <v/>
      </c>
      <c r="Z443" s="23" t="str">
        <f t="shared" si="88"/>
        <v/>
      </c>
      <c r="AA443" s="25" t="str">
        <f>IF($U443="","",IF(COUNTIF(HC!$C:$C,$U443)&gt;0,"Y",IF(COUNTIF($U$5:$U443,$U443)=1,"N","dup")))</f>
        <v/>
      </c>
    </row>
    <row r="444" spans="1:27" x14ac:dyDescent="0.3">
      <c r="A444" s="19" t="str">
        <f>IF(INDEX('Agents Shift'!$B:$B,ROW())="","",INDEX('Agents Shift'!$B:$B,ROW()))</f>
        <v/>
      </c>
      <c r="B444" s="20" t="str">
        <f>IF($A444="","",_xlfn.XLOOKUP($A444,HC!$A:$A,HC!$B:$B,""))</f>
        <v/>
      </c>
      <c r="C444" s="19" t="str">
        <f>IF($A444="","",_xlfn.XLOOKUP($A444,HC!$A:$A,HC!$E:$E,""))</f>
        <v/>
      </c>
      <c r="D444" s="20" t="str">
        <f>IF($A444="","",_xlfn.XLOOKUP($A444,HC!$A:$A,HC!$D:$D,""))</f>
        <v/>
      </c>
      <c r="E444" s="68" t="str">
        <f>IF(OR($A444="",$AE$3=""),"",IFERROR(IF(ISBLANK(INDEX('Agents Shift'!$F:$S,MATCH($A444,'Agents Shift'!$B:$B,0),$AE$3)),"",INDEX('Agents Shift'!$F:$S,MATCH($A444,'Agents Shift'!$B:$B,0),$AE$3)),""))</f>
        <v/>
      </c>
      <c r="F444" s="68" t="str">
        <f>IF(OR($A444="",$AE$3=""),"",IFERROR(IF(ISBLANK(INDEX('Agents Shift'!$F:$S,MATCH($A444,'Agents Shift'!$B:$B,0),$AE$3+1)),"",INDEX('Agents Shift'!$F:$S,MATCH($A444,'Agents Shift'!$B:$B,0),$AE$3+1)),""))</f>
        <v/>
      </c>
      <c r="G444" s="20" t="str">
        <f>IF($A444="","",_xlfn.XLOOKUP($A444,HC!$A:$A,HC!$C:$C,""))</f>
        <v/>
      </c>
      <c r="H444" s="20" t="str">
        <f t="shared" si="78"/>
        <v/>
      </c>
      <c r="I444" s="19" t="str">
        <f t="shared" si="79"/>
        <v/>
      </c>
      <c r="J444" s="19" t="str">
        <f>IF(OR($A444="",$H444=""),"",IF($H444="Not in Web Tool","Unmatched",_xlfn.XLOOKUP($H444,'RAW Data'!$E:$E,'RAW Data'!$F:$F,"Unmapped")))</f>
        <v/>
      </c>
      <c r="K444" s="19" t="str">
        <f t="shared" si="80"/>
        <v/>
      </c>
      <c r="M444" s="21" t="str">
        <f t="shared" si="81"/>
        <v/>
      </c>
      <c r="N444" s="21" t="str">
        <f t="shared" si="82"/>
        <v/>
      </c>
      <c r="P444" s="22" t="s">
        <v>39</v>
      </c>
      <c r="Q444" s="23">
        <v>440</v>
      </c>
      <c r="R444" s="23" t="str">
        <f>IF($C$3="Live Paste",IF($P444="","",$P444&amp;""),IF($AD$3="","",INDEX('Extraction History'!$A$3:$DT$9102,$Q444,$AD$3)&amp;""))</f>
        <v>DA</v>
      </c>
      <c r="S444" s="23">
        <f t="shared" si="89"/>
        <v>2637</v>
      </c>
      <c r="T444" s="23" t="str">
        <f t="shared" si="83"/>
        <v/>
      </c>
      <c r="U444" s="23" t="str">
        <f t="shared" si="84"/>
        <v/>
      </c>
      <c r="V444" s="24" t="str">
        <f t="shared" si="85"/>
        <v/>
      </c>
      <c r="W444" s="23">
        <f t="shared" si="90"/>
        <v>2638</v>
      </c>
      <c r="X444" s="23" t="str">
        <f t="shared" si="86"/>
        <v/>
      </c>
      <c r="Y444" s="23" t="str">
        <f t="shared" si="87"/>
        <v/>
      </c>
      <c r="Z444" s="23" t="str">
        <f t="shared" si="88"/>
        <v/>
      </c>
      <c r="AA444" s="25" t="str">
        <f>IF($U444="","",IF(COUNTIF(HC!$C:$C,$U444)&gt;0,"Y",IF(COUNTIF($U$5:$U444,$U444)=1,"N","dup")))</f>
        <v/>
      </c>
    </row>
    <row r="445" spans="1:27" x14ac:dyDescent="0.3">
      <c r="A445" s="19" t="str">
        <f>IF(INDEX('Agents Shift'!$B:$B,ROW())="","",INDEX('Agents Shift'!$B:$B,ROW()))</f>
        <v/>
      </c>
      <c r="B445" s="20" t="str">
        <f>IF($A445="","",_xlfn.XLOOKUP($A445,HC!$A:$A,HC!$B:$B,""))</f>
        <v/>
      </c>
      <c r="C445" s="19" t="str">
        <f>IF($A445="","",_xlfn.XLOOKUP($A445,HC!$A:$A,HC!$E:$E,""))</f>
        <v/>
      </c>
      <c r="D445" s="20" t="str">
        <f>IF($A445="","",_xlfn.XLOOKUP($A445,HC!$A:$A,HC!$D:$D,""))</f>
        <v/>
      </c>
      <c r="E445" s="68" t="str">
        <f>IF(OR($A445="",$AE$3=""),"",IFERROR(IF(ISBLANK(INDEX('Agents Shift'!$F:$S,MATCH($A445,'Agents Shift'!$B:$B,0),$AE$3)),"",INDEX('Agents Shift'!$F:$S,MATCH($A445,'Agents Shift'!$B:$B,0),$AE$3)),""))</f>
        <v/>
      </c>
      <c r="F445" s="68" t="str">
        <f>IF(OR($A445="",$AE$3=""),"",IFERROR(IF(ISBLANK(INDEX('Agents Shift'!$F:$S,MATCH($A445,'Agents Shift'!$B:$B,0),$AE$3+1)),"",INDEX('Agents Shift'!$F:$S,MATCH($A445,'Agents Shift'!$B:$B,0),$AE$3+1)),""))</f>
        <v/>
      </c>
      <c r="G445" s="20" t="str">
        <f>IF($A445="","",_xlfn.XLOOKUP($A445,HC!$A:$A,HC!$C:$C,""))</f>
        <v/>
      </c>
      <c r="H445" s="20" t="str">
        <f t="shared" si="78"/>
        <v/>
      </c>
      <c r="I445" s="19" t="str">
        <f t="shared" si="79"/>
        <v/>
      </c>
      <c r="J445" s="19" t="str">
        <f>IF(OR($A445="",$H445=""),"",IF($H445="Not in Web Tool","Unmatched",_xlfn.XLOOKUP($H445,'RAW Data'!$E:$E,'RAW Data'!$F:$F,"Unmapped")))</f>
        <v/>
      </c>
      <c r="K445" s="19" t="str">
        <f t="shared" si="80"/>
        <v/>
      </c>
      <c r="M445" s="21" t="str">
        <f t="shared" si="81"/>
        <v/>
      </c>
      <c r="N445" s="21" t="str">
        <f t="shared" si="82"/>
        <v/>
      </c>
      <c r="P445" s="22" t="s">
        <v>262</v>
      </c>
      <c r="Q445" s="23">
        <v>441</v>
      </c>
      <c r="R445" s="23" t="str">
        <f>IF($C$3="Live Paste",IF($P445="","",$P445&amp;""),IF($AD$3="","",INDEX('Extraction History'!$A$3:$DT$9102,$Q445,$AD$3)&amp;""))</f>
        <v>Dummy_USR 102 25463</v>
      </c>
      <c r="S445" s="23">
        <f t="shared" si="89"/>
        <v>2643</v>
      </c>
      <c r="T445" s="23" t="str">
        <f t="shared" si="83"/>
        <v/>
      </c>
      <c r="U445" s="23" t="str">
        <f t="shared" si="84"/>
        <v/>
      </c>
      <c r="V445" s="24" t="str">
        <f t="shared" si="85"/>
        <v/>
      </c>
      <c r="W445" s="23">
        <f t="shared" si="90"/>
        <v>2644</v>
      </c>
      <c r="X445" s="23" t="str">
        <f t="shared" si="86"/>
        <v/>
      </c>
      <c r="Y445" s="23" t="str">
        <f t="shared" si="87"/>
        <v/>
      </c>
      <c r="Z445" s="23" t="str">
        <f t="shared" si="88"/>
        <v/>
      </c>
      <c r="AA445" s="25" t="str">
        <f>IF($U445="","",IF(COUNTIF(HC!$C:$C,$U445)&gt;0,"Y",IF(COUNTIF($U$5:$U445,$U445)=1,"N","dup")))</f>
        <v/>
      </c>
    </row>
    <row r="446" spans="1:27" x14ac:dyDescent="0.3">
      <c r="A446" s="19" t="str">
        <f>IF(INDEX('Agents Shift'!$B:$B,ROW())="","",INDEX('Agents Shift'!$B:$B,ROW()))</f>
        <v/>
      </c>
      <c r="B446" s="20" t="str">
        <f>IF($A446="","",_xlfn.XLOOKUP($A446,HC!$A:$A,HC!$B:$B,""))</f>
        <v/>
      </c>
      <c r="C446" s="19" t="str">
        <f>IF($A446="","",_xlfn.XLOOKUP($A446,HC!$A:$A,HC!$E:$E,""))</f>
        <v/>
      </c>
      <c r="D446" s="20" t="str">
        <f>IF($A446="","",_xlfn.XLOOKUP($A446,HC!$A:$A,HC!$D:$D,""))</f>
        <v/>
      </c>
      <c r="E446" s="68" t="str">
        <f>IF(OR($A446="",$AE$3=""),"",IFERROR(IF(ISBLANK(INDEX('Agents Shift'!$F:$S,MATCH($A446,'Agents Shift'!$B:$B,0),$AE$3)),"",INDEX('Agents Shift'!$F:$S,MATCH($A446,'Agents Shift'!$B:$B,0),$AE$3)),""))</f>
        <v/>
      </c>
      <c r="F446" s="68" t="str">
        <f>IF(OR($A446="",$AE$3=""),"",IFERROR(IF(ISBLANK(INDEX('Agents Shift'!$F:$S,MATCH($A446,'Agents Shift'!$B:$B,0),$AE$3+1)),"",INDEX('Agents Shift'!$F:$S,MATCH($A446,'Agents Shift'!$B:$B,0),$AE$3+1)),""))</f>
        <v/>
      </c>
      <c r="G446" s="20" t="str">
        <f>IF($A446="","",_xlfn.XLOOKUP($A446,HC!$A:$A,HC!$C:$C,""))</f>
        <v/>
      </c>
      <c r="H446" s="20" t="str">
        <f t="shared" si="78"/>
        <v/>
      </c>
      <c r="I446" s="19" t="str">
        <f t="shared" si="79"/>
        <v/>
      </c>
      <c r="J446" s="19" t="str">
        <f>IF(OR($A446="",$H446=""),"",IF($H446="Not in Web Tool","Unmatched",_xlfn.XLOOKUP($H446,'RAW Data'!$E:$E,'RAW Data'!$F:$F,"Unmapped")))</f>
        <v/>
      </c>
      <c r="K446" s="19" t="str">
        <f t="shared" si="80"/>
        <v/>
      </c>
      <c r="M446" s="21" t="str">
        <f t="shared" si="81"/>
        <v/>
      </c>
      <c r="N446" s="21" t="str">
        <f t="shared" si="82"/>
        <v/>
      </c>
      <c r="P446" s="22" t="s">
        <v>140</v>
      </c>
      <c r="Q446" s="23">
        <v>442</v>
      </c>
      <c r="R446" s="23" t="str">
        <f>IF($C$3="Live Paste",IF($P446="","",$P446&amp;""),IF($AD$3="","",INDEX('Extraction History'!$A$3:$DT$9102,$Q446,$AD$3)&amp;""))</f>
        <v>Unknown</v>
      </c>
      <c r="S446" s="23">
        <f t="shared" si="89"/>
        <v>2649</v>
      </c>
      <c r="T446" s="23" t="str">
        <f t="shared" si="83"/>
        <v/>
      </c>
      <c r="U446" s="23" t="str">
        <f t="shared" si="84"/>
        <v/>
      </c>
      <c r="V446" s="24" t="str">
        <f t="shared" si="85"/>
        <v/>
      </c>
      <c r="W446" s="23">
        <f t="shared" si="90"/>
        <v>2650</v>
      </c>
      <c r="X446" s="23" t="str">
        <f t="shared" si="86"/>
        <v/>
      </c>
      <c r="Y446" s="23" t="str">
        <f t="shared" si="87"/>
        <v/>
      </c>
      <c r="Z446" s="23" t="str">
        <f t="shared" si="88"/>
        <v/>
      </c>
      <c r="AA446" s="25" t="str">
        <f>IF($U446="","",IF(COUNTIF(HC!$C:$C,$U446)&gt;0,"Y",IF(COUNTIF($U$5:$U446,$U446)=1,"N","dup")))</f>
        <v/>
      </c>
    </row>
    <row r="447" spans="1:27" x14ac:dyDescent="0.3">
      <c r="A447" s="19" t="str">
        <f>IF(INDEX('Agents Shift'!$B:$B,ROW())="","",INDEX('Agents Shift'!$B:$B,ROW()))</f>
        <v/>
      </c>
      <c r="B447" s="20" t="str">
        <f>IF($A447="","",_xlfn.XLOOKUP($A447,HC!$A:$A,HC!$B:$B,""))</f>
        <v/>
      </c>
      <c r="C447" s="19" t="str">
        <f>IF($A447="","",_xlfn.XLOOKUP($A447,HC!$A:$A,HC!$E:$E,""))</f>
        <v/>
      </c>
      <c r="D447" s="20" t="str">
        <f>IF($A447="","",_xlfn.XLOOKUP($A447,HC!$A:$A,HC!$D:$D,""))</f>
        <v/>
      </c>
      <c r="E447" s="68" t="str">
        <f>IF(OR($A447="",$AE$3=""),"",IFERROR(IF(ISBLANK(INDEX('Agents Shift'!$F:$S,MATCH($A447,'Agents Shift'!$B:$B,0),$AE$3)),"",INDEX('Agents Shift'!$F:$S,MATCH($A447,'Agents Shift'!$B:$B,0),$AE$3)),""))</f>
        <v/>
      </c>
      <c r="F447" s="68" t="str">
        <f>IF(OR($A447="",$AE$3=""),"",IFERROR(IF(ISBLANK(INDEX('Agents Shift'!$F:$S,MATCH($A447,'Agents Shift'!$B:$B,0),$AE$3+1)),"",INDEX('Agents Shift'!$F:$S,MATCH($A447,'Agents Shift'!$B:$B,0),$AE$3+1)),""))</f>
        <v/>
      </c>
      <c r="G447" s="20" t="str">
        <f>IF($A447="","",_xlfn.XLOOKUP($A447,HC!$A:$A,HC!$C:$C,""))</f>
        <v/>
      </c>
      <c r="H447" s="20" t="str">
        <f t="shared" si="78"/>
        <v/>
      </c>
      <c r="I447" s="19" t="str">
        <f t="shared" si="79"/>
        <v/>
      </c>
      <c r="J447" s="19" t="str">
        <f>IF(OR($A447="",$H447=""),"",IF($H447="Not in Web Tool","Unmatched",_xlfn.XLOOKUP($H447,'RAW Data'!$E:$E,'RAW Data'!$F:$F,"Unmapped")))</f>
        <v/>
      </c>
      <c r="K447" s="19" t="str">
        <f t="shared" si="80"/>
        <v/>
      </c>
      <c r="M447" s="21" t="str">
        <f t="shared" si="81"/>
        <v/>
      </c>
      <c r="N447" s="21" t="str">
        <f t="shared" si="82"/>
        <v/>
      </c>
      <c r="P447" s="22" t="s">
        <v>119</v>
      </c>
      <c r="Q447" s="23">
        <v>443</v>
      </c>
      <c r="R447" s="23" t="str">
        <f>IF($C$3="Live Paste",IF($P447="","",$P447&amp;""),IF($AD$3="","",INDEX('Extraction History'!$A$3:$DT$9102,$Q447,$AD$3)&amp;""))</f>
        <v> 0  0  0</v>
      </c>
      <c r="S447" s="23">
        <f t="shared" si="89"/>
        <v>2655</v>
      </c>
      <c r="T447" s="23" t="str">
        <f t="shared" si="83"/>
        <v/>
      </c>
      <c r="U447" s="23" t="str">
        <f t="shared" si="84"/>
        <v/>
      </c>
      <c r="V447" s="24" t="str">
        <f t="shared" si="85"/>
        <v/>
      </c>
      <c r="W447" s="23">
        <f t="shared" si="90"/>
        <v>2656</v>
      </c>
      <c r="X447" s="23" t="str">
        <f t="shared" si="86"/>
        <v/>
      </c>
      <c r="Y447" s="23" t="str">
        <f t="shared" si="87"/>
        <v/>
      </c>
      <c r="Z447" s="23" t="str">
        <f t="shared" si="88"/>
        <v/>
      </c>
      <c r="AA447" s="25" t="str">
        <f>IF($U447="","",IF(COUNTIF(HC!$C:$C,$U447)&gt;0,"Y",IF(COUNTIF($U$5:$U447,$U447)=1,"N","dup")))</f>
        <v/>
      </c>
    </row>
    <row r="448" spans="1:27" x14ac:dyDescent="0.3">
      <c r="A448" s="19" t="str">
        <f>IF(INDEX('Agents Shift'!$B:$B,ROW())="","",INDEX('Agents Shift'!$B:$B,ROW()))</f>
        <v/>
      </c>
      <c r="B448" s="20" t="str">
        <f>IF($A448="","",_xlfn.XLOOKUP($A448,HC!$A:$A,HC!$B:$B,""))</f>
        <v/>
      </c>
      <c r="C448" s="19" t="str">
        <f>IF($A448="","",_xlfn.XLOOKUP($A448,HC!$A:$A,HC!$E:$E,""))</f>
        <v/>
      </c>
      <c r="D448" s="20" t="str">
        <f>IF($A448="","",_xlfn.XLOOKUP($A448,HC!$A:$A,HC!$D:$D,""))</f>
        <v/>
      </c>
      <c r="E448" s="68" t="str">
        <f>IF(OR($A448="",$AE$3=""),"",IFERROR(IF(ISBLANK(INDEX('Agents Shift'!$F:$S,MATCH($A448,'Agents Shift'!$B:$B,0),$AE$3)),"",INDEX('Agents Shift'!$F:$S,MATCH($A448,'Agents Shift'!$B:$B,0),$AE$3)),""))</f>
        <v/>
      </c>
      <c r="F448" s="68" t="str">
        <f>IF(OR($A448="",$AE$3=""),"",IFERROR(IF(ISBLANK(INDEX('Agents Shift'!$F:$S,MATCH($A448,'Agents Shift'!$B:$B,0),$AE$3+1)),"",INDEX('Agents Shift'!$F:$S,MATCH($A448,'Agents Shift'!$B:$B,0),$AE$3+1)),""))</f>
        <v/>
      </c>
      <c r="G448" s="20" t="str">
        <f>IF($A448="","",_xlfn.XLOOKUP($A448,HC!$A:$A,HC!$C:$C,""))</f>
        <v/>
      </c>
      <c r="H448" s="20" t="str">
        <f t="shared" si="78"/>
        <v/>
      </c>
      <c r="I448" s="19" t="str">
        <f t="shared" si="79"/>
        <v/>
      </c>
      <c r="J448" s="19" t="str">
        <f>IF(OR($A448="",$H448=""),"",IF($H448="Not in Web Tool","Unmatched",_xlfn.XLOOKUP($H448,'RAW Data'!$E:$E,'RAW Data'!$F:$F,"Unmapped")))</f>
        <v/>
      </c>
      <c r="K448" s="19" t="str">
        <f t="shared" si="80"/>
        <v/>
      </c>
      <c r="M448" s="21" t="str">
        <f t="shared" si="81"/>
        <v/>
      </c>
      <c r="N448" s="21" t="str">
        <f t="shared" si="82"/>
        <v/>
      </c>
      <c r="P448" s="22" t="s">
        <v>188</v>
      </c>
      <c r="Q448" s="23">
        <v>444</v>
      </c>
      <c r="R448" s="23" t="str">
        <f>IF($C$3="Live Paste",IF($P448="","",$P448&amp;""),IF($AD$3="","",INDEX('Extraction History'!$A$3:$DT$9102,$Q448,$AD$3)&amp;""))</f>
        <v> --:--:--  --:--:--  --:--:--</v>
      </c>
      <c r="S448" s="23">
        <f t="shared" si="89"/>
        <v>2661</v>
      </c>
      <c r="T448" s="23" t="str">
        <f t="shared" si="83"/>
        <v/>
      </c>
      <c r="U448" s="23" t="str">
        <f t="shared" si="84"/>
        <v/>
      </c>
      <c r="V448" s="24" t="str">
        <f t="shared" si="85"/>
        <v/>
      </c>
      <c r="W448" s="23">
        <f t="shared" si="90"/>
        <v>2662</v>
      </c>
      <c r="X448" s="23" t="str">
        <f t="shared" si="86"/>
        <v/>
      </c>
      <c r="Y448" s="23" t="str">
        <f t="shared" si="87"/>
        <v/>
      </c>
      <c r="Z448" s="23" t="str">
        <f t="shared" si="88"/>
        <v/>
      </c>
      <c r="AA448" s="25" t="str">
        <f>IF($U448="","",IF(COUNTIF(HC!$C:$C,$U448)&gt;0,"Y",IF(COUNTIF($U$5:$U448,$U448)=1,"N","dup")))</f>
        <v/>
      </c>
    </row>
    <row r="449" spans="1:27" x14ac:dyDescent="0.3">
      <c r="A449" s="19" t="str">
        <f>IF(INDEX('Agents Shift'!$B:$B,ROW())="","",INDEX('Agents Shift'!$B:$B,ROW()))</f>
        <v/>
      </c>
      <c r="B449" s="20" t="str">
        <f>IF($A449="","",_xlfn.XLOOKUP($A449,HC!$A:$A,HC!$B:$B,""))</f>
        <v/>
      </c>
      <c r="C449" s="19" t="str">
        <f>IF($A449="","",_xlfn.XLOOKUP($A449,HC!$A:$A,HC!$E:$E,""))</f>
        <v/>
      </c>
      <c r="D449" s="20" t="str">
        <f>IF($A449="","",_xlfn.XLOOKUP($A449,HC!$A:$A,HC!$D:$D,""))</f>
        <v/>
      </c>
      <c r="E449" s="68" t="str">
        <f>IF(OR($A449="",$AE$3=""),"",IFERROR(IF(ISBLANK(INDEX('Agents Shift'!$F:$S,MATCH($A449,'Agents Shift'!$B:$B,0),$AE$3)),"",INDEX('Agents Shift'!$F:$S,MATCH($A449,'Agents Shift'!$B:$B,0),$AE$3)),""))</f>
        <v/>
      </c>
      <c r="F449" s="68" t="str">
        <f>IF(OR($A449="",$AE$3=""),"",IFERROR(IF(ISBLANK(INDEX('Agents Shift'!$F:$S,MATCH($A449,'Agents Shift'!$B:$B,0),$AE$3+1)),"",INDEX('Agents Shift'!$F:$S,MATCH($A449,'Agents Shift'!$B:$B,0),$AE$3+1)),""))</f>
        <v/>
      </c>
      <c r="G449" s="20" t="str">
        <f>IF($A449="","",_xlfn.XLOOKUP($A449,HC!$A:$A,HC!$C:$C,""))</f>
        <v/>
      </c>
      <c r="H449" s="20" t="str">
        <f t="shared" si="78"/>
        <v/>
      </c>
      <c r="I449" s="19" t="str">
        <f t="shared" si="79"/>
        <v/>
      </c>
      <c r="J449" s="19" t="str">
        <f>IF(OR($A449="",$H449=""),"",IF($H449="Not in Web Tool","Unmatched",_xlfn.XLOOKUP($H449,'RAW Data'!$E:$E,'RAW Data'!$F:$F,"Unmapped")))</f>
        <v/>
      </c>
      <c r="K449" s="19" t="str">
        <f t="shared" si="80"/>
        <v/>
      </c>
      <c r="M449" s="21" t="str">
        <f t="shared" si="81"/>
        <v/>
      </c>
      <c r="N449" s="21" t="str">
        <f t="shared" si="82"/>
        <v/>
      </c>
      <c r="P449" s="22" t="s">
        <v>34</v>
      </c>
      <c r="Q449" s="23">
        <v>445</v>
      </c>
      <c r="R449" s="23" t="str">
        <f>IF($C$3="Live Paste",IF($P449="","",$P449&amp;""),IF($AD$3="","",INDEX('Extraction History'!$A$3:$DT$9102,$Q449,$AD$3)&amp;""))</f>
        <v>Employee State</v>
      </c>
      <c r="S449" s="23">
        <f t="shared" si="89"/>
        <v>2667</v>
      </c>
      <c r="T449" s="23" t="str">
        <f t="shared" si="83"/>
        <v/>
      </c>
      <c r="U449" s="23" t="str">
        <f t="shared" si="84"/>
        <v/>
      </c>
      <c r="V449" s="24" t="str">
        <f t="shared" si="85"/>
        <v/>
      </c>
      <c r="W449" s="23">
        <f t="shared" si="90"/>
        <v>2668</v>
      </c>
      <c r="X449" s="23" t="str">
        <f t="shared" si="86"/>
        <v/>
      </c>
      <c r="Y449" s="23" t="str">
        <f t="shared" si="87"/>
        <v/>
      </c>
      <c r="Z449" s="23" t="str">
        <f t="shared" si="88"/>
        <v/>
      </c>
      <c r="AA449" s="25" t="str">
        <f>IF($U449="","",IF(COUNTIF(HC!$C:$C,$U449)&gt;0,"Y",IF(COUNTIF($U$5:$U449,$U449)=1,"N","dup")))</f>
        <v/>
      </c>
    </row>
    <row r="450" spans="1:27" x14ac:dyDescent="0.3">
      <c r="A450" s="19" t="str">
        <f>IF(INDEX('Agents Shift'!$B:$B,ROW())="","",INDEX('Agents Shift'!$B:$B,ROW()))</f>
        <v/>
      </c>
      <c r="B450" s="20" t="str">
        <f>IF($A450="","",_xlfn.XLOOKUP($A450,HC!$A:$A,HC!$B:$B,""))</f>
        <v/>
      </c>
      <c r="C450" s="19" t="str">
        <f>IF($A450="","",_xlfn.XLOOKUP($A450,HC!$A:$A,HC!$E:$E,""))</f>
        <v/>
      </c>
      <c r="D450" s="20" t="str">
        <f>IF($A450="","",_xlfn.XLOOKUP($A450,HC!$A:$A,HC!$D:$D,""))</f>
        <v/>
      </c>
      <c r="E450" s="68" t="str">
        <f>IF(OR($A450="",$AE$3=""),"",IFERROR(IF(ISBLANK(INDEX('Agents Shift'!$F:$S,MATCH($A450,'Agents Shift'!$B:$B,0),$AE$3)),"",INDEX('Agents Shift'!$F:$S,MATCH($A450,'Agents Shift'!$B:$B,0),$AE$3)),""))</f>
        <v/>
      </c>
      <c r="F450" s="68" t="str">
        <f>IF(OR($A450="",$AE$3=""),"",IFERROR(IF(ISBLANK(INDEX('Agents Shift'!$F:$S,MATCH($A450,'Agents Shift'!$B:$B,0),$AE$3+1)),"",INDEX('Agents Shift'!$F:$S,MATCH($A450,'Agents Shift'!$B:$B,0),$AE$3+1)),""))</f>
        <v/>
      </c>
      <c r="G450" s="20" t="str">
        <f>IF($A450="","",_xlfn.XLOOKUP($A450,HC!$A:$A,HC!$C:$C,""))</f>
        <v/>
      </c>
      <c r="H450" s="20" t="str">
        <f t="shared" si="78"/>
        <v/>
      </c>
      <c r="I450" s="19" t="str">
        <f t="shared" si="79"/>
        <v/>
      </c>
      <c r="J450" s="19" t="str">
        <f>IF(OR($A450="",$H450=""),"",IF($H450="Not in Web Tool","Unmatched",_xlfn.XLOOKUP($H450,'RAW Data'!$E:$E,'RAW Data'!$F:$F,"Unmapped")))</f>
        <v/>
      </c>
      <c r="K450" s="19" t="str">
        <f t="shared" si="80"/>
        <v/>
      </c>
      <c r="M450" s="21" t="str">
        <f t="shared" si="81"/>
        <v/>
      </c>
      <c r="N450" s="21" t="str">
        <f t="shared" si="82"/>
        <v/>
      </c>
      <c r="P450" s="22" t="s">
        <v>39</v>
      </c>
      <c r="Q450" s="23">
        <v>446</v>
      </c>
      <c r="R450" s="23" t="str">
        <f>IF($C$3="Live Paste",IF($P450="","",$P450&amp;""),IF($AD$3="","",INDEX('Extraction History'!$A$3:$DT$9102,$Q450,$AD$3)&amp;""))</f>
        <v>DA</v>
      </c>
      <c r="S450" s="23">
        <f t="shared" si="89"/>
        <v>2673</v>
      </c>
      <c r="T450" s="23" t="str">
        <f t="shared" si="83"/>
        <v/>
      </c>
      <c r="U450" s="23" t="str">
        <f t="shared" si="84"/>
        <v/>
      </c>
      <c r="V450" s="24" t="str">
        <f t="shared" si="85"/>
        <v/>
      </c>
      <c r="W450" s="23">
        <f t="shared" si="90"/>
        <v>2674</v>
      </c>
      <c r="X450" s="23" t="str">
        <f t="shared" si="86"/>
        <v/>
      </c>
      <c r="Y450" s="23" t="str">
        <f t="shared" si="87"/>
        <v/>
      </c>
      <c r="Z450" s="23" t="str">
        <f t="shared" si="88"/>
        <v/>
      </c>
      <c r="AA450" s="25" t="str">
        <f>IF($U450="","",IF(COUNTIF(HC!$C:$C,$U450)&gt;0,"Y",IF(COUNTIF($U$5:$U450,$U450)=1,"N","dup")))</f>
        <v/>
      </c>
    </row>
    <row r="451" spans="1:27" x14ac:dyDescent="0.3">
      <c r="A451" s="19" t="str">
        <f>IF(INDEX('Agents Shift'!$B:$B,ROW())="","",INDEX('Agents Shift'!$B:$B,ROW()))</f>
        <v/>
      </c>
      <c r="B451" s="20" t="str">
        <f>IF($A451="","",_xlfn.XLOOKUP($A451,HC!$A:$A,HC!$B:$B,""))</f>
        <v/>
      </c>
      <c r="C451" s="19" t="str">
        <f>IF($A451="","",_xlfn.XLOOKUP($A451,HC!$A:$A,HC!$E:$E,""))</f>
        <v/>
      </c>
      <c r="D451" s="20" t="str">
        <f>IF($A451="","",_xlfn.XLOOKUP($A451,HC!$A:$A,HC!$D:$D,""))</f>
        <v/>
      </c>
      <c r="E451" s="68" t="str">
        <f>IF(OR($A451="",$AE$3=""),"",IFERROR(IF(ISBLANK(INDEX('Agents Shift'!$F:$S,MATCH($A451,'Agents Shift'!$B:$B,0),$AE$3)),"",INDEX('Agents Shift'!$F:$S,MATCH($A451,'Agents Shift'!$B:$B,0),$AE$3)),""))</f>
        <v/>
      </c>
      <c r="F451" s="68" t="str">
        <f>IF(OR($A451="",$AE$3=""),"",IFERROR(IF(ISBLANK(INDEX('Agents Shift'!$F:$S,MATCH($A451,'Agents Shift'!$B:$B,0),$AE$3+1)),"",INDEX('Agents Shift'!$F:$S,MATCH($A451,'Agents Shift'!$B:$B,0),$AE$3+1)),""))</f>
        <v/>
      </c>
      <c r="G451" s="20" t="str">
        <f>IF($A451="","",_xlfn.XLOOKUP($A451,HC!$A:$A,HC!$C:$C,""))</f>
        <v/>
      </c>
      <c r="H451" s="20" t="str">
        <f t="shared" si="78"/>
        <v/>
      </c>
      <c r="I451" s="19" t="str">
        <f t="shared" si="79"/>
        <v/>
      </c>
      <c r="J451" s="19" t="str">
        <f>IF(OR($A451="",$H451=""),"",IF($H451="Not in Web Tool","Unmatched",_xlfn.XLOOKUP($H451,'RAW Data'!$E:$E,'RAW Data'!$F:$F,"Unmapped")))</f>
        <v/>
      </c>
      <c r="K451" s="19" t="str">
        <f t="shared" si="80"/>
        <v/>
      </c>
      <c r="M451" s="21" t="str">
        <f t="shared" si="81"/>
        <v/>
      </c>
      <c r="N451" s="21" t="str">
        <f t="shared" si="82"/>
        <v/>
      </c>
      <c r="P451" s="22" t="s">
        <v>263</v>
      </c>
      <c r="Q451" s="23">
        <v>447</v>
      </c>
      <c r="R451" s="23" t="str">
        <f>IF($C$3="Live Paste",IF($P451="","",$P451&amp;""),IF($AD$3="","",INDEX('Extraction History'!$A$3:$DT$9102,$Q451,$AD$3)&amp;""))</f>
        <v>Dummy_USR 101 29010</v>
      </c>
      <c r="S451" s="23">
        <f t="shared" si="89"/>
        <v>2679</v>
      </c>
      <c r="T451" s="23" t="str">
        <f t="shared" si="83"/>
        <v/>
      </c>
      <c r="U451" s="23" t="str">
        <f t="shared" si="84"/>
        <v/>
      </c>
      <c r="V451" s="24" t="str">
        <f t="shared" si="85"/>
        <v/>
      </c>
      <c r="W451" s="23">
        <f t="shared" si="90"/>
        <v>2680</v>
      </c>
      <c r="X451" s="23" t="str">
        <f t="shared" si="86"/>
        <v/>
      </c>
      <c r="Y451" s="23" t="str">
        <f t="shared" si="87"/>
        <v/>
      </c>
      <c r="Z451" s="23" t="str">
        <f t="shared" si="88"/>
        <v/>
      </c>
      <c r="AA451" s="25" t="str">
        <f>IF($U451="","",IF(COUNTIF(HC!$C:$C,$U451)&gt;0,"Y",IF(COUNTIF($U$5:$U451,$U451)=1,"N","dup")))</f>
        <v/>
      </c>
    </row>
    <row r="452" spans="1:27" x14ac:dyDescent="0.3">
      <c r="A452" s="19" t="str">
        <f>IF(INDEX('Agents Shift'!$B:$B,ROW())="","",INDEX('Agents Shift'!$B:$B,ROW()))</f>
        <v/>
      </c>
      <c r="B452" s="20" t="str">
        <f>IF($A452="","",_xlfn.XLOOKUP($A452,HC!$A:$A,HC!$B:$B,""))</f>
        <v/>
      </c>
      <c r="C452" s="19" t="str">
        <f>IF($A452="","",_xlfn.XLOOKUP($A452,HC!$A:$A,HC!$E:$E,""))</f>
        <v/>
      </c>
      <c r="D452" s="20" t="str">
        <f>IF($A452="","",_xlfn.XLOOKUP($A452,HC!$A:$A,HC!$D:$D,""))</f>
        <v/>
      </c>
      <c r="E452" s="68" t="str">
        <f>IF(OR($A452="",$AE$3=""),"",IFERROR(IF(ISBLANK(INDEX('Agents Shift'!$F:$S,MATCH($A452,'Agents Shift'!$B:$B,0),$AE$3)),"",INDEX('Agents Shift'!$F:$S,MATCH($A452,'Agents Shift'!$B:$B,0),$AE$3)),""))</f>
        <v/>
      </c>
      <c r="F452" s="68" t="str">
        <f>IF(OR($A452="",$AE$3=""),"",IFERROR(IF(ISBLANK(INDEX('Agents Shift'!$F:$S,MATCH($A452,'Agents Shift'!$B:$B,0),$AE$3+1)),"",INDEX('Agents Shift'!$F:$S,MATCH($A452,'Agents Shift'!$B:$B,0),$AE$3+1)),""))</f>
        <v/>
      </c>
      <c r="G452" s="20" t="str">
        <f>IF($A452="","",_xlfn.XLOOKUP($A452,HC!$A:$A,HC!$C:$C,""))</f>
        <v/>
      </c>
      <c r="H452" s="20" t="str">
        <f t="shared" si="78"/>
        <v/>
      </c>
      <c r="I452" s="19" t="str">
        <f t="shared" si="79"/>
        <v/>
      </c>
      <c r="J452" s="19" t="str">
        <f>IF(OR($A452="",$H452=""),"",IF($H452="Not in Web Tool","Unmatched",_xlfn.XLOOKUP($H452,'RAW Data'!$E:$E,'RAW Data'!$F:$F,"Unmapped")))</f>
        <v/>
      </c>
      <c r="K452" s="19" t="str">
        <f t="shared" si="80"/>
        <v/>
      </c>
      <c r="M452" s="21" t="str">
        <f t="shared" si="81"/>
        <v/>
      </c>
      <c r="N452" s="21" t="str">
        <f t="shared" si="82"/>
        <v/>
      </c>
      <c r="P452" s="22" t="s">
        <v>264</v>
      </c>
      <c r="Q452" s="23">
        <v>448</v>
      </c>
      <c r="R452" s="23" t="str">
        <f>IF($C$3="Live Paste",IF($P452="","",$P452&amp;""),IF($AD$3="","",INDEX('Extraction History'!$A$3:$DT$9102,$Q452,$AD$3)&amp;""))</f>
        <v>ACD · 09:52</v>
      </c>
      <c r="S452" s="23">
        <f t="shared" si="89"/>
        <v>2685</v>
      </c>
      <c r="T452" s="23" t="str">
        <f t="shared" si="83"/>
        <v/>
      </c>
      <c r="U452" s="23" t="str">
        <f t="shared" si="84"/>
        <v/>
      </c>
      <c r="V452" s="24" t="str">
        <f t="shared" si="85"/>
        <v/>
      </c>
      <c r="W452" s="23">
        <f t="shared" si="90"/>
        <v>2686</v>
      </c>
      <c r="X452" s="23" t="str">
        <f t="shared" si="86"/>
        <v/>
      </c>
      <c r="Y452" s="23" t="str">
        <f t="shared" si="87"/>
        <v/>
      </c>
      <c r="Z452" s="23" t="str">
        <f t="shared" si="88"/>
        <v/>
      </c>
      <c r="AA452" s="25" t="str">
        <f>IF($U452="","",IF(COUNTIF(HC!$C:$C,$U452)&gt;0,"Y",IF(COUNTIF($U$5:$U452,$U452)=1,"N","dup")))</f>
        <v/>
      </c>
    </row>
    <row r="453" spans="1:27" x14ac:dyDescent="0.3">
      <c r="A453" s="19" t="str">
        <f>IF(INDEX('Agents Shift'!$B:$B,ROW())="","",INDEX('Agents Shift'!$B:$B,ROW()))</f>
        <v/>
      </c>
      <c r="B453" s="20" t="str">
        <f>IF($A453="","",_xlfn.XLOOKUP($A453,HC!$A:$A,HC!$B:$B,""))</f>
        <v/>
      </c>
      <c r="C453" s="19" t="str">
        <f>IF($A453="","",_xlfn.XLOOKUP($A453,HC!$A:$A,HC!$E:$E,""))</f>
        <v/>
      </c>
      <c r="D453" s="20" t="str">
        <f>IF($A453="","",_xlfn.XLOOKUP($A453,HC!$A:$A,HC!$D:$D,""))</f>
        <v/>
      </c>
      <c r="E453" s="68" t="str">
        <f>IF(OR($A453="",$AE$3=""),"",IFERROR(IF(ISBLANK(INDEX('Agents Shift'!$F:$S,MATCH($A453,'Agents Shift'!$B:$B,0),$AE$3)),"",INDEX('Agents Shift'!$F:$S,MATCH($A453,'Agents Shift'!$B:$B,0),$AE$3)),""))</f>
        <v/>
      </c>
      <c r="F453" s="68" t="str">
        <f>IF(OR($A453="",$AE$3=""),"",IFERROR(IF(ISBLANK(INDEX('Agents Shift'!$F:$S,MATCH($A453,'Agents Shift'!$B:$B,0),$AE$3+1)),"",INDEX('Agents Shift'!$F:$S,MATCH($A453,'Agents Shift'!$B:$B,0),$AE$3+1)),""))</f>
        <v/>
      </c>
      <c r="G453" s="20" t="str">
        <f>IF($A453="","",_xlfn.XLOOKUP($A453,HC!$A:$A,HC!$C:$C,""))</f>
        <v/>
      </c>
      <c r="H453" s="20" t="str">
        <f t="shared" ref="H453:H516" si="91">IF($G453="","",_xlfn.XLOOKUP($G453,$U:$U,$Z:$Z,"Not in Web Tool"))</f>
        <v/>
      </c>
      <c r="I453" s="19" t="str">
        <f t="shared" ref="I453:I516" si="92">IF($G453="","",_xlfn.XLOOKUP($G453,$U:$U,$Y:$Y,""))</f>
        <v/>
      </c>
      <c r="J453" s="19" t="str">
        <f>IF(OR($A453="",$H453=""),"",IF($H453="Not in Web Tool","Unmatched",_xlfn.XLOOKUP($H453,'RAW Data'!$E:$E,'RAW Data'!$F:$F,"Unmapped")))</f>
        <v/>
      </c>
      <c r="K453" s="19" t="str">
        <f t="shared" ref="K453:K516" si="93">_xlfn.IFS($J453="Yes","YES",$J453="","",$J453="No","NO",$J453="Not Productive",$H453,TRUE,$J453)</f>
        <v/>
      </c>
      <c r="M453" s="21" t="str">
        <f t="shared" ref="M453:M516" si="94">IF(ISNUMBER($E453),ROUND($E453*1440,0),"")</f>
        <v/>
      </c>
      <c r="N453" s="21" t="str">
        <f t="shared" ref="N453:N516" si="95">IF(AND(ISNUMBER($E453),ISNUMBER($F453)),ROUND($F453*1440,0)+IF($F453&lt;=$E453,1440,0),"")</f>
        <v/>
      </c>
      <c r="P453" s="22" t="s">
        <v>265</v>
      </c>
      <c r="Q453" s="23">
        <v>449</v>
      </c>
      <c r="R453" s="23" t="str">
        <f>IF($C$3="Live Paste",IF($P453="","",$P453&amp;""),IF($AD$3="","",INDEX('Extraction History'!$A$3:$DT$9102,$Q453,$AD$3)&amp;""))</f>
        <v> 10  0  1</v>
      </c>
      <c r="S453" s="23">
        <f t="shared" si="89"/>
        <v>2691</v>
      </c>
      <c r="T453" s="23" t="str">
        <f t="shared" ref="T453:T516" si="96">_xlfn.XLOOKUP($S453,$Q$5:$Q$9104,$R$5:$R$9104,"")</f>
        <v/>
      </c>
      <c r="U453" s="23" t="str">
        <f t="shared" ref="U453:U516" si="97">IFERROR(_xlfn.TEXTBEFORE($T453,_xlfn.UNICHAR(160),1),"")</f>
        <v/>
      </c>
      <c r="V453" s="24" t="str">
        <f t="shared" ref="V453:V516" si="98">IF($U453="","",_xlfn.TEXTAFTER($T453,_xlfn.UNICHAR(160),1))</f>
        <v/>
      </c>
      <c r="W453" s="23">
        <f t="shared" si="90"/>
        <v>2692</v>
      </c>
      <c r="X453" s="23" t="str">
        <f t="shared" ref="X453:X516" si="99">_xlfn.XLOOKUP($W453,$Q$5:$Q$9104,$R$5:$R$9104,"")</f>
        <v/>
      </c>
      <c r="Y453" s="23" t="str">
        <f t="shared" ref="Y453:Y516" si="100">IFERROR(IF($Z453="","",TRIM(SUBSTITUTE(_xlfn.TEXTAFTER($X453,_xlfn.UNICHAR(160)&amp;"·",1),_xlfn.UNICHAR(160)," "))),"")</f>
        <v/>
      </c>
      <c r="Z453" s="23" t="str">
        <f t="shared" ref="Z453:Z516" si="101">IFERROR(_xlfn.TEXTBEFORE($X453,_xlfn.UNICHAR(160),1),$X453)</f>
        <v/>
      </c>
      <c r="AA453" s="25" t="str">
        <f>IF($U453="","",IF(COUNTIF(HC!$C:$C,$U453)&gt;0,"Y",IF(COUNTIF($U$5:$U453,$U453)=1,"N","dup")))</f>
        <v/>
      </c>
    </row>
    <row r="454" spans="1:27" x14ac:dyDescent="0.3">
      <c r="A454" s="19" t="str">
        <f>IF(INDEX('Agents Shift'!$B:$B,ROW())="","",INDEX('Agents Shift'!$B:$B,ROW()))</f>
        <v/>
      </c>
      <c r="B454" s="20" t="str">
        <f>IF($A454="","",_xlfn.XLOOKUP($A454,HC!$A:$A,HC!$B:$B,""))</f>
        <v/>
      </c>
      <c r="C454" s="19" t="str">
        <f>IF($A454="","",_xlfn.XLOOKUP($A454,HC!$A:$A,HC!$E:$E,""))</f>
        <v/>
      </c>
      <c r="D454" s="20" t="str">
        <f>IF($A454="","",_xlfn.XLOOKUP($A454,HC!$A:$A,HC!$D:$D,""))</f>
        <v/>
      </c>
      <c r="E454" s="68" t="str">
        <f>IF(OR($A454="",$AE$3=""),"",IFERROR(IF(ISBLANK(INDEX('Agents Shift'!$F:$S,MATCH($A454,'Agents Shift'!$B:$B,0),$AE$3)),"",INDEX('Agents Shift'!$F:$S,MATCH($A454,'Agents Shift'!$B:$B,0),$AE$3)),""))</f>
        <v/>
      </c>
      <c r="F454" s="68" t="str">
        <f>IF(OR($A454="",$AE$3=""),"",IFERROR(IF(ISBLANK(INDEX('Agents Shift'!$F:$S,MATCH($A454,'Agents Shift'!$B:$B,0),$AE$3+1)),"",INDEX('Agents Shift'!$F:$S,MATCH($A454,'Agents Shift'!$B:$B,0),$AE$3+1)),""))</f>
        <v/>
      </c>
      <c r="G454" s="20" t="str">
        <f>IF($A454="","",_xlfn.XLOOKUP($A454,HC!$A:$A,HC!$C:$C,""))</f>
        <v/>
      </c>
      <c r="H454" s="20" t="str">
        <f t="shared" si="91"/>
        <v/>
      </c>
      <c r="I454" s="19" t="str">
        <f t="shared" si="92"/>
        <v/>
      </c>
      <c r="J454" s="19" t="str">
        <f>IF(OR($A454="",$H454=""),"",IF($H454="Not in Web Tool","Unmatched",_xlfn.XLOOKUP($H454,'RAW Data'!$E:$E,'RAW Data'!$F:$F,"Unmapped")))</f>
        <v/>
      </c>
      <c r="K454" s="19" t="str">
        <f t="shared" si="93"/>
        <v/>
      </c>
      <c r="M454" s="21" t="str">
        <f t="shared" si="94"/>
        <v/>
      </c>
      <c r="N454" s="21" t="str">
        <f t="shared" si="95"/>
        <v/>
      </c>
      <c r="P454" s="22" t="s">
        <v>266</v>
      </c>
      <c r="Q454" s="23">
        <v>450</v>
      </c>
      <c r="R454" s="23" t="str">
        <f>IF($C$3="Live Paste",IF($P454="","",$P454&amp;""),IF($AD$3="","",INDEX('Extraction History'!$A$3:$DT$9102,$Q454,$AD$3)&amp;""))</f>
        <v> --:--:--  --:--:-- 9 June 2026 10:31 · 05:29:00</v>
      </c>
      <c r="S454" s="23">
        <f t="shared" ref="S454:S517" si="102">S453+6</f>
        <v>2697</v>
      </c>
      <c r="T454" s="23" t="str">
        <f t="shared" si="96"/>
        <v/>
      </c>
      <c r="U454" s="23" t="str">
        <f t="shared" si="97"/>
        <v/>
      </c>
      <c r="V454" s="24" t="str">
        <f t="shared" si="98"/>
        <v/>
      </c>
      <c r="W454" s="23">
        <f t="shared" ref="W454:W517" si="103">W453+6</f>
        <v>2698</v>
      </c>
      <c r="X454" s="23" t="str">
        <f t="shared" si="99"/>
        <v/>
      </c>
      <c r="Y454" s="23" t="str">
        <f t="shared" si="100"/>
        <v/>
      </c>
      <c r="Z454" s="23" t="str">
        <f t="shared" si="101"/>
        <v/>
      </c>
      <c r="AA454" s="25" t="str">
        <f>IF($U454="","",IF(COUNTIF(HC!$C:$C,$U454)&gt;0,"Y",IF(COUNTIF($U$5:$U454,$U454)=1,"N","dup")))</f>
        <v/>
      </c>
    </row>
    <row r="455" spans="1:27" x14ac:dyDescent="0.3">
      <c r="A455" s="19" t="str">
        <f>IF(INDEX('Agents Shift'!$B:$B,ROW())="","",INDEX('Agents Shift'!$B:$B,ROW()))</f>
        <v/>
      </c>
      <c r="B455" s="20" t="str">
        <f>IF($A455="","",_xlfn.XLOOKUP($A455,HC!$A:$A,HC!$B:$B,""))</f>
        <v/>
      </c>
      <c r="C455" s="19" t="str">
        <f>IF($A455="","",_xlfn.XLOOKUP($A455,HC!$A:$A,HC!$E:$E,""))</f>
        <v/>
      </c>
      <c r="D455" s="20" t="str">
        <f>IF($A455="","",_xlfn.XLOOKUP($A455,HC!$A:$A,HC!$D:$D,""))</f>
        <v/>
      </c>
      <c r="E455" s="68" t="str">
        <f>IF(OR($A455="",$AE$3=""),"",IFERROR(IF(ISBLANK(INDEX('Agents Shift'!$F:$S,MATCH($A455,'Agents Shift'!$B:$B,0),$AE$3)),"",INDEX('Agents Shift'!$F:$S,MATCH($A455,'Agents Shift'!$B:$B,0),$AE$3)),""))</f>
        <v/>
      </c>
      <c r="F455" s="68" t="str">
        <f>IF(OR($A455="",$AE$3=""),"",IFERROR(IF(ISBLANK(INDEX('Agents Shift'!$F:$S,MATCH($A455,'Agents Shift'!$B:$B,0),$AE$3+1)),"",INDEX('Agents Shift'!$F:$S,MATCH($A455,'Agents Shift'!$B:$B,0),$AE$3+1)),""))</f>
        <v/>
      </c>
      <c r="G455" s="20" t="str">
        <f>IF($A455="","",_xlfn.XLOOKUP($A455,HC!$A:$A,HC!$C:$C,""))</f>
        <v/>
      </c>
      <c r="H455" s="20" t="str">
        <f t="shared" si="91"/>
        <v/>
      </c>
      <c r="I455" s="19" t="str">
        <f t="shared" si="92"/>
        <v/>
      </c>
      <c r="J455" s="19" t="str">
        <f>IF(OR($A455="",$H455=""),"",IF($H455="Not in Web Tool","Unmatched",_xlfn.XLOOKUP($H455,'RAW Data'!$E:$E,'RAW Data'!$F:$F,"Unmapped")))</f>
        <v/>
      </c>
      <c r="K455" s="19" t="str">
        <f t="shared" si="93"/>
        <v/>
      </c>
      <c r="M455" s="21" t="str">
        <f t="shared" si="94"/>
        <v/>
      </c>
      <c r="N455" s="21" t="str">
        <f t="shared" si="95"/>
        <v/>
      </c>
      <c r="P455" s="22" t="s">
        <v>34</v>
      </c>
      <c r="Q455" s="23">
        <v>451</v>
      </c>
      <c r="R455" s="23" t="str">
        <f>IF($C$3="Live Paste",IF($P455="","",$P455&amp;""),IF($AD$3="","",INDEX('Extraction History'!$A$3:$DT$9102,$Q455,$AD$3)&amp;""))</f>
        <v>Employee State</v>
      </c>
      <c r="S455" s="23">
        <f t="shared" si="102"/>
        <v>2703</v>
      </c>
      <c r="T455" s="23" t="str">
        <f t="shared" si="96"/>
        <v/>
      </c>
      <c r="U455" s="23" t="str">
        <f t="shared" si="97"/>
        <v/>
      </c>
      <c r="V455" s="24" t="str">
        <f t="shared" si="98"/>
        <v/>
      </c>
      <c r="W455" s="23">
        <f t="shared" si="103"/>
        <v>2704</v>
      </c>
      <c r="X455" s="23" t="str">
        <f t="shared" si="99"/>
        <v/>
      </c>
      <c r="Y455" s="23" t="str">
        <f t="shared" si="100"/>
        <v/>
      </c>
      <c r="Z455" s="23" t="str">
        <f t="shared" si="101"/>
        <v/>
      </c>
      <c r="AA455" s="25" t="str">
        <f>IF($U455="","",IF(COUNTIF(HC!$C:$C,$U455)&gt;0,"Y",IF(COUNTIF($U$5:$U455,$U455)=1,"N","dup")))</f>
        <v/>
      </c>
    </row>
    <row r="456" spans="1:27" x14ac:dyDescent="0.3">
      <c r="A456" s="19" t="str">
        <f>IF(INDEX('Agents Shift'!$B:$B,ROW())="","",INDEX('Agents Shift'!$B:$B,ROW()))</f>
        <v/>
      </c>
      <c r="B456" s="20" t="str">
        <f>IF($A456="","",_xlfn.XLOOKUP($A456,HC!$A:$A,HC!$B:$B,""))</f>
        <v/>
      </c>
      <c r="C456" s="19" t="str">
        <f>IF($A456="","",_xlfn.XLOOKUP($A456,HC!$A:$A,HC!$E:$E,""))</f>
        <v/>
      </c>
      <c r="D456" s="20" t="str">
        <f>IF($A456="","",_xlfn.XLOOKUP($A456,HC!$A:$A,HC!$D:$D,""))</f>
        <v/>
      </c>
      <c r="E456" s="68" t="str">
        <f>IF(OR($A456="",$AE$3=""),"",IFERROR(IF(ISBLANK(INDEX('Agents Shift'!$F:$S,MATCH($A456,'Agents Shift'!$B:$B,0),$AE$3)),"",INDEX('Agents Shift'!$F:$S,MATCH($A456,'Agents Shift'!$B:$B,0),$AE$3)),""))</f>
        <v/>
      </c>
      <c r="F456" s="68" t="str">
        <f>IF(OR($A456="",$AE$3=""),"",IFERROR(IF(ISBLANK(INDEX('Agents Shift'!$F:$S,MATCH($A456,'Agents Shift'!$B:$B,0),$AE$3+1)),"",INDEX('Agents Shift'!$F:$S,MATCH($A456,'Agents Shift'!$B:$B,0),$AE$3+1)),""))</f>
        <v/>
      </c>
      <c r="G456" s="20" t="str">
        <f>IF($A456="","",_xlfn.XLOOKUP($A456,HC!$A:$A,HC!$C:$C,""))</f>
        <v/>
      </c>
      <c r="H456" s="20" t="str">
        <f t="shared" si="91"/>
        <v/>
      </c>
      <c r="I456" s="19" t="str">
        <f t="shared" si="92"/>
        <v/>
      </c>
      <c r="J456" s="19" t="str">
        <f>IF(OR($A456="",$H456=""),"",IF($H456="Not in Web Tool","Unmatched",_xlfn.XLOOKUP($H456,'RAW Data'!$E:$E,'RAW Data'!$F:$F,"Unmapped")))</f>
        <v/>
      </c>
      <c r="K456" s="19" t="str">
        <f t="shared" si="93"/>
        <v/>
      </c>
      <c r="M456" s="21" t="str">
        <f t="shared" si="94"/>
        <v/>
      </c>
      <c r="N456" s="21" t="str">
        <f t="shared" si="95"/>
        <v/>
      </c>
      <c r="P456" s="22" t="s">
        <v>39</v>
      </c>
      <c r="Q456" s="23">
        <v>452</v>
      </c>
      <c r="R456" s="23" t="str">
        <f>IF($C$3="Live Paste",IF($P456="","",$P456&amp;""),IF($AD$3="","",INDEX('Extraction History'!$A$3:$DT$9102,$Q456,$AD$3)&amp;""))</f>
        <v>DA</v>
      </c>
      <c r="S456" s="23">
        <f t="shared" si="102"/>
        <v>2709</v>
      </c>
      <c r="T456" s="23" t="str">
        <f t="shared" si="96"/>
        <v/>
      </c>
      <c r="U456" s="23" t="str">
        <f t="shared" si="97"/>
        <v/>
      </c>
      <c r="V456" s="24" t="str">
        <f t="shared" si="98"/>
        <v/>
      </c>
      <c r="W456" s="23">
        <f t="shared" si="103"/>
        <v>2710</v>
      </c>
      <c r="X456" s="23" t="str">
        <f t="shared" si="99"/>
        <v/>
      </c>
      <c r="Y456" s="23" t="str">
        <f t="shared" si="100"/>
        <v/>
      </c>
      <c r="Z456" s="23" t="str">
        <f t="shared" si="101"/>
        <v/>
      </c>
      <c r="AA456" s="25" t="str">
        <f>IF($U456="","",IF(COUNTIF(HC!$C:$C,$U456)&gt;0,"Y",IF(COUNTIF($U$5:$U456,$U456)=1,"N","dup")))</f>
        <v/>
      </c>
    </row>
    <row r="457" spans="1:27" x14ac:dyDescent="0.3">
      <c r="A457" s="19" t="str">
        <f>IF(INDEX('Agents Shift'!$B:$B,ROW())="","",INDEX('Agents Shift'!$B:$B,ROW()))</f>
        <v/>
      </c>
      <c r="B457" s="20" t="str">
        <f>IF($A457="","",_xlfn.XLOOKUP($A457,HC!$A:$A,HC!$B:$B,""))</f>
        <v/>
      </c>
      <c r="C457" s="19" t="str">
        <f>IF($A457="","",_xlfn.XLOOKUP($A457,HC!$A:$A,HC!$E:$E,""))</f>
        <v/>
      </c>
      <c r="D457" s="20" t="str">
        <f>IF($A457="","",_xlfn.XLOOKUP($A457,HC!$A:$A,HC!$D:$D,""))</f>
        <v/>
      </c>
      <c r="E457" s="68" t="str">
        <f>IF(OR($A457="",$AE$3=""),"",IFERROR(IF(ISBLANK(INDEX('Agents Shift'!$F:$S,MATCH($A457,'Agents Shift'!$B:$B,0),$AE$3)),"",INDEX('Agents Shift'!$F:$S,MATCH($A457,'Agents Shift'!$B:$B,0),$AE$3)),""))</f>
        <v/>
      </c>
      <c r="F457" s="68" t="str">
        <f>IF(OR($A457="",$AE$3=""),"",IFERROR(IF(ISBLANK(INDEX('Agents Shift'!$F:$S,MATCH($A457,'Agents Shift'!$B:$B,0),$AE$3+1)),"",INDEX('Agents Shift'!$F:$S,MATCH($A457,'Agents Shift'!$B:$B,0),$AE$3+1)),""))</f>
        <v/>
      </c>
      <c r="G457" s="20" t="str">
        <f>IF($A457="","",_xlfn.XLOOKUP($A457,HC!$A:$A,HC!$C:$C,""))</f>
        <v/>
      </c>
      <c r="H457" s="20" t="str">
        <f t="shared" si="91"/>
        <v/>
      </c>
      <c r="I457" s="19" t="str">
        <f t="shared" si="92"/>
        <v/>
      </c>
      <c r="J457" s="19" t="str">
        <f>IF(OR($A457="",$H457=""),"",IF($H457="Not in Web Tool","Unmatched",_xlfn.XLOOKUP($H457,'RAW Data'!$E:$E,'RAW Data'!$F:$F,"Unmapped")))</f>
        <v/>
      </c>
      <c r="K457" s="19" t="str">
        <f t="shared" si="93"/>
        <v/>
      </c>
      <c r="M457" s="21" t="str">
        <f t="shared" si="94"/>
        <v/>
      </c>
      <c r="N457" s="21" t="str">
        <f t="shared" si="95"/>
        <v/>
      </c>
      <c r="P457" s="22" t="s">
        <v>267</v>
      </c>
      <c r="Q457" s="23">
        <v>453</v>
      </c>
      <c r="R457" s="23" t="str">
        <f>IF($C$3="Live Paste",IF($P457="","",$P457&amp;""),IF($AD$3="","",INDEX('Extraction History'!$A$3:$DT$9102,$Q457,$AD$3)&amp;""))</f>
        <v>Dummy_USR 100 25307</v>
      </c>
      <c r="S457" s="23">
        <f t="shared" si="102"/>
        <v>2715</v>
      </c>
      <c r="T457" s="23" t="str">
        <f t="shared" si="96"/>
        <v/>
      </c>
      <c r="U457" s="23" t="str">
        <f t="shared" si="97"/>
        <v/>
      </c>
      <c r="V457" s="24" t="str">
        <f t="shared" si="98"/>
        <v/>
      </c>
      <c r="W457" s="23">
        <f t="shared" si="103"/>
        <v>2716</v>
      </c>
      <c r="X457" s="23" t="str">
        <f t="shared" si="99"/>
        <v/>
      </c>
      <c r="Y457" s="23" t="str">
        <f t="shared" si="100"/>
        <v/>
      </c>
      <c r="Z457" s="23" t="str">
        <f t="shared" si="101"/>
        <v/>
      </c>
      <c r="AA457" s="25" t="str">
        <f>IF($U457="","",IF(COUNTIF(HC!$C:$C,$U457)&gt;0,"Y",IF(COUNTIF($U$5:$U457,$U457)=1,"N","dup")))</f>
        <v/>
      </c>
    </row>
    <row r="458" spans="1:27" x14ac:dyDescent="0.3">
      <c r="A458" s="19" t="str">
        <f>IF(INDEX('Agents Shift'!$B:$B,ROW())="","",INDEX('Agents Shift'!$B:$B,ROW()))</f>
        <v/>
      </c>
      <c r="B458" s="20" t="str">
        <f>IF($A458="","",_xlfn.XLOOKUP($A458,HC!$A:$A,HC!$B:$B,""))</f>
        <v/>
      </c>
      <c r="C458" s="19" t="str">
        <f>IF($A458="","",_xlfn.XLOOKUP($A458,HC!$A:$A,HC!$E:$E,""))</f>
        <v/>
      </c>
      <c r="D458" s="20" t="str">
        <f>IF($A458="","",_xlfn.XLOOKUP($A458,HC!$A:$A,HC!$D:$D,""))</f>
        <v/>
      </c>
      <c r="E458" s="68" t="str">
        <f>IF(OR($A458="",$AE$3=""),"",IFERROR(IF(ISBLANK(INDEX('Agents Shift'!$F:$S,MATCH($A458,'Agents Shift'!$B:$B,0),$AE$3)),"",INDEX('Agents Shift'!$F:$S,MATCH($A458,'Agents Shift'!$B:$B,0),$AE$3)),""))</f>
        <v/>
      </c>
      <c r="F458" s="68" t="str">
        <f>IF(OR($A458="",$AE$3=""),"",IFERROR(IF(ISBLANK(INDEX('Agents Shift'!$F:$S,MATCH($A458,'Agents Shift'!$B:$B,0),$AE$3+1)),"",INDEX('Agents Shift'!$F:$S,MATCH($A458,'Agents Shift'!$B:$B,0),$AE$3+1)),""))</f>
        <v/>
      </c>
      <c r="G458" s="20" t="str">
        <f>IF($A458="","",_xlfn.XLOOKUP($A458,HC!$A:$A,HC!$C:$C,""))</f>
        <v/>
      </c>
      <c r="H458" s="20" t="str">
        <f t="shared" si="91"/>
        <v/>
      </c>
      <c r="I458" s="19" t="str">
        <f t="shared" si="92"/>
        <v/>
      </c>
      <c r="J458" s="19" t="str">
        <f>IF(OR($A458="",$H458=""),"",IF($H458="Not in Web Tool","Unmatched",_xlfn.XLOOKUP($H458,'RAW Data'!$E:$E,'RAW Data'!$F:$F,"Unmapped")))</f>
        <v/>
      </c>
      <c r="K458" s="19" t="str">
        <f t="shared" si="93"/>
        <v/>
      </c>
      <c r="M458" s="21" t="str">
        <f t="shared" si="94"/>
        <v/>
      </c>
      <c r="N458" s="21" t="str">
        <f t="shared" si="95"/>
        <v/>
      </c>
      <c r="P458" s="22" t="s">
        <v>268</v>
      </c>
      <c r="Q458" s="23">
        <v>454</v>
      </c>
      <c r="R458" s="23" t="str">
        <f>IF($C$3="Live Paste",IF($P458="","",$P458&amp;""),IF($AD$3="","",INDEX('Extraction History'!$A$3:$DT$9102,$Q458,$AD$3)&amp;""))</f>
        <v>Offline · 14:00:03</v>
      </c>
      <c r="S458" s="23">
        <f t="shared" si="102"/>
        <v>2721</v>
      </c>
      <c r="T458" s="23" t="str">
        <f t="shared" si="96"/>
        <v/>
      </c>
      <c r="U458" s="23" t="str">
        <f t="shared" si="97"/>
        <v/>
      </c>
      <c r="V458" s="24" t="str">
        <f t="shared" si="98"/>
        <v/>
      </c>
      <c r="W458" s="23">
        <f t="shared" si="103"/>
        <v>2722</v>
      </c>
      <c r="X458" s="23" t="str">
        <f t="shared" si="99"/>
        <v/>
      </c>
      <c r="Y458" s="23" t="str">
        <f t="shared" si="100"/>
        <v/>
      </c>
      <c r="Z458" s="23" t="str">
        <f t="shared" si="101"/>
        <v/>
      </c>
      <c r="AA458" s="25" t="str">
        <f>IF($U458="","",IF(COUNTIF(HC!$C:$C,$U458)&gt;0,"Y",IF(COUNTIF($U$5:$U458,$U458)=1,"N","dup")))</f>
        <v/>
      </c>
    </row>
    <row r="459" spans="1:27" x14ac:dyDescent="0.3">
      <c r="A459" s="19" t="str">
        <f>IF(INDEX('Agents Shift'!$B:$B,ROW())="","",INDEX('Agents Shift'!$B:$B,ROW()))</f>
        <v/>
      </c>
      <c r="B459" s="20" t="str">
        <f>IF($A459="","",_xlfn.XLOOKUP($A459,HC!$A:$A,HC!$B:$B,""))</f>
        <v/>
      </c>
      <c r="C459" s="19" t="str">
        <f>IF($A459="","",_xlfn.XLOOKUP($A459,HC!$A:$A,HC!$E:$E,""))</f>
        <v/>
      </c>
      <c r="D459" s="20" t="str">
        <f>IF($A459="","",_xlfn.XLOOKUP($A459,HC!$A:$A,HC!$D:$D,""))</f>
        <v/>
      </c>
      <c r="E459" s="68" t="str">
        <f>IF(OR($A459="",$AE$3=""),"",IFERROR(IF(ISBLANK(INDEX('Agents Shift'!$F:$S,MATCH($A459,'Agents Shift'!$B:$B,0),$AE$3)),"",INDEX('Agents Shift'!$F:$S,MATCH($A459,'Agents Shift'!$B:$B,0),$AE$3)),""))</f>
        <v/>
      </c>
      <c r="F459" s="68" t="str">
        <f>IF(OR($A459="",$AE$3=""),"",IFERROR(IF(ISBLANK(INDEX('Agents Shift'!$F:$S,MATCH($A459,'Agents Shift'!$B:$B,0),$AE$3+1)),"",INDEX('Agents Shift'!$F:$S,MATCH($A459,'Agents Shift'!$B:$B,0),$AE$3+1)),""))</f>
        <v/>
      </c>
      <c r="G459" s="20" t="str">
        <f>IF($A459="","",_xlfn.XLOOKUP($A459,HC!$A:$A,HC!$C:$C,""))</f>
        <v/>
      </c>
      <c r="H459" s="20" t="str">
        <f t="shared" si="91"/>
        <v/>
      </c>
      <c r="I459" s="19" t="str">
        <f t="shared" si="92"/>
        <v/>
      </c>
      <c r="J459" s="19" t="str">
        <f>IF(OR($A459="",$H459=""),"",IF($H459="Not in Web Tool","Unmatched",_xlfn.XLOOKUP($H459,'RAW Data'!$E:$E,'RAW Data'!$F:$F,"Unmapped")))</f>
        <v/>
      </c>
      <c r="K459" s="19" t="str">
        <f t="shared" si="93"/>
        <v/>
      </c>
      <c r="M459" s="21" t="str">
        <f t="shared" si="94"/>
        <v/>
      </c>
      <c r="N459" s="21" t="str">
        <f t="shared" si="95"/>
        <v/>
      </c>
      <c r="P459" s="22" t="s">
        <v>119</v>
      </c>
      <c r="Q459" s="23">
        <v>455</v>
      </c>
      <c r="R459" s="23" t="str">
        <f>IF($C$3="Live Paste",IF($P459="","",$P459&amp;""),IF($AD$3="","",INDEX('Extraction History'!$A$3:$DT$9102,$Q459,$AD$3)&amp;""))</f>
        <v> 0  0  0</v>
      </c>
      <c r="S459" s="23">
        <f t="shared" si="102"/>
        <v>2727</v>
      </c>
      <c r="T459" s="23" t="str">
        <f t="shared" si="96"/>
        <v/>
      </c>
      <c r="U459" s="23" t="str">
        <f t="shared" si="97"/>
        <v/>
      </c>
      <c r="V459" s="24" t="str">
        <f t="shared" si="98"/>
        <v/>
      </c>
      <c r="W459" s="23">
        <f t="shared" si="103"/>
        <v>2728</v>
      </c>
      <c r="X459" s="23" t="str">
        <f t="shared" si="99"/>
        <v/>
      </c>
      <c r="Y459" s="23" t="str">
        <f t="shared" si="100"/>
        <v/>
      </c>
      <c r="Z459" s="23" t="str">
        <f t="shared" si="101"/>
        <v/>
      </c>
      <c r="AA459" s="25" t="str">
        <f>IF($U459="","",IF(COUNTIF(HC!$C:$C,$U459)&gt;0,"Y",IF(COUNTIF($U$5:$U459,$U459)=1,"N","dup")))</f>
        <v/>
      </c>
    </row>
    <row r="460" spans="1:27" x14ac:dyDescent="0.3">
      <c r="A460" s="19" t="str">
        <f>IF(INDEX('Agents Shift'!$B:$B,ROW())="","",INDEX('Agents Shift'!$B:$B,ROW()))</f>
        <v/>
      </c>
      <c r="B460" s="20" t="str">
        <f>IF($A460="","",_xlfn.XLOOKUP($A460,HC!$A:$A,HC!$B:$B,""))</f>
        <v/>
      </c>
      <c r="C460" s="19" t="str">
        <f>IF($A460="","",_xlfn.XLOOKUP($A460,HC!$A:$A,HC!$E:$E,""))</f>
        <v/>
      </c>
      <c r="D460" s="20" t="str">
        <f>IF($A460="","",_xlfn.XLOOKUP($A460,HC!$A:$A,HC!$D:$D,""))</f>
        <v/>
      </c>
      <c r="E460" s="68" t="str">
        <f>IF(OR($A460="",$AE$3=""),"",IFERROR(IF(ISBLANK(INDEX('Agents Shift'!$F:$S,MATCH($A460,'Agents Shift'!$B:$B,0),$AE$3)),"",INDEX('Agents Shift'!$F:$S,MATCH($A460,'Agents Shift'!$B:$B,0),$AE$3)),""))</f>
        <v/>
      </c>
      <c r="F460" s="68" t="str">
        <f>IF(OR($A460="",$AE$3=""),"",IFERROR(IF(ISBLANK(INDEX('Agents Shift'!$F:$S,MATCH($A460,'Agents Shift'!$B:$B,0),$AE$3+1)),"",INDEX('Agents Shift'!$F:$S,MATCH($A460,'Agents Shift'!$B:$B,0),$AE$3+1)),""))</f>
        <v/>
      </c>
      <c r="G460" s="20" t="str">
        <f>IF($A460="","",_xlfn.XLOOKUP($A460,HC!$A:$A,HC!$C:$C,""))</f>
        <v/>
      </c>
      <c r="H460" s="20" t="str">
        <f t="shared" si="91"/>
        <v/>
      </c>
      <c r="I460" s="19" t="str">
        <f t="shared" si="92"/>
        <v/>
      </c>
      <c r="J460" s="19" t="str">
        <f>IF(OR($A460="",$H460=""),"",IF($H460="Not in Web Tool","Unmatched",_xlfn.XLOOKUP($H460,'RAW Data'!$E:$E,'RAW Data'!$F:$F,"Unmapped")))</f>
        <v/>
      </c>
      <c r="K460" s="19" t="str">
        <f t="shared" si="93"/>
        <v/>
      </c>
      <c r="M460" s="21" t="str">
        <f t="shared" si="94"/>
        <v/>
      </c>
      <c r="N460" s="21" t="str">
        <f t="shared" si="95"/>
        <v/>
      </c>
      <c r="P460" s="22" t="s">
        <v>188</v>
      </c>
      <c r="Q460" s="23">
        <v>456</v>
      </c>
      <c r="R460" s="23" t="str">
        <f>IF($C$3="Live Paste",IF($P460="","",$P460&amp;""),IF($AD$3="","",INDEX('Extraction History'!$A$3:$DT$9102,$Q460,$AD$3)&amp;""))</f>
        <v> --:--:--  --:--:--  --:--:--</v>
      </c>
      <c r="S460" s="23">
        <f t="shared" si="102"/>
        <v>2733</v>
      </c>
      <c r="T460" s="23" t="str">
        <f t="shared" si="96"/>
        <v/>
      </c>
      <c r="U460" s="23" t="str">
        <f t="shared" si="97"/>
        <v/>
      </c>
      <c r="V460" s="24" t="str">
        <f t="shared" si="98"/>
        <v/>
      </c>
      <c r="W460" s="23">
        <f t="shared" si="103"/>
        <v>2734</v>
      </c>
      <c r="X460" s="23" t="str">
        <f t="shared" si="99"/>
        <v/>
      </c>
      <c r="Y460" s="23" t="str">
        <f t="shared" si="100"/>
        <v/>
      </c>
      <c r="Z460" s="23" t="str">
        <f t="shared" si="101"/>
        <v/>
      </c>
      <c r="AA460" s="25" t="str">
        <f>IF($U460="","",IF(COUNTIF(HC!$C:$C,$U460)&gt;0,"Y",IF(COUNTIF($U$5:$U460,$U460)=1,"N","dup")))</f>
        <v/>
      </c>
    </row>
    <row r="461" spans="1:27" x14ac:dyDescent="0.3">
      <c r="A461" s="19" t="str">
        <f>IF(INDEX('Agents Shift'!$B:$B,ROW())="","",INDEX('Agents Shift'!$B:$B,ROW()))</f>
        <v/>
      </c>
      <c r="B461" s="20" t="str">
        <f>IF($A461="","",_xlfn.XLOOKUP($A461,HC!$A:$A,HC!$B:$B,""))</f>
        <v/>
      </c>
      <c r="C461" s="19" t="str">
        <f>IF($A461="","",_xlfn.XLOOKUP($A461,HC!$A:$A,HC!$E:$E,""))</f>
        <v/>
      </c>
      <c r="D461" s="20" t="str">
        <f>IF($A461="","",_xlfn.XLOOKUP($A461,HC!$A:$A,HC!$D:$D,""))</f>
        <v/>
      </c>
      <c r="E461" s="68" t="str">
        <f>IF(OR($A461="",$AE$3=""),"",IFERROR(IF(ISBLANK(INDEX('Agents Shift'!$F:$S,MATCH($A461,'Agents Shift'!$B:$B,0),$AE$3)),"",INDEX('Agents Shift'!$F:$S,MATCH($A461,'Agents Shift'!$B:$B,0),$AE$3)),""))</f>
        <v/>
      </c>
      <c r="F461" s="68" t="str">
        <f>IF(OR($A461="",$AE$3=""),"",IFERROR(IF(ISBLANK(INDEX('Agents Shift'!$F:$S,MATCH($A461,'Agents Shift'!$B:$B,0),$AE$3+1)),"",INDEX('Agents Shift'!$F:$S,MATCH($A461,'Agents Shift'!$B:$B,0),$AE$3+1)),""))</f>
        <v/>
      </c>
      <c r="G461" s="20" t="str">
        <f>IF($A461="","",_xlfn.XLOOKUP($A461,HC!$A:$A,HC!$C:$C,""))</f>
        <v/>
      </c>
      <c r="H461" s="20" t="str">
        <f t="shared" si="91"/>
        <v/>
      </c>
      <c r="I461" s="19" t="str">
        <f t="shared" si="92"/>
        <v/>
      </c>
      <c r="J461" s="19" t="str">
        <f>IF(OR($A461="",$H461=""),"",IF($H461="Not in Web Tool","Unmatched",_xlfn.XLOOKUP($H461,'RAW Data'!$E:$E,'RAW Data'!$F:$F,"Unmapped")))</f>
        <v/>
      </c>
      <c r="K461" s="19" t="str">
        <f t="shared" si="93"/>
        <v/>
      </c>
      <c r="M461" s="21" t="str">
        <f t="shared" si="94"/>
        <v/>
      </c>
      <c r="N461" s="21" t="str">
        <f t="shared" si="95"/>
        <v/>
      </c>
      <c r="P461" s="22" t="s">
        <v>34</v>
      </c>
      <c r="Q461" s="23">
        <v>457</v>
      </c>
      <c r="R461" s="23" t="str">
        <f>IF($C$3="Live Paste",IF($P461="","",$P461&amp;""),IF($AD$3="","",INDEX('Extraction History'!$A$3:$DT$9102,$Q461,$AD$3)&amp;""))</f>
        <v>Employee State</v>
      </c>
      <c r="S461" s="23">
        <f t="shared" si="102"/>
        <v>2739</v>
      </c>
      <c r="T461" s="23" t="str">
        <f t="shared" si="96"/>
        <v/>
      </c>
      <c r="U461" s="23" t="str">
        <f t="shared" si="97"/>
        <v/>
      </c>
      <c r="V461" s="24" t="str">
        <f t="shared" si="98"/>
        <v/>
      </c>
      <c r="W461" s="23">
        <f t="shared" si="103"/>
        <v>2740</v>
      </c>
      <c r="X461" s="23" t="str">
        <f t="shared" si="99"/>
        <v/>
      </c>
      <c r="Y461" s="23" t="str">
        <f t="shared" si="100"/>
        <v/>
      </c>
      <c r="Z461" s="23" t="str">
        <f t="shared" si="101"/>
        <v/>
      </c>
      <c r="AA461" s="25" t="str">
        <f>IF($U461="","",IF(COUNTIF(HC!$C:$C,$U461)&gt;0,"Y",IF(COUNTIF($U$5:$U461,$U461)=1,"N","dup")))</f>
        <v/>
      </c>
    </row>
    <row r="462" spans="1:27" x14ac:dyDescent="0.3">
      <c r="A462" s="19" t="str">
        <f>IF(INDEX('Agents Shift'!$B:$B,ROW())="","",INDEX('Agents Shift'!$B:$B,ROW()))</f>
        <v/>
      </c>
      <c r="B462" s="20" t="str">
        <f>IF($A462="","",_xlfn.XLOOKUP($A462,HC!$A:$A,HC!$B:$B,""))</f>
        <v/>
      </c>
      <c r="C462" s="19" t="str">
        <f>IF($A462="","",_xlfn.XLOOKUP($A462,HC!$A:$A,HC!$E:$E,""))</f>
        <v/>
      </c>
      <c r="D462" s="20" t="str">
        <f>IF($A462="","",_xlfn.XLOOKUP($A462,HC!$A:$A,HC!$D:$D,""))</f>
        <v/>
      </c>
      <c r="E462" s="68" t="str">
        <f>IF(OR($A462="",$AE$3=""),"",IFERROR(IF(ISBLANK(INDEX('Agents Shift'!$F:$S,MATCH($A462,'Agents Shift'!$B:$B,0),$AE$3)),"",INDEX('Agents Shift'!$F:$S,MATCH($A462,'Agents Shift'!$B:$B,0),$AE$3)),""))</f>
        <v/>
      </c>
      <c r="F462" s="68" t="str">
        <f>IF(OR($A462="",$AE$3=""),"",IFERROR(IF(ISBLANK(INDEX('Agents Shift'!$F:$S,MATCH($A462,'Agents Shift'!$B:$B,0),$AE$3+1)),"",INDEX('Agents Shift'!$F:$S,MATCH($A462,'Agents Shift'!$B:$B,0),$AE$3+1)),""))</f>
        <v/>
      </c>
      <c r="G462" s="20" t="str">
        <f>IF($A462="","",_xlfn.XLOOKUP($A462,HC!$A:$A,HC!$C:$C,""))</f>
        <v/>
      </c>
      <c r="H462" s="20" t="str">
        <f t="shared" si="91"/>
        <v/>
      </c>
      <c r="I462" s="19" t="str">
        <f t="shared" si="92"/>
        <v/>
      </c>
      <c r="J462" s="19" t="str">
        <f>IF(OR($A462="",$H462=""),"",IF($H462="Not in Web Tool","Unmatched",_xlfn.XLOOKUP($H462,'RAW Data'!$E:$E,'RAW Data'!$F:$F,"Unmapped")))</f>
        <v/>
      </c>
      <c r="K462" s="19" t="str">
        <f t="shared" si="93"/>
        <v/>
      </c>
      <c r="M462" s="21" t="str">
        <f t="shared" si="94"/>
        <v/>
      </c>
      <c r="N462" s="21" t="str">
        <f t="shared" si="95"/>
        <v/>
      </c>
      <c r="P462" s="22" t="s">
        <v>39</v>
      </c>
      <c r="Q462" s="23">
        <v>458</v>
      </c>
      <c r="R462" s="23" t="str">
        <f>IF($C$3="Live Paste",IF($P462="","",$P462&amp;""),IF($AD$3="","",INDEX('Extraction History'!$A$3:$DT$9102,$Q462,$AD$3)&amp;""))</f>
        <v>DA</v>
      </c>
      <c r="S462" s="23">
        <f t="shared" si="102"/>
        <v>2745</v>
      </c>
      <c r="T462" s="23" t="str">
        <f t="shared" si="96"/>
        <v/>
      </c>
      <c r="U462" s="23" t="str">
        <f t="shared" si="97"/>
        <v/>
      </c>
      <c r="V462" s="24" t="str">
        <f t="shared" si="98"/>
        <v/>
      </c>
      <c r="W462" s="23">
        <f t="shared" si="103"/>
        <v>2746</v>
      </c>
      <c r="X462" s="23" t="str">
        <f t="shared" si="99"/>
        <v/>
      </c>
      <c r="Y462" s="23" t="str">
        <f t="shared" si="100"/>
        <v/>
      </c>
      <c r="Z462" s="23" t="str">
        <f t="shared" si="101"/>
        <v/>
      </c>
      <c r="AA462" s="25" t="str">
        <f>IF($U462="","",IF(COUNTIF(HC!$C:$C,$U462)&gt;0,"Y",IF(COUNTIF($U$5:$U462,$U462)=1,"N","dup")))</f>
        <v/>
      </c>
    </row>
    <row r="463" spans="1:27" x14ac:dyDescent="0.3">
      <c r="A463" s="19" t="str">
        <f>IF(INDEX('Agents Shift'!$B:$B,ROW())="","",INDEX('Agents Shift'!$B:$B,ROW()))</f>
        <v/>
      </c>
      <c r="B463" s="20" t="str">
        <f>IF($A463="","",_xlfn.XLOOKUP($A463,HC!$A:$A,HC!$B:$B,""))</f>
        <v/>
      </c>
      <c r="C463" s="19" t="str">
        <f>IF($A463="","",_xlfn.XLOOKUP($A463,HC!$A:$A,HC!$E:$E,""))</f>
        <v/>
      </c>
      <c r="D463" s="20" t="str">
        <f>IF($A463="","",_xlfn.XLOOKUP($A463,HC!$A:$A,HC!$D:$D,""))</f>
        <v/>
      </c>
      <c r="E463" s="68" t="str">
        <f>IF(OR($A463="",$AE$3=""),"",IFERROR(IF(ISBLANK(INDEX('Agents Shift'!$F:$S,MATCH($A463,'Agents Shift'!$B:$B,0),$AE$3)),"",INDEX('Agents Shift'!$F:$S,MATCH($A463,'Agents Shift'!$B:$B,0),$AE$3)),""))</f>
        <v/>
      </c>
      <c r="F463" s="68" t="str">
        <f>IF(OR($A463="",$AE$3=""),"",IFERROR(IF(ISBLANK(INDEX('Agents Shift'!$F:$S,MATCH($A463,'Agents Shift'!$B:$B,0),$AE$3+1)),"",INDEX('Agents Shift'!$F:$S,MATCH($A463,'Agents Shift'!$B:$B,0),$AE$3+1)),""))</f>
        <v/>
      </c>
      <c r="G463" s="20" t="str">
        <f>IF($A463="","",_xlfn.XLOOKUP($A463,HC!$A:$A,HC!$C:$C,""))</f>
        <v/>
      </c>
      <c r="H463" s="20" t="str">
        <f t="shared" si="91"/>
        <v/>
      </c>
      <c r="I463" s="19" t="str">
        <f t="shared" si="92"/>
        <v/>
      </c>
      <c r="J463" s="19" t="str">
        <f>IF(OR($A463="",$H463=""),"",IF($H463="Not in Web Tool","Unmatched",_xlfn.XLOOKUP($H463,'RAW Data'!$E:$E,'RAW Data'!$F:$F,"Unmapped")))</f>
        <v/>
      </c>
      <c r="K463" s="19" t="str">
        <f t="shared" si="93"/>
        <v/>
      </c>
      <c r="M463" s="21" t="str">
        <f t="shared" si="94"/>
        <v/>
      </c>
      <c r="N463" s="21" t="str">
        <f t="shared" si="95"/>
        <v/>
      </c>
      <c r="P463" s="22" t="s">
        <v>269</v>
      </c>
      <c r="Q463" s="23">
        <v>459</v>
      </c>
      <c r="R463" s="23" t="str">
        <f>IF($C$3="Live Paste",IF($P463="","",$P463&amp;""),IF($AD$3="","",INDEX('Extraction History'!$A$3:$DT$9102,$Q463,$AD$3)&amp;""))</f>
        <v>Dummy_USR 99 25331</v>
      </c>
      <c r="S463" s="23">
        <f t="shared" si="102"/>
        <v>2751</v>
      </c>
      <c r="T463" s="23" t="str">
        <f t="shared" si="96"/>
        <v/>
      </c>
      <c r="U463" s="23" t="str">
        <f t="shared" si="97"/>
        <v/>
      </c>
      <c r="V463" s="24" t="str">
        <f t="shared" si="98"/>
        <v/>
      </c>
      <c r="W463" s="23">
        <f t="shared" si="103"/>
        <v>2752</v>
      </c>
      <c r="X463" s="23" t="str">
        <f t="shared" si="99"/>
        <v/>
      </c>
      <c r="Y463" s="23" t="str">
        <f t="shared" si="100"/>
        <v/>
      </c>
      <c r="Z463" s="23" t="str">
        <f t="shared" si="101"/>
        <v/>
      </c>
      <c r="AA463" s="25" t="str">
        <f>IF($U463="","",IF(COUNTIF(HC!$C:$C,$U463)&gt;0,"Y",IF(COUNTIF($U$5:$U463,$U463)=1,"N","dup")))</f>
        <v/>
      </c>
    </row>
    <row r="464" spans="1:27" x14ac:dyDescent="0.3">
      <c r="A464" s="19" t="str">
        <f>IF(INDEX('Agents Shift'!$B:$B,ROW())="","",INDEX('Agents Shift'!$B:$B,ROW()))</f>
        <v/>
      </c>
      <c r="B464" s="20" t="str">
        <f>IF($A464="","",_xlfn.XLOOKUP($A464,HC!$A:$A,HC!$B:$B,""))</f>
        <v/>
      </c>
      <c r="C464" s="19" t="str">
        <f>IF($A464="","",_xlfn.XLOOKUP($A464,HC!$A:$A,HC!$E:$E,""))</f>
        <v/>
      </c>
      <c r="D464" s="20" t="str">
        <f>IF($A464="","",_xlfn.XLOOKUP($A464,HC!$A:$A,HC!$D:$D,""))</f>
        <v/>
      </c>
      <c r="E464" s="68" t="str">
        <f>IF(OR($A464="",$AE$3=""),"",IFERROR(IF(ISBLANK(INDEX('Agents Shift'!$F:$S,MATCH($A464,'Agents Shift'!$B:$B,0),$AE$3)),"",INDEX('Agents Shift'!$F:$S,MATCH($A464,'Agents Shift'!$B:$B,0),$AE$3)),""))</f>
        <v/>
      </c>
      <c r="F464" s="68" t="str">
        <f>IF(OR($A464="",$AE$3=""),"",IFERROR(IF(ISBLANK(INDEX('Agents Shift'!$F:$S,MATCH($A464,'Agents Shift'!$B:$B,0),$AE$3+1)),"",INDEX('Agents Shift'!$F:$S,MATCH($A464,'Agents Shift'!$B:$B,0),$AE$3+1)),""))</f>
        <v/>
      </c>
      <c r="G464" s="20" t="str">
        <f>IF($A464="","",_xlfn.XLOOKUP($A464,HC!$A:$A,HC!$C:$C,""))</f>
        <v/>
      </c>
      <c r="H464" s="20" t="str">
        <f t="shared" si="91"/>
        <v/>
      </c>
      <c r="I464" s="19" t="str">
        <f t="shared" si="92"/>
        <v/>
      </c>
      <c r="J464" s="19" t="str">
        <f>IF(OR($A464="",$H464=""),"",IF($H464="Not in Web Tool","Unmatched",_xlfn.XLOOKUP($H464,'RAW Data'!$E:$E,'RAW Data'!$F:$F,"Unmapped")))</f>
        <v/>
      </c>
      <c r="K464" s="19" t="str">
        <f t="shared" si="93"/>
        <v/>
      </c>
      <c r="M464" s="21" t="str">
        <f t="shared" si="94"/>
        <v/>
      </c>
      <c r="N464" s="21" t="str">
        <f t="shared" si="95"/>
        <v/>
      </c>
      <c r="P464" s="22" t="s">
        <v>270</v>
      </c>
      <c r="Q464" s="23">
        <v>460</v>
      </c>
      <c r="R464" s="23" t="str">
        <f>IF($C$3="Live Paste",IF($P464="","",$P464&amp;""),IF($AD$3="","",INDEX('Extraction History'!$A$3:$DT$9102,$Q464,$AD$3)&amp;""))</f>
        <v>Offline · 13:59:38</v>
      </c>
      <c r="S464" s="23">
        <f t="shared" si="102"/>
        <v>2757</v>
      </c>
      <c r="T464" s="23" t="str">
        <f t="shared" si="96"/>
        <v/>
      </c>
      <c r="U464" s="23" t="str">
        <f t="shared" si="97"/>
        <v/>
      </c>
      <c r="V464" s="24" t="str">
        <f t="shared" si="98"/>
        <v/>
      </c>
      <c r="W464" s="23">
        <f t="shared" si="103"/>
        <v>2758</v>
      </c>
      <c r="X464" s="23" t="str">
        <f t="shared" si="99"/>
        <v/>
      </c>
      <c r="Y464" s="23" t="str">
        <f t="shared" si="100"/>
        <v/>
      </c>
      <c r="Z464" s="23" t="str">
        <f t="shared" si="101"/>
        <v/>
      </c>
      <c r="AA464" s="25" t="str">
        <f>IF($U464="","",IF(COUNTIF(HC!$C:$C,$U464)&gt;0,"Y",IF(COUNTIF($U$5:$U464,$U464)=1,"N","dup")))</f>
        <v/>
      </c>
    </row>
    <row r="465" spans="1:27" x14ac:dyDescent="0.3">
      <c r="A465" s="19" t="str">
        <f>IF(INDEX('Agents Shift'!$B:$B,ROW())="","",INDEX('Agents Shift'!$B:$B,ROW()))</f>
        <v/>
      </c>
      <c r="B465" s="20" t="str">
        <f>IF($A465="","",_xlfn.XLOOKUP($A465,HC!$A:$A,HC!$B:$B,""))</f>
        <v/>
      </c>
      <c r="C465" s="19" t="str">
        <f>IF($A465="","",_xlfn.XLOOKUP($A465,HC!$A:$A,HC!$E:$E,""))</f>
        <v/>
      </c>
      <c r="D465" s="20" t="str">
        <f>IF($A465="","",_xlfn.XLOOKUP($A465,HC!$A:$A,HC!$D:$D,""))</f>
        <v/>
      </c>
      <c r="E465" s="68" t="str">
        <f>IF(OR($A465="",$AE$3=""),"",IFERROR(IF(ISBLANK(INDEX('Agents Shift'!$F:$S,MATCH($A465,'Agents Shift'!$B:$B,0),$AE$3)),"",INDEX('Agents Shift'!$F:$S,MATCH($A465,'Agents Shift'!$B:$B,0),$AE$3)),""))</f>
        <v/>
      </c>
      <c r="F465" s="68" t="str">
        <f>IF(OR($A465="",$AE$3=""),"",IFERROR(IF(ISBLANK(INDEX('Agents Shift'!$F:$S,MATCH($A465,'Agents Shift'!$B:$B,0),$AE$3+1)),"",INDEX('Agents Shift'!$F:$S,MATCH($A465,'Agents Shift'!$B:$B,0),$AE$3+1)),""))</f>
        <v/>
      </c>
      <c r="G465" s="20" t="str">
        <f>IF($A465="","",_xlfn.XLOOKUP($A465,HC!$A:$A,HC!$C:$C,""))</f>
        <v/>
      </c>
      <c r="H465" s="20" t="str">
        <f t="shared" si="91"/>
        <v/>
      </c>
      <c r="I465" s="19" t="str">
        <f t="shared" si="92"/>
        <v/>
      </c>
      <c r="J465" s="19" t="str">
        <f>IF(OR($A465="",$H465=""),"",IF($H465="Not in Web Tool","Unmatched",_xlfn.XLOOKUP($H465,'RAW Data'!$E:$E,'RAW Data'!$F:$F,"Unmapped")))</f>
        <v/>
      </c>
      <c r="K465" s="19" t="str">
        <f t="shared" si="93"/>
        <v/>
      </c>
      <c r="M465" s="21" t="str">
        <f t="shared" si="94"/>
        <v/>
      </c>
      <c r="N465" s="21" t="str">
        <f t="shared" si="95"/>
        <v/>
      </c>
      <c r="P465" s="22" t="s">
        <v>119</v>
      </c>
      <c r="Q465" s="23">
        <v>461</v>
      </c>
      <c r="R465" s="23" t="str">
        <f>IF($C$3="Live Paste",IF($P465="","",$P465&amp;""),IF($AD$3="","",INDEX('Extraction History'!$A$3:$DT$9102,$Q465,$AD$3)&amp;""))</f>
        <v> 0  0  0</v>
      </c>
      <c r="S465" s="23">
        <f t="shared" si="102"/>
        <v>2763</v>
      </c>
      <c r="T465" s="23" t="str">
        <f t="shared" si="96"/>
        <v/>
      </c>
      <c r="U465" s="23" t="str">
        <f t="shared" si="97"/>
        <v/>
      </c>
      <c r="V465" s="24" t="str">
        <f t="shared" si="98"/>
        <v/>
      </c>
      <c r="W465" s="23">
        <f t="shared" si="103"/>
        <v>2764</v>
      </c>
      <c r="X465" s="23" t="str">
        <f t="shared" si="99"/>
        <v/>
      </c>
      <c r="Y465" s="23" t="str">
        <f t="shared" si="100"/>
        <v/>
      </c>
      <c r="Z465" s="23" t="str">
        <f t="shared" si="101"/>
        <v/>
      </c>
      <c r="AA465" s="25" t="str">
        <f>IF($U465="","",IF(COUNTIF(HC!$C:$C,$U465)&gt;0,"Y",IF(COUNTIF($U$5:$U465,$U465)=1,"N","dup")))</f>
        <v/>
      </c>
    </row>
    <row r="466" spans="1:27" x14ac:dyDescent="0.3">
      <c r="A466" s="19" t="str">
        <f>IF(INDEX('Agents Shift'!$B:$B,ROW())="","",INDEX('Agents Shift'!$B:$B,ROW()))</f>
        <v/>
      </c>
      <c r="B466" s="20" t="str">
        <f>IF($A466="","",_xlfn.XLOOKUP($A466,HC!$A:$A,HC!$B:$B,""))</f>
        <v/>
      </c>
      <c r="C466" s="19" t="str">
        <f>IF($A466="","",_xlfn.XLOOKUP($A466,HC!$A:$A,HC!$E:$E,""))</f>
        <v/>
      </c>
      <c r="D466" s="20" t="str">
        <f>IF($A466="","",_xlfn.XLOOKUP($A466,HC!$A:$A,HC!$D:$D,""))</f>
        <v/>
      </c>
      <c r="E466" s="68" t="str">
        <f>IF(OR($A466="",$AE$3=""),"",IFERROR(IF(ISBLANK(INDEX('Agents Shift'!$F:$S,MATCH($A466,'Agents Shift'!$B:$B,0),$AE$3)),"",INDEX('Agents Shift'!$F:$S,MATCH($A466,'Agents Shift'!$B:$B,0),$AE$3)),""))</f>
        <v/>
      </c>
      <c r="F466" s="68" t="str">
        <f>IF(OR($A466="",$AE$3=""),"",IFERROR(IF(ISBLANK(INDEX('Agents Shift'!$F:$S,MATCH($A466,'Agents Shift'!$B:$B,0),$AE$3+1)),"",INDEX('Agents Shift'!$F:$S,MATCH($A466,'Agents Shift'!$B:$B,0),$AE$3+1)),""))</f>
        <v/>
      </c>
      <c r="G466" s="20" t="str">
        <f>IF($A466="","",_xlfn.XLOOKUP($A466,HC!$A:$A,HC!$C:$C,""))</f>
        <v/>
      </c>
      <c r="H466" s="20" t="str">
        <f t="shared" si="91"/>
        <v/>
      </c>
      <c r="I466" s="19" t="str">
        <f t="shared" si="92"/>
        <v/>
      </c>
      <c r="J466" s="19" t="str">
        <f>IF(OR($A466="",$H466=""),"",IF($H466="Not in Web Tool","Unmatched",_xlfn.XLOOKUP($H466,'RAW Data'!$E:$E,'RAW Data'!$F:$F,"Unmapped")))</f>
        <v/>
      </c>
      <c r="K466" s="19" t="str">
        <f t="shared" si="93"/>
        <v/>
      </c>
      <c r="M466" s="21" t="str">
        <f t="shared" si="94"/>
        <v/>
      </c>
      <c r="N466" s="21" t="str">
        <f t="shared" si="95"/>
        <v/>
      </c>
      <c r="P466" s="22" t="s">
        <v>188</v>
      </c>
      <c r="Q466" s="23">
        <v>462</v>
      </c>
      <c r="R466" s="23" t="str">
        <f>IF($C$3="Live Paste",IF($P466="","",$P466&amp;""),IF($AD$3="","",INDEX('Extraction History'!$A$3:$DT$9102,$Q466,$AD$3)&amp;""))</f>
        <v> --:--:--  --:--:--  --:--:--</v>
      </c>
      <c r="S466" s="23">
        <f t="shared" si="102"/>
        <v>2769</v>
      </c>
      <c r="T466" s="23" t="str">
        <f t="shared" si="96"/>
        <v/>
      </c>
      <c r="U466" s="23" t="str">
        <f t="shared" si="97"/>
        <v/>
      </c>
      <c r="V466" s="24" t="str">
        <f t="shared" si="98"/>
        <v/>
      </c>
      <c r="W466" s="23">
        <f t="shared" si="103"/>
        <v>2770</v>
      </c>
      <c r="X466" s="23" t="str">
        <f t="shared" si="99"/>
        <v/>
      </c>
      <c r="Y466" s="23" t="str">
        <f t="shared" si="100"/>
        <v/>
      </c>
      <c r="Z466" s="23" t="str">
        <f t="shared" si="101"/>
        <v/>
      </c>
      <c r="AA466" s="25" t="str">
        <f>IF($U466="","",IF(COUNTIF(HC!$C:$C,$U466)&gt;0,"Y",IF(COUNTIF($U$5:$U466,$U466)=1,"N","dup")))</f>
        <v/>
      </c>
    </row>
    <row r="467" spans="1:27" x14ac:dyDescent="0.3">
      <c r="A467" s="19" t="str">
        <f>IF(INDEX('Agents Shift'!$B:$B,ROW())="","",INDEX('Agents Shift'!$B:$B,ROW()))</f>
        <v/>
      </c>
      <c r="B467" s="20" t="str">
        <f>IF($A467="","",_xlfn.XLOOKUP($A467,HC!$A:$A,HC!$B:$B,""))</f>
        <v/>
      </c>
      <c r="C467" s="19" t="str">
        <f>IF($A467="","",_xlfn.XLOOKUP($A467,HC!$A:$A,HC!$E:$E,""))</f>
        <v/>
      </c>
      <c r="D467" s="20" t="str">
        <f>IF($A467="","",_xlfn.XLOOKUP($A467,HC!$A:$A,HC!$D:$D,""))</f>
        <v/>
      </c>
      <c r="E467" s="68" t="str">
        <f>IF(OR($A467="",$AE$3=""),"",IFERROR(IF(ISBLANK(INDEX('Agents Shift'!$F:$S,MATCH($A467,'Agents Shift'!$B:$B,0),$AE$3)),"",INDEX('Agents Shift'!$F:$S,MATCH($A467,'Agents Shift'!$B:$B,0),$AE$3)),""))</f>
        <v/>
      </c>
      <c r="F467" s="68" t="str">
        <f>IF(OR($A467="",$AE$3=""),"",IFERROR(IF(ISBLANK(INDEX('Agents Shift'!$F:$S,MATCH($A467,'Agents Shift'!$B:$B,0),$AE$3+1)),"",INDEX('Agents Shift'!$F:$S,MATCH($A467,'Agents Shift'!$B:$B,0),$AE$3+1)),""))</f>
        <v/>
      </c>
      <c r="G467" s="20" t="str">
        <f>IF($A467="","",_xlfn.XLOOKUP($A467,HC!$A:$A,HC!$C:$C,""))</f>
        <v/>
      </c>
      <c r="H467" s="20" t="str">
        <f t="shared" si="91"/>
        <v/>
      </c>
      <c r="I467" s="19" t="str">
        <f t="shared" si="92"/>
        <v/>
      </c>
      <c r="J467" s="19" t="str">
        <f>IF(OR($A467="",$H467=""),"",IF($H467="Not in Web Tool","Unmatched",_xlfn.XLOOKUP($H467,'RAW Data'!$E:$E,'RAW Data'!$F:$F,"Unmapped")))</f>
        <v/>
      </c>
      <c r="K467" s="19" t="str">
        <f t="shared" si="93"/>
        <v/>
      </c>
      <c r="M467" s="21" t="str">
        <f t="shared" si="94"/>
        <v/>
      </c>
      <c r="N467" s="21" t="str">
        <f t="shared" si="95"/>
        <v/>
      </c>
      <c r="P467" s="22" t="s">
        <v>34</v>
      </c>
      <c r="Q467" s="23">
        <v>463</v>
      </c>
      <c r="R467" s="23" t="str">
        <f>IF($C$3="Live Paste",IF($P467="","",$P467&amp;""),IF($AD$3="","",INDEX('Extraction History'!$A$3:$DT$9102,$Q467,$AD$3)&amp;""))</f>
        <v>Employee State</v>
      </c>
      <c r="S467" s="23">
        <f t="shared" si="102"/>
        <v>2775</v>
      </c>
      <c r="T467" s="23" t="str">
        <f t="shared" si="96"/>
        <v/>
      </c>
      <c r="U467" s="23" t="str">
        <f t="shared" si="97"/>
        <v/>
      </c>
      <c r="V467" s="24" t="str">
        <f t="shared" si="98"/>
        <v/>
      </c>
      <c r="W467" s="23">
        <f t="shared" si="103"/>
        <v>2776</v>
      </c>
      <c r="X467" s="23" t="str">
        <f t="shared" si="99"/>
        <v/>
      </c>
      <c r="Y467" s="23" t="str">
        <f t="shared" si="100"/>
        <v/>
      </c>
      <c r="Z467" s="23" t="str">
        <f t="shared" si="101"/>
        <v/>
      </c>
      <c r="AA467" s="25" t="str">
        <f>IF($U467="","",IF(COUNTIF(HC!$C:$C,$U467)&gt;0,"Y",IF(COUNTIF($U$5:$U467,$U467)=1,"N","dup")))</f>
        <v/>
      </c>
    </row>
    <row r="468" spans="1:27" x14ac:dyDescent="0.3">
      <c r="A468" s="19" t="str">
        <f>IF(INDEX('Agents Shift'!$B:$B,ROW())="","",INDEX('Agents Shift'!$B:$B,ROW()))</f>
        <v/>
      </c>
      <c r="B468" s="20" t="str">
        <f>IF($A468="","",_xlfn.XLOOKUP($A468,HC!$A:$A,HC!$B:$B,""))</f>
        <v/>
      </c>
      <c r="C468" s="19" t="str">
        <f>IF($A468="","",_xlfn.XLOOKUP($A468,HC!$A:$A,HC!$E:$E,""))</f>
        <v/>
      </c>
      <c r="D468" s="20" t="str">
        <f>IF($A468="","",_xlfn.XLOOKUP($A468,HC!$A:$A,HC!$D:$D,""))</f>
        <v/>
      </c>
      <c r="E468" s="68" t="str">
        <f>IF(OR($A468="",$AE$3=""),"",IFERROR(IF(ISBLANK(INDEX('Agents Shift'!$F:$S,MATCH($A468,'Agents Shift'!$B:$B,0),$AE$3)),"",INDEX('Agents Shift'!$F:$S,MATCH($A468,'Agents Shift'!$B:$B,0),$AE$3)),""))</f>
        <v/>
      </c>
      <c r="F468" s="68" t="str">
        <f>IF(OR($A468="",$AE$3=""),"",IFERROR(IF(ISBLANK(INDEX('Agents Shift'!$F:$S,MATCH($A468,'Agents Shift'!$B:$B,0),$AE$3+1)),"",INDEX('Agents Shift'!$F:$S,MATCH($A468,'Agents Shift'!$B:$B,0),$AE$3+1)),""))</f>
        <v/>
      </c>
      <c r="G468" s="20" t="str">
        <f>IF($A468="","",_xlfn.XLOOKUP($A468,HC!$A:$A,HC!$C:$C,""))</f>
        <v/>
      </c>
      <c r="H468" s="20" t="str">
        <f t="shared" si="91"/>
        <v/>
      </c>
      <c r="I468" s="19" t="str">
        <f t="shared" si="92"/>
        <v/>
      </c>
      <c r="J468" s="19" t="str">
        <f>IF(OR($A468="",$H468=""),"",IF($H468="Not in Web Tool","Unmatched",_xlfn.XLOOKUP($H468,'RAW Data'!$E:$E,'RAW Data'!$F:$F,"Unmapped")))</f>
        <v/>
      </c>
      <c r="K468" s="19" t="str">
        <f t="shared" si="93"/>
        <v/>
      </c>
      <c r="M468" s="21" t="str">
        <f t="shared" si="94"/>
        <v/>
      </c>
      <c r="N468" s="21" t="str">
        <f t="shared" si="95"/>
        <v/>
      </c>
      <c r="P468" s="22" t="s">
        <v>39</v>
      </c>
      <c r="Q468" s="23">
        <v>464</v>
      </c>
      <c r="R468" s="23" t="str">
        <f>IF($C$3="Live Paste",IF($P468="","",$P468&amp;""),IF($AD$3="","",INDEX('Extraction History'!$A$3:$DT$9102,$Q468,$AD$3)&amp;""))</f>
        <v>DA</v>
      </c>
      <c r="S468" s="23">
        <f t="shared" si="102"/>
        <v>2781</v>
      </c>
      <c r="T468" s="23" t="str">
        <f t="shared" si="96"/>
        <v/>
      </c>
      <c r="U468" s="23" t="str">
        <f t="shared" si="97"/>
        <v/>
      </c>
      <c r="V468" s="24" t="str">
        <f t="shared" si="98"/>
        <v/>
      </c>
      <c r="W468" s="23">
        <f t="shared" si="103"/>
        <v>2782</v>
      </c>
      <c r="X468" s="23" t="str">
        <f t="shared" si="99"/>
        <v/>
      </c>
      <c r="Y468" s="23" t="str">
        <f t="shared" si="100"/>
        <v/>
      </c>
      <c r="Z468" s="23" t="str">
        <f t="shared" si="101"/>
        <v/>
      </c>
      <c r="AA468" s="25" t="str">
        <f>IF($U468="","",IF(COUNTIF(HC!$C:$C,$U468)&gt;0,"Y",IF(COUNTIF($U$5:$U468,$U468)=1,"N","dup")))</f>
        <v/>
      </c>
    </row>
    <row r="469" spans="1:27" x14ac:dyDescent="0.3">
      <c r="A469" s="19" t="str">
        <f>IF(INDEX('Agents Shift'!$B:$B,ROW())="","",INDEX('Agents Shift'!$B:$B,ROW()))</f>
        <v/>
      </c>
      <c r="B469" s="20" t="str">
        <f>IF($A469="","",_xlfn.XLOOKUP($A469,HC!$A:$A,HC!$B:$B,""))</f>
        <v/>
      </c>
      <c r="C469" s="19" t="str">
        <f>IF($A469="","",_xlfn.XLOOKUP($A469,HC!$A:$A,HC!$E:$E,""))</f>
        <v/>
      </c>
      <c r="D469" s="20" t="str">
        <f>IF($A469="","",_xlfn.XLOOKUP($A469,HC!$A:$A,HC!$D:$D,""))</f>
        <v/>
      </c>
      <c r="E469" s="68" t="str">
        <f>IF(OR($A469="",$AE$3=""),"",IFERROR(IF(ISBLANK(INDEX('Agents Shift'!$F:$S,MATCH($A469,'Agents Shift'!$B:$B,0),$AE$3)),"",INDEX('Agents Shift'!$F:$S,MATCH($A469,'Agents Shift'!$B:$B,0),$AE$3)),""))</f>
        <v/>
      </c>
      <c r="F469" s="68" t="str">
        <f>IF(OR($A469="",$AE$3=""),"",IFERROR(IF(ISBLANK(INDEX('Agents Shift'!$F:$S,MATCH($A469,'Agents Shift'!$B:$B,0),$AE$3+1)),"",INDEX('Agents Shift'!$F:$S,MATCH($A469,'Agents Shift'!$B:$B,0),$AE$3+1)),""))</f>
        <v/>
      </c>
      <c r="G469" s="20" t="str">
        <f>IF($A469="","",_xlfn.XLOOKUP($A469,HC!$A:$A,HC!$C:$C,""))</f>
        <v/>
      </c>
      <c r="H469" s="20" t="str">
        <f t="shared" si="91"/>
        <v/>
      </c>
      <c r="I469" s="19" t="str">
        <f t="shared" si="92"/>
        <v/>
      </c>
      <c r="J469" s="19" t="str">
        <f>IF(OR($A469="",$H469=""),"",IF($H469="Not in Web Tool","Unmatched",_xlfn.XLOOKUP($H469,'RAW Data'!$E:$E,'RAW Data'!$F:$F,"Unmapped")))</f>
        <v/>
      </c>
      <c r="K469" s="19" t="str">
        <f t="shared" si="93"/>
        <v/>
      </c>
      <c r="M469" s="21" t="str">
        <f t="shared" si="94"/>
        <v/>
      </c>
      <c r="N469" s="21" t="str">
        <f t="shared" si="95"/>
        <v/>
      </c>
      <c r="P469" s="22" t="s">
        <v>271</v>
      </c>
      <c r="Q469" s="23">
        <v>465</v>
      </c>
      <c r="R469" s="23" t="str">
        <f>IF($C$3="Live Paste",IF($P469="","",$P469&amp;""),IF($AD$3="","",INDEX('Extraction History'!$A$3:$DT$9102,$Q469,$AD$3)&amp;""))</f>
        <v>Dummy_USR 98 25286</v>
      </c>
      <c r="S469" s="23">
        <f t="shared" si="102"/>
        <v>2787</v>
      </c>
      <c r="T469" s="23" t="str">
        <f t="shared" si="96"/>
        <v/>
      </c>
      <c r="U469" s="23" t="str">
        <f t="shared" si="97"/>
        <v/>
      </c>
      <c r="V469" s="24" t="str">
        <f t="shared" si="98"/>
        <v/>
      </c>
      <c r="W469" s="23">
        <f t="shared" si="103"/>
        <v>2788</v>
      </c>
      <c r="X469" s="23" t="str">
        <f t="shared" si="99"/>
        <v/>
      </c>
      <c r="Y469" s="23" t="str">
        <f t="shared" si="100"/>
        <v/>
      </c>
      <c r="Z469" s="23" t="str">
        <f t="shared" si="101"/>
        <v/>
      </c>
      <c r="AA469" s="25" t="str">
        <f>IF($U469="","",IF(COUNTIF(HC!$C:$C,$U469)&gt;0,"Y",IF(COUNTIF($U$5:$U469,$U469)=1,"N","dup")))</f>
        <v/>
      </c>
    </row>
    <row r="470" spans="1:27" x14ac:dyDescent="0.3">
      <c r="A470" s="19" t="str">
        <f>IF(INDEX('Agents Shift'!$B:$B,ROW())="","",INDEX('Agents Shift'!$B:$B,ROW()))</f>
        <v/>
      </c>
      <c r="B470" s="20" t="str">
        <f>IF($A470="","",_xlfn.XLOOKUP($A470,HC!$A:$A,HC!$B:$B,""))</f>
        <v/>
      </c>
      <c r="C470" s="19" t="str">
        <f>IF($A470="","",_xlfn.XLOOKUP($A470,HC!$A:$A,HC!$E:$E,""))</f>
        <v/>
      </c>
      <c r="D470" s="20" t="str">
        <f>IF($A470="","",_xlfn.XLOOKUP($A470,HC!$A:$A,HC!$D:$D,""))</f>
        <v/>
      </c>
      <c r="E470" s="68" t="str">
        <f>IF(OR($A470="",$AE$3=""),"",IFERROR(IF(ISBLANK(INDEX('Agents Shift'!$F:$S,MATCH($A470,'Agents Shift'!$B:$B,0),$AE$3)),"",INDEX('Agents Shift'!$F:$S,MATCH($A470,'Agents Shift'!$B:$B,0),$AE$3)),""))</f>
        <v/>
      </c>
      <c r="F470" s="68" t="str">
        <f>IF(OR($A470="",$AE$3=""),"",IFERROR(IF(ISBLANK(INDEX('Agents Shift'!$F:$S,MATCH($A470,'Agents Shift'!$B:$B,0),$AE$3+1)),"",INDEX('Agents Shift'!$F:$S,MATCH($A470,'Agents Shift'!$B:$B,0),$AE$3+1)),""))</f>
        <v/>
      </c>
      <c r="G470" s="20" t="str">
        <f>IF($A470="","",_xlfn.XLOOKUP($A470,HC!$A:$A,HC!$C:$C,""))</f>
        <v/>
      </c>
      <c r="H470" s="20" t="str">
        <f t="shared" si="91"/>
        <v/>
      </c>
      <c r="I470" s="19" t="str">
        <f t="shared" si="92"/>
        <v/>
      </c>
      <c r="J470" s="19" t="str">
        <f>IF(OR($A470="",$H470=""),"",IF($H470="Not in Web Tool","Unmatched",_xlfn.XLOOKUP($H470,'RAW Data'!$E:$E,'RAW Data'!$F:$F,"Unmapped")))</f>
        <v/>
      </c>
      <c r="K470" s="19" t="str">
        <f t="shared" si="93"/>
        <v/>
      </c>
      <c r="M470" s="21" t="str">
        <f t="shared" si="94"/>
        <v/>
      </c>
      <c r="N470" s="21" t="str">
        <f t="shared" si="95"/>
        <v/>
      </c>
      <c r="P470" s="22" t="s">
        <v>272</v>
      </c>
      <c r="Q470" s="23">
        <v>466</v>
      </c>
      <c r="R470" s="23" t="str">
        <f>IF($C$3="Live Paste",IF($P470="","",$P470&amp;""),IF($AD$3="","",INDEX('Extraction History'!$A$3:$DT$9102,$Q470,$AD$3)&amp;""))</f>
        <v>Offline · 3:14:29:53</v>
      </c>
      <c r="S470" s="23">
        <f t="shared" si="102"/>
        <v>2793</v>
      </c>
      <c r="T470" s="23" t="str">
        <f t="shared" si="96"/>
        <v/>
      </c>
      <c r="U470" s="23" t="str">
        <f t="shared" si="97"/>
        <v/>
      </c>
      <c r="V470" s="24" t="str">
        <f t="shared" si="98"/>
        <v/>
      </c>
      <c r="W470" s="23">
        <f t="shared" si="103"/>
        <v>2794</v>
      </c>
      <c r="X470" s="23" t="str">
        <f t="shared" si="99"/>
        <v/>
      </c>
      <c r="Y470" s="23" t="str">
        <f t="shared" si="100"/>
        <v/>
      </c>
      <c r="Z470" s="23" t="str">
        <f t="shared" si="101"/>
        <v/>
      </c>
      <c r="AA470" s="25" t="str">
        <f>IF($U470="","",IF(COUNTIF(HC!$C:$C,$U470)&gt;0,"Y",IF(COUNTIF($U$5:$U470,$U470)=1,"N","dup")))</f>
        <v/>
      </c>
    </row>
    <row r="471" spans="1:27" x14ac:dyDescent="0.3">
      <c r="A471" s="19" t="str">
        <f>IF(INDEX('Agents Shift'!$B:$B,ROW())="","",INDEX('Agents Shift'!$B:$B,ROW()))</f>
        <v/>
      </c>
      <c r="B471" s="20" t="str">
        <f>IF($A471="","",_xlfn.XLOOKUP($A471,HC!$A:$A,HC!$B:$B,""))</f>
        <v/>
      </c>
      <c r="C471" s="19" t="str">
        <f>IF($A471="","",_xlfn.XLOOKUP($A471,HC!$A:$A,HC!$E:$E,""))</f>
        <v/>
      </c>
      <c r="D471" s="20" t="str">
        <f>IF($A471="","",_xlfn.XLOOKUP($A471,HC!$A:$A,HC!$D:$D,""))</f>
        <v/>
      </c>
      <c r="E471" s="68" t="str">
        <f>IF(OR($A471="",$AE$3=""),"",IFERROR(IF(ISBLANK(INDEX('Agents Shift'!$F:$S,MATCH($A471,'Agents Shift'!$B:$B,0),$AE$3)),"",INDEX('Agents Shift'!$F:$S,MATCH($A471,'Agents Shift'!$B:$B,0),$AE$3)),""))</f>
        <v/>
      </c>
      <c r="F471" s="68" t="str">
        <f>IF(OR($A471="",$AE$3=""),"",IFERROR(IF(ISBLANK(INDEX('Agents Shift'!$F:$S,MATCH($A471,'Agents Shift'!$B:$B,0),$AE$3+1)),"",INDEX('Agents Shift'!$F:$S,MATCH($A471,'Agents Shift'!$B:$B,0),$AE$3+1)),""))</f>
        <v/>
      </c>
      <c r="G471" s="20" t="str">
        <f>IF($A471="","",_xlfn.XLOOKUP($A471,HC!$A:$A,HC!$C:$C,""))</f>
        <v/>
      </c>
      <c r="H471" s="20" t="str">
        <f t="shared" si="91"/>
        <v/>
      </c>
      <c r="I471" s="19" t="str">
        <f t="shared" si="92"/>
        <v/>
      </c>
      <c r="J471" s="19" t="str">
        <f>IF(OR($A471="",$H471=""),"",IF($H471="Not in Web Tool","Unmatched",_xlfn.XLOOKUP($H471,'RAW Data'!$E:$E,'RAW Data'!$F:$F,"Unmapped")))</f>
        <v/>
      </c>
      <c r="K471" s="19" t="str">
        <f t="shared" si="93"/>
        <v/>
      </c>
      <c r="M471" s="21" t="str">
        <f t="shared" si="94"/>
        <v/>
      </c>
      <c r="N471" s="21" t="str">
        <f t="shared" si="95"/>
        <v/>
      </c>
      <c r="P471" s="22" t="s">
        <v>119</v>
      </c>
      <c r="Q471" s="23">
        <v>467</v>
      </c>
      <c r="R471" s="23" t="str">
        <f>IF($C$3="Live Paste",IF($P471="","",$P471&amp;""),IF($AD$3="","",INDEX('Extraction History'!$A$3:$DT$9102,$Q471,$AD$3)&amp;""))</f>
        <v> 0  0  0</v>
      </c>
      <c r="S471" s="23">
        <f t="shared" si="102"/>
        <v>2799</v>
      </c>
      <c r="T471" s="23" t="str">
        <f t="shared" si="96"/>
        <v/>
      </c>
      <c r="U471" s="23" t="str">
        <f t="shared" si="97"/>
        <v/>
      </c>
      <c r="V471" s="24" t="str">
        <f t="shared" si="98"/>
        <v/>
      </c>
      <c r="W471" s="23">
        <f t="shared" si="103"/>
        <v>2800</v>
      </c>
      <c r="X471" s="23" t="str">
        <f t="shared" si="99"/>
        <v/>
      </c>
      <c r="Y471" s="23" t="str">
        <f t="shared" si="100"/>
        <v/>
      </c>
      <c r="Z471" s="23" t="str">
        <f t="shared" si="101"/>
        <v/>
      </c>
      <c r="AA471" s="25" t="str">
        <f>IF($U471="","",IF(COUNTIF(HC!$C:$C,$U471)&gt;0,"Y",IF(COUNTIF($U$5:$U471,$U471)=1,"N","dup")))</f>
        <v/>
      </c>
    </row>
    <row r="472" spans="1:27" x14ac:dyDescent="0.3">
      <c r="A472" s="19" t="str">
        <f>IF(INDEX('Agents Shift'!$B:$B,ROW())="","",INDEX('Agents Shift'!$B:$B,ROW()))</f>
        <v/>
      </c>
      <c r="B472" s="20" t="str">
        <f>IF($A472="","",_xlfn.XLOOKUP($A472,HC!$A:$A,HC!$B:$B,""))</f>
        <v/>
      </c>
      <c r="C472" s="19" t="str">
        <f>IF($A472="","",_xlfn.XLOOKUP($A472,HC!$A:$A,HC!$E:$E,""))</f>
        <v/>
      </c>
      <c r="D472" s="20" t="str">
        <f>IF($A472="","",_xlfn.XLOOKUP($A472,HC!$A:$A,HC!$D:$D,""))</f>
        <v/>
      </c>
      <c r="E472" s="68" t="str">
        <f>IF(OR($A472="",$AE$3=""),"",IFERROR(IF(ISBLANK(INDEX('Agents Shift'!$F:$S,MATCH($A472,'Agents Shift'!$B:$B,0),$AE$3)),"",INDEX('Agents Shift'!$F:$S,MATCH($A472,'Agents Shift'!$B:$B,0),$AE$3)),""))</f>
        <v/>
      </c>
      <c r="F472" s="68" t="str">
        <f>IF(OR($A472="",$AE$3=""),"",IFERROR(IF(ISBLANK(INDEX('Agents Shift'!$F:$S,MATCH($A472,'Agents Shift'!$B:$B,0),$AE$3+1)),"",INDEX('Agents Shift'!$F:$S,MATCH($A472,'Agents Shift'!$B:$B,0),$AE$3+1)),""))</f>
        <v/>
      </c>
      <c r="G472" s="20" t="str">
        <f>IF($A472="","",_xlfn.XLOOKUP($A472,HC!$A:$A,HC!$C:$C,""))</f>
        <v/>
      </c>
      <c r="H472" s="20" t="str">
        <f t="shared" si="91"/>
        <v/>
      </c>
      <c r="I472" s="19" t="str">
        <f t="shared" si="92"/>
        <v/>
      </c>
      <c r="J472" s="19" t="str">
        <f>IF(OR($A472="",$H472=""),"",IF($H472="Not in Web Tool","Unmatched",_xlfn.XLOOKUP($H472,'RAW Data'!$E:$E,'RAW Data'!$F:$F,"Unmapped")))</f>
        <v/>
      </c>
      <c r="K472" s="19" t="str">
        <f t="shared" si="93"/>
        <v/>
      </c>
      <c r="M472" s="21" t="str">
        <f t="shared" si="94"/>
        <v/>
      </c>
      <c r="N472" s="21" t="str">
        <f t="shared" si="95"/>
        <v/>
      </c>
      <c r="P472" s="22" t="s">
        <v>188</v>
      </c>
      <c r="Q472" s="23">
        <v>468</v>
      </c>
      <c r="R472" s="23" t="str">
        <f>IF($C$3="Live Paste",IF($P472="","",$P472&amp;""),IF($AD$3="","",INDEX('Extraction History'!$A$3:$DT$9102,$Q472,$AD$3)&amp;""))</f>
        <v> --:--:--  --:--:--  --:--:--</v>
      </c>
      <c r="S472" s="23">
        <f t="shared" si="102"/>
        <v>2805</v>
      </c>
      <c r="T472" s="23" t="str">
        <f t="shared" si="96"/>
        <v/>
      </c>
      <c r="U472" s="23" t="str">
        <f t="shared" si="97"/>
        <v/>
      </c>
      <c r="V472" s="24" t="str">
        <f t="shared" si="98"/>
        <v/>
      </c>
      <c r="W472" s="23">
        <f t="shared" si="103"/>
        <v>2806</v>
      </c>
      <c r="X472" s="23" t="str">
        <f t="shared" si="99"/>
        <v/>
      </c>
      <c r="Y472" s="23" t="str">
        <f t="shared" si="100"/>
        <v/>
      </c>
      <c r="Z472" s="23" t="str">
        <f t="shared" si="101"/>
        <v/>
      </c>
      <c r="AA472" s="25" t="str">
        <f>IF($U472="","",IF(COUNTIF(HC!$C:$C,$U472)&gt;0,"Y",IF(COUNTIF($U$5:$U472,$U472)=1,"N","dup")))</f>
        <v/>
      </c>
    </row>
    <row r="473" spans="1:27" x14ac:dyDescent="0.3">
      <c r="A473" s="19" t="str">
        <f>IF(INDEX('Agents Shift'!$B:$B,ROW())="","",INDEX('Agents Shift'!$B:$B,ROW()))</f>
        <v/>
      </c>
      <c r="B473" s="20" t="str">
        <f>IF($A473="","",_xlfn.XLOOKUP($A473,HC!$A:$A,HC!$B:$B,""))</f>
        <v/>
      </c>
      <c r="C473" s="19" t="str">
        <f>IF($A473="","",_xlfn.XLOOKUP($A473,HC!$A:$A,HC!$E:$E,""))</f>
        <v/>
      </c>
      <c r="D473" s="20" t="str">
        <f>IF($A473="","",_xlfn.XLOOKUP($A473,HC!$A:$A,HC!$D:$D,""))</f>
        <v/>
      </c>
      <c r="E473" s="68" t="str">
        <f>IF(OR($A473="",$AE$3=""),"",IFERROR(IF(ISBLANK(INDEX('Agents Shift'!$F:$S,MATCH($A473,'Agents Shift'!$B:$B,0),$AE$3)),"",INDEX('Agents Shift'!$F:$S,MATCH($A473,'Agents Shift'!$B:$B,0),$AE$3)),""))</f>
        <v/>
      </c>
      <c r="F473" s="68" t="str">
        <f>IF(OR($A473="",$AE$3=""),"",IFERROR(IF(ISBLANK(INDEX('Agents Shift'!$F:$S,MATCH($A473,'Agents Shift'!$B:$B,0),$AE$3+1)),"",INDEX('Agents Shift'!$F:$S,MATCH($A473,'Agents Shift'!$B:$B,0),$AE$3+1)),""))</f>
        <v/>
      </c>
      <c r="G473" s="20" t="str">
        <f>IF($A473="","",_xlfn.XLOOKUP($A473,HC!$A:$A,HC!$C:$C,""))</f>
        <v/>
      </c>
      <c r="H473" s="20" t="str">
        <f t="shared" si="91"/>
        <v/>
      </c>
      <c r="I473" s="19" t="str">
        <f t="shared" si="92"/>
        <v/>
      </c>
      <c r="J473" s="19" t="str">
        <f>IF(OR($A473="",$H473=""),"",IF($H473="Not in Web Tool","Unmatched",_xlfn.XLOOKUP($H473,'RAW Data'!$E:$E,'RAW Data'!$F:$F,"Unmapped")))</f>
        <v/>
      </c>
      <c r="K473" s="19" t="str">
        <f t="shared" si="93"/>
        <v/>
      </c>
      <c r="M473" s="21" t="str">
        <f t="shared" si="94"/>
        <v/>
      </c>
      <c r="N473" s="21" t="str">
        <f t="shared" si="95"/>
        <v/>
      </c>
      <c r="P473" s="22" t="s">
        <v>34</v>
      </c>
      <c r="Q473" s="23">
        <v>469</v>
      </c>
      <c r="R473" s="23" t="str">
        <f>IF($C$3="Live Paste",IF($P473="","",$P473&amp;""),IF($AD$3="","",INDEX('Extraction History'!$A$3:$DT$9102,$Q473,$AD$3)&amp;""))</f>
        <v>Employee State</v>
      </c>
      <c r="S473" s="23">
        <f t="shared" si="102"/>
        <v>2811</v>
      </c>
      <c r="T473" s="23" t="str">
        <f t="shared" si="96"/>
        <v/>
      </c>
      <c r="U473" s="23" t="str">
        <f t="shared" si="97"/>
        <v/>
      </c>
      <c r="V473" s="24" t="str">
        <f t="shared" si="98"/>
        <v/>
      </c>
      <c r="W473" s="23">
        <f t="shared" si="103"/>
        <v>2812</v>
      </c>
      <c r="X473" s="23" t="str">
        <f t="shared" si="99"/>
        <v/>
      </c>
      <c r="Y473" s="23" t="str">
        <f t="shared" si="100"/>
        <v/>
      </c>
      <c r="Z473" s="23" t="str">
        <f t="shared" si="101"/>
        <v/>
      </c>
      <c r="AA473" s="25" t="str">
        <f>IF($U473="","",IF(COUNTIF(HC!$C:$C,$U473)&gt;0,"Y",IF(COUNTIF($U$5:$U473,$U473)=1,"N","dup")))</f>
        <v/>
      </c>
    </row>
    <row r="474" spans="1:27" x14ac:dyDescent="0.3">
      <c r="A474" s="19" t="str">
        <f>IF(INDEX('Agents Shift'!$B:$B,ROW())="","",INDEX('Agents Shift'!$B:$B,ROW()))</f>
        <v/>
      </c>
      <c r="B474" s="20" t="str">
        <f>IF($A474="","",_xlfn.XLOOKUP($A474,HC!$A:$A,HC!$B:$B,""))</f>
        <v/>
      </c>
      <c r="C474" s="19" t="str">
        <f>IF($A474="","",_xlfn.XLOOKUP($A474,HC!$A:$A,HC!$E:$E,""))</f>
        <v/>
      </c>
      <c r="D474" s="20" t="str">
        <f>IF($A474="","",_xlfn.XLOOKUP($A474,HC!$A:$A,HC!$D:$D,""))</f>
        <v/>
      </c>
      <c r="E474" s="68" t="str">
        <f>IF(OR($A474="",$AE$3=""),"",IFERROR(IF(ISBLANK(INDEX('Agents Shift'!$F:$S,MATCH($A474,'Agents Shift'!$B:$B,0),$AE$3)),"",INDEX('Agents Shift'!$F:$S,MATCH($A474,'Agents Shift'!$B:$B,0),$AE$3)),""))</f>
        <v/>
      </c>
      <c r="F474" s="68" t="str">
        <f>IF(OR($A474="",$AE$3=""),"",IFERROR(IF(ISBLANK(INDEX('Agents Shift'!$F:$S,MATCH($A474,'Agents Shift'!$B:$B,0),$AE$3+1)),"",INDEX('Agents Shift'!$F:$S,MATCH($A474,'Agents Shift'!$B:$B,0),$AE$3+1)),""))</f>
        <v/>
      </c>
      <c r="G474" s="20" t="str">
        <f>IF($A474="","",_xlfn.XLOOKUP($A474,HC!$A:$A,HC!$C:$C,""))</f>
        <v/>
      </c>
      <c r="H474" s="20" t="str">
        <f t="shared" si="91"/>
        <v/>
      </c>
      <c r="I474" s="19" t="str">
        <f t="shared" si="92"/>
        <v/>
      </c>
      <c r="J474" s="19" t="str">
        <f>IF(OR($A474="",$H474=""),"",IF($H474="Not in Web Tool","Unmatched",_xlfn.XLOOKUP($H474,'RAW Data'!$E:$E,'RAW Data'!$F:$F,"Unmapped")))</f>
        <v/>
      </c>
      <c r="K474" s="19" t="str">
        <f t="shared" si="93"/>
        <v/>
      </c>
      <c r="M474" s="21" t="str">
        <f t="shared" si="94"/>
        <v/>
      </c>
      <c r="N474" s="21" t="str">
        <f t="shared" si="95"/>
        <v/>
      </c>
      <c r="P474" s="22" t="s">
        <v>39</v>
      </c>
      <c r="Q474" s="23">
        <v>470</v>
      </c>
      <c r="R474" s="23" t="str">
        <f>IF($C$3="Live Paste",IF($P474="","",$P474&amp;""),IF($AD$3="","",INDEX('Extraction History'!$A$3:$DT$9102,$Q474,$AD$3)&amp;""))</f>
        <v>DA</v>
      </c>
      <c r="S474" s="23">
        <f t="shared" si="102"/>
        <v>2817</v>
      </c>
      <c r="T474" s="23" t="str">
        <f t="shared" si="96"/>
        <v/>
      </c>
      <c r="U474" s="23" t="str">
        <f t="shared" si="97"/>
        <v/>
      </c>
      <c r="V474" s="24" t="str">
        <f t="shared" si="98"/>
        <v/>
      </c>
      <c r="W474" s="23">
        <f t="shared" si="103"/>
        <v>2818</v>
      </c>
      <c r="X474" s="23" t="str">
        <f t="shared" si="99"/>
        <v/>
      </c>
      <c r="Y474" s="23" t="str">
        <f t="shared" si="100"/>
        <v/>
      </c>
      <c r="Z474" s="23" t="str">
        <f t="shared" si="101"/>
        <v/>
      </c>
      <c r="AA474" s="25" t="str">
        <f>IF($U474="","",IF(COUNTIF(HC!$C:$C,$U474)&gt;0,"Y",IF(COUNTIF($U$5:$U474,$U474)=1,"N","dup")))</f>
        <v/>
      </c>
    </row>
    <row r="475" spans="1:27" x14ac:dyDescent="0.3">
      <c r="A475" s="19" t="str">
        <f>IF(INDEX('Agents Shift'!$B:$B,ROW())="","",INDEX('Agents Shift'!$B:$B,ROW()))</f>
        <v/>
      </c>
      <c r="B475" s="20" t="str">
        <f>IF($A475="","",_xlfn.XLOOKUP($A475,HC!$A:$A,HC!$B:$B,""))</f>
        <v/>
      </c>
      <c r="C475" s="19" t="str">
        <f>IF($A475="","",_xlfn.XLOOKUP($A475,HC!$A:$A,HC!$E:$E,""))</f>
        <v/>
      </c>
      <c r="D475" s="20" t="str">
        <f>IF($A475="","",_xlfn.XLOOKUP($A475,HC!$A:$A,HC!$D:$D,""))</f>
        <v/>
      </c>
      <c r="E475" s="68" t="str">
        <f>IF(OR($A475="",$AE$3=""),"",IFERROR(IF(ISBLANK(INDEX('Agents Shift'!$F:$S,MATCH($A475,'Agents Shift'!$B:$B,0),$AE$3)),"",INDEX('Agents Shift'!$F:$S,MATCH($A475,'Agents Shift'!$B:$B,0),$AE$3)),""))</f>
        <v/>
      </c>
      <c r="F475" s="68" t="str">
        <f>IF(OR($A475="",$AE$3=""),"",IFERROR(IF(ISBLANK(INDEX('Agents Shift'!$F:$S,MATCH($A475,'Agents Shift'!$B:$B,0),$AE$3+1)),"",INDEX('Agents Shift'!$F:$S,MATCH($A475,'Agents Shift'!$B:$B,0),$AE$3+1)),""))</f>
        <v/>
      </c>
      <c r="G475" s="20" t="str">
        <f>IF($A475="","",_xlfn.XLOOKUP($A475,HC!$A:$A,HC!$C:$C,""))</f>
        <v/>
      </c>
      <c r="H475" s="20" t="str">
        <f t="shared" si="91"/>
        <v/>
      </c>
      <c r="I475" s="19" t="str">
        <f t="shared" si="92"/>
        <v/>
      </c>
      <c r="J475" s="19" t="str">
        <f>IF(OR($A475="",$H475=""),"",IF($H475="Not in Web Tool","Unmatched",_xlfn.XLOOKUP($H475,'RAW Data'!$E:$E,'RAW Data'!$F:$F,"Unmapped")))</f>
        <v/>
      </c>
      <c r="K475" s="19" t="str">
        <f t="shared" si="93"/>
        <v/>
      </c>
      <c r="M475" s="21" t="str">
        <f t="shared" si="94"/>
        <v/>
      </c>
      <c r="N475" s="21" t="str">
        <f t="shared" si="95"/>
        <v/>
      </c>
      <c r="P475" s="22" t="s">
        <v>273</v>
      </c>
      <c r="Q475" s="23">
        <v>471</v>
      </c>
      <c r="R475" s="23" t="str">
        <f>IF($C$3="Live Paste",IF($P475="","",$P475&amp;""),IF($AD$3="","",INDEX('Extraction History'!$A$3:$DT$9102,$Q475,$AD$3)&amp;""))</f>
        <v>Dummy_USR 97 29231</v>
      </c>
      <c r="S475" s="23">
        <f t="shared" si="102"/>
        <v>2823</v>
      </c>
      <c r="T475" s="23" t="str">
        <f t="shared" si="96"/>
        <v/>
      </c>
      <c r="U475" s="23" t="str">
        <f t="shared" si="97"/>
        <v/>
      </c>
      <c r="V475" s="24" t="str">
        <f t="shared" si="98"/>
        <v/>
      </c>
      <c r="W475" s="23">
        <f t="shared" si="103"/>
        <v>2824</v>
      </c>
      <c r="X475" s="23" t="str">
        <f t="shared" si="99"/>
        <v/>
      </c>
      <c r="Y475" s="23" t="str">
        <f t="shared" si="100"/>
        <v/>
      </c>
      <c r="Z475" s="23" t="str">
        <f t="shared" si="101"/>
        <v/>
      </c>
      <c r="AA475" s="25" t="str">
        <f>IF($U475="","",IF(COUNTIF(HC!$C:$C,$U475)&gt;0,"Y",IF(COUNTIF($U$5:$U475,$U475)=1,"N","dup")))</f>
        <v/>
      </c>
    </row>
    <row r="476" spans="1:27" x14ac:dyDescent="0.3">
      <c r="A476" s="19" t="str">
        <f>IF(INDEX('Agents Shift'!$B:$B,ROW())="","",INDEX('Agents Shift'!$B:$B,ROW()))</f>
        <v/>
      </c>
      <c r="B476" s="20" t="str">
        <f>IF($A476="","",_xlfn.XLOOKUP($A476,HC!$A:$A,HC!$B:$B,""))</f>
        <v/>
      </c>
      <c r="C476" s="19" t="str">
        <f>IF($A476="","",_xlfn.XLOOKUP($A476,HC!$A:$A,HC!$E:$E,""))</f>
        <v/>
      </c>
      <c r="D476" s="20" t="str">
        <f>IF($A476="","",_xlfn.XLOOKUP($A476,HC!$A:$A,HC!$D:$D,""))</f>
        <v/>
      </c>
      <c r="E476" s="68" t="str">
        <f>IF(OR($A476="",$AE$3=""),"",IFERROR(IF(ISBLANK(INDEX('Agents Shift'!$F:$S,MATCH($A476,'Agents Shift'!$B:$B,0),$AE$3)),"",INDEX('Agents Shift'!$F:$S,MATCH($A476,'Agents Shift'!$B:$B,0),$AE$3)),""))</f>
        <v/>
      </c>
      <c r="F476" s="68" t="str">
        <f>IF(OR($A476="",$AE$3=""),"",IFERROR(IF(ISBLANK(INDEX('Agents Shift'!$F:$S,MATCH($A476,'Agents Shift'!$B:$B,0),$AE$3+1)),"",INDEX('Agents Shift'!$F:$S,MATCH($A476,'Agents Shift'!$B:$B,0),$AE$3+1)),""))</f>
        <v/>
      </c>
      <c r="G476" s="20" t="str">
        <f>IF($A476="","",_xlfn.XLOOKUP($A476,HC!$A:$A,HC!$C:$C,""))</f>
        <v/>
      </c>
      <c r="H476" s="20" t="str">
        <f t="shared" si="91"/>
        <v/>
      </c>
      <c r="I476" s="19" t="str">
        <f t="shared" si="92"/>
        <v/>
      </c>
      <c r="J476" s="19" t="str">
        <f>IF(OR($A476="",$H476=""),"",IF($H476="Not in Web Tool","Unmatched",_xlfn.XLOOKUP($H476,'RAW Data'!$E:$E,'RAW Data'!$F:$F,"Unmapped")))</f>
        <v/>
      </c>
      <c r="K476" s="19" t="str">
        <f t="shared" si="93"/>
        <v/>
      </c>
      <c r="M476" s="21" t="str">
        <f t="shared" si="94"/>
        <v/>
      </c>
      <c r="N476" s="21" t="str">
        <f t="shared" si="95"/>
        <v/>
      </c>
      <c r="P476" s="22" t="s">
        <v>154</v>
      </c>
      <c r="Q476" s="23">
        <v>472</v>
      </c>
      <c r="R476" s="23" t="str">
        <f>IF($C$3="Live Paste",IF($P476="","",$P476&amp;""),IF($AD$3="","",INDEX('Extraction History'!$A$3:$DT$9102,$Q476,$AD$3)&amp;""))</f>
        <v>Offline · 13:59:56</v>
      </c>
      <c r="S476" s="23">
        <f t="shared" si="102"/>
        <v>2829</v>
      </c>
      <c r="T476" s="23" t="str">
        <f t="shared" si="96"/>
        <v/>
      </c>
      <c r="U476" s="23" t="str">
        <f t="shared" si="97"/>
        <v/>
      </c>
      <c r="V476" s="24" t="str">
        <f t="shared" si="98"/>
        <v/>
      </c>
      <c r="W476" s="23">
        <f t="shared" si="103"/>
        <v>2830</v>
      </c>
      <c r="X476" s="23" t="str">
        <f t="shared" si="99"/>
        <v/>
      </c>
      <c r="Y476" s="23" t="str">
        <f t="shared" si="100"/>
        <v/>
      </c>
      <c r="Z476" s="23" t="str">
        <f t="shared" si="101"/>
        <v/>
      </c>
      <c r="AA476" s="25" t="str">
        <f>IF($U476="","",IF(COUNTIF(HC!$C:$C,$U476)&gt;0,"Y",IF(COUNTIF($U$5:$U476,$U476)=1,"N","dup")))</f>
        <v/>
      </c>
    </row>
    <row r="477" spans="1:27" x14ac:dyDescent="0.3">
      <c r="A477" s="19" t="str">
        <f>IF(INDEX('Agents Shift'!$B:$B,ROW())="","",INDEX('Agents Shift'!$B:$B,ROW()))</f>
        <v/>
      </c>
      <c r="B477" s="20" t="str">
        <f>IF($A477="","",_xlfn.XLOOKUP($A477,HC!$A:$A,HC!$B:$B,""))</f>
        <v/>
      </c>
      <c r="C477" s="19" t="str">
        <f>IF($A477="","",_xlfn.XLOOKUP($A477,HC!$A:$A,HC!$E:$E,""))</f>
        <v/>
      </c>
      <c r="D477" s="20" t="str">
        <f>IF($A477="","",_xlfn.XLOOKUP($A477,HC!$A:$A,HC!$D:$D,""))</f>
        <v/>
      </c>
      <c r="E477" s="68" t="str">
        <f>IF(OR($A477="",$AE$3=""),"",IFERROR(IF(ISBLANK(INDEX('Agents Shift'!$F:$S,MATCH($A477,'Agents Shift'!$B:$B,0),$AE$3)),"",INDEX('Agents Shift'!$F:$S,MATCH($A477,'Agents Shift'!$B:$B,0),$AE$3)),""))</f>
        <v/>
      </c>
      <c r="F477" s="68" t="str">
        <f>IF(OR($A477="",$AE$3=""),"",IFERROR(IF(ISBLANK(INDEX('Agents Shift'!$F:$S,MATCH($A477,'Agents Shift'!$B:$B,0),$AE$3+1)),"",INDEX('Agents Shift'!$F:$S,MATCH($A477,'Agents Shift'!$B:$B,0),$AE$3+1)),""))</f>
        <v/>
      </c>
      <c r="G477" s="20" t="str">
        <f>IF($A477="","",_xlfn.XLOOKUP($A477,HC!$A:$A,HC!$C:$C,""))</f>
        <v/>
      </c>
      <c r="H477" s="20" t="str">
        <f t="shared" si="91"/>
        <v/>
      </c>
      <c r="I477" s="19" t="str">
        <f t="shared" si="92"/>
        <v/>
      </c>
      <c r="J477" s="19" t="str">
        <f>IF(OR($A477="",$H477=""),"",IF($H477="Not in Web Tool","Unmatched",_xlfn.XLOOKUP($H477,'RAW Data'!$E:$E,'RAW Data'!$F:$F,"Unmapped")))</f>
        <v/>
      </c>
      <c r="K477" s="19" t="str">
        <f t="shared" si="93"/>
        <v/>
      </c>
      <c r="M477" s="21" t="str">
        <f t="shared" si="94"/>
        <v/>
      </c>
      <c r="N477" s="21" t="str">
        <f t="shared" si="95"/>
        <v/>
      </c>
      <c r="P477" s="22" t="s">
        <v>119</v>
      </c>
      <c r="Q477" s="23">
        <v>473</v>
      </c>
      <c r="R477" s="23" t="str">
        <f>IF($C$3="Live Paste",IF($P477="","",$P477&amp;""),IF($AD$3="","",INDEX('Extraction History'!$A$3:$DT$9102,$Q477,$AD$3)&amp;""))</f>
        <v> 0  0  0</v>
      </c>
      <c r="S477" s="23">
        <f t="shared" si="102"/>
        <v>2835</v>
      </c>
      <c r="T477" s="23" t="str">
        <f t="shared" si="96"/>
        <v/>
      </c>
      <c r="U477" s="23" t="str">
        <f t="shared" si="97"/>
        <v/>
      </c>
      <c r="V477" s="24" t="str">
        <f t="shared" si="98"/>
        <v/>
      </c>
      <c r="W477" s="23">
        <f t="shared" si="103"/>
        <v>2836</v>
      </c>
      <c r="X477" s="23" t="str">
        <f t="shared" si="99"/>
        <v/>
      </c>
      <c r="Y477" s="23" t="str">
        <f t="shared" si="100"/>
        <v/>
      </c>
      <c r="Z477" s="23" t="str">
        <f t="shared" si="101"/>
        <v/>
      </c>
      <c r="AA477" s="25" t="str">
        <f>IF($U477="","",IF(COUNTIF(HC!$C:$C,$U477)&gt;0,"Y",IF(COUNTIF($U$5:$U477,$U477)=1,"N","dup")))</f>
        <v/>
      </c>
    </row>
    <row r="478" spans="1:27" x14ac:dyDescent="0.3">
      <c r="A478" s="19" t="str">
        <f>IF(INDEX('Agents Shift'!$B:$B,ROW())="","",INDEX('Agents Shift'!$B:$B,ROW()))</f>
        <v/>
      </c>
      <c r="B478" s="20" t="str">
        <f>IF($A478="","",_xlfn.XLOOKUP($A478,HC!$A:$A,HC!$B:$B,""))</f>
        <v/>
      </c>
      <c r="C478" s="19" t="str">
        <f>IF($A478="","",_xlfn.XLOOKUP($A478,HC!$A:$A,HC!$E:$E,""))</f>
        <v/>
      </c>
      <c r="D478" s="20" t="str">
        <f>IF($A478="","",_xlfn.XLOOKUP($A478,HC!$A:$A,HC!$D:$D,""))</f>
        <v/>
      </c>
      <c r="E478" s="68" t="str">
        <f>IF(OR($A478="",$AE$3=""),"",IFERROR(IF(ISBLANK(INDEX('Agents Shift'!$F:$S,MATCH($A478,'Agents Shift'!$B:$B,0),$AE$3)),"",INDEX('Agents Shift'!$F:$S,MATCH($A478,'Agents Shift'!$B:$B,0),$AE$3)),""))</f>
        <v/>
      </c>
      <c r="F478" s="68" t="str">
        <f>IF(OR($A478="",$AE$3=""),"",IFERROR(IF(ISBLANK(INDEX('Agents Shift'!$F:$S,MATCH($A478,'Agents Shift'!$B:$B,0),$AE$3+1)),"",INDEX('Agents Shift'!$F:$S,MATCH($A478,'Agents Shift'!$B:$B,0),$AE$3+1)),""))</f>
        <v/>
      </c>
      <c r="G478" s="20" t="str">
        <f>IF($A478="","",_xlfn.XLOOKUP($A478,HC!$A:$A,HC!$C:$C,""))</f>
        <v/>
      </c>
      <c r="H478" s="20" t="str">
        <f t="shared" si="91"/>
        <v/>
      </c>
      <c r="I478" s="19" t="str">
        <f t="shared" si="92"/>
        <v/>
      </c>
      <c r="J478" s="19" t="str">
        <f>IF(OR($A478="",$H478=""),"",IF($H478="Not in Web Tool","Unmatched",_xlfn.XLOOKUP($H478,'RAW Data'!$E:$E,'RAW Data'!$F:$F,"Unmapped")))</f>
        <v/>
      </c>
      <c r="K478" s="19" t="str">
        <f t="shared" si="93"/>
        <v/>
      </c>
      <c r="M478" s="21" t="str">
        <f t="shared" si="94"/>
        <v/>
      </c>
      <c r="N478" s="21" t="str">
        <f t="shared" si="95"/>
        <v/>
      </c>
      <c r="P478" s="22" t="s">
        <v>188</v>
      </c>
      <c r="Q478" s="23">
        <v>474</v>
      </c>
      <c r="R478" s="23" t="str">
        <f>IF($C$3="Live Paste",IF($P478="","",$P478&amp;""),IF($AD$3="","",INDEX('Extraction History'!$A$3:$DT$9102,$Q478,$AD$3)&amp;""))</f>
        <v> --:--:--  --:--:--  --:--:--</v>
      </c>
      <c r="S478" s="23">
        <f t="shared" si="102"/>
        <v>2841</v>
      </c>
      <c r="T478" s="23" t="str">
        <f t="shared" si="96"/>
        <v/>
      </c>
      <c r="U478" s="23" t="str">
        <f t="shared" si="97"/>
        <v/>
      </c>
      <c r="V478" s="24" t="str">
        <f t="shared" si="98"/>
        <v/>
      </c>
      <c r="W478" s="23">
        <f t="shared" si="103"/>
        <v>2842</v>
      </c>
      <c r="X478" s="23" t="str">
        <f t="shared" si="99"/>
        <v/>
      </c>
      <c r="Y478" s="23" t="str">
        <f t="shared" si="100"/>
        <v/>
      </c>
      <c r="Z478" s="23" t="str">
        <f t="shared" si="101"/>
        <v/>
      </c>
      <c r="AA478" s="25" t="str">
        <f>IF($U478="","",IF(COUNTIF(HC!$C:$C,$U478)&gt;0,"Y",IF(COUNTIF($U$5:$U478,$U478)=1,"N","dup")))</f>
        <v/>
      </c>
    </row>
    <row r="479" spans="1:27" x14ac:dyDescent="0.3">
      <c r="A479" s="19" t="str">
        <f>IF(INDEX('Agents Shift'!$B:$B,ROW())="","",INDEX('Agents Shift'!$B:$B,ROW()))</f>
        <v/>
      </c>
      <c r="B479" s="20" t="str">
        <f>IF($A479="","",_xlfn.XLOOKUP($A479,HC!$A:$A,HC!$B:$B,""))</f>
        <v/>
      </c>
      <c r="C479" s="19" t="str">
        <f>IF($A479="","",_xlfn.XLOOKUP($A479,HC!$A:$A,HC!$E:$E,""))</f>
        <v/>
      </c>
      <c r="D479" s="20" t="str">
        <f>IF($A479="","",_xlfn.XLOOKUP($A479,HC!$A:$A,HC!$D:$D,""))</f>
        <v/>
      </c>
      <c r="E479" s="68" t="str">
        <f>IF(OR($A479="",$AE$3=""),"",IFERROR(IF(ISBLANK(INDEX('Agents Shift'!$F:$S,MATCH($A479,'Agents Shift'!$B:$B,0),$AE$3)),"",INDEX('Agents Shift'!$F:$S,MATCH($A479,'Agents Shift'!$B:$B,0),$AE$3)),""))</f>
        <v/>
      </c>
      <c r="F479" s="68" t="str">
        <f>IF(OR($A479="",$AE$3=""),"",IFERROR(IF(ISBLANK(INDEX('Agents Shift'!$F:$S,MATCH($A479,'Agents Shift'!$B:$B,0),$AE$3+1)),"",INDEX('Agents Shift'!$F:$S,MATCH($A479,'Agents Shift'!$B:$B,0),$AE$3+1)),""))</f>
        <v/>
      </c>
      <c r="G479" s="20" t="str">
        <f>IF($A479="","",_xlfn.XLOOKUP($A479,HC!$A:$A,HC!$C:$C,""))</f>
        <v/>
      </c>
      <c r="H479" s="20" t="str">
        <f t="shared" si="91"/>
        <v/>
      </c>
      <c r="I479" s="19" t="str">
        <f t="shared" si="92"/>
        <v/>
      </c>
      <c r="J479" s="19" t="str">
        <f>IF(OR($A479="",$H479=""),"",IF($H479="Not in Web Tool","Unmatched",_xlfn.XLOOKUP($H479,'RAW Data'!$E:$E,'RAW Data'!$F:$F,"Unmapped")))</f>
        <v/>
      </c>
      <c r="K479" s="19" t="str">
        <f t="shared" si="93"/>
        <v/>
      </c>
      <c r="M479" s="21" t="str">
        <f t="shared" si="94"/>
        <v/>
      </c>
      <c r="N479" s="21" t="str">
        <f t="shared" si="95"/>
        <v/>
      </c>
      <c r="P479" s="22" t="s">
        <v>34</v>
      </c>
      <c r="Q479" s="23">
        <v>475</v>
      </c>
      <c r="R479" s="23" t="str">
        <f>IF($C$3="Live Paste",IF($P479="","",$P479&amp;""),IF($AD$3="","",INDEX('Extraction History'!$A$3:$DT$9102,$Q479,$AD$3)&amp;""))</f>
        <v>Employee State</v>
      </c>
      <c r="S479" s="23">
        <f t="shared" si="102"/>
        <v>2847</v>
      </c>
      <c r="T479" s="23" t="str">
        <f t="shared" si="96"/>
        <v/>
      </c>
      <c r="U479" s="23" t="str">
        <f t="shared" si="97"/>
        <v/>
      </c>
      <c r="V479" s="24" t="str">
        <f t="shared" si="98"/>
        <v/>
      </c>
      <c r="W479" s="23">
        <f t="shared" si="103"/>
        <v>2848</v>
      </c>
      <c r="X479" s="23" t="str">
        <f t="shared" si="99"/>
        <v/>
      </c>
      <c r="Y479" s="23" t="str">
        <f t="shared" si="100"/>
        <v/>
      </c>
      <c r="Z479" s="23" t="str">
        <f t="shared" si="101"/>
        <v/>
      </c>
      <c r="AA479" s="25" t="str">
        <f>IF($U479="","",IF(COUNTIF(HC!$C:$C,$U479)&gt;0,"Y",IF(COUNTIF($U$5:$U479,$U479)=1,"N","dup")))</f>
        <v/>
      </c>
    </row>
    <row r="480" spans="1:27" x14ac:dyDescent="0.3">
      <c r="A480" s="19" t="str">
        <f>IF(INDEX('Agents Shift'!$B:$B,ROW())="","",INDEX('Agents Shift'!$B:$B,ROW()))</f>
        <v/>
      </c>
      <c r="B480" s="20" t="str">
        <f>IF($A480="","",_xlfn.XLOOKUP($A480,HC!$A:$A,HC!$B:$B,""))</f>
        <v/>
      </c>
      <c r="C480" s="19" t="str">
        <f>IF($A480="","",_xlfn.XLOOKUP($A480,HC!$A:$A,HC!$E:$E,""))</f>
        <v/>
      </c>
      <c r="D480" s="20" t="str">
        <f>IF($A480="","",_xlfn.XLOOKUP($A480,HC!$A:$A,HC!$D:$D,""))</f>
        <v/>
      </c>
      <c r="E480" s="68" t="str">
        <f>IF(OR($A480="",$AE$3=""),"",IFERROR(IF(ISBLANK(INDEX('Agents Shift'!$F:$S,MATCH($A480,'Agents Shift'!$B:$B,0),$AE$3)),"",INDEX('Agents Shift'!$F:$S,MATCH($A480,'Agents Shift'!$B:$B,0),$AE$3)),""))</f>
        <v/>
      </c>
      <c r="F480" s="68" t="str">
        <f>IF(OR($A480="",$AE$3=""),"",IFERROR(IF(ISBLANK(INDEX('Agents Shift'!$F:$S,MATCH($A480,'Agents Shift'!$B:$B,0),$AE$3+1)),"",INDEX('Agents Shift'!$F:$S,MATCH($A480,'Agents Shift'!$B:$B,0),$AE$3+1)),""))</f>
        <v/>
      </c>
      <c r="G480" s="20" t="str">
        <f>IF($A480="","",_xlfn.XLOOKUP($A480,HC!$A:$A,HC!$C:$C,""))</f>
        <v/>
      </c>
      <c r="H480" s="20" t="str">
        <f t="shared" si="91"/>
        <v/>
      </c>
      <c r="I480" s="19" t="str">
        <f t="shared" si="92"/>
        <v/>
      </c>
      <c r="J480" s="19" t="str">
        <f>IF(OR($A480="",$H480=""),"",IF($H480="Not in Web Tool","Unmatched",_xlfn.XLOOKUP($H480,'RAW Data'!$E:$E,'RAW Data'!$F:$F,"Unmapped")))</f>
        <v/>
      </c>
      <c r="K480" s="19" t="str">
        <f t="shared" si="93"/>
        <v/>
      </c>
      <c r="M480" s="21" t="str">
        <f t="shared" si="94"/>
        <v/>
      </c>
      <c r="N480" s="21" t="str">
        <f t="shared" si="95"/>
        <v/>
      </c>
      <c r="P480" s="22" t="s">
        <v>39</v>
      </c>
      <c r="Q480" s="23">
        <v>476</v>
      </c>
      <c r="R480" s="23" t="str">
        <f>IF($C$3="Live Paste",IF($P480="","",$P480&amp;""),IF($AD$3="","",INDEX('Extraction History'!$A$3:$DT$9102,$Q480,$AD$3)&amp;""))</f>
        <v>DA</v>
      </c>
      <c r="S480" s="23">
        <f t="shared" si="102"/>
        <v>2853</v>
      </c>
      <c r="T480" s="23" t="str">
        <f t="shared" si="96"/>
        <v/>
      </c>
      <c r="U480" s="23" t="str">
        <f t="shared" si="97"/>
        <v/>
      </c>
      <c r="V480" s="24" t="str">
        <f t="shared" si="98"/>
        <v/>
      </c>
      <c r="W480" s="23">
        <f t="shared" si="103"/>
        <v>2854</v>
      </c>
      <c r="X480" s="23" t="str">
        <f t="shared" si="99"/>
        <v/>
      </c>
      <c r="Y480" s="23" t="str">
        <f t="shared" si="100"/>
        <v/>
      </c>
      <c r="Z480" s="23" t="str">
        <f t="shared" si="101"/>
        <v/>
      </c>
      <c r="AA480" s="25" t="str">
        <f>IF($U480="","",IF(COUNTIF(HC!$C:$C,$U480)&gt;0,"Y",IF(COUNTIF($U$5:$U480,$U480)=1,"N","dup")))</f>
        <v/>
      </c>
    </row>
    <row r="481" spans="1:27" x14ac:dyDescent="0.3">
      <c r="A481" s="19" t="str">
        <f>IF(INDEX('Agents Shift'!$B:$B,ROW())="","",INDEX('Agents Shift'!$B:$B,ROW()))</f>
        <v/>
      </c>
      <c r="B481" s="20" t="str">
        <f>IF($A481="","",_xlfn.XLOOKUP($A481,HC!$A:$A,HC!$B:$B,""))</f>
        <v/>
      </c>
      <c r="C481" s="19" t="str">
        <f>IF($A481="","",_xlfn.XLOOKUP($A481,HC!$A:$A,HC!$E:$E,""))</f>
        <v/>
      </c>
      <c r="D481" s="20" t="str">
        <f>IF($A481="","",_xlfn.XLOOKUP($A481,HC!$A:$A,HC!$D:$D,""))</f>
        <v/>
      </c>
      <c r="E481" s="68" t="str">
        <f>IF(OR($A481="",$AE$3=""),"",IFERROR(IF(ISBLANK(INDEX('Agents Shift'!$F:$S,MATCH($A481,'Agents Shift'!$B:$B,0),$AE$3)),"",INDEX('Agents Shift'!$F:$S,MATCH($A481,'Agents Shift'!$B:$B,0),$AE$3)),""))</f>
        <v/>
      </c>
      <c r="F481" s="68" t="str">
        <f>IF(OR($A481="",$AE$3=""),"",IFERROR(IF(ISBLANK(INDEX('Agents Shift'!$F:$S,MATCH($A481,'Agents Shift'!$B:$B,0),$AE$3+1)),"",INDEX('Agents Shift'!$F:$S,MATCH($A481,'Agents Shift'!$B:$B,0),$AE$3+1)),""))</f>
        <v/>
      </c>
      <c r="G481" s="20" t="str">
        <f>IF($A481="","",_xlfn.XLOOKUP($A481,HC!$A:$A,HC!$C:$C,""))</f>
        <v/>
      </c>
      <c r="H481" s="20" t="str">
        <f t="shared" si="91"/>
        <v/>
      </c>
      <c r="I481" s="19" t="str">
        <f t="shared" si="92"/>
        <v/>
      </c>
      <c r="J481" s="19" t="str">
        <f>IF(OR($A481="",$H481=""),"",IF($H481="Not in Web Tool","Unmatched",_xlfn.XLOOKUP($H481,'RAW Data'!$E:$E,'RAW Data'!$F:$F,"Unmapped")))</f>
        <v/>
      </c>
      <c r="K481" s="19" t="str">
        <f t="shared" si="93"/>
        <v/>
      </c>
      <c r="M481" s="21" t="str">
        <f t="shared" si="94"/>
        <v/>
      </c>
      <c r="N481" s="21" t="str">
        <f t="shared" si="95"/>
        <v/>
      </c>
      <c r="P481" s="22" t="s">
        <v>274</v>
      </c>
      <c r="Q481" s="23">
        <v>477</v>
      </c>
      <c r="R481" s="23" t="str">
        <f>IF($C$3="Live Paste",IF($P481="","",$P481&amp;""),IF($AD$3="","",INDEX('Extraction History'!$A$3:$DT$9102,$Q481,$AD$3)&amp;""))</f>
        <v>Dummy_USR 96 29253</v>
      </c>
      <c r="S481" s="23">
        <f t="shared" si="102"/>
        <v>2859</v>
      </c>
      <c r="T481" s="23" t="str">
        <f t="shared" si="96"/>
        <v/>
      </c>
      <c r="U481" s="23" t="str">
        <f t="shared" si="97"/>
        <v/>
      </c>
      <c r="V481" s="24" t="str">
        <f t="shared" si="98"/>
        <v/>
      </c>
      <c r="W481" s="23">
        <f t="shared" si="103"/>
        <v>2860</v>
      </c>
      <c r="X481" s="23" t="str">
        <f t="shared" si="99"/>
        <v/>
      </c>
      <c r="Y481" s="23" t="str">
        <f t="shared" si="100"/>
        <v/>
      </c>
      <c r="Z481" s="23" t="str">
        <f t="shared" si="101"/>
        <v/>
      </c>
      <c r="AA481" s="25" t="str">
        <f>IF($U481="","",IF(COUNTIF(HC!$C:$C,$U481)&gt;0,"Y",IF(COUNTIF($U$5:$U481,$U481)=1,"N","dup")))</f>
        <v/>
      </c>
    </row>
    <row r="482" spans="1:27" x14ac:dyDescent="0.3">
      <c r="A482" s="19" t="str">
        <f>IF(INDEX('Agents Shift'!$B:$B,ROW())="","",INDEX('Agents Shift'!$B:$B,ROW()))</f>
        <v/>
      </c>
      <c r="B482" s="20" t="str">
        <f>IF($A482="","",_xlfn.XLOOKUP($A482,HC!$A:$A,HC!$B:$B,""))</f>
        <v/>
      </c>
      <c r="C482" s="19" t="str">
        <f>IF($A482="","",_xlfn.XLOOKUP($A482,HC!$A:$A,HC!$E:$E,""))</f>
        <v/>
      </c>
      <c r="D482" s="20" t="str">
        <f>IF($A482="","",_xlfn.XLOOKUP($A482,HC!$A:$A,HC!$D:$D,""))</f>
        <v/>
      </c>
      <c r="E482" s="68" t="str">
        <f>IF(OR($A482="",$AE$3=""),"",IFERROR(IF(ISBLANK(INDEX('Agents Shift'!$F:$S,MATCH($A482,'Agents Shift'!$B:$B,0),$AE$3)),"",INDEX('Agents Shift'!$F:$S,MATCH($A482,'Agents Shift'!$B:$B,0),$AE$3)),""))</f>
        <v/>
      </c>
      <c r="F482" s="68" t="str">
        <f>IF(OR($A482="",$AE$3=""),"",IFERROR(IF(ISBLANK(INDEX('Agents Shift'!$F:$S,MATCH($A482,'Agents Shift'!$B:$B,0),$AE$3+1)),"",INDEX('Agents Shift'!$F:$S,MATCH($A482,'Agents Shift'!$B:$B,0),$AE$3+1)),""))</f>
        <v/>
      </c>
      <c r="G482" s="20" t="str">
        <f>IF($A482="","",_xlfn.XLOOKUP($A482,HC!$A:$A,HC!$C:$C,""))</f>
        <v/>
      </c>
      <c r="H482" s="20" t="str">
        <f t="shared" si="91"/>
        <v/>
      </c>
      <c r="I482" s="19" t="str">
        <f t="shared" si="92"/>
        <v/>
      </c>
      <c r="J482" s="19" t="str">
        <f>IF(OR($A482="",$H482=""),"",IF($H482="Not in Web Tool","Unmatched",_xlfn.XLOOKUP($H482,'RAW Data'!$E:$E,'RAW Data'!$F:$F,"Unmapped")))</f>
        <v/>
      </c>
      <c r="K482" s="19" t="str">
        <f t="shared" si="93"/>
        <v/>
      </c>
      <c r="M482" s="21" t="str">
        <f t="shared" si="94"/>
        <v/>
      </c>
      <c r="N482" s="21" t="str">
        <f t="shared" si="95"/>
        <v/>
      </c>
      <c r="P482" s="22" t="s">
        <v>275</v>
      </c>
      <c r="Q482" s="23">
        <v>478</v>
      </c>
      <c r="R482" s="23" t="str">
        <f>IF($C$3="Live Paste",IF($P482="","",$P482&amp;""),IF($AD$3="","",INDEX('Extraction History'!$A$3:$DT$9102,$Q482,$AD$3)&amp;""))</f>
        <v>Available · 09:55</v>
      </c>
      <c r="S482" s="23">
        <f t="shared" si="102"/>
        <v>2865</v>
      </c>
      <c r="T482" s="23" t="str">
        <f t="shared" si="96"/>
        <v/>
      </c>
      <c r="U482" s="23" t="str">
        <f t="shared" si="97"/>
        <v/>
      </c>
      <c r="V482" s="24" t="str">
        <f t="shared" si="98"/>
        <v/>
      </c>
      <c r="W482" s="23">
        <f t="shared" si="103"/>
        <v>2866</v>
      </c>
      <c r="X482" s="23" t="str">
        <f t="shared" si="99"/>
        <v/>
      </c>
      <c r="Y482" s="23" t="str">
        <f t="shared" si="100"/>
        <v/>
      </c>
      <c r="Z482" s="23" t="str">
        <f t="shared" si="101"/>
        <v/>
      </c>
      <c r="AA482" s="25" t="str">
        <f>IF($U482="","",IF(COUNTIF(HC!$C:$C,$U482)&gt;0,"Y",IF(COUNTIF($U$5:$U482,$U482)=1,"N","dup")))</f>
        <v/>
      </c>
    </row>
    <row r="483" spans="1:27" x14ac:dyDescent="0.3">
      <c r="A483" s="19" t="str">
        <f>IF(INDEX('Agents Shift'!$B:$B,ROW())="","",INDEX('Agents Shift'!$B:$B,ROW()))</f>
        <v/>
      </c>
      <c r="B483" s="20" t="str">
        <f>IF($A483="","",_xlfn.XLOOKUP($A483,HC!$A:$A,HC!$B:$B,""))</f>
        <v/>
      </c>
      <c r="C483" s="19" t="str">
        <f>IF($A483="","",_xlfn.XLOOKUP($A483,HC!$A:$A,HC!$E:$E,""))</f>
        <v/>
      </c>
      <c r="D483" s="20" t="str">
        <f>IF($A483="","",_xlfn.XLOOKUP($A483,HC!$A:$A,HC!$D:$D,""))</f>
        <v/>
      </c>
      <c r="E483" s="68" t="str">
        <f>IF(OR($A483="",$AE$3=""),"",IFERROR(IF(ISBLANK(INDEX('Agents Shift'!$F:$S,MATCH($A483,'Agents Shift'!$B:$B,0),$AE$3)),"",INDEX('Agents Shift'!$F:$S,MATCH($A483,'Agents Shift'!$B:$B,0),$AE$3)),""))</f>
        <v/>
      </c>
      <c r="F483" s="68" t="str">
        <f>IF(OR($A483="",$AE$3=""),"",IFERROR(IF(ISBLANK(INDEX('Agents Shift'!$F:$S,MATCH($A483,'Agents Shift'!$B:$B,0),$AE$3+1)),"",INDEX('Agents Shift'!$F:$S,MATCH($A483,'Agents Shift'!$B:$B,0),$AE$3+1)),""))</f>
        <v/>
      </c>
      <c r="G483" s="20" t="str">
        <f>IF($A483="","",_xlfn.XLOOKUP($A483,HC!$A:$A,HC!$C:$C,""))</f>
        <v/>
      </c>
      <c r="H483" s="20" t="str">
        <f t="shared" si="91"/>
        <v/>
      </c>
      <c r="I483" s="19" t="str">
        <f t="shared" si="92"/>
        <v/>
      </c>
      <c r="J483" s="19" t="str">
        <f>IF(OR($A483="",$H483=""),"",IF($H483="Not in Web Tool","Unmatched",_xlfn.XLOOKUP($H483,'RAW Data'!$E:$E,'RAW Data'!$F:$F,"Unmapped")))</f>
        <v/>
      </c>
      <c r="K483" s="19" t="str">
        <f t="shared" si="93"/>
        <v/>
      </c>
      <c r="M483" s="21" t="str">
        <f t="shared" si="94"/>
        <v/>
      </c>
      <c r="N483" s="21" t="str">
        <f t="shared" si="95"/>
        <v/>
      </c>
      <c r="P483" s="22" t="s">
        <v>276</v>
      </c>
      <c r="Q483" s="23">
        <v>479</v>
      </c>
      <c r="R483" s="23" t="str">
        <f>IF($C$3="Live Paste",IF($P483="","",$P483&amp;""),IF($AD$3="","",INDEX('Extraction History'!$A$3:$DT$9102,$Q483,$AD$3)&amp;""))</f>
        <v> 5  1  7</v>
      </c>
      <c r="S483" s="23">
        <f t="shared" si="102"/>
        <v>2871</v>
      </c>
      <c r="T483" s="23" t="str">
        <f t="shared" si="96"/>
        <v/>
      </c>
      <c r="U483" s="23" t="str">
        <f t="shared" si="97"/>
        <v/>
      </c>
      <c r="V483" s="24" t="str">
        <f t="shared" si="98"/>
        <v/>
      </c>
      <c r="W483" s="23">
        <f t="shared" si="103"/>
        <v>2872</v>
      </c>
      <c r="X483" s="23" t="str">
        <f t="shared" si="99"/>
        <v/>
      </c>
      <c r="Y483" s="23" t="str">
        <f t="shared" si="100"/>
        <v/>
      </c>
      <c r="Z483" s="23" t="str">
        <f t="shared" si="101"/>
        <v/>
      </c>
      <c r="AA483" s="25" t="str">
        <f>IF($U483="","",IF(COUNTIF(HC!$C:$C,$U483)&gt;0,"Y",IF(COUNTIF($U$5:$U483,$U483)=1,"N","dup")))</f>
        <v/>
      </c>
    </row>
    <row r="484" spans="1:27" x14ac:dyDescent="0.3">
      <c r="A484" s="19" t="str">
        <f>IF(INDEX('Agents Shift'!$B:$B,ROW())="","",INDEX('Agents Shift'!$B:$B,ROW()))</f>
        <v/>
      </c>
      <c r="B484" s="20" t="str">
        <f>IF($A484="","",_xlfn.XLOOKUP($A484,HC!$A:$A,HC!$B:$B,""))</f>
        <v/>
      </c>
      <c r="C484" s="19" t="str">
        <f>IF($A484="","",_xlfn.XLOOKUP($A484,HC!$A:$A,HC!$E:$E,""))</f>
        <v/>
      </c>
      <c r="D484" s="20" t="str">
        <f>IF($A484="","",_xlfn.XLOOKUP($A484,HC!$A:$A,HC!$D:$D,""))</f>
        <v/>
      </c>
      <c r="E484" s="68" t="str">
        <f>IF(OR($A484="",$AE$3=""),"",IFERROR(IF(ISBLANK(INDEX('Agents Shift'!$F:$S,MATCH($A484,'Agents Shift'!$B:$B,0),$AE$3)),"",INDEX('Agents Shift'!$F:$S,MATCH($A484,'Agents Shift'!$B:$B,0),$AE$3)),""))</f>
        <v/>
      </c>
      <c r="F484" s="68" t="str">
        <f>IF(OR($A484="",$AE$3=""),"",IFERROR(IF(ISBLANK(INDEX('Agents Shift'!$F:$S,MATCH($A484,'Agents Shift'!$B:$B,0),$AE$3+1)),"",INDEX('Agents Shift'!$F:$S,MATCH($A484,'Agents Shift'!$B:$B,0),$AE$3+1)),""))</f>
        <v/>
      </c>
      <c r="G484" s="20" t="str">
        <f>IF($A484="","",_xlfn.XLOOKUP($A484,HC!$A:$A,HC!$C:$C,""))</f>
        <v/>
      </c>
      <c r="H484" s="20" t="str">
        <f t="shared" si="91"/>
        <v/>
      </c>
      <c r="I484" s="19" t="str">
        <f t="shared" si="92"/>
        <v/>
      </c>
      <c r="J484" s="19" t="str">
        <f>IF(OR($A484="",$H484=""),"",IF($H484="Not in Web Tool","Unmatched",_xlfn.XLOOKUP($H484,'RAW Data'!$E:$E,'RAW Data'!$F:$F,"Unmapped")))</f>
        <v/>
      </c>
      <c r="K484" s="19" t="str">
        <f t="shared" si="93"/>
        <v/>
      </c>
      <c r="M484" s="21" t="str">
        <f t="shared" si="94"/>
        <v/>
      </c>
      <c r="N484" s="21" t="str">
        <f t="shared" si="95"/>
        <v/>
      </c>
      <c r="P484" s="22" t="s">
        <v>277</v>
      </c>
      <c r="Q484" s="23">
        <v>480</v>
      </c>
      <c r="R484" s="23" t="str">
        <f>IF($C$3="Live Paste",IF($P484="","",$P484&amp;""),IF($AD$3="","",INDEX('Extraction History'!$A$3:$DT$9102,$Q484,$AD$3)&amp;""))</f>
        <v> --:--:--  --:--:-- 9 June 2026 08:52 · 07:07:40</v>
      </c>
      <c r="S484" s="23">
        <f t="shared" si="102"/>
        <v>2877</v>
      </c>
      <c r="T484" s="23" t="str">
        <f t="shared" si="96"/>
        <v/>
      </c>
      <c r="U484" s="23" t="str">
        <f t="shared" si="97"/>
        <v/>
      </c>
      <c r="V484" s="24" t="str">
        <f t="shared" si="98"/>
        <v/>
      </c>
      <c r="W484" s="23">
        <f t="shared" si="103"/>
        <v>2878</v>
      </c>
      <c r="X484" s="23" t="str">
        <f t="shared" si="99"/>
        <v/>
      </c>
      <c r="Y484" s="23" t="str">
        <f t="shared" si="100"/>
        <v/>
      </c>
      <c r="Z484" s="23" t="str">
        <f t="shared" si="101"/>
        <v/>
      </c>
      <c r="AA484" s="25" t="str">
        <f>IF($U484="","",IF(COUNTIF(HC!$C:$C,$U484)&gt;0,"Y",IF(COUNTIF($U$5:$U484,$U484)=1,"N","dup")))</f>
        <v/>
      </c>
    </row>
    <row r="485" spans="1:27" x14ac:dyDescent="0.3">
      <c r="A485" s="19" t="str">
        <f>IF(INDEX('Agents Shift'!$B:$B,ROW())="","",INDEX('Agents Shift'!$B:$B,ROW()))</f>
        <v/>
      </c>
      <c r="B485" s="20" t="str">
        <f>IF($A485="","",_xlfn.XLOOKUP($A485,HC!$A:$A,HC!$B:$B,""))</f>
        <v/>
      </c>
      <c r="C485" s="19" t="str">
        <f>IF($A485="","",_xlfn.XLOOKUP($A485,HC!$A:$A,HC!$E:$E,""))</f>
        <v/>
      </c>
      <c r="D485" s="20" t="str">
        <f>IF($A485="","",_xlfn.XLOOKUP($A485,HC!$A:$A,HC!$D:$D,""))</f>
        <v/>
      </c>
      <c r="E485" s="68" t="str">
        <f>IF(OR($A485="",$AE$3=""),"",IFERROR(IF(ISBLANK(INDEX('Agents Shift'!$F:$S,MATCH($A485,'Agents Shift'!$B:$B,0),$AE$3)),"",INDEX('Agents Shift'!$F:$S,MATCH($A485,'Agents Shift'!$B:$B,0),$AE$3)),""))</f>
        <v/>
      </c>
      <c r="F485" s="68" t="str">
        <f>IF(OR($A485="",$AE$3=""),"",IFERROR(IF(ISBLANK(INDEX('Agents Shift'!$F:$S,MATCH($A485,'Agents Shift'!$B:$B,0),$AE$3+1)),"",INDEX('Agents Shift'!$F:$S,MATCH($A485,'Agents Shift'!$B:$B,0),$AE$3+1)),""))</f>
        <v/>
      </c>
      <c r="G485" s="20" t="str">
        <f>IF($A485="","",_xlfn.XLOOKUP($A485,HC!$A:$A,HC!$C:$C,""))</f>
        <v/>
      </c>
      <c r="H485" s="20" t="str">
        <f t="shared" si="91"/>
        <v/>
      </c>
      <c r="I485" s="19" t="str">
        <f t="shared" si="92"/>
        <v/>
      </c>
      <c r="J485" s="19" t="str">
        <f>IF(OR($A485="",$H485=""),"",IF($H485="Not in Web Tool","Unmatched",_xlfn.XLOOKUP($H485,'RAW Data'!$E:$E,'RAW Data'!$F:$F,"Unmapped")))</f>
        <v/>
      </c>
      <c r="K485" s="19" t="str">
        <f t="shared" si="93"/>
        <v/>
      </c>
      <c r="M485" s="21" t="str">
        <f t="shared" si="94"/>
        <v/>
      </c>
      <c r="N485" s="21" t="str">
        <f t="shared" si="95"/>
        <v/>
      </c>
      <c r="P485" s="22" t="s">
        <v>34</v>
      </c>
      <c r="Q485" s="23">
        <v>481</v>
      </c>
      <c r="R485" s="23" t="str">
        <f>IF($C$3="Live Paste",IF($P485="","",$P485&amp;""),IF($AD$3="","",INDEX('Extraction History'!$A$3:$DT$9102,$Q485,$AD$3)&amp;""))</f>
        <v>Employee State</v>
      </c>
      <c r="S485" s="23">
        <f t="shared" si="102"/>
        <v>2883</v>
      </c>
      <c r="T485" s="23" t="str">
        <f t="shared" si="96"/>
        <v/>
      </c>
      <c r="U485" s="23" t="str">
        <f t="shared" si="97"/>
        <v/>
      </c>
      <c r="V485" s="24" t="str">
        <f t="shared" si="98"/>
        <v/>
      </c>
      <c r="W485" s="23">
        <f t="shared" si="103"/>
        <v>2884</v>
      </c>
      <c r="X485" s="23" t="str">
        <f t="shared" si="99"/>
        <v/>
      </c>
      <c r="Y485" s="23" t="str">
        <f t="shared" si="100"/>
        <v/>
      </c>
      <c r="Z485" s="23" t="str">
        <f t="shared" si="101"/>
        <v/>
      </c>
      <c r="AA485" s="25" t="str">
        <f>IF($U485="","",IF(COUNTIF(HC!$C:$C,$U485)&gt;0,"Y",IF(COUNTIF($U$5:$U485,$U485)=1,"N","dup")))</f>
        <v/>
      </c>
    </row>
    <row r="486" spans="1:27" x14ac:dyDescent="0.3">
      <c r="A486" s="19" t="str">
        <f>IF(INDEX('Agents Shift'!$B:$B,ROW())="","",INDEX('Agents Shift'!$B:$B,ROW()))</f>
        <v/>
      </c>
      <c r="B486" s="20" t="str">
        <f>IF($A486="","",_xlfn.XLOOKUP($A486,HC!$A:$A,HC!$B:$B,""))</f>
        <v/>
      </c>
      <c r="C486" s="19" t="str">
        <f>IF($A486="","",_xlfn.XLOOKUP($A486,HC!$A:$A,HC!$E:$E,""))</f>
        <v/>
      </c>
      <c r="D486" s="20" t="str">
        <f>IF($A486="","",_xlfn.XLOOKUP($A486,HC!$A:$A,HC!$D:$D,""))</f>
        <v/>
      </c>
      <c r="E486" s="68" t="str">
        <f>IF(OR($A486="",$AE$3=""),"",IFERROR(IF(ISBLANK(INDEX('Agents Shift'!$F:$S,MATCH($A486,'Agents Shift'!$B:$B,0),$AE$3)),"",INDEX('Agents Shift'!$F:$S,MATCH($A486,'Agents Shift'!$B:$B,0),$AE$3)),""))</f>
        <v/>
      </c>
      <c r="F486" s="68" t="str">
        <f>IF(OR($A486="",$AE$3=""),"",IFERROR(IF(ISBLANK(INDEX('Agents Shift'!$F:$S,MATCH($A486,'Agents Shift'!$B:$B,0),$AE$3+1)),"",INDEX('Agents Shift'!$F:$S,MATCH($A486,'Agents Shift'!$B:$B,0),$AE$3+1)),""))</f>
        <v/>
      </c>
      <c r="G486" s="20" t="str">
        <f>IF($A486="","",_xlfn.XLOOKUP($A486,HC!$A:$A,HC!$C:$C,""))</f>
        <v/>
      </c>
      <c r="H486" s="20" t="str">
        <f t="shared" si="91"/>
        <v/>
      </c>
      <c r="I486" s="19" t="str">
        <f t="shared" si="92"/>
        <v/>
      </c>
      <c r="J486" s="19" t="str">
        <f>IF(OR($A486="",$H486=""),"",IF($H486="Not in Web Tool","Unmatched",_xlfn.XLOOKUP($H486,'RAW Data'!$E:$E,'RAW Data'!$F:$F,"Unmapped")))</f>
        <v/>
      </c>
      <c r="K486" s="19" t="str">
        <f t="shared" si="93"/>
        <v/>
      </c>
      <c r="M486" s="21" t="str">
        <f t="shared" si="94"/>
        <v/>
      </c>
      <c r="N486" s="21" t="str">
        <f t="shared" si="95"/>
        <v/>
      </c>
      <c r="P486" s="22" t="s">
        <v>39</v>
      </c>
      <c r="Q486" s="23">
        <v>482</v>
      </c>
      <c r="R486" s="23" t="str">
        <f>IF($C$3="Live Paste",IF($P486="","",$P486&amp;""),IF($AD$3="","",INDEX('Extraction History'!$A$3:$DT$9102,$Q486,$AD$3)&amp;""))</f>
        <v>DA</v>
      </c>
      <c r="S486" s="23">
        <f t="shared" si="102"/>
        <v>2889</v>
      </c>
      <c r="T486" s="23" t="str">
        <f t="shared" si="96"/>
        <v/>
      </c>
      <c r="U486" s="23" t="str">
        <f t="shared" si="97"/>
        <v/>
      </c>
      <c r="V486" s="24" t="str">
        <f t="shared" si="98"/>
        <v/>
      </c>
      <c r="W486" s="23">
        <f t="shared" si="103"/>
        <v>2890</v>
      </c>
      <c r="X486" s="23" t="str">
        <f t="shared" si="99"/>
        <v/>
      </c>
      <c r="Y486" s="23" t="str">
        <f t="shared" si="100"/>
        <v/>
      </c>
      <c r="Z486" s="23" t="str">
        <f t="shared" si="101"/>
        <v/>
      </c>
      <c r="AA486" s="25" t="str">
        <f>IF($U486="","",IF(COUNTIF(HC!$C:$C,$U486)&gt;0,"Y",IF(COUNTIF($U$5:$U486,$U486)=1,"N","dup")))</f>
        <v/>
      </c>
    </row>
    <row r="487" spans="1:27" x14ac:dyDescent="0.3">
      <c r="A487" s="19" t="str">
        <f>IF(INDEX('Agents Shift'!$B:$B,ROW())="","",INDEX('Agents Shift'!$B:$B,ROW()))</f>
        <v/>
      </c>
      <c r="B487" s="20" t="str">
        <f>IF($A487="","",_xlfn.XLOOKUP($A487,HC!$A:$A,HC!$B:$B,""))</f>
        <v/>
      </c>
      <c r="C487" s="19" t="str">
        <f>IF($A487="","",_xlfn.XLOOKUP($A487,HC!$A:$A,HC!$E:$E,""))</f>
        <v/>
      </c>
      <c r="D487" s="20" t="str">
        <f>IF($A487="","",_xlfn.XLOOKUP($A487,HC!$A:$A,HC!$D:$D,""))</f>
        <v/>
      </c>
      <c r="E487" s="68" t="str">
        <f>IF(OR($A487="",$AE$3=""),"",IFERROR(IF(ISBLANK(INDEX('Agents Shift'!$F:$S,MATCH($A487,'Agents Shift'!$B:$B,0),$AE$3)),"",INDEX('Agents Shift'!$F:$S,MATCH($A487,'Agents Shift'!$B:$B,0),$AE$3)),""))</f>
        <v/>
      </c>
      <c r="F487" s="68" t="str">
        <f>IF(OR($A487="",$AE$3=""),"",IFERROR(IF(ISBLANK(INDEX('Agents Shift'!$F:$S,MATCH($A487,'Agents Shift'!$B:$B,0),$AE$3+1)),"",INDEX('Agents Shift'!$F:$S,MATCH($A487,'Agents Shift'!$B:$B,0),$AE$3+1)),""))</f>
        <v/>
      </c>
      <c r="G487" s="20" t="str">
        <f>IF($A487="","",_xlfn.XLOOKUP($A487,HC!$A:$A,HC!$C:$C,""))</f>
        <v/>
      </c>
      <c r="H487" s="20" t="str">
        <f t="shared" si="91"/>
        <v/>
      </c>
      <c r="I487" s="19" t="str">
        <f t="shared" si="92"/>
        <v/>
      </c>
      <c r="J487" s="19" t="str">
        <f>IF(OR($A487="",$H487=""),"",IF($H487="Not in Web Tool","Unmatched",_xlfn.XLOOKUP($H487,'RAW Data'!$E:$E,'RAW Data'!$F:$F,"Unmapped")))</f>
        <v/>
      </c>
      <c r="K487" s="19" t="str">
        <f t="shared" si="93"/>
        <v/>
      </c>
      <c r="M487" s="21" t="str">
        <f t="shared" si="94"/>
        <v/>
      </c>
      <c r="N487" s="21" t="str">
        <f t="shared" si="95"/>
        <v/>
      </c>
      <c r="P487" s="22" t="s">
        <v>278</v>
      </c>
      <c r="Q487" s="23">
        <v>483</v>
      </c>
      <c r="R487" s="23" t="str">
        <f>IF($C$3="Live Paste",IF($P487="","",$P487&amp;""),IF($AD$3="","",INDEX('Extraction History'!$A$3:$DT$9102,$Q487,$AD$3)&amp;""))</f>
        <v>Dummy_USR 95 29177</v>
      </c>
      <c r="S487" s="23">
        <f t="shared" si="102"/>
        <v>2895</v>
      </c>
      <c r="T487" s="23" t="str">
        <f t="shared" si="96"/>
        <v/>
      </c>
      <c r="U487" s="23" t="str">
        <f t="shared" si="97"/>
        <v/>
      </c>
      <c r="V487" s="24" t="str">
        <f t="shared" si="98"/>
        <v/>
      </c>
      <c r="W487" s="23">
        <f t="shared" si="103"/>
        <v>2896</v>
      </c>
      <c r="X487" s="23" t="str">
        <f t="shared" si="99"/>
        <v/>
      </c>
      <c r="Y487" s="23" t="str">
        <f t="shared" si="100"/>
        <v/>
      </c>
      <c r="Z487" s="23" t="str">
        <f t="shared" si="101"/>
        <v/>
      </c>
      <c r="AA487" s="25" t="str">
        <f>IF($U487="","",IF(COUNTIF(HC!$C:$C,$U487)&gt;0,"Y",IF(COUNTIF($U$5:$U487,$U487)=1,"N","dup")))</f>
        <v/>
      </c>
    </row>
    <row r="488" spans="1:27" x14ac:dyDescent="0.3">
      <c r="A488" s="19" t="str">
        <f>IF(INDEX('Agents Shift'!$B:$B,ROW())="","",INDEX('Agents Shift'!$B:$B,ROW()))</f>
        <v/>
      </c>
      <c r="B488" s="20" t="str">
        <f>IF($A488="","",_xlfn.XLOOKUP($A488,HC!$A:$A,HC!$B:$B,""))</f>
        <v/>
      </c>
      <c r="C488" s="19" t="str">
        <f>IF($A488="","",_xlfn.XLOOKUP($A488,HC!$A:$A,HC!$E:$E,""))</f>
        <v/>
      </c>
      <c r="D488" s="20" t="str">
        <f>IF($A488="","",_xlfn.XLOOKUP($A488,HC!$A:$A,HC!$D:$D,""))</f>
        <v/>
      </c>
      <c r="E488" s="68" t="str">
        <f>IF(OR($A488="",$AE$3=""),"",IFERROR(IF(ISBLANK(INDEX('Agents Shift'!$F:$S,MATCH($A488,'Agents Shift'!$B:$B,0),$AE$3)),"",INDEX('Agents Shift'!$F:$S,MATCH($A488,'Agents Shift'!$B:$B,0),$AE$3)),""))</f>
        <v/>
      </c>
      <c r="F488" s="68" t="str">
        <f>IF(OR($A488="",$AE$3=""),"",IFERROR(IF(ISBLANK(INDEX('Agents Shift'!$F:$S,MATCH($A488,'Agents Shift'!$B:$B,0),$AE$3+1)),"",INDEX('Agents Shift'!$F:$S,MATCH($A488,'Agents Shift'!$B:$B,0),$AE$3+1)),""))</f>
        <v/>
      </c>
      <c r="G488" s="20" t="str">
        <f>IF($A488="","",_xlfn.XLOOKUP($A488,HC!$A:$A,HC!$C:$C,""))</f>
        <v/>
      </c>
      <c r="H488" s="20" t="str">
        <f t="shared" si="91"/>
        <v/>
      </c>
      <c r="I488" s="19" t="str">
        <f t="shared" si="92"/>
        <v/>
      </c>
      <c r="J488" s="19" t="str">
        <f>IF(OR($A488="",$H488=""),"",IF($H488="Not in Web Tool","Unmatched",_xlfn.XLOOKUP($H488,'RAW Data'!$E:$E,'RAW Data'!$F:$F,"Unmapped")))</f>
        <v/>
      </c>
      <c r="K488" s="19" t="str">
        <f t="shared" si="93"/>
        <v/>
      </c>
      <c r="M488" s="21" t="str">
        <f t="shared" si="94"/>
        <v/>
      </c>
      <c r="N488" s="21" t="str">
        <f t="shared" si="95"/>
        <v/>
      </c>
      <c r="P488" s="22" t="s">
        <v>147</v>
      </c>
      <c r="Q488" s="23">
        <v>484</v>
      </c>
      <c r="R488" s="23" t="str">
        <f>IF($C$3="Live Paste",IF($P488="","",$P488&amp;""),IF($AD$3="","",INDEX('Extraction History'!$A$3:$DT$9102,$Q488,$AD$3)&amp;""))</f>
        <v>Offline · 1:13:59:55</v>
      </c>
      <c r="S488" s="23">
        <f t="shared" si="102"/>
        <v>2901</v>
      </c>
      <c r="T488" s="23" t="str">
        <f t="shared" si="96"/>
        <v/>
      </c>
      <c r="U488" s="23" t="str">
        <f t="shared" si="97"/>
        <v/>
      </c>
      <c r="V488" s="24" t="str">
        <f t="shared" si="98"/>
        <v/>
      </c>
      <c r="W488" s="23">
        <f t="shared" si="103"/>
        <v>2902</v>
      </c>
      <c r="X488" s="23" t="str">
        <f t="shared" si="99"/>
        <v/>
      </c>
      <c r="Y488" s="23" t="str">
        <f t="shared" si="100"/>
        <v/>
      </c>
      <c r="Z488" s="23" t="str">
        <f t="shared" si="101"/>
        <v/>
      </c>
      <c r="AA488" s="25" t="str">
        <f>IF($U488="","",IF(COUNTIF(HC!$C:$C,$U488)&gt;0,"Y",IF(COUNTIF($U$5:$U488,$U488)=1,"N","dup")))</f>
        <v/>
      </c>
    </row>
    <row r="489" spans="1:27" x14ac:dyDescent="0.3">
      <c r="A489" s="19" t="str">
        <f>IF(INDEX('Agents Shift'!$B:$B,ROW())="","",INDEX('Agents Shift'!$B:$B,ROW()))</f>
        <v/>
      </c>
      <c r="B489" s="20" t="str">
        <f>IF($A489="","",_xlfn.XLOOKUP($A489,HC!$A:$A,HC!$B:$B,""))</f>
        <v/>
      </c>
      <c r="C489" s="19" t="str">
        <f>IF($A489="","",_xlfn.XLOOKUP($A489,HC!$A:$A,HC!$E:$E,""))</f>
        <v/>
      </c>
      <c r="D489" s="20" t="str">
        <f>IF($A489="","",_xlfn.XLOOKUP($A489,HC!$A:$A,HC!$D:$D,""))</f>
        <v/>
      </c>
      <c r="E489" s="68" t="str">
        <f>IF(OR($A489="",$AE$3=""),"",IFERROR(IF(ISBLANK(INDEX('Agents Shift'!$F:$S,MATCH($A489,'Agents Shift'!$B:$B,0),$AE$3)),"",INDEX('Agents Shift'!$F:$S,MATCH($A489,'Agents Shift'!$B:$B,0),$AE$3)),""))</f>
        <v/>
      </c>
      <c r="F489" s="68" t="str">
        <f>IF(OR($A489="",$AE$3=""),"",IFERROR(IF(ISBLANK(INDEX('Agents Shift'!$F:$S,MATCH($A489,'Agents Shift'!$B:$B,0),$AE$3+1)),"",INDEX('Agents Shift'!$F:$S,MATCH($A489,'Agents Shift'!$B:$B,0),$AE$3+1)),""))</f>
        <v/>
      </c>
      <c r="G489" s="20" t="str">
        <f>IF($A489="","",_xlfn.XLOOKUP($A489,HC!$A:$A,HC!$C:$C,""))</f>
        <v/>
      </c>
      <c r="H489" s="20" t="str">
        <f t="shared" si="91"/>
        <v/>
      </c>
      <c r="I489" s="19" t="str">
        <f t="shared" si="92"/>
        <v/>
      </c>
      <c r="J489" s="19" t="str">
        <f>IF(OR($A489="",$H489=""),"",IF($H489="Not in Web Tool","Unmatched",_xlfn.XLOOKUP($H489,'RAW Data'!$E:$E,'RAW Data'!$F:$F,"Unmapped")))</f>
        <v/>
      </c>
      <c r="K489" s="19" t="str">
        <f t="shared" si="93"/>
        <v/>
      </c>
      <c r="M489" s="21" t="str">
        <f t="shared" si="94"/>
        <v/>
      </c>
      <c r="N489" s="21" t="str">
        <f t="shared" si="95"/>
        <v/>
      </c>
      <c r="P489" s="22" t="s">
        <v>119</v>
      </c>
      <c r="Q489" s="23">
        <v>485</v>
      </c>
      <c r="R489" s="23" t="str">
        <f>IF($C$3="Live Paste",IF($P489="","",$P489&amp;""),IF($AD$3="","",INDEX('Extraction History'!$A$3:$DT$9102,$Q489,$AD$3)&amp;""))</f>
        <v> 0  0  0</v>
      </c>
      <c r="S489" s="23">
        <f t="shared" si="102"/>
        <v>2907</v>
      </c>
      <c r="T489" s="23" t="str">
        <f t="shared" si="96"/>
        <v/>
      </c>
      <c r="U489" s="23" t="str">
        <f t="shared" si="97"/>
        <v/>
      </c>
      <c r="V489" s="24" t="str">
        <f t="shared" si="98"/>
        <v/>
      </c>
      <c r="W489" s="23">
        <f t="shared" si="103"/>
        <v>2908</v>
      </c>
      <c r="X489" s="23" t="str">
        <f t="shared" si="99"/>
        <v/>
      </c>
      <c r="Y489" s="23" t="str">
        <f t="shared" si="100"/>
        <v/>
      </c>
      <c r="Z489" s="23" t="str">
        <f t="shared" si="101"/>
        <v/>
      </c>
      <c r="AA489" s="25" t="str">
        <f>IF($U489="","",IF(COUNTIF(HC!$C:$C,$U489)&gt;0,"Y",IF(COUNTIF($U$5:$U489,$U489)=1,"N","dup")))</f>
        <v/>
      </c>
    </row>
    <row r="490" spans="1:27" x14ac:dyDescent="0.3">
      <c r="A490" s="19" t="str">
        <f>IF(INDEX('Agents Shift'!$B:$B,ROW())="","",INDEX('Agents Shift'!$B:$B,ROW()))</f>
        <v/>
      </c>
      <c r="B490" s="20" t="str">
        <f>IF($A490="","",_xlfn.XLOOKUP($A490,HC!$A:$A,HC!$B:$B,""))</f>
        <v/>
      </c>
      <c r="C490" s="19" t="str">
        <f>IF($A490="","",_xlfn.XLOOKUP($A490,HC!$A:$A,HC!$E:$E,""))</f>
        <v/>
      </c>
      <c r="D490" s="20" t="str">
        <f>IF($A490="","",_xlfn.XLOOKUP($A490,HC!$A:$A,HC!$D:$D,""))</f>
        <v/>
      </c>
      <c r="E490" s="68" t="str">
        <f>IF(OR($A490="",$AE$3=""),"",IFERROR(IF(ISBLANK(INDEX('Agents Shift'!$F:$S,MATCH($A490,'Agents Shift'!$B:$B,0),$AE$3)),"",INDEX('Agents Shift'!$F:$S,MATCH($A490,'Agents Shift'!$B:$B,0),$AE$3)),""))</f>
        <v/>
      </c>
      <c r="F490" s="68" t="str">
        <f>IF(OR($A490="",$AE$3=""),"",IFERROR(IF(ISBLANK(INDEX('Agents Shift'!$F:$S,MATCH($A490,'Agents Shift'!$B:$B,0),$AE$3+1)),"",INDEX('Agents Shift'!$F:$S,MATCH($A490,'Agents Shift'!$B:$B,0),$AE$3+1)),""))</f>
        <v/>
      </c>
      <c r="G490" s="20" t="str">
        <f>IF($A490="","",_xlfn.XLOOKUP($A490,HC!$A:$A,HC!$C:$C,""))</f>
        <v/>
      </c>
      <c r="H490" s="20" t="str">
        <f t="shared" si="91"/>
        <v/>
      </c>
      <c r="I490" s="19" t="str">
        <f t="shared" si="92"/>
        <v/>
      </c>
      <c r="J490" s="19" t="str">
        <f>IF(OR($A490="",$H490=""),"",IF($H490="Not in Web Tool","Unmatched",_xlfn.XLOOKUP($H490,'RAW Data'!$E:$E,'RAW Data'!$F:$F,"Unmapped")))</f>
        <v/>
      </c>
      <c r="K490" s="19" t="str">
        <f t="shared" si="93"/>
        <v/>
      </c>
      <c r="M490" s="21" t="str">
        <f t="shared" si="94"/>
        <v/>
      </c>
      <c r="N490" s="21" t="str">
        <f t="shared" si="95"/>
        <v/>
      </c>
      <c r="P490" s="22" t="s">
        <v>188</v>
      </c>
      <c r="Q490" s="23">
        <v>486</v>
      </c>
      <c r="R490" s="23" t="str">
        <f>IF($C$3="Live Paste",IF($P490="","",$P490&amp;""),IF($AD$3="","",INDEX('Extraction History'!$A$3:$DT$9102,$Q490,$AD$3)&amp;""))</f>
        <v> --:--:--  --:--:--  --:--:--</v>
      </c>
      <c r="S490" s="23">
        <f t="shared" si="102"/>
        <v>2913</v>
      </c>
      <c r="T490" s="23" t="str">
        <f t="shared" si="96"/>
        <v/>
      </c>
      <c r="U490" s="23" t="str">
        <f t="shared" si="97"/>
        <v/>
      </c>
      <c r="V490" s="24" t="str">
        <f t="shared" si="98"/>
        <v/>
      </c>
      <c r="W490" s="23">
        <f t="shared" si="103"/>
        <v>2914</v>
      </c>
      <c r="X490" s="23" t="str">
        <f t="shared" si="99"/>
        <v/>
      </c>
      <c r="Y490" s="23" t="str">
        <f t="shared" si="100"/>
        <v/>
      </c>
      <c r="Z490" s="23" t="str">
        <f t="shared" si="101"/>
        <v/>
      </c>
      <c r="AA490" s="25" t="str">
        <f>IF($U490="","",IF(COUNTIF(HC!$C:$C,$U490)&gt;0,"Y",IF(COUNTIF($U$5:$U490,$U490)=1,"N","dup")))</f>
        <v/>
      </c>
    </row>
    <row r="491" spans="1:27" x14ac:dyDescent="0.3">
      <c r="A491" s="19" t="str">
        <f>IF(INDEX('Agents Shift'!$B:$B,ROW())="","",INDEX('Agents Shift'!$B:$B,ROW()))</f>
        <v/>
      </c>
      <c r="B491" s="20" t="str">
        <f>IF($A491="","",_xlfn.XLOOKUP($A491,HC!$A:$A,HC!$B:$B,""))</f>
        <v/>
      </c>
      <c r="C491" s="19" t="str">
        <f>IF($A491="","",_xlfn.XLOOKUP($A491,HC!$A:$A,HC!$E:$E,""))</f>
        <v/>
      </c>
      <c r="D491" s="20" t="str">
        <f>IF($A491="","",_xlfn.XLOOKUP($A491,HC!$A:$A,HC!$D:$D,""))</f>
        <v/>
      </c>
      <c r="E491" s="68" t="str">
        <f>IF(OR($A491="",$AE$3=""),"",IFERROR(IF(ISBLANK(INDEX('Agents Shift'!$F:$S,MATCH($A491,'Agents Shift'!$B:$B,0),$AE$3)),"",INDEX('Agents Shift'!$F:$S,MATCH($A491,'Agents Shift'!$B:$B,0),$AE$3)),""))</f>
        <v/>
      </c>
      <c r="F491" s="68" t="str">
        <f>IF(OR($A491="",$AE$3=""),"",IFERROR(IF(ISBLANK(INDEX('Agents Shift'!$F:$S,MATCH($A491,'Agents Shift'!$B:$B,0),$AE$3+1)),"",INDEX('Agents Shift'!$F:$S,MATCH($A491,'Agents Shift'!$B:$B,0),$AE$3+1)),""))</f>
        <v/>
      </c>
      <c r="G491" s="20" t="str">
        <f>IF($A491="","",_xlfn.XLOOKUP($A491,HC!$A:$A,HC!$C:$C,""))</f>
        <v/>
      </c>
      <c r="H491" s="20" t="str">
        <f t="shared" si="91"/>
        <v/>
      </c>
      <c r="I491" s="19" t="str">
        <f t="shared" si="92"/>
        <v/>
      </c>
      <c r="J491" s="19" t="str">
        <f>IF(OR($A491="",$H491=""),"",IF($H491="Not in Web Tool","Unmatched",_xlfn.XLOOKUP($H491,'RAW Data'!$E:$E,'RAW Data'!$F:$F,"Unmapped")))</f>
        <v/>
      </c>
      <c r="K491" s="19" t="str">
        <f t="shared" si="93"/>
        <v/>
      </c>
      <c r="M491" s="21" t="str">
        <f t="shared" si="94"/>
        <v/>
      </c>
      <c r="N491" s="21" t="str">
        <f t="shared" si="95"/>
        <v/>
      </c>
      <c r="P491" s="22" t="s">
        <v>34</v>
      </c>
      <c r="Q491" s="23">
        <v>487</v>
      </c>
      <c r="R491" s="23" t="str">
        <f>IF($C$3="Live Paste",IF($P491="","",$P491&amp;""),IF($AD$3="","",INDEX('Extraction History'!$A$3:$DT$9102,$Q491,$AD$3)&amp;""))</f>
        <v>Employee State</v>
      </c>
      <c r="S491" s="23">
        <f t="shared" si="102"/>
        <v>2919</v>
      </c>
      <c r="T491" s="23" t="str">
        <f t="shared" si="96"/>
        <v/>
      </c>
      <c r="U491" s="23" t="str">
        <f t="shared" si="97"/>
        <v/>
      </c>
      <c r="V491" s="24" t="str">
        <f t="shared" si="98"/>
        <v/>
      </c>
      <c r="W491" s="23">
        <f t="shared" si="103"/>
        <v>2920</v>
      </c>
      <c r="X491" s="23" t="str">
        <f t="shared" si="99"/>
        <v/>
      </c>
      <c r="Y491" s="23" t="str">
        <f t="shared" si="100"/>
        <v/>
      </c>
      <c r="Z491" s="23" t="str">
        <f t="shared" si="101"/>
        <v/>
      </c>
      <c r="AA491" s="25" t="str">
        <f>IF($U491="","",IF(COUNTIF(HC!$C:$C,$U491)&gt;0,"Y",IF(COUNTIF($U$5:$U491,$U491)=1,"N","dup")))</f>
        <v/>
      </c>
    </row>
    <row r="492" spans="1:27" x14ac:dyDescent="0.3">
      <c r="A492" s="19" t="str">
        <f>IF(INDEX('Agents Shift'!$B:$B,ROW())="","",INDEX('Agents Shift'!$B:$B,ROW()))</f>
        <v/>
      </c>
      <c r="B492" s="20" t="str">
        <f>IF($A492="","",_xlfn.XLOOKUP($A492,HC!$A:$A,HC!$B:$B,""))</f>
        <v/>
      </c>
      <c r="C492" s="19" t="str">
        <f>IF($A492="","",_xlfn.XLOOKUP($A492,HC!$A:$A,HC!$E:$E,""))</f>
        <v/>
      </c>
      <c r="D492" s="20" t="str">
        <f>IF($A492="","",_xlfn.XLOOKUP($A492,HC!$A:$A,HC!$D:$D,""))</f>
        <v/>
      </c>
      <c r="E492" s="68" t="str">
        <f>IF(OR($A492="",$AE$3=""),"",IFERROR(IF(ISBLANK(INDEX('Agents Shift'!$F:$S,MATCH($A492,'Agents Shift'!$B:$B,0),$AE$3)),"",INDEX('Agents Shift'!$F:$S,MATCH($A492,'Agents Shift'!$B:$B,0),$AE$3)),""))</f>
        <v/>
      </c>
      <c r="F492" s="68" t="str">
        <f>IF(OR($A492="",$AE$3=""),"",IFERROR(IF(ISBLANK(INDEX('Agents Shift'!$F:$S,MATCH($A492,'Agents Shift'!$B:$B,0),$AE$3+1)),"",INDEX('Agents Shift'!$F:$S,MATCH($A492,'Agents Shift'!$B:$B,0),$AE$3+1)),""))</f>
        <v/>
      </c>
      <c r="G492" s="20" t="str">
        <f>IF($A492="","",_xlfn.XLOOKUP($A492,HC!$A:$A,HC!$C:$C,""))</f>
        <v/>
      </c>
      <c r="H492" s="20" t="str">
        <f t="shared" si="91"/>
        <v/>
      </c>
      <c r="I492" s="19" t="str">
        <f t="shared" si="92"/>
        <v/>
      </c>
      <c r="J492" s="19" t="str">
        <f>IF(OR($A492="",$H492=""),"",IF($H492="Not in Web Tool","Unmatched",_xlfn.XLOOKUP($H492,'RAW Data'!$E:$E,'RAW Data'!$F:$F,"Unmapped")))</f>
        <v/>
      </c>
      <c r="K492" s="19" t="str">
        <f t="shared" si="93"/>
        <v/>
      </c>
      <c r="M492" s="21" t="str">
        <f t="shared" si="94"/>
        <v/>
      </c>
      <c r="N492" s="21" t="str">
        <f t="shared" si="95"/>
        <v/>
      </c>
      <c r="P492" s="22" t="s">
        <v>39</v>
      </c>
      <c r="Q492" s="23">
        <v>488</v>
      </c>
      <c r="R492" s="23" t="str">
        <f>IF($C$3="Live Paste",IF($P492="","",$P492&amp;""),IF($AD$3="","",INDEX('Extraction History'!$A$3:$DT$9102,$Q492,$AD$3)&amp;""))</f>
        <v>DA</v>
      </c>
      <c r="S492" s="23">
        <f t="shared" si="102"/>
        <v>2925</v>
      </c>
      <c r="T492" s="23" t="str">
        <f t="shared" si="96"/>
        <v/>
      </c>
      <c r="U492" s="23" t="str">
        <f t="shared" si="97"/>
        <v/>
      </c>
      <c r="V492" s="24" t="str">
        <f t="shared" si="98"/>
        <v/>
      </c>
      <c r="W492" s="23">
        <f t="shared" si="103"/>
        <v>2926</v>
      </c>
      <c r="X492" s="23" t="str">
        <f t="shared" si="99"/>
        <v/>
      </c>
      <c r="Y492" s="23" t="str">
        <f t="shared" si="100"/>
        <v/>
      </c>
      <c r="Z492" s="23" t="str">
        <f t="shared" si="101"/>
        <v/>
      </c>
      <c r="AA492" s="25" t="str">
        <f>IF($U492="","",IF(COUNTIF(HC!$C:$C,$U492)&gt;0,"Y",IF(COUNTIF($U$5:$U492,$U492)=1,"N","dup")))</f>
        <v/>
      </c>
    </row>
    <row r="493" spans="1:27" x14ac:dyDescent="0.3">
      <c r="A493" s="19" t="str">
        <f>IF(INDEX('Agents Shift'!$B:$B,ROW())="","",INDEX('Agents Shift'!$B:$B,ROW()))</f>
        <v/>
      </c>
      <c r="B493" s="20" t="str">
        <f>IF($A493="","",_xlfn.XLOOKUP($A493,HC!$A:$A,HC!$B:$B,""))</f>
        <v/>
      </c>
      <c r="C493" s="19" t="str">
        <f>IF($A493="","",_xlfn.XLOOKUP($A493,HC!$A:$A,HC!$E:$E,""))</f>
        <v/>
      </c>
      <c r="D493" s="20" t="str">
        <f>IF($A493="","",_xlfn.XLOOKUP($A493,HC!$A:$A,HC!$D:$D,""))</f>
        <v/>
      </c>
      <c r="E493" s="68" t="str">
        <f>IF(OR($A493="",$AE$3=""),"",IFERROR(IF(ISBLANK(INDEX('Agents Shift'!$F:$S,MATCH($A493,'Agents Shift'!$B:$B,0),$AE$3)),"",INDEX('Agents Shift'!$F:$S,MATCH($A493,'Agents Shift'!$B:$B,0),$AE$3)),""))</f>
        <v/>
      </c>
      <c r="F493" s="68" t="str">
        <f>IF(OR($A493="",$AE$3=""),"",IFERROR(IF(ISBLANK(INDEX('Agents Shift'!$F:$S,MATCH($A493,'Agents Shift'!$B:$B,0),$AE$3+1)),"",INDEX('Agents Shift'!$F:$S,MATCH($A493,'Agents Shift'!$B:$B,0),$AE$3+1)),""))</f>
        <v/>
      </c>
      <c r="G493" s="20" t="str">
        <f>IF($A493="","",_xlfn.XLOOKUP($A493,HC!$A:$A,HC!$C:$C,""))</f>
        <v/>
      </c>
      <c r="H493" s="20" t="str">
        <f t="shared" si="91"/>
        <v/>
      </c>
      <c r="I493" s="19" t="str">
        <f t="shared" si="92"/>
        <v/>
      </c>
      <c r="J493" s="19" t="str">
        <f>IF(OR($A493="",$H493=""),"",IF($H493="Not in Web Tool","Unmatched",_xlfn.XLOOKUP($H493,'RAW Data'!$E:$E,'RAW Data'!$F:$F,"Unmapped")))</f>
        <v/>
      </c>
      <c r="K493" s="19" t="str">
        <f t="shared" si="93"/>
        <v/>
      </c>
      <c r="M493" s="21" t="str">
        <f t="shared" si="94"/>
        <v/>
      </c>
      <c r="N493" s="21" t="str">
        <f t="shared" si="95"/>
        <v/>
      </c>
      <c r="P493" s="22" t="s">
        <v>279</v>
      </c>
      <c r="Q493" s="23">
        <v>489</v>
      </c>
      <c r="R493" s="23" t="str">
        <f>IF($C$3="Live Paste",IF($P493="","",$P493&amp;""),IF($AD$3="","",INDEX('Extraction History'!$A$3:$DT$9102,$Q493,$AD$3)&amp;""))</f>
        <v>Dummy_USR 94 20304</v>
      </c>
      <c r="S493" s="23">
        <f t="shared" si="102"/>
        <v>2931</v>
      </c>
      <c r="T493" s="23" t="str">
        <f t="shared" si="96"/>
        <v/>
      </c>
      <c r="U493" s="23" t="str">
        <f t="shared" si="97"/>
        <v/>
      </c>
      <c r="V493" s="24" t="str">
        <f t="shared" si="98"/>
        <v/>
      </c>
      <c r="W493" s="23">
        <f t="shared" si="103"/>
        <v>2932</v>
      </c>
      <c r="X493" s="23" t="str">
        <f t="shared" si="99"/>
        <v/>
      </c>
      <c r="Y493" s="23" t="str">
        <f t="shared" si="100"/>
        <v/>
      </c>
      <c r="Z493" s="23" t="str">
        <f t="shared" si="101"/>
        <v/>
      </c>
      <c r="AA493" s="25" t="str">
        <f>IF($U493="","",IF(COUNTIF(HC!$C:$C,$U493)&gt;0,"Y",IF(COUNTIF($U$5:$U493,$U493)=1,"N","dup")))</f>
        <v/>
      </c>
    </row>
    <row r="494" spans="1:27" x14ac:dyDescent="0.3">
      <c r="A494" s="19" t="str">
        <f>IF(INDEX('Agents Shift'!$B:$B,ROW())="","",INDEX('Agents Shift'!$B:$B,ROW()))</f>
        <v/>
      </c>
      <c r="B494" s="20" t="str">
        <f>IF($A494="","",_xlfn.XLOOKUP($A494,HC!$A:$A,HC!$B:$B,""))</f>
        <v/>
      </c>
      <c r="C494" s="19" t="str">
        <f>IF($A494="","",_xlfn.XLOOKUP($A494,HC!$A:$A,HC!$E:$E,""))</f>
        <v/>
      </c>
      <c r="D494" s="20" t="str">
        <f>IF($A494="","",_xlfn.XLOOKUP($A494,HC!$A:$A,HC!$D:$D,""))</f>
        <v/>
      </c>
      <c r="E494" s="68" t="str">
        <f>IF(OR($A494="",$AE$3=""),"",IFERROR(IF(ISBLANK(INDEX('Agents Shift'!$F:$S,MATCH($A494,'Agents Shift'!$B:$B,0),$AE$3)),"",INDEX('Agents Shift'!$F:$S,MATCH($A494,'Agents Shift'!$B:$B,0),$AE$3)),""))</f>
        <v/>
      </c>
      <c r="F494" s="68" t="str">
        <f>IF(OR($A494="",$AE$3=""),"",IFERROR(IF(ISBLANK(INDEX('Agents Shift'!$F:$S,MATCH($A494,'Agents Shift'!$B:$B,0),$AE$3+1)),"",INDEX('Agents Shift'!$F:$S,MATCH($A494,'Agents Shift'!$B:$B,0),$AE$3+1)),""))</f>
        <v/>
      </c>
      <c r="G494" s="20" t="str">
        <f>IF($A494="","",_xlfn.XLOOKUP($A494,HC!$A:$A,HC!$C:$C,""))</f>
        <v/>
      </c>
      <c r="H494" s="20" t="str">
        <f t="shared" si="91"/>
        <v/>
      </c>
      <c r="I494" s="19" t="str">
        <f t="shared" si="92"/>
        <v/>
      </c>
      <c r="J494" s="19" t="str">
        <f>IF(OR($A494="",$H494=""),"",IF($H494="Not in Web Tool","Unmatched",_xlfn.XLOOKUP($H494,'RAW Data'!$E:$E,'RAW Data'!$F:$F,"Unmapped")))</f>
        <v/>
      </c>
      <c r="K494" s="19" t="str">
        <f t="shared" si="93"/>
        <v/>
      </c>
      <c r="M494" s="21" t="str">
        <f t="shared" si="94"/>
        <v/>
      </c>
      <c r="N494" s="21" t="str">
        <f t="shared" si="95"/>
        <v/>
      </c>
      <c r="P494" s="22" t="s">
        <v>280</v>
      </c>
      <c r="Q494" s="23">
        <v>490</v>
      </c>
      <c r="R494" s="23" t="str">
        <f>IF($C$3="Live Paste",IF($P494="","",$P494&amp;""),IF($AD$3="","",INDEX('Extraction History'!$A$3:$DT$9102,$Q494,$AD$3)&amp;""))</f>
        <v>ACD · 09:11</v>
      </c>
      <c r="S494" s="23">
        <f t="shared" si="102"/>
        <v>2937</v>
      </c>
      <c r="T494" s="23" t="str">
        <f t="shared" si="96"/>
        <v/>
      </c>
      <c r="U494" s="23" t="str">
        <f t="shared" si="97"/>
        <v/>
      </c>
      <c r="V494" s="24" t="str">
        <f t="shared" si="98"/>
        <v/>
      </c>
      <c r="W494" s="23">
        <f t="shared" si="103"/>
        <v>2938</v>
      </c>
      <c r="X494" s="23" t="str">
        <f t="shared" si="99"/>
        <v/>
      </c>
      <c r="Y494" s="23" t="str">
        <f t="shared" si="100"/>
        <v/>
      </c>
      <c r="Z494" s="23" t="str">
        <f t="shared" si="101"/>
        <v/>
      </c>
      <c r="AA494" s="25" t="str">
        <f>IF($U494="","",IF(COUNTIF(HC!$C:$C,$U494)&gt;0,"Y",IF(COUNTIF($U$5:$U494,$U494)=1,"N","dup")))</f>
        <v/>
      </c>
    </row>
    <row r="495" spans="1:27" x14ac:dyDescent="0.3">
      <c r="A495" s="19" t="str">
        <f>IF(INDEX('Agents Shift'!$B:$B,ROW())="","",INDEX('Agents Shift'!$B:$B,ROW()))</f>
        <v/>
      </c>
      <c r="B495" s="20" t="str">
        <f>IF($A495="","",_xlfn.XLOOKUP($A495,HC!$A:$A,HC!$B:$B,""))</f>
        <v/>
      </c>
      <c r="C495" s="19" t="str">
        <f>IF($A495="","",_xlfn.XLOOKUP($A495,HC!$A:$A,HC!$E:$E,""))</f>
        <v/>
      </c>
      <c r="D495" s="20" t="str">
        <f>IF($A495="","",_xlfn.XLOOKUP($A495,HC!$A:$A,HC!$D:$D,""))</f>
        <v/>
      </c>
      <c r="E495" s="68" t="str">
        <f>IF(OR($A495="",$AE$3=""),"",IFERROR(IF(ISBLANK(INDEX('Agents Shift'!$F:$S,MATCH($A495,'Agents Shift'!$B:$B,0),$AE$3)),"",INDEX('Agents Shift'!$F:$S,MATCH($A495,'Agents Shift'!$B:$B,0),$AE$3)),""))</f>
        <v/>
      </c>
      <c r="F495" s="68" t="str">
        <f>IF(OR($A495="",$AE$3=""),"",IFERROR(IF(ISBLANK(INDEX('Agents Shift'!$F:$S,MATCH($A495,'Agents Shift'!$B:$B,0),$AE$3+1)),"",INDEX('Agents Shift'!$F:$S,MATCH($A495,'Agents Shift'!$B:$B,0),$AE$3+1)),""))</f>
        <v/>
      </c>
      <c r="G495" s="20" t="str">
        <f>IF($A495="","",_xlfn.XLOOKUP($A495,HC!$A:$A,HC!$C:$C,""))</f>
        <v/>
      </c>
      <c r="H495" s="20" t="str">
        <f t="shared" si="91"/>
        <v/>
      </c>
      <c r="I495" s="19" t="str">
        <f t="shared" si="92"/>
        <v/>
      </c>
      <c r="J495" s="19" t="str">
        <f>IF(OR($A495="",$H495=""),"",IF($H495="Not in Web Tool","Unmatched",_xlfn.XLOOKUP($H495,'RAW Data'!$E:$E,'RAW Data'!$F:$F,"Unmapped")))</f>
        <v/>
      </c>
      <c r="K495" s="19" t="str">
        <f t="shared" si="93"/>
        <v/>
      </c>
      <c r="M495" s="21" t="str">
        <f t="shared" si="94"/>
        <v/>
      </c>
      <c r="N495" s="21" t="str">
        <f t="shared" si="95"/>
        <v/>
      </c>
      <c r="P495" s="22" t="s">
        <v>224</v>
      </c>
      <c r="Q495" s="23">
        <v>491</v>
      </c>
      <c r="R495" s="23" t="str">
        <f>IF($C$3="Live Paste",IF($P495="","",$P495&amp;""),IF($AD$3="","",INDEX('Extraction History'!$A$3:$DT$9102,$Q495,$AD$3)&amp;""))</f>
        <v> 8  3  1</v>
      </c>
      <c r="S495" s="23">
        <f t="shared" si="102"/>
        <v>2943</v>
      </c>
      <c r="T495" s="23" t="str">
        <f t="shared" si="96"/>
        <v/>
      </c>
      <c r="U495" s="23" t="str">
        <f t="shared" si="97"/>
        <v/>
      </c>
      <c r="V495" s="24" t="str">
        <f t="shared" si="98"/>
        <v/>
      </c>
      <c r="W495" s="23">
        <f t="shared" si="103"/>
        <v>2944</v>
      </c>
      <c r="X495" s="23" t="str">
        <f t="shared" si="99"/>
        <v/>
      </c>
      <c r="Y495" s="23" t="str">
        <f t="shared" si="100"/>
        <v/>
      </c>
      <c r="Z495" s="23" t="str">
        <f t="shared" si="101"/>
        <v/>
      </c>
      <c r="AA495" s="25" t="str">
        <f>IF($U495="","",IF(COUNTIF(HC!$C:$C,$U495)&gt;0,"Y",IF(COUNTIF($U$5:$U495,$U495)=1,"N","dup")))</f>
        <v/>
      </c>
    </row>
    <row r="496" spans="1:27" x14ac:dyDescent="0.3">
      <c r="A496" s="19" t="str">
        <f>IF(INDEX('Agents Shift'!$B:$B,ROW())="","",INDEX('Agents Shift'!$B:$B,ROW()))</f>
        <v/>
      </c>
      <c r="B496" s="20" t="str">
        <f>IF($A496="","",_xlfn.XLOOKUP($A496,HC!$A:$A,HC!$B:$B,""))</f>
        <v/>
      </c>
      <c r="C496" s="19" t="str">
        <f>IF($A496="","",_xlfn.XLOOKUP($A496,HC!$A:$A,HC!$E:$E,""))</f>
        <v/>
      </c>
      <c r="D496" s="20" t="str">
        <f>IF($A496="","",_xlfn.XLOOKUP($A496,HC!$A:$A,HC!$D:$D,""))</f>
        <v/>
      </c>
      <c r="E496" s="68" t="str">
        <f>IF(OR($A496="",$AE$3=""),"",IFERROR(IF(ISBLANK(INDEX('Agents Shift'!$F:$S,MATCH($A496,'Agents Shift'!$B:$B,0),$AE$3)),"",INDEX('Agents Shift'!$F:$S,MATCH($A496,'Agents Shift'!$B:$B,0),$AE$3)),""))</f>
        <v/>
      </c>
      <c r="F496" s="68" t="str">
        <f>IF(OR($A496="",$AE$3=""),"",IFERROR(IF(ISBLANK(INDEX('Agents Shift'!$F:$S,MATCH($A496,'Agents Shift'!$B:$B,0),$AE$3+1)),"",INDEX('Agents Shift'!$F:$S,MATCH($A496,'Agents Shift'!$B:$B,0),$AE$3+1)),""))</f>
        <v/>
      </c>
      <c r="G496" s="20" t="str">
        <f>IF($A496="","",_xlfn.XLOOKUP($A496,HC!$A:$A,HC!$C:$C,""))</f>
        <v/>
      </c>
      <c r="H496" s="20" t="str">
        <f t="shared" si="91"/>
        <v/>
      </c>
      <c r="I496" s="19" t="str">
        <f t="shared" si="92"/>
        <v/>
      </c>
      <c r="J496" s="19" t="str">
        <f>IF(OR($A496="",$H496=""),"",IF($H496="Not in Web Tool","Unmatched",_xlfn.XLOOKUP($H496,'RAW Data'!$E:$E,'RAW Data'!$F:$F,"Unmapped")))</f>
        <v/>
      </c>
      <c r="K496" s="19" t="str">
        <f t="shared" si="93"/>
        <v/>
      </c>
      <c r="M496" s="21" t="str">
        <f t="shared" si="94"/>
        <v/>
      </c>
      <c r="N496" s="21" t="str">
        <f t="shared" si="95"/>
        <v/>
      </c>
      <c r="P496" s="22" t="s">
        <v>281</v>
      </c>
      <c r="Q496" s="23">
        <v>492</v>
      </c>
      <c r="R496" s="23" t="str">
        <f>IF($C$3="Live Paste",IF($P496="","",$P496&amp;""),IF($AD$3="","",INDEX('Extraction History'!$A$3:$DT$9102,$Q496,$AD$3)&amp;""))</f>
        <v> --:--:--  --:--:-- 9 June 2026 08:21 · 07:38:42</v>
      </c>
      <c r="S496" s="23">
        <f t="shared" si="102"/>
        <v>2949</v>
      </c>
      <c r="T496" s="23" t="str">
        <f t="shared" si="96"/>
        <v/>
      </c>
      <c r="U496" s="23" t="str">
        <f t="shared" si="97"/>
        <v/>
      </c>
      <c r="V496" s="24" t="str">
        <f t="shared" si="98"/>
        <v/>
      </c>
      <c r="W496" s="23">
        <f t="shared" si="103"/>
        <v>2950</v>
      </c>
      <c r="X496" s="23" t="str">
        <f t="shared" si="99"/>
        <v/>
      </c>
      <c r="Y496" s="23" t="str">
        <f t="shared" si="100"/>
        <v/>
      </c>
      <c r="Z496" s="23" t="str">
        <f t="shared" si="101"/>
        <v/>
      </c>
      <c r="AA496" s="25" t="str">
        <f>IF($U496="","",IF(COUNTIF(HC!$C:$C,$U496)&gt;0,"Y",IF(COUNTIF($U$5:$U496,$U496)=1,"N","dup")))</f>
        <v/>
      </c>
    </row>
    <row r="497" spans="1:27" x14ac:dyDescent="0.3">
      <c r="A497" s="19" t="str">
        <f>IF(INDEX('Agents Shift'!$B:$B,ROW())="","",INDEX('Agents Shift'!$B:$B,ROW()))</f>
        <v/>
      </c>
      <c r="B497" s="20" t="str">
        <f>IF($A497="","",_xlfn.XLOOKUP($A497,HC!$A:$A,HC!$B:$B,""))</f>
        <v/>
      </c>
      <c r="C497" s="19" t="str">
        <f>IF($A497="","",_xlfn.XLOOKUP($A497,HC!$A:$A,HC!$E:$E,""))</f>
        <v/>
      </c>
      <c r="D497" s="20" t="str">
        <f>IF($A497="","",_xlfn.XLOOKUP($A497,HC!$A:$A,HC!$D:$D,""))</f>
        <v/>
      </c>
      <c r="E497" s="68" t="str">
        <f>IF(OR($A497="",$AE$3=""),"",IFERROR(IF(ISBLANK(INDEX('Agents Shift'!$F:$S,MATCH($A497,'Agents Shift'!$B:$B,0),$AE$3)),"",INDEX('Agents Shift'!$F:$S,MATCH($A497,'Agents Shift'!$B:$B,0),$AE$3)),""))</f>
        <v/>
      </c>
      <c r="F497" s="68" t="str">
        <f>IF(OR($A497="",$AE$3=""),"",IFERROR(IF(ISBLANK(INDEX('Agents Shift'!$F:$S,MATCH($A497,'Agents Shift'!$B:$B,0),$AE$3+1)),"",INDEX('Agents Shift'!$F:$S,MATCH($A497,'Agents Shift'!$B:$B,0),$AE$3+1)),""))</f>
        <v/>
      </c>
      <c r="G497" s="20" t="str">
        <f>IF($A497="","",_xlfn.XLOOKUP($A497,HC!$A:$A,HC!$C:$C,""))</f>
        <v/>
      </c>
      <c r="H497" s="20" t="str">
        <f t="shared" si="91"/>
        <v/>
      </c>
      <c r="I497" s="19" t="str">
        <f t="shared" si="92"/>
        <v/>
      </c>
      <c r="J497" s="19" t="str">
        <f>IF(OR($A497="",$H497=""),"",IF($H497="Not in Web Tool","Unmatched",_xlfn.XLOOKUP($H497,'RAW Data'!$E:$E,'RAW Data'!$F:$F,"Unmapped")))</f>
        <v/>
      </c>
      <c r="K497" s="19" t="str">
        <f t="shared" si="93"/>
        <v/>
      </c>
      <c r="M497" s="21" t="str">
        <f t="shared" si="94"/>
        <v/>
      </c>
      <c r="N497" s="21" t="str">
        <f t="shared" si="95"/>
        <v/>
      </c>
      <c r="P497" s="22" t="s">
        <v>34</v>
      </c>
      <c r="Q497" s="23">
        <v>493</v>
      </c>
      <c r="R497" s="23" t="str">
        <f>IF($C$3="Live Paste",IF($P497="","",$P497&amp;""),IF($AD$3="","",INDEX('Extraction History'!$A$3:$DT$9102,$Q497,$AD$3)&amp;""))</f>
        <v>Employee State</v>
      </c>
      <c r="S497" s="23">
        <f t="shared" si="102"/>
        <v>2955</v>
      </c>
      <c r="T497" s="23" t="str">
        <f t="shared" si="96"/>
        <v/>
      </c>
      <c r="U497" s="23" t="str">
        <f t="shared" si="97"/>
        <v/>
      </c>
      <c r="V497" s="24" t="str">
        <f t="shared" si="98"/>
        <v/>
      </c>
      <c r="W497" s="23">
        <f t="shared" si="103"/>
        <v>2956</v>
      </c>
      <c r="X497" s="23" t="str">
        <f t="shared" si="99"/>
        <v/>
      </c>
      <c r="Y497" s="23" t="str">
        <f t="shared" si="100"/>
        <v/>
      </c>
      <c r="Z497" s="23" t="str">
        <f t="shared" si="101"/>
        <v/>
      </c>
      <c r="AA497" s="25" t="str">
        <f>IF($U497="","",IF(COUNTIF(HC!$C:$C,$U497)&gt;0,"Y",IF(COUNTIF($U$5:$U497,$U497)=1,"N","dup")))</f>
        <v/>
      </c>
    </row>
    <row r="498" spans="1:27" x14ac:dyDescent="0.3">
      <c r="A498" s="19" t="str">
        <f>IF(INDEX('Agents Shift'!$B:$B,ROW())="","",INDEX('Agents Shift'!$B:$B,ROW()))</f>
        <v/>
      </c>
      <c r="B498" s="20" t="str">
        <f>IF($A498="","",_xlfn.XLOOKUP($A498,HC!$A:$A,HC!$B:$B,""))</f>
        <v/>
      </c>
      <c r="C498" s="19" t="str">
        <f>IF($A498="","",_xlfn.XLOOKUP($A498,HC!$A:$A,HC!$E:$E,""))</f>
        <v/>
      </c>
      <c r="D498" s="20" t="str">
        <f>IF($A498="","",_xlfn.XLOOKUP($A498,HC!$A:$A,HC!$D:$D,""))</f>
        <v/>
      </c>
      <c r="E498" s="68" t="str">
        <f>IF(OR($A498="",$AE$3=""),"",IFERROR(IF(ISBLANK(INDEX('Agents Shift'!$F:$S,MATCH($A498,'Agents Shift'!$B:$B,0),$AE$3)),"",INDEX('Agents Shift'!$F:$S,MATCH($A498,'Agents Shift'!$B:$B,0),$AE$3)),""))</f>
        <v/>
      </c>
      <c r="F498" s="68" t="str">
        <f>IF(OR($A498="",$AE$3=""),"",IFERROR(IF(ISBLANK(INDEX('Agents Shift'!$F:$S,MATCH($A498,'Agents Shift'!$B:$B,0),$AE$3+1)),"",INDEX('Agents Shift'!$F:$S,MATCH($A498,'Agents Shift'!$B:$B,0),$AE$3+1)),""))</f>
        <v/>
      </c>
      <c r="G498" s="20" t="str">
        <f>IF($A498="","",_xlfn.XLOOKUP($A498,HC!$A:$A,HC!$C:$C,""))</f>
        <v/>
      </c>
      <c r="H498" s="20" t="str">
        <f t="shared" si="91"/>
        <v/>
      </c>
      <c r="I498" s="19" t="str">
        <f t="shared" si="92"/>
        <v/>
      </c>
      <c r="J498" s="19" t="str">
        <f>IF(OR($A498="",$H498=""),"",IF($H498="Not in Web Tool","Unmatched",_xlfn.XLOOKUP($H498,'RAW Data'!$E:$E,'RAW Data'!$F:$F,"Unmapped")))</f>
        <v/>
      </c>
      <c r="K498" s="19" t="str">
        <f t="shared" si="93"/>
        <v/>
      </c>
      <c r="M498" s="21" t="str">
        <f t="shared" si="94"/>
        <v/>
      </c>
      <c r="N498" s="21" t="str">
        <f t="shared" si="95"/>
        <v/>
      </c>
      <c r="P498" s="22" t="s">
        <v>39</v>
      </c>
      <c r="Q498" s="23">
        <v>494</v>
      </c>
      <c r="R498" s="23" t="str">
        <f>IF($C$3="Live Paste",IF($P498="","",$P498&amp;""),IF($AD$3="","",INDEX('Extraction History'!$A$3:$DT$9102,$Q498,$AD$3)&amp;""))</f>
        <v>DA</v>
      </c>
      <c r="S498" s="23">
        <f t="shared" si="102"/>
        <v>2961</v>
      </c>
      <c r="T498" s="23" t="str">
        <f t="shared" si="96"/>
        <v/>
      </c>
      <c r="U498" s="23" t="str">
        <f t="shared" si="97"/>
        <v/>
      </c>
      <c r="V498" s="24" t="str">
        <f t="shared" si="98"/>
        <v/>
      </c>
      <c r="W498" s="23">
        <f t="shared" si="103"/>
        <v>2962</v>
      </c>
      <c r="X498" s="23" t="str">
        <f t="shared" si="99"/>
        <v/>
      </c>
      <c r="Y498" s="23" t="str">
        <f t="shared" si="100"/>
        <v/>
      </c>
      <c r="Z498" s="23" t="str">
        <f t="shared" si="101"/>
        <v/>
      </c>
      <c r="AA498" s="25" t="str">
        <f>IF($U498="","",IF(COUNTIF(HC!$C:$C,$U498)&gt;0,"Y",IF(COUNTIF($U$5:$U498,$U498)=1,"N","dup")))</f>
        <v/>
      </c>
    </row>
    <row r="499" spans="1:27" x14ac:dyDescent="0.3">
      <c r="A499" s="19" t="str">
        <f>IF(INDEX('Agents Shift'!$B:$B,ROW())="","",INDEX('Agents Shift'!$B:$B,ROW()))</f>
        <v/>
      </c>
      <c r="B499" s="20" t="str">
        <f>IF($A499="","",_xlfn.XLOOKUP($A499,HC!$A:$A,HC!$B:$B,""))</f>
        <v/>
      </c>
      <c r="C499" s="19" t="str">
        <f>IF($A499="","",_xlfn.XLOOKUP($A499,HC!$A:$A,HC!$E:$E,""))</f>
        <v/>
      </c>
      <c r="D499" s="20" t="str">
        <f>IF($A499="","",_xlfn.XLOOKUP($A499,HC!$A:$A,HC!$D:$D,""))</f>
        <v/>
      </c>
      <c r="E499" s="68" t="str">
        <f>IF(OR($A499="",$AE$3=""),"",IFERROR(IF(ISBLANK(INDEX('Agents Shift'!$F:$S,MATCH($A499,'Agents Shift'!$B:$B,0),$AE$3)),"",INDEX('Agents Shift'!$F:$S,MATCH($A499,'Agents Shift'!$B:$B,0),$AE$3)),""))</f>
        <v/>
      </c>
      <c r="F499" s="68" t="str">
        <f>IF(OR($A499="",$AE$3=""),"",IFERROR(IF(ISBLANK(INDEX('Agents Shift'!$F:$S,MATCH($A499,'Agents Shift'!$B:$B,0),$AE$3+1)),"",INDEX('Agents Shift'!$F:$S,MATCH($A499,'Agents Shift'!$B:$B,0),$AE$3+1)),""))</f>
        <v/>
      </c>
      <c r="G499" s="20" t="str">
        <f>IF($A499="","",_xlfn.XLOOKUP($A499,HC!$A:$A,HC!$C:$C,""))</f>
        <v/>
      </c>
      <c r="H499" s="20" t="str">
        <f t="shared" si="91"/>
        <v/>
      </c>
      <c r="I499" s="19" t="str">
        <f t="shared" si="92"/>
        <v/>
      </c>
      <c r="J499" s="19" t="str">
        <f>IF(OR($A499="",$H499=""),"",IF($H499="Not in Web Tool","Unmatched",_xlfn.XLOOKUP($H499,'RAW Data'!$E:$E,'RAW Data'!$F:$F,"Unmapped")))</f>
        <v/>
      </c>
      <c r="K499" s="19" t="str">
        <f t="shared" si="93"/>
        <v/>
      </c>
      <c r="M499" s="21" t="str">
        <f t="shared" si="94"/>
        <v/>
      </c>
      <c r="N499" s="21" t="str">
        <f t="shared" si="95"/>
        <v/>
      </c>
      <c r="P499" s="22" t="s">
        <v>282</v>
      </c>
      <c r="Q499" s="23">
        <v>495</v>
      </c>
      <c r="R499" s="23" t="str">
        <f>IF($C$3="Live Paste",IF($P499="","",$P499&amp;""),IF($AD$3="","",INDEX('Extraction History'!$A$3:$DT$9102,$Q499,$AD$3)&amp;""))</f>
        <v>Dummy_USR 93 20293</v>
      </c>
      <c r="S499" s="23">
        <f t="shared" si="102"/>
        <v>2967</v>
      </c>
      <c r="T499" s="23" t="str">
        <f t="shared" si="96"/>
        <v/>
      </c>
      <c r="U499" s="23" t="str">
        <f t="shared" si="97"/>
        <v/>
      </c>
      <c r="V499" s="24" t="str">
        <f t="shared" si="98"/>
        <v/>
      </c>
      <c r="W499" s="23">
        <f t="shared" si="103"/>
        <v>2968</v>
      </c>
      <c r="X499" s="23" t="str">
        <f t="shared" si="99"/>
        <v/>
      </c>
      <c r="Y499" s="23" t="str">
        <f t="shared" si="100"/>
        <v/>
      </c>
      <c r="Z499" s="23" t="str">
        <f t="shared" si="101"/>
        <v/>
      </c>
      <c r="AA499" s="25" t="str">
        <f>IF($U499="","",IF(COUNTIF(HC!$C:$C,$U499)&gt;0,"Y",IF(COUNTIF($U$5:$U499,$U499)=1,"N","dup")))</f>
        <v/>
      </c>
    </row>
    <row r="500" spans="1:27" x14ac:dyDescent="0.3">
      <c r="A500" s="19" t="str">
        <f>IF(INDEX('Agents Shift'!$B:$B,ROW())="","",INDEX('Agents Shift'!$B:$B,ROW()))</f>
        <v/>
      </c>
      <c r="B500" s="20" t="str">
        <f>IF($A500="","",_xlfn.XLOOKUP($A500,HC!$A:$A,HC!$B:$B,""))</f>
        <v/>
      </c>
      <c r="C500" s="19" t="str">
        <f>IF($A500="","",_xlfn.XLOOKUP($A500,HC!$A:$A,HC!$E:$E,""))</f>
        <v/>
      </c>
      <c r="D500" s="20" t="str">
        <f>IF($A500="","",_xlfn.XLOOKUP($A500,HC!$A:$A,HC!$D:$D,""))</f>
        <v/>
      </c>
      <c r="E500" s="68" t="str">
        <f>IF(OR($A500="",$AE$3=""),"",IFERROR(IF(ISBLANK(INDEX('Agents Shift'!$F:$S,MATCH($A500,'Agents Shift'!$B:$B,0),$AE$3)),"",INDEX('Agents Shift'!$F:$S,MATCH($A500,'Agents Shift'!$B:$B,0),$AE$3)),""))</f>
        <v/>
      </c>
      <c r="F500" s="68" t="str">
        <f>IF(OR($A500="",$AE$3=""),"",IFERROR(IF(ISBLANK(INDEX('Agents Shift'!$F:$S,MATCH($A500,'Agents Shift'!$B:$B,0),$AE$3+1)),"",INDEX('Agents Shift'!$F:$S,MATCH($A500,'Agents Shift'!$B:$B,0),$AE$3+1)),""))</f>
        <v/>
      </c>
      <c r="G500" s="20" t="str">
        <f>IF($A500="","",_xlfn.XLOOKUP($A500,HC!$A:$A,HC!$C:$C,""))</f>
        <v/>
      </c>
      <c r="H500" s="20" t="str">
        <f t="shared" si="91"/>
        <v/>
      </c>
      <c r="I500" s="19" t="str">
        <f t="shared" si="92"/>
        <v/>
      </c>
      <c r="J500" s="19" t="str">
        <f>IF(OR($A500="",$H500=""),"",IF($H500="Not in Web Tool","Unmatched",_xlfn.XLOOKUP($H500,'RAW Data'!$E:$E,'RAW Data'!$F:$F,"Unmapped")))</f>
        <v/>
      </c>
      <c r="K500" s="19" t="str">
        <f t="shared" si="93"/>
        <v/>
      </c>
      <c r="M500" s="21" t="str">
        <f t="shared" si="94"/>
        <v/>
      </c>
      <c r="N500" s="21" t="str">
        <f t="shared" si="95"/>
        <v/>
      </c>
      <c r="P500" s="22" t="s">
        <v>283</v>
      </c>
      <c r="Q500" s="23">
        <v>496</v>
      </c>
      <c r="R500" s="23" t="str">
        <f>IF($C$3="Live Paste",IF($P500="","",$P500&amp;""),IF($AD$3="","",INDEX('Extraction History'!$A$3:$DT$9102,$Q500,$AD$3)&amp;""))</f>
        <v>Offline · 15:29:50</v>
      </c>
      <c r="S500" s="23">
        <f t="shared" si="102"/>
        <v>2973</v>
      </c>
      <c r="T500" s="23" t="str">
        <f t="shared" si="96"/>
        <v/>
      </c>
      <c r="U500" s="23" t="str">
        <f t="shared" si="97"/>
        <v/>
      </c>
      <c r="V500" s="24" t="str">
        <f t="shared" si="98"/>
        <v/>
      </c>
      <c r="W500" s="23">
        <f t="shared" si="103"/>
        <v>2974</v>
      </c>
      <c r="X500" s="23" t="str">
        <f t="shared" si="99"/>
        <v/>
      </c>
      <c r="Y500" s="23" t="str">
        <f t="shared" si="100"/>
        <v/>
      </c>
      <c r="Z500" s="23" t="str">
        <f t="shared" si="101"/>
        <v/>
      </c>
      <c r="AA500" s="25" t="str">
        <f>IF($U500="","",IF(COUNTIF(HC!$C:$C,$U500)&gt;0,"Y",IF(COUNTIF($U$5:$U500,$U500)=1,"N","dup")))</f>
        <v/>
      </c>
    </row>
    <row r="501" spans="1:27" x14ac:dyDescent="0.3">
      <c r="A501" s="19" t="str">
        <f>IF(INDEX('Agents Shift'!$B:$B,ROW())="","",INDEX('Agents Shift'!$B:$B,ROW()))</f>
        <v/>
      </c>
      <c r="B501" s="20" t="str">
        <f>IF($A501="","",_xlfn.XLOOKUP($A501,HC!$A:$A,HC!$B:$B,""))</f>
        <v/>
      </c>
      <c r="C501" s="19" t="str">
        <f>IF($A501="","",_xlfn.XLOOKUP($A501,HC!$A:$A,HC!$E:$E,""))</f>
        <v/>
      </c>
      <c r="D501" s="20" t="str">
        <f>IF($A501="","",_xlfn.XLOOKUP($A501,HC!$A:$A,HC!$D:$D,""))</f>
        <v/>
      </c>
      <c r="E501" s="68" t="str">
        <f>IF(OR($A501="",$AE$3=""),"",IFERROR(IF(ISBLANK(INDEX('Agents Shift'!$F:$S,MATCH($A501,'Agents Shift'!$B:$B,0),$AE$3)),"",INDEX('Agents Shift'!$F:$S,MATCH($A501,'Agents Shift'!$B:$B,0),$AE$3)),""))</f>
        <v/>
      </c>
      <c r="F501" s="68" t="str">
        <f>IF(OR($A501="",$AE$3=""),"",IFERROR(IF(ISBLANK(INDEX('Agents Shift'!$F:$S,MATCH($A501,'Agents Shift'!$B:$B,0),$AE$3+1)),"",INDEX('Agents Shift'!$F:$S,MATCH($A501,'Agents Shift'!$B:$B,0),$AE$3+1)),""))</f>
        <v/>
      </c>
      <c r="G501" s="20" t="str">
        <f>IF($A501="","",_xlfn.XLOOKUP($A501,HC!$A:$A,HC!$C:$C,""))</f>
        <v/>
      </c>
      <c r="H501" s="20" t="str">
        <f t="shared" si="91"/>
        <v/>
      </c>
      <c r="I501" s="19" t="str">
        <f t="shared" si="92"/>
        <v/>
      </c>
      <c r="J501" s="19" t="str">
        <f>IF(OR($A501="",$H501=""),"",IF($H501="Not in Web Tool","Unmatched",_xlfn.XLOOKUP($H501,'RAW Data'!$E:$E,'RAW Data'!$F:$F,"Unmapped")))</f>
        <v/>
      </c>
      <c r="K501" s="19" t="str">
        <f t="shared" si="93"/>
        <v/>
      </c>
      <c r="M501" s="21" t="str">
        <f t="shared" si="94"/>
        <v/>
      </c>
      <c r="N501" s="21" t="str">
        <f t="shared" si="95"/>
        <v/>
      </c>
      <c r="P501" s="22" t="s">
        <v>119</v>
      </c>
      <c r="Q501" s="23">
        <v>497</v>
      </c>
      <c r="R501" s="23" t="str">
        <f>IF($C$3="Live Paste",IF($P501="","",$P501&amp;""),IF($AD$3="","",INDEX('Extraction History'!$A$3:$DT$9102,$Q501,$AD$3)&amp;""))</f>
        <v> 0  0  0</v>
      </c>
      <c r="S501" s="23">
        <f t="shared" si="102"/>
        <v>2979</v>
      </c>
      <c r="T501" s="23" t="str">
        <f t="shared" si="96"/>
        <v/>
      </c>
      <c r="U501" s="23" t="str">
        <f t="shared" si="97"/>
        <v/>
      </c>
      <c r="V501" s="24" t="str">
        <f t="shared" si="98"/>
        <v/>
      </c>
      <c r="W501" s="23">
        <f t="shared" si="103"/>
        <v>2980</v>
      </c>
      <c r="X501" s="23" t="str">
        <f t="shared" si="99"/>
        <v/>
      </c>
      <c r="Y501" s="23" t="str">
        <f t="shared" si="100"/>
        <v/>
      </c>
      <c r="Z501" s="23" t="str">
        <f t="shared" si="101"/>
        <v/>
      </c>
      <c r="AA501" s="25" t="str">
        <f>IF($U501="","",IF(COUNTIF(HC!$C:$C,$U501)&gt;0,"Y",IF(COUNTIF($U$5:$U501,$U501)=1,"N","dup")))</f>
        <v/>
      </c>
    </row>
    <row r="502" spans="1:27" x14ac:dyDescent="0.3">
      <c r="A502" s="19" t="str">
        <f>IF(INDEX('Agents Shift'!$B:$B,ROW())="","",INDEX('Agents Shift'!$B:$B,ROW()))</f>
        <v/>
      </c>
      <c r="B502" s="20" t="str">
        <f>IF($A502="","",_xlfn.XLOOKUP($A502,HC!$A:$A,HC!$B:$B,""))</f>
        <v/>
      </c>
      <c r="C502" s="19" t="str">
        <f>IF($A502="","",_xlfn.XLOOKUP($A502,HC!$A:$A,HC!$E:$E,""))</f>
        <v/>
      </c>
      <c r="D502" s="20" t="str">
        <f>IF($A502="","",_xlfn.XLOOKUP($A502,HC!$A:$A,HC!$D:$D,""))</f>
        <v/>
      </c>
      <c r="E502" s="68" t="str">
        <f>IF(OR($A502="",$AE$3=""),"",IFERROR(IF(ISBLANK(INDEX('Agents Shift'!$F:$S,MATCH($A502,'Agents Shift'!$B:$B,0),$AE$3)),"",INDEX('Agents Shift'!$F:$S,MATCH($A502,'Agents Shift'!$B:$B,0),$AE$3)),""))</f>
        <v/>
      </c>
      <c r="F502" s="68" t="str">
        <f>IF(OR($A502="",$AE$3=""),"",IFERROR(IF(ISBLANK(INDEX('Agents Shift'!$F:$S,MATCH($A502,'Agents Shift'!$B:$B,0),$AE$3+1)),"",INDEX('Agents Shift'!$F:$S,MATCH($A502,'Agents Shift'!$B:$B,0),$AE$3+1)),""))</f>
        <v/>
      </c>
      <c r="G502" s="20" t="str">
        <f>IF($A502="","",_xlfn.XLOOKUP($A502,HC!$A:$A,HC!$C:$C,""))</f>
        <v/>
      </c>
      <c r="H502" s="20" t="str">
        <f t="shared" si="91"/>
        <v/>
      </c>
      <c r="I502" s="19" t="str">
        <f t="shared" si="92"/>
        <v/>
      </c>
      <c r="J502" s="19" t="str">
        <f>IF(OR($A502="",$H502=""),"",IF($H502="Not in Web Tool","Unmatched",_xlfn.XLOOKUP($H502,'RAW Data'!$E:$E,'RAW Data'!$F:$F,"Unmapped")))</f>
        <v/>
      </c>
      <c r="K502" s="19" t="str">
        <f t="shared" si="93"/>
        <v/>
      </c>
      <c r="M502" s="21" t="str">
        <f t="shared" si="94"/>
        <v/>
      </c>
      <c r="N502" s="21" t="str">
        <f t="shared" si="95"/>
        <v/>
      </c>
      <c r="P502" s="22" t="s">
        <v>188</v>
      </c>
      <c r="Q502" s="23">
        <v>498</v>
      </c>
      <c r="R502" s="23" t="str">
        <f>IF($C$3="Live Paste",IF($P502="","",$P502&amp;""),IF($AD$3="","",INDEX('Extraction History'!$A$3:$DT$9102,$Q502,$AD$3)&amp;""))</f>
        <v> --:--:--  --:--:--  --:--:--</v>
      </c>
      <c r="S502" s="23">
        <f t="shared" si="102"/>
        <v>2985</v>
      </c>
      <c r="T502" s="23" t="str">
        <f t="shared" si="96"/>
        <v/>
      </c>
      <c r="U502" s="23" t="str">
        <f t="shared" si="97"/>
        <v/>
      </c>
      <c r="V502" s="24" t="str">
        <f t="shared" si="98"/>
        <v/>
      </c>
      <c r="W502" s="23">
        <f t="shared" si="103"/>
        <v>2986</v>
      </c>
      <c r="X502" s="23" t="str">
        <f t="shared" si="99"/>
        <v/>
      </c>
      <c r="Y502" s="23" t="str">
        <f t="shared" si="100"/>
        <v/>
      </c>
      <c r="Z502" s="23" t="str">
        <f t="shared" si="101"/>
        <v/>
      </c>
      <c r="AA502" s="25" t="str">
        <f>IF($U502="","",IF(COUNTIF(HC!$C:$C,$U502)&gt;0,"Y",IF(COUNTIF($U$5:$U502,$U502)=1,"N","dup")))</f>
        <v/>
      </c>
    </row>
    <row r="503" spans="1:27" x14ac:dyDescent="0.3">
      <c r="A503" s="19" t="str">
        <f>IF(INDEX('Agents Shift'!$B:$B,ROW())="","",INDEX('Agents Shift'!$B:$B,ROW()))</f>
        <v/>
      </c>
      <c r="B503" s="20" t="str">
        <f>IF($A503="","",_xlfn.XLOOKUP($A503,HC!$A:$A,HC!$B:$B,""))</f>
        <v/>
      </c>
      <c r="C503" s="19" t="str">
        <f>IF($A503="","",_xlfn.XLOOKUP($A503,HC!$A:$A,HC!$E:$E,""))</f>
        <v/>
      </c>
      <c r="D503" s="20" t="str">
        <f>IF($A503="","",_xlfn.XLOOKUP($A503,HC!$A:$A,HC!$D:$D,""))</f>
        <v/>
      </c>
      <c r="E503" s="68" t="str">
        <f>IF(OR($A503="",$AE$3=""),"",IFERROR(IF(ISBLANK(INDEX('Agents Shift'!$F:$S,MATCH($A503,'Agents Shift'!$B:$B,0),$AE$3)),"",INDEX('Agents Shift'!$F:$S,MATCH($A503,'Agents Shift'!$B:$B,0),$AE$3)),""))</f>
        <v/>
      </c>
      <c r="F503" s="68" t="str">
        <f>IF(OR($A503="",$AE$3=""),"",IFERROR(IF(ISBLANK(INDEX('Agents Shift'!$F:$S,MATCH($A503,'Agents Shift'!$B:$B,0),$AE$3+1)),"",INDEX('Agents Shift'!$F:$S,MATCH($A503,'Agents Shift'!$B:$B,0),$AE$3+1)),""))</f>
        <v/>
      </c>
      <c r="G503" s="20" t="str">
        <f>IF($A503="","",_xlfn.XLOOKUP($A503,HC!$A:$A,HC!$C:$C,""))</f>
        <v/>
      </c>
      <c r="H503" s="20" t="str">
        <f t="shared" si="91"/>
        <v/>
      </c>
      <c r="I503" s="19" t="str">
        <f t="shared" si="92"/>
        <v/>
      </c>
      <c r="J503" s="19" t="str">
        <f>IF(OR($A503="",$H503=""),"",IF($H503="Not in Web Tool","Unmatched",_xlfn.XLOOKUP($H503,'RAW Data'!$E:$E,'RAW Data'!$F:$F,"Unmapped")))</f>
        <v/>
      </c>
      <c r="K503" s="19" t="str">
        <f t="shared" si="93"/>
        <v/>
      </c>
      <c r="M503" s="21" t="str">
        <f t="shared" si="94"/>
        <v/>
      </c>
      <c r="N503" s="21" t="str">
        <f t="shared" si="95"/>
        <v/>
      </c>
      <c r="P503" s="22" t="s">
        <v>34</v>
      </c>
      <c r="Q503" s="23">
        <v>499</v>
      </c>
      <c r="R503" s="23" t="str">
        <f>IF($C$3="Live Paste",IF($P503="","",$P503&amp;""),IF($AD$3="","",INDEX('Extraction History'!$A$3:$DT$9102,$Q503,$AD$3)&amp;""))</f>
        <v>Employee State</v>
      </c>
      <c r="S503" s="23">
        <f t="shared" si="102"/>
        <v>2991</v>
      </c>
      <c r="T503" s="23" t="str">
        <f t="shared" si="96"/>
        <v/>
      </c>
      <c r="U503" s="23" t="str">
        <f t="shared" si="97"/>
        <v/>
      </c>
      <c r="V503" s="24" t="str">
        <f t="shared" si="98"/>
        <v/>
      </c>
      <c r="W503" s="23">
        <f t="shared" si="103"/>
        <v>2992</v>
      </c>
      <c r="X503" s="23" t="str">
        <f t="shared" si="99"/>
        <v/>
      </c>
      <c r="Y503" s="23" t="str">
        <f t="shared" si="100"/>
        <v/>
      </c>
      <c r="Z503" s="23" t="str">
        <f t="shared" si="101"/>
        <v/>
      </c>
      <c r="AA503" s="25" t="str">
        <f>IF($U503="","",IF(COUNTIF(HC!$C:$C,$U503)&gt;0,"Y",IF(COUNTIF($U$5:$U503,$U503)=1,"N","dup")))</f>
        <v/>
      </c>
    </row>
    <row r="504" spans="1:27" x14ac:dyDescent="0.3">
      <c r="A504" s="19" t="str">
        <f>IF(INDEX('Agents Shift'!$B:$B,ROW())="","",INDEX('Agents Shift'!$B:$B,ROW()))</f>
        <v/>
      </c>
      <c r="B504" s="20" t="str">
        <f>IF($A504="","",_xlfn.XLOOKUP($A504,HC!$A:$A,HC!$B:$B,""))</f>
        <v/>
      </c>
      <c r="C504" s="19" t="str">
        <f>IF($A504="","",_xlfn.XLOOKUP($A504,HC!$A:$A,HC!$E:$E,""))</f>
        <v/>
      </c>
      <c r="D504" s="20" t="str">
        <f>IF($A504="","",_xlfn.XLOOKUP($A504,HC!$A:$A,HC!$D:$D,""))</f>
        <v/>
      </c>
      <c r="E504" s="68" t="str">
        <f>IF(OR($A504="",$AE$3=""),"",IFERROR(IF(ISBLANK(INDEX('Agents Shift'!$F:$S,MATCH($A504,'Agents Shift'!$B:$B,0),$AE$3)),"",INDEX('Agents Shift'!$F:$S,MATCH($A504,'Agents Shift'!$B:$B,0),$AE$3)),""))</f>
        <v/>
      </c>
      <c r="F504" s="68" t="str">
        <f>IF(OR($A504="",$AE$3=""),"",IFERROR(IF(ISBLANK(INDEX('Agents Shift'!$F:$S,MATCH($A504,'Agents Shift'!$B:$B,0),$AE$3+1)),"",INDEX('Agents Shift'!$F:$S,MATCH($A504,'Agents Shift'!$B:$B,0),$AE$3+1)),""))</f>
        <v/>
      </c>
      <c r="G504" s="20" t="str">
        <f>IF($A504="","",_xlfn.XLOOKUP($A504,HC!$A:$A,HC!$C:$C,""))</f>
        <v/>
      </c>
      <c r="H504" s="20" t="str">
        <f t="shared" si="91"/>
        <v/>
      </c>
      <c r="I504" s="19" t="str">
        <f t="shared" si="92"/>
        <v/>
      </c>
      <c r="J504" s="19" t="str">
        <f>IF(OR($A504="",$H504=""),"",IF($H504="Not in Web Tool","Unmatched",_xlfn.XLOOKUP($H504,'RAW Data'!$E:$E,'RAW Data'!$F:$F,"Unmapped")))</f>
        <v/>
      </c>
      <c r="K504" s="19" t="str">
        <f t="shared" si="93"/>
        <v/>
      </c>
      <c r="M504" s="21" t="str">
        <f t="shared" si="94"/>
        <v/>
      </c>
      <c r="N504" s="21" t="str">
        <f t="shared" si="95"/>
        <v/>
      </c>
      <c r="P504" s="22" t="s">
        <v>39</v>
      </c>
      <c r="Q504" s="23">
        <v>500</v>
      </c>
      <c r="R504" s="23" t="str">
        <f>IF($C$3="Live Paste",IF($P504="","",$P504&amp;""),IF($AD$3="","",INDEX('Extraction History'!$A$3:$DT$9102,$Q504,$AD$3)&amp;""))</f>
        <v>DA</v>
      </c>
      <c r="S504" s="23">
        <f t="shared" si="102"/>
        <v>2997</v>
      </c>
      <c r="T504" s="23" t="str">
        <f t="shared" si="96"/>
        <v/>
      </c>
      <c r="U504" s="23" t="str">
        <f t="shared" si="97"/>
        <v/>
      </c>
      <c r="V504" s="24" t="str">
        <f t="shared" si="98"/>
        <v/>
      </c>
      <c r="W504" s="23">
        <f t="shared" si="103"/>
        <v>2998</v>
      </c>
      <c r="X504" s="23" t="str">
        <f t="shared" si="99"/>
        <v/>
      </c>
      <c r="Y504" s="23" t="str">
        <f t="shared" si="100"/>
        <v/>
      </c>
      <c r="Z504" s="23" t="str">
        <f t="shared" si="101"/>
        <v/>
      </c>
      <c r="AA504" s="25" t="str">
        <f>IF($U504="","",IF(COUNTIF(HC!$C:$C,$U504)&gt;0,"Y",IF(COUNTIF($U$5:$U504,$U504)=1,"N","dup")))</f>
        <v/>
      </c>
    </row>
    <row r="505" spans="1:27" x14ac:dyDescent="0.3">
      <c r="A505" s="19" t="str">
        <f>IF(INDEX('Agents Shift'!$B:$B,ROW())="","",INDEX('Agents Shift'!$B:$B,ROW()))</f>
        <v/>
      </c>
      <c r="B505" s="20" t="str">
        <f>IF($A505="","",_xlfn.XLOOKUP($A505,HC!$A:$A,HC!$B:$B,""))</f>
        <v/>
      </c>
      <c r="C505" s="19" t="str">
        <f>IF($A505="","",_xlfn.XLOOKUP($A505,HC!$A:$A,HC!$E:$E,""))</f>
        <v/>
      </c>
      <c r="D505" s="20" t="str">
        <f>IF($A505="","",_xlfn.XLOOKUP($A505,HC!$A:$A,HC!$D:$D,""))</f>
        <v/>
      </c>
      <c r="E505" s="68" t="str">
        <f>IF(OR($A505="",$AE$3=""),"",IFERROR(IF(ISBLANK(INDEX('Agents Shift'!$F:$S,MATCH($A505,'Agents Shift'!$B:$B,0),$AE$3)),"",INDEX('Agents Shift'!$F:$S,MATCH($A505,'Agents Shift'!$B:$B,0),$AE$3)),""))</f>
        <v/>
      </c>
      <c r="F505" s="68" t="str">
        <f>IF(OR($A505="",$AE$3=""),"",IFERROR(IF(ISBLANK(INDEX('Agents Shift'!$F:$S,MATCH($A505,'Agents Shift'!$B:$B,0),$AE$3+1)),"",INDEX('Agents Shift'!$F:$S,MATCH($A505,'Agents Shift'!$B:$B,0),$AE$3+1)),""))</f>
        <v/>
      </c>
      <c r="G505" s="20" t="str">
        <f>IF($A505="","",_xlfn.XLOOKUP($A505,HC!$A:$A,HC!$C:$C,""))</f>
        <v/>
      </c>
      <c r="H505" s="20" t="str">
        <f t="shared" si="91"/>
        <v/>
      </c>
      <c r="I505" s="19" t="str">
        <f t="shared" si="92"/>
        <v/>
      </c>
      <c r="J505" s="19" t="str">
        <f>IF(OR($A505="",$H505=""),"",IF($H505="Not in Web Tool","Unmatched",_xlfn.XLOOKUP($H505,'RAW Data'!$E:$E,'RAW Data'!$F:$F,"Unmapped")))</f>
        <v/>
      </c>
      <c r="K505" s="19" t="str">
        <f t="shared" si="93"/>
        <v/>
      </c>
      <c r="M505" s="21" t="str">
        <f t="shared" si="94"/>
        <v/>
      </c>
      <c r="N505" s="21" t="str">
        <f t="shared" si="95"/>
        <v/>
      </c>
      <c r="P505" s="22" t="s">
        <v>284</v>
      </c>
      <c r="Q505" s="23">
        <v>501</v>
      </c>
      <c r="R505" s="23" t="str">
        <f>IF($C$3="Live Paste",IF($P505="","",$P505&amp;""),IF($AD$3="","",INDEX('Extraction History'!$A$3:$DT$9102,$Q505,$AD$3)&amp;""))</f>
        <v>Dummy_USR 92 20266</v>
      </c>
      <c r="S505" s="23">
        <f t="shared" si="102"/>
        <v>3003</v>
      </c>
      <c r="T505" s="23" t="str">
        <f t="shared" si="96"/>
        <v/>
      </c>
      <c r="U505" s="23" t="str">
        <f t="shared" si="97"/>
        <v/>
      </c>
      <c r="V505" s="24" t="str">
        <f t="shared" si="98"/>
        <v/>
      </c>
      <c r="W505" s="23">
        <f t="shared" si="103"/>
        <v>3004</v>
      </c>
      <c r="X505" s="23" t="str">
        <f t="shared" si="99"/>
        <v/>
      </c>
      <c r="Y505" s="23" t="str">
        <f t="shared" si="100"/>
        <v/>
      </c>
      <c r="Z505" s="23" t="str">
        <f t="shared" si="101"/>
        <v/>
      </c>
      <c r="AA505" s="25" t="str">
        <f>IF($U505="","",IF(COUNTIF(HC!$C:$C,$U505)&gt;0,"Y",IF(COUNTIF($U$5:$U505,$U505)=1,"N","dup")))</f>
        <v/>
      </c>
    </row>
    <row r="506" spans="1:27" x14ac:dyDescent="0.3">
      <c r="A506" s="19" t="str">
        <f>IF(INDEX('Agents Shift'!$B:$B,ROW())="","",INDEX('Agents Shift'!$B:$B,ROW()))</f>
        <v/>
      </c>
      <c r="B506" s="20" t="str">
        <f>IF($A506="","",_xlfn.XLOOKUP($A506,HC!$A:$A,HC!$B:$B,""))</f>
        <v/>
      </c>
      <c r="C506" s="19" t="str">
        <f>IF($A506="","",_xlfn.XLOOKUP($A506,HC!$A:$A,HC!$E:$E,""))</f>
        <v/>
      </c>
      <c r="D506" s="20" t="str">
        <f>IF($A506="","",_xlfn.XLOOKUP($A506,HC!$A:$A,HC!$D:$D,""))</f>
        <v/>
      </c>
      <c r="E506" s="68" t="str">
        <f>IF(OR($A506="",$AE$3=""),"",IFERROR(IF(ISBLANK(INDEX('Agents Shift'!$F:$S,MATCH($A506,'Agents Shift'!$B:$B,0),$AE$3)),"",INDEX('Agents Shift'!$F:$S,MATCH($A506,'Agents Shift'!$B:$B,0),$AE$3)),""))</f>
        <v/>
      </c>
      <c r="F506" s="68" t="str">
        <f>IF(OR($A506="",$AE$3=""),"",IFERROR(IF(ISBLANK(INDEX('Agents Shift'!$F:$S,MATCH($A506,'Agents Shift'!$B:$B,0),$AE$3+1)),"",INDEX('Agents Shift'!$F:$S,MATCH($A506,'Agents Shift'!$B:$B,0),$AE$3+1)),""))</f>
        <v/>
      </c>
      <c r="G506" s="20" t="str">
        <f>IF($A506="","",_xlfn.XLOOKUP($A506,HC!$A:$A,HC!$C:$C,""))</f>
        <v/>
      </c>
      <c r="H506" s="20" t="str">
        <f t="shared" si="91"/>
        <v/>
      </c>
      <c r="I506" s="19" t="str">
        <f t="shared" si="92"/>
        <v/>
      </c>
      <c r="J506" s="19" t="str">
        <f>IF(OR($A506="",$H506=""),"",IF($H506="Not in Web Tool","Unmatched",_xlfn.XLOOKUP($H506,'RAW Data'!$E:$E,'RAW Data'!$F:$F,"Unmapped")))</f>
        <v/>
      </c>
      <c r="K506" s="19" t="str">
        <f t="shared" si="93"/>
        <v/>
      </c>
      <c r="M506" s="21" t="str">
        <f t="shared" si="94"/>
        <v/>
      </c>
      <c r="N506" s="21" t="str">
        <f t="shared" si="95"/>
        <v/>
      </c>
      <c r="P506" s="22" t="s">
        <v>285</v>
      </c>
      <c r="Q506" s="23">
        <v>502</v>
      </c>
      <c r="R506" s="23" t="str">
        <f>IF($C$3="Live Paste",IF($P506="","",$P506&amp;""),IF($AD$3="","",INDEX('Extraction History'!$A$3:$DT$9102,$Q506,$AD$3)&amp;""))</f>
        <v>Lunch · 15:42</v>
      </c>
      <c r="S506" s="23">
        <f t="shared" si="102"/>
        <v>3009</v>
      </c>
      <c r="T506" s="23" t="str">
        <f t="shared" si="96"/>
        <v/>
      </c>
      <c r="U506" s="23" t="str">
        <f t="shared" si="97"/>
        <v/>
      </c>
      <c r="V506" s="24" t="str">
        <f t="shared" si="98"/>
        <v/>
      </c>
      <c r="W506" s="23">
        <f t="shared" si="103"/>
        <v>3010</v>
      </c>
      <c r="X506" s="23" t="str">
        <f t="shared" si="99"/>
        <v/>
      </c>
      <c r="Y506" s="23" t="str">
        <f t="shared" si="100"/>
        <v/>
      </c>
      <c r="Z506" s="23" t="str">
        <f t="shared" si="101"/>
        <v/>
      </c>
      <c r="AA506" s="25" t="str">
        <f>IF($U506="","",IF(COUNTIF(HC!$C:$C,$U506)&gt;0,"Y",IF(COUNTIF($U$5:$U506,$U506)=1,"N","dup")))</f>
        <v/>
      </c>
    </row>
    <row r="507" spans="1:27" x14ac:dyDescent="0.3">
      <c r="A507" s="19" t="str">
        <f>IF(INDEX('Agents Shift'!$B:$B,ROW())="","",INDEX('Agents Shift'!$B:$B,ROW()))</f>
        <v/>
      </c>
      <c r="B507" s="20" t="str">
        <f>IF($A507="","",_xlfn.XLOOKUP($A507,HC!$A:$A,HC!$B:$B,""))</f>
        <v/>
      </c>
      <c r="C507" s="19" t="str">
        <f>IF($A507="","",_xlfn.XLOOKUP($A507,HC!$A:$A,HC!$E:$E,""))</f>
        <v/>
      </c>
      <c r="D507" s="20" t="str">
        <f>IF($A507="","",_xlfn.XLOOKUP($A507,HC!$A:$A,HC!$D:$D,""))</f>
        <v/>
      </c>
      <c r="E507" s="68" t="str">
        <f>IF(OR($A507="",$AE$3=""),"",IFERROR(IF(ISBLANK(INDEX('Agents Shift'!$F:$S,MATCH($A507,'Agents Shift'!$B:$B,0),$AE$3)),"",INDEX('Agents Shift'!$F:$S,MATCH($A507,'Agents Shift'!$B:$B,0),$AE$3)),""))</f>
        <v/>
      </c>
      <c r="F507" s="68" t="str">
        <f>IF(OR($A507="",$AE$3=""),"",IFERROR(IF(ISBLANK(INDEX('Agents Shift'!$F:$S,MATCH($A507,'Agents Shift'!$B:$B,0),$AE$3+1)),"",INDEX('Agents Shift'!$F:$S,MATCH($A507,'Agents Shift'!$B:$B,0),$AE$3+1)),""))</f>
        <v/>
      </c>
      <c r="G507" s="20" t="str">
        <f>IF($A507="","",_xlfn.XLOOKUP($A507,HC!$A:$A,HC!$C:$C,""))</f>
        <v/>
      </c>
      <c r="H507" s="20" t="str">
        <f t="shared" si="91"/>
        <v/>
      </c>
      <c r="I507" s="19" t="str">
        <f t="shared" si="92"/>
        <v/>
      </c>
      <c r="J507" s="19" t="str">
        <f>IF(OR($A507="",$H507=""),"",IF($H507="Not in Web Tool","Unmatched",_xlfn.XLOOKUP($H507,'RAW Data'!$E:$E,'RAW Data'!$F:$F,"Unmapped")))</f>
        <v/>
      </c>
      <c r="K507" s="19" t="str">
        <f t="shared" si="93"/>
        <v/>
      </c>
      <c r="M507" s="21" t="str">
        <f t="shared" si="94"/>
        <v/>
      </c>
      <c r="N507" s="21" t="str">
        <f t="shared" si="95"/>
        <v/>
      </c>
      <c r="P507" s="22" t="s">
        <v>286</v>
      </c>
      <c r="Q507" s="23">
        <v>503</v>
      </c>
      <c r="R507" s="23" t="str">
        <f>IF($C$3="Live Paste",IF($P507="","",$P507&amp;""),IF($AD$3="","",INDEX('Extraction History'!$A$3:$DT$9102,$Q507,$AD$3)&amp;""))</f>
        <v> 12  3  4</v>
      </c>
      <c r="S507" s="23">
        <f t="shared" si="102"/>
        <v>3015</v>
      </c>
      <c r="T507" s="23" t="str">
        <f t="shared" si="96"/>
        <v/>
      </c>
      <c r="U507" s="23" t="str">
        <f t="shared" si="97"/>
        <v/>
      </c>
      <c r="V507" s="24" t="str">
        <f t="shared" si="98"/>
        <v/>
      </c>
      <c r="W507" s="23">
        <f t="shared" si="103"/>
        <v>3016</v>
      </c>
      <c r="X507" s="23" t="str">
        <f t="shared" si="99"/>
        <v/>
      </c>
      <c r="Y507" s="23" t="str">
        <f t="shared" si="100"/>
        <v/>
      </c>
      <c r="Z507" s="23" t="str">
        <f t="shared" si="101"/>
        <v/>
      </c>
      <c r="AA507" s="25" t="str">
        <f>IF($U507="","",IF(COUNTIF(HC!$C:$C,$U507)&gt;0,"Y",IF(COUNTIF($U$5:$U507,$U507)=1,"N","dup")))</f>
        <v/>
      </c>
    </row>
    <row r="508" spans="1:27" x14ac:dyDescent="0.3">
      <c r="A508" s="19" t="str">
        <f>IF(INDEX('Agents Shift'!$B:$B,ROW())="","",INDEX('Agents Shift'!$B:$B,ROW()))</f>
        <v/>
      </c>
      <c r="B508" s="20" t="str">
        <f>IF($A508="","",_xlfn.XLOOKUP($A508,HC!$A:$A,HC!$B:$B,""))</f>
        <v/>
      </c>
      <c r="C508" s="19" t="str">
        <f>IF($A508="","",_xlfn.XLOOKUP($A508,HC!$A:$A,HC!$E:$E,""))</f>
        <v/>
      </c>
      <c r="D508" s="20" t="str">
        <f>IF($A508="","",_xlfn.XLOOKUP($A508,HC!$A:$A,HC!$D:$D,""))</f>
        <v/>
      </c>
      <c r="E508" s="68" t="str">
        <f>IF(OR($A508="",$AE$3=""),"",IFERROR(IF(ISBLANK(INDEX('Agents Shift'!$F:$S,MATCH($A508,'Agents Shift'!$B:$B,0),$AE$3)),"",INDEX('Agents Shift'!$F:$S,MATCH($A508,'Agents Shift'!$B:$B,0),$AE$3)),""))</f>
        <v/>
      </c>
      <c r="F508" s="68" t="str">
        <f>IF(OR($A508="",$AE$3=""),"",IFERROR(IF(ISBLANK(INDEX('Agents Shift'!$F:$S,MATCH($A508,'Agents Shift'!$B:$B,0),$AE$3+1)),"",INDEX('Agents Shift'!$F:$S,MATCH($A508,'Agents Shift'!$B:$B,0),$AE$3+1)),""))</f>
        <v/>
      </c>
      <c r="G508" s="20" t="str">
        <f>IF($A508="","",_xlfn.XLOOKUP($A508,HC!$A:$A,HC!$C:$C,""))</f>
        <v/>
      </c>
      <c r="H508" s="20" t="str">
        <f t="shared" si="91"/>
        <v/>
      </c>
      <c r="I508" s="19" t="str">
        <f t="shared" si="92"/>
        <v/>
      </c>
      <c r="J508" s="19" t="str">
        <f>IF(OR($A508="",$H508=""),"",IF($H508="Not in Web Tool","Unmatched",_xlfn.XLOOKUP($H508,'RAW Data'!$E:$E,'RAW Data'!$F:$F,"Unmapped")))</f>
        <v/>
      </c>
      <c r="K508" s="19" t="str">
        <f t="shared" si="93"/>
        <v/>
      </c>
      <c r="M508" s="21" t="str">
        <f t="shared" si="94"/>
        <v/>
      </c>
      <c r="N508" s="21" t="str">
        <f t="shared" si="95"/>
        <v/>
      </c>
      <c r="P508" s="22" t="s">
        <v>287</v>
      </c>
      <c r="Q508" s="23">
        <v>504</v>
      </c>
      <c r="R508" s="23" t="str">
        <f>IF($C$3="Live Paste",IF($P508="","",$P508&amp;""),IF($AD$3="","",INDEX('Extraction History'!$A$3:$DT$9102,$Q508,$AD$3)&amp;""))</f>
        <v> --:--:--  --:--:-- 9 June 2026 08:47 · 07:12:38</v>
      </c>
      <c r="S508" s="23">
        <f t="shared" si="102"/>
        <v>3021</v>
      </c>
      <c r="T508" s="23" t="str">
        <f t="shared" si="96"/>
        <v/>
      </c>
      <c r="U508" s="23" t="str">
        <f t="shared" si="97"/>
        <v/>
      </c>
      <c r="V508" s="24" t="str">
        <f t="shared" si="98"/>
        <v/>
      </c>
      <c r="W508" s="23">
        <f t="shared" si="103"/>
        <v>3022</v>
      </c>
      <c r="X508" s="23" t="str">
        <f t="shared" si="99"/>
        <v/>
      </c>
      <c r="Y508" s="23" t="str">
        <f t="shared" si="100"/>
        <v/>
      </c>
      <c r="Z508" s="23" t="str">
        <f t="shared" si="101"/>
        <v/>
      </c>
      <c r="AA508" s="25" t="str">
        <f>IF($U508="","",IF(COUNTIF(HC!$C:$C,$U508)&gt;0,"Y",IF(COUNTIF($U$5:$U508,$U508)=1,"N","dup")))</f>
        <v/>
      </c>
    </row>
    <row r="509" spans="1:27" x14ac:dyDescent="0.3">
      <c r="A509" s="19" t="str">
        <f>IF(INDEX('Agents Shift'!$B:$B,ROW())="","",INDEX('Agents Shift'!$B:$B,ROW()))</f>
        <v/>
      </c>
      <c r="B509" s="20" t="str">
        <f>IF($A509="","",_xlfn.XLOOKUP($A509,HC!$A:$A,HC!$B:$B,""))</f>
        <v/>
      </c>
      <c r="C509" s="19" t="str">
        <f>IF($A509="","",_xlfn.XLOOKUP($A509,HC!$A:$A,HC!$E:$E,""))</f>
        <v/>
      </c>
      <c r="D509" s="20" t="str">
        <f>IF($A509="","",_xlfn.XLOOKUP($A509,HC!$A:$A,HC!$D:$D,""))</f>
        <v/>
      </c>
      <c r="E509" s="68" t="str">
        <f>IF(OR($A509="",$AE$3=""),"",IFERROR(IF(ISBLANK(INDEX('Agents Shift'!$F:$S,MATCH($A509,'Agents Shift'!$B:$B,0),$AE$3)),"",INDEX('Agents Shift'!$F:$S,MATCH($A509,'Agents Shift'!$B:$B,0),$AE$3)),""))</f>
        <v/>
      </c>
      <c r="F509" s="68" t="str">
        <f>IF(OR($A509="",$AE$3=""),"",IFERROR(IF(ISBLANK(INDEX('Agents Shift'!$F:$S,MATCH($A509,'Agents Shift'!$B:$B,0),$AE$3+1)),"",INDEX('Agents Shift'!$F:$S,MATCH($A509,'Agents Shift'!$B:$B,0),$AE$3+1)),""))</f>
        <v/>
      </c>
      <c r="G509" s="20" t="str">
        <f>IF($A509="","",_xlfn.XLOOKUP($A509,HC!$A:$A,HC!$C:$C,""))</f>
        <v/>
      </c>
      <c r="H509" s="20" t="str">
        <f t="shared" si="91"/>
        <v/>
      </c>
      <c r="I509" s="19" t="str">
        <f t="shared" si="92"/>
        <v/>
      </c>
      <c r="J509" s="19" t="str">
        <f>IF(OR($A509="",$H509=""),"",IF($H509="Not in Web Tool","Unmatched",_xlfn.XLOOKUP($H509,'RAW Data'!$E:$E,'RAW Data'!$F:$F,"Unmapped")))</f>
        <v/>
      </c>
      <c r="K509" s="19" t="str">
        <f t="shared" si="93"/>
        <v/>
      </c>
      <c r="M509" s="21" t="str">
        <f t="shared" si="94"/>
        <v/>
      </c>
      <c r="N509" s="21" t="str">
        <f t="shared" si="95"/>
        <v/>
      </c>
      <c r="P509" s="22" t="s">
        <v>34</v>
      </c>
      <c r="Q509" s="23">
        <v>505</v>
      </c>
      <c r="R509" s="23" t="str">
        <f>IF($C$3="Live Paste",IF($P509="","",$P509&amp;""),IF($AD$3="","",INDEX('Extraction History'!$A$3:$DT$9102,$Q509,$AD$3)&amp;""))</f>
        <v>Employee State</v>
      </c>
      <c r="S509" s="23">
        <f t="shared" si="102"/>
        <v>3027</v>
      </c>
      <c r="T509" s="23" t="str">
        <f t="shared" si="96"/>
        <v/>
      </c>
      <c r="U509" s="23" t="str">
        <f t="shared" si="97"/>
        <v/>
      </c>
      <c r="V509" s="24" t="str">
        <f t="shared" si="98"/>
        <v/>
      </c>
      <c r="W509" s="23">
        <f t="shared" si="103"/>
        <v>3028</v>
      </c>
      <c r="X509" s="23" t="str">
        <f t="shared" si="99"/>
        <v/>
      </c>
      <c r="Y509" s="23" t="str">
        <f t="shared" si="100"/>
        <v/>
      </c>
      <c r="Z509" s="23" t="str">
        <f t="shared" si="101"/>
        <v/>
      </c>
      <c r="AA509" s="25" t="str">
        <f>IF($U509="","",IF(COUNTIF(HC!$C:$C,$U509)&gt;0,"Y",IF(COUNTIF($U$5:$U509,$U509)=1,"N","dup")))</f>
        <v/>
      </c>
    </row>
    <row r="510" spans="1:27" x14ac:dyDescent="0.3">
      <c r="A510" s="19" t="str">
        <f>IF(INDEX('Agents Shift'!$B:$B,ROW())="","",INDEX('Agents Shift'!$B:$B,ROW()))</f>
        <v/>
      </c>
      <c r="B510" s="20" t="str">
        <f>IF($A510="","",_xlfn.XLOOKUP($A510,HC!$A:$A,HC!$B:$B,""))</f>
        <v/>
      </c>
      <c r="C510" s="19" t="str">
        <f>IF($A510="","",_xlfn.XLOOKUP($A510,HC!$A:$A,HC!$E:$E,""))</f>
        <v/>
      </c>
      <c r="D510" s="20" t="str">
        <f>IF($A510="","",_xlfn.XLOOKUP($A510,HC!$A:$A,HC!$D:$D,""))</f>
        <v/>
      </c>
      <c r="E510" s="68" t="str">
        <f>IF(OR($A510="",$AE$3=""),"",IFERROR(IF(ISBLANK(INDEX('Agents Shift'!$F:$S,MATCH($A510,'Agents Shift'!$B:$B,0),$AE$3)),"",INDEX('Agents Shift'!$F:$S,MATCH($A510,'Agents Shift'!$B:$B,0),$AE$3)),""))</f>
        <v/>
      </c>
      <c r="F510" s="68" t="str">
        <f>IF(OR($A510="",$AE$3=""),"",IFERROR(IF(ISBLANK(INDEX('Agents Shift'!$F:$S,MATCH($A510,'Agents Shift'!$B:$B,0),$AE$3+1)),"",INDEX('Agents Shift'!$F:$S,MATCH($A510,'Agents Shift'!$B:$B,0),$AE$3+1)),""))</f>
        <v/>
      </c>
      <c r="G510" s="20" t="str">
        <f>IF($A510="","",_xlfn.XLOOKUP($A510,HC!$A:$A,HC!$C:$C,""))</f>
        <v/>
      </c>
      <c r="H510" s="20" t="str">
        <f t="shared" si="91"/>
        <v/>
      </c>
      <c r="I510" s="19" t="str">
        <f t="shared" si="92"/>
        <v/>
      </c>
      <c r="J510" s="19" t="str">
        <f>IF(OR($A510="",$H510=""),"",IF($H510="Not in Web Tool","Unmatched",_xlfn.XLOOKUP($H510,'RAW Data'!$E:$E,'RAW Data'!$F:$F,"Unmapped")))</f>
        <v/>
      </c>
      <c r="K510" s="19" t="str">
        <f t="shared" si="93"/>
        <v/>
      </c>
      <c r="M510" s="21" t="str">
        <f t="shared" si="94"/>
        <v/>
      </c>
      <c r="N510" s="21" t="str">
        <f t="shared" si="95"/>
        <v/>
      </c>
      <c r="P510" s="22" t="s">
        <v>39</v>
      </c>
      <c r="Q510" s="23">
        <v>506</v>
      </c>
      <c r="R510" s="23" t="str">
        <f>IF($C$3="Live Paste",IF($P510="","",$P510&amp;""),IF($AD$3="","",INDEX('Extraction History'!$A$3:$DT$9102,$Q510,$AD$3)&amp;""))</f>
        <v>DA</v>
      </c>
      <c r="S510" s="23">
        <f t="shared" si="102"/>
        <v>3033</v>
      </c>
      <c r="T510" s="23" t="str">
        <f t="shared" si="96"/>
        <v/>
      </c>
      <c r="U510" s="23" t="str">
        <f t="shared" si="97"/>
        <v/>
      </c>
      <c r="V510" s="24" t="str">
        <f t="shared" si="98"/>
        <v/>
      </c>
      <c r="W510" s="23">
        <f t="shared" si="103"/>
        <v>3034</v>
      </c>
      <c r="X510" s="23" t="str">
        <f t="shared" si="99"/>
        <v/>
      </c>
      <c r="Y510" s="23" t="str">
        <f t="shared" si="100"/>
        <v/>
      </c>
      <c r="Z510" s="23" t="str">
        <f t="shared" si="101"/>
        <v/>
      </c>
      <c r="AA510" s="25" t="str">
        <f>IF($U510="","",IF(COUNTIF(HC!$C:$C,$U510)&gt;0,"Y",IF(COUNTIF($U$5:$U510,$U510)=1,"N","dup")))</f>
        <v/>
      </c>
    </row>
    <row r="511" spans="1:27" x14ac:dyDescent="0.3">
      <c r="A511" s="19" t="str">
        <f>IF(INDEX('Agents Shift'!$B:$B,ROW())="","",INDEX('Agents Shift'!$B:$B,ROW()))</f>
        <v/>
      </c>
      <c r="B511" s="20" t="str">
        <f>IF($A511="","",_xlfn.XLOOKUP($A511,HC!$A:$A,HC!$B:$B,""))</f>
        <v/>
      </c>
      <c r="C511" s="19" t="str">
        <f>IF($A511="","",_xlfn.XLOOKUP($A511,HC!$A:$A,HC!$E:$E,""))</f>
        <v/>
      </c>
      <c r="D511" s="20" t="str">
        <f>IF($A511="","",_xlfn.XLOOKUP($A511,HC!$A:$A,HC!$D:$D,""))</f>
        <v/>
      </c>
      <c r="E511" s="68" t="str">
        <f>IF(OR($A511="",$AE$3=""),"",IFERROR(IF(ISBLANK(INDEX('Agents Shift'!$F:$S,MATCH($A511,'Agents Shift'!$B:$B,0),$AE$3)),"",INDEX('Agents Shift'!$F:$S,MATCH($A511,'Agents Shift'!$B:$B,0),$AE$3)),""))</f>
        <v/>
      </c>
      <c r="F511" s="68" t="str">
        <f>IF(OR($A511="",$AE$3=""),"",IFERROR(IF(ISBLANK(INDEX('Agents Shift'!$F:$S,MATCH($A511,'Agents Shift'!$B:$B,0),$AE$3+1)),"",INDEX('Agents Shift'!$F:$S,MATCH($A511,'Agents Shift'!$B:$B,0),$AE$3+1)),""))</f>
        <v/>
      </c>
      <c r="G511" s="20" t="str">
        <f>IF($A511="","",_xlfn.XLOOKUP($A511,HC!$A:$A,HC!$C:$C,""))</f>
        <v/>
      </c>
      <c r="H511" s="20" t="str">
        <f t="shared" si="91"/>
        <v/>
      </c>
      <c r="I511" s="19" t="str">
        <f t="shared" si="92"/>
        <v/>
      </c>
      <c r="J511" s="19" t="str">
        <f>IF(OR($A511="",$H511=""),"",IF($H511="Not in Web Tool","Unmatched",_xlfn.XLOOKUP($H511,'RAW Data'!$E:$E,'RAW Data'!$F:$F,"Unmapped")))</f>
        <v/>
      </c>
      <c r="K511" s="19" t="str">
        <f t="shared" si="93"/>
        <v/>
      </c>
      <c r="M511" s="21" t="str">
        <f t="shared" si="94"/>
        <v/>
      </c>
      <c r="N511" s="21" t="str">
        <f t="shared" si="95"/>
        <v/>
      </c>
      <c r="P511" s="22" t="s">
        <v>288</v>
      </c>
      <c r="Q511" s="23">
        <v>507</v>
      </c>
      <c r="R511" s="23" t="str">
        <f>IF($C$3="Live Paste",IF($P511="","",$P511&amp;""),IF($AD$3="","",INDEX('Extraction History'!$A$3:$DT$9102,$Q511,$AD$3)&amp;""))</f>
        <v>Dummy_USR 91 20264</v>
      </c>
      <c r="S511" s="23">
        <f t="shared" si="102"/>
        <v>3039</v>
      </c>
      <c r="T511" s="23" t="str">
        <f t="shared" si="96"/>
        <v/>
      </c>
      <c r="U511" s="23" t="str">
        <f t="shared" si="97"/>
        <v/>
      </c>
      <c r="V511" s="24" t="str">
        <f t="shared" si="98"/>
        <v/>
      </c>
      <c r="W511" s="23">
        <f t="shared" si="103"/>
        <v>3040</v>
      </c>
      <c r="X511" s="23" t="str">
        <f t="shared" si="99"/>
        <v/>
      </c>
      <c r="Y511" s="23" t="str">
        <f t="shared" si="100"/>
        <v/>
      </c>
      <c r="Z511" s="23" t="str">
        <f t="shared" si="101"/>
        <v/>
      </c>
      <c r="AA511" s="25" t="str">
        <f>IF($U511="","",IF(COUNTIF(HC!$C:$C,$U511)&gt;0,"Y",IF(COUNTIF($U$5:$U511,$U511)=1,"N","dup")))</f>
        <v/>
      </c>
    </row>
    <row r="512" spans="1:27" x14ac:dyDescent="0.3">
      <c r="A512" s="19" t="str">
        <f>IF(INDEX('Agents Shift'!$B:$B,ROW())="","",INDEX('Agents Shift'!$B:$B,ROW()))</f>
        <v/>
      </c>
      <c r="B512" s="20" t="str">
        <f>IF($A512="","",_xlfn.XLOOKUP($A512,HC!$A:$A,HC!$B:$B,""))</f>
        <v/>
      </c>
      <c r="C512" s="19" t="str">
        <f>IF($A512="","",_xlfn.XLOOKUP($A512,HC!$A:$A,HC!$E:$E,""))</f>
        <v/>
      </c>
      <c r="D512" s="20" t="str">
        <f>IF($A512="","",_xlfn.XLOOKUP($A512,HC!$A:$A,HC!$D:$D,""))</f>
        <v/>
      </c>
      <c r="E512" s="68" t="str">
        <f>IF(OR($A512="",$AE$3=""),"",IFERROR(IF(ISBLANK(INDEX('Agents Shift'!$F:$S,MATCH($A512,'Agents Shift'!$B:$B,0),$AE$3)),"",INDEX('Agents Shift'!$F:$S,MATCH($A512,'Agents Shift'!$B:$B,0),$AE$3)),""))</f>
        <v/>
      </c>
      <c r="F512" s="68" t="str">
        <f>IF(OR($A512="",$AE$3=""),"",IFERROR(IF(ISBLANK(INDEX('Agents Shift'!$F:$S,MATCH($A512,'Agents Shift'!$B:$B,0),$AE$3+1)),"",INDEX('Agents Shift'!$F:$S,MATCH($A512,'Agents Shift'!$B:$B,0),$AE$3+1)),""))</f>
        <v/>
      </c>
      <c r="G512" s="20" t="str">
        <f>IF($A512="","",_xlfn.XLOOKUP($A512,HC!$A:$A,HC!$C:$C,""))</f>
        <v/>
      </c>
      <c r="H512" s="20" t="str">
        <f t="shared" si="91"/>
        <v/>
      </c>
      <c r="I512" s="19" t="str">
        <f t="shared" si="92"/>
        <v/>
      </c>
      <c r="J512" s="19" t="str">
        <f>IF(OR($A512="",$H512=""),"",IF($H512="Not in Web Tool","Unmatched",_xlfn.XLOOKUP($H512,'RAW Data'!$E:$E,'RAW Data'!$F:$F,"Unmapped")))</f>
        <v/>
      </c>
      <c r="K512" s="19" t="str">
        <f t="shared" si="93"/>
        <v/>
      </c>
      <c r="M512" s="21" t="str">
        <f t="shared" si="94"/>
        <v/>
      </c>
      <c r="N512" s="21" t="str">
        <f t="shared" si="95"/>
        <v/>
      </c>
      <c r="P512" s="22" t="s">
        <v>289</v>
      </c>
      <c r="Q512" s="23">
        <v>508</v>
      </c>
      <c r="R512" s="23" t="str">
        <f>IF($C$3="Live Paste",IF($P512="","",$P512&amp;""),IF($AD$3="","",INDEX('Extraction History'!$A$3:$DT$9102,$Q512,$AD$3)&amp;""))</f>
        <v>Available · 04:28</v>
      </c>
      <c r="S512" s="23">
        <f t="shared" si="102"/>
        <v>3045</v>
      </c>
      <c r="T512" s="23" t="str">
        <f t="shared" si="96"/>
        <v/>
      </c>
      <c r="U512" s="23" t="str">
        <f t="shared" si="97"/>
        <v/>
      </c>
      <c r="V512" s="24" t="str">
        <f t="shared" si="98"/>
        <v/>
      </c>
      <c r="W512" s="23">
        <f t="shared" si="103"/>
        <v>3046</v>
      </c>
      <c r="X512" s="23" t="str">
        <f t="shared" si="99"/>
        <v/>
      </c>
      <c r="Y512" s="23" t="str">
        <f t="shared" si="100"/>
        <v/>
      </c>
      <c r="Z512" s="23" t="str">
        <f t="shared" si="101"/>
        <v/>
      </c>
      <c r="AA512" s="25" t="str">
        <f>IF($U512="","",IF(COUNTIF(HC!$C:$C,$U512)&gt;0,"Y",IF(COUNTIF($U$5:$U512,$U512)=1,"N","dup")))</f>
        <v/>
      </c>
    </row>
    <row r="513" spans="1:27" x14ac:dyDescent="0.3">
      <c r="A513" s="19" t="str">
        <f>IF(INDEX('Agents Shift'!$B:$B,ROW())="","",INDEX('Agents Shift'!$B:$B,ROW()))</f>
        <v/>
      </c>
      <c r="B513" s="20" t="str">
        <f>IF($A513="","",_xlfn.XLOOKUP($A513,HC!$A:$A,HC!$B:$B,""))</f>
        <v/>
      </c>
      <c r="C513" s="19" t="str">
        <f>IF($A513="","",_xlfn.XLOOKUP($A513,HC!$A:$A,HC!$E:$E,""))</f>
        <v/>
      </c>
      <c r="D513" s="20" t="str">
        <f>IF($A513="","",_xlfn.XLOOKUP($A513,HC!$A:$A,HC!$D:$D,""))</f>
        <v/>
      </c>
      <c r="E513" s="68" t="str">
        <f>IF(OR($A513="",$AE$3=""),"",IFERROR(IF(ISBLANK(INDEX('Agents Shift'!$F:$S,MATCH($A513,'Agents Shift'!$B:$B,0),$AE$3)),"",INDEX('Agents Shift'!$F:$S,MATCH($A513,'Agents Shift'!$B:$B,0),$AE$3)),""))</f>
        <v/>
      </c>
      <c r="F513" s="68" t="str">
        <f>IF(OR($A513="",$AE$3=""),"",IFERROR(IF(ISBLANK(INDEX('Agents Shift'!$F:$S,MATCH($A513,'Agents Shift'!$B:$B,0),$AE$3+1)),"",INDEX('Agents Shift'!$F:$S,MATCH($A513,'Agents Shift'!$B:$B,0),$AE$3+1)),""))</f>
        <v/>
      </c>
      <c r="G513" s="20" t="str">
        <f>IF($A513="","",_xlfn.XLOOKUP($A513,HC!$A:$A,HC!$C:$C,""))</f>
        <v/>
      </c>
      <c r="H513" s="20" t="str">
        <f t="shared" si="91"/>
        <v/>
      </c>
      <c r="I513" s="19" t="str">
        <f t="shared" si="92"/>
        <v/>
      </c>
      <c r="J513" s="19" t="str">
        <f>IF(OR($A513="",$H513=""),"",IF($H513="Not in Web Tool","Unmatched",_xlfn.XLOOKUP($H513,'RAW Data'!$E:$E,'RAW Data'!$F:$F,"Unmapped")))</f>
        <v/>
      </c>
      <c r="K513" s="19" t="str">
        <f t="shared" si="93"/>
        <v/>
      </c>
      <c r="M513" s="21" t="str">
        <f t="shared" si="94"/>
        <v/>
      </c>
      <c r="N513" s="21" t="str">
        <f t="shared" si="95"/>
        <v/>
      </c>
      <c r="P513" s="22" t="s">
        <v>290</v>
      </c>
      <c r="Q513" s="23">
        <v>509</v>
      </c>
      <c r="R513" s="23" t="str">
        <f>IF($C$3="Live Paste",IF($P513="","",$P513&amp;""),IF($AD$3="","",INDEX('Extraction History'!$A$3:$DT$9102,$Q513,$AD$3)&amp;""))</f>
        <v> 8  3  4</v>
      </c>
      <c r="S513" s="23">
        <f t="shared" si="102"/>
        <v>3051</v>
      </c>
      <c r="T513" s="23" t="str">
        <f t="shared" si="96"/>
        <v/>
      </c>
      <c r="U513" s="23" t="str">
        <f t="shared" si="97"/>
        <v/>
      </c>
      <c r="V513" s="24" t="str">
        <f t="shared" si="98"/>
        <v/>
      </c>
      <c r="W513" s="23">
        <f t="shared" si="103"/>
        <v>3052</v>
      </c>
      <c r="X513" s="23" t="str">
        <f t="shared" si="99"/>
        <v/>
      </c>
      <c r="Y513" s="23" t="str">
        <f t="shared" si="100"/>
        <v/>
      </c>
      <c r="Z513" s="23" t="str">
        <f t="shared" si="101"/>
        <v/>
      </c>
      <c r="AA513" s="25" t="str">
        <f>IF($U513="","",IF(COUNTIF(HC!$C:$C,$U513)&gt;0,"Y",IF(COUNTIF($U$5:$U513,$U513)=1,"N","dup")))</f>
        <v/>
      </c>
    </row>
    <row r="514" spans="1:27" x14ac:dyDescent="0.3">
      <c r="A514" s="19" t="str">
        <f>IF(INDEX('Agents Shift'!$B:$B,ROW())="","",INDEX('Agents Shift'!$B:$B,ROW()))</f>
        <v/>
      </c>
      <c r="B514" s="20" t="str">
        <f>IF($A514="","",_xlfn.XLOOKUP($A514,HC!$A:$A,HC!$B:$B,""))</f>
        <v/>
      </c>
      <c r="C514" s="19" t="str">
        <f>IF($A514="","",_xlfn.XLOOKUP($A514,HC!$A:$A,HC!$E:$E,""))</f>
        <v/>
      </c>
      <c r="D514" s="20" t="str">
        <f>IF($A514="","",_xlfn.XLOOKUP($A514,HC!$A:$A,HC!$D:$D,""))</f>
        <v/>
      </c>
      <c r="E514" s="68" t="str">
        <f>IF(OR($A514="",$AE$3=""),"",IFERROR(IF(ISBLANK(INDEX('Agents Shift'!$F:$S,MATCH($A514,'Agents Shift'!$B:$B,0),$AE$3)),"",INDEX('Agents Shift'!$F:$S,MATCH($A514,'Agents Shift'!$B:$B,0),$AE$3)),""))</f>
        <v/>
      </c>
      <c r="F514" s="68" t="str">
        <f>IF(OR($A514="",$AE$3=""),"",IFERROR(IF(ISBLANK(INDEX('Agents Shift'!$F:$S,MATCH($A514,'Agents Shift'!$B:$B,0),$AE$3+1)),"",INDEX('Agents Shift'!$F:$S,MATCH($A514,'Agents Shift'!$B:$B,0),$AE$3+1)),""))</f>
        <v/>
      </c>
      <c r="G514" s="20" t="str">
        <f>IF($A514="","",_xlfn.XLOOKUP($A514,HC!$A:$A,HC!$C:$C,""))</f>
        <v/>
      </c>
      <c r="H514" s="20" t="str">
        <f t="shared" si="91"/>
        <v/>
      </c>
      <c r="I514" s="19" t="str">
        <f t="shared" si="92"/>
        <v/>
      </c>
      <c r="J514" s="19" t="str">
        <f>IF(OR($A514="",$H514=""),"",IF($H514="Not in Web Tool","Unmatched",_xlfn.XLOOKUP($H514,'RAW Data'!$E:$E,'RAW Data'!$F:$F,"Unmapped")))</f>
        <v/>
      </c>
      <c r="K514" s="19" t="str">
        <f t="shared" si="93"/>
        <v/>
      </c>
      <c r="M514" s="21" t="str">
        <f t="shared" si="94"/>
        <v/>
      </c>
      <c r="N514" s="21" t="str">
        <f t="shared" si="95"/>
        <v/>
      </c>
      <c r="P514" s="22" t="s">
        <v>291</v>
      </c>
      <c r="Q514" s="23">
        <v>510</v>
      </c>
      <c r="R514" s="23" t="str">
        <f>IF($C$3="Live Paste",IF($P514="","",$P514&amp;""),IF($AD$3="","",INDEX('Extraction History'!$A$3:$DT$9102,$Q514,$AD$3)&amp;""))</f>
        <v> --:--:--  --:--:-- 9 June 2026 08:53 · 07:06:57</v>
      </c>
      <c r="S514" s="23">
        <f t="shared" si="102"/>
        <v>3057</v>
      </c>
      <c r="T514" s="23" t="str">
        <f t="shared" si="96"/>
        <v/>
      </c>
      <c r="U514" s="23" t="str">
        <f t="shared" si="97"/>
        <v/>
      </c>
      <c r="V514" s="24" t="str">
        <f t="shared" si="98"/>
        <v/>
      </c>
      <c r="W514" s="23">
        <f t="shared" si="103"/>
        <v>3058</v>
      </c>
      <c r="X514" s="23" t="str">
        <f t="shared" si="99"/>
        <v/>
      </c>
      <c r="Y514" s="23" t="str">
        <f t="shared" si="100"/>
        <v/>
      </c>
      <c r="Z514" s="23" t="str">
        <f t="shared" si="101"/>
        <v/>
      </c>
      <c r="AA514" s="25" t="str">
        <f>IF($U514="","",IF(COUNTIF(HC!$C:$C,$U514)&gt;0,"Y",IF(COUNTIF($U$5:$U514,$U514)=1,"N","dup")))</f>
        <v/>
      </c>
    </row>
    <row r="515" spans="1:27" x14ac:dyDescent="0.3">
      <c r="A515" s="19" t="str">
        <f>IF(INDEX('Agents Shift'!$B:$B,ROW())="","",INDEX('Agents Shift'!$B:$B,ROW()))</f>
        <v/>
      </c>
      <c r="B515" s="20" t="str">
        <f>IF($A515="","",_xlfn.XLOOKUP($A515,HC!$A:$A,HC!$B:$B,""))</f>
        <v/>
      </c>
      <c r="C515" s="19" t="str">
        <f>IF($A515="","",_xlfn.XLOOKUP($A515,HC!$A:$A,HC!$E:$E,""))</f>
        <v/>
      </c>
      <c r="D515" s="20" t="str">
        <f>IF($A515="","",_xlfn.XLOOKUP($A515,HC!$A:$A,HC!$D:$D,""))</f>
        <v/>
      </c>
      <c r="E515" s="68" t="str">
        <f>IF(OR($A515="",$AE$3=""),"",IFERROR(IF(ISBLANK(INDEX('Agents Shift'!$F:$S,MATCH($A515,'Agents Shift'!$B:$B,0),$AE$3)),"",INDEX('Agents Shift'!$F:$S,MATCH($A515,'Agents Shift'!$B:$B,0),$AE$3)),""))</f>
        <v/>
      </c>
      <c r="F515" s="68" t="str">
        <f>IF(OR($A515="",$AE$3=""),"",IFERROR(IF(ISBLANK(INDEX('Agents Shift'!$F:$S,MATCH($A515,'Agents Shift'!$B:$B,0),$AE$3+1)),"",INDEX('Agents Shift'!$F:$S,MATCH($A515,'Agents Shift'!$B:$B,0),$AE$3+1)),""))</f>
        <v/>
      </c>
      <c r="G515" s="20" t="str">
        <f>IF($A515="","",_xlfn.XLOOKUP($A515,HC!$A:$A,HC!$C:$C,""))</f>
        <v/>
      </c>
      <c r="H515" s="20" t="str">
        <f t="shared" si="91"/>
        <v/>
      </c>
      <c r="I515" s="19" t="str">
        <f t="shared" si="92"/>
        <v/>
      </c>
      <c r="J515" s="19" t="str">
        <f>IF(OR($A515="",$H515=""),"",IF($H515="Not in Web Tool","Unmatched",_xlfn.XLOOKUP($H515,'RAW Data'!$E:$E,'RAW Data'!$F:$F,"Unmapped")))</f>
        <v/>
      </c>
      <c r="K515" s="19" t="str">
        <f t="shared" si="93"/>
        <v/>
      </c>
      <c r="M515" s="21" t="str">
        <f t="shared" si="94"/>
        <v/>
      </c>
      <c r="N515" s="21" t="str">
        <f t="shared" si="95"/>
        <v/>
      </c>
      <c r="P515" s="22" t="s">
        <v>34</v>
      </c>
      <c r="Q515" s="23">
        <v>511</v>
      </c>
      <c r="R515" s="23" t="str">
        <f>IF($C$3="Live Paste",IF($P515="","",$P515&amp;""),IF($AD$3="","",INDEX('Extraction History'!$A$3:$DT$9102,$Q515,$AD$3)&amp;""))</f>
        <v>Employee State</v>
      </c>
      <c r="S515" s="23">
        <f t="shared" si="102"/>
        <v>3063</v>
      </c>
      <c r="T515" s="23" t="str">
        <f t="shared" si="96"/>
        <v/>
      </c>
      <c r="U515" s="23" t="str">
        <f t="shared" si="97"/>
        <v/>
      </c>
      <c r="V515" s="24" t="str">
        <f t="shared" si="98"/>
        <v/>
      </c>
      <c r="W515" s="23">
        <f t="shared" si="103"/>
        <v>3064</v>
      </c>
      <c r="X515" s="23" t="str">
        <f t="shared" si="99"/>
        <v/>
      </c>
      <c r="Y515" s="23" t="str">
        <f t="shared" si="100"/>
        <v/>
      </c>
      <c r="Z515" s="23" t="str">
        <f t="shared" si="101"/>
        <v/>
      </c>
      <c r="AA515" s="25" t="str">
        <f>IF($U515="","",IF(COUNTIF(HC!$C:$C,$U515)&gt;0,"Y",IF(COUNTIF($U$5:$U515,$U515)=1,"N","dup")))</f>
        <v/>
      </c>
    </row>
    <row r="516" spans="1:27" x14ac:dyDescent="0.3">
      <c r="A516" s="19" t="str">
        <f>IF(INDEX('Agents Shift'!$B:$B,ROW())="","",INDEX('Agents Shift'!$B:$B,ROW()))</f>
        <v/>
      </c>
      <c r="B516" s="20" t="str">
        <f>IF($A516="","",_xlfn.XLOOKUP($A516,HC!$A:$A,HC!$B:$B,""))</f>
        <v/>
      </c>
      <c r="C516" s="19" t="str">
        <f>IF($A516="","",_xlfn.XLOOKUP($A516,HC!$A:$A,HC!$E:$E,""))</f>
        <v/>
      </c>
      <c r="D516" s="20" t="str">
        <f>IF($A516="","",_xlfn.XLOOKUP($A516,HC!$A:$A,HC!$D:$D,""))</f>
        <v/>
      </c>
      <c r="E516" s="68" t="str">
        <f>IF(OR($A516="",$AE$3=""),"",IFERROR(IF(ISBLANK(INDEX('Agents Shift'!$F:$S,MATCH($A516,'Agents Shift'!$B:$B,0),$AE$3)),"",INDEX('Agents Shift'!$F:$S,MATCH($A516,'Agents Shift'!$B:$B,0),$AE$3)),""))</f>
        <v/>
      </c>
      <c r="F516" s="68" t="str">
        <f>IF(OR($A516="",$AE$3=""),"",IFERROR(IF(ISBLANK(INDEX('Agents Shift'!$F:$S,MATCH($A516,'Agents Shift'!$B:$B,0),$AE$3+1)),"",INDEX('Agents Shift'!$F:$S,MATCH($A516,'Agents Shift'!$B:$B,0),$AE$3+1)),""))</f>
        <v/>
      </c>
      <c r="G516" s="20" t="str">
        <f>IF($A516="","",_xlfn.XLOOKUP($A516,HC!$A:$A,HC!$C:$C,""))</f>
        <v/>
      </c>
      <c r="H516" s="20" t="str">
        <f t="shared" si="91"/>
        <v/>
      </c>
      <c r="I516" s="19" t="str">
        <f t="shared" si="92"/>
        <v/>
      </c>
      <c r="J516" s="19" t="str">
        <f>IF(OR($A516="",$H516=""),"",IF($H516="Not in Web Tool","Unmatched",_xlfn.XLOOKUP($H516,'RAW Data'!$E:$E,'RAW Data'!$F:$F,"Unmapped")))</f>
        <v/>
      </c>
      <c r="K516" s="19" t="str">
        <f t="shared" si="93"/>
        <v/>
      </c>
      <c r="M516" s="21" t="str">
        <f t="shared" si="94"/>
        <v/>
      </c>
      <c r="N516" s="21" t="str">
        <f t="shared" si="95"/>
        <v/>
      </c>
      <c r="P516" s="22" t="s">
        <v>39</v>
      </c>
      <c r="Q516" s="23">
        <v>512</v>
      </c>
      <c r="R516" s="23" t="str">
        <f>IF($C$3="Live Paste",IF($P516="","",$P516&amp;""),IF($AD$3="","",INDEX('Extraction History'!$A$3:$DT$9102,$Q516,$AD$3)&amp;""))</f>
        <v>DA</v>
      </c>
      <c r="S516" s="23">
        <f t="shared" si="102"/>
        <v>3069</v>
      </c>
      <c r="T516" s="23" t="str">
        <f t="shared" si="96"/>
        <v/>
      </c>
      <c r="U516" s="23" t="str">
        <f t="shared" si="97"/>
        <v/>
      </c>
      <c r="V516" s="24" t="str">
        <f t="shared" si="98"/>
        <v/>
      </c>
      <c r="W516" s="23">
        <f t="shared" si="103"/>
        <v>3070</v>
      </c>
      <c r="X516" s="23" t="str">
        <f t="shared" si="99"/>
        <v/>
      </c>
      <c r="Y516" s="23" t="str">
        <f t="shared" si="100"/>
        <v/>
      </c>
      <c r="Z516" s="23" t="str">
        <f t="shared" si="101"/>
        <v/>
      </c>
      <c r="AA516" s="25" t="str">
        <f>IF($U516="","",IF(COUNTIF(HC!$C:$C,$U516)&gt;0,"Y",IF(COUNTIF($U$5:$U516,$U516)=1,"N","dup")))</f>
        <v/>
      </c>
    </row>
    <row r="517" spans="1:27" x14ac:dyDescent="0.3">
      <c r="A517" s="19" t="str">
        <f>IF(INDEX('Agents Shift'!$B:$B,ROW())="","",INDEX('Agents Shift'!$B:$B,ROW()))</f>
        <v/>
      </c>
      <c r="B517" s="20" t="str">
        <f>IF($A517="","",_xlfn.XLOOKUP($A517,HC!$A:$A,HC!$B:$B,""))</f>
        <v/>
      </c>
      <c r="C517" s="19" t="str">
        <f>IF($A517="","",_xlfn.XLOOKUP($A517,HC!$A:$A,HC!$E:$E,""))</f>
        <v/>
      </c>
      <c r="D517" s="20" t="str">
        <f>IF($A517="","",_xlfn.XLOOKUP($A517,HC!$A:$A,HC!$D:$D,""))</f>
        <v/>
      </c>
      <c r="E517" s="68" t="str">
        <f>IF(OR($A517="",$AE$3=""),"",IFERROR(IF(ISBLANK(INDEX('Agents Shift'!$F:$S,MATCH($A517,'Agents Shift'!$B:$B,0),$AE$3)),"",INDEX('Agents Shift'!$F:$S,MATCH($A517,'Agents Shift'!$B:$B,0),$AE$3)),""))</f>
        <v/>
      </c>
      <c r="F517" s="68" t="str">
        <f>IF(OR($A517="",$AE$3=""),"",IFERROR(IF(ISBLANK(INDEX('Agents Shift'!$F:$S,MATCH($A517,'Agents Shift'!$B:$B,0),$AE$3+1)),"",INDEX('Agents Shift'!$F:$S,MATCH($A517,'Agents Shift'!$B:$B,0),$AE$3+1)),""))</f>
        <v/>
      </c>
      <c r="G517" s="20" t="str">
        <f>IF($A517="","",_xlfn.XLOOKUP($A517,HC!$A:$A,HC!$C:$C,""))</f>
        <v/>
      </c>
      <c r="H517" s="20" t="str">
        <f t="shared" ref="H517:H580" si="104">IF($G517="","",_xlfn.XLOOKUP($G517,$U:$U,$Z:$Z,"Not in Web Tool"))</f>
        <v/>
      </c>
      <c r="I517" s="19" t="str">
        <f t="shared" ref="I517:I580" si="105">IF($G517="","",_xlfn.XLOOKUP($G517,$U:$U,$Y:$Y,""))</f>
        <v/>
      </c>
      <c r="J517" s="19" t="str">
        <f>IF(OR($A517="",$H517=""),"",IF($H517="Not in Web Tool","Unmatched",_xlfn.XLOOKUP($H517,'RAW Data'!$E:$E,'RAW Data'!$F:$F,"Unmapped")))</f>
        <v/>
      </c>
      <c r="K517" s="19" t="str">
        <f t="shared" ref="K517:K580" si="106">_xlfn.IFS($J517="Yes","YES",$J517="","",$J517="No","NO",$J517="Not Productive",$H517,TRUE,$J517)</f>
        <v/>
      </c>
      <c r="M517" s="21" t="str">
        <f t="shared" ref="M517:M580" si="107">IF(ISNUMBER($E517),ROUND($E517*1440,0),"")</f>
        <v/>
      </c>
      <c r="N517" s="21" t="str">
        <f t="shared" ref="N517:N580" si="108">IF(AND(ISNUMBER($E517),ISNUMBER($F517)),ROUND($F517*1440,0)+IF($F517&lt;=$E517,1440,0),"")</f>
        <v/>
      </c>
      <c r="P517" s="22" t="s">
        <v>292</v>
      </c>
      <c r="Q517" s="23">
        <v>513</v>
      </c>
      <c r="R517" s="23" t="str">
        <f>IF($C$3="Live Paste",IF($P517="","",$P517&amp;""),IF($AD$3="","",INDEX('Extraction History'!$A$3:$DT$9102,$Q517,$AD$3)&amp;""))</f>
        <v>Dummy_USR 90 29291</v>
      </c>
      <c r="S517" s="23">
        <f t="shared" si="102"/>
        <v>3075</v>
      </c>
      <c r="T517" s="23" t="str">
        <f t="shared" ref="T517:T580" si="109">_xlfn.XLOOKUP($S517,$Q$5:$Q$9104,$R$5:$R$9104,"")</f>
        <v/>
      </c>
      <c r="U517" s="23" t="str">
        <f t="shared" ref="U517:U580" si="110">IFERROR(_xlfn.TEXTBEFORE($T517,_xlfn.UNICHAR(160),1),"")</f>
        <v/>
      </c>
      <c r="V517" s="24" t="str">
        <f t="shared" ref="V517:V580" si="111">IF($U517="","",_xlfn.TEXTAFTER($T517,_xlfn.UNICHAR(160),1))</f>
        <v/>
      </c>
      <c r="W517" s="23">
        <f t="shared" si="103"/>
        <v>3076</v>
      </c>
      <c r="X517" s="23" t="str">
        <f t="shared" ref="X517:X580" si="112">_xlfn.XLOOKUP($W517,$Q$5:$Q$9104,$R$5:$R$9104,"")</f>
        <v/>
      </c>
      <c r="Y517" s="23" t="str">
        <f t="shared" ref="Y517:Y580" si="113">IFERROR(IF($Z517="","",TRIM(SUBSTITUTE(_xlfn.TEXTAFTER($X517,_xlfn.UNICHAR(160)&amp;"·",1),_xlfn.UNICHAR(160)," "))),"")</f>
        <v/>
      </c>
      <c r="Z517" s="23" t="str">
        <f t="shared" ref="Z517:Z580" si="114">IFERROR(_xlfn.TEXTBEFORE($X517,_xlfn.UNICHAR(160),1),$X517)</f>
        <v/>
      </c>
      <c r="AA517" s="25" t="str">
        <f>IF($U517="","",IF(COUNTIF(HC!$C:$C,$U517)&gt;0,"Y",IF(COUNTIF($U$5:$U517,$U517)=1,"N","dup")))</f>
        <v/>
      </c>
    </row>
    <row r="518" spans="1:27" x14ac:dyDescent="0.3">
      <c r="A518" s="19" t="str">
        <f>IF(INDEX('Agents Shift'!$B:$B,ROW())="","",INDEX('Agents Shift'!$B:$B,ROW()))</f>
        <v/>
      </c>
      <c r="B518" s="20" t="str">
        <f>IF($A518="","",_xlfn.XLOOKUP($A518,HC!$A:$A,HC!$B:$B,""))</f>
        <v/>
      </c>
      <c r="C518" s="19" t="str">
        <f>IF($A518="","",_xlfn.XLOOKUP($A518,HC!$A:$A,HC!$E:$E,""))</f>
        <v/>
      </c>
      <c r="D518" s="20" t="str">
        <f>IF($A518="","",_xlfn.XLOOKUP($A518,HC!$A:$A,HC!$D:$D,""))</f>
        <v/>
      </c>
      <c r="E518" s="68" t="str">
        <f>IF(OR($A518="",$AE$3=""),"",IFERROR(IF(ISBLANK(INDEX('Agents Shift'!$F:$S,MATCH($A518,'Agents Shift'!$B:$B,0),$AE$3)),"",INDEX('Agents Shift'!$F:$S,MATCH($A518,'Agents Shift'!$B:$B,0),$AE$3)),""))</f>
        <v/>
      </c>
      <c r="F518" s="68" t="str">
        <f>IF(OR($A518="",$AE$3=""),"",IFERROR(IF(ISBLANK(INDEX('Agents Shift'!$F:$S,MATCH($A518,'Agents Shift'!$B:$B,0),$AE$3+1)),"",INDEX('Agents Shift'!$F:$S,MATCH($A518,'Agents Shift'!$B:$B,0),$AE$3+1)),""))</f>
        <v/>
      </c>
      <c r="G518" s="20" t="str">
        <f>IF($A518="","",_xlfn.XLOOKUP($A518,HC!$A:$A,HC!$C:$C,""))</f>
        <v/>
      </c>
      <c r="H518" s="20" t="str">
        <f t="shared" si="104"/>
        <v/>
      </c>
      <c r="I518" s="19" t="str">
        <f t="shared" si="105"/>
        <v/>
      </c>
      <c r="J518" s="19" t="str">
        <f>IF(OR($A518="",$H518=""),"",IF($H518="Not in Web Tool","Unmatched",_xlfn.XLOOKUP($H518,'RAW Data'!$E:$E,'RAW Data'!$F:$F,"Unmapped")))</f>
        <v/>
      </c>
      <c r="K518" s="19" t="str">
        <f t="shared" si="106"/>
        <v/>
      </c>
      <c r="M518" s="21" t="str">
        <f t="shared" si="107"/>
        <v/>
      </c>
      <c r="N518" s="21" t="str">
        <f t="shared" si="108"/>
        <v/>
      </c>
      <c r="P518" s="22" t="s">
        <v>293</v>
      </c>
      <c r="Q518" s="23">
        <v>514</v>
      </c>
      <c r="R518" s="23" t="str">
        <f>IF($C$3="Live Paste",IF($P518="","",$P518&amp;""),IF($AD$3="","",INDEX('Extraction History'!$A$3:$DT$9102,$Q518,$AD$3)&amp;""))</f>
        <v>ACD · 06:33</v>
      </c>
      <c r="S518" s="23">
        <f t="shared" ref="S518:S581" si="115">S517+6</f>
        <v>3081</v>
      </c>
      <c r="T518" s="23" t="str">
        <f t="shared" si="109"/>
        <v/>
      </c>
      <c r="U518" s="23" t="str">
        <f t="shared" si="110"/>
        <v/>
      </c>
      <c r="V518" s="24" t="str">
        <f t="shared" si="111"/>
        <v/>
      </c>
      <c r="W518" s="23">
        <f t="shared" ref="W518:W581" si="116">W517+6</f>
        <v>3082</v>
      </c>
      <c r="X518" s="23" t="str">
        <f t="shared" si="112"/>
        <v/>
      </c>
      <c r="Y518" s="23" t="str">
        <f t="shared" si="113"/>
        <v/>
      </c>
      <c r="Z518" s="23" t="str">
        <f t="shared" si="114"/>
        <v/>
      </c>
      <c r="AA518" s="25" t="str">
        <f>IF($U518="","",IF(COUNTIF(HC!$C:$C,$U518)&gt;0,"Y",IF(COUNTIF($U$5:$U518,$U518)=1,"N","dup")))</f>
        <v/>
      </c>
    </row>
    <row r="519" spans="1:27" x14ac:dyDescent="0.3">
      <c r="A519" s="19" t="str">
        <f>IF(INDEX('Agents Shift'!$B:$B,ROW())="","",INDEX('Agents Shift'!$B:$B,ROW()))</f>
        <v/>
      </c>
      <c r="B519" s="20" t="str">
        <f>IF($A519="","",_xlfn.XLOOKUP($A519,HC!$A:$A,HC!$B:$B,""))</f>
        <v/>
      </c>
      <c r="C519" s="19" t="str">
        <f>IF($A519="","",_xlfn.XLOOKUP($A519,HC!$A:$A,HC!$E:$E,""))</f>
        <v/>
      </c>
      <c r="D519" s="20" t="str">
        <f>IF($A519="","",_xlfn.XLOOKUP($A519,HC!$A:$A,HC!$D:$D,""))</f>
        <v/>
      </c>
      <c r="E519" s="68" t="str">
        <f>IF(OR($A519="",$AE$3=""),"",IFERROR(IF(ISBLANK(INDEX('Agents Shift'!$F:$S,MATCH($A519,'Agents Shift'!$B:$B,0),$AE$3)),"",INDEX('Agents Shift'!$F:$S,MATCH($A519,'Agents Shift'!$B:$B,0),$AE$3)),""))</f>
        <v/>
      </c>
      <c r="F519" s="68" t="str">
        <f>IF(OR($A519="",$AE$3=""),"",IFERROR(IF(ISBLANK(INDEX('Agents Shift'!$F:$S,MATCH($A519,'Agents Shift'!$B:$B,0),$AE$3+1)),"",INDEX('Agents Shift'!$F:$S,MATCH($A519,'Agents Shift'!$B:$B,0),$AE$3+1)),""))</f>
        <v/>
      </c>
      <c r="G519" s="20" t="str">
        <f>IF($A519="","",_xlfn.XLOOKUP($A519,HC!$A:$A,HC!$C:$C,""))</f>
        <v/>
      </c>
      <c r="H519" s="20" t="str">
        <f t="shared" si="104"/>
        <v/>
      </c>
      <c r="I519" s="19" t="str">
        <f t="shared" si="105"/>
        <v/>
      </c>
      <c r="J519" s="19" t="str">
        <f>IF(OR($A519="",$H519=""),"",IF($H519="Not in Web Tool","Unmatched",_xlfn.XLOOKUP($H519,'RAW Data'!$E:$E,'RAW Data'!$F:$F,"Unmapped")))</f>
        <v/>
      </c>
      <c r="K519" s="19" t="str">
        <f t="shared" si="106"/>
        <v/>
      </c>
      <c r="M519" s="21" t="str">
        <f t="shared" si="107"/>
        <v/>
      </c>
      <c r="N519" s="21" t="str">
        <f t="shared" si="108"/>
        <v/>
      </c>
      <c r="P519" s="22" t="s">
        <v>294</v>
      </c>
      <c r="Q519" s="23">
        <v>515</v>
      </c>
      <c r="R519" s="23" t="str">
        <f>IF($C$3="Live Paste",IF($P519="","",$P519&amp;""),IF($AD$3="","",INDEX('Extraction History'!$A$3:$DT$9102,$Q519,$AD$3)&amp;""))</f>
        <v> 7  5  4</v>
      </c>
      <c r="S519" s="23">
        <f t="shared" si="115"/>
        <v>3087</v>
      </c>
      <c r="T519" s="23" t="str">
        <f t="shared" si="109"/>
        <v/>
      </c>
      <c r="U519" s="23" t="str">
        <f t="shared" si="110"/>
        <v/>
      </c>
      <c r="V519" s="24" t="str">
        <f t="shared" si="111"/>
        <v/>
      </c>
      <c r="W519" s="23">
        <f t="shared" si="116"/>
        <v>3088</v>
      </c>
      <c r="X519" s="23" t="str">
        <f t="shared" si="112"/>
        <v/>
      </c>
      <c r="Y519" s="23" t="str">
        <f t="shared" si="113"/>
        <v/>
      </c>
      <c r="Z519" s="23" t="str">
        <f t="shared" si="114"/>
        <v/>
      </c>
      <c r="AA519" s="25" t="str">
        <f>IF($U519="","",IF(COUNTIF(HC!$C:$C,$U519)&gt;0,"Y",IF(COUNTIF($U$5:$U519,$U519)=1,"N","dup")))</f>
        <v/>
      </c>
    </row>
    <row r="520" spans="1:27" x14ac:dyDescent="0.3">
      <c r="A520" s="19" t="str">
        <f>IF(INDEX('Agents Shift'!$B:$B,ROW())="","",INDEX('Agents Shift'!$B:$B,ROW()))</f>
        <v/>
      </c>
      <c r="B520" s="20" t="str">
        <f>IF($A520="","",_xlfn.XLOOKUP($A520,HC!$A:$A,HC!$B:$B,""))</f>
        <v/>
      </c>
      <c r="C520" s="19" t="str">
        <f>IF($A520="","",_xlfn.XLOOKUP($A520,HC!$A:$A,HC!$E:$E,""))</f>
        <v/>
      </c>
      <c r="D520" s="20" t="str">
        <f>IF($A520="","",_xlfn.XLOOKUP($A520,HC!$A:$A,HC!$D:$D,""))</f>
        <v/>
      </c>
      <c r="E520" s="68" t="str">
        <f>IF(OR($A520="",$AE$3=""),"",IFERROR(IF(ISBLANK(INDEX('Agents Shift'!$F:$S,MATCH($A520,'Agents Shift'!$B:$B,0),$AE$3)),"",INDEX('Agents Shift'!$F:$S,MATCH($A520,'Agents Shift'!$B:$B,0),$AE$3)),""))</f>
        <v/>
      </c>
      <c r="F520" s="68" t="str">
        <f>IF(OR($A520="",$AE$3=""),"",IFERROR(IF(ISBLANK(INDEX('Agents Shift'!$F:$S,MATCH($A520,'Agents Shift'!$B:$B,0),$AE$3+1)),"",INDEX('Agents Shift'!$F:$S,MATCH($A520,'Agents Shift'!$B:$B,0),$AE$3+1)),""))</f>
        <v/>
      </c>
      <c r="G520" s="20" t="str">
        <f>IF($A520="","",_xlfn.XLOOKUP($A520,HC!$A:$A,HC!$C:$C,""))</f>
        <v/>
      </c>
      <c r="H520" s="20" t="str">
        <f t="shared" si="104"/>
        <v/>
      </c>
      <c r="I520" s="19" t="str">
        <f t="shared" si="105"/>
        <v/>
      </c>
      <c r="J520" s="19" t="str">
        <f>IF(OR($A520="",$H520=""),"",IF($H520="Not in Web Tool","Unmatched",_xlfn.XLOOKUP($H520,'RAW Data'!$E:$E,'RAW Data'!$F:$F,"Unmapped")))</f>
        <v/>
      </c>
      <c r="K520" s="19" t="str">
        <f t="shared" si="106"/>
        <v/>
      </c>
      <c r="M520" s="21" t="str">
        <f t="shared" si="107"/>
        <v/>
      </c>
      <c r="N520" s="21" t="str">
        <f t="shared" si="108"/>
        <v/>
      </c>
      <c r="P520" s="22" t="s">
        <v>295</v>
      </c>
      <c r="Q520" s="23">
        <v>516</v>
      </c>
      <c r="R520" s="23" t="str">
        <f>IF($C$3="Live Paste",IF($P520="","",$P520&amp;""),IF($AD$3="","",INDEX('Extraction History'!$A$3:$DT$9102,$Q520,$AD$3)&amp;""))</f>
        <v> --:--:--  --:--:-- 9 June 2026 08:54 · 07:06:03</v>
      </c>
      <c r="S520" s="23">
        <f t="shared" si="115"/>
        <v>3093</v>
      </c>
      <c r="T520" s="23" t="str">
        <f t="shared" si="109"/>
        <v/>
      </c>
      <c r="U520" s="23" t="str">
        <f t="shared" si="110"/>
        <v/>
      </c>
      <c r="V520" s="24" t="str">
        <f t="shared" si="111"/>
        <v/>
      </c>
      <c r="W520" s="23">
        <f t="shared" si="116"/>
        <v>3094</v>
      </c>
      <c r="X520" s="23" t="str">
        <f t="shared" si="112"/>
        <v/>
      </c>
      <c r="Y520" s="23" t="str">
        <f t="shared" si="113"/>
        <v/>
      </c>
      <c r="Z520" s="23" t="str">
        <f t="shared" si="114"/>
        <v/>
      </c>
      <c r="AA520" s="25" t="str">
        <f>IF($U520="","",IF(COUNTIF(HC!$C:$C,$U520)&gt;0,"Y",IF(COUNTIF($U$5:$U520,$U520)=1,"N","dup")))</f>
        <v/>
      </c>
    </row>
    <row r="521" spans="1:27" x14ac:dyDescent="0.3">
      <c r="A521" s="19" t="str">
        <f>IF(INDEX('Agents Shift'!$B:$B,ROW())="","",INDEX('Agents Shift'!$B:$B,ROW()))</f>
        <v/>
      </c>
      <c r="B521" s="20" t="str">
        <f>IF($A521="","",_xlfn.XLOOKUP($A521,HC!$A:$A,HC!$B:$B,""))</f>
        <v/>
      </c>
      <c r="C521" s="19" t="str">
        <f>IF($A521="","",_xlfn.XLOOKUP($A521,HC!$A:$A,HC!$E:$E,""))</f>
        <v/>
      </c>
      <c r="D521" s="20" t="str">
        <f>IF($A521="","",_xlfn.XLOOKUP($A521,HC!$A:$A,HC!$D:$D,""))</f>
        <v/>
      </c>
      <c r="E521" s="68" t="str">
        <f>IF(OR($A521="",$AE$3=""),"",IFERROR(IF(ISBLANK(INDEX('Agents Shift'!$F:$S,MATCH($A521,'Agents Shift'!$B:$B,0),$AE$3)),"",INDEX('Agents Shift'!$F:$S,MATCH($A521,'Agents Shift'!$B:$B,0),$AE$3)),""))</f>
        <v/>
      </c>
      <c r="F521" s="68" t="str">
        <f>IF(OR($A521="",$AE$3=""),"",IFERROR(IF(ISBLANK(INDEX('Agents Shift'!$F:$S,MATCH($A521,'Agents Shift'!$B:$B,0),$AE$3+1)),"",INDEX('Agents Shift'!$F:$S,MATCH($A521,'Agents Shift'!$B:$B,0),$AE$3+1)),""))</f>
        <v/>
      </c>
      <c r="G521" s="20" t="str">
        <f>IF($A521="","",_xlfn.XLOOKUP($A521,HC!$A:$A,HC!$C:$C,""))</f>
        <v/>
      </c>
      <c r="H521" s="20" t="str">
        <f t="shared" si="104"/>
        <v/>
      </c>
      <c r="I521" s="19" t="str">
        <f t="shared" si="105"/>
        <v/>
      </c>
      <c r="J521" s="19" t="str">
        <f>IF(OR($A521="",$H521=""),"",IF($H521="Not in Web Tool","Unmatched",_xlfn.XLOOKUP($H521,'RAW Data'!$E:$E,'RAW Data'!$F:$F,"Unmapped")))</f>
        <v/>
      </c>
      <c r="K521" s="19" t="str">
        <f t="shared" si="106"/>
        <v/>
      </c>
      <c r="M521" s="21" t="str">
        <f t="shared" si="107"/>
        <v/>
      </c>
      <c r="N521" s="21" t="str">
        <f t="shared" si="108"/>
        <v/>
      </c>
      <c r="P521" s="22" t="s">
        <v>34</v>
      </c>
      <c r="Q521" s="23">
        <v>517</v>
      </c>
      <c r="R521" s="23" t="str">
        <f>IF($C$3="Live Paste",IF($P521="","",$P521&amp;""),IF($AD$3="","",INDEX('Extraction History'!$A$3:$DT$9102,$Q521,$AD$3)&amp;""))</f>
        <v>Employee State</v>
      </c>
      <c r="S521" s="23">
        <f t="shared" si="115"/>
        <v>3099</v>
      </c>
      <c r="T521" s="23" t="str">
        <f t="shared" si="109"/>
        <v/>
      </c>
      <c r="U521" s="23" t="str">
        <f t="shared" si="110"/>
        <v/>
      </c>
      <c r="V521" s="24" t="str">
        <f t="shared" si="111"/>
        <v/>
      </c>
      <c r="W521" s="23">
        <f t="shared" si="116"/>
        <v>3100</v>
      </c>
      <c r="X521" s="23" t="str">
        <f t="shared" si="112"/>
        <v/>
      </c>
      <c r="Y521" s="23" t="str">
        <f t="shared" si="113"/>
        <v/>
      </c>
      <c r="Z521" s="23" t="str">
        <f t="shared" si="114"/>
        <v/>
      </c>
      <c r="AA521" s="25" t="str">
        <f>IF($U521="","",IF(COUNTIF(HC!$C:$C,$U521)&gt;0,"Y",IF(COUNTIF($U$5:$U521,$U521)=1,"N","dup")))</f>
        <v/>
      </c>
    </row>
    <row r="522" spans="1:27" x14ac:dyDescent="0.3">
      <c r="A522" s="19" t="str">
        <f>IF(INDEX('Agents Shift'!$B:$B,ROW())="","",INDEX('Agents Shift'!$B:$B,ROW()))</f>
        <v/>
      </c>
      <c r="B522" s="20" t="str">
        <f>IF($A522="","",_xlfn.XLOOKUP($A522,HC!$A:$A,HC!$B:$B,""))</f>
        <v/>
      </c>
      <c r="C522" s="19" t="str">
        <f>IF($A522="","",_xlfn.XLOOKUP($A522,HC!$A:$A,HC!$E:$E,""))</f>
        <v/>
      </c>
      <c r="D522" s="20" t="str">
        <f>IF($A522="","",_xlfn.XLOOKUP($A522,HC!$A:$A,HC!$D:$D,""))</f>
        <v/>
      </c>
      <c r="E522" s="68" t="str">
        <f>IF(OR($A522="",$AE$3=""),"",IFERROR(IF(ISBLANK(INDEX('Agents Shift'!$F:$S,MATCH($A522,'Agents Shift'!$B:$B,0),$AE$3)),"",INDEX('Agents Shift'!$F:$S,MATCH($A522,'Agents Shift'!$B:$B,0),$AE$3)),""))</f>
        <v/>
      </c>
      <c r="F522" s="68" t="str">
        <f>IF(OR($A522="",$AE$3=""),"",IFERROR(IF(ISBLANK(INDEX('Agents Shift'!$F:$S,MATCH($A522,'Agents Shift'!$B:$B,0),$AE$3+1)),"",INDEX('Agents Shift'!$F:$S,MATCH($A522,'Agents Shift'!$B:$B,0),$AE$3+1)),""))</f>
        <v/>
      </c>
      <c r="G522" s="20" t="str">
        <f>IF($A522="","",_xlfn.XLOOKUP($A522,HC!$A:$A,HC!$C:$C,""))</f>
        <v/>
      </c>
      <c r="H522" s="20" t="str">
        <f t="shared" si="104"/>
        <v/>
      </c>
      <c r="I522" s="19" t="str">
        <f t="shared" si="105"/>
        <v/>
      </c>
      <c r="J522" s="19" t="str">
        <f>IF(OR($A522="",$H522=""),"",IF($H522="Not in Web Tool","Unmatched",_xlfn.XLOOKUP($H522,'RAW Data'!$E:$E,'RAW Data'!$F:$F,"Unmapped")))</f>
        <v/>
      </c>
      <c r="K522" s="19" t="str">
        <f t="shared" si="106"/>
        <v/>
      </c>
      <c r="M522" s="21" t="str">
        <f t="shared" si="107"/>
        <v/>
      </c>
      <c r="N522" s="21" t="str">
        <f t="shared" si="108"/>
        <v/>
      </c>
      <c r="P522" s="22" t="s">
        <v>39</v>
      </c>
      <c r="Q522" s="23">
        <v>518</v>
      </c>
      <c r="R522" s="23" t="str">
        <f>IF($C$3="Live Paste",IF($P522="","",$P522&amp;""),IF($AD$3="","",INDEX('Extraction History'!$A$3:$DT$9102,$Q522,$AD$3)&amp;""))</f>
        <v>DA</v>
      </c>
      <c r="S522" s="23">
        <f t="shared" si="115"/>
        <v>3105</v>
      </c>
      <c r="T522" s="23" t="str">
        <f t="shared" si="109"/>
        <v/>
      </c>
      <c r="U522" s="23" t="str">
        <f t="shared" si="110"/>
        <v/>
      </c>
      <c r="V522" s="24" t="str">
        <f t="shared" si="111"/>
        <v/>
      </c>
      <c r="W522" s="23">
        <f t="shared" si="116"/>
        <v>3106</v>
      </c>
      <c r="X522" s="23" t="str">
        <f t="shared" si="112"/>
        <v/>
      </c>
      <c r="Y522" s="23" t="str">
        <f t="shared" si="113"/>
        <v/>
      </c>
      <c r="Z522" s="23" t="str">
        <f t="shared" si="114"/>
        <v/>
      </c>
      <c r="AA522" s="25" t="str">
        <f>IF($U522="","",IF(COUNTIF(HC!$C:$C,$U522)&gt;0,"Y",IF(COUNTIF($U$5:$U522,$U522)=1,"N","dup")))</f>
        <v/>
      </c>
    </row>
    <row r="523" spans="1:27" x14ac:dyDescent="0.3">
      <c r="A523" s="19" t="str">
        <f>IF(INDEX('Agents Shift'!$B:$B,ROW())="","",INDEX('Agents Shift'!$B:$B,ROW()))</f>
        <v/>
      </c>
      <c r="B523" s="20" t="str">
        <f>IF($A523="","",_xlfn.XLOOKUP($A523,HC!$A:$A,HC!$B:$B,""))</f>
        <v/>
      </c>
      <c r="C523" s="19" t="str">
        <f>IF($A523="","",_xlfn.XLOOKUP($A523,HC!$A:$A,HC!$E:$E,""))</f>
        <v/>
      </c>
      <c r="D523" s="20" t="str">
        <f>IF($A523="","",_xlfn.XLOOKUP($A523,HC!$A:$A,HC!$D:$D,""))</f>
        <v/>
      </c>
      <c r="E523" s="68" t="str">
        <f>IF(OR($A523="",$AE$3=""),"",IFERROR(IF(ISBLANK(INDEX('Agents Shift'!$F:$S,MATCH($A523,'Agents Shift'!$B:$B,0),$AE$3)),"",INDEX('Agents Shift'!$F:$S,MATCH($A523,'Agents Shift'!$B:$B,0),$AE$3)),""))</f>
        <v/>
      </c>
      <c r="F523" s="68" t="str">
        <f>IF(OR($A523="",$AE$3=""),"",IFERROR(IF(ISBLANK(INDEX('Agents Shift'!$F:$S,MATCH($A523,'Agents Shift'!$B:$B,0),$AE$3+1)),"",INDEX('Agents Shift'!$F:$S,MATCH($A523,'Agents Shift'!$B:$B,0),$AE$3+1)),""))</f>
        <v/>
      </c>
      <c r="G523" s="20" t="str">
        <f>IF($A523="","",_xlfn.XLOOKUP($A523,HC!$A:$A,HC!$C:$C,""))</f>
        <v/>
      </c>
      <c r="H523" s="20" t="str">
        <f t="shared" si="104"/>
        <v/>
      </c>
      <c r="I523" s="19" t="str">
        <f t="shared" si="105"/>
        <v/>
      </c>
      <c r="J523" s="19" t="str">
        <f>IF(OR($A523="",$H523=""),"",IF($H523="Not in Web Tool","Unmatched",_xlfn.XLOOKUP($H523,'RAW Data'!$E:$E,'RAW Data'!$F:$F,"Unmapped")))</f>
        <v/>
      </c>
      <c r="K523" s="19" t="str">
        <f t="shared" si="106"/>
        <v/>
      </c>
      <c r="M523" s="21" t="str">
        <f t="shared" si="107"/>
        <v/>
      </c>
      <c r="N523" s="21" t="str">
        <f t="shared" si="108"/>
        <v/>
      </c>
      <c r="P523" s="22" t="s">
        <v>296</v>
      </c>
      <c r="Q523" s="23">
        <v>519</v>
      </c>
      <c r="R523" s="23" t="str">
        <f>IF($C$3="Live Paste",IF($P523="","",$P523&amp;""),IF($AD$3="","",INDEX('Extraction History'!$A$3:$DT$9102,$Q523,$AD$3)&amp;""))</f>
        <v>Dummy_USR 89 29023</v>
      </c>
      <c r="S523" s="23">
        <f t="shared" si="115"/>
        <v>3111</v>
      </c>
      <c r="T523" s="23" t="str">
        <f t="shared" si="109"/>
        <v/>
      </c>
      <c r="U523" s="23" t="str">
        <f t="shared" si="110"/>
        <v/>
      </c>
      <c r="V523" s="24" t="str">
        <f t="shared" si="111"/>
        <v/>
      </c>
      <c r="W523" s="23">
        <f t="shared" si="116"/>
        <v>3112</v>
      </c>
      <c r="X523" s="23" t="str">
        <f t="shared" si="112"/>
        <v/>
      </c>
      <c r="Y523" s="23" t="str">
        <f t="shared" si="113"/>
        <v/>
      </c>
      <c r="Z523" s="23" t="str">
        <f t="shared" si="114"/>
        <v/>
      </c>
      <c r="AA523" s="25" t="str">
        <f>IF($U523="","",IF(COUNTIF(HC!$C:$C,$U523)&gt;0,"Y",IF(COUNTIF($U$5:$U523,$U523)=1,"N","dup")))</f>
        <v/>
      </c>
    </row>
    <row r="524" spans="1:27" x14ac:dyDescent="0.3">
      <c r="A524" s="19" t="str">
        <f>IF(INDEX('Agents Shift'!$B:$B,ROW())="","",INDEX('Agents Shift'!$B:$B,ROW()))</f>
        <v/>
      </c>
      <c r="B524" s="20" t="str">
        <f>IF($A524="","",_xlfn.XLOOKUP($A524,HC!$A:$A,HC!$B:$B,""))</f>
        <v/>
      </c>
      <c r="C524" s="19" t="str">
        <f>IF($A524="","",_xlfn.XLOOKUP($A524,HC!$A:$A,HC!$E:$E,""))</f>
        <v/>
      </c>
      <c r="D524" s="20" t="str">
        <f>IF($A524="","",_xlfn.XLOOKUP($A524,HC!$A:$A,HC!$D:$D,""))</f>
        <v/>
      </c>
      <c r="E524" s="68" t="str">
        <f>IF(OR($A524="",$AE$3=""),"",IFERROR(IF(ISBLANK(INDEX('Agents Shift'!$F:$S,MATCH($A524,'Agents Shift'!$B:$B,0),$AE$3)),"",INDEX('Agents Shift'!$F:$S,MATCH($A524,'Agents Shift'!$B:$B,0),$AE$3)),""))</f>
        <v/>
      </c>
      <c r="F524" s="68" t="str">
        <f>IF(OR($A524="",$AE$3=""),"",IFERROR(IF(ISBLANK(INDEX('Agents Shift'!$F:$S,MATCH($A524,'Agents Shift'!$B:$B,0),$AE$3+1)),"",INDEX('Agents Shift'!$F:$S,MATCH($A524,'Agents Shift'!$B:$B,0),$AE$3+1)),""))</f>
        <v/>
      </c>
      <c r="G524" s="20" t="str">
        <f>IF($A524="","",_xlfn.XLOOKUP($A524,HC!$A:$A,HC!$C:$C,""))</f>
        <v/>
      </c>
      <c r="H524" s="20" t="str">
        <f t="shared" si="104"/>
        <v/>
      </c>
      <c r="I524" s="19" t="str">
        <f t="shared" si="105"/>
        <v/>
      </c>
      <c r="J524" s="19" t="str">
        <f>IF(OR($A524="",$H524=""),"",IF($H524="Not in Web Tool","Unmatched",_xlfn.XLOOKUP($H524,'RAW Data'!$E:$E,'RAW Data'!$F:$F,"Unmapped")))</f>
        <v/>
      </c>
      <c r="K524" s="19" t="str">
        <f t="shared" si="106"/>
        <v/>
      </c>
      <c r="M524" s="21" t="str">
        <f t="shared" si="107"/>
        <v/>
      </c>
      <c r="N524" s="21" t="str">
        <f t="shared" si="108"/>
        <v/>
      </c>
      <c r="P524" s="22" t="s">
        <v>140</v>
      </c>
      <c r="Q524" s="23">
        <v>520</v>
      </c>
      <c r="R524" s="23" t="str">
        <f>IF($C$3="Live Paste",IF($P524="","",$P524&amp;""),IF($AD$3="","",INDEX('Extraction History'!$A$3:$DT$9102,$Q524,$AD$3)&amp;""))</f>
        <v>Unknown</v>
      </c>
      <c r="S524" s="23">
        <f t="shared" si="115"/>
        <v>3117</v>
      </c>
      <c r="T524" s="23" t="str">
        <f t="shared" si="109"/>
        <v/>
      </c>
      <c r="U524" s="23" t="str">
        <f t="shared" si="110"/>
        <v/>
      </c>
      <c r="V524" s="24" t="str">
        <f t="shared" si="111"/>
        <v/>
      </c>
      <c r="W524" s="23">
        <f t="shared" si="116"/>
        <v>3118</v>
      </c>
      <c r="X524" s="23" t="str">
        <f t="shared" si="112"/>
        <v/>
      </c>
      <c r="Y524" s="23" t="str">
        <f t="shared" si="113"/>
        <v/>
      </c>
      <c r="Z524" s="23" t="str">
        <f t="shared" si="114"/>
        <v/>
      </c>
      <c r="AA524" s="25" t="str">
        <f>IF($U524="","",IF(COUNTIF(HC!$C:$C,$U524)&gt;0,"Y",IF(COUNTIF($U$5:$U524,$U524)=1,"N","dup")))</f>
        <v/>
      </c>
    </row>
    <row r="525" spans="1:27" x14ac:dyDescent="0.3">
      <c r="A525" s="19" t="str">
        <f>IF(INDEX('Agents Shift'!$B:$B,ROW())="","",INDEX('Agents Shift'!$B:$B,ROW()))</f>
        <v/>
      </c>
      <c r="B525" s="20" t="str">
        <f>IF($A525="","",_xlfn.XLOOKUP($A525,HC!$A:$A,HC!$B:$B,""))</f>
        <v/>
      </c>
      <c r="C525" s="19" t="str">
        <f>IF($A525="","",_xlfn.XLOOKUP($A525,HC!$A:$A,HC!$E:$E,""))</f>
        <v/>
      </c>
      <c r="D525" s="20" t="str">
        <f>IF($A525="","",_xlfn.XLOOKUP($A525,HC!$A:$A,HC!$D:$D,""))</f>
        <v/>
      </c>
      <c r="E525" s="68" t="str">
        <f>IF(OR($A525="",$AE$3=""),"",IFERROR(IF(ISBLANK(INDEX('Agents Shift'!$F:$S,MATCH($A525,'Agents Shift'!$B:$B,0),$AE$3)),"",INDEX('Agents Shift'!$F:$S,MATCH($A525,'Agents Shift'!$B:$B,0),$AE$3)),""))</f>
        <v/>
      </c>
      <c r="F525" s="68" t="str">
        <f>IF(OR($A525="",$AE$3=""),"",IFERROR(IF(ISBLANK(INDEX('Agents Shift'!$F:$S,MATCH($A525,'Agents Shift'!$B:$B,0),$AE$3+1)),"",INDEX('Agents Shift'!$F:$S,MATCH($A525,'Agents Shift'!$B:$B,0),$AE$3+1)),""))</f>
        <v/>
      </c>
      <c r="G525" s="20" t="str">
        <f>IF($A525="","",_xlfn.XLOOKUP($A525,HC!$A:$A,HC!$C:$C,""))</f>
        <v/>
      </c>
      <c r="H525" s="20" t="str">
        <f t="shared" si="104"/>
        <v/>
      </c>
      <c r="I525" s="19" t="str">
        <f t="shared" si="105"/>
        <v/>
      </c>
      <c r="J525" s="19" t="str">
        <f>IF(OR($A525="",$H525=""),"",IF($H525="Not in Web Tool","Unmatched",_xlfn.XLOOKUP($H525,'RAW Data'!$E:$E,'RAW Data'!$F:$F,"Unmapped")))</f>
        <v/>
      </c>
      <c r="K525" s="19" t="str">
        <f t="shared" si="106"/>
        <v/>
      </c>
      <c r="M525" s="21" t="str">
        <f t="shared" si="107"/>
        <v/>
      </c>
      <c r="N525" s="21" t="str">
        <f t="shared" si="108"/>
        <v/>
      </c>
      <c r="P525" s="22" t="s">
        <v>119</v>
      </c>
      <c r="Q525" s="23">
        <v>521</v>
      </c>
      <c r="R525" s="23" t="str">
        <f>IF($C$3="Live Paste",IF($P525="","",$P525&amp;""),IF($AD$3="","",INDEX('Extraction History'!$A$3:$DT$9102,$Q525,$AD$3)&amp;""))</f>
        <v> 0  0  0</v>
      </c>
      <c r="S525" s="23">
        <f t="shared" si="115"/>
        <v>3123</v>
      </c>
      <c r="T525" s="23" t="str">
        <f t="shared" si="109"/>
        <v/>
      </c>
      <c r="U525" s="23" t="str">
        <f t="shared" si="110"/>
        <v/>
      </c>
      <c r="V525" s="24" t="str">
        <f t="shared" si="111"/>
        <v/>
      </c>
      <c r="W525" s="23">
        <f t="shared" si="116"/>
        <v>3124</v>
      </c>
      <c r="X525" s="23" t="str">
        <f t="shared" si="112"/>
        <v/>
      </c>
      <c r="Y525" s="23" t="str">
        <f t="shared" si="113"/>
        <v/>
      </c>
      <c r="Z525" s="23" t="str">
        <f t="shared" si="114"/>
        <v/>
      </c>
      <c r="AA525" s="25" t="str">
        <f>IF($U525="","",IF(COUNTIF(HC!$C:$C,$U525)&gt;0,"Y",IF(COUNTIF($U$5:$U525,$U525)=1,"N","dup")))</f>
        <v/>
      </c>
    </row>
    <row r="526" spans="1:27" x14ac:dyDescent="0.3">
      <c r="A526" s="19" t="str">
        <f>IF(INDEX('Agents Shift'!$B:$B,ROW())="","",INDEX('Agents Shift'!$B:$B,ROW()))</f>
        <v/>
      </c>
      <c r="B526" s="20" t="str">
        <f>IF($A526="","",_xlfn.XLOOKUP($A526,HC!$A:$A,HC!$B:$B,""))</f>
        <v/>
      </c>
      <c r="C526" s="19" t="str">
        <f>IF($A526="","",_xlfn.XLOOKUP($A526,HC!$A:$A,HC!$E:$E,""))</f>
        <v/>
      </c>
      <c r="D526" s="20" t="str">
        <f>IF($A526="","",_xlfn.XLOOKUP($A526,HC!$A:$A,HC!$D:$D,""))</f>
        <v/>
      </c>
      <c r="E526" s="68" t="str">
        <f>IF(OR($A526="",$AE$3=""),"",IFERROR(IF(ISBLANK(INDEX('Agents Shift'!$F:$S,MATCH($A526,'Agents Shift'!$B:$B,0),$AE$3)),"",INDEX('Agents Shift'!$F:$S,MATCH($A526,'Agents Shift'!$B:$B,0),$AE$3)),""))</f>
        <v/>
      </c>
      <c r="F526" s="68" t="str">
        <f>IF(OR($A526="",$AE$3=""),"",IFERROR(IF(ISBLANK(INDEX('Agents Shift'!$F:$S,MATCH($A526,'Agents Shift'!$B:$B,0),$AE$3+1)),"",INDEX('Agents Shift'!$F:$S,MATCH($A526,'Agents Shift'!$B:$B,0),$AE$3+1)),""))</f>
        <v/>
      </c>
      <c r="G526" s="20" t="str">
        <f>IF($A526="","",_xlfn.XLOOKUP($A526,HC!$A:$A,HC!$C:$C,""))</f>
        <v/>
      </c>
      <c r="H526" s="20" t="str">
        <f t="shared" si="104"/>
        <v/>
      </c>
      <c r="I526" s="19" t="str">
        <f t="shared" si="105"/>
        <v/>
      </c>
      <c r="J526" s="19" t="str">
        <f>IF(OR($A526="",$H526=""),"",IF($H526="Not in Web Tool","Unmatched",_xlfn.XLOOKUP($H526,'RAW Data'!$E:$E,'RAW Data'!$F:$F,"Unmapped")))</f>
        <v/>
      </c>
      <c r="K526" s="19" t="str">
        <f t="shared" si="106"/>
        <v/>
      </c>
      <c r="M526" s="21" t="str">
        <f t="shared" si="107"/>
        <v/>
      </c>
      <c r="N526" s="21" t="str">
        <f t="shared" si="108"/>
        <v/>
      </c>
      <c r="P526" s="22" t="s">
        <v>188</v>
      </c>
      <c r="Q526" s="23">
        <v>522</v>
      </c>
      <c r="R526" s="23" t="str">
        <f>IF($C$3="Live Paste",IF($P526="","",$P526&amp;""),IF($AD$3="","",INDEX('Extraction History'!$A$3:$DT$9102,$Q526,$AD$3)&amp;""))</f>
        <v> --:--:--  --:--:--  --:--:--</v>
      </c>
      <c r="S526" s="23">
        <f t="shared" si="115"/>
        <v>3129</v>
      </c>
      <c r="T526" s="23" t="str">
        <f t="shared" si="109"/>
        <v/>
      </c>
      <c r="U526" s="23" t="str">
        <f t="shared" si="110"/>
        <v/>
      </c>
      <c r="V526" s="24" t="str">
        <f t="shared" si="111"/>
        <v/>
      </c>
      <c r="W526" s="23">
        <f t="shared" si="116"/>
        <v>3130</v>
      </c>
      <c r="X526" s="23" t="str">
        <f t="shared" si="112"/>
        <v/>
      </c>
      <c r="Y526" s="23" t="str">
        <f t="shared" si="113"/>
        <v/>
      </c>
      <c r="Z526" s="23" t="str">
        <f t="shared" si="114"/>
        <v/>
      </c>
      <c r="AA526" s="25" t="str">
        <f>IF($U526="","",IF(COUNTIF(HC!$C:$C,$U526)&gt;0,"Y",IF(COUNTIF($U$5:$U526,$U526)=1,"N","dup")))</f>
        <v/>
      </c>
    </row>
    <row r="527" spans="1:27" x14ac:dyDescent="0.3">
      <c r="A527" s="19" t="str">
        <f>IF(INDEX('Agents Shift'!$B:$B,ROW())="","",INDEX('Agents Shift'!$B:$B,ROW()))</f>
        <v/>
      </c>
      <c r="B527" s="20" t="str">
        <f>IF($A527="","",_xlfn.XLOOKUP($A527,HC!$A:$A,HC!$B:$B,""))</f>
        <v/>
      </c>
      <c r="C527" s="19" t="str">
        <f>IF($A527="","",_xlfn.XLOOKUP($A527,HC!$A:$A,HC!$E:$E,""))</f>
        <v/>
      </c>
      <c r="D527" s="20" t="str">
        <f>IF($A527="","",_xlfn.XLOOKUP($A527,HC!$A:$A,HC!$D:$D,""))</f>
        <v/>
      </c>
      <c r="E527" s="68" t="str">
        <f>IF(OR($A527="",$AE$3=""),"",IFERROR(IF(ISBLANK(INDEX('Agents Shift'!$F:$S,MATCH($A527,'Agents Shift'!$B:$B,0),$AE$3)),"",INDEX('Agents Shift'!$F:$S,MATCH($A527,'Agents Shift'!$B:$B,0),$AE$3)),""))</f>
        <v/>
      </c>
      <c r="F527" s="68" t="str">
        <f>IF(OR($A527="",$AE$3=""),"",IFERROR(IF(ISBLANK(INDEX('Agents Shift'!$F:$S,MATCH($A527,'Agents Shift'!$B:$B,0),$AE$3+1)),"",INDEX('Agents Shift'!$F:$S,MATCH($A527,'Agents Shift'!$B:$B,0),$AE$3+1)),""))</f>
        <v/>
      </c>
      <c r="G527" s="20" t="str">
        <f>IF($A527="","",_xlfn.XLOOKUP($A527,HC!$A:$A,HC!$C:$C,""))</f>
        <v/>
      </c>
      <c r="H527" s="20" t="str">
        <f t="shared" si="104"/>
        <v/>
      </c>
      <c r="I527" s="19" t="str">
        <f t="shared" si="105"/>
        <v/>
      </c>
      <c r="J527" s="19" t="str">
        <f>IF(OR($A527="",$H527=""),"",IF($H527="Not in Web Tool","Unmatched",_xlfn.XLOOKUP($H527,'RAW Data'!$E:$E,'RAW Data'!$F:$F,"Unmapped")))</f>
        <v/>
      </c>
      <c r="K527" s="19" t="str">
        <f t="shared" si="106"/>
        <v/>
      </c>
      <c r="M527" s="21" t="str">
        <f t="shared" si="107"/>
        <v/>
      </c>
      <c r="N527" s="21" t="str">
        <f t="shared" si="108"/>
        <v/>
      </c>
      <c r="P527" s="22" t="s">
        <v>34</v>
      </c>
      <c r="Q527" s="23">
        <v>523</v>
      </c>
      <c r="R527" s="23" t="str">
        <f>IF($C$3="Live Paste",IF($P527="","",$P527&amp;""),IF($AD$3="","",INDEX('Extraction History'!$A$3:$DT$9102,$Q527,$AD$3)&amp;""))</f>
        <v>Employee State</v>
      </c>
      <c r="S527" s="23">
        <f t="shared" si="115"/>
        <v>3135</v>
      </c>
      <c r="T527" s="23" t="str">
        <f t="shared" si="109"/>
        <v/>
      </c>
      <c r="U527" s="23" t="str">
        <f t="shared" si="110"/>
        <v/>
      </c>
      <c r="V527" s="24" t="str">
        <f t="shared" si="111"/>
        <v/>
      </c>
      <c r="W527" s="23">
        <f t="shared" si="116"/>
        <v>3136</v>
      </c>
      <c r="X527" s="23" t="str">
        <f t="shared" si="112"/>
        <v/>
      </c>
      <c r="Y527" s="23" t="str">
        <f t="shared" si="113"/>
        <v/>
      </c>
      <c r="Z527" s="23" t="str">
        <f t="shared" si="114"/>
        <v/>
      </c>
      <c r="AA527" s="25" t="str">
        <f>IF($U527="","",IF(COUNTIF(HC!$C:$C,$U527)&gt;0,"Y",IF(COUNTIF($U$5:$U527,$U527)=1,"N","dup")))</f>
        <v/>
      </c>
    </row>
    <row r="528" spans="1:27" x14ac:dyDescent="0.3">
      <c r="A528" s="19" t="str">
        <f>IF(INDEX('Agents Shift'!$B:$B,ROW())="","",INDEX('Agents Shift'!$B:$B,ROW()))</f>
        <v/>
      </c>
      <c r="B528" s="20" t="str">
        <f>IF($A528="","",_xlfn.XLOOKUP($A528,HC!$A:$A,HC!$B:$B,""))</f>
        <v/>
      </c>
      <c r="C528" s="19" t="str">
        <f>IF($A528="","",_xlfn.XLOOKUP($A528,HC!$A:$A,HC!$E:$E,""))</f>
        <v/>
      </c>
      <c r="D528" s="20" t="str">
        <f>IF($A528="","",_xlfn.XLOOKUP($A528,HC!$A:$A,HC!$D:$D,""))</f>
        <v/>
      </c>
      <c r="E528" s="68" t="str">
        <f>IF(OR($A528="",$AE$3=""),"",IFERROR(IF(ISBLANK(INDEX('Agents Shift'!$F:$S,MATCH($A528,'Agents Shift'!$B:$B,0),$AE$3)),"",INDEX('Agents Shift'!$F:$S,MATCH($A528,'Agents Shift'!$B:$B,0),$AE$3)),""))</f>
        <v/>
      </c>
      <c r="F528" s="68" t="str">
        <f>IF(OR($A528="",$AE$3=""),"",IFERROR(IF(ISBLANK(INDEX('Agents Shift'!$F:$S,MATCH($A528,'Agents Shift'!$B:$B,0),$AE$3+1)),"",INDEX('Agents Shift'!$F:$S,MATCH($A528,'Agents Shift'!$B:$B,0),$AE$3+1)),""))</f>
        <v/>
      </c>
      <c r="G528" s="20" t="str">
        <f>IF($A528="","",_xlfn.XLOOKUP($A528,HC!$A:$A,HC!$C:$C,""))</f>
        <v/>
      </c>
      <c r="H528" s="20" t="str">
        <f t="shared" si="104"/>
        <v/>
      </c>
      <c r="I528" s="19" t="str">
        <f t="shared" si="105"/>
        <v/>
      </c>
      <c r="J528" s="19" t="str">
        <f>IF(OR($A528="",$H528=""),"",IF($H528="Not in Web Tool","Unmatched",_xlfn.XLOOKUP($H528,'RAW Data'!$E:$E,'RAW Data'!$F:$F,"Unmapped")))</f>
        <v/>
      </c>
      <c r="K528" s="19" t="str">
        <f t="shared" si="106"/>
        <v/>
      </c>
      <c r="M528" s="21" t="str">
        <f t="shared" si="107"/>
        <v/>
      </c>
      <c r="N528" s="21" t="str">
        <f t="shared" si="108"/>
        <v/>
      </c>
      <c r="P528" s="22" t="s">
        <v>39</v>
      </c>
      <c r="Q528" s="23">
        <v>524</v>
      </c>
      <c r="R528" s="23" t="str">
        <f>IF($C$3="Live Paste",IF($P528="","",$P528&amp;""),IF($AD$3="","",INDEX('Extraction History'!$A$3:$DT$9102,$Q528,$AD$3)&amp;""))</f>
        <v>DA</v>
      </c>
      <c r="S528" s="23">
        <f t="shared" si="115"/>
        <v>3141</v>
      </c>
      <c r="T528" s="23" t="str">
        <f t="shared" si="109"/>
        <v/>
      </c>
      <c r="U528" s="23" t="str">
        <f t="shared" si="110"/>
        <v/>
      </c>
      <c r="V528" s="24" t="str">
        <f t="shared" si="111"/>
        <v/>
      </c>
      <c r="W528" s="23">
        <f t="shared" si="116"/>
        <v>3142</v>
      </c>
      <c r="X528" s="23" t="str">
        <f t="shared" si="112"/>
        <v/>
      </c>
      <c r="Y528" s="23" t="str">
        <f t="shared" si="113"/>
        <v/>
      </c>
      <c r="Z528" s="23" t="str">
        <f t="shared" si="114"/>
        <v/>
      </c>
      <c r="AA528" s="25" t="str">
        <f>IF($U528="","",IF(COUNTIF(HC!$C:$C,$U528)&gt;0,"Y",IF(COUNTIF($U$5:$U528,$U528)=1,"N","dup")))</f>
        <v/>
      </c>
    </row>
    <row r="529" spans="1:27" x14ac:dyDescent="0.3">
      <c r="A529" s="19" t="str">
        <f>IF(INDEX('Agents Shift'!$B:$B,ROW())="","",INDEX('Agents Shift'!$B:$B,ROW()))</f>
        <v/>
      </c>
      <c r="B529" s="20" t="str">
        <f>IF($A529="","",_xlfn.XLOOKUP($A529,HC!$A:$A,HC!$B:$B,""))</f>
        <v/>
      </c>
      <c r="C529" s="19" t="str">
        <f>IF($A529="","",_xlfn.XLOOKUP($A529,HC!$A:$A,HC!$E:$E,""))</f>
        <v/>
      </c>
      <c r="D529" s="20" t="str">
        <f>IF($A529="","",_xlfn.XLOOKUP($A529,HC!$A:$A,HC!$D:$D,""))</f>
        <v/>
      </c>
      <c r="E529" s="68" t="str">
        <f>IF(OR($A529="",$AE$3=""),"",IFERROR(IF(ISBLANK(INDEX('Agents Shift'!$F:$S,MATCH($A529,'Agents Shift'!$B:$B,0),$AE$3)),"",INDEX('Agents Shift'!$F:$S,MATCH($A529,'Agents Shift'!$B:$B,0),$AE$3)),""))</f>
        <v/>
      </c>
      <c r="F529" s="68" t="str">
        <f>IF(OR($A529="",$AE$3=""),"",IFERROR(IF(ISBLANK(INDEX('Agents Shift'!$F:$S,MATCH($A529,'Agents Shift'!$B:$B,0),$AE$3+1)),"",INDEX('Agents Shift'!$F:$S,MATCH($A529,'Agents Shift'!$B:$B,0),$AE$3+1)),""))</f>
        <v/>
      </c>
      <c r="G529" s="20" t="str">
        <f>IF($A529="","",_xlfn.XLOOKUP($A529,HC!$A:$A,HC!$C:$C,""))</f>
        <v/>
      </c>
      <c r="H529" s="20" t="str">
        <f t="shared" si="104"/>
        <v/>
      </c>
      <c r="I529" s="19" t="str">
        <f t="shared" si="105"/>
        <v/>
      </c>
      <c r="J529" s="19" t="str">
        <f>IF(OR($A529="",$H529=""),"",IF($H529="Not in Web Tool","Unmatched",_xlfn.XLOOKUP($H529,'RAW Data'!$E:$E,'RAW Data'!$F:$F,"Unmapped")))</f>
        <v/>
      </c>
      <c r="K529" s="19" t="str">
        <f t="shared" si="106"/>
        <v/>
      </c>
      <c r="M529" s="21" t="str">
        <f t="shared" si="107"/>
        <v/>
      </c>
      <c r="N529" s="21" t="str">
        <f t="shared" si="108"/>
        <v/>
      </c>
      <c r="P529" s="22" t="s">
        <v>297</v>
      </c>
      <c r="Q529" s="23">
        <v>525</v>
      </c>
      <c r="R529" s="23" t="str">
        <f>IF($C$3="Live Paste",IF($P529="","",$P529&amp;""),IF($AD$3="","",INDEX('Extraction History'!$A$3:$DT$9102,$Q529,$AD$3)&amp;""))</f>
        <v>Dummy_USR 87 20261</v>
      </c>
      <c r="S529" s="23">
        <f t="shared" si="115"/>
        <v>3147</v>
      </c>
      <c r="T529" s="23" t="str">
        <f t="shared" si="109"/>
        <v/>
      </c>
      <c r="U529" s="23" t="str">
        <f t="shared" si="110"/>
        <v/>
      </c>
      <c r="V529" s="24" t="str">
        <f t="shared" si="111"/>
        <v/>
      </c>
      <c r="W529" s="23">
        <f t="shared" si="116"/>
        <v>3148</v>
      </c>
      <c r="X529" s="23" t="str">
        <f t="shared" si="112"/>
        <v/>
      </c>
      <c r="Y529" s="23" t="str">
        <f t="shared" si="113"/>
        <v/>
      </c>
      <c r="Z529" s="23" t="str">
        <f t="shared" si="114"/>
        <v/>
      </c>
      <c r="AA529" s="25" t="str">
        <f>IF($U529="","",IF(COUNTIF(HC!$C:$C,$U529)&gt;0,"Y",IF(COUNTIF($U$5:$U529,$U529)=1,"N","dup")))</f>
        <v/>
      </c>
    </row>
    <row r="530" spans="1:27" x14ac:dyDescent="0.3">
      <c r="A530" s="19" t="str">
        <f>IF(INDEX('Agents Shift'!$B:$B,ROW())="","",INDEX('Agents Shift'!$B:$B,ROW()))</f>
        <v/>
      </c>
      <c r="B530" s="20" t="str">
        <f>IF($A530="","",_xlfn.XLOOKUP($A530,HC!$A:$A,HC!$B:$B,""))</f>
        <v/>
      </c>
      <c r="C530" s="19" t="str">
        <f>IF($A530="","",_xlfn.XLOOKUP($A530,HC!$A:$A,HC!$E:$E,""))</f>
        <v/>
      </c>
      <c r="D530" s="20" t="str">
        <f>IF($A530="","",_xlfn.XLOOKUP($A530,HC!$A:$A,HC!$D:$D,""))</f>
        <v/>
      </c>
      <c r="E530" s="68" t="str">
        <f>IF(OR($A530="",$AE$3=""),"",IFERROR(IF(ISBLANK(INDEX('Agents Shift'!$F:$S,MATCH($A530,'Agents Shift'!$B:$B,0),$AE$3)),"",INDEX('Agents Shift'!$F:$S,MATCH($A530,'Agents Shift'!$B:$B,0),$AE$3)),""))</f>
        <v/>
      </c>
      <c r="F530" s="68" t="str">
        <f>IF(OR($A530="",$AE$3=""),"",IFERROR(IF(ISBLANK(INDEX('Agents Shift'!$F:$S,MATCH($A530,'Agents Shift'!$B:$B,0),$AE$3+1)),"",INDEX('Agents Shift'!$F:$S,MATCH($A530,'Agents Shift'!$B:$B,0),$AE$3+1)),""))</f>
        <v/>
      </c>
      <c r="G530" s="20" t="str">
        <f>IF($A530="","",_xlfn.XLOOKUP($A530,HC!$A:$A,HC!$C:$C,""))</f>
        <v/>
      </c>
      <c r="H530" s="20" t="str">
        <f t="shared" si="104"/>
        <v/>
      </c>
      <c r="I530" s="19" t="str">
        <f t="shared" si="105"/>
        <v/>
      </c>
      <c r="J530" s="19" t="str">
        <f>IF(OR($A530="",$H530=""),"",IF($H530="Not in Web Tool","Unmatched",_xlfn.XLOOKUP($H530,'RAW Data'!$E:$E,'RAW Data'!$F:$F,"Unmapped")))</f>
        <v/>
      </c>
      <c r="K530" s="19" t="str">
        <f t="shared" si="106"/>
        <v/>
      </c>
      <c r="M530" s="21" t="str">
        <f t="shared" si="107"/>
        <v/>
      </c>
      <c r="N530" s="21" t="str">
        <f t="shared" si="108"/>
        <v/>
      </c>
      <c r="P530" s="22" t="s">
        <v>298</v>
      </c>
      <c r="Q530" s="23">
        <v>526</v>
      </c>
      <c r="R530" s="23" t="str">
        <f>IF($C$3="Live Paste",IF($P530="","",$P530&amp;""),IF($AD$3="","",INDEX('Extraction History'!$A$3:$DT$9102,$Q530,$AD$3)&amp;""))</f>
        <v>Offline · 3:15:28:41</v>
      </c>
      <c r="S530" s="23">
        <f t="shared" si="115"/>
        <v>3153</v>
      </c>
      <c r="T530" s="23" t="str">
        <f t="shared" si="109"/>
        <v/>
      </c>
      <c r="U530" s="23" t="str">
        <f t="shared" si="110"/>
        <v/>
      </c>
      <c r="V530" s="24" t="str">
        <f t="shared" si="111"/>
        <v/>
      </c>
      <c r="W530" s="23">
        <f t="shared" si="116"/>
        <v>3154</v>
      </c>
      <c r="X530" s="23" t="str">
        <f t="shared" si="112"/>
        <v/>
      </c>
      <c r="Y530" s="23" t="str">
        <f t="shared" si="113"/>
        <v/>
      </c>
      <c r="Z530" s="23" t="str">
        <f t="shared" si="114"/>
        <v/>
      </c>
      <c r="AA530" s="25" t="str">
        <f>IF($U530="","",IF(COUNTIF(HC!$C:$C,$U530)&gt;0,"Y",IF(COUNTIF($U$5:$U530,$U530)=1,"N","dup")))</f>
        <v/>
      </c>
    </row>
    <row r="531" spans="1:27" x14ac:dyDescent="0.3">
      <c r="A531" s="19" t="str">
        <f>IF(INDEX('Agents Shift'!$B:$B,ROW())="","",INDEX('Agents Shift'!$B:$B,ROW()))</f>
        <v/>
      </c>
      <c r="B531" s="20" t="str">
        <f>IF($A531="","",_xlfn.XLOOKUP($A531,HC!$A:$A,HC!$B:$B,""))</f>
        <v/>
      </c>
      <c r="C531" s="19" t="str">
        <f>IF($A531="","",_xlfn.XLOOKUP($A531,HC!$A:$A,HC!$E:$E,""))</f>
        <v/>
      </c>
      <c r="D531" s="20" t="str">
        <f>IF($A531="","",_xlfn.XLOOKUP($A531,HC!$A:$A,HC!$D:$D,""))</f>
        <v/>
      </c>
      <c r="E531" s="68" t="str">
        <f>IF(OR($A531="",$AE$3=""),"",IFERROR(IF(ISBLANK(INDEX('Agents Shift'!$F:$S,MATCH($A531,'Agents Shift'!$B:$B,0),$AE$3)),"",INDEX('Agents Shift'!$F:$S,MATCH($A531,'Agents Shift'!$B:$B,0),$AE$3)),""))</f>
        <v/>
      </c>
      <c r="F531" s="68" t="str">
        <f>IF(OR($A531="",$AE$3=""),"",IFERROR(IF(ISBLANK(INDEX('Agents Shift'!$F:$S,MATCH($A531,'Agents Shift'!$B:$B,0),$AE$3+1)),"",INDEX('Agents Shift'!$F:$S,MATCH($A531,'Agents Shift'!$B:$B,0),$AE$3+1)),""))</f>
        <v/>
      </c>
      <c r="G531" s="20" t="str">
        <f>IF($A531="","",_xlfn.XLOOKUP($A531,HC!$A:$A,HC!$C:$C,""))</f>
        <v/>
      </c>
      <c r="H531" s="20" t="str">
        <f t="shared" si="104"/>
        <v/>
      </c>
      <c r="I531" s="19" t="str">
        <f t="shared" si="105"/>
        <v/>
      </c>
      <c r="J531" s="19" t="str">
        <f>IF(OR($A531="",$H531=""),"",IF($H531="Not in Web Tool","Unmatched",_xlfn.XLOOKUP($H531,'RAW Data'!$E:$E,'RAW Data'!$F:$F,"Unmapped")))</f>
        <v/>
      </c>
      <c r="K531" s="19" t="str">
        <f t="shared" si="106"/>
        <v/>
      </c>
      <c r="M531" s="21" t="str">
        <f t="shared" si="107"/>
        <v/>
      </c>
      <c r="N531" s="21" t="str">
        <f t="shared" si="108"/>
        <v/>
      </c>
      <c r="P531" s="22" t="s">
        <v>119</v>
      </c>
      <c r="Q531" s="23">
        <v>527</v>
      </c>
      <c r="R531" s="23" t="str">
        <f>IF($C$3="Live Paste",IF($P531="","",$P531&amp;""),IF($AD$3="","",INDEX('Extraction History'!$A$3:$DT$9102,$Q531,$AD$3)&amp;""))</f>
        <v> 0  0  0</v>
      </c>
      <c r="S531" s="23">
        <f t="shared" si="115"/>
        <v>3159</v>
      </c>
      <c r="T531" s="23" t="str">
        <f t="shared" si="109"/>
        <v/>
      </c>
      <c r="U531" s="23" t="str">
        <f t="shared" si="110"/>
        <v/>
      </c>
      <c r="V531" s="24" t="str">
        <f t="shared" si="111"/>
        <v/>
      </c>
      <c r="W531" s="23">
        <f t="shared" si="116"/>
        <v>3160</v>
      </c>
      <c r="X531" s="23" t="str">
        <f t="shared" si="112"/>
        <v/>
      </c>
      <c r="Y531" s="23" t="str">
        <f t="shared" si="113"/>
        <v/>
      </c>
      <c r="Z531" s="23" t="str">
        <f t="shared" si="114"/>
        <v/>
      </c>
      <c r="AA531" s="25" t="str">
        <f>IF($U531="","",IF(COUNTIF(HC!$C:$C,$U531)&gt;0,"Y",IF(COUNTIF($U$5:$U531,$U531)=1,"N","dup")))</f>
        <v/>
      </c>
    </row>
    <row r="532" spans="1:27" x14ac:dyDescent="0.3">
      <c r="A532" s="19" t="str">
        <f>IF(INDEX('Agents Shift'!$B:$B,ROW())="","",INDEX('Agents Shift'!$B:$B,ROW()))</f>
        <v/>
      </c>
      <c r="B532" s="20" t="str">
        <f>IF($A532="","",_xlfn.XLOOKUP($A532,HC!$A:$A,HC!$B:$B,""))</f>
        <v/>
      </c>
      <c r="C532" s="19" t="str">
        <f>IF($A532="","",_xlfn.XLOOKUP($A532,HC!$A:$A,HC!$E:$E,""))</f>
        <v/>
      </c>
      <c r="D532" s="20" t="str">
        <f>IF($A532="","",_xlfn.XLOOKUP($A532,HC!$A:$A,HC!$D:$D,""))</f>
        <v/>
      </c>
      <c r="E532" s="68" t="str">
        <f>IF(OR($A532="",$AE$3=""),"",IFERROR(IF(ISBLANK(INDEX('Agents Shift'!$F:$S,MATCH($A532,'Agents Shift'!$B:$B,0),$AE$3)),"",INDEX('Agents Shift'!$F:$S,MATCH($A532,'Agents Shift'!$B:$B,0),$AE$3)),""))</f>
        <v/>
      </c>
      <c r="F532" s="68" t="str">
        <f>IF(OR($A532="",$AE$3=""),"",IFERROR(IF(ISBLANK(INDEX('Agents Shift'!$F:$S,MATCH($A532,'Agents Shift'!$B:$B,0),$AE$3+1)),"",INDEX('Agents Shift'!$F:$S,MATCH($A532,'Agents Shift'!$B:$B,0),$AE$3+1)),""))</f>
        <v/>
      </c>
      <c r="G532" s="20" t="str">
        <f>IF($A532="","",_xlfn.XLOOKUP($A532,HC!$A:$A,HC!$C:$C,""))</f>
        <v/>
      </c>
      <c r="H532" s="20" t="str">
        <f t="shared" si="104"/>
        <v/>
      </c>
      <c r="I532" s="19" t="str">
        <f t="shared" si="105"/>
        <v/>
      </c>
      <c r="J532" s="19" t="str">
        <f>IF(OR($A532="",$H532=""),"",IF($H532="Not in Web Tool","Unmatched",_xlfn.XLOOKUP($H532,'RAW Data'!$E:$E,'RAW Data'!$F:$F,"Unmapped")))</f>
        <v/>
      </c>
      <c r="K532" s="19" t="str">
        <f t="shared" si="106"/>
        <v/>
      </c>
      <c r="M532" s="21" t="str">
        <f t="shared" si="107"/>
        <v/>
      </c>
      <c r="N532" s="21" t="str">
        <f t="shared" si="108"/>
        <v/>
      </c>
      <c r="P532" s="22" t="s">
        <v>120</v>
      </c>
      <c r="Q532" s="23">
        <v>528</v>
      </c>
      <c r="R532" s="23" t="str">
        <f>IF($C$3="Live Paste",IF($P532="","",$P532&amp;""),IF($AD$3="","",INDEX('Extraction History'!$A$3:$DT$9102,$Q532,$AD$3)&amp;""))</f>
        <v> 00:00:00  00:00:00  --:--:--</v>
      </c>
      <c r="S532" s="23">
        <f t="shared" si="115"/>
        <v>3165</v>
      </c>
      <c r="T532" s="23" t="str">
        <f t="shared" si="109"/>
        <v/>
      </c>
      <c r="U532" s="23" t="str">
        <f t="shared" si="110"/>
        <v/>
      </c>
      <c r="V532" s="24" t="str">
        <f t="shared" si="111"/>
        <v/>
      </c>
      <c r="W532" s="23">
        <f t="shared" si="116"/>
        <v>3166</v>
      </c>
      <c r="X532" s="23" t="str">
        <f t="shared" si="112"/>
        <v/>
      </c>
      <c r="Y532" s="23" t="str">
        <f t="shared" si="113"/>
        <v/>
      </c>
      <c r="Z532" s="23" t="str">
        <f t="shared" si="114"/>
        <v/>
      </c>
      <c r="AA532" s="25" t="str">
        <f>IF($U532="","",IF(COUNTIF(HC!$C:$C,$U532)&gt;0,"Y",IF(COUNTIF($U$5:$U532,$U532)=1,"N","dup")))</f>
        <v/>
      </c>
    </row>
    <row r="533" spans="1:27" x14ac:dyDescent="0.3">
      <c r="A533" s="19" t="str">
        <f>IF(INDEX('Agents Shift'!$B:$B,ROW())="","",INDEX('Agents Shift'!$B:$B,ROW()))</f>
        <v/>
      </c>
      <c r="B533" s="20" t="str">
        <f>IF($A533="","",_xlfn.XLOOKUP($A533,HC!$A:$A,HC!$B:$B,""))</f>
        <v/>
      </c>
      <c r="C533" s="19" t="str">
        <f>IF($A533="","",_xlfn.XLOOKUP($A533,HC!$A:$A,HC!$E:$E,""))</f>
        <v/>
      </c>
      <c r="D533" s="20" t="str">
        <f>IF($A533="","",_xlfn.XLOOKUP($A533,HC!$A:$A,HC!$D:$D,""))</f>
        <v/>
      </c>
      <c r="E533" s="68" t="str">
        <f>IF(OR($A533="",$AE$3=""),"",IFERROR(IF(ISBLANK(INDEX('Agents Shift'!$F:$S,MATCH($A533,'Agents Shift'!$B:$B,0),$AE$3)),"",INDEX('Agents Shift'!$F:$S,MATCH($A533,'Agents Shift'!$B:$B,0),$AE$3)),""))</f>
        <v/>
      </c>
      <c r="F533" s="68" t="str">
        <f>IF(OR($A533="",$AE$3=""),"",IFERROR(IF(ISBLANK(INDEX('Agents Shift'!$F:$S,MATCH($A533,'Agents Shift'!$B:$B,0),$AE$3+1)),"",INDEX('Agents Shift'!$F:$S,MATCH($A533,'Agents Shift'!$B:$B,0),$AE$3+1)),""))</f>
        <v/>
      </c>
      <c r="G533" s="20" t="str">
        <f>IF($A533="","",_xlfn.XLOOKUP($A533,HC!$A:$A,HC!$C:$C,""))</f>
        <v/>
      </c>
      <c r="H533" s="20" t="str">
        <f t="shared" si="104"/>
        <v/>
      </c>
      <c r="I533" s="19" t="str">
        <f t="shared" si="105"/>
        <v/>
      </c>
      <c r="J533" s="19" t="str">
        <f>IF(OR($A533="",$H533=""),"",IF($H533="Not in Web Tool","Unmatched",_xlfn.XLOOKUP($H533,'RAW Data'!$E:$E,'RAW Data'!$F:$F,"Unmapped")))</f>
        <v/>
      </c>
      <c r="K533" s="19" t="str">
        <f t="shared" si="106"/>
        <v/>
      </c>
      <c r="M533" s="21" t="str">
        <f t="shared" si="107"/>
        <v/>
      </c>
      <c r="N533" s="21" t="str">
        <f t="shared" si="108"/>
        <v/>
      </c>
      <c r="P533" s="22" t="s">
        <v>34</v>
      </c>
      <c r="Q533" s="23">
        <v>529</v>
      </c>
      <c r="R533" s="23" t="str">
        <f>IF($C$3="Live Paste",IF($P533="","",$P533&amp;""),IF($AD$3="","",INDEX('Extraction History'!$A$3:$DT$9102,$Q533,$AD$3)&amp;""))</f>
        <v>Employee State</v>
      </c>
      <c r="S533" s="23">
        <f t="shared" si="115"/>
        <v>3171</v>
      </c>
      <c r="T533" s="23" t="str">
        <f t="shared" si="109"/>
        <v/>
      </c>
      <c r="U533" s="23" t="str">
        <f t="shared" si="110"/>
        <v/>
      </c>
      <c r="V533" s="24" t="str">
        <f t="shared" si="111"/>
        <v/>
      </c>
      <c r="W533" s="23">
        <f t="shared" si="116"/>
        <v>3172</v>
      </c>
      <c r="X533" s="23" t="str">
        <f t="shared" si="112"/>
        <v/>
      </c>
      <c r="Y533" s="23" t="str">
        <f t="shared" si="113"/>
        <v/>
      </c>
      <c r="Z533" s="23" t="str">
        <f t="shared" si="114"/>
        <v/>
      </c>
      <c r="AA533" s="25" t="str">
        <f>IF($U533="","",IF(COUNTIF(HC!$C:$C,$U533)&gt;0,"Y",IF(COUNTIF($U$5:$U533,$U533)=1,"N","dup")))</f>
        <v/>
      </c>
    </row>
    <row r="534" spans="1:27" x14ac:dyDescent="0.3">
      <c r="A534" s="19" t="str">
        <f>IF(INDEX('Agents Shift'!$B:$B,ROW())="","",INDEX('Agents Shift'!$B:$B,ROW()))</f>
        <v/>
      </c>
      <c r="B534" s="20" t="str">
        <f>IF($A534="","",_xlfn.XLOOKUP($A534,HC!$A:$A,HC!$B:$B,""))</f>
        <v/>
      </c>
      <c r="C534" s="19" t="str">
        <f>IF($A534="","",_xlfn.XLOOKUP($A534,HC!$A:$A,HC!$E:$E,""))</f>
        <v/>
      </c>
      <c r="D534" s="20" t="str">
        <f>IF($A534="","",_xlfn.XLOOKUP($A534,HC!$A:$A,HC!$D:$D,""))</f>
        <v/>
      </c>
      <c r="E534" s="68" t="str">
        <f>IF(OR($A534="",$AE$3=""),"",IFERROR(IF(ISBLANK(INDEX('Agents Shift'!$F:$S,MATCH($A534,'Agents Shift'!$B:$B,0),$AE$3)),"",INDEX('Agents Shift'!$F:$S,MATCH($A534,'Agents Shift'!$B:$B,0),$AE$3)),""))</f>
        <v/>
      </c>
      <c r="F534" s="68" t="str">
        <f>IF(OR($A534="",$AE$3=""),"",IFERROR(IF(ISBLANK(INDEX('Agents Shift'!$F:$S,MATCH($A534,'Agents Shift'!$B:$B,0),$AE$3+1)),"",INDEX('Agents Shift'!$F:$S,MATCH($A534,'Agents Shift'!$B:$B,0),$AE$3+1)),""))</f>
        <v/>
      </c>
      <c r="G534" s="20" t="str">
        <f>IF($A534="","",_xlfn.XLOOKUP($A534,HC!$A:$A,HC!$C:$C,""))</f>
        <v/>
      </c>
      <c r="H534" s="20" t="str">
        <f t="shared" si="104"/>
        <v/>
      </c>
      <c r="I534" s="19" t="str">
        <f t="shared" si="105"/>
        <v/>
      </c>
      <c r="J534" s="19" t="str">
        <f>IF(OR($A534="",$H534=""),"",IF($H534="Not in Web Tool","Unmatched",_xlfn.XLOOKUP($H534,'RAW Data'!$E:$E,'RAW Data'!$F:$F,"Unmapped")))</f>
        <v/>
      </c>
      <c r="K534" s="19" t="str">
        <f t="shared" si="106"/>
        <v/>
      </c>
      <c r="M534" s="21" t="str">
        <f t="shared" si="107"/>
        <v/>
      </c>
      <c r="N534" s="21" t="str">
        <f t="shared" si="108"/>
        <v/>
      </c>
      <c r="P534" s="22" t="s">
        <v>39</v>
      </c>
      <c r="Q534" s="23">
        <v>530</v>
      </c>
      <c r="R534" s="23" t="str">
        <f>IF($C$3="Live Paste",IF($P534="","",$P534&amp;""),IF($AD$3="","",INDEX('Extraction History'!$A$3:$DT$9102,$Q534,$AD$3)&amp;""))</f>
        <v>DA</v>
      </c>
      <c r="S534" s="23">
        <f t="shared" si="115"/>
        <v>3177</v>
      </c>
      <c r="T534" s="23" t="str">
        <f t="shared" si="109"/>
        <v/>
      </c>
      <c r="U534" s="23" t="str">
        <f t="shared" si="110"/>
        <v/>
      </c>
      <c r="V534" s="24" t="str">
        <f t="shared" si="111"/>
        <v/>
      </c>
      <c r="W534" s="23">
        <f t="shared" si="116"/>
        <v>3178</v>
      </c>
      <c r="X534" s="23" t="str">
        <f t="shared" si="112"/>
        <v/>
      </c>
      <c r="Y534" s="23" t="str">
        <f t="shared" si="113"/>
        <v/>
      </c>
      <c r="Z534" s="23" t="str">
        <f t="shared" si="114"/>
        <v/>
      </c>
      <c r="AA534" s="25" t="str">
        <f>IF($U534="","",IF(COUNTIF(HC!$C:$C,$U534)&gt;0,"Y",IF(COUNTIF($U$5:$U534,$U534)=1,"N","dup")))</f>
        <v/>
      </c>
    </row>
    <row r="535" spans="1:27" x14ac:dyDescent="0.3">
      <c r="A535" s="19" t="str">
        <f>IF(INDEX('Agents Shift'!$B:$B,ROW())="","",INDEX('Agents Shift'!$B:$B,ROW()))</f>
        <v/>
      </c>
      <c r="B535" s="20" t="str">
        <f>IF($A535="","",_xlfn.XLOOKUP($A535,HC!$A:$A,HC!$B:$B,""))</f>
        <v/>
      </c>
      <c r="C535" s="19" t="str">
        <f>IF($A535="","",_xlfn.XLOOKUP($A535,HC!$A:$A,HC!$E:$E,""))</f>
        <v/>
      </c>
      <c r="D535" s="20" t="str">
        <f>IF($A535="","",_xlfn.XLOOKUP($A535,HC!$A:$A,HC!$D:$D,""))</f>
        <v/>
      </c>
      <c r="E535" s="68" t="str">
        <f>IF(OR($A535="",$AE$3=""),"",IFERROR(IF(ISBLANK(INDEX('Agents Shift'!$F:$S,MATCH($A535,'Agents Shift'!$B:$B,0),$AE$3)),"",INDEX('Agents Shift'!$F:$S,MATCH($A535,'Agents Shift'!$B:$B,0),$AE$3)),""))</f>
        <v/>
      </c>
      <c r="F535" s="68" t="str">
        <f>IF(OR($A535="",$AE$3=""),"",IFERROR(IF(ISBLANK(INDEX('Agents Shift'!$F:$S,MATCH($A535,'Agents Shift'!$B:$B,0),$AE$3+1)),"",INDEX('Agents Shift'!$F:$S,MATCH($A535,'Agents Shift'!$B:$B,0),$AE$3+1)),""))</f>
        <v/>
      </c>
      <c r="G535" s="20" t="str">
        <f>IF($A535="","",_xlfn.XLOOKUP($A535,HC!$A:$A,HC!$C:$C,""))</f>
        <v/>
      </c>
      <c r="H535" s="20" t="str">
        <f t="shared" si="104"/>
        <v/>
      </c>
      <c r="I535" s="19" t="str">
        <f t="shared" si="105"/>
        <v/>
      </c>
      <c r="J535" s="19" t="str">
        <f>IF(OR($A535="",$H535=""),"",IF($H535="Not in Web Tool","Unmatched",_xlfn.XLOOKUP($H535,'RAW Data'!$E:$E,'RAW Data'!$F:$F,"Unmapped")))</f>
        <v/>
      </c>
      <c r="K535" s="19" t="str">
        <f t="shared" si="106"/>
        <v/>
      </c>
      <c r="M535" s="21" t="str">
        <f t="shared" si="107"/>
        <v/>
      </c>
      <c r="N535" s="21" t="str">
        <f t="shared" si="108"/>
        <v/>
      </c>
      <c r="P535" s="22" t="s">
        <v>299</v>
      </c>
      <c r="Q535" s="23">
        <v>531</v>
      </c>
      <c r="R535" s="23" t="str">
        <f>IF($C$3="Live Paste",IF($P535="","",$P535&amp;""),IF($AD$3="","",INDEX('Extraction History'!$A$3:$DT$9102,$Q535,$AD$3)&amp;""))</f>
        <v>Dummy_USR 88 20317</v>
      </c>
      <c r="S535" s="23">
        <f t="shared" si="115"/>
        <v>3183</v>
      </c>
      <c r="T535" s="23" t="str">
        <f t="shared" si="109"/>
        <v/>
      </c>
      <c r="U535" s="23" t="str">
        <f t="shared" si="110"/>
        <v/>
      </c>
      <c r="V535" s="24" t="str">
        <f t="shared" si="111"/>
        <v/>
      </c>
      <c r="W535" s="23">
        <f t="shared" si="116"/>
        <v>3184</v>
      </c>
      <c r="X535" s="23" t="str">
        <f t="shared" si="112"/>
        <v/>
      </c>
      <c r="Y535" s="23" t="str">
        <f t="shared" si="113"/>
        <v/>
      </c>
      <c r="Z535" s="23" t="str">
        <f t="shared" si="114"/>
        <v/>
      </c>
      <c r="AA535" s="25" t="str">
        <f>IF($U535="","",IF(COUNTIF(HC!$C:$C,$U535)&gt;0,"Y",IF(COUNTIF($U$5:$U535,$U535)=1,"N","dup")))</f>
        <v/>
      </c>
    </row>
    <row r="536" spans="1:27" x14ac:dyDescent="0.3">
      <c r="A536" s="19" t="str">
        <f>IF(INDEX('Agents Shift'!$B:$B,ROW())="","",INDEX('Agents Shift'!$B:$B,ROW()))</f>
        <v/>
      </c>
      <c r="B536" s="20" t="str">
        <f>IF($A536="","",_xlfn.XLOOKUP($A536,HC!$A:$A,HC!$B:$B,""))</f>
        <v/>
      </c>
      <c r="C536" s="19" t="str">
        <f>IF($A536="","",_xlfn.XLOOKUP($A536,HC!$A:$A,HC!$E:$E,""))</f>
        <v/>
      </c>
      <c r="D536" s="20" t="str">
        <f>IF($A536="","",_xlfn.XLOOKUP($A536,HC!$A:$A,HC!$D:$D,""))</f>
        <v/>
      </c>
      <c r="E536" s="68" t="str">
        <f>IF(OR($A536="",$AE$3=""),"",IFERROR(IF(ISBLANK(INDEX('Agents Shift'!$F:$S,MATCH($A536,'Agents Shift'!$B:$B,0),$AE$3)),"",INDEX('Agents Shift'!$F:$S,MATCH($A536,'Agents Shift'!$B:$B,0),$AE$3)),""))</f>
        <v/>
      </c>
      <c r="F536" s="68" t="str">
        <f>IF(OR($A536="",$AE$3=""),"",IFERROR(IF(ISBLANK(INDEX('Agents Shift'!$F:$S,MATCH($A536,'Agents Shift'!$B:$B,0),$AE$3+1)),"",INDEX('Agents Shift'!$F:$S,MATCH($A536,'Agents Shift'!$B:$B,0),$AE$3+1)),""))</f>
        <v/>
      </c>
      <c r="G536" s="20" t="str">
        <f>IF($A536="","",_xlfn.XLOOKUP($A536,HC!$A:$A,HC!$C:$C,""))</f>
        <v/>
      </c>
      <c r="H536" s="20" t="str">
        <f t="shared" si="104"/>
        <v/>
      </c>
      <c r="I536" s="19" t="str">
        <f t="shared" si="105"/>
        <v/>
      </c>
      <c r="J536" s="19" t="str">
        <f>IF(OR($A536="",$H536=""),"",IF($H536="Not in Web Tool","Unmatched",_xlfn.XLOOKUP($H536,'RAW Data'!$E:$E,'RAW Data'!$F:$F,"Unmapped")))</f>
        <v/>
      </c>
      <c r="K536" s="19" t="str">
        <f t="shared" si="106"/>
        <v/>
      </c>
      <c r="M536" s="21" t="str">
        <f t="shared" si="107"/>
        <v/>
      </c>
      <c r="N536" s="21" t="str">
        <f t="shared" si="108"/>
        <v/>
      </c>
      <c r="P536" s="22" t="s">
        <v>300</v>
      </c>
      <c r="Q536" s="23">
        <v>532</v>
      </c>
      <c r="R536" s="23" t="str">
        <f>IF($C$3="Live Paste",IF($P536="","",$P536&amp;""),IF($AD$3="","",INDEX('Extraction History'!$A$3:$DT$9102,$Q536,$AD$3)&amp;""))</f>
        <v>Offline · 05:49:39</v>
      </c>
      <c r="S536" s="23">
        <f t="shared" si="115"/>
        <v>3189</v>
      </c>
      <c r="T536" s="23" t="str">
        <f t="shared" si="109"/>
        <v/>
      </c>
      <c r="U536" s="23" t="str">
        <f t="shared" si="110"/>
        <v/>
      </c>
      <c r="V536" s="24" t="str">
        <f t="shared" si="111"/>
        <v/>
      </c>
      <c r="W536" s="23">
        <f t="shared" si="116"/>
        <v>3190</v>
      </c>
      <c r="X536" s="23" t="str">
        <f t="shared" si="112"/>
        <v/>
      </c>
      <c r="Y536" s="23" t="str">
        <f t="shared" si="113"/>
        <v/>
      </c>
      <c r="Z536" s="23" t="str">
        <f t="shared" si="114"/>
        <v/>
      </c>
      <c r="AA536" s="25" t="str">
        <f>IF($U536="","",IF(COUNTIF(HC!$C:$C,$U536)&gt;0,"Y",IF(COUNTIF($U$5:$U536,$U536)=1,"N","dup")))</f>
        <v/>
      </c>
    </row>
    <row r="537" spans="1:27" x14ac:dyDescent="0.3">
      <c r="A537" s="19" t="str">
        <f>IF(INDEX('Agents Shift'!$B:$B,ROW())="","",INDEX('Agents Shift'!$B:$B,ROW()))</f>
        <v/>
      </c>
      <c r="B537" s="20" t="str">
        <f>IF($A537="","",_xlfn.XLOOKUP($A537,HC!$A:$A,HC!$B:$B,""))</f>
        <v/>
      </c>
      <c r="C537" s="19" t="str">
        <f>IF($A537="","",_xlfn.XLOOKUP($A537,HC!$A:$A,HC!$E:$E,""))</f>
        <v/>
      </c>
      <c r="D537" s="20" t="str">
        <f>IF($A537="","",_xlfn.XLOOKUP($A537,HC!$A:$A,HC!$D:$D,""))</f>
        <v/>
      </c>
      <c r="E537" s="68" t="str">
        <f>IF(OR($A537="",$AE$3=""),"",IFERROR(IF(ISBLANK(INDEX('Agents Shift'!$F:$S,MATCH($A537,'Agents Shift'!$B:$B,0),$AE$3)),"",INDEX('Agents Shift'!$F:$S,MATCH($A537,'Agents Shift'!$B:$B,0),$AE$3)),""))</f>
        <v/>
      </c>
      <c r="F537" s="68" t="str">
        <f>IF(OR($A537="",$AE$3=""),"",IFERROR(IF(ISBLANK(INDEX('Agents Shift'!$F:$S,MATCH($A537,'Agents Shift'!$B:$B,0),$AE$3+1)),"",INDEX('Agents Shift'!$F:$S,MATCH($A537,'Agents Shift'!$B:$B,0),$AE$3+1)),""))</f>
        <v/>
      </c>
      <c r="G537" s="20" t="str">
        <f>IF($A537="","",_xlfn.XLOOKUP($A537,HC!$A:$A,HC!$C:$C,""))</f>
        <v/>
      </c>
      <c r="H537" s="20" t="str">
        <f t="shared" si="104"/>
        <v/>
      </c>
      <c r="I537" s="19" t="str">
        <f t="shared" si="105"/>
        <v/>
      </c>
      <c r="J537" s="19" t="str">
        <f>IF(OR($A537="",$H537=""),"",IF($H537="Not in Web Tool","Unmatched",_xlfn.XLOOKUP($H537,'RAW Data'!$E:$E,'RAW Data'!$F:$F,"Unmapped")))</f>
        <v/>
      </c>
      <c r="K537" s="19" t="str">
        <f t="shared" si="106"/>
        <v/>
      </c>
      <c r="M537" s="21" t="str">
        <f t="shared" si="107"/>
        <v/>
      </c>
      <c r="N537" s="21" t="str">
        <f t="shared" si="108"/>
        <v/>
      </c>
      <c r="P537" s="22" t="s">
        <v>119</v>
      </c>
      <c r="Q537" s="23">
        <v>533</v>
      </c>
      <c r="R537" s="23" t="str">
        <f>IF($C$3="Live Paste",IF($P537="","",$P537&amp;""),IF($AD$3="","",INDEX('Extraction History'!$A$3:$DT$9102,$Q537,$AD$3)&amp;""))</f>
        <v> 0  0  0</v>
      </c>
      <c r="S537" s="23">
        <f t="shared" si="115"/>
        <v>3195</v>
      </c>
      <c r="T537" s="23" t="str">
        <f t="shared" si="109"/>
        <v/>
      </c>
      <c r="U537" s="23" t="str">
        <f t="shared" si="110"/>
        <v/>
      </c>
      <c r="V537" s="24" t="str">
        <f t="shared" si="111"/>
        <v/>
      </c>
      <c r="W537" s="23">
        <f t="shared" si="116"/>
        <v>3196</v>
      </c>
      <c r="X537" s="23" t="str">
        <f t="shared" si="112"/>
        <v/>
      </c>
      <c r="Y537" s="23" t="str">
        <f t="shared" si="113"/>
        <v/>
      </c>
      <c r="Z537" s="23" t="str">
        <f t="shared" si="114"/>
        <v/>
      </c>
      <c r="AA537" s="25" t="str">
        <f>IF($U537="","",IF(COUNTIF(HC!$C:$C,$U537)&gt;0,"Y",IF(COUNTIF($U$5:$U537,$U537)=1,"N","dup")))</f>
        <v/>
      </c>
    </row>
    <row r="538" spans="1:27" x14ac:dyDescent="0.3">
      <c r="A538" s="19" t="str">
        <f>IF(INDEX('Agents Shift'!$B:$B,ROW())="","",INDEX('Agents Shift'!$B:$B,ROW()))</f>
        <v/>
      </c>
      <c r="B538" s="20" t="str">
        <f>IF($A538="","",_xlfn.XLOOKUP($A538,HC!$A:$A,HC!$B:$B,""))</f>
        <v/>
      </c>
      <c r="C538" s="19" t="str">
        <f>IF($A538="","",_xlfn.XLOOKUP($A538,HC!$A:$A,HC!$E:$E,""))</f>
        <v/>
      </c>
      <c r="D538" s="20" t="str">
        <f>IF($A538="","",_xlfn.XLOOKUP($A538,HC!$A:$A,HC!$D:$D,""))</f>
        <v/>
      </c>
      <c r="E538" s="68" t="str">
        <f>IF(OR($A538="",$AE$3=""),"",IFERROR(IF(ISBLANK(INDEX('Agents Shift'!$F:$S,MATCH($A538,'Agents Shift'!$B:$B,0),$AE$3)),"",INDEX('Agents Shift'!$F:$S,MATCH($A538,'Agents Shift'!$B:$B,0),$AE$3)),""))</f>
        <v/>
      </c>
      <c r="F538" s="68" t="str">
        <f>IF(OR($A538="",$AE$3=""),"",IFERROR(IF(ISBLANK(INDEX('Agents Shift'!$F:$S,MATCH($A538,'Agents Shift'!$B:$B,0),$AE$3+1)),"",INDEX('Agents Shift'!$F:$S,MATCH($A538,'Agents Shift'!$B:$B,0),$AE$3+1)),""))</f>
        <v/>
      </c>
      <c r="G538" s="20" t="str">
        <f>IF($A538="","",_xlfn.XLOOKUP($A538,HC!$A:$A,HC!$C:$C,""))</f>
        <v/>
      </c>
      <c r="H538" s="20" t="str">
        <f t="shared" si="104"/>
        <v/>
      </c>
      <c r="I538" s="19" t="str">
        <f t="shared" si="105"/>
        <v/>
      </c>
      <c r="J538" s="19" t="str">
        <f>IF(OR($A538="",$H538=""),"",IF($H538="Not in Web Tool","Unmatched",_xlfn.XLOOKUP($H538,'RAW Data'!$E:$E,'RAW Data'!$F:$F,"Unmapped")))</f>
        <v/>
      </c>
      <c r="K538" s="19" t="str">
        <f t="shared" si="106"/>
        <v/>
      </c>
      <c r="M538" s="21" t="str">
        <f t="shared" si="107"/>
        <v/>
      </c>
      <c r="N538" s="21" t="str">
        <f t="shared" si="108"/>
        <v/>
      </c>
      <c r="P538" s="22" t="s">
        <v>301</v>
      </c>
      <c r="Q538" s="23">
        <v>534</v>
      </c>
      <c r="R538" s="23" t="str">
        <f>IF($C$3="Live Paste",IF($P538="","",$P538&amp;""),IF($AD$3="","",INDEX('Extraction History'!$A$3:$DT$9102,$Q538,$AD$3)&amp;""))</f>
        <v> --:--:--  --:--:-- 9 June 2026 08:10 · 07:49:39</v>
      </c>
      <c r="S538" s="23">
        <f t="shared" si="115"/>
        <v>3201</v>
      </c>
      <c r="T538" s="23" t="str">
        <f t="shared" si="109"/>
        <v/>
      </c>
      <c r="U538" s="23" t="str">
        <f t="shared" si="110"/>
        <v/>
      </c>
      <c r="V538" s="24" t="str">
        <f t="shared" si="111"/>
        <v/>
      </c>
      <c r="W538" s="23">
        <f t="shared" si="116"/>
        <v>3202</v>
      </c>
      <c r="X538" s="23" t="str">
        <f t="shared" si="112"/>
        <v/>
      </c>
      <c r="Y538" s="23" t="str">
        <f t="shared" si="113"/>
        <v/>
      </c>
      <c r="Z538" s="23" t="str">
        <f t="shared" si="114"/>
        <v/>
      </c>
      <c r="AA538" s="25" t="str">
        <f>IF($U538="","",IF(COUNTIF(HC!$C:$C,$U538)&gt;0,"Y",IF(COUNTIF($U$5:$U538,$U538)=1,"N","dup")))</f>
        <v/>
      </c>
    </row>
    <row r="539" spans="1:27" x14ac:dyDescent="0.3">
      <c r="A539" s="19" t="str">
        <f>IF(INDEX('Agents Shift'!$B:$B,ROW())="","",INDEX('Agents Shift'!$B:$B,ROW()))</f>
        <v/>
      </c>
      <c r="B539" s="20" t="str">
        <f>IF($A539="","",_xlfn.XLOOKUP($A539,HC!$A:$A,HC!$B:$B,""))</f>
        <v/>
      </c>
      <c r="C539" s="19" t="str">
        <f>IF($A539="","",_xlfn.XLOOKUP($A539,HC!$A:$A,HC!$E:$E,""))</f>
        <v/>
      </c>
      <c r="D539" s="20" t="str">
        <f>IF($A539="","",_xlfn.XLOOKUP($A539,HC!$A:$A,HC!$D:$D,""))</f>
        <v/>
      </c>
      <c r="E539" s="68" t="str">
        <f>IF(OR($A539="",$AE$3=""),"",IFERROR(IF(ISBLANK(INDEX('Agents Shift'!$F:$S,MATCH($A539,'Agents Shift'!$B:$B,0),$AE$3)),"",INDEX('Agents Shift'!$F:$S,MATCH($A539,'Agents Shift'!$B:$B,0),$AE$3)),""))</f>
        <v/>
      </c>
      <c r="F539" s="68" t="str">
        <f>IF(OR($A539="",$AE$3=""),"",IFERROR(IF(ISBLANK(INDEX('Agents Shift'!$F:$S,MATCH($A539,'Agents Shift'!$B:$B,0),$AE$3+1)),"",INDEX('Agents Shift'!$F:$S,MATCH($A539,'Agents Shift'!$B:$B,0),$AE$3+1)),""))</f>
        <v/>
      </c>
      <c r="G539" s="20" t="str">
        <f>IF($A539="","",_xlfn.XLOOKUP($A539,HC!$A:$A,HC!$C:$C,""))</f>
        <v/>
      </c>
      <c r="H539" s="20" t="str">
        <f t="shared" si="104"/>
        <v/>
      </c>
      <c r="I539" s="19" t="str">
        <f t="shared" si="105"/>
        <v/>
      </c>
      <c r="J539" s="19" t="str">
        <f>IF(OR($A539="",$H539=""),"",IF($H539="Not in Web Tool","Unmatched",_xlfn.XLOOKUP($H539,'RAW Data'!$E:$E,'RAW Data'!$F:$F,"Unmapped")))</f>
        <v/>
      </c>
      <c r="K539" s="19" t="str">
        <f t="shared" si="106"/>
        <v/>
      </c>
      <c r="M539" s="21" t="str">
        <f t="shared" si="107"/>
        <v/>
      </c>
      <c r="N539" s="21" t="str">
        <f t="shared" si="108"/>
        <v/>
      </c>
      <c r="P539" s="22" t="s">
        <v>34</v>
      </c>
      <c r="Q539" s="23">
        <v>535</v>
      </c>
      <c r="R539" s="23" t="str">
        <f>IF($C$3="Live Paste",IF($P539="","",$P539&amp;""),IF($AD$3="","",INDEX('Extraction History'!$A$3:$DT$9102,$Q539,$AD$3)&amp;""))</f>
        <v>Employee State</v>
      </c>
      <c r="S539" s="23">
        <f t="shared" si="115"/>
        <v>3207</v>
      </c>
      <c r="T539" s="23" t="str">
        <f t="shared" si="109"/>
        <v/>
      </c>
      <c r="U539" s="23" t="str">
        <f t="shared" si="110"/>
        <v/>
      </c>
      <c r="V539" s="24" t="str">
        <f t="shared" si="111"/>
        <v/>
      </c>
      <c r="W539" s="23">
        <f t="shared" si="116"/>
        <v>3208</v>
      </c>
      <c r="X539" s="23" t="str">
        <f t="shared" si="112"/>
        <v/>
      </c>
      <c r="Y539" s="23" t="str">
        <f t="shared" si="113"/>
        <v/>
      </c>
      <c r="Z539" s="23" t="str">
        <f t="shared" si="114"/>
        <v/>
      </c>
      <c r="AA539" s="25" t="str">
        <f>IF($U539="","",IF(COUNTIF(HC!$C:$C,$U539)&gt;0,"Y",IF(COUNTIF($U$5:$U539,$U539)=1,"N","dup")))</f>
        <v/>
      </c>
    </row>
    <row r="540" spans="1:27" x14ac:dyDescent="0.3">
      <c r="A540" s="19" t="str">
        <f>IF(INDEX('Agents Shift'!$B:$B,ROW())="","",INDEX('Agents Shift'!$B:$B,ROW()))</f>
        <v/>
      </c>
      <c r="B540" s="20" t="str">
        <f>IF($A540="","",_xlfn.XLOOKUP($A540,HC!$A:$A,HC!$B:$B,""))</f>
        <v/>
      </c>
      <c r="C540" s="19" t="str">
        <f>IF($A540="","",_xlfn.XLOOKUP($A540,HC!$A:$A,HC!$E:$E,""))</f>
        <v/>
      </c>
      <c r="D540" s="20" t="str">
        <f>IF($A540="","",_xlfn.XLOOKUP($A540,HC!$A:$A,HC!$D:$D,""))</f>
        <v/>
      </c>
      <c r="E540" s="68" t="str">
        <f>IF(OR($A540="",$AE$3=""),"",IFERROR(IF(ISBLANK(INDEX('Agents Shift'!$F:$S,MATCH($A540,'Agents Shift'!$B:$B,0),$AE$3)),"",INDEX('Agents Shift'!$F:$S,MATCH($A540,'Agents Shift'!$B:$B,0),$AE$3)),""))</f>
        <v/>
      </c>
      <c r="F540" s="68" t="str">
        <f>IF(OR($A540="",$AE$3=""),"",IFERROR(IF(ISBLANK(INDEX('Agents Shift'!$F:$S,MATCH($A540,'Agents Shift'!$B:$B,0),$AE$3+1)),"",INDEX('Agents Shift'!$F:$S,MATCH($A540,'Agents Shift'!$B:$B,0),$AE$3+1)),""))</f>
        <v/>
      </c>
      <c r="G540" s="20" t="str">
        <f>IF($A540="","",_xlfn.XLOOKUP($A540,HC!$A:$A,HC!$C:$C,""))</f>
        <v/>
      </c>
      <c r="H540" s="20" t="str">
        <f t="shared" si="104"/>
        <v/>
      </c>
      <c r="I540" s="19" t="str">
        <f t="shared" si="105"/>
        <v/>
      </c>
      <c r="J540" s="19" t="str">
        <f>IF(OR($A540="",$H540=""),"",IF($H540="Not in Web Tool","Unmatched",_xlfn.XLOOKUP($H540,'RAW Data'!$E:$E,'RAW Data'!$F:$F,"Unmapped")))</f>
        <v/>
      </c>
      <c r="K540" s="19" t="str">
        <f t="shared" si="106"/>
        <v/>
      </c>
      <c r="M540" s="21" t="str">
        <f t="shared" si="107"/>
        <v/>
      </c>
      <c r="N540" s="21" t="str">
        <f t="shared" si="108"/>
        <v/>
      </c>
      <c r="P540" s="22" t="s">
        <v>39</v>
      </c>
      <c r="Q540" s="23">
        <v>536</v>
      </c>
      <c r="R540" s="23" t="str">
        <f>IF($C$3="Live Paste",IF($P540="","",$P540&amp;""),IF($AD$3="","",INDEX('Extraction History'!$A$3:$DT$9102,$Q540,$AD$3)&amp;""))</f>
        <v>DA</v>
      </c>
      <c r="S540" s="23">
        <f t="shared" si="115"/>
        <v>3213</v>
      </c>
      <c r="T540" s="23" t="str">
        <f t="shared" si="109"/>
        <v/>
      </c>
      <c r="U540" s="23" t="str">
        <f t="shared" si="110"/>
        <v/>
      </c>
      <c r="V540" s="24" t="str">
        <f t="shared" si="111"/>
        <v/>
      </c>
      <c r="W540" s="23">
        <f t="shared" si="116"/>
        <v>3214</v>
      </c>
      <c r="X540" s="23" t="str">
        <f t="shared" si="112"/>
        <v/>
      </c>
      <c r="Y540" s="23" t="str">
        <f t="shared" si="113"/>
        <v/>
      </c>
      <c r="Z540" s="23" t="str">
        <f t="shared" si="114"/>
        <v/>
      </c>
      <c r="AA540" s="25" t="str">
        <f>IF($U540="","",IF(COUNTIF(HC!$C:$C,$U540)&gt;0,"Y",IF(COUNTIF($U$5:$U540,$U540)=1,"N","dup")))</f>
        <v/>
      </c>
    </row>
    <row r="541" spans="1:27" x14ac:dyDescent="0.3">
      <c r="A541" s="19" t="str">
        <f>IF(INDEX('Agents Shift'!$B:$B,ROW())="","",INDEX('Agents Shift'!$B:$B,ROW()))</f>
        <v/>
      </c>
      <c r="B541" s="20" t="str">
        <f>IF($A541="","",_xlfn.XLOOKUP($A541,HC!$A:$A,HC!$B:$B,""))</f>
        <v/>
      </c>
      <c r="C541" s="19" t="str">
        <f>IF($A541="","",_xlfn.XLOOKUP($A541,HC!$A:$A,HC!$E:$E,""))</f>
        <v/>
      </c>
      <c r="D541" s="20" t="str">
        <f>IF($A541="","",_xlfn.XLOOKUP($A541,HC!$A:$A,HC!$D:$D,""))</f>
        <v/>
      </c>
      <c r="E541" s="68" t="str">
        <f>IF(OR($A541="",$AE$3=""),"",IFERROR(IF(ISBLANK(INDEX('Agents Shift'!$F:$S,MATCH($A541,'Agents Shift'!$B:$B,0),$AE$3)),"",INDEX('Agents Shift'!$F:$S,MATCH($A541,'Agents Shift'!$B:$B,0),$AE$3)),""))</f>
        <v/>
      </c>
      <c r="F541" s="68" t="str">
        <f>IF(OR($A541="",$AE$3=""),"",IFERROR(IF(ISBLANK(INDEX('Agents Shift'!$F:$S,MATCH($A541,'Agents Shift'!$B:$B,0),$AE$3+1)),"",INDEX('Agents Shift'!$F:$S,MATCH($A541,'Agents Shift'!$B:$B,0),$AE$3+1)),""))</f>
        <v/>
      </c>
      <c r="G541" s="20" t="str">
        <f>IF($A541="","",_xlfn.XLOOKUP($A541,HC!$A:$A,HC!$C:$C,""))</f>
        <v/>
      </c>
      <c r="H541" s="20" t="str">
        <f t="shared" si="104"/>
        <v/>
      </c>
      <c r="I541" s="19" t="str">
        <f t="shared" si="105"/>
        <v/>
      </c>
      <c r="J541" s="19" t="str">
        <f>IF(OR($A541="",$H541=""),"",IF($H541="Not in Web Tool","Unmatched",_xlfn.XLOOKUP($H541,'RAW Data'!$E:$E,'RAW Data'!$F:$F,"Unmapped")))</f>
        <v/>
      </c>
      <c r="K541" s="19" t="str">
        <f t="shared" si="106"/>
        <v/>
      </c>
      <c r="M541" s="21" t="str">
        <f t="shared" si="107"/>
        <v/>
      </c>
      <c r="N541" s="21" t="str">
        <f t="shared" si="108"/>
        <v/>
      </c>
      <c r="P541" s="22" t="s">
        <v>228</v>
      </c>
      <c r="Q541" s="23">
        <v>537</v>
      </c>
      <c r="R541" s="23" t="str">
        <f>IF($C$3="Live Paste",IF($P541="","",$P541&amp;""),IF($AD$3="","",INDEX('Extraction History'!$A$3:$DT$9102,$Q541,$AD$3)&amp;""))</f>
        <v>Dummy_USR 116 29382</v>
      </c>
      <c r="S541" s="23">
        <f t="shared" si="115"/>
        <v>3219</v>
      </c>
      <c r="T541" s="23" t="str">
        <f t="shared" si="109"/>
        <v/>
      </c>
      <c r="U541" s="23" t="str">
        <f t="shared" si="110"/>
        <v/>
      </c>
      <c r="V541" s="24" t="str">
        <f t="shared" si="111"/>
        <v/>
      </c>
      <c r="W541" s="23">
        <f t="shared" si="116"/>
        <v>3220</v>
      </c>
      <c r="X541" s="23" t="str">
        <f t="shared" si="112"/>
        <v/>
      </c>
      <c r="Y541" s="23" t="str">
        <f t="shared" si="113"/>
        <v/>
      </c>
      <c r="Z541" s="23" t="str">
        <f t="shared" si="114"/>
        <v/>
      </c>
      <c r="AA541" s="25" t="str">
        <f>IF($U541="","",IF(COUNTIF(HC!$C:$C,$U541)&gt;0,"Y",IF(COUNTIF($U$5:$U541,$U541)=1,"N","dup")))</f>
        <v/>
      </c>
    </row>
    <row r="542" spans="1:27" x14ac:dyDescent="0.3">
      <c r="A542" s="19" t="str">
        <f>IF(INDEX('Agents Shift'!$B:$B,ROW())="","",INDEX('Agents Shift'!$B:$B,ROW()))</f>
        <v/>
      </c>
      <c r="B542" s="20" t="str">
        <f>IF($A542="","",_xlfn.XLOOKUP($A542,HC!$A:$A,HC!$B:$B,""))</f>
        <v/>
      </c>
      <c r="C542" s="19" t="str">
        <f>IF($A542="","",_xlfn.XLOOKUP($A542,HC!$A:$A,HC!$E:$E,""))</f>
        <v/>
      </c>
      <c r="D542" s="20" t="str">
        <f>IF($A542="","",_xlfn.XLOOKUP($A542,HC!$A:$A,HC!$D:$D,""))</f>
        <v/>
      </c>
      <c r="E542" s="68" t="str">
        <f>IF(OR($A542="",$AE$3=""),"",IFERROR(IF(ISBLANK(INDEX('Agents Shift'!$F:$S,MATCH($A542,'Agents Shift'!$B:$B,0),$AE$3)),"",INDEX('Agents Shift'!$F:$S,MATCH($A542,'Agents Shift'!$B:$B,0),$AE$3)),""))</f>
        <v/>
      </c>
      <c r="F542" s="68" t="str">
        <f>IF(OR($A542="",$AE$3=""),"",IFERROR(IF(ISBLANK(INDEX('Agents Shift'!$F:$S,MATCH($A542,'Agents Shift'!$B:$B,0),$AE$3+1)),"",INDEX('Agents Shift'!$F:$S,MATCH($A542,'Agents Shift'!$B:$B,0),$AE$3+1)),""))</f>
        <v/>
      </c>
      <c r="G542" s="20" t="str">
        <f>IF($A542="","",_xlfn.XLOOKUP($A542,HC!$A:$A,HC!$C:$C,""))</f>
        <v/>
      </c>
      <c r="H542" s="20" t="str">
        <f t="shared" si="104"/>
        <v/>
      </c>
      <c r="I542" s="19" t="str">
        <f t="shared" si="105"/>
        <v/>
      </c>
      <c r="J542" s="19" t="str">
        <f>IF(OR($A542="",$H542=""),"",IF($H542="Not in Web Tool","Unmatched",_xlfn.XLOOKUP($H542,'RAW Data'!$E:$E,'RAW Data'!$F:$F,"Unmapped")))</f>
        <v/>
      </c>
      <c r="K542" s="19" t="str">
        <f t="shared" si="106"/>
        <v/>
      </c>
      <c r="M542" s="21" t="str">
        <f t="shared" si="107"/>
        <v/>
      </c>
      <c r="N542" s="21" t="str">
        <f t="shared" si="108"/>
        <v/>
      </c>
      <c r="P542" s="22" t="s">
        <v>229</v>
      </c>
      <c r="Q542" s="23">
        <v>538</v>
      </c>
      <c r="R542" s="23" t="str">
        <f>IF($C$3="Live Paste",IF($P542="","",$P542&amp;""),IF($AD$3="","",INDEX('Extraction History'!$A$3:$DT$9102,$Q542,$AD$3)&amp;""))</f>
        <v>Offline · 17:29:56</v>
      </c>
      <c r="S542" s="23">
        <f t="shared" si="115"/>
        <v>3225</v>
      </c>
      <c r="T542" s="23" t="str">
        <f t="shared" si="109"/>
        <v/>
      </c>
      <c r="U542" s="23" t="str">
        <f t="shared" si="110"/>
        <v/>
      </c>
      <c r="V542" s="24" t="str">
        <f t="shared" si="111"/>
        <v/>
      </c>
      <c r="W542" s="23">
        <f t="shared" si="116"/>
        <v>3226</v>
      </c>
      <c r="X542" s="23" t="str">
        <f t="shared" si="112"/>
        <v/>
      </c>
      <c r="Y542" s="23" t="str">
        <f t="shared" si="113"/>
        <v/>
      </c>
      <c r="Z542" s="23" t="str">
        <f t="shared" si="114"/>
        <v/>
      </c>
      <c r="AA542" s="25" t="str">
        <f>IF($U542="","",IF(COUNTIF(HC!$C:$C,$U542)&gt;0,"Y",IF(COUNTIF($U$5:$U542,$U542)=1,"N","dup")))</f>
        <v/>
      </c>
    </row>
    <row r="543" spans="1:27" x14ac:dyDescent="0.3">
      <c r="A543" s="19" t="str">
        <f>IF(INDEX('Agents Shift'!$B:$B,ROW())="","",INDEX('Agents Shift'!$B:$B,ROW()))</f>
        <v/>
      </c>
      <c r="B543" s="20" t="str">
        <f>IF($A543="","",_xlfn.XLOOKUP($A543,HC!$A:$A,HC!$B:$B,""))</f>
        <v/>
      </c>
      <c r="C543" s="19" t="str">
        <f>IF($A543="","",_xlfn.XLOOKUP($A543,HC!$A:$A,HC!$E:$E,""))</f>
        <v/>
      </c>
      <c r="D543" s="20" t="str">
        <f>IF($A543="","",_xlfn.XLOOKUP($A543,HC!$A:$A,HC!$D:$D,""))</f>
        <v/>
      </c>
      <c r="E543" s="68" t="str">
        <f>IF(OR($A543="",$AE$3=""),"",IFERROR(IF(ISBLANK(INDEX('Agents Shift'!$F:$S,MATCH($A543,'Agents Shift'!$B:$B,0),$AE$3)),"",INDEX('Agents Shift'!$F:$S,MATCH($A543,'Agents Shift'!$B:$B,0),$AE$3)),""))</f>
        <v/>
      </c>
      <c r="F543" s="68" t="str">
        <f>IF(OR($A543="",$AE$3=""),"",IFERROR(IF(ISBLANK(INDEX('Agents Shift'!$F:$S,MATCH($A543,'Agents Shift'!$B:$B,0),$AE$3+1)),"",INDEX('Agents Shift'!$F:$S,MATCH($A543,'Agents Shift'!$B:$B,0),$AE$3+1)),""))</f>
        <v/>
      </c>
      <c r="G543" s="20" t="str">
        <f>IF($A543="","",_xlfn.XLOOKUP($A543,HC!$A:$A,HC!$C:$C,""))</f>
        <v/>
      </c>
      <c r="H543" s="20" t="str">
        <f t="shared" si="104"/>
        <v/>
      </c>
      <c r="I543" s="19" t="str">
        <f t="shared" si="105"/>
        <v/>
      </c>
      <c r="J543" s="19" t="str">
        <f>IF(OR($A543="",$H543=""),"",IF($H543="Not in Web Tool","Unmatched",_xlfn.XLOOKUP($H543,'RAW Data'!$E:$E,'RAW Data'!$F:$F,"Unmapped")))</f>
        <v/>
      </c>
      <c r="K543" s="19" t="str">
        <f t="shared" si="106"/>
        <v/>
      </c>
      <c r="M543" s="21" t="str">
        <f t="shared" si="107"/>
        <v/>
      </c>
      <c r="N543" s="21" t="str">
        <f t="shared" si="108"/>
        <v/>
      </c>
      <c r="P543" s="22" t="s">
        <v>119</v>
      </c>
      <c r="Q543" s="23">
        <v>539</v>
      </c>
      <c r="R543" s="23" t="str">
        <f>IF($C$3="Live Paste",IF($P543="","",$P543&amp;""),IF($AD$3="","",INDEX('Extraction History'!$A$3:$DT$9102,$Q543,$AD$3)&amp;""))</f>
        <v> 0  0  0</v>
      </c>
      <c r="S543" s="23">
        <f t="shared" si="115"/>
        <v>3231</v>
      </c>
      <c r="T543" s="23" t="str">
        <f t="shared" si="109"/>
        <v/>
      </c>
      <c r="U543" s="23" t="str">
        <f t="shared" si="110"/>
        <v/>
      </c>
      <c r="V543" s="24" t="str">
        <f t="shared" si="111"/>
        <v/>
      </c>
      <c r="W543" s="23">
        <f t="shared" si="116"/>
        <v>3232</v>
      </c>
      <c r="X543" s="23" t="str">
        <f t="shared" si="112"/>
        <v/>
      </c>
      <c r="Y543" s="23" t="str">
        <f t="shared" si="113"/>
        <v/>
      </c>
      <c r="Z543" s="23" t="str">
        <f t="shared" si="114"/>
        <v/>
      </c>
      <c r="AA543" s="25" t="str">
        <f>IF($U543="","",IF(COUNTIF(HC!$C:$C,$U543)&gt;0,"Y",IF(COUNTIF($U$5:$U543,$U543)=1,"N","dup")))</f>
        <v/>
      </c>
    </row>
    <row r="544" spans="1:27" x14ac:dyDescent="0.3">
      <c r="A544" s="19" t="str">
        <f>IF(INDEX('Agents Shift'!$B:$B,ROW())="","",INDEX('Agents Shift'!$B:$B,ROW()))</f>
        <v/>
      </c>
      <c r="B544" s="20" t="str">
        <f>IF($A544="","",_xlfn.XLOOKUP($A544,HC!$A:$A,HC!$B:$B,""))</f>
        <v/>
      </c>
      <c r="C544" s="19" t="str">
        <f>IF($A544="","",_xlfn.XLOOKUP($A544,HC!$A:$A,HC!$E:$E,""))</f>
        <v/>
      </c>
      <c r="D544" s="20" t="str">
        <f>IF($A544="","",_xlfn.XLOOKUP($A544,HC!$A:$A,HC!$D:$D,""))</f>
        <v/>
      </c>
      <c r="E544" s="68" t="str">
        <f>IF(OR($A544="",$AE$3=""),"",IFERROR(IF(ISBLANK(INDEX('Agents Shift'!$F:$S,MATCH($A544,'Agents Shift'!$B:$B,0),$AE$3)),"",INDEX('Agents Shift'!$F:$S,MATCH($A544,'Agents Shift'!$B:$B,0),$AE$3)),""))</f>
        <v/>
      </c>
      <c r="F544" s="68" t="str">
        <f>IF(OR($A544="",$AE$3=""),"",IFERROR(IF(ISBLANK(INDEX('Agents Shift'!$F:$S,MATCH($A544,'Agents Shift'!$B:$B,0),$AE$3+1)),"",INDEX('Agents Shift'!$F:$S,MATCH($A544,'Agents Shift'!$B:$B,0),$AE$3+1)),""))</f>
        <v/>
      </c>
      <c r="G544" s="20" t="str">
        <f>IF($A544="","",_xlfn.XLOOKUP($A544,HC!$A:$A,HC!$C:$C,""))</f>
        <v/>
      </c>
      <c r="H544" s="20" t="str">
        <f t="shared" si="104"/>
        <v/>
      </c>
      <c r="I544" s="19" t="str">
        <f t="shared" si="105"/>
        <v/>
      </c>
      <c r="J544" s="19" t="str">
        <f>IF(OR($A544="",$H544=""),"",IF($H544="Not in Web Tool","Unmatched",_xlfn.XLOOKUP($H544,'RAW Data'!$E:$E,'RAW Data'!$F:$F,"Unmapped")))</f>
        <v/>
      </c>
      <c r="K544" s="19" t="str">
        <f t="shared" si="106"/>
        <v/>
      </c>
      <c r="M544" s="21" t="str">
        <f t="shared" si="107"/>
        <v/>
      </c>
      <c r="N544" s="21" t="str">
        <f t="shared" si="108"/>
        <v/>
      </c>
      <c r="P544" s="22" t="s">
        <v>120</v>
      </c>
      <c r="Q544" s="23">
        <v>540</v>
      </c>
      <c r="R544" s="23" t="str">
        <f>IF($C$3="Live Paste",IF($P544="","",$P544&amp;""),IF($AD$3="","",INDEX('Extraction History'!$A$3:$DT$9102,$Q544,$AD$3)&amp;""))</f>
        <v> 00:00:00  00:00:00  --:--:--</v>
      </c>
      <c r="S544" s="23">
        <f t="shared" si="115"/>
        <v>3237</v>
      </c>
      <c r="T544" s="23" t="str">
        <f t="shared" si="109"/>
        <v/>
      </c>
      <c r="U544" s="23" t="str">
        <f t="shared" si="110"/>
        <v/>
      </c>
      <c r="V544" s="24" t="str">
        <f t="shared" si="111"/>
        <v/>
      </c>
      <c r="W544" s="23">
        <f t="shared" si="116"/>
        <v>3238</v>
      </c>
      <c r="X544" s="23" t="str">
        <f t="shared" si="112"/>
        <v/>
      </c>
      <c r="Y544" s="23" t="str">
        <f t="shared" si="113"/>
        <v/>
      </c>
      <c r="Z544" s="23" t="str">
        <f t="shared" si="114"/>
        <v/>
      </c>
      <c r="AA544" s="25" t="str">
        <f>IF($U544="","",IF(COUNTIF(HC!$C:$C,$U544)&gt;0,"Y",IF(COUNTIF($U$5:$U544,$U544)=1,"N","dup")))</f>
        <v/>
      </c>
    </row>
    <row r="545" spans="1:27" x14ac:dyDescent="0.3">
      <c r="A545" s="19" t="str">
        <f>IF(INDEX('Agents Shift'!$B:$B,ROW())="","",INDEX('Agents Shift'!$B:$B,ROW()))</f>
        <v/>
      </c>
      <c r="B545" s="20" t="str">
        <f>IF($A545="","",_xlfn.XLOOKUP($A545,HC!$A:$A,HC!$B:$B,""))</f>
        <v/>
      </c>
      <c r="C545" s="19" t="str">
        <f>IF($A545="","",_xlfn.XLOOKUP($A545,HC!$A:$A,HC!$E:$E,""))</f>
        <v/>
      </c>
      <c r="D545" s="20" t="str">
        <f>IF($A545="","",_xlfn.XLOOKUP($A545,HC!$A:$A,HC!$D:$D,""))</f>
        <v/>
      </c>
      <c r="E545" s="68" t="str">
        <f>IF(OR($A545="",$AE$3=""),"",IFERROR(IF(ISBLANK(INDEX('Agents Shift'!$F:$S,MATCH($A545,'Agents Shift'!$B:$B,0),$AE$3)),"",INDEX('Agents Shift'!$F:$S,MATCH($A545,'Agents Shift'!$B:$B,0),$AE$3)),""))</f>
        <v/>
      </c>
      <c r="F545" s="68" t="str">
        <f>IF(OR($A545="",$AE$3=""),"",IFERROR(IF(ISBLANK(INDEX('Agents Shift'!$F:$S,MATCH($A545,'Agents Shift'!$B:$B,0),$AE$3+1)),"",INDEX('Agents Shift'!$F:$S,MATCH($A545,'Agents Shift'!$B:$B,0),$AE$3+1)),""))</f>
        <v/>
      </c>
      <c r="G545" s="20" t="str">
        <f>IF($A545="","",_xlfn.XLOOKUP($A545,HC!$A:$A,HC!$C:$C,""))</f>
        <v/>
      </c>
      <c r="H545" s="20" t="str">
        <f t="shared" si="104"/>
        <v/>
      </c>
      <c r="I545" s="19" t="str">
        <f t="shared" si="105"/>
        <v/>
      </c>
      <c r="J545" s="19" t="str">
        <f>IF(OR($A545="",$H545=""),"",IF($H545="Not in Web Tool","Unmatched",_xlfn.XLOOKUP($H545,'RAW Data'!$E:$E,'RAW Data'!$F:$F,"Unmapped")))</f>
        <v/>
      </c>
      <c r="K545" s="19" t="str">
        <f t="shared" si="106"/>
        <v/>
      </c>
      <c r="M545" s="21" t="str">
        <f t="shared" si="107"/>
        <v/>
      </c>
      <c r="N545" s="21" t="str">
        <f t="shared" si="108"/>
        <v/>
      </c>
      <c r="P545" s="22" t="s">
        <v>34</v>
      </c>
      <c r="Q545" s="23">
        <v>541</v>
      </c>
      <c r="R545" s="23" t="str">
        <f>IF($C$3="Live Paste",IF($P545="","",$P545&amp;""),IF($AD$3="","",INDEX('Extraction History'!$A$3:$DT$9102,$Q545,$AD$3)&amp;""))</f>
        <v>Employee State</v>
      </c>
      <c r="S545" s="23">
        <f t="shared" si="115"/>
        <v>3243</v>
      </c>
      <c r="T545" s="23" t="str">
        <f t="shared" si="109"/>
        <v/>
      </c>
      <c r="U545" s="23" t="str">
        <f t="shared" si="110"/>
        <v/>
      </c>
      <c r="V545" s="24" t="str">
        <f t="shared" si="111"/>
        <v/>
      </c>
      <c r="W545" s="23">
        <f t="shared" si="116"/>
        <v>3244</v>
      </c>
      <c r="X545" s="23" t="str">
        <f t="shared" si="112"/>
        <v/>
      </c>
      <c r="Y545" s="23" t="str">
        <f t="shared" si="113"/>
        <v/>
      </c>
      <c r="Z545" s="23" t="str">
        <f t="shared" si="114"/>
        <v/>
      </c>
      <c r="AA545" s="25" t="str">
        <f>IF($U545="","",IF(COUNTIF(HC!$C:$C,$U545)&gt;0,"Y",IF(COUNTIF($U$5:$U545,$U545)=1,"N","dup")))</f>
        <v/>
      </c>
    </row>
    <row r="546" spans="1:27" x14ac:dyDescent="0.3">
      <c r="A546" s="19" t="str">
        <f>IF(INDEX('Agents Shift'!$B:$B,ROW())="","",INDEX('Agents Shift'!$B:$B,ROW()))</f>
        <v/>
      </c>
      <c r="B546" s="20" t="str">
        <f>IF($A546="","",_xlfn.XLOOKUP($A546,HC!$A:$A,HC!$B:$B,""))</f>
        <v/>
      </c>
      <c r="C546" s="19" t="str">
        <f>IF($A546="","",_xlfn.XLOOKUP($A546,HC!$A:$A,HC!$E:$E,""))</f>
        <v/>
      </c>
      <c r="D546" s="20" t="str">
        <f>IF($A546="","",_xlfn.XLOOKUP($A546,HC!$A:$A,HC!$D:$D,""))</f>
        <v/>
      </c>
      <c r="E546" s="68" t="str">
        <f>IF(OR($A546="",$AE$3=""),"",IFERROR(IF(ISBLANK(INDEX('Agents Shift'!$F:$S,MATCH($A546,'Agents Shift'!$B:$B,0),$AE$3)),"",INDEX('Agents Shift'!$F:$S,MATCH($A546,'Agents Shift'!$B:$B,0),$AE$3)),""))</f>
        <v/>
      </c>
      <c r="F546" s="68" t="str">
        <f>IF(OR($A546="",$AE$3=""),"",IFERROR(IF(ISBLANK(INDEX('Agents Shift'!$F:$S,MATCH($A546,'Agents Shift'!$B:$B,0),$AE$3+1)),"",INDEX('Agents Shift'!$F:$S,MATCH($A546,'Agents Shift'!$B:$B,0),$AE$3+1)),""))</f>
        <v/>
      </c>
      <c r="G546" s="20" t="str">
        <f>IF($A546="","",_xlfn.XLOOKUP($A546,HC!$A:$A,HC!$C:$C,""))</f>
        <v/>
      </c>
      <c r="H546" s="20" t="str">
        <f t="shared" si="104"/>
        <v/>
      </c>
      <c r="I546" s="19" t="str">
        <f t="shared" si="105"/>
        <v/>
      </c>
      <c r="J546" s="19" t="str">
        <f>IF(OR($A546="",$H546=""),"",IF($H546="Not in Web Tool","Unmatched",_xlfn.XLOOKUP($H546,'RAW Data'!$E:$E,'RAW Data'!$F:$F,"Unmapped")))</f>
        <v/>
      </c>
      <c r="K546" s="19" t="str">
        <f t="shared" si="106"/>
        <v/>
      </c>
      <c r="M546" s="21" t="str">
        <f t="shared" si="107"/>
        <v/>
      </c>
      <c r="N546" s="21" t="str">
        <f t="shared" si="108"/>
        <v/>
      </c>
      <c r="P546" s="22" t="s">
        <v>39</v>
      </c>
      <c r="Q546" s="23">
        <v>542</v>
      </c>
      <c r="R546" s="23" t="str">
        <f>IF($C$3="Live Paste",IF($P546="","",$P546&amp;""),IF($AD$3="","",INDEX('Extraction History'!$A$3:$DT$9102,$Q546,$AD$3)&amp;""))</f>
        <v>DA</v>
      </c>
      <c r="S546" s="23">
        <f t="shared" si="115"/>
        <v>3249</v>
      </c>
      <c r="T546" s="23" t="str">
        <f t="shared" si="109"/>
        <v/>
      </c>
      <c r="U546" s="23" t="str">
        <f t="shared" si="110"/>
        <v/>
      </c>
      <c r="V546" s="24" t="str">
        <f t="shared" si="111"/>
        <v/>
      </c>
      <c r="W546" s="23">
        <f t="shared" si="116"/>
        <v>3250</v>
      </c>
      <c r="X546" s="23" t="str">
        <f t="shared" si="112"/>
        <v/>
      </c>
      <c r="Y546" s="23" t="str">
        <f t="shared" si="113"/>
        <v/>
      </c>
      <c r="Z546" s="23" t="str">
        <f t="shared" si="114"/>
        <v/>
      </c>
      <c r="AA546" s="25" t="str">
        <f>IF($U546="","",IF(COUNTIF(HC!$C:$C,$U546)&gt;0,"Y",IF(COUNTIF($U$5:$U546,$U546)=1,"N","dup")))</f>
        <v/>
      </c>
    </row>
    <row r="547" spans="1:27" x14ac:dyDescent="0.3">
      <c r="A547" s="19" t="str">
        <f>IF(INDEX('Agents Shift'!$B:$B,ROW())="","",INDEX('Agents Shift'!$B:$B,ROW()))</f>
        <v/>
      </c>
      <c r="B547" s="20" t="str">
        <f>IF($A547="","",_xlfn.XLOOKUP($A547,HC!$A:$A,HC!$B:$B,""))</f>
        <v/>
      </c>
      <c r="C547" s="19" t="str">
        <f>IF($A547="","",_xlfn.XLOOKUP($A547,HC!$A:$A,HC!$E:$E,""))</f>
        <v/>
      </c>
      <c r="D547" s="20" t="str">
        <f>IF($A547="","",_xlfn.XLOOKUP($A547,HC!$A:$A,HC!$D:$D,""))</f>
        <v/>
      </c>
      <c r="E547" s="68" t="str">
        <f>IF(OR($A547="",$AE$3=""),"",IFERROR(IF(ISBLANK(INDEX('Agents Shift'!$F:$S,MATCH($A547,'Agents Shift'!$B:$B,0),$AE$3)),"",INDEX('Agents Shift'!$F:$S,MATCH($A547,'Agents Shift'!$B:$B,0),$AE$3)),""))</f>
        <v/>
      </c>
      <c r="F547" s="68" t="str">
        <f>IF(OR($A547="",$AE$3=""),"",IFERROR(IF(ISBLANK(INDEX('Agents Shift'!$F:$S,MATCH($A547,'Agents Shift'!$B:$B,0),$AE$3+1)),"",INDEX('Agents Shift'!$F:$S,MATCH($A547,'Agents Shift'!$B:$B,0),$AE$3+1)),""))</f>
        <v/>
      </c>
      <c r="G547" s="20" t="str">
        <f>IF($A547="","",_xlfn.XLOOKUP($A547,HC!$A:$A,HC!$C:$C,""))</f>
        <v/>
      </c>
      <c r="H547" s="20" t="str">
        <f t="shared" si="104"/>
        <v/>
      </c>
      <c r="I547" s="19" t="str">
        <f t="shared" si="105"/>
        <v/>
      </c>
      <c r="J547" s="19" t="str">
        <f>IF(OR($A547="",$H547=""),"",IF($H547="Not in Web Tool","Unmatched",_xlfn.XLOOKUP($H547,'RAW Data'!$E:$E,'RAW Data'!$F:$F,"Unmapped")))</f>
        <v/>
      </c>
      <c r="K547" s="19" t="str">
        <f t="shared" si="106"/>
        <v/>
      </c>
      <c r="M547" s="21" t="str">
        <f t="shared" si="107"/>
        <v/>
      </c>
      <c r="N547" s="21" t="str">
        <f t="shared" si="108"/>
        <v/>
      </c>
      <c r="P547" s="22" t="s">
        <v>302</v>
      </c>
      <c r="Q547" s="23">
        <v>543</v>
      </c>
      <c r="R547" s="23" t="str">
        <f>IF($C$3="Live Paste",IF($P547="","",$P547&amp;""),IF($AD$3="","",INDEX('Extraction History'!$A$3:$DT$9102,$Q547,$AD$3)&amp;""))</f>
        <v>Dummy_USR 86 20142</v>
      </c>
      <c r="S547" s="23">
        <f t="shared" si="115"/>
        <v>3255</v>
      </c>
      <c r="T547" s="23" t="str">
        <f t="shared" si="109"/>
        <v/>
      </c>
      <c r="U547" s="23" t="str">
        <f t="shared" si="110"/>
        <v/>
      </c>
      <c r="V547" s="24" t="str">
        <f t="shared" si="111"/>
        <v/>
      </c>
      <c r="W547" s="23">
        <f t="shared" si="116"/>
        <v>3256</v>
      </c>
      <c r="X547" s="23" t="str">
        <f t="shared" si="112"/>
        <v/>
      </c>
      <c r="Y547" s="23" t="str">
        <f t="shared" si="113"/>
        <v/>
      </c>
      <c r="Z547" s="23" t="str">
        <f t="shared" si="114"/>
        <v/>
      </c>
      <c r="AA547" s="25" t="str">
        <f>IF($U547="","",IF(COUNTIF(HC!$C:$C,$U547)&gt;0,"Y",IF(COUNTIF($U$5:$U547,$U547)=1,"N","dup")))</f>
        <v/>
      </c>
    </row>
    <row r="548" spans="1:27" x14ac:dyDescent="0.3">
      <c r="A548" s="19" t="str">
        <f>IF(INDEX('Agents Shift'!$B:$B,ROW())="","",INDEX('Agents Shift'!$B:$B,ROW()))</f>
        <v/>
      </c>
      <c r="B548" s="20" t="str">
        <f>IF($A548="","",_xlfn.XLOOKUP($A548,HC!$A:$A,HC!$B:$B,""))</f>
        <v/>
      </c>
      <c r="C548" s="19" t="str">
        <f>IF($A548="","",_xlfn.XLOOKUP($A548,HC!$A:$A,HC!$E:$E,""))</f>
        <v/>
      </c>
      <c r="D548" s="20" t="str">
        <f>IF($A548="","",_xlfn.XLOOKUP($A548,HC!$A:$A,HC!$D:$D,""))</f>
        <v/>
      </c>
      <c r="E548" s="68" t="str">
        <f>IF(OR($A548="",$AE$3=""),"",IFERROR(IF(ISBLANK(INDEX('Agents Shift'!$F:$S,MATCH($A548,'Agents Shift'!$B:$B,0),$AE$3)),"",INDEX('Agents Shift'!$F:$S,MATCH($A548,'Agents Shift'!$B:$B,0),$AE$3)),""))</f>
        <v/>
      </c>
      <c r="F548" s="68" t="str">
        <f>IF(OR($A548="",$AE$3=""),"",IFERROR(IF(ISBLANK(INDEX('Agents Shift'!$F:$S,MATCH($A548,'Agents Shift'!$B:$B,0),$AE$3+1)),"",INDEX('Agents Shift'!$F:$S,MATCH($A548,'Agents Shift'!$B:$B,0),$AE$3+1)),""))</f>
        <v/>
      </c>
      <c r="G548" s="20" t="str">
        <f>IF($A548="","",_xlfn.XLOOKUP($A548,HC!$A:$A,HC!$C:$C,""))</f>
        <v/>
      </c>
      <c r="H548" s="20" t="str">
        <f t="shared" si="104"/>
        <v/>
      </c>
      <c r="I548" s="19" t="str">
        <f t="shared" si="105"/>
        <v/>
      </c>
      <c r="J548" s="19" t="str">
        <f>IF(OR($A548="",$H548=""),"",IF($H548="Not in Web Tool","Unmatched",_xlfn.XLOOKUP($H548,'RAW Data'!$E:$E,'RAW Data'!$F:$F,"Unmapped")))</f>
        <v/>
      </c>
      <c r="K548" s="19" t="str">
        <f t="shared" si="106"/>
        <v/>
      </c>
      <c r="M548" s="21" t="str">
        <f t="shared" si="107"/>
        <v/>
      </c>
      <c r="N548" s="21" t="str">
        <f t="shared" si="108"/>
        <v/>
      </c>
      <c r="P548" s="22" t="s">
        <v>252</v>
      </c>
      <c r="Q548" s="23">
        <v>544</v>
      </c>
      <c r="R548" s="23" t="str">
        <f>IF($C$3="Live Paste",IF($P548="","",$P548&amp;""),IF($AD$3="","",INDEX('Extraction History'!$A$3:$DT$9102,$Q548,$AD$3)&amp;""))</f>
        <v>Offline · 14:00:01</v>
      </c>
      <c r="S548" s="23">
        <f t="shared" si="115"/>
        <v>3261</v>
      </c>
      <c r="T548" s="23" t="str">
        <f t="shared" si="109"/>
        <v/>
      </c>
      <c r="U548" s="23" t="str">
        <f t="shared" si="110"/>
        <v/>
      </c>
      <c r="V548" s="24" t="str">
        <f t="shared" si="111"/>
        <v/>
      </c>
      <c r="W548" s="23">
        <f t="shared" si="116"/>
        <v>3262</v>
      </c>
      <c r="X548" s="23" t="str">
        <f t="shared" si="112"/>
        <v/>
      </c>
      <c r="Y548" s="23" t="str">
        <f t="shared" si="113"/>
        <v/>
      </c>
      <c r="Z548" s="23" t="str">
        <f t="shared" si="114"/>
        <v/>
      </c>
      <c r="AA548" s="25" t="str">
        <f>IF($U548="","",IF(COUNTIF(HC!$C:$C,$U548)&gt;0,"Y",IF(COUNTIF($U$5:$U548,$U548)=1,"N","dup")))</f>
        <v/>
      </c>
    </row>
    <row r="549" spans="1:27" x14ac:dyDescent="0.3">
      <c r="A549" s="19" t="str">
        <f>IF(INDEX('Agents Shift'!$B:$B,ROW())="","",INDEX('Agents Shift'!$B:$B,ROW()))</f>
        <v/>
      </c>
      <c r="B549" s="20" t="str">
        <f>IF($A549="","",_xlfn.XLOOKUP($A549,HC!$A:$A,HC!$B:$B,""))</f>
        <v/>
      </c>
      <c r="C549" s="19" t="str">
        <f>IF($A549="","",_xlfn.XLOOKUP($A549,HC!$A:$A,HC!$E:$E,""))</f>
        <v/>
      </c>
      <c r="D549" s="20" t="str">
        <f>IF($A549="","",_xlfn.XLOOKUP($A549,HC!$A:$A,HC!$D:$D,""))</f>
        <v/>
      </c>
      <c r="E549" s="68" t="str">
        <f>IF(OR($A549="",$AE$3=""),"",IFERROR(IF(ISBLANK(INDEX('Agents Shift'!$F:$S,MATCH($A549,'Agents Shift'!$B:$B,0),$AE$3)),"",INDEX('Agents Shift'!$F:$S,MATCH($A549,'Agents Shift'!$B:$B,0),$AE$3)),""))</f>
        <v/>
      </c>
      <c r="F549" s="68" t="str">
        <f>IF(OR($A549="",$AE$3=""),"",IFERROR(IF(ISBLANK(INDEX('Agents Shift'!$F:$S,MATCH($A549,'Agents Shift'!$B:$B,0),$AE$3+1)),"",INDEX('Agents Shift'!$F:$S,MATCH($A549,'Agents Shift'!$B:$B,0),$AE$3+1)),""))</f>
        <v/>
      </c>
      <c r="G549" s="20" t="str">
        <f>IF($A549="","",_xlfn.XLOOKUP($A549,HC!$A:$A,HC!$C:$C,""))</f>
        <v/>
      </c>
      <c r="H549" s="20" t="str">
        <f t="shared" si="104"/>
        <v/>
      </c>
      <c r="I549" s="19" t="str">
        <f t="shared" si="105"/>
        <v/>
      </c>
      <c r="J549" s="19" t="str">
        <f>IF(OR($A549="",$H549=""),"",IF($H549="Not in Web Tool","Unmatched",_xlfn.XLOOKUP($H549,'RAW Data'!$E:$E,'RAW Data'!$F:$F,"Unmapped")))</f>
        <v/>
      </c>
      <c r="K549" s="19" t="str">
        <f t="shared" si="106"/>
        <v/>
      </c>
      <c r="M549" s="21" t="str">
        <f t="shared" si="107"/>
        <v/>
      </c>
      <c r="N549" s="21" t="str">
        <f t="shared" si="108"/>
        <v/>
      </c>
      <c r="P549" s="22" t="s">
        <v>119</v>
      </c>
      <c r="Q549" s="23">
        <v>545</v>
      </c>
      <c r="R549" s="23" t="str">
        <f>IF($C$3="Live Paste",IF($P549="","",$P549&amp;""),IF($AD$3="","",INDEX('Extraction History'!$A$3:$DT$9102,$Q549,$AD$3)&amp;""))</f>
        <v> 0  0  0</v>
      </c>
      <c r="S549" s="23">
        <f t="shared" si="115"/>
        <v>3267</v>
      </c>
      <c r="T549" s="23" t="str">
        <f t="shared" si="109"/>
        <v/>
      </c>
      <c r="U549" s="23" t="str">
        <f t="shared" si="110"/>
        <v/>
      </c>
      <c r="V549" s="24" t="str">
        <f t="shared" si="111"/>
        <v/>
      </c>
      <c r="W549" s="23">
        <f t="shared" si="116"/>
        <v>3268</v>
      </c>
      <c r="X549" s="23" t="str">
        <f t="shared" si="112"/>
        <v/>
      </c>
      <c r="Y549" s="23" t="str">
        <f t="shared" si="113"/>
        <v/>
      </c>
      <c r="Z549" s="23" t="str">
        <f t="shared" si="114"/>
        <v/>
      </c>
      <c r="AA549" s="25" t="str">
        <f>IF($U549="","",IF(COUNTIF(HC!$C:$C,$U549)&gt;0,"Y",IF(COUNTIF($U$5:$U549,$U549)=1,"N","dup")))</f>
        <v/>
      </c>
    </row>
    <row r="550" spans="1:27" x14ac:dyDescent="0.3">
      <c r="A550" s="19" t="str">
        <f>IF(INDEX('Agents Shift'!$B:$B,ROW())="","",INDEX('Agents Shift'!$B:$B,ROW()))</f>
        <v/>
      </c>
      <c r="B550" s="20" t="str">
        <f>IF($A550="","",_xlfn.XLOOKUP($A550,HC!$A:$A,HC!$B:$B,""))</f>
        <v/>
      </c>
      <c r="C550" s="19" t="str">
        <f>IF($A550="","",_xlfn.XLOOKUP($A550,HC!$A:$A,HC!$E:$E,""))</f>
        <v/>
      </c>
      <c r="D550" s="20" t="str">
        <f>IF($A550="","",_xlfn.XLOOKUP($A550,HC!$A:$A,HC!$D:$D,""))</f>
        <v/>
      </c>
      <c r="E550" s="68" t="str">
        <f>IF(OR($A550="",$AE$3=""),"",IFERROR(IF(ISBLANK(INDEX('Agents Shift'!$F:$S,MATCH($A550,'Agents Shift'!$B:$B,0),$AE$3)),"",INDEX('Agents Shift'!$F:$S,MATCH($A550,'Agents Shift'!$B:$B,0),$AE$3)),""))</f>
        <v/>
      </c>
      <c r="F550" s="68" t="str">
        <f>IF(OR($A550="",$AE$3=""),"",IFERROR(IF(ISBLANK(INDEX('Agents Shift'!$F:$S,MATCH($A550,'Agents Shift'!$B:$B,0),$AE$3+1)),"",INDEX('Agents Shift'!$F:$S,MATCH($A550,'Agents Shift'!$B:$B,0),$AE$3+1)),""))</f>
        <v/>
      </c>
      <c r="G550" s="20" t="str">
        <f>IF($A550="","",_xlfn.XLOOKUP($A550,HC!$A:$A,HC!$C:$C,""))</f>
        <v/>
      </c>
      <c r="H550" s="20" t="str">
        <f t="shared" si="104"/>
        <v/>
      </c>
      <c r="I550" s="19" t="str">
        <f t="shared" si="105"/>
        <v/>
      </c>
      <c r="J550" s="19" t="str">
        <f>IF(OR($A550="",$H550=""),"",IF($H550="Not in Web Tool","Unmatched",_xlfn.XLOOKUP($H550,'RAW Data'!$E:$E,'RAW Data'!$F:$F,"Unmapped")))</f>
        <v/>
      </c>
      <c r="K550" s="19" t="str">
        <f t="shared" si="106"/>
        <v/>
      </c>
      <c r="M550" s="21" t="str">
        <f t="shared" si="107"/>
        <v/>
      </c>
      <c r="N550" s="21" t="str">
        <f t="shared" si="108"/>
        <v/>
      </c>
      <c r="P550" s="22" t="s">
        <v>120</v>
      </c>
      <c r="Q550" s="23">
        <v>546</v>
      </c>
      <c r="R550" s="23" t="str">
        <f>IF($C$3="Live Paste",IF($P550="","",$P550&amp;""),IF($AD$3="","",INDEX('Extraction History'!$A$3:$DT$9102,$Q550,$AD$3)&amp;""))</f>
        <v> 00:00:00  00:00:00  --:--:--</v>
      </c>
      <c r="S550" s="23">
        <f t="shared" si="115"/>
        <v>3273</v>
      </c>
      <c r="T550" s="23" t="str">
        <f t="shared" si="109"/>
        <v/>
      </c>
      <c r="U550" s="23" t="str">
        <f t="shared" si="110"/>
        <v/>
      </c>
      <c r="V550" s="24" t="str">
        <f t="shared" si="111"/>
        <v/>
      </c>
      <c r="W550" s="23">
        <f t="shared" si="116"/>
        <v>3274</v>
      </c>
      <c r="X550" s="23" t="str">
        <f t="shared" si="112"/>
        <v/>
      </c>
      <c r="Y550" s="23" t="str">
        <f t="shared" si="113"/>
        <v/>
      </c>
      <c r="Z550" s="23" t="str">
        <f t="shared" si="114"/>
        <v/>
      </c>
      <c r="AA550" s="25" t="str">
        <f>IF($U550="","",IF(COUNTIF(HC!$C:$C,$U550)&gt;0,"Y",IF(COUNTIF($U$5:$U550,$U550)=1,"N","dup")))</f>
        <v/>
      </c>
    </row>
    <row r="551" spans="1:27" x14ac:dyDescent="0.3">
      <c r="A551" s="19" t="str">
        <f>IF(INDEX('Agents Shift'!$B:$B,ROW())="","",INDEX('Agents Shift'!$B:$B,ROW()))</f>
        <v/>
      </c>
      <c r="B551" s="20" t="str">
        <f>IF($A551="","",_xlfn.XLOOKUP($A551,HC!$A:$A,HC!$B:$B,""))</f>
        <v/>
      </c>
      <c r="C551" s="19" t="str">
        <f>IF($A551="","",_xlfn.XLOOKUP($A551,HC!$A:$A,HC!$E:$E,""))</f>
        <v/>
      </c>
      <c r="D551" s="20" t="str">
        <f>IF($A551="","",_xlfn.XLOOKUP($A551,HC!$A:$A,HC!$D:$D,""))</f>
        <v/>
      </c>
      <c r="E551" s="68" t="str">
        <f>IF(OR($A551="",$AE$3=""),"",IFERROR(IF(ISBLANK(INDEX('Agents Shift'!$F:$S,MATCH($A551,'Agents Shift'!$B:$B,0),$AE$3)),"",INDEX('Agents Shift'!$F:$S,MATCH($A551,'Agents Shift'!$B:$B,0),$AE$3)),""))</f>
        <v/>
      </c>
      <c r="F551" s="68" t="str">
        <f>IF(OR($A551="",$AE$3=""),"",IFERROR(IF(ISBLANK(INDEX('Agents Shift'!$F:$S,MATCH($A551,'Agents Shift'!$B:$B,0),$AE$3+1)),"",INDEX('Agents Shift'!$F:$S,MATCH($A551,'Agents Shift'!$B:$B,0),$AE$3+1)),""))</f>
        <v/>
      </c>
      <c r="G551" s="20" t="str">
        <f>IF($A551="","",_xlfn.XLOOKUP($A551,HC!$A:$A,HC!$C:$C,""))</f>
        <v/>
      </c>
      <c r="H551" s="20" t="str">
        <f t="shared" si="104"/>
        <v/>
      </c>
      <c r="I551" s="19" t="str">
        <f t="shared" si="105"/>
        <v/>
      </c>
      <c r="J551" s="19" t="str">
        <f>IF(OR($A551="",$H551=""),"",IF($H551="Not in Web Tool","Unmatched",_xlfn.XLOOKUP($H551,'RAW Data'!$E:$E,'RAW Data'!$F:$F,"Unmapped")))</f>
        <v/>
      </c>
      <c r="K551" s="19" t="str">
        <f t="shared" si="106"/>
        <v/>
      </c>
      <c r="M551" s="21" t="str">
        <f t="shared" si="107"/>
        <v/>
      </c>
      <c r="N551" s="21" t="str">
        <f t="shared" si="108"/>
        <v/>
      </c>
      <c r="P551" s="22" t="s">
        <v>34</v>
      </c>
      <c r="Q551" s="23">
        <v>547</v>
      </c>
      <c r="R551" s="23" t="str">
        <f>IF($C$3="Live Paste",IF($P551="","",$P551&amp;""),IF($AD$3="","",INDEX('Extraction History'!$A$3:$DT$9102,$Q551,$AD$3)&amp;""))</f>
        <v>Employee State</v>
      </c>
      <c r="S551" s="23">
        <f t="shared" si="115"/>
        <v>3279</v>
      </c>
      <c r="T551" s="23" t="str">
        <f t="shared" si="109"/>
        <v/>
      </c>
      <c r="U551" s="23" t="str">
        <f t="shared" si="110"/>
        <v/>
      </c>
      <c r="V551" s="24" t="str">
        <f t="shared" si="111"/>
        <v/>
      </c>
      <c r="W551" s="23">
        <f t="shared" si="116"/>
        <v>3280</v>
      </c>
      <c r="X551" s="23" t="str">
        <f t="shared" si="112"/>
        <v/>
      </c>
      <c r="Y551" s="23" t="str">
        <f t="shared" si="113"/>
        <v/>
      </c>
      <c r="Z551" s="23" t="str">
        <f t="shared" si="114"/>
        <v/>
      </c>
      <c r="AA551" s="25" t="str">
        <f>IF($U551="","",IF(COUNTIF(HC!$C:$C,$U551)&gt;0,"Y",IF(COUNTIF($U$5:$U551,$U551)=1,"N","dup")))</f>
        <v/>
      </c>
    </row>
    <row r="552" spans="1:27" x14ac:dyDescent="0.3">
      <c r="A552" s="19" t="str">
        <f>IF(INDEX('Agents Shift'!$B:$B,ROW())="","",INDEX('Agents Shift'!$B:$B,ROW()))</f>
        <v/>
      </c>
      <c r="B552" s="20" t="str">
        <f>IF($A552="","",_xlfn.XLOOKUP($A552,HC!$A:$A,HC!$B:$B,""))</f>
        <v/>
      </c>
      <c r="C552" s="19" t="str">
        <f>IF($A552="","",_xlfn.XLOOKUP($A552,HC!$A:$A,HC!$E:$E,""))</f>
        <v/>
      </c>
      <c r="D552" s="20" t="str">
        <f>IF($A552="","",_xlfn.XLOOKUP($A552,HC!$A:$A,HC!$D:$D,""))</f>
        <v/>
      </c>
      <c r="E552" s="68" t="str">
        <f>IF(OR($A552="",$AE$3=""),"",IFERROR(IF(ISBLANK(INDEX('Agents Shift'!$F:$S,MATCH($A552,'Agents Shift'!$B:$B,0),$AE$3)),"",INDEX('Agents Shift'!$F:$S,MATCH($A552,'Agents Shift'!$B:$B,0),$AE$3)),""))</f>
        <v/>
      </c>
      <c r="F552" s="68" t="str">
        <f>IF(OR($A552="",$AE$3=""),"",IFERROR(IF(ISBLANK(INDEX('Agents Shift'!$F:$S,MATCH($A552,'Agents Shift'!$B:$B,0),$AE$3+1)),"",INDEX('Agents Shift'!$F:$S,MATCH($A552,'Agents Shift'!$B:$B,0),$AE$3+1)),""))</f>
        <v/>
      </c>
      <c r="G552" s="20" t="str">
        <f>IF($A552="","",_xlfn.XLOOKUP($A552,HC!$A:$A,HC!$C:$C,""))</f>
        <v/>
      </c>
      <c r="H552" s="20" t="str">
        <f t="shared" si="104"/>
        <v/>
      </c>
      <c r="I552" s="19" t="str">
        <f t="shared" si="105"/>
        <v/>
      </c>
      <c r="J552" s="19" t="str">
        <f>IF(OR($A552="",$H552=""),"",IF($H552="Not in Web Tool","Unmatched",_xlfn.XLOOKUP($H552,'RAW Data'!$E:$E,'RAW Data'!$F:$F,"Unmapped")))</f>
        <v/>
      </c>
      <c r="K552" s="19" t="str">
        <f t="shared" si="106"/>
        <v/>
      </c>
      <c r="M552" s="21" t="str">
        <f t="shared" si="107"/>
        <v/>
      </c>
      <c r="N552" s="21" t="str">
        <f t="shared" si="108"/>
        <v/>
      </c>
      <c r="P552" s="22" t="s">
        <v>39</v>
      </c>
      <c r="Q552" s="23">
        <v>548</v>
      </c>
      <c r="R552" s="23" t="str">
        <f>IF($C$3="Live Paste",IF($P552="","",$P552&amp;""),IF($AD$3="","",INDEX('Extraction History'!$A$3:$DT$9102,$Q552,$AD$3)&amp;""))</f>
        <v>DA</v>
      </c>
      <c r="S552" s="23">
        <f t="shared" si="115"/>
        <v>3285</v>
      </c>
      <c r="T552" s="23" t="str">
        <f t="shared" si="109"/>
        <v/>
      </c>
      <c r="U552" s="23" t="str">
        <f t="shared" si="110"/>
        <v/>
      </c>
      <c r="V552" s="24" t="str">
        <f t="shared" si="111"/>
        <v/>
      </c>
      <c r="W552" s="23">
        <f t="shared" si="116"/>
        <v>3286</v>
      </c>
      <c r="X552" s="23" t="str">
        <f t="shared" si="112"/>
        <v/>
      </c>
      <c r="Y552" s="23" t="str">
        <f t="shared" si="113"/>
        <v/>
      </c>
      <c r="Z552" s="23" t="str">
        <f t="shared" si="114"/>
        <v/>
      </c>
      <c r="AA552" s="25" t="str">
        <f>IF($U552="","",IF(COUNTIF(HC!$C:$C,$U552)&gt;0,"Y",IF(COUNTIF($U$5:$U552,$U552)=1,"N","dup")))</f>
        <v/>
      </c>
    </row>
    <row r="553" spans="1:27" x14ac:dyDescent="0.3">
      <c r="A553" s="19" t="str">
        <f>IF(INDEX('Agents Shift'!$B:$B,ROW())="","",INDEX('Agents Shift'!$B:$B,ROW()))</f>
        <v/>
      </c>
      <c r="B553" s="20" t="str">
        <f>IF($A553="","",_xlfn.XLOOKUP($A553,HC!$A:$A,HC!$B:$B,""))</f>
        <v/>
      </c>
      <c r="C553" s="19" t="str">
        <f>IF($A553="","",_xlfn.XLOOKUP($A553,HC!$A:$A,HC!$E:$E,""))</f>
        <v/>
      </c>
      <c r="D553" s="20" t="str">
        <f>IF($A553="","",_xlfn.XLOOKUP($A553,HC!$A:$A,HC!$D:$D,""))</f>
        <v/>
      </c>
      <c r="E553" s="68" t="str">
        <f>IF(OR($A553="",$AE$3=""),"",IFERROR(IF(ISBLANK(INDEX('Agents Shift'!$F:$S,MATCH($A553,'Agents Shift'!$B:$B,0),$AE$3)),"",INDEX('Agents Shift'!$F:$S,MATCH($A553,'Agents Shift'!$B:$B,0),$AE$3)),""))</f>
        <v/>
      </c>
      <c r="F553" s="68" t="str">
        <f>IF(OR($A553="",$AE$3=""),"",IFERROR(IF(ISBLANK(INDEX('Agents Shift'!$F:$S,MATCH($A553,'Agents Shift'!$B:$B,0),$AE$3+1)),"",INDEX('Agents Shift'!$F:$S,MATCH($A553,'Agents Shift'!$B:$B,0),$AE$3+1)),""))</f>
        <v/>
      </c>
      <c r="G553" s="20" t="str">
        <f>IF($A553="","",_xlfn.XLOOKUP($A553,HC!$A:$A,HC!$C:$C,""))</f>
        <v/>
      </c>
      <c r="H553" s="20" t="str">
        <f t="shared" si="104"/>
        <v/>
      </c>
      <c r="I553" s="19" t="str">
        <f t="shared" si="105"/>
        <v/>
      </c>
      <c r="J553" s="19" t="str">
        <f>IF(OR($A553="",$H553=""),"",IF($H553="Not in Web Tool","Unmatched",_xlfn.XLOOKUP($H553,'RAW Data'!$E:$E,'RAW Data'!$F:$F,"Unmapped")))</f>
        <v/>
      </c>
      <c r="K553" s="19" t="str">
        <f t="shared" si="106"/>
        <v/>
      </c>
      <c r="M553" s="21" t="str">
        <f t="shared" si="107"/>
        <v/>
      </c>
      <c r="N553" s="21" t="str">
        <f t="shared" si="108"/>
        <v/>
      </c>
      <c r="P553" s="22" t="s">
        <v>297</v>
      </c>
      <c r="Q553" s="23">
        <v>549</v>
      </c>
      <c r="R553" s="23" t="str">
        <f>IF($C$3="Live Paste",IF($P553="","",$P553&amp;""),IF($AD$3="","",INDEX('Extraction History'!$A$3:$DT$9102,$Q553,$AD$3)&amp;""))</f>
        <v>Dummy_USR 87 20261</v>
      </c>
      <c r="S553" s="23">
        <f t="shared" si="115"/>
        <v>3291</v>
      </c>
      <c r="T553" s="23" t="str">
        <f t="shared" si="109"/>
        <v/>
      </c>
      <c r="U553" s="23" t="str">
        <f t="shared" si="110"/>
        <v/>
      </c>
      <c r="V553" s="24" t="str">
        <f t="shared" si="111"/>
        <v/>
      </c>
      <c r="W553" s="23">
        <f t="shared" si="116"/>
        <v>3292</v>
      </c>
      <c r="X553" s="23" t="str">
        <f t="shared" si="112"/>
        <v/>
      </c>
      <c r="Y553" s="23" t="str">
        <f t="shared" si="113"/>
        <v/>
      </c>
      <c r="Z553" s="23" t="str">
        <f t="shared" si="114"/>
        <v/>
      </c>
      <c r="AA553" s="25" t="str">
        <f>IF($U553="","",IF(COUNTIF(HC!$C:$C,$U553)&gt;0,"Y",IF(COUNTIF($U$5:$U553,$U553)=1,"N","dup")))</f>
        <v/>
      </c>
    </row>
    <row r="554" spans="1:27" x14ac:dyDescent="0.3">
      <c r="A554" s="19" t="str">
        <f>IF(INDEX('Agents Shift'!$B:$B,ROW())="","",INDEX('Agents Shift'!$B:$B,ROW()))</f>
        <v/>
      </c>
      <c r="B554" s="20" t="str">
        <f>IF($A554="","",_xlfn.XLOOKUP($A554,HC!$A:$A,HC!$B:$B,""))</f>
        <v/>
      </c>
      <c r="C554" s="19" t="str">
        <f>IF($A554="","",_xlfn.XLOOKUP($A554,HC!$A:$A,HC!$E:$E,""))</f>
        <v/>
      </c>
      <c r="D554" s="20" t="str">
        <f>IF($A554="","",_xlfn.XLOOKUP($A554,HC!$A:$A,HC!$D:$D,""))</f>
        <v/>
      </c>
      <c r="E554" s="68" t="str">
        <f>IF(OR($A554="",$AE$3=""),"",IFERROR(IF(ISBLANK(INDEX('Agents Shift'!$F:$S,MATCH($A554,'Agents Shift'!$B:$B,0),$AE$3)),"",INDEX('Agents Shift'!$F:$S,MATCH($A554,'Agents Shift'!$B:$B,0),$AE$3)),""))</f>
        <v/>
      </c>
      <c r="F554" s="68" t="str">
        <f>IF(OR($A554="",$AE$3=""),"",IFERROR(IF(ISBLANK(INDEX('Agents Shift'!$F:$S,MATCH($A554,'Agents Shift'!$B:$B,0),$AE$3+1)),"",INDEX('Agents Shift'!$F:$S,MATCH($A554,'Agents Shift'!$B:$B,0),$AE$3+1)),""))</f>
        <v/>
      </c>
      <c r="G554" s="20" t="str">
        <f>IF($A554="","",_xlfn.XLOOKUP($A554,HC!$A:$A,HC!$C:$C,""))</f>
        <v/>
      </c>
      <c r="H554" s="20" t="str">
        <f t="shared" si="104"/>
        <v/>
      </c>
      <c r="I554" s="19" t="str">
        <f t="shared" si="105"/>
        <v/>
      </c>
      <c r="J554" s="19" t="str">
        <f>IF(OR($A554="",$H554=""),"",IF($H554="Not in Web Tool","Unmatched",_xlfn.XLOOKUP($H554,'RAW Data'!$E:$E,'RAW Data'!$F:$F,"Unmapped")))</f>
        <v/>
      </c>
      <c r="K554" s="19" t="str">
        <f t="shared" si="106"/>
        <v/>
      </c>
      <c r="M554" s="21" t="str">
        <f t="shared" si="107"/>
        <v/>
      </c>
      <c r="N554" s="21" t="str">
        <f t="shared" si="108"/>
        <v/>
      </c>
      <c r="P554" s="22" t="s">
        <v>298</v>
      </c>
      <c r="Q554" s="23">
        <v>550</v>
      </c>
      <c r="R554" s="23" t="str">
        <f>IF($C$3="Live Paste",IF($P554="","",$P554&amp;""),IF($AD$3="","",INDEX('Extraction History'!$A$3:$DT$9102,$Q554,$AD$3)&amp;""))</f>
        <v>Offline · 3:15:28:41</v>
      </c>
      <c r="S554" s="23">
        <f t="shared" si="115"/>
        <v>3297</v>
      </c>
      <c r="T554" s="23" t="str">
        <f t="shared" si="109"/>
        <v/>
      </c>
      <c r="U554" s="23" t="str">
        <f t="shared" si="110"/>
        <v/>
      </c>
      <c r="V554" s="24" t="str">
        <f t="shared" si="111"/>
        <v/>
      </c>
      <c r="W554" s="23">
        <f t="shared" si="116"/>
        <v>3298</v>
      </c>
      <c r="X554" s="23" t="str">
        <f t="shared" si="112"/>
        <v/>
      </c>
      <c r="Y554" s="23" t="str">
        <f t="shared" si="113"/>
        <v/>
      </c>
      <c r="Z554" s="23" t="str">
        <f t="shared" si="114"/>
        <v/>
      </c>
      <c r="AA554" s="25" t="str">
        <f>IF($U554="","",IF(COUNTIF(HC!$C:$C,$U554)&gt;0,"Y",IF(COUNTIF($U$5:$U554,$U554)=1,"N","dup")))</f>
        <v/>
      </c>
    </row>
    <row r="555" spans="1:27" x14ac:dyDescent="0.3">
      <c r="A555" s="19" t="str">
        <f>IF(INDEX('Agents Shift'!$B:$B,ROW())="","",INDEX('Agents Shift'!$B:$B,ROW()))</f>
        <v/>
      </c>
      <c r="B555" s="20" t="str">
        <f>IF($A555="","",_xlfn.XLOOKUP($A555,HC!$A:$A,HC!$B:$B,""))</f>
        <v/>
      </c>
      <c r="C555" s="19" t="str">
        <f>IF($A555="","",_xlfn.XLOOKUP($A555,HC!$A:$A,HC!$E:$E,""))</f>
        <v/>
      </c>
      <c r="D555" s="20" t="str">
        <f>IF($A555="","",_xlfn.XLOOKUP($A555,HC!$A:$A,HC!$D:$D,""))</f>
        <v/>
      </c>
      <c r="E555" s="68" t="str">
        <f>IF(OR($A555="",$AE$3=""),"",IFERROR(IF(ISBLANK(INDEX('Agents Shift'!$F:$S,MATCH($A555,'Agents Shift'!$B:$B,0),$AE$3)),"",INDEX('Agents Shift'!$F:$S,MATCH($A555,'Agents Shift'!$B:$B,0),$AE$3)),""))</f>
        <v/>
      </c>
      <c r="F555" s="68" t="str">
        <f>IF(OR($A555="",$AE$3=""),"",IFERROR(IF(ISBLANK(INDEX('Agents Shift'!$F:$S,MATCH($A555,'Agents Shift'!$B:$B,0),$AE$3+1)),"",INDEX('Agents Shift'!$F:$S,MATCH($A555,'Agents Shift'!$B:$B,0),$AE$3+1)),""))</f>
        <v/>
      </c>
      <c r="G555" s="20" t="str">
        <f>IF($A555="","",_xlfn.XLOOKUP($A555,HC!$A:$A,HC!$C:$C,""))</f>
        <v/>
      </c>
      <c r="H555" s="20" t="str">
        <f t="shared" si="104"/>
        <v/>
      </c>
      <c r="I555" s="19" t="str">
        <f t="shared" si="105"/>
        <v/>
      </c>
      <c r="J555" s="19" t="str">
        <f>IF(OR($A555="",$H555=""),"",IF($H555="Not in Web Tool","Unmatched",_xlfn.XLOOKUP($H555,'RAW Data'!$E:$E,'RAW Data'!$F:$F,"Unmapped")))</f>
        <v/>
      </c>
      <c r="K555" s="19" t="str">
        <f t="shared" si="106"/>
        <v/>
      </c>
      <c r="M555" s="21" t="str">
        <f t="shared" si="107"/>
        <v/>
      </c>
      <c r="N555" s="21" t="str">
        <f t="shared" si="108"/>
        <v/>
      </c>
      <c r="P555" s="22" t="s">
        <v>119</v>
      </c>
      <c r="Q555" s="23">
        <v>551</v>
      </c>
      <c r="R555" s="23" t="str">
        <f>IF($C$3="Live Paste",IF($P555="","",$P555&amp;""),IF($AD$3="","",INDEX('Extraction History'!$A$3:$DT$9102,$Q555,$AD$3)&amp;""))</f>
        <v> 0  0  0</v>
      </c>
      <c r="S555" s="23">
        <f t="shared" si="115"/>
        <v>3303</v>
      </c>
      <c r="T555" s="23" t="str">
        <f t="shared" si="109"/>
        <v/>
      </c>
      <c r="U555" s="23" t="str">
        <f t="shared" si="110"/>
        <v/>
      </c>
      <c r="V555" s="24" t="str">
        <f t="shared" si="111"/>
        <v/>
      </c>
      <c r="W555" s="23">
        <f t="shared" si="116"/>
        <v>3304</v>
      </c>
      <c r="X555" s="23" t="str">
        <f t="shared" si="112"/>
        <v/>
      </c>
      <c r="Y555" s="23" t="str">
        <f t="shared" si="113"/>
        <v/>
      </c>
      <c r="Z555" s="23" t="str">
        <f t="shared" si="114"/>
        <v/>
      </c>
      <c r="AA555" s="25" t="str">
        <f>IF($U555="","",IF(COUNTIF(HC!$C:$C,$U555)&gt;0,"Y",IF(COUNTIF($U$5:$U555,$U555)=1,"N","dup")))</f>
        <v/>
      </c>
    </row>
    <row r="556" spans="1:27" x14ac:dyDescent="0.3">
      <c r="A556" s="19" t="str">
        <f>IF(INDEX('Agents Shift'!$B:$B,ROW())="","",INDEX('Agents Shift'!$B:$B,ROW()))</f>
        <v/>
      </c>
      <c r="B556" s="20" t="str">
        <f>IF($A556="","",_xlfn.XLOOKUP($A556,HC!$A:$A,HC!$B:$B,""))</f>
        <v/>
      </c>
      <c r="C556" s="19" t="str">
        <f>IF($A556="","",_xlfn.XLOOKUP($A556,HC!$A:$A,HC!$E:$E,""))</f>
        <v/>
      </c>
      <c r="D556" s="20" t="str">
        <f>IF($A556="","",_xlfn.XLOOKUP($A556,HC!$A:$A,HC!$D:$D,""))</f>
        <v/>
      </c>
      <c r="E556" s="68" t="str">
        <f>IF(OR($A556="",$AE$3=""),"",IFERROR(IF(ISBLANK(INDEX('Agents Shift'!$F:$S,MATCH($A556,'Agents Shift'!$B:$B,0),$AE$3)),"",INDEX('Agents Shift'!$F:$S,MATCH($A556,'Agents Shift'!$B:$B,0),$AE$3)),""))</f>
        <v/>
      </c>
      <c r="F556" s="68" t="str">
        <f>IF(OR($A556="",$AE$3=""),"",IFERROR(IF(ISBLANK(INDEX('Agents Shift'!$F:$S,MATCH($A556,'Agents Shift'!$B:$B,0),$AE$3+1)),"",INDEX('Agents Shift'!$F:$S,MATCH($A556,'Agents Shift'!$B:$B,0),$AE$3+1)),""))</f>
        <v/>
      </c>
      <c r="G556" s="20" t="str">
        <f>IF($A556="","",_xlfn.XLOOKUP($A556,HC!$A:$A,HC!$C:$C,""))</f>
        <v/>
      </c>
      <c r="H556" s="20" t="str">
        <f t="shared" si="104"/>
        <v/>
      </c>
      <c r="I556" s="19" t="str">
        <f t="shared" si="105"/>
        <v/>
      </c>
      <c r="J556" s="19" t="str">
        <f>IF(OR($A556="",$H556=""),"",IF($H556="Not in Web Tool","Unmatched",_xlfn.XLOOKUP($H556,'RAW Data'!$E:$E,'RAW Data'!$F:$F,"Unmapped")))</f>
        <v/>
      </c>
      <c r="K556" s="19" t="str">
        <f t="shared" si="106"/>
        <v/>
      </c>
      <c r="M556" s="21" t="str">
        <f t="shared" si="107"/>
        <v/>
      </c>
      <c r="N556" s="21" t="str">
        <f t="shared" si="108"/>
        <v/>
      </c>
      <c r="P556" s="22" t="s">
        <v>120</v>
      </c>
      <c r="Q556" s="23">
        <v>552</v>
      </c>
      <c r="R556" s="23" t="str">
        <f>IF($C$3="Live Paste",IF($P556="","",$P556&amp;""),IF($AD$3="","",INDEX('Extraction History'!$A$3:$DT$9102,$Q556,$AD$3)&amp;""))</f>
        <v> 00:00:00  00:00:00  --:--:--</v>
      </c>
      <c r="S556" s="23">
        <f t="shared" si="115"/>
        <v>3309</v>
      </c>
      <c r="T556" s="23" t="str">
        <f t="shared" si="109"/>
        <v/>
      </c>
      <c r="U556" s="23" t="str">
        <f t="shared" si="110"/>
        <v/>
      </c>
      <c r="V556" s="24" t="str">
        <f t="shared" si="111"/>
        <v/>
      </c>
      <c r="W556" s="23">
        <f t="shared" si="116"/>
        <v>3310</v>
      </c>
      <c r="X556" s="23" t="str">
        <f t="shared" si="112"/>
        <v/>
      </c>
      <c r="Y556" s="23" t="str">
        <f t="shared" si="113"/>
        <v/>
      </c>
      <c r="Z556" s="23" t="str">
        <f t="shared" si="114"/>
        <v/>
      </c>
      <c r="AA556" s="25" t="str">
        <f>IF($U556="","",IF(COUNTIF(HC!$C:$C,$U556)&gt;0,"Y",IF(COUNTIF($U$5:$U556,$U556)=1,"N","dup")))</f>
        <v/>
      </c>
    </row>
    <row r="557" spans="1:27" x14ac:dyDescent="0.3">
      <c r="A557" s="19" t="str">
        <f>IF(INDEX('Agents Shift'!$B:$B,ROW())="","",INDEX('Agents Shift'!$B:$B,ROW()))</f>
        <v/>
      </c>
      <c r="B557" s="20" t="str">
        <f>IF($A557="","",_xlfn.XLOOKUP($A557,HC!$A:$A,HC!$B:$B,""))</f>
        <v/>
      </c>
      <c r="C557" s="19" t="str">
        <f>IF($A557="","",_xlfn.XLOOKUP($A557,HC!$A:$A,HC!$E:$E,""))</f>
        <v/>
      </c>
      <c r="D557" s="20" t="str">
        <f>IF($A557="","",_xlfn.XLOOKUP($A557,HC!$A:$A,HC!$D:$D,""))</f>
        <v/>
      </c>
      <c r="E557" s="68" t="str">
        <f>IF(OR($A557="",$AE$3=""),"",IFERROR(IF(ISBLANK(INDEX('Agents Shift'!$F:$S,MATCH($A557,'Agents Shift'!$B:$B,0),$AE$3)),"",INDEX('Agents Shift'!$F:$S,MATCH($A557,'Agents Shift'!$B:$B,0),$AE$3)),""))</f>
        <v/>
      </c>
      <c r="F557" s="68" t="str">
        <f>IF(OR($A557="",$AE$3=""),"",IFERROR(IF(ISBLANK(INDEX('Agents Shift'!$F:$S,MATCH($A557,'Agents Shift'!$B:$B,0),$AE$3+1)),"",INDEX('Agents Shift'!$F:$S,MATCH($A557,'Agents Shift'!$B:$B,0),$AE$3+1)),""))</f>
        <v/>
      </c>
      <c r="G557" s="20" t="str">
        <f>IF($A557="","",_xlfn.XLOOKUP($A557,HC!$A:$A,HC!$C:$C,""))</f>
        <v/>
      </c>
      <c r="H557" s="20" t="str">
        <f t="shared" si="104"/>
        <v/>
      </c>
      <c r="I557" s="19" t="str">
        <f t="shared" si="105"/>
        <v/>
      </c>
      <c r="J557" s="19" t="str">
        <f>IF(OR($A557="",$H557=""),"",IF($H557="Not in Web Tool","Unmatched",_xlfn.XLOOKUP($H557,'RAW Data'!$E:$E,'RAW Data'!$F:$F,"Unmapped")))</f>
        <v/>
      </c>
      <c r="K557" s="19" t="str">
        <f t="shared" si="106"/>
        <v/>
      </c>
      <c r="M557" s="21" t="str">
        <f t="shared" si="107"/>
        <v/>
      </c>
      <c r="N557" s="21" t="str">
        <f t="shared" si="108"/>
        <v/>
      </c>
      <c r="P557" s="22" t="s">
        <v>34</v>
      </c>
      <c r="Q557" s="23">
        <v>553</v>
      </c>
      <c r="R557" s="23" t="str">
        <f>IF($C$3="Live Paste",IF($P557="","",$P557&amp;""),IF($AD$3="","",INDEX('Extraction History'!$A$3:$DT$9102,$Q557,$AD$3)&amp;""))</f>
        <v>Employee State</v>
      </c>
      <c r="S557" s="23">
        <f t="shared" si="115"/>
        <v>3315</v>
      </c>
      <c r="T557" s="23" t="str">
        <f t="shared" si="109"/>
        <v/>
      </c>
      <c r="U557" s="23" t="str">
        <f t="shared" si="110"/>
        <v/>
      </c>
      <c r="V557" s="24" t="str">
        <f t="shared" si="111"/>
        <v/>
      </c>
      <c r="W557" s="23">
        <f t="shared" si="116"/>
        <v>3316</v>
      </c>
      <c r="X557" s="23" t="str">
        <f t="shared" si="112"/>
        <v/>
      </c>
      <c r="Y557" s="23" t="str">
        <f t="shared" si="113"/>
        <v/>
      </c>
      <c r="Z557" s="23" t="str">
        <f t="shared" si="114"/>
        <v/>
      </c>
      <c r="AA557" s="25" t="str">
        <f>IF($U557="","",IF(COUNTIF(HC!$C:$C,$U557)&gt;0,"Y",IF(COUNTIF($U$5:$U557,$U557)=1,"N","dup")))</f>
        <v/>
      </c>
    </row>
    <row r="558" spans="1:27" x14ac:dyDescent="0.3">
      <c r="A558" s="19" t="str">
        <f>IF(INDEX('Agents Shift'!$B:$B,ROW())="","",INDEX('Agents Shift'!$B:$B,ROW()))</f>
        <v/>
      </c>
      <c r="B558" s="20" t="str">
        <f>IF($A558="","",_xlfn.XLOOKUP($A558,HC!$A:$A,HC!$B:$B,""))</f>
        <v/>
      </c>
      <c r="C558" s="19" t="str">
        <f>IF($A558="","",_xlfn.XLOOKUP($A558,HC!$A:$A,HC!$E:$E,""))</f>
        <v/>
      </c>
      <c r="D558" s="20" t="str">
        <f>IF($A558="","",_xlfn.XLOOKUP($A558,HC!$A:$A,HC!$D:$D,""))</f>
        <v/>
      </c>
      <c r="E558" s="68" t="str">
        <f>IF(OR($A558="",$AE$3=""),"",IFERROR(IF(ISBLANK(INDEX('Agents Shift'!$F:$S,MATCH($A558,'Agents Shift'!$B:$B,0),$AE$3)),"",INDEX('Agents Shift'!$F:$S,MATCH($A558,'Agents Shift'!$B:$B,0),$AE$3)),""))</f>
        <v/>
      </c>
      <c r="F558" s="68" t="str">
        <f>IF(OR($A558="",$AE$3=""),"",IFERROR(IF(ISBLANK(INDEX('Agents Shift'!$F:$S,MATCH($A558,'Agents Shift'!$B:$B,0),$AE$3+1)),"",INDEX('Agents Shift'!$F:$S,MATCH($A558,'Agents Shift'!$B:$B,0),$AE$3+1)),""))</f>
        <v/>
      </c>
      <c r="G558" s="20" t="str">
        <f>IF($A558="","",_xlfn.XLOOKUP($A558,HC!$A:$A,HC!$C:$C,""))</f>
        <v/>
      </c>
      <c r="H558" s="20" t="str">
        <f t="shared" si="104"/>
        <v/>
      </c>
      <c r="I558" s="19" t="str">
        <f t="shared" si="105"/>
        <v/>
      </c>
      <c r="J558" s="19" t="str">
        <f>IF(OR($A558="",$H558=""),"",IF($H558="Not in Web Tool","Unmatched",_xlfn.XLOOKUP($H558,'RAW Data'!$E:$E,'RAW Data'!$F:$F,"Unmapped")))</f>
        <v/>
      </c>
      <c r="K558" s="19" t="str">
        <f t="shared" si="106"/>
        <v/>
      </c>
      <c r="M558" s="21" t="str">
        <f t="shared" si="107"/>
        <v/>
      </c>
      <c r="N558" s="21" t="str">
        <f t="shared" si="108"/>
        <v/>
      </c>
      <c r="P558" s="22" t="s">
        <v>39</v>
      </c>
      <c r="Q558" s="23">
        <v>554</v>
      </c>
      <c r="R558" s="23" t="str">
        <f>IF($C$3="Live Paste",IF($P558="","",$P558&amp;""),IF($AD$3="","",INDEX('Extraction History'!$A$3:$DT$9102,$Q558,$AD$3)&amp;""))</f>
        <v>DA</v>
      </c>
      <c r="S558" s="23">
        <f t="shared" si="115"/>
        <v>3321</v>
      </c>
      <c r="T558" s="23" t="str">
        <f t="shared" si="109"/>
        <v/>
      </c>
      <c r="U558" s="23" t="str">
        <f t="shared" si="110"/>
        <v/>
      </c>
      <c r="V558" s="24" t="str">
        <f t="shared" si="111"/>
        <v/>
      </c>
      <c r="W558" s="23">
        <f t="shared" si="116"/>
        <v>3322</v>
      </c>
      <c r="X558" s="23" t="str">
        <f t="shared" si="112"/>
        <v/>
      </c>
      <c r="Y558" s="23" t="str">
        <f t="shared" si="113"/>
        <v/>
      </c>
      <c r="Z558" s="23" t="str">
        <f t="shared" si="114"/>
        <v/>
      </c>
      <c r="AA558" s="25" t="str">
        <f>IF($U558="","",IF(COUNTIF(HC!$C:$C,$U558)&gt;0,"Y",IF(COUNTIF($U$5:$U558,$U558)=1,"N","dup")))</f>
        <v/>
      </c>
    </row>
    <row r="559" spans="1:27" x14ac:dyDescent="0.3">
      <c r="A559" s="19" t="str">
        <f>IF(INDEX('Agents Shift'!$B:$B,ROW())="","",INDEX('Agents Shift'!$B:$B,ROW()))</f>
        <v/>
      </c>
      <c r="B559" s="20" t="str">
        <f>IF($A559="","",_xlfn.XLOOKUP($A559,HC!$A:$A,HC!$B:$B,""))</f>
        <v/>
      </c>
      <c r="C559" s="19" t="str">
        <f>IF($A559="","",_xlfn.XLOOKUP($A559,HC!$A:$A,HC!$E:$E,""))</f>
        <v/>
      </c>
      <c r="D559" s="20" t="str">
        <f>IF($A559="","",_xlfn.XLOOKUP($A559,HC!$A:$A,HC!$D:$D,""))</f>
        <v/>
      </c>
      <c r="E559" s="68" t="str">
        <f>IF(OR($A559="",$AE$3=""),"",IFERROR(IF(ISBLANK(INDEX('Agents Shift'!$F:$S,MATCH($A559,'Agents Shift'!$B:$B,0),$AE$3)),"",INDEX('Agents Shift'!$F:$S,MATCH($A559,'Agents Shift'!$B:$B,0),$AE$3)),""))</f>
        <v/>
      </c>
      <c r="F559" s="68" t="str">
        <f>IF(OR($A559="",$AE$3=""),"",IFERROR(IF(ISBLANK(INDEX('Agents Shift'!$F:$S,MATCH($A559,'Agents Shift'!$B:$B,0),$AE$3+1)),"",INDEX('Agents Shift'!$F:$S,MATCH($A559,'Agents Shift'!$B:$B,0),$AE$3+1)),""))</f>
        <v/>
      </c>
      <c r="G559" s="20" t="str">
        <f>IF($A559="","",_xlfn.XLOOKUP($A559,HC!$A:$A,HC!$C:$C,""))</f>
        <v/>
      </c>
      <c r="H559" s="20" t="str">
        <f t="shared" si="104"/>
        <v/>
      </c>
      <c r="I559" s="19" t="str">
        <f t="shared" si="105"/>
        <v/>
      </c>
      <c r="J559" s="19" t="str">
        <f>IF(OR($A559="",$H559=""),"",IF($H559="Not in Web Tool","Unmatched",_xlfn.XLOOKUP($H559,'RAW Data'!$E:$E,'RAW Data'!$F:$F,"Unmapped")))</f>
        <v/>
      </c>
      <c r="K559" s="19" t="str">
        <f t="shared" si="106"/>
        <v/>
      </c>
      <c r="M559" s="21" t="str">
        <f t="shared" si="107"/>
        <v/>
      </c>
      <c r="N559" s="21" t="str">
        <f t="shared" si="108"/>
        <v/>
      </c>
      <c r="P559" s="22" t="s">
        <v>302</v>
      </c>
      <c r="Q559" s="23">
        <v>555</v>
      </c>
      <c r="R559" s="23" t="str">
        <f>IF($C$3="Live Paste",IF($P559="","",$P559&amp;""),IF($AD$3="","",INDEX('Extraction History'!$A$3:$DT$9102,$Q559,$AD$3)&amp;""))</f>
        <v>Dummy_USR 86 20142</v>
      </c>
      <c r="S559" s="23">
        <f t="shared" si="115"/>
        <v>3327</v>
      </c>
      <c r="T559" s="23" t="str">
        <f t="shared" si="109"/>
        <v/>
      </c>
      <c r="U559" s="23" t="str">
        <f t="shared" si="110"/>
        <v/>
      </c>
      <c r="V559" s="24" t="str">
        <f t="shared" si="111"/>
        <v/>
      </c>
      <c r="W559" s="23">
        <f t="shared" si="116"/>
        <v>3328</v>
      </c>
      <c r="X559" s="23" t="str">
        <f t="shared" si="112"/>
        <v/>
      </c>
      <c r="Y559" s="23" t="str">
        <f t="shared" si="113"/>
        <v/>
      </c>
      <c r="Z559" s="23" t="str">
        <f t="shared" si="114"/>
        <v/>
      </c>
      <c r="AA559" s="25" t="str">
        <f>IF($U559="","",IF(COUNTIF(HC!$C:$C,$U559)&gt;0,"Y",IF(COUNTIF($U$5:$U559,$U559)=1,"N","dup")))</f>
        <v/>
      </c>
    </row>
    <row r="560" spans="1:27" x14ac:dyDescent="0.3">
      <c r="A560" s="19" t="str">
        <f>IF(INDEX('Agents Shift'!$B:$B,ROW())="","",INDEX('Agents Shift'!$B:$B,ROW()))</f>
        <v/>
      </c>
      <c r="B560" s="20" t="str">
        <f>IF($A560="","",_xlfn.XLOOKUP($A560,HC!$A:$A,HC!$B:$B,""))</f>
        <v/>
      </c>
      <c r="C560" s="19" t="str">
        <f>IF($A560="","",_xlfn.XLOOKUP($A560,HC!$A:$A,HC!$E:$E,""))</f>
        <v/>
      </c>
      <c r="D560" s="20" t="str">
        <f>IF($A560="","",_xlfn.XLOOKUP($A560,HC!$A:$A,HC!$D:$D,""))</f>
        <v/>
      </c>
      <c r="E560" s="68" t="str">
        <f>IF(OR($A560="",$AE$3=""),"",IFERROR(IF(ISBLANK(INDEX('Agents Shift'!$F:$S,MATCH($A560,'Agents Shift'!$B:$B,0),$AE$3)),"",INDEX('Agents Shift'!$F:$S,MATCH($A560,'Agents Shift'!$B:$B,0),$AE$3)),""))</f>
        <v/>
      </c>
      <c r="F560" s="68" t="str">
        <f>IF(OR($A560="",$AE$3=""),"",IFERROR(IF(ISBLANK(INDEX('Agents Shift'!$F:$S,MATCH($A560,'Agents Shift'!$B:$B,0),$AE$3+1)),"",INDEX('Agents Shift'!$F:$S,MATCH($A560,'Agents Shift'!$B:$B,0),$AE$3+1)),""))</f>
        <v/>
      </c>
      <c r="G560" s="20" t="str">
        <f>IF($A560="","",_xlfn.XLOOKUP($A560,HC!$A:$A,HC!$C:$C,""))</f>
        <v/>
      </c>
      <c r="H560" s="20" t="str">
        <f t="shared" si="104"/>
        <v/>
      </c>
      <c r="I560" s="19" t="str">
        <f t="shared" si="105"/>
        <v/>
      </c>
      <c r="J560" s="19" t="str">
        <f>IF(OR($A560="",$H560=""),"",IF($H560="Not in Web Tool","Unmatched",_xlfn.XLOOKUP($H560,'RAW Data'!$E:$E,'RAW Data'!$F:$F,"Unmapped")))</f>
        <v/>
      </c>
      <c r="K560" s="19" t="str">
        <f t="shared" si="106"/>
        <v/>
      </c>
      <c r="M560" s="21" t="str">
        <f t="shared" si="107"/>
        <v/>
      </c>
      <c r="N560" s="21" t="str">
        <f t="shared" si="108"/>
        <v/>
      </c>
      <c r="P560" s="22" t="s">
        <v>252</v>
      </c>
      <c r="Q560" s="23">
        <v>556</v>
      </c>
      <c r="R560" s="23" t="str">
        <f>IF($C$3="Live Paste",IF($P560="","",$P560&amp;""),IF($AD$3="","",INDEX('Extraction History'!$A$3:$DT$9102,$Q560,$AD$3)&amp;""))</f>
        <v>Offline · 14:00:01</v>
      </c>
      <c r="S560" s="23">
        <f t="shared" si="115"/>
        <v>3333</v>
      </c>
      <c r="T560" s="23" t="str">
        <f t="shared" si="109"/>
        <v/>
      </c>
      <c r="U560" s="23" t="str">
        <f t="shared" si="110"/>
        <v/>
      </c>
      <c r="V560" s="24" t="str">
        <f t="shared" si="111"/>
        <v/>
      </c>
      <c r="W560" s="23">
        <f t="shared" si="116"/>
        <v>3334</v>
      </c>
      <c r="X560" s="23" t="str">
        <f t="shared" si="112"/>
        <v/>
      </c>
      <c r="Y560" s="23" t="str">
        <f t="shared" si="113"/>
        <v/>
      </c>
      <c r="Z560" s="23" t="str">
        <f t="shared" si="114"/>
        <v/>
      </c>
      <c r="AA560" s="25" t="str">
        <f>IF($U560="","",IF(COUNTIF(HC!$C:$C,$U560)&gt;0,"Y",IF(COUNTIF($U$5:$U560,$U560)=1,"N","dup")))</f>
        <v/>
      </c>
    </row>
    <row r="561" spans="1:27" x14ac:dyDescent="0.3">
      <c r="A561" s="19" t="str">
        <f>IF(INDEX('Agents Shift'!$B:$B,ROW())="","",INDEX('Agents Shift'!$B:$B,ROW()))</f>
        <v/>
      </c>
      <c r="B561" s="20" t="str">
        <f>IF($A561="","",_xlfn.XLOOKUP($A561,HC!$A:$A,HC!$B:$B,""))</f>
        <v/>
      </c>
      <c r="C561" s="19" t="str">
        <f>IF($A561="","",_xlfn.XLOOKUP($A561,HC!$A:$A,HC!$E:$E,""))</f>
        <v/>
      </c>
      <c r="D561" s="20" t="str">
        <f>IF($A561="","",_xlfn.XLOOKUP($A561,HC!$A:$A,HC!$D:$D,""))</f>
        <v/>
      </c>
      <c r="E561" s="68" t="str">
        <f>IF(OR($A561="",$AE$3=""),"",IFERROR(IF(ISBLANK(INDEX('Agents Shift'!$F:$S,MATCH($A561,'Agents Shift'!$B:$B,0),$AE$3)),"",INDEX('Agents Shift'!$F:$S,MATCH($A561,'Agents Shift'!$B:$B,0),$AE$3)),""))</f>
        <v/>
      </c>
      <c r="F561" s="68" t="str">
        <f>IF(OR($A561="",$AE$3=""),"",IFERROR(IF(ISBLANK(INDEX('Agents Shift'!$F:$S,MATCH($A561,'Agents Shift'!$B:$B,0),$AE$3+1)),"",INDEX('Agents Shift'!$F:$S,MATCH($A561,'Agents Shift'!$B:$B,0),$AE$3+1)),""))</f>
        <v/>
      </c>
      <c r="G561" s="20" t="str">
        <f>IF($A561="","",_xlfn.XLOOKUP($A561,HC!$A:$A,HC!$C:$C,""))</f>
        <v/>
      </c>
      <c r="H561" s="20" t="str">
        <f t="shared" si="104"/>
        <v/>
      </c>
      <c r="I561" s="19" t="str">
        <f t="shared" si="105"/>
        <v/>
      </c>
      <c r="J561" s="19" t="str">
        <f>IF(OR($A561="",$H561=""),"",IF($H561="Not in Web Tool","Unmatched",_xlfn.XLOOKUP($H561,'RAW Data'!$E:$E,'RAW Data'!$F:$F,"Unmapped")))</f>
        <v/>
      </c>
      <c r="K561" s="19" t="str">
        <f t="shared" si="106"/>
        <v/>
      </c>
      <c r="M561" s="21" t="str">
        <f t="shared" si="107"/>
        <v/>
      </c>
      <c r="N561" s="21" t="str">
        <f t="shared" si="108"/>
        <v/>
      </c>
      <c r="P561" s="22" t="s">
        <v>119</v>
      </c>
      <c r="Q561" s="23">
        <v>557</v>
      </c>
      <c r="R561" s="23" t="str">
        <f>IF($C$3="Live Paste",IF($P561="","",$P561&amp;""),IF($AD$3="","",INDEX('Extraction History'!$A$3:$DT$9102,$Q561,$AD$3)&amp;""))</f>
        <v> 0  0  0</v>
      </c>
      <c r="S561" s="23">
        <f t="shared" si="115"/>
        <v>3339</v>
      </c>
      <c r="T561" s="23" t="str">
        <f t="shared" si="109"/>
        <v/>
      </c>
      <c r="U561" s="23" t="str">
        <f t="shared" si="110"/>
        <v/>
      </c>
      <c r="V561" s="24" t="str">
        <f t="shared" si="111"/>
        <v/>
      </c>
      <c r="W561" s="23">
        <f t="shared" si="116"/>
        <v>3340</v>
      </c>
      <c r="X561" s="23" t="str">
        <f t="shared" si="112"/>
        <v/>
      </c>
      <c r="Y561" s="23" t="str">
        <f t="shared" si="113"/>
        <v/>
      </c>
      <c r="Z561" s="23" t="str">
        <f t="shared" si="114"/>
        <v/>
      </c>
      <c r="AA561" s="25" t="str">
        <f>IF($U561="","",IF(COUNTIF(HC!$C:$C,$U561)&gt;0,"Y",IF(COUNTIF($U$5:$U561,$U561)=1,"N","dup")))</f>
        <v/>
      </c>
    </row>
    <row r="562" spans="1:27" x14ac:dyDescent="0.3">
      <c r="A562" s="19" t="str">
        <f>IF(INDEX('Agents Shift'!$B:$B,ROW())="","",INDEX('Agents Shift'!$B:$B,ROW()))</f>
        <v/>
      </c>
      <c r="B562" s="20" t="str">
        <f>IF($A562="","",_xlfn.XLOOKUP($A562,HC!$A:$A,HC!$B:$B,""))</f>
        <v/>
      </c>
      <c r="C562" s="19" t="str">
        <f>IF($A562="","",_xlfn.XLOOKUP($A562,HC!$A:$A,HC!$E:$E,""))</f>
        <v/>
      </c>
      <c r="D562" s="20" t="str">
        <f>IF($A562="","",_xlfn.XLOOKUP($A562,HC!$A:$A,HC!$D:$D,""))</f>
        <v/>
      </c>
      <c r="E562" s="68" t="str">
        <f>IF(OR($A562="",$AE$3=""),"",IFERROR(IF(ISBLANK(INDEX('Agents Shift'!$F:$S,MATCH($A562,'Agents Shift'!$B:$B,0),$AE$3)),"",INDEX('Agents Shift'!$F:$S,MATCH($A562,'Agents Shift'!$B:$B,0),$AE$3)),""))</f>
        <v/>
      </c>
      <c r="F562" s="68" t="str">
        <f>IF(OR($A562="",$AE$3=""),"",IFERROR(IF(ISBLANK(INDEX('Agents Shift'!$F:$S,MATCH($A562,'Agents Shift'!$B:$B,0),$AE$3+1)),"",INDEX('Agents Shift'!$F:$S,MATCH($A562,'Agents Shift'!$B:$B,0),$AE$3+1)),""))</f>
        <v/>
      </c>
      <c r="G562" s="20" t="str">
        <f>IF($A562="","",_xlfn.XLOOKUP($A562,HC!$A:$A,HC!$C:$C,""))</f>
        <v/>
      </c>
      <c r="H562" s="20" t="str">
        <f t="shared" si="104"/>
        <v/>
      </c>
      <c r="I562" s="19" t="str">
        <f t="shared" si="105"/>
        <v/>
      </c>
      <c r="J562" s="19" t="str">
        <f>IF(OR($A562="",$H562=""),"",IF($H562="Not in Web Tool","Unmatched",_xlfn.XLOOKUP($H562,'RAW Data'!$E:$E,'RAW Data'!$F:$F,"Unmapped")))</f>
        <v/>
      </c>
      <c r="K562" s="19" t="str">
        <f t="shared" si="106"/>
        <v/>
      </c>
      <c r="M562" s="21" t="str">
        <f t="shared" si="107"/>
        <v/>
      </c>
      <c r="N562" s="21" t="str">
        <f t="shared" si="108"/>
        <v/>
      </c>
      <c r="P562" s="22" t="s">
        <v>120</v>
      </c>
      <c r="Q562" s="23">
        <v>558</v>
      </c>
      <c r="R562" s="23" t="str">
        <f>IF($C$3="Live Paste",IF($P562="","",$P562&amp;""),IF($AD$3="","",INDEX('Extraction History'!$A$3:$DT$9102,$Q562,$AD$3)&amp;""))</f>
        <v> 00:00:00  00:00:00  --:--:--</v>
      </c>
      <c r="S562" s="23">
        <f t="shared" si="115"/>
        <v>3345</v>
      </c>
      <c r="T562" s="23" t="str">
        <f t="shared" si="109"/>
        <v/>
      </c>
      <c r="U562" s="23" t="str">
        <f t="shared" si="110"/>
        <v/>
      </c>
      <c r="V562" s="24" t="str">
        <f t="shared" si="111"/>
        <v/>
      </c>
      <c r="W562" s="23">
        <f t="shared" si="116"/>
        <v>3346</v>
      </c>
      <c r="X562" s="23" t="str">
        <f t="shared" si="112"/>
        <v/>
      </c>
      <c r="Y562" s="23" t="str">
        <f t="shared" si="113"/>
        <v/>
      </c>
      <c r="Z562" s="23" t="str">
        <f t="shared" si="114"/>
        <v/>
      </c>
      <c r="AA562" s="25" t="str">
        <f>IF($U562="","",IF(COUNTIF(HC!$C:$C,$U562)&gt;0,"Y",IF(COUNTIF($U$5:$U562,$U562)=1,"N","dup")))</f>
        <v/>
      </c>
    </row>
    <row r="563" spans="1:27" x14ac:dyDescent="0.3">
      <c r="A563" s="19" t="str">
        <f>IF(INDEX('Agents Shift'!$B:$B,ROW())="","",INDEX('Agents Shift'!$B:$B,ROW()))</f>
        <v/>
      </c>
      <c r="B563" s="20" t="str">
        <f>IF($A563="","",_xlfn.XLOOKUP($A563,HC!$A:$A,HC!$B:$B,""))</f>
        <v/>
      </c>
      <c r="C563" s="19" t="str">
        <f>IF($A563="","",_xlfn.XLOOKUP($A563,HC!$A:$A,HC!$E:$E,""))</f>
        <v/>
      </c>
      <c r="D563" s="20" t="str">
        <f>IF($A563="","",_xlfn.XLOOKUP($A563,HC!$A:$A,HC!$D:$D,""))</f>
        <v/>
      </c>
      <c r="E563" s="68" t="str">
        <f>IF(OR($A563="",$AE$3=""),"",IFERROR(IF(ISBLANK(INDEX('Agents Shift'!$F:$S,MATCH($A563,'Agents Shift'!$B:$B,0),$AE$3)),"",INDEX('Agents Shift'!$F:$S,MATCH($A563,'Agents Shift'!$B:$B,0),$AE$3)),""))</f>
        <v/>
      </c>
      <c r="F563" s="68" t="str">
        <f>IF(OR($A563="",$AE$3=""),"",IFERROR(IF(ISBLANK(INDEX('Agents Shift'!$F:$S,MATCH($A563,'Agents Shift'!$B:$B,0),$AE$3+1)),"",INDEX('Agents Shift'!$F:$S,MATCH($A563,'Agents Shift'!$B:$B,0),$AE$3+1)),""))</f>
        <v/>
      </c>
      <c r="G563" s="20" t="str">
        <f>IF($A563="","",_xlfn.XLOOKUP($A563,HC!$A:$A,HC!$C:$C,""))</f>
        <v/>
      </c>
      <c r="H563" s="20" t="str">
        <f t="shared" si="104"/>
        <v/>
      </c>
      <c r="I563" s="19" t="str">
        <f t="shared" si="105"/>
        <v/>
      </c>
      <c r="J563" s="19" t="str">
        <f>IF(OR($A563="",$H563=""),"",IF($H563="Not in Web Tool","Unmatched",_xlfn.XLOOKUP($H563,'RAW Data'!$E:$E,'RAW Data'!$F:$F,"Unmapped")))</f>
        <v/>
      </c>
      <c r="K563" s="19" t="str">
        <f t="shared" si="106"/>
        <v/>
      </c>
      <c r="M563" s="21" t="str">
        <f t="shared" si="107"/>
        <v/>
      </c>
      <c r="N563" s="21" t="str">
        <f t="shared" si="108"/>
        <v/>
      </c>
      <c r="P563" s="22" t="s">
        <v>34</v>
      </c>
      <c r="Q563" s="23">
        <v>559</v>
      </c>
      <c r="R563" s="23" t="str">
        <f>IF($C$3="Live Paste",IF($P563="","",$P563&amp;""),IF($AD$3="","",INDEX('Extraction History'!$A$3:$DT$9102,$Q563,$AD$3)&amp;""))</f>
        <v>Employee State</v>
      </c>
      <c r="S563" s="23">
        <f t="shared" si="115"/>
        <v>3351</v>
      </c>
      <c r="T563" s="23" t="str">
        <f t="shared" si="109"/>
        <v/>
      </c>
      <c r="U563" s="23" t="str">
        <f t="shared" si="110"/>
        <v/>
      </c>
      <c r="V563" s="24" t="str">
        <f t="shared" si="111"/>
        <v/>
      </c>
      <c r="W563" s="23">
        <f t="shared" si="116"/>
        <v>3352</v>
      </c>
      <c r="X563" s="23" t="str">
        <f t="shared" si="112"/>
        <v/>
      </c>
      <c r="Y563" s="23" t="str">
        <f t="shared" si="113"/>
        <v/>
      </c>
      <c r="Z563" s="23" t="str">
        <f t="shared" si="114"/>
        <v/>
      </c>
      <c r="AA563" s="25" t="str">
        <f>IF($U563="","",IF(COUNTIF(HC!$C:$C,$U563)&gt;0,"Y",IF(COUNTIF($U$5:$U563,$U563)=1,"N","dup")))</f>
        <v/>
      </c>
    </row>
    <row r="564" spans="1:27" x14ac:dyDescent="0.3">
      <c r="A564" s="19" t="str">
        <f>IF(INDEX('Agents Shift'!$B:$B,ROW())="","",INDEX('Agents Shift'!$B:$B,ROW()))</f>
        <v/>
      </c>
      <c r="B564" s="20" t="str">
        <f>IF($A564="","",_xlfn.XLOOKUP($A564,HC!$A:$A,HC!$B:$B,""))</f>
        <v/>
      </c>
      <c r="C564" s="19" t="str">
        <f>IF($A564="","",_xlfn.XLOOKUP($A564,HC!$A:$A,HC!$E:$E,""))</f>
        <v/>
      </c>
      <c r="D564" s="20" t="str">
        <f>IF($A564="","",_xlfn.XLOOKUP($A564,HC!$A:$A,HC!$D:$D,""))</f>
        <v/>
      </c>
      <c r="E564" s="68" t="str">
        <f>IF(OR($A564="",$AE$3=""),"",IFERROR(IF(ISBLANK(INDEX('Agents Shift'!$F:$S,MATCH($A564,'Agents Shift'!$B:$B,0),$AE$3)),"",INDEX('Agents Shift'!$F:$S,MATCH($A564,'Agents Shift'!$B:$B,0),$AE$3)),""))</f>
        <v/>
      </c>
      <c r="F564" s="68" t="str">
        <f>IF(OR($A564="",$AE$3=""),"",IFERROR(IF(ISBLANK(INDEX('Agents Shift'!$F:$S,MATCH($A564,'Agents Shift'!$B:$B,0),$AE$3+1)),"",INDEX('Agents Shift'!$F:$S,MATCH($A564,'Agents Shift'!$B:$B,0),$AE$3+1)),""))</f>
        <v/>
      </c>
      <c r="G564" s="20" t="str">
        <f>IF($A564="","",_xlfn.XLOOKUP($A564,HC!$A:$A,HC!$C:$C,""))</f>
        <v/>
      </c>
      <c r="H564" s="20" t="str">
        <f t="shared" si="104"/>
        <v/>
      </c>
      <c r="I564" s="19" t="str">
        <f t="shared" si="105"/>
        <v/>
      </c>
      <c r="J564" s="19" t="str">
        <f>IF(OR($A564="",$H564=""),"",IF($H564="Not in Web Tool","Unmatched",_xlfn.XLOOKUP($H564,'RAW Data'!$E:$E,'RAW Data'!$F:$F,"Unmapped")))</f>
        <v/>
      </c>
      <c r="K564" s="19" t="str">
        <f t="shared" si="106"/>
        <v/>
      </c>
      <c r="M564" s="21" t="str">
        <f t="shared" si="107"/>
        <v/>
      </c>
      <c r="N564" s="21" t="str">
        <f t="shared" si="108"/>
        <v/>
      </c>
      <c r="P564" s="22" t="s">
        <v>39</v>
      </c>
      <c r="Q564" s="23">
        <v>560</v>
      </c>
      <c r="R564" s="23" t="str">
        <f>IF($C$3="Live Paste",IF($P564="","",$P564&amp;""),IF($AD$3="","",INDEX('Extraction History'!$A$3:$DT$9102,$Q564,$AD$3)&amp;""))</f>
        <v>DA</v>
      </c>
      <c r="S564" s="23">
        <f t="shared" si="115"/>
        <v>3357</v>
      </c>
      <c r="T564" s="23" t="str">
        <f t="shared" si="109"/>
        <v/>
      </c>
      <c r="U564" s="23" t="str">
        <f t="shared" si="110"/>
        <v/>
      </c>
      <c r="V564" s="24" t="str">
        <f t="shared" si="111"/>
        <v/>
      </c>
      <c r="W564" s="23">
        <f t="shared" si="116"/>
        <v>3358</v>
      </c>
      <c r="X564" s="23" t="str">
        <f t="shared" si="112"/>
        <v/>
      </c>
      <c r="Y564" s="23" t="str">
        <f t="shared" si="113"/>
        <v/>
      </c>
      <c r="Z564" s="23" t="str">
        <f t="shared" si="114"/>
        <v/>
      </c>
      <c r="AA564" s="25" t="str">
        <f>IF($U564="","",IF(COUNTIF(HC!$C:$C,$U564)&gt;0,"Y",IF(COUNTIF($U$5:$U564,$U564)=1,"N","dup")))</f>
        <v/>
      </c>
    </row>
    <row r="565" spans="1:27" x14ac:dyDescent="0.3">
      <c r="A565" s="19" t="str">
        <f>IF(INDEX('Agents Shift'!$B:$B,ROW())="","",INDEX('Agents Shift'!$B:$B,ROW()))</f>
        <v/>
      </c>
      <c r="B565" s="20" t="str">
        <f>IF($A565="","",_xlfn.XLOOKUP($A565,HC!$A:$A,HC!$B:$B,""))</f>
        <v/>
      </c>
      <c r="C565" s="19" t="str">
        <f>IF($A565="","",_xlfn.XLOOKUP($A565,HC!$A:$A,HC!$E:$E,""))</f>
        <v/>
      </c>
      <c r="D565" s="20" t="str">
        <f>IF($A565="","",_xlfn.XLOOKUP($A565,HC!$A:$A,HC!$D:$D,""))</f>
        <v/>
      </c>
      <c r="E565" s="68" t="str">
        <f>IF(OR($A565="",$AE$3=""),"",IFERROR(IF(ISBLANK(INDEX('Agents Shift'!$F:$S,MATCH($A565,'Agents Shift'!$B:$B,0),$AE$3)),"",INDEX('Agents Shift'!$F:$S,MATCH($A565,'Agents Shift'!$B:$B,0),$AE$3)),""))</f>
        <v/>
      </c>
      <c r="F565" s="68" t="str">
        <f>IF(OR($A565="",$AE$3=""),"",IFERROR(IF(ISBLANK(INDEX('Agents Shift'!$F:$S,MATCH($A565,'Agents Shift'!$B:$B,0),$AE$3+1)),"",INDEX('Agents Shift'!$F:$S,MATCH($A565,'Agents Shift'!$B:$B,0),$AE$3+1)),""))</f>
        <v/>
      </c>
      <c r="G565" s="20" t="str">
        <f>IF($A565="","",_xlfn.XLOOKUP($A565,HC!$A:$A,HC!$C:$C,""))</f>
        <v/>
      </c>
      <c r="H565" s="20" t="str">
        <f t="shared" si="104"/>
        <v/>
      </c>
      <c r="I565" s="19" t="str">
        <f t="shared" si="105"/>
        <v/>
      </c>
      <c r="J565" s="19" t="str">
        <f>IF(OR($A565="",$H565=""),"",IF($H565="Not in Web Tool","Unmatched",_xlfn.XLOOKUP($H565,'RAW Data'!$E:$E,'RAW Data'!$F:$F,"Unmapped")))</f>
        <v/>
      </c>
      <c r="K565" s="19" t="str">
        <f t="shared" si="106"/>
        <v/>
      </c>
      <c r="M565" s="21" t="str">
        <f t="shared" si="107"/>
        <v/>
      </c>
      <c r="N565" s="21" t="str">
        <f t="shared" si="108"/>
        <v/>
      </c>
      <c r="P565" s="22" t="s">
        <v>228</v>
      </c>
      <c r="Q565" s="23">
        <v>561</v>
      </c>
      <c r="R565" s="23" t="str">
        <f>IF($C$3="Live Paste",IF($P565="","",$P565&amp;""),IF($AD$3="","",INDEX('Extraction History'!$A$3:$DT$9102,$Q565,$AD$3)&amp;""))</f>
        <v>Dummy_USR 116 29382</v>
      </c>
      <c r="S565" s="23">
        <f t="shared" si="115"/>
        <v>3363</v>
      </c>
      <c r="T565" s="23" t="str">
        <f t="shared" si="109"/>
        <v/>
      </c>
      <c r="U565" s="23" t="str">
        <f t="shared" si="110"/>
        <v/>
      </c>
      <c r="V565" s="24" t="str">
        <f t="shared" si="111"/>
        <v/>
      </c>
      <c r="W565" s="23">
        <f t="shared" si="116"/>
        <v>3364</v>
      </c>
      <c r="X565" s="23" t="str">
        <f t="shared" si="112"/>
        <v/>
      </c>
      <c r="Y565" s="23" t="str">
        <f t="shared" si="113"/>
        <v/>
      </c>
      <c r="Z565" s="23" t="str">
        <f t="shared" si="114"/>
        <v/>
      </c>
      <c r="AA565" s="25" t="str">
        <f>IF($U565="","",IF(COUNTIF(HC!$C:$C,$U565)&gt;0,"Y",IF(COUNTIF($U$5:$U565,$U565)=1,"N","dup")))</f>
        <v/>
      </c>
    </row>
    <row r="566" spans="1:27" x14ac:dyDescent="0.3">
      <c r="A566" s="19" t="str">
        <f>IF(INDEX('Agents Shift'!$B:$B,ROW())="","",INDEX('Agents Shift'!$B:$B,ROW()))</f>
        <v/>
      </c>
      <c r="B566" s="20" t="str">
        <f>IF($A566="","",_xlfn.XLOOKUP($A566,HC!$A:$A,HC!$B:$B,""))</f>
        <v/>
      </c>
      <c r="C566" s="19" t="str">
        <f>IF($A566="","",_xlfn.XLOOKUP($A566,HC!$A:$A,HC!$E:$E,""))</f>
        <v/>
      </c>
      <c r="D566" s="20" t="str">
        <f>IF($A566="","",_xlfn.XLOOKUP($A566,HC!$A:$A,HC!$D:$D,""))</f>
        <v/>
      </c>
      <c r="E566" s="68" t="str">
        <f>IF(OR($A566="",$AE$3=""),"",IFERROR(IF(ISBLANK(INDEX('Agents Shift'!$F:$S,MATCH($A566,'Agents Shift'!$B:$B,0),$AE$3)),"",INDEX('Agents Shift'!$F:$S,MATCH($A566,'Agents Shift'!$B:$B,0),$AE$3)),""))</f>
        <v/>
      </c>
      <c r="F566" s="68" t="str">
        <f>IF(OR($A566="",$AE$3=""),"",IFERROR(IF(ISBLANK(INDEX('Agents Shift'!$F:$S,MATCH($A566,'Agents Shift'!$B:$B,0),$AE$3+1)),"",INDEX('Agents Shift'!$F:$S,MATCH($A566,'Agents Shift'!$B:$B,0),$AE$3+1)),""))</f>
        <v/>
      </c>
      <c r="G566" s="20" t="str">
        <f>IF($A566="","",_xlfn.XLOOKUP($A566,HC!$A:$A,HC!$C:$C,""))</f>
        <v/>
      </c>
      <c r="H566" s="20" t="str">
        <f t="shared" si="104"/>
        <v/>
      </c>
      <c r="I566" s="19" t="str">
        <f t="shared" si="105"/>
        <v/>
      </c>
      <c r="J566" s="19" t="str">
        <f>IF(OR($A566="",$H566=""),"",IF($H566="Not in Web Tool","Unmatched",_xlfn.XLOOKUP($H566,'RAW Data'!$E:$E,'RAW Data'!$F:$F,"Unmapped")))</f>
        <v/>
      </c>
      <c r="K566" s="19" t="str">
        <f t="shared" si="106"/>
        <v/>
      </c>
      <c r="M566" s="21" t="str">
        <f t="shared" si="107"/>
        <v/>
      </c>
      <c r="N566" s="21" t="str">
        <f t="shared" si="108"/>
        <v/>
      </c>
      <c r="P566" s="22" t="s">
        <v>229</v>
      </c>
      <c r="Q566" s="23">
        <v>562</v>
      </c>
      <c r="R566" s="23" t="str">
        <f>IF($C$3="Live Paste",IF($P566="","",$P566&amp;""),IF($AD$3="","",INDEX('Extraction History'!$A$3:$DT$9102,$Q566,$AD$3)&amp;""))</f>
        <v>Offline · 17:29:56</v>
      </c>
      <c r="S566" s="23">
        <f t="shared" si="115"/>
        <v>3369</v>
      </c>
      <c r="T566" s="23" t="str">
        <f t="shared" si="109"/>
        <v/>
      </c>
      <c r="U566" s="23" t="str">
        <f t="shared" si="110"/>
        <v/>
      </c>
      <c r="V566" s="24" t="str">
        <f t="shared" si="111"/>
        <v/>
      </c>
      <c r="W566" s="23">
        <f t="shared" si="116"/>
        <v>3370</v>
      </c>
      <c r="X566" s="23" t="str">
        <f t="shared" si="112"/>
        <v/>
      </c>
      <c r="Y566" s="23" t="str">
        <f t="shared" si="113"/>
        <v/>
      </c>
      <c r="Z566" s="23" t="str">
        <f t="shared" si="114"/>
        <v/>
      </c>
      <c r="AA566" s="25" t="str">
        <f>IF($U566="","",IF(COUNTIF(HC!$C:$C,$U566)&gt;0,"Y",IF(COUNTIF($U$5:$U566,$U566)=1,"N","dup")))</f>
        <v/>
      </c>
    </row>
    <row r="567" spans="1:27" x14ac:dyDescent="0.3">
      <c r="A567" s="19" t="str">
        <f>IF(INDEX('Agents Shift'!$B:$B,ROW())="","",INDEX('Agents Shift'!$B:$B,ROW()))</f>
        <v/>
      </c>
      <c r="B567" s="20" t="str">
        <f>IF($A567="","",_xlfn.XLOOKUP($A567,HC!$A:$A,HC!$B:$B,""))</f>
        <v/>
      </c>
      <c r="C567" s="19" t="str">
        <f>IF($A567="","",_xlfn.XLOOKUP($A567,HC!$A:$A,HC!$E:$E,""))</f>
        <v/>
      </c>
      <c r="D567" s="20" t="str">
        <f>IF($A567="","",_xlfn.XLOOKUP($A567,HC!$A:$A,HC!$D:$D,""))</f>
        <v/>
      </c>
      <c r="E567" s="68" t="str">
        <f>IF(OR($A567="",$AE$3=""),"",IFERROR(IF(ISBLANK(INDEX('Agents Shift'!$F:$S,MATCH($A567,'Agents Shift'!$B:$B,0),$AE$3)),"",INDEX('Agents Shift'!$F:$S,MATCH($A567,'Agents Shift'!$B:$B,0),$AE$3)),""))</f>
        <v/>
      </c>
      <c r="F567" s="68" t="str">
        <f>IF(OR($A567="",$AE$3=""),"",IFERROR(IF(ISBLANK(INDEX('Agents Shift'!$F:$S,MATCH($A567,'Agents Shift'!$B:$B,0),$AE$3+1)),"",INDEX('Agents Shift'!$F:$S,MATCH($A567,'Agents Shift'!$B:$B,0),$AE$3+1)),""))</f>
        <v/>
      </c>
      <c r="G567" s="20" t="str">
        <f>IF($A567="","",_xlfn.XLOOKUP($A567,HC!$A:$A,HC!$C:$C,""))</f>
        <v/>
      </c>
      <c r="H567" s="20" t="str">
        <f t="shared" si="104"/>
        <v/>
      </c>
      <c r="I567" s="19" t="str">
        <f t="shared" si="105"/>
        <v/>
      </c>
      <c r="J567" s="19" t="str">
        <f>IF(OR($A567="",$H567=""),"",IF($H567="Not in Web Tool","Unmatched",_xlfn.XLOOKUP($H567,'RAW Data'!$E:$E,'RAW Data'!$F:$F,"Unmapped")))</f>
        <v/>
      </c>
      <c r="K567" s="19" t="str">
        <f t="shared" si="106"/>
        <v/>
      </c>
      <c r="M567" s="21" t="str">
        <f t="shared" si="107"/>
        <v/>
      </c>
      <c r="N567" s="21" t="str">
        <f t="shared" si="108"/>
        <v/>
      </c>
      <c r="P567" s="22" t="s">
        <v>119</v>
      </c>
      <c r="Q567" s="23">
        <v>563</v>
      </c>
      <c r="R567" s="23" t="str">
        <f>IF($C$3="Live Paste",IF($P567="","",$P567&amp;""),IF($AD$3="","",INDEX('Extraction History'!$A$3:$DT$9102,$Q567,$AD$3)&amp;""))</f>
        <v> 0  0  0</v>
      </c>
      <c r="S567" s="23">
        <f t="shared" si="115"/>
        <v>3375</v>
      </c>
      <c r="T567" s="23" t="str">
        <f t="shared" si="109"/>
        <v/>
      </c>
      <c r="U567" s="23" t="str">
        <f t="shared" si="110"/>
        <v/>
      </c>
      <c r="V567" s="24" t="str">
        <f t="shared" si="111"/>
        <v/>
      </c>
      <c r="W567" s="23">
        <f t="shared" si="116"/>
        <v>3376</v>
      </c>
      <c r="X567" s="23" t="str">
        <f t="shared" si="112"/>
        <v/>
      </c>
      <c r="Y567" s="23" t="str">
        <f t="shared" si="113"/>
        <v/>
      </c>
      <c r="Z567" s="23" t="str">
        <f t="shared" si="114"/>
        <v/>
      </c>
      <c r="AA567" s="25" t="str">
        <f>IF($U567="","",IF(COUNTIF(HC!$C:$C,$U567)&gt;0,"Y",IF(COUNTIF($U$5:$U567,$U567)=1,"N","dup")))</f>
        <v/>
      </c>
    </row>
    <row r="568" spans="1:27" x14ac:dyDescent="0.3">
      <c r="A568" s="19" t="str">
        <f>IF(INDEX('Agents Shift'!$B:$B,ROW())="","",INDEX('Agents Shift'!$B:$B,ROW()))</f>
        <v/>
      </c>
      <c r="B568" s="20" t="str">
        <f>IF($A568="","",_xlfn.XLOOKUP($A568,HC!$A:$A,HC!$B:$B,""))</f>
        <v/>
      </c>
      <c r="C568" s="19" t="str">
        <f>IF($A568="","",_xlfn.XLOOKUP($A568,HC!$A:$A,HC!$E:$E,""))</f>
        <v/>
      </c>
      <c r="D568" s="20" t="str">
        <f>IF($A568="","",_xlfn.XLOOKUP($A568,HC!$A:$A,HC!$D:$D,""))</f>
        <v/>
      </c>
      <c r="E568" s="68" t="str">
        <f>IF(OR($A568="",$AE$3=""),"",IFERROR(IF(ISBLANK(INDEX('Agents Shift'!$F:$S,MATCH($A568,'Agents Shift'!$B:$B,0),$AE$3)),"",INDEX('Agents Shift'!$F:$S,MATCH($A568,'Agents Shift'!$B:$B,0),$AE$3)),""))</f>
        <v/>
      </c>
      <c r="F568" s="68" t="str">
        <f>IF(OR($A568="",$AE$3=""),"",IFERROR(IF(ISBLANK(INDEX('Agents Shift'!$F:$S,MATCH($A568,'Agents Shift'!$B:$B,0),$AE$3+1)),"",INDEX('Agents Shift'!$F:$S,MATCH($A568,'Agents Shift'!$B:$B,0),$AE$3+1)),""))</f>
        <v/>
      </c>
      <c r="G568" s="20" t="str">
        <f>IF($A568="","",_xlfn.XLOOKUP($A568,HC!$A:$A,HC!$C:$C,""))</f>
        <v/>
      </c>
      <c r="H568" s="20" t="str">
        <f t="shared" si="104"/>
        <v/>
      </c>
      <c r="I568" s="19" t="str">
        <f t="shared" si="105"/>
        <v/>
      </c>
      <c r="J568" s="19" t="str">
        <f>IF(OR($A568="",$H568=""),"",IF($H568="Not in Web Tool","Unmatched",_xlfn.XLOOKUP($H568,'RAW Data'!$E:$E,'RAW Data'!$F:$F,"Unmapped")))</f>
        <v/>
      </c>
      <c r="K568" s="19" t="str">
        <f t="shared" si="106"/>
        <v/>
      </c>
      <c r="M568" s="21" t="str">
        <f t="shared" si="107"/>
        <v/>
      </c>
      <c r="N568" s="21" t="str">
        <f t="shared" si="108"/>
        <v/>
      </c>
      <c r="P568" s="22" t="s">
        <v>120</v>
      </c>
      <c r="Q568" s="23">
        <v>564</v>
      </c>
      <c r="R568" s="23" t="str">
        <f>IF($C$3="Live Paste",IF($P568="","",$P568&amp;""),IF($AD$3="","",INDEX('Extraction History'!$A$3:$DT$9102,$Q568,$AD$3)&amp;""))</f>
        <v> 00:00:00  00:00:00  --:--:--</v>
      </c>
      <c r="S568" s="23">
        <f t="shared" si="115"/>
        <v>3381</v>
      </c>
      <c r="T568" s="23" t="str">
        <f t="shared" si="109"/>
        <v/>
      </c>
      <c r="U568" s="23" t="str">
        <f t="shared" si="110"/>
        <v/>
      </c>
      <c r="V568" s="24" t="str">
        <f t="shared" si="111"/>
        <v/>
      </c>
      <c r="W568" s="23">
        <f t="shared" si="116"/>
        <v>3382</v>
      </c>
      <c r="X568" s="23" t="str">
        <f t="shared" si="112"/>
        <v/>
      </c>
      <c r="Y568" s="23" t="str">
        <f t="shared" si="113"/>
        <v/>
      </c>
      <c r="Z568" s="23" t="str">
        <f t="shared" si="114"/>
        <v/>
      </c>
      <c r="AA568" s="25" t="str">
        <f>IF($U568="","",IF(COUNTIF(HC!$C:$C,$U568)&gt;0,"Y",IF(COUNTIF($U$5:$U568,$U568)=1,"N","dup")))</f>
        <v/>
      </c>
    </row>
    <row r="569" spans="1:27" x14ac:dyDescent="0.3">
      <c r="A569" s="19" t="str">
        <f>IF(INDEX('Agents Shift'!$B:$B,ROW())="","",INDEX('Agents Shift'!$B:$B,ROW()))</f>
        <v/>
      </c>
      <c r="B569" s="20" t="str">
        <f>IF($A569="","",_xlfn.XLOOKUP($A569,HC!$A:$A,HC!$B:$B,""))</f>
        <v/>
      </c>
      <c r="C569" s="19" t="str">
        <f>IF($A569="","",_xlfn.XLOOKUP($A569,HC!$A:$A,HC!$E:$E,""))</f>
        <v/>
      </c>
      <c r="D569" s="20" t="str">
        <f>IF($A569="","",_xlfn.XLOOKUP($A569,HC!$A:$A,HC!$D:$D,""))</f>
        <v/>
      </c>
      <c r="E569" s="68" t="str">
        <f>IF(OR($A569="",$AE$3=""),"",IFERROR(IF(ISBLANK(INDEX('Agents Shift'!$F:$S,MATCH($A569,'Agents Shift'!$B:$B,0),$AE$3)),"",INDEX('Agents Shift'!$F:$S,MATCH($A569,'Agents Shift'!$B:$B,0),$AE$3)),""))</f>
        <v/>
      </c>
      <c r="F569" s="68" t="str">
        <f>IF(OR($A569="",$AE$3=""),"",IFERROR(IF(ISBLANK(INDEX('Agents Shift'!$F:$S,MATCH($A569,'Agents Shift'!$B:$B,0),$AE$3+1)),"",INDEX('Agents Shift'!$F:$S,MATCH($A569,'Agents Shift'!$B:$B,0),$AE$3+1)),""))</f>
        <v/>
      </c>
      <c r="G569" s="20" t="str">
        <f>IF($A569="","",_xlfn.XLOOKUP($A569,HC!$A:$A,HC!$C:$C,""))</f>
        <v/>
      </c>
      <c r="H569" s="20" t="str">
        <f t="shared" si="104"/>
        <v/>
      </c>
      <c r="I569" s="19" t="str">
        <f t="shared" si="105"/>
        <v/>
      </c>
      <c r="J569" s="19" t="str">
        <f>IF(OR($A569="",$H569=""),"",IF($H569="Not in Web Tool","Unmatched",_xlfn.XLOOKUP($H569,'RAW Data'!$E:$E,'RAW Data'!$F:$F,"Unmapped")))</f>
        <v/>
      </c>
      <c r="K569" s="19" t="str">
        <f t="shared" si="106"/>
        <v/>
      </c>
      <c r="M569" s="21" t="str">
        <f t="shared" si="107"/>
        <v/>
      </c>
      <c r="N569" s="21" t="str">
        <f t="shared" si="108"/>
        <v/>
      </c>
      <c r="P569" s="22" t="s">
        <v>34</v>
      </c>
      <c r="Q569" s="23">
        <v>565</v>
      </c>
      <c r="R569" s="23" t="str">
        <f>IF($C$3="Live Paste",IF($P569="","",$P569&amp;""),IF($AD$3="","",INDEX('Extraction History'!$A$3:$DT$9102,$Q569,$AD$3)&amp;""))</f>
        <v>Employee State</v>
      </c>
      <c r="S569" s="23">
        <f t="shared" si="115"/>
        <v>3387</v>
      </c>
      <c r="T569" s="23" t="str">
        <f t="shared" si="109"/>
        <v/>
      </c>
      <c r="U569" s="23" t="str">
        <f t="shared" si="110"/>
        <v/>
      </c>
      <c r="V569" s="24" t="str">
        <f t="shared" si="111"/>
        <v/>
      </c>
      <c r="W569" s="23">
        <f t="shared" si="116"/>
        <v>3388</v>
      </c>
      <c r="X569" s="23" t="str">
        <f t="shared" si="112"/>
        <v/>
      </c>
      <c r="Y569" s="23" t="str">
        <f t="shared" si="113"/>
        <v/>
      </c>
      <c r="Z569" s="23" t="str">
        <f t="shared" si="114"/>
        <v/>
      </c>
      <c r="AA569" s="25" t="str">
        <f>IF($U569="","",IF(COUNTIF(HC!$C:$C,$U569)&gt;0,"Y",IF(COUNTIF($U$5:$U569,$U569)=1,"N","dup")))</f>
        <v/>
      </c>
    </row>
    <row r="570" spans="1:27" x14ac:dyDescent="0.3">
      <c r="A570" s="19" t="str">
        <f>IF(INDEX('Agents Shift'!$B:$B,ROW())="","",INDEX('Agents Shift'!$B:$B,ROW()))</f>
        <v/>
      </c>
      <c r="B570" s="20" t="str">
        <f>IF($A570="","",_xlfn.XLOOKUP($A570,HC!$A:$A,HC!$B:$B,""))</f>
        <v/>
      </c>
      <c r="C570" s="19" t="str">
        <f>IF($A570="","",_xlfn.XLOOKUP($A570,HC!$A:$A,HC!$E:$E,""))</f>
        <v/>
      </c>
      <c r="D570" s="20" t="str">
        <f>IF($A570="","",_xlfn.XLOOKUP($A570,HC!$A:$A,HC!$D:$D,""))</f>
        <v/>
      </c>
      <c r="E570" s="68" t="str">
        <f>IF(OR($A570="",$AE$3=""),"",IFERROR(IF(ISBLANK(INDEX('Agents Shift'!$F:$S,MATCH($A570,'Agents Shift'!$B:$B,0),$AE$3)),"",INDEX('Agents Shift'!$F:$S,MATCH($A570,'Agents Shift'!$B:$B,0),$AE$3)),""))</f>
        <v/>
      </c>
      <c r="F570" s="68" t="str">
        <f>IF(OR($A570="",$AE$3=""),"",IFERROR(IF(ISBLANK(INDEX('Agents Shift'!$F:$S,MATCH($A570,'Agents Shift'!$B:$B,0),$AE$3+1)),"",INDEX('Agents Shift'!$F:$S,MATCH($A570,'Agents Shift'!$B:$B,0),$AE$3+1)),""))</f>
        <v/>
      </c>
      <c r="G570" s="20" t="str">
        <f>IF($A570="","",_xlfn.XLOOKUP($A570,HC!$A:$A,HC!$C:$C,""))</f>
        <v/>
      </c>
      <c r="H570" s="20" t="str">
        <f t="shared" si="104"/>
        <v/>
      </c>
      <c r="I570" s="19" t="str">
        <f t="shared" si="105"/>
        <v/>
      </c>
      <c r="J570" s="19" t="str">
        <f>IF(OR($A570="",$H570=""),"",IF($H570="Not in Web Tool","Unmatched",_xlfn.XLOOKUP($H570,'RAW Data'!$E:$E,'RAW Data'!$F:$F,"Unmapped")))</f>
        <v/>
      </c>
      <c r="K570" s="19" t="str">
        <f t="shared" si="106"/>
        <v/>
      </c>
      <c r="M570" s="21" t="str">
        <f t="shared" si="107"/>
        <v/>
      </c>
      <c r="N570" s="21" t="str">
        <f t="shared" si="108"/>
        <v/>
      </c>
      <c r="P570" s="22" t="s">
        <v>39</v>
      </c>
      <c r="Q570" s="23">
        <v>566</v>
      </c>
      <c r="R570" s="23" t="str">
        <f>IF($C$3="Live Paste",IF($P570="","",$P570&amp;""),IF($AD$3="","",INDEX('Extraction History'!$A$3:$DT$9102,$Q570,$AD$3)&amp;""))</f>
        <v>DA</v>
      </c>
      <c r="S570" s="23">
        <f t="shared" si="115"/>
        <v>3393</v>
      </c>
      <c r="T570" s="23" t="str">
        <f t="shared" si="109"/>
        <v/>
      </c>
      <c r="U570" s="23" t="str">
        <f t="shared" si="110"/>
        <v/>
      </c>
      <c r="V570" s="24" t="str">
        <f t="shared" si="111"/>
        <v/>
      </c>
      <c r="W570" s="23">
        <f t="shared" si="116"/>
        <v>3394</v>
      </c>
      <c r="X570" s="23" t="str">
        <f t="shared" si="112"/>
        <v/>
      </c>
      <c r="Y570" s="23" t="str">
        <f t="shared" si="113"/>
        <v/>
      </c>
      <c r="Z570" s="23" t="str">
        <f t="shared" si="114"/>
        <v/>
      </c>
      <c r="AA570" s="25" t="str">
        <f>IF($U570="","",IF(COUNTIF(HC!$C:$C,$U570)&gt;0,"Y",IF(COUNTIF($U$5:$U570,$U570)=1,"N","dup")))</f>
        <v/>
      </c>
    </row>
    <row r="571" spans="1:27" x14ac:dyDescent="0.3">
      <c r="A571" s="19" t="str">
        <f>IF(INDEX('Agents Shift'!$B:$B,ROW())="","",INDEX('Agents Shift'!$B:$B,ROW()))</f>
        <v/>
      </c>
      <c r="B571" s="20" t="str">
        <f>IF($A571="","",_xlfn.XLOOKUP($A571,HC!$A:$A,HC!$B:$B,""))</f>
        <v/>
      </c>
      <c r="C571" s="19" t="str">
        <f>IF($A571="","",_xlfn.XLOOKUP($A571,HC!$A:$A,HC!$E:$E,""))</f>
        <v/>
      </c>
      <c r="D571" s="20" t="str">
        <f>IF($A571="","",_xlfn.XLOOKUP($A571,HC!$A:$A,HC!$D:$D,""))</f>
        <v/>
      </c>
      <c r="E571" s="68" t="str">
        <f>IF(OR($A571="",$AE$3=""),"",IFERROR(IF(ISBLANK(INDEX('Agents Shift'!$F:$S,MATCH($A571,'Agents Shift'!$B:$B,0),$AE$3)),"",INDEX('Agents Shift'!$F:$S,MATCH($A571,'Agents Shift'!$B:$B,0),$AE$3)),""))</f>
        <v/>
      </c>
      <c r="F571" s="68" t="str">
        <f>IF(OR($A571="",$AE$3=""),"",IFERROR(IF(ISBLANK(INDEX('Agents Shift'!$F:$S,MATCH($A571,'Agents Shift'!$B:$B,0),$AE$3+1)),"",INDEX('Agents Shift'!$F:$S,MATCH($A571,'Agents Shift'!$B:$B,0),$AE$3+1)),""))</f>
        <v/>
      </c>
      <c r="G571" s="20" t="str">
        <f>IF($A571="","",_xlfn.XLOOKUP($A571,HC!$A:$A,HC!$C:$C,""))</f>
        <v/>
      </c>
      <c r="H571" s="20" t="str">
        <f t="shared" si="104"/>
        <v/>
      </c>
      <c r="I571" s="19" t="str">
        <f t="shared" si="105"/>
        <v/>
      </c>
      <c r="J571" s="19" t="str">
        <f>IF(OR($A571="",$H571=""),"",IF($H571="Not in Web Tool","Unmatched",_xlfn.XLOOKUP($H571,'RAW Data'!$E:$E,'RAW Data'!$F:$F,"Unmapped")))</f>
        <v/>
      </c>
      <c r="K571" s="19" t="str">
        <f t="shared" si="106"/>
        <v/>
      </c>
      <c r="M571" s="21" t="str">
        <f t="shared" si="107"/>
        <v/>
      </c>
      <c r="N571" s="21" t="str">
        <f t="shared" si="108"/>
        <v/>
      </c>
      <c r="P571" s="22" t="s">
        <v>303</v>
      </c>
      <c r="Q571" s="23">
        <v>567</v>
      </c>
      <c r="R571" s="23" t="str">
        <f>IF($C$3="Live Paste",IF($P571="","",$P571&amp;""),IF($AD$3="","",INDEX('Extraction History'!$A$3:$DT$9102,$Q571,$AD$3)&amp;""))</f>
        <v>Dummy_USR 84 20149</v>
      </c>
      <c r="S571" s="23">
        <f t="shared" si="115"/>
        <v>3399</v>
      </c>
      <c r="T571" s="23" t="str">
        <f t="shared" si="109"/>
        <v/>
      </c>
      <c r="U571" s="23" t="str">
        <f t="shared" si="110"/>
        <v/>
      </c>
      <c r="V571" s="24" t="str">
        <f t="shared" si="111"/>
        <v/>
      </c>
      <c r="W571" s="23">
        <f t="shared" si="116"/>
        <v>3400</v>
      </c>
      <c r="X571" s="23" t="str">
        <f t="shared" si="112"/>
        <v/>
      </c>
      <c r="Y571" s="23" t="str">
        <f t="shared" si="113"/>
        <v/>
      </c>
      <c r="Z571" s="23" t="str">
        <f t="shared" si="114"/>
        <v/>
      </c>
      <c r="AA571" s="25" t="str">
        <f>IF($U571="","",IF(COUNTIF(HC!$C:$C,$U571)&gt;0,"Y",IF(COUNTIF($U$5:$U571,$U571)=1,"N","dup")))</f>
        <v/>
      </c>
    </row>
    <row r="572" spans="1:27" x14ac:dyDescent="0.3">
      <c r="A572" s="19" t="str">
        <f>IF(INDEX('Agents Shift'!$B:$B,ROW())="","",INDEX('Agents Shift'!$B:$B,ROW()))</f>
        <v/>
      </c>
      <c r="B572" s="20" t="str">
        <f>IF($A572="","",_xlfn.XLOOKUP($A572,HC!$A:$A,HC!$B:$B,""))</f>
        <v/>
      </c>
      <c r="C572" s="19" t="str">
        <f>IF($A572="","",_xlfn.XLOOKUP($A572,HC!$A:$A,HC!$E:$E,""))</f>
        <v/>
      </c>
      <c r="D572" s="20" t="str">
        <f>IF($A572="","",_xlfn.XLOOKUP($A572,HC!$A:$A,HC!$D:$D,""))</f>
        <v/>
      </c>
      <c r="E572" s="68" t="str">
        <f>IF(OR($A572="",$AE$3=""),"",IFERROR(IF(ISBLANK(INDEX('Agents Shift'!$F:$S,MATCH($A572,'Agents Shift'!$B:$B,0),$AE$3)),"",INDEX('Agents Shift'!$F:$S,MATCH($A572,'Agents Shift'!$B:$B,0),$AE$3)),""))</f>
        <v/>
      </c>
      <c r="F572" s="68" t="str">
        <f>IF(OR($A572="",$AE$3=""),"",IFERROR(IF(ISBLANK(INDEX('Agents Shift'!$F:$S,MATCH($A572,'Agents Shift'!$B:$B,0),$AE$3+1)),"",INDEX('Agents Shift'!$F:$S,MATCH($A572,'Agents Shift'!$B:$B,0),$AE$3+1)),""))</f>
        <v/>
      </c>
      <c r="G572" s="20" t="str">
        <f>IF($A572="","",_xlfn.XLOOKUP($A572,HC!$A:$A,HC!$C:$C,""))</f>
        <v/>
      </c>
      <c r="H572" s="20" t="str">
        <f t="shared" si="104"/>
        <v/>
      </c>
      <c r="I572" s="19" t="str">
        <f t="shared" si="105"/>
        <v/>
      </c>
      <c r="J572" s="19" t="str">
        <f>IF(OR($A572="",$H572=""),"",IF($H572="Not in Web Tool","Unmatched",_xlfn.XLOOKUP($H572,'RAW Data'!$E:$E,'RAW Data'!$F:$F,"Unmapped")))</f>
        <v/>
      </c>
      <c r="K572" s="19" t="str">
        <f t="shared" si="106"/>
        <v/>
      </c>
      <c r="M572" s="21" t="str">
        <f t="shared" si="107"/>
        <v/>
      </c>
      <c r="N572" s="21" t="str">
        <f t="shared" si="108"/>
        <v/>
      </c>
      <c r="P572" s="22" t="s">
        <v>304</v>
      </c>
      <c r="Q572" s="23">
        <v>568</v>
      </c>
      <c r="R572" s="23" t="str">
        <f>IF($C$3="Live Paste",IF($P572="","",$P572&amp;""),IF($AD$3="","",INDEX('Extraction History'!$A$3:$DT$9102,$Q572,$AD$3)&amp;""))</f>
        <v>Offline · 15:55:45</v>
      </c>
      <c r="S572" s="23">
        <f t="shared" si="115"/>
        <v>3405</v>
      </c>
      <c r="T572" s="23" t="str">
        <f t="shared" si="109"/>
        <v/>
      </c>
      <c r="U572" s="23" t="str">
        <f t="shared" si="110"/>
        <v/>
      </c>
      <c r="V572" s="24" t="str">
        <f t="shared" si="111"/>
        <v/>
      </c>
      <c r="W572" s="23">
        <f t="shared" si="116"/>
        <v>3406</v>
      </c>
      <c r="X572" s="23" t="str">
        <f t="shared" si="112"/>
        <v/>
      </c>
      <c r="Y572" s="23" t="str">
        <f t="shared" si="113"/>
        <v/>
      </c>
      <c r="Z572" s="23" t="str">
        <f t="shared" si="114"/>
        <v/>
      </c>
      <c r="AA572" s="25" t="str">
        <f>IF($U572="","",IF(COUNTIF(HC!$C:$C,$U572)&gt;0,"Y",IF(COUNTIF($U$5:$U572,$U572)=1,"N","dup")))</f>
        <v/>
      </c>
    </row>
    <row r="573" spans="1:27" x14ac:dyDescent="0.3">
      <c r="A573" s="19" t="str">
        <f>IF(INDEX('Agents Shift'!$B:$B,ROW())="","",INDEX('Agents Shift'!$B:$B,ROW()))</f>
        <v/>
      </c>
      <c r="B573" s="20" t="str">
        <f>IF($A573="","",_xlfn.XLOOKUP($A573,HC!$A:$A,HC!$B:$B,""))</f>
        <v/>
      </c>
      <c r="C573" s="19" t="str">
        <f>IF($A573="","",_xlfn.XLOOKUP($A573,HC!$A:$A,HC!$E:$E,""))</f>
        <v/>
      </c>
      <c r="D573" s="20" t="str">
        <f>IF($A573="","",_xlfn.XLOOKUP($A573,HC!$A:$A,HC!$D:$D,""))</f>
        <v/>
      </c>
      <c r="E573" s="68" t="str">
        <f>IF(OR($A573="",$AE$3=""),"",IFERROR(IF(ISBLANK(INDEX('Agents Shift'!$F:$S,MATCH($A573,'Agents Shift'!$B:$B,0),$AE$3)),"",INDEX('Agents Shift'!$F:$S,MATCH($A573,'Agents Shift'!$B:$B,0),$AE$3)),""))</f>
        <v/>
      </c>
      <c r="F573" s="68" t="str">
        <f>IF(OR($A573="",$AE$3=""),"",IFERROR(IF(ISBLANK(INDEX('Agents Shift'!$F:$S,MATCH($A573,'Agents Shift'!$B:$B,0),$AE$3+1)),"",INDEX('Agents Shift'!$F:$S,MATCH($A573,'Agents Shift'!$B:$B,0),$AE$3+1)),""))</f>
        <v/>
      </c>
      <c r="G573" s="20" t="str">
        <f>IF($A573="","",_xlfn.XLOOKUP($A573,HC!$A:$A,HC!$C:$C,""))</f>
        <v/>
      </c>
      <c r="H573" s="20" t="str">
        <f t="shared" si="104"/>
        <v/>
      </c>
      <c r="I573" s="19" t="str">
        <f t="shared" si="105"/>
        <v/>
      </c>
      <c r="J573" s="19" t="str">
        <f>IF(OR($A573="",$H573=""),"",IF($H573="Not in Web Tool","Unmatched",_xlfn.XLOOKUP($H573,'RAW Data'!$E:$E,'RAW Data'!$F:$F,"Unmapped")))</f>
        <v/>
      </c>
      <c r="K573" s="19" t="str">
        <f t="shared" si="106"/>
        <v/>
      </c>
      <c r="M573" s="21" t="str">
        <f t="shared" si="107"/>
        <v/>
      </c>
      <c r="N573" s="21" t="str">
        <f t="shared" si="108"/>
        <v/>
      </c>
      <c r="P573" s="22" t="s">
        <v>119</v>
      </c>
      <c r="Q573" s="23">
        <v>569</v>
      </c>
      <c r="R573" s="23" t="str">
        <f>IF($C$3="Live Paste",IF($P573="","",$P573&amp;""),IF($AD$3="","",INDEX('Extraction History'!$A$3:$DT$9102,$Q573,$AD$3)&amp;""))</f>
        <v> 0  0  0</v>
      </c>
      <c r="S573" s="23">
        <f t="shared" si="115"/>
        <v>3411</v>
      </c>
      <c r="T573" s="23" t="str">
        <f t="shared" si="109"/>
        <v/>
      </c>
      <c r="U573" s="23" t="str">
        <f t="shared" si="110"/>
        <v/>
      </c>
      <c r="V573" s="24" t="str">
        <f t="shared" si="111"/>
        <v/>
      </c>
      <c r="W573" s="23">
        <f t="shared" si="116"/>
        <v>3412</v>
      </c>
      <c r="X573" s="23" t="str">
        <f t="shared" si="112"/>
        <v/>
      </c>
      <c r="Y573" s="23" t="str">
        <f t="shared" si="113"/>
        <v/>
      </c>
      <c r="Z573" s="23" t="str">
        <f t="shared" si="114"/>
        <v/>
      </c>
      <c r="AA573" s="25" t="str">
        <f>IF($U573="","",IF(COUNTIF(HC!$C:$C,$U573)&gt;0,"Y",IF(COUNTIF($U$5:$U573,$U573)=1,"N","dup")))</f>
        <v/>
      </c>
    </row>
    <row r="574" spans="1:27" x14ac:dyDescent="0.3">
      <c r="A574" s="19" t="str">
        <f>IF(INDEX('Agents Shift'!$B:$B,ROW())="","",INDEX('Agents Shift'!$B:$B,ROW()))</f>
        <v/>
      </c>
      <c r="B574" s="20" t="str">
        <f>IF($A574="","",_xlfn.XLOOKUP($A574,HC!$A:$A,HC!$B:$B,""))</f>
        <v/>
      </c>
      <c r="C574" s="19" t="str">
        <f>IF($A574="","",_xlfn.XLOOKUP($A574,HC!$A:$A,HC!$E:$E,""))</f>
        <v/>
      </c>
      <c r="D574" s="20" t="str">
        <f>IF($A574="","",_xlfn.XLOOKUP($A574,HC!$A:$A,HC!$D:$D,""))</f>
        <v/>
      </c>
      <c r="E574" s="68" t="str">
        <f>IF(OR($A574="",$AE$3=""),"",IFERROR(IF(ISBLANK(INDEX('Agents Shift'!$F:$S,MATCH($A574,'Agents Shift'!$B:$B,0),$AE$3)),"",INDEX('Agents Shift'!$F:$S,MATCH($A574,'Agents Shift'!$B:$B,0),$AE$3)),""))</f>
        <v/>
      </c>
      <c r="F574" s="68" t="str">
        <f>IF(OR($A574="",$AE$3=""),"",IFERROR(IF(ISBLANK(INDEX('Agents Shift'!$F:$S,MATCH($A574,'Agents Shift'!$B:$B,0),$AE$3+1)),"",INDEX('Agents Shift'!$F:$S,MATCH($A574,'Agents Shift'!$B:$B,0),$AE$3+1)),""))</f>
        <v/>
      </c>
      <c r="G574" s="20" t="str">
        <f>IF($A574="","",_xlfn.XLOOKUP($A574,HC!$A:$A,HC!$C:$C,""))</f>
        <v/>
      </c>
      <c r="H574" s="20" t="str">
        <f t="shared" si="104"/>
        <v/>
      </c>
      <c r="I574" s="19" t="str">
        <f t="shared" si="105"/>
        <v/>
      </c>
      <c r="J574" s="19" t="str">
        <f>IF(OR($A574="",$H574=""),"",IF($H574="Not in Web Tool","Unmatched",_xlfn.XLOOKUP($H574,'RAW Data'!$E:$E,'RAW Data'!$F:$F,"Unmapped")))</f>
        <v/>
      </c>
      <c r="K574" s="19" t="str">
        <f t="shared" si="106"/>
        <v/>
      </c>
      <c r="M574" s="21" t="str">
        <f t="shared" si="107"/>
        <v/>
      </c>
      <c r="N574" s="21" t="str">
        <f t="shared" si="108"/>
        <v/>
      </c>
      <c r="P574" s="22" t="s">
        <v>188</v>
      </c>
      <c r="Q574" s="23">
        <v>570</v>
      </c>
      <c r="R574" s="23" t="str">
        <f>IF($C$3="Live Paste",IF($P574="","",$P574&amp;""),IF($AD$3="","",INDEX('Extraction History'!$A$3:$DT$9102,$Q574,$AD$3)&amp;""))</f>
        <v> --:--:--  --:--:--  --:--:--</v>
      </c>
      <c r="S574" s="23">
        <f t="shared" si="115"/>
        <v>3417</v>
      </c>
      <c r="T574" s="23" t="str">
        <f t="shared" si="109"/>
        <v/>
      </c>
      <c r="U574" s="23" t="str">
        <f t="shared" si="110"/>
        <v/>
      </c>
      <c r="V574" s="24" t="str">
        <f t="shared" si="111"/>
        <v/>
      </c>
      <c r="W574" s="23">
        <f t="shared" si="116"/>
        <v>3418</v>
      </c>
      <c r="X574" s="23" t="str">
        <f t="shared" si="112"/>
        <v/>
      </c>
      <c r="Y574" s="23" t="str">
        <f t="shared" si="113"/>
        <v/>
      </c>
      <c r="Z574" s="23" t="str">
        <f t="shared" si="114"/>
        <v/>
      </c>
      <c r="AA574" s="25" t="str">
        <f>IF($U574="","",IF(COUNTIF(HC!$C:$C,$U574)&gt;0,"Y",IF(COUNTIF($U$5:$U574,$U574)=1,"N","dup")))</f>
        <v/>
      </c>
    </row>
    <row r="575" spans="1:27" x14ac:dyDescent="0.3">
      <c r="A575" s="19" t="str">
        <f>IF(INDEX('Agents Shift'!$B:$B,ROW())="","",INDEX('Agents Shift'!$B:$B,ROW()))</f>
        <v/>
      </c>
      <c r="B575" s="20" t="str">
        <f>IF($A575="","",_xlfn.XLOOKUP($A575,HC!$A:$A,HC!$B:$B,""))</f>
        <v/>
      </c>
      <c r="C575" s="19" t="str">
        <f>IF($A575="","",_xlfn.XLOOKUP($A575,HC!$A:$A,HC!$E:$E,""))</f>
        <v/>
      </c>
      <c r="D575" s="20" t="str">
        <f>IF($A575="","",_xlfn.XLOOKUP($A575,HC!$A:$A,HC!$D:$D,""))</f>
        <v/>
      </c>
      <c r="E575" s="68" t="str">
        <f>IF(OR($A575="",$AE$3=""),"",IFERROR(IF(ISBLANK(INDEX('Agents Shift'!$F:$S,MATCH($A575,'Agents Shift'!$B:$B,0),$AE$3)),"",INDEX('Agents Shift'!$F:$S,MATCH($A575,'Agents Shift'!$B:$B,0),$AE$3)),""))</f>
        <v/>
      </c>
      <c r="F575" s="68" t="str">
        <f>IF(OR($A575="",$AE$3=""),"",IFERROR(IF(ISBLANK(INDEX('Agents Shift'!$F:$S,MATCH($A575,'Agents Shift'!$B:$B,0),$AE$3+1)),"",INDEX('Agents Shift'!$F:$S,MATCH($A575,'Agents Shift'!$B:$B,0),$AE$3+1)),""))</f>
        <v/>
      </c>
      <c r="G575" s="20" t="str">
        <f>IF($A575="","",_xlfn.XLOOKUP($A575,HC!$A:$A,HC!$C:$C,""))</f>
        <v/>
      </c>
      <c r="H575" s="20" t="str">
        <f t="shared" si="104"/>
        <v/>
      </c>
      <c r="I575" s="19" t="str">
        <f t="shared" si="105"/>
        <v/>
      </c>
      <c r="J575" s="19" t="str">
        <f>IF(OR($A575="",$H575=""),"",IF($H575="Not in Web Tool","Unmatched",_xlfn.XLOOKUP($H575,'RAW Data'!$E:$E,'RAW Data'!$F:$F,"Unmapped")))</f>
        <v/>
      </c>
      <c r="K575" s="19" t="str">
        <f t="shared" si="106"/>
        <v/>
      </c>
      <c r="M575" s="21" t="str">
        <f t="shared" si="107"/>
        <v/>
      </c>
      <c r="N575" s="21" t="str">
        <f t="shared" si="108"/>
        <v/>
      </c>
      <c r="P575" s="22" t="s">
        <v>34</v>
      </c>
      <c r="Q575" s="23">
        <v>571</v>
      </c>
      <c r="R575" s="23" t="str">
        <f>IF($C$3="Live Paste",IF($P575="","",$P575&amp;""),IF($AD$3="","",INDEX('Extraction History'!$A$3:$DT$9102,$Q575,$AD$3)&amp;""))</f>
        <v>Employee State</v>
      </c>
      <c r="S575" s="23">
        <f t="shared" si="115"/>
        <v>3423</v>
      </c>
      <c r="T575" s="23" t="str">
        <f t="shared" si="109"/>
        <v/>
      </c>
      <c r="U575" s="23" t="str">
        <f t="shared" si="110"/>
        <v/>
      </c>
      <c r="V575" s="24" t="str">
        <f t="shared" si="111"/>
        <v/>
      </c>
      <c r="W575" s="23">
        <f t="shared" si="116"/>
        <v>3424</v>
      </c>
      <c r="X575" s="23" t="str">
        <f t="shared" si="112"/>
        <v/>
      </c>
      <c r="Y575" s="23" t="str">
        <f t="shared" si="113"/>
        <v/>
      </c>
      <c r="Z575" s="23" t="str">
        <f t="shared" si="114"/>
        <v/>
      </c>
      <c r="AA575" s="25" t="str">
        <f>IF($U575="","",IF(COUNTIF(HC!$C:$C,$U575)&gt;0,"Y",IF(COUNTIF($U$5:$U575,$U575)=1,"N","dup")))</f>
        <v/>
      </c>
    </row>
    <row r="576" spans="1:27" x14ac:dyDescent="0.3">
      <c r="A576" s="19" t="str">
        <f>IF(INDEX('Agents Shift'!$B:$B,ROW())="","",INDEX('Agents Shift'!$B:$B,ROW()))</f>
        <v/>
      </c>
      <c r="B576" s="20" t="str">
        <f>IF($A576="","",_xlfn.XLOOKUP($A576,HC!$A:$A,HC!$B:$B,""))</f>
        <v/>
      </c>
      <c r="C576" s="19" t="str">
        <f>IF($A576="","",_xlfn.XLOOKUP($A576,HC!$A:$A,HC!$E:$E,""))</f>
        <v/>
      </c>
      <c r="D576" s="20" t="str">
        <f>IF($A576="","",_xlfn.XLOOKUP($A576,HC!$A:$A,HC!$D:$D,""))</f>
        <v/>
      </c>
      <c r="E576" s="68" t="str">
        <f>IF(OR($A576="",$AE$3=""),"",IFERROR(IF(ISBLANK(INDEX('Agents Shift'!$F:$S,MATCH($A576,'Agents Shift'!$B:$B,0),$AE$3)),"",INDEX('Agents Shift'!$F:$S,MATCH($A576,'Agents Shift'!$B:$B,0),$AE$3)),""))</f>
        <v/>
      </c>
      <c r="F576" s="68" t="str">
        <f>IF(OR($A576="",$AE$3=""),"",IFERROR(IF(ISBLANK(INDEX('Agents Shift'!$F:$S,MATCH($A576,'Agents Shift'!$B:$B,0),$AE$3+1)),"",INDEX('Agents Shift'!$F:$S,MATCH($A576,'Agents Shift'!$B:$B,0),$AE$3+1)),""))</f>
        <v/>
      </c>
      <c r="G576" s="20" t="str">
        <f>IF($A576="","",_xlfn.XLOOKUP($A576,HC!$A:$A,HC!$C:$C,""))</f>
        <v/>
      </c>
      <c r="H576" s="20" t="str">
        <f t="shared" si="104"/>
        <v/>
      </c>
      <c r="I576" s="19" t="str">
        <f t="shared" si="105"/>
        <v/>
      </c>
      <c r="J576" s="19" t="str">
        <f>IF(OR($A576="",$H576=""),"",IF($H576="Not in Web Tool","Unmatched",_xlfn.XLOOKUP($H576,'RAW Data'!$E:$E,'RAW Data'!$F:$F,"Unmapped")))</f>
        <v/>
      </c>
      <c r="K576" s="19" t="str">
        <f t="shared" si="106"/>
        <v/>
      </c>
      <c r="M576" s="21" t="str">
        <f t="shared" si="107"/>
        <v/>
      </c>
      <c r="N576" s="21" t="str">
        <f t="shared" si="108"/>
        <v/>
      </c>
      <c r="P576" s="22" t="s">
        <v>39</v>
      </c>
      <c r="Q576" s="23">
        <v>572</v>
      </c>
      <c r="R576" s="23" t="str">
        <f>IF($C$3="Live Paste",IF($P576="","",$P576&amp;""),IF($AD$3="","",INDEX('Extraction History'!$A$3:$DT$9102,$Q576,$AD$3)&amp;""))</f>
        <v>DA</v>
      </c>
      <c r="S576" s="23">
        <f t="shared" si="115"/>
        <v>3429</v>
      </c>
      <c r="T576" s="23" t="str">
        <f t="shared" si="109"/>
        <v/>
      </c>
      <c r="U576" s="23" t="str">
        <f t="shared" si="110"/>
        <v/>
      </c>
      <c r="V576" s="24" t="str">
        <f t="shared" si="111"/>
        <v/>
      </c>
      <c r="W576" s="23">
        <f t="shared" si="116"/>
        <v>3430</v>
      </c>
      <c r="X576" s="23" t="str">
        <f t="shared" si="112"/>
        <v/>
      </c>
      <c r="Y576" s="23" t="str">
        <f t="shared" si="113"/>
        <v/>
      </c>
      <c r="Z576" s="23" t="str">
        <f t="shared" si="114"/>
        <v/>
      </c>
      <c r="AA576" s="25" t="str">
        <f>IF($U576="","",IF(COUNTIF(HC!$C:$C,$U576)&gt;0,"Y",IF(COUNTIF($U$5:$U576,$U576)=1,"N","dup")))</f>
        <v/>
      </c>
    </row>
    <row r="577" spans="1:27" x14ac:dyDescent="0.3">
      <c r="A577" s="19" t="str">
        <f>IF(INDEX('Agents Shift'!$B:$B,ROW())="","",INDEX('Agents Shift'!$B:$B,ROW()))</f>
        <v/>
      </c>
      <c r="B577" s="20" t="str">
        <f>IF($A577="","",_xlfn.XLOOKUP($A577,HC!$A:$A,HC!$B:$B,""))</f>
        <v/>
      </c>
      <c r="C577" s="19" t="str">
        <f>IF($A577="","",_xlfn.XLOOKUP($A577,HC!$A:$A,HC!$E:$E,""))</f>
        <v/>
      </c>
      <c r="D577" s="20" t="str">
        <f>IF($A577="","",_xlfn.XLOOKUP($A577,HC!$A:$A,HC!$D:$D,""))</f>
        <v/>
      </c>
      <c r="E577" s="68" t="str">
        <f>IF(OR($A577="",$AE$3=""),"",IFERROR(IF(ISBLANK(INDEX('Agents Shift'!$F:$S,MATCH($A577,'Agents Shift'!$B:$B,0),$AE$3)),"",INDEX('Agents Shift'!$F:$S,MATCH($A577,'Agents Shift'!$B:$B,0),$AE$3)),""))</f>
        <v/>
      </c>
      <c r="F577" s="68" t="str">
        <f>IF(OR($A577="",$AE$3=""),"",IFERROR(IF(ISBLANK(INDEX('Agents Shift'!$F:$S,MATCH($A577,'Agents Shift'!$B:$B,0),$AE$3+1)),"",INDEX('Agents Shift'!$F:$S,MATCH($A577,'Agents Shift'!$B:$B,0),$AE$3+1)),""))</f>
        <v/>
      </c>
      <c r="G577" s="20" t="str">
        <f>IF($A577="","",_xlfn.XLOOKUP($A577,HC!$A:$A,HC!$C:$C,""))</f>
        <v/>
      </c>
      <c r="H577" s="20" t="str">
        <f t="shared" si="104"/>
        <v/>
      </c>
      <c r="I577" s="19" t="str">
        <f t="shared" si="105"/>
        <v/>
      </c>
      <c r="J577" s="19" t="str">
        <f>IF(OR($A577="",$H577=""),"",IF($H577="Not in Web Tool","Unmatched",_xlfn.XLOOKUP($H577,'RAW Data'!$E:$E,'RAW Data'!$F:$F,"Unmapped")))</f>
        <v/>
      </c>
      <c r="K577" s="19" t="str">
        <f t="shared" si="106"/>
        <v/>
      </c>
      <c r="M577" s="21" t="str">
        <f t="shared" si="107"/>
        <v/>
      </c>
      <c r="N577" s="21" t="str">
        <f t="shared" si="108"/>
        <v/>
      </c>
      <c r="P577" s="22" t="s">
        <v>305</v>
      </c>
      <c r="Q577" s="23">
        <v>573</v>
      </c>
      <c r="R577" s="23" t="str">
        <f>IF($C$3="Live Paste",IF($P577="","",$P577&amp;""),IF($AD$3="","",INDEX('Extraction History'!$A$3:$DT$9102,$Q577,$AD$3)&amp;""))</f>
        <v>Dummy_USR 83 20036</v>
      </c>
      <c r="S577" s="23">
        <f t="shared" si="115"/>
        <v>3435</v>
      </c>
      <c r="T577" s="23" t="str">
        <f t="shared" si="109"/>
        <v/>
      </c>
      <c r="U577" s="23" t="str">
        <f t="shared" si="110"/>
        <v/>
      </c>
      <c r="V577" s="24" t="str">
        <f t="shared" si="111"/>
        <v/>
      </c>
      <c r="W577" s="23">
        <f t="shared" si="116"/>
        <v>3436</v>
      </c>
      <c r="X577" s="23" t="str">
        <f t="shared" si="112"/>
        <v/>
      </c>
      <c r="Y577" s="23" t="str">
        <f t="shared" si="113"/>
        <v/>
      </c>
      <c r="Z577" s="23" t="str">
        <f t="shared" si="114"/>
        <v/>
      </c>
      <c r="AA577" s="25" t="str">
        <f>IF($U577="","",IF(COUNTIF(HC!$C:$C,$U577)&gt;0,"Y",IF(COUNTIF($U$5:$U577,$U577)=1,"N","dup")))</f>
        <v/>
      </c>
    </row>
    <row r="578" spans="1:27" x14ac:dyDescent="0.3">
      <c r="A578" s="19" t="str">
        <f>IF(INDEX('Agents Shift'!$B:$B,ROW())="","",INDEX('Agents Shift'!$B:$B,ROW()))</f>
        <v/>
      </c>
      <c r="B578" s="20" t="str">
        <f>IF($A578="","",_xlfn.XLOOKUP($A578,HC!$A:$A,HC!$B:$B,""))</f>
        <v/>
      </c>
      <c r="C578" s="19" t="str">
        <f>IF($A578="","",_xlfn.XLOOKUP($A578,HC!$A:$A,HC!$E:$E,""))</f>
        <v/>
      </c>
      <c r="D578" s="20" t="str">
        <f>IF($A578="","",_xlfn.XLOOKUP($A578,HC!$A:$A,HC!$D:$D,""))</f>
        <v/>
      </c>
      <c r="E578" s="68" t="str">
        <f>IF(OR($A578="",$AE$3=""),"",IFERROR(IF(ISBLANK(INDEX('Agents Shift'!$F:$S,MATCH($A578,'Agents Shift'!$B:$B,0),$AE$3)),"",INDEX('Agents Shift'!$F:$S,MATCH($A578,'Agents Shift'!$B:$B,0),$AE$3)),""))</f>
        <v/>
      </c>
      <c r="F578" s="68" t="str">
        <f>IF(OR($A578="",$AE$3=""),"",IFERROR(IF(ISBLANK(INDEX('Agents Shift'!$F:$S,MATCH($A578,'Agents Shift'!$B:$B,0),$AE$3+1)),"",INDEX('Agents Shift'!$F:$S,MATCH($A578,'Agents Shift'!$B:$B,0),$AE$3+1)),""))</f>
        <v/>
      </c>
      <c r="G578" s="20" t="str">
        <f>IF($A578="","",_xlfn.XLOOKUP($A578,HC!$A:$A,HC!$C:$C,""))</f>
        <v/>
      </c>
      <c r="H578" s="20" t="str">
        <f t="shared" si="104"/>
        <v/>
      </c>
      <c r="I578" s="19" t="str">
        <f t="shared" si="105"/>
        <v/>
      </c>
      <c r="J578" s="19" t="str">
        <f>IF(OR($A578="",$H578=""),"",IF($H578="Not in Web Tool","Unmatched",_xlfn.XLOOKUP($H578,'RAW Data'!$E:$E,'RAW Data'!$F:$F,"Unmapped")))</f>
        <v/>
      </c>
      <c r="K578" s="19" t="str">
        <f t="shared" si="106"/>
        <v/>
      </c>
      <c r="M578" s="21" t="str">
        <f t="shared" si="107"/>
        <v/>
      </c>
      <c r="N578" s="21" t="str">
        <f t="shared" si="108"/>
        <v/>
      </c>
      <c r="P578" s="22" t="s">
        <v>221</v>
      </c>
      <c r="Q578" s="23">
        <v>574</v>
      </c>
      <c r="R578" s="23" t="str">
        <f>IF($C$3="Live Paste",IF($P578="","",$P578&amp;""),IF($AD$3="","",INDEX('Extraction History'!$A$3:$DT$9102,$Q578,$AD$3)&amp;""))</f>
        <v>Offline · 14:00:02</v>
      </c>
      <c r="S578" s="23">
        <f t="shared" si="115"/>
        <v>3441</v>
      </c>
      <c r="T578" s="23" t="str">
        <f t="shared" si="109"/>
        <v/>
      </c>
      <c r="U578" s="23" t="str">
        <f t="shared" si="110"/>
        <v/>
      </c>
      <c r="V578" s="24" t="str">
        <f t="shared" si="111"/>
        <v/>
      </c>
      <c r="W578" s="23">
        <f t="shared" si="116"/>
        <v>3442</v>
      </c>
      <c r="X578" s="23" t="str">
        <f t="shared" si="112"/>
        <v/>
      </c>
      <c r="Y578" s="23" t="str">
        <f t="shared" si="113"/>
        <v/>
      </c>
      <c r="Z578" s="23" t="str">
        <f t="shared" si="114"/>
        <v/>
      </c>
      <c r="AA578" s="25" t="str">
        <f>IF($U578="","",IF(COUNTIF(HC!$C:$C,$U578)&gt;0,"Y",IF(COUNTIF($U$5:$U578,$U578)=1,"N","dup")))</f>
        <v/>
      </c>
    </row>
    <row r="579" spans="1:27" x14ac:dyDescent="0.3">
      <c r="A579" s="19" t="str">
        <f>IF(INDEX('Agents Shift'!$B:$B,ROW())="","",INDEX('Agents Shift'!$B:$B,ROW()))</f>
        <v/>
      </c>
      <c r="B579" s="20" t="str">
        <f>IF($A579="","",_xlfn.XLOOKUP($A579,HC!$A:$A,HC!$B:$B,""))</f>
        <v/>
      </c>
      <c r="C579" s="19" t="str">
        <f>IF($A579="","",_xlfn.XLOOKUP($A579,HC!$A:$A,HC!$E:$E,""))</f>
        <v/>
      </c>
      <c r="D579" s="20" t="str">
        <f>IF($A579="","",_xlfn.XLOOKUP($A579,HC!$A:$A,HC!$D:$D,""))</f>
        <v/>
      </c>
      <c r="E579" s="68" t="str">
        <f>IF(OR($A579="",$AE$3=""),"",IFERROR(IF(ISBLANK(INDEX('Agents Shift'!$F:$S,MATCH($A579,'Agents Shift'!$B:$B,0),$AE$3)),"",INDEX('Agents Shift'!$F:$S,MATCH($A579,'Agents Shift'!$B:$B,0),$AE$3)),""))</f>
        <v/>
      </c>
      <c r="F579" s="68" t="str">
        <f>IF(OR($A579="",$AE$3=""),"",IFERROR(IF(ISBLANK(INDEX('Agents Shift'!$F:$S,MATCH($A579,'Agents Shift'!$B:$B,0),$AE$3+1)),"",INDEX('Agents Shift'!$F:$S,MATCH($A579,'Agents Shift'!$B:$B,0),$AE$3+1)),""))</f>
        <v/>
      </c>
      <c r="G579" s="20" t="str">
        <f>IF($A579="","",_xlfn.XLOOKUP($A579,HC!$A:$A,HC!$C:$C,""))</f>
        <v/>
      </c>
      <c r="H579" s="20" t="str">
        <f t="shared" si="104"/>
        <v/>
      </c>
      <c r="I579" s="19" t="str">
        <f t="shared" si="105"/>
        <v/>
      </c>
      <c r="J579" s="19" t="str">
        <f>IF(OR($A579="",$H579=""),"",IF($H579="Not in Web Tool","Unmatched",_xlfn.XLOOKUP($H579,'RAW Data'!$E:$E,'RAW Data'!$F:$F,"Unmapped")))</f>
        <v/>
      </c>
      <c r="K579" s="19" t="str">
        <f t="shared" si="106"/>
        <v/>
      </c>
      <c r="M579" s="21" t="str">
        <f t="shared" si="107"/>
        <v/>
      </c>
      <c r="N579" s="21" t="str">
        <f t="shared" si="108"/>
        <v/>
      </c>
      <c r="P579" s="22" t="s">
        <v>119</v>
      </c>
      <c r="Q579" s="23">
        <v>575</v>
      </c>
      <c r="R579" s="23" t="str">
        <f>IF($C$3="Live Paste",IF($P579="","",$P579&amp;""),IF($AD$3="","",INDEX('Extraction History'!$A$3:$DT$9102,$Q579,$AD$3)&amp;""))</f>
        <v> 0  0  0</v>
      </c>
      <c r="S579" s="23">
        <f t="shared" si="115"/>
        <v>3447</v>
      </c>
      <c r="T579" s="23" t="str">
        <f t="shared" si="109"/>
        <v/>
      </c>
      <c r="U579" s="23" t="str">
        <f t="shared" si="110"/>
        <v/>
      </c>
      <c r="V579" s="24" t="str">
        <f t="shared" si="111"/>
        <v/>
      </c>
      <c r="W579" s="23">
        <f t="shared" si="116"/>
        <v>3448</v>
      </c>
      <c r="X579" s="23" t="str">
        <f t="shared" si="112"/>
        <v/>
      </c>
      <c r="Y579" s="23" t="str">
        <f t="shared" si="113"/>
        <v/>
      </c>
      <c r="Z579" s="23" t="str">
        <f t="shared" si="114"/>
        <v/>
      </c>
      <c r="AA579" s="25" t="str">
        <f>IF($U579="","",IF(COUNTIF(HC!$C:$C,$U579)&gt;0,"Y",IF(COUNTIF($U$5:$U579,$U579)=1,"N","dup")))</f>
        <v/>
      </c>
    </row>
    <row r="580" spans="1:27" x14ac:dyDescent="0.3">
      <c r="A580" s="19" t="str">
        <f>IF(INDEX('Agents Shift'!$B:$B,ROW())="","",INDEX('Agents Shift'!$B:$B,ROW()))</f>
        <v/>
      </c>
      <c r="B580" s="20" t="str">
        <f>IF($A580="","",_xlfn.XLOOKUP($A580,HC!$A:$A,HC!$B:$B,""))</f>
        <v/>
      </c>
      <c r="C580" s="19" t="str">
        <f>IF($A580="","",_xlfn.XLOOKUP($A580,HC!$A:$A,HC!$E:$E,""))</f>
        <v/>
      </c>
      <c r="D580" s="20" t="str">
        <f>IF($A580="","",_xlfn.XLOOKUP($A580,HC!$A:$A,HC!$D:$D,""))</f>
        <v/>
      </c>
      <c r="E580" s="68" t="str">
        <f>IF(OR($A580="",$AE$3=""),"",IFERROR(IF(ISBLANK(INDEX('Agents Shift'!$F:$S,MATCH($A580,'Agents Shift'!$B:$B,0),$AE$3)),"",INDEX('Agents Shift'!$F:$S,MATCH($A580,'Agents Shift'!$B:$B,0),$AE$3)),""))</f>
        <v/>
      </c>
      <c r="F580" s="68" t="str">
        <f>IF(OR($A580="",$AE$3=""),"",IFERROR(IF(ISBLANK(INDEX('Agents Shift'!$F:$S,MATCH($A580,'Agents Shift'!$B:$B,0),$AE$3+1)),"",INDEX('Agents Shift'!$F:$S,MATCH($A580,'Agents Shift'!$B:$B,0),$AE$3+1)),""))</f>
        <v/>
      </c>
      <c r="G580" s="20" t="str">
        <f>IF($A580="","",_xlfn.XLOOKUP($A580,HC!$A:$A,HC!$C:$C,""))</f>
        <v/>
      </c>
      <c r="H580" s="20" t="str">
        <f t="shared" si="104"/>
        <v/>
      </c>
      <c r="I580" s="19" t="str">
        <f t="shared" si="105"/>
        <v/>
      </c>
      <c r="J580" s="19" t="str">
        <f>IF(OR($A580="",$H580=""),"",IF($H580="Not in Web Tool","Unmatched",_xlfn.XLOOKUP($H580,'RAW Data'!$E:$E,'RAW Data'!$F:$F,"Unmapped")))</f>
        <v/>
      </c>
      <c r="K580" s="19" t="str">
        <f t="shared" si="106"/>
        <v/>
      </c>
      <c r="M580" s="21" t="str">
        <f t="shared" si="107"/>
        <v/>
      </c>
      <c r="N580" s="21" t="str">
        <f t="shared" si="108"/>
        <v/>
      </c>
      <c r="P580" s="22" t="s">
        <v>188</v>
      </c>
      <c r="Q580" s="23">
        <v>576</v>
      </c>
      <c r="R580" s="23" t="str">
        <f>IF($C$3="Live Paste",IF($P580="","",$P580&amp;""),IF($AD$3="","",INDEX('Extraction History'!$A$3:$DT$9102,$Q580,$AD$3)&amp;""))</f>
        <v> --:--:--  --:--:--  --:--:--</v>
      </c>
      <c r="S580" s="23">
        <f t="shared" si="115"/>
        <v>3453</v>
      </c>
      <c r="T580" s="23" t="str">
        <f t="shared" si="109"/>
        <v/>
      </c>
      <c r="U580" s="23" t="str">
        <f t="shared" si="110"/>
        <v/>
      </c>
      <c r="V580" s="24" t="str">
        <f t="shared" si="111"/>
        <v/>
      </c>
      <c r="W580" s="23">
        <f t="shared" si="116"/>
        <v>3454</v>
      </c>
      <c r="X580" s="23" t="str">
        <f t="shared" si="112"/>
        <v/>
      </c>
      <c r="Y580" s="23" t="str">
        <f t="shared" si="113"/>
        <v/>
      </c>
      <c r="Z580" s="23" t="str">
        <f t="shared" si="114"/>
        <v/>
      </c>
      <c r="AA580" s="25" t="str">
        <f>IF($U580="","",IF(COUNTIF(HC!$C:$C,$U580)&gt;0,"Y",IF(COUNTIF($U$5:$U580,$U580)=1,"N","dup")))</f>
        <v/>
      </c>
    </row>
    <row r="581" spans="1:27" x14ac:dyDescent="0.3">
      <c r="A581" s="19" t="str">
        <f>IF(INDEX('Agents Shift'!$B:$B,ROW())="","",INDEX('Agents Shift'!$B:$B,ROW()))</f>
        <v/>
      </c>
      <c r="B581" s="20" t="str">
        <f>IF($A581="","",_xlfn.XLOOKUP($A581,HC!$A:$A,HC!$B:$B,""))</f>
        <v/>
      </c>
      <c r="C581" s="19" t="str">
        <f>IF($A581="","",_xlfn.XLOOKUP($A581,HC!$A:$A,HC!$E:$E,""))</f>
        <v/>
      </c>
      <c r="D581" s="20" t="str">
        <f>IF($A581="","",_xlfn.XLOOKUP($A581,HC!$A:$A,HC!$D:$D,""))</f>
        <v/>
      </c>
      <c r="E581" s="68" t="str">
        <f>IF(OR($A581="",$AE$3=""),"",IFERROR(IF(ISBLANK(INDEX('Agents Shift'!$F:$S,MATCH($A581,'Agents Shift'!$B:$B,0),$AE$3)),"",INDEX('Agents Shift'!$F:$S,MATCH($A581,'Agents Shift'!$B:$B,0),$AE$3)),""))</f>
        <v/>
      </c>
      <c r="F581" s="68" t="str">
        <f>IF(OR($A581="",$AE$3=""),"",IFERROR(IF(ISBLANK(INDEX('Agents Shift'!$F:$S,MATCH($A581,'Agents Shift'!$B:$B,0),$AE$3+1)),"",INDEX('Agents Shift'!$F:$S,MATCH($A581,'Agents Shift'!$B:$B,0),$AE$3+1)),""))</f>
        <v/>
      </c>
      <c r="G581" s="20" t="str">
        <f>IF($A581="","",_xlfn.XLOOKUP($A581,HC!$A:$A,HC!$C:$C,""))</f>
        <v/>
      </c>
      <c r="H581" s="20" t="str">
        <f t="shared" ref="H581:H644" si="117">IF($G581="","",_xlfn.XLOOKUP($G581,$U:$U,$Z:$Z,"Not in Web Tool"))</f>
        <v/>
      </c>
      <c r="I581" s="19" t="str">
        <f t="shared" ref="I581:I644" si="118">IF($G581="","",_xlfn.XLOOKUP($G581,$U:$U,$Y:$Y,""))</f>
        <v/>
      </c>
      <c r="J581" s="19" t="str">
        <f>IF(OR($A581="",$H581=""),"",IF($H581="Not in Web Tool","Unmatched",_xlfn.XLOOKUP($H581,'RAW Data'!$E:$E,'RAW Data'!$F:$F,"Unmapped")))</f>
        <v/>
      </c>
      <c r="K581" s="19" t="str">
        <f t="shared" ref="K581:K644" si="119">_xlfn.IFS($J581="Yes","YES",$J581="","",$J581="No","NO",$J581="Not Productive",$H581,TRUE,$J581)</f>
        <v/>
      </c>
      <c r="M581" s="21" t="str">
        <f t="shared" ref="M581:M644" si="120">IF(ISNUMBER($E581),ROUND($E581*1440,0),"")</f>
        <v/>
      </c>
      <c r="N581" s="21" t="str">
        <f t="shared" ref="N581:N644" si="121">IF(AND(ISNUMBER($E581),ISNUMBER($F581)),ROUND($F581*1440,0)+IF($F581&lt;=$E581,1440,0),"")</f>
        <v/>
      </c>
      <c r="P581" s="22" t="s">
        <v>34</v>
      </c>
      <c r="Q581" s="23">
        <v>577</v>
      </c>
      <c r="R581" s="23" t="str">
        <f>IF($C$3="Live Paste",IF($P581="","",$P581&amp;""),IF($AD$3="","",INDEX('Extraction History'!$A$3:$DT$9102,$Q581,$AD$3)&amp;""))</f>
        <v>Employee State</v>
      </c>
      <c r="S581" s="23">
        <f t="shared" si="115"/>
        <v>3459</v>
      </c>
      <c r="T581" s="23" t="str">
        <f t="shared" ref="T581:T644" si="122">_xlfn.XLOOKUP($S581,$Q$5:$Q$9104,$R$5:$R$9104,"")</f>
        <v/>
      </c>
      <c r="U581" s="23" t="str">
        <f t="shared" ref="U581:U644" si="123">IFERROR(_xlfn.TEXTBEFORE($T581,_xlfn.UNICHAR(160),1),"")</f>
        <v/>
      </c>
      <c r="V581" s="24" t="str">
        <f t="shared" ref="V581:V644" si="124">IF($U581="","",_xlfn.TEXTAFTER($T581,_xlfn.UNICHAR(160),1))</f>
        <v/>
      </c>
      <c r="W581" s="23">
        <f t="shared" si="116"/>
        <v>3460</v>
      </c>
      <c r="X581" s="23" t="str">
        <f t="shared" ref="X581:X644" si="125">_xlfn.XLOOKUP($W581,$Q$5:$Q$9104,$R$5:$R$9104,"")</f>
        <v/>
      </c>
      <c r="Y581" s="23" t="str">
        <f t="shared" ref="Y581:Y644" si="126">IFERROR(IF($Z581="","",TRIM(SUBSTITUTE(_xlfn.TEXTAFTER($X581,_xlfn.UNICHAR(160)&amp;"·",1),_xlfn.UNICHAR(160)," "))),"")</f>
        <v/>
      </c>
      <c r="Z581" s="23" t="str">
        <f t="shared" ref="Z581:Z644" si="127">IFERROR(_xlfn.TEXTBEFORE($X581,_xlfn.UNICHAR(160),1),$X581)</f>
        <v/>
      </c>
      <c r="AA581" s="25" t="str">
        <f>IF($U581="","",IF(COUNTIF(HC!$C:$C,$U581)&gt;0,"Y",IF(COUNTIF($U$5:$U581,$U581)=1,"N","dup")))</f>
        <v/>
      </c>
    </row>
    <row r="582" spans="1:27" x14ac:dyDescent="0.3">
      <c r="A582" s="19" t="str">
        <f>IF(INDEX('Agents Shift'!$B:$B,ROW())="","",INDEX('Agents Shift'!$B:$B,ROW()))</f>
        <v/>
      </c>
      <c r="B582" s="20" t="str">
        <f>IF($A582="","",_xlfn.XLOOKUP($A582,HC!$A:$A,HC!$B:$B,""))</f>
        <v/>
      </c>
      <c r="C582" s="19" t="str">
        <f>IF($A582="","",_xlfn.XLOOKUP($A582,HC!$A:$A,HC!$E:$E,""))</f>
        <v/>
      </c>
      <c r="D582" s="20" t="str">
        <f>IF($A582="","",_xlfn.XLOOKUP($A582,HC!$A:$A,HC!$D:$D,""))</f>
        <v/>
      </c>
      <c r="E582" s="68" t="str">
        <f>IF(OR($A582="",$AE$3=""),"",IFERROR(IF(ISBLANK(INDEX('Agents Shift'!$F:$S,MATCH($A582,'Agents Shift'!$B:$B,0),$AE$3)),"",INDEX('Agents Shift'!$F:$S,MATCH($A582,'Agents Shift'!$B:$B,0),$AE$3)),""))</f>
        <v/>
      </c>
      <c r="F582" s="68" t="str">
        <f>IF(OR($A582="",$AE$3=""),"",IFERROR(IF(ISBLANK(INDEX('Agents Shift'!$F:$S,MATCH($A582,'Agents Shift'!$B:$B,0),$AE$3+1)),"",INDEX('Agents Shift'!$F:$S,MATCH($A582,'Agents Shift'!$B:$B,0),$AE$3+1)),""))</f>
        <v/>
      </c>
      <c r="G582" s="20" t="str">
        <f>IF($A582="","",_xlfn.XLOOKUP($A582,HC!$A:$A,HC!$C:$C,""))</f>
        <v/>
      </c>
      <c r="H582" s="20" t="str">
        <f t="shared" si="117"/>
        <v/>
      </c>
      <c r="I582" s="19" t="str">
        <f t="shared" si="118"/>
        <v/>
      </c>
      <c r="J582" s="19" t="str">
        <f>IF(OR($A582="",$H582=""),"",IF($H582="Not in Web Tool","Unmatched",_xlfn.XLOOKUP($H582,'RAW Data'!$E:$E,'RAW Data'!$F:$F,"Unmapped")))</f>
        <v/>
      </c>
      <c r="K582" s="19" t="str">
        <f t="shared" si="119"/>
        <v/>
      </c>
      <c r="M582" s="21" t="str">
        <f t="shared" si="120"/>
        <v/>
      </c>
      <c r="N582" s="21" t="str">
        <f t="shared" si="121"/>
        <v/>
      </c>
      <c r="P582" s="22" t="s">
        <v>39</v>
      </c>
      <c r="Q582" s="23">
        <v>578</v>
      </c>
      <c r="R582" s="23" t="str">
        <f>IF($C$3="Live Paste",IF($P582="","",$P582&amp;""),IF($AD$3="","",INDEX('Extraction History'!$A$3:$DT$9102,$Q582,$AD$3)&amp;""))</f>
        <v>DA</v>
      </c>
      <c r="S582" s="23">
        <f t="shared" ref="S582:S645" si="128">S581+6</f>
        <v>3465</v>
      </c>
      <c r="T582" s="23" t="str">
        <f t="shared" si="122"/>
        <v/>
      </c>
      <c r="U582" s="23" t="str">
        <f t="shared" si="123"/>
        <v/>
      </c>
      <c r="V582" s="24" t="str">
        <f t="shared" si="124"/>
        <v/>
      </c>
      <c r="W582" s="23">
        <f t="shared" ref="W582:W645" si="129">W581+6</f>
        <v>3466</v>
      </c>
      <c r="X582" s="23" t="str">
        <f t="shared" si="125"/>
        <v/>
      </c>
      <c r="Y582" s="23" t="str">
        <f t="shared" si="126"/>
        <v/>
      </c>
      <c r="Z582" s="23" t="str">
        <f t="shared" si="127"/>
        <v/>
      </c>
      <c r="AA582" s="25" t="str">
        <f>IF($U582="","",IF(COUNTIF(HC!$C:$C,$U582)&gt;0,"Y",IF(COUNTIF($U$5:$U582,$U582)=1,"N","dup")))</f>
        <v/>
      </c>
    </row>
    <row r="583" spans="1:27" x14ac:dyDescent="0.3">
      <c r="A583" s="19" t="str">
        <f>IF(INDEX('Agents Shift'!$B:$B,ROW())="","",INDEX('Agents Shift'!$B:$B,ROW()))</f>
        <v/>
      </c>
      <c r="B583" s="20" t="str">
        <f>IF($A583="","",_xlfn.XLOOKUP($A583,HC!$A:$A,HC!$B:$B,""))</f>
        <v/>
      </c>
      <c r="C583" s="19" t="str">
        <f>IF($A583="","",_xlfn.XLOOKUP($A583,HC!$A:$A,HC!$E:$E,""))</f>
        <v/>
      </c>
      <c r="D583" s="20" t="str">
        <f>IF($A583="","",_xlfn.XLOOKUP($A583,HC!$A:$A,HC!$D:$D,""))</f>
        <v/>
      </c>
      <c r="E583" s="68" t="str">
        <f>IF(OR($A583="",$AE$3=""),"",IFERROR(IF(ISBLANK(INDEX('Agents Shift'!$F:$S,MATCH($A583,'Agents Shift'!$B:$B,0),$AE$3)),"",INDEX('Agents Shift'!$F:$S,MATCH($A583,'Agents Shift'!$B:$B,0),$AE$3)),""))</f>
        <v/>
      </c>
      <c r="F583" s="68" t="str">
        <f>IF(OR($A583="",$AE$3=""),"",IFERROR(IF(ISBLANK(INDEX('Agents Shift'!$F:$S,MATCH($A583,'Agents Shift'!$B:$B,0),$AE$3+1)),"",INDEX('Agents Shift'!$F:$S,MATCH($A583,'Agents Shift'!$B:$B,0),$AE$3+1)),""))</f>
        <v/>
      </c>
      <c r="G583" s="20" t="str">
        <f>IF($A583="","",_xlfn.XLOOKUP($A583,HC!$A:$A,HC!$C:$C,""))</f>
        <v/>
      </c>
      <c r="H583" s="20" t="str">
        <f t="shared" si="117"/>
        <v/>
      </c>
      <c r="I583" s="19" t="str">
        <f t="shared" si="118"/>
        <v/>
      </c>
      <c r="J583" s="19" t="str">
        <f>IF(OR($A583="",$H583=""),"",IF($H583="Not in Web Tool","Unmatched",_xlfn.XLOOKUP($H583,'RAW Data'!$E:$E,'RAW Data'!$F:$F,"Unmapped")))</f>
        <v/>
      </c>
      <c r="K583" s="19" t="str">
        <f t="shared" si="119"/>
        <v/>
      </c>
      <c r="M583" s="21" t="str">
        <f t="shared" si="120"/>
        <v/>
      </c>
      <c r="N583" s="21" t="str">
        <f t="shared" si="121"/>
        <v/>
      </c>
      <c r="P583" s="22" t="s">
        <v>306</v>
      </c>
      <c r="Q583" s="23">
        <v>579</v>
      </c>
      <c r="R583" s="23" t="str">
        <f>IF($C$3="Live Paste",IF($P583="","",$P583&amp;""),IF($AD$3="","",INDEX('Extraction History'!$A$3:$DT$9102,$Q583,$AD$3)&amp;""))</f>
        <v>Dummy_USR 82 29052</v>
      </c>
      <c r="S583" s="23">
        <f t="shared" si="128"/>
        <v>3471</v>
      </c>
      <c r="T583" s="23" t="str">
        <f t="shared" si="122"/>
        <v/>
      </c>
      <c r="U583" s="23" t="str">
        <f t="shared" si="123"/>
        <v/>
      </c>
      <c r="V583" s="24" t="str">
        <f t="shared" si="124"/>
        <v/>
      </c>
      <c r="W583" s="23">
        <f t="shared" si="129"/>
        <v>3472</v>
      </c>
      <c r="X583" s="23" t="str">
        <f t="shared" si="125"/>
        <v/>
      </c>
      <c r="Y583" s="23" t="str">
        <f t="shared" si="126"/>
        <v/>
      </c>
      <c r="Z583" s="23" t="str">
        <f t="shared" si="127"/>
        <v/>
      </c>
      <c r="AA583" s="25" t="str">
        <f>IF($U583="","",IF(COUNTIF(HC!$C:$C,$U583)&gt;0,"Y",IF(COUNTIF($U$5:$U583,$U583)=1,"N","dup")))</f>
        <v/>
      </c>
    </row>
    <row r="584" spans="1:27" x14ac:dyDescent="0.3">
      <c r="A584" s="19" t="str">
        <f>IF(INDEX('Agents Shift'!$B:$B,ROW())="","",INDEX('Agents Shift'!$B:$B,ROW()))</f>
        <v/>
      </c>
      <c r="B584" s="20" t="str">
        <f>IF($A584="","",_xlfn.XLOOKUP($A584,HC!$A:$A,HC!$B:$B,""))</f>
        <v/>
      </c>
      <c r="C584" s="19" t="str">
        <f>IF($A584="","",_xlfn.XLOOKUP($A584,HC!$A:$A,HC!$E:$E,""))</f>
        <v/>
      </c>
      <c r="D584" s="20" t="str">
        <f>IF($A584="","",_xlfn.XLOOKUP($A584,HC!$A:$A,HC!$D:$D,""))</f>
        <v/>
      </c>
      <c r="E584" s="68" t="str">
        <f>IF(OR($A584="",$AE$3=""),"",IFERROR(IF(ISBLANK(INDEX('Agents Shift'!$F:$S,MATCH($A584,'Agents Shift'!$B:$B,0),$AE$3)),"",INDEX('Agents Shift'!$F:$S,MATCH($A584,'Agents Shift'!$B:$B,0),$AE$3)),""))</f>
        <v/>
      </c>
      <c r="F584" s="68" t="str">
        <f>IF(OR($A584="",$AE$3=""),"",IFERROR(IF(ISBLANK(INDEX('Agents Shift'!$F:$S,MATCH($A584,'Agents Shift'!$B:$B,0),$AE$3+1)),"",INDEX('Agents Shift'!$F:$S,MATCH($A584,'Agents Shift'!$B:$B,0),$AE$3+1)),""))</f>
        <v/>
      </c>
      <c r="G584" s="20" t="str">
        <f>IF($A584="","",_xlfn.XLOOKUP($A584,HC!$A:$A,HC!$C:$C,""))</f>
        <v/>
      </c>
      <c r="H584" s="20" t="str">
        <f t="shared" si="117"/>
        <v/>
      </c>
      <c r="I584" s="19" t="str">
        <f t="shared" si="118"/>
        <v/>
      </c>
      <c r="J584" s="19" t="str">
        <f>IF(OR($A584="",$H584=""),"",IF($H584="Not in Web Tool","Unmatched",_xlfn.XLOOKUP($H584,'RAW Data'!$E:$E,'RAW Data'!$F:$F,"Unmapped")))</f>
        <v/>
      </c>
      <c r="K584" s="19" t="str">
        <f t="shared" si="119"/>
        <v/>
      </c>
      <c r="M584" s="21" t="str">
        <f t="shared" si="120"/>
        <v/>
      </c>
      <c r="N584" s="21" t="str">
        <f t="shared" si="121"/>
        <v/>
      </c>
      <c r="P584" s="22" t="s">
        <v>307</v>
      </c>
      <c r="Q584" s="23">
        <v>580</v>
      </c>
      <c r="R584" s="23" t="str">
        <f>IF($C$3="Live Paste",IF($P584="","",$P584&amp;""),IF($AD$3="","",INDEX('Extraction History'!$A$3:$DT$9102,$Q584,$AD$3)&amp;""))</f>
        <v>Available · 14:22</v>
      </c>
      <c r="S584" s="23">
        <f t="shared" si="128"/>
        <v>3477</v>
      </c>
      <c r="T584" s="23" t="str">
        <f t="shared" si="122"/>
        <v/>
      </c>
      <c r="U584" s="23" t="str">
        <f t="shared" si="123"/>
        <v/>
      </c>
      <c r="V584" s="24" t="str">
        <f t="shared" si="124"/>
        <v/>
      </c>
      <c r="W584" s="23">
        <f t="shared" si="129"/>
        <v>3478</v>
      </c>
      <c r="X584" s="23" t="str">
        <f t="shared" si="125"/>
        <v/>
      </c>
      <c r="Y584" s="23" t="str">
        <f t="shared" si="126"/>
        <v/>
      </c>
      <c r="Z584" s="23" t="str">
        <f t="shared" si="127"/>
        <v/>
      </c>
      <c r="AA584" s="25" t="str">
        <f>IF($U584="","",IF(COUNTIF(HC!$C:$C,$U584)&gt;0,"Y",IF(COUNTIF($U$5:$U584,$U584)=1,"N","dup")))</f>
        <v/>
      </c>
    </row>
    <row r="585" spans="1:27" x14ac:dyDescent="0.3">
      <c r="A585" s="19" t="str">
        <f>IF(INDEX('Agents Shift'!$B:$B,ROW())="","",INDEX('Agents Shift'!$B:$B,ROW()))</f>
        <v/>
      </c>
      <c r="B585" s="20" t="str">
        <f>IF($A585="","",_xlfn.XLOOKUP($A585,HC!$A:$A,HC!$B:$B,""))</f>
        <v/>
      </c>
      <c r="C585" s="19" t="str">
        <f>IF($A585="","",_xlfn.XLOOKUP($A585,HC!$A:$A,HC!$E:$E,""))</f>
        <v/>
      </c>
      <c r="D585" s="20" t="str">
        <f>IF($A585="","",_xlfn.XLOOKUP($A585,HC!$A:$A,HC!$D:$D,""))</f>
        <v/>
      </c>
      <c r="E585" s="68" t="str">
        <f>IF(OR($A585="",$AE$3=""),"",IFERROR(IF(ISBLANK(INDEX('Agents Shift'!$F:$S,MATCH($A585,'Agents Shift'!$B:$B,0),$AE$3)),"",INDEX('Agents Shift'!$F:$S,MATCH($A585,'Agents Shift'!$B:$B,0),$AE$3)),""))</f>
        <v/>
      </c>
      <c r="F585" s="68" t="str">
        <f>IF(OR($A585="",$AE$3=""),"",IFERROR(IF(ISBLANK(INDEX('Agents Shift'!$F:$S,MATCH($A585,'Agents Shift'!$B:$B,0),$AE$3+1)),"",INDEX('Agents Shift'!$F:$S,MATCH($A585,'Agents Shift'!$B:$B,0),$AE$3+1)),""))</f>
        <v/>
      </c>
      <c r="G585" s="20" t="str">
        <f>IF($A585="","",_xlfn.XLOOKUP($A585,HC!$A:$A,HC!$C:$C,""))</f>
        <v/>
      </c>
      <c r="H585" s="20" t="str">
        <f t="shared" si="117"/>
        <v/>
      </c>
      <c r="I585" s="19" t="str">
        <f t="shared" si="118"/>
        <v/>
      </c>
      <c r="J585" s="19" t="str">
        <f>IF(OR($A585="",$H585=""),"",IF($H585="Not in Web Tool","Unmatched",_xlfn.XLOOKUP($H585,'RAW Data'!$E:$E,'RAW Data'!$F:$F,"Unmapped")))</f>
        <v/>
      </c>
      <c r="K585" s="19" t="str">
        <f t="shared" si="119"/>
        <v/>
      </c>
      <c r="M585" s="21" t="str">
        <f t="shared" si="120"/>
        <v/>
      </c>
      <c r="N585" s="21" t="str">
        <f t="shared" si="121"/>
        <v/>
      </c>
      <c r="P585" s="22" t="s">
        <v>308</v>
      </c>
      <c r="Q585" s="23">
        <v>581</v>
      </c>
      <c r="R585" s="23" t="str">
        <f>IF($C$3="Live Paste",IF($P585="","",$P585&amp;""),IF($AD$3="","",INDEX('Extraction History'!$A$3:$DT$9102,$Q585,$AD$3)&amp;""))</f>
        <v> 2  3  2</v>
      </c>
      <c r="S585" s="23">
        <f t="shared" si="128"/>
        <v>3483</v>
      </c>
      <c r="T585" s="23" t="str">
        <f t="shared" si="122"/>
        <v/>
      </c>
      <c r="U585" s="23" t="str">
        <f t="shared" si="123"/>
        <v/>
      </c>
      <c r="V585" s="24" t="str">
        <f t="shared" si="124"/>
        <v/>
      </c>
      <c r="W585" s="23">
        <f t="shared" si="129"/>
        <v>3484</v>
      </c>
      <c r="X585" s="23" t="str">
        <f t="shared" si="125"/>
        <v/>
      </c>
      <c r="Y585" s="23" t="str">
        <f t="shared" si="126"/>
        <v/>
      </c>
      <c r="Z585" s="23" t="str">
        <f t="shared" si="127"/>
        <v/>
      </c>
      <c r="AA585" s="25" t="str">
        <f>IF($U585="","",IF(COUNTIF(HC!$C:$C,$U585)&gt;0,"Y",IF(COUNTIF($U$5:$U585,$U585)=1,"N","dup")))</f>
        <v/>
      </c>
    </row>
    <row r="586" spans="1:27" x14ac:dyDescent="0.3">
      <c r="A586" s="19" t="str">
        <f>IF(INDEX('Agents Shift'!$B:$B,ROW())="","",INDEX('Agents Shift'!$B:$B,ROW()))</f>
        <v/>
      </c>
      <c r="B586" s="20" t="str">
        <f>IF($A586="","",_xlfn.XLOOKUP($A586,HC!$A:$A,HC!$B:$B,""))</f>
        <v/>
      </c>
      <c r="C586" s="19" t="str">
        <f>IF($A586="","",_xlfn.XLOOKUP($A586,HC!$A:$A,HC!$E:$E,""))</f>
        <v/>
      </c>
      <c r="D586" s="20" t="str">
        <f>IF($A586="","",_xlfn.XLOOKUP($A586,HC!$A:$A,HC!$D:$D,""))</f>
        <v/>
      </c>
      <c r="E586" s="68" t="str">
        <f>IF(OR($A586="",$AE$3=""),"",IFERROR(IF(ISBLANK(INDEX('Agents Shift'!$F:$S,MATCH($A586,'Agents Shift'!$B:$B,0),$AE$3)),"",INDEX('Agents Shift'!$F:$S,MATCH($A586,'Agents Shift'!$B:$B,0),$AE$3)),""))</f>
        <v/>
      </c>
      <c r="F586" s="68" t="str">
        <f>IF(OR($A586="",$AE$3=""),"",IFERROR(IF(ISBLANK(INDEX('Agents Shift'!$F:$S,MATCH($A586,'Agents Shift'!$B:$B,0),$AE$3+1)),"",INDEX('Agents Shift'!$F:$S,MATCH($A586,'Agents Shift'!$B:$B,0),$AE$3+1)),""))</f>
        <v/>
      </c>
      <c r="G586" s="20" t="str">
        <f>IF($A586="","",_xlfn.XLOOKUP($A586,HC!$A:$A,HC!$C:$C,""))</f>
        <v/>
      </c>
      <c r="H586" s="20" t="str">
        <f t="shared" si="117"/>
        <v/>
      </c>
      <c r="I586" s="19" t="str">
        <f t="shared" si="118"/>
        <v/>
      </c>
      <c r="J586" s="19" t="str">
        <f>IF(OR($A586="",$H586=""),"",IF($H586="Not in Web Tool","Unmatched",_xlfn.XLOOKUP($H586,'RAW Data'!$E:$E,'RAW Data'!$F:$F,"Unmapped")))</f>
        <v/>
      </c>
      <c r="K586" s="19" t="str">
        <f t="shared" si="119"/>
        <v/>
      </c>
      <c r="M586" s="21" t="str">
        <f t="shared" si="120"/>
        <v/>
      </c>
      <c r="N586" s="21" t="str">
        <f t="shared" si="121"/>
        <v/>
      </c>
      <c r="P586" s="22" t="s">
        <v>309</v>
      </c>
      <c r="Q586" s="23">
        <v>582</v>
      </c>
      <c r="R586" s="23" t="str">
        <f>IF($C$3="Live Paste",IF($P586="","",$P586&amp;""),IF($AD$3="","",INDEX('Extraction History'!$A$3:$DT$9102,$Q586,$AD$3)&amp;""))</f>
        <v> --:--:--  --:--:-- 9 June 2026 09:00 · 06:59:24</v>
      </c>
      <c r="S586" s="23">
        <f t="shared" si="128"/>
        <v>3489</v>
      </c>
      <c r="T586" s="23" t="str">
        <f t="shared" si="122"/>
        <v/>
      </c>
      <c r="U586" s="23" t="str">
        <f t="shared" si="123"/>
        <v/>
      </c>
      <c r="V586" s="24" t="str">
        <f t="shared" si="124"/>
        <v/>
      </c>
      <c r="W586" s="23">
        <f t="shared" si="129"/>
        <v>3490</v>
      </c>
      <c r="X586" s="23" t="str">
        <f t="shared" si="125"/>
        <v/>
      </c>
      <c r="Y586" s="23" t="str">
        <f t="shared" si="126"/>
        <v/>
      </c>
      <c r="Z586" s="23" t="str">
        <f t="shared" si="127"/>
        <v/>
      </c>
      <c r="AA586" s="25" t="str">
        <f>IF($U586="","",IF(COUNTIF(HC!$C:$C,$U586)&gt;0,"Y",IF(COUNTIF($U$5:$U586,$U586)=1,"N","dup")))</f>
        <v/>
      </c>
    </row>
    <row r="587" spans="1:27" x14ac:dyDescent="0.3">
      <c r="A587" s="19" t="str">
        <f>IF(INDEX('Agents Shift'!$B:$B,ROW())="","",INDEX('Agents Shift'!$B:$B,ROW()))</f>
        <v/>
      </c>
      <c r="B587" s="20" t="str">
        <f>IF($A587="","",_xlfn.XLOOKUP($A587,HC!$A:$A,HC!$B:$B,""))</f>
        <v/>
      </c>
      <c r="C587" s="19" t="str">
        <f>IF($A587="","",_xlfn.XLOOKUP($A587,HC!$A:$A,HC!$E:$E,""))</f>
        <v/>
      </c>
      <c r="D587" s="20" t="str">
        <f>IF($A587="","",_xlfn.XLOOKUP($A587,HC!$A:$A,HC!$D:$D,""))</f>
        <v/>
      </c>
      <c r="E587" s="68" t="str">
        <f>IF(OR($A587="",$AE$3=""),"",IFERROR(IF(ISBLANK(INDEX('Agents Shift'!$F:$S,MATCH($A587,'Agents Shift'!$B:$B,0),$AE$3)),"",INDEX('Agents Shift'!$F:$S,MATCH($A587,'Agents Shift'!$B:$B,0),$AE$3)),""))</f>
        <v/>
      </c>
      <c r="F587" s="68" t="str">
        <f>IF(OR($A587="",$AE$3=""),"",IFERROR(IF(ISBLANK(INDEX('Agents Shift'!$F:$S,MATCH($A587,'Agents Shift'!$B:$B,0),$AE$3+1)),"",INDEX('Agents Shift'!$F:$S,MATCH($A587,'Agents Shift'!$B:$B,0),$AE$3+1)),""))</f>
        <v/>
      </c>
      <c r="G587" s="20" t="str">
        <f>IF($A587="","",_xlfn.XLOOKUP($A587,HC!$A:$A,HC!$C:$C,""))</f>
        <v/>
      </c>
      <c r="H587" s="20" t="str">
        <f t="shared" si="117"/>
        <v/>
      </c>
      <c r="I587" s="19" t="str">
        <f t="shared" si="118"/>
        <v/>
      </c>
      <c r="J587" s="19" t="str">
        <f>IF(OR($A587="",$H587=""),"",IF($H587="Not in Web Tool","Unmatched",_xlfn.XLOOKUP($H587,'RAW Data'!$E:$E,'RAW Data'!$F:$F,"Unmapped")))</f>
        <v/>
      </c>
      <c r="K587" s="19" t="str">
        <f t="shared" si="119"/>
        <v/>
      </c>
      <c r="M587" s="21" t="str">
        <f t="shared" si="120"/>
        <v/>
      </c>
      <c r="N587" s="21" t="str">
        <f t="shared" si="121"/>
        <v/>
      </c>
      <c r="P587" s="22" t="s">
        <v>34</v>
      </c>
      <c r="Q587" s="23">
        <v>583</v>
      </c>
      <c r="R587" s="23" t="str">
        <f>IF($C$3="Live Paste",IF($P587="","",$P587&amp;""),IF($AD$3="","",INDEX('Extraction History'!$A$3:$DT$9102,$Q587,$AD$3)&amp;""))</f>
        <v>Employee State</v>
      </c>
      <c r="S587" s="23">
        <f t="shared" si="128"/>
        <v>3495</v>
      </c>
      <c r="T587" s="23" t="str">
        <f t="shared" si="122"/>
        <v/>
      </c>
      <c r="U587" s="23" t="str">
        <f t="shared" si="123"/>
        <v/>
      </c>
      <c r="V587" s="24" t="str">
        <f t="shared" si="124"/>
        <v/>
      </c>
      <c r="W587" s="23">
        <f t="shared" si="129"/>
        <v>3496</v>
      </c>
      <c r="X587" s="23" t="str">
        <f t="shared" si="125"/>
        <v/>
      </c>
      <c r="Y587" s="23" t="str">
        <f t="shared" si="126"/>
        <v/>
      </c>
      <c r="Z587" s="23" t="str">
        <f t="shared" si="127"/>
        <v/>
      </c>
      <c r="AA587" s="25" t="str">
        <f>IF($U587="","",IF(COUNTIF(HC!$C:$C,$U587)&gt;0,"Y",IF(COUNTIF($U$5:$U587,$U587)=1,"N","dup")))</f>
        <v/>
      </c>
    </row>
    <row r="588" spans="1:27" x14ac:dyDescent="0.3">
      <c r="A588" s="19" t="str">
        <f>IF(INDEX('Agents Shift'!$B:$B,ROW())="","",INDEX('Agents Shift'!$B:$B,ROW()))</f>
        <v/>
      </c>
      <c r="B588" s="20" t="str">
        <f>IF($A588="","",_xlfn.XLOOKUP($A588,HC!$A:$A,HC!$B:$B,""))</f>
        <v/>
      </c>
      <c r="C588" s="19" t="str">
        <f>IF($A588="","",_xlfn.XLOOKUP($A588,HC!$A:$A,HC!$E:$E,""))</f>
        <v/>
      </c>
      <c r="D588" s="20" t="str">
        <f>IF($A588="","",_xlfn.XLOOKUP($A588,HC!$A:$A,HC!$D:$D,""))</f>
        <v/>
      </c>
      <c r="E588" s="68" t="str">
        <f>IF(OR($A588="",$AE$3=""),"",IFERROR(IF(ISBLANK(INDEX('Agents Shift'!$F:$S,MATCH($A588,'Agents Shift'!$B:$B,0),$AE$3)),"",INDEX('Agents Shift'!$F:$S,MATCH($A588,'Agents Shift'!$B:$B,0),$AE$3)),""))</f>
        <v/>
      </c>
      <c r="F588" s="68" t="str">
        <f>IF(OR($A588="",$AE$3=""),"",IFERROR(IF(ISBLANK(INDEX('Agents Shift'!$F:$S,MATCH($A588,'Agents Shift'!$B:$B,0),$AE$3+1)),"",INDEX('Agents Shift'!$F:$S,MATCH($A588,'Agents Shift'!$B:$B,0),$AE$3+1)),""))</f>
        <v/>
      </c>
      <c r="G588" s="20" t="str">
        <f>IF($A588="","",_xlfn.XLOOKUP($A588,HC!$A:$A,HC!$C:$C,""))</f>
        <v/>
      </c>
      <c r="H588" s="20" t="str">
        <f t="shared" si="117"/>
        <v/>
      </c>
      <c r="I588" s="19" t="str">
        <f t="shared" si="118"/>
        <v/>
      </c>
      <c r="J588" s="19" t="str">
        <f>IF(OR($A588="",$H588=""),"",IF($H588="Not in Web Tool","Unmatched",_xlfn.XLOOKUP($H588,'RAW Data'!$E:$E,'RAW Data'!$F:$F,"Unmapped")))</f>
        <v/>
      </c>
      <c r="K588" s="19" t="str">
        <f t="shared" si="119"/>
        <v/>
      </c>
      <c r="M588" s="21" t="str">
        <f t="shared" si="120"/>
        <v/>
      </c>
      <c r="N588" s="21" t="str">
        <f t="shared" si="121"/>
        <v/>
      </c>
      <c r="P588" s="22" t="s">
        <v>39</v>
      </c>
      <c r="Q588" s="23">
        <v>584</v>
      </c>
      <c r="R588" s="23" t="str">
        <f>IF($C$3="Live Paste",IF($P588="","",$P588&amp;""),IF($AD$3="","",INDEX('Extraction History'!$A$3:$DT$9102,$Q588,$AD$3)&amp;""))</f>
        <v>DA</v>
      </c>
      <c r="S588" s="23">
        <f t="shared" si="128"/>
        <v>3501</v>
      </c>
      <c r="T588" s="23" t="str">
        <f t="shared" si="122"/>
        <v/>
      </c>
      <c r="U588" s="23" t="str">
        <f t="shared" si="123"/>
        <v/>
      </c>
      <c r="V588" s="24" t="str">
        <f t="shared" si="124"/>
        <v/>
      </c>
      <c r="W588" s="23">
        <f t="shared" si="129"/>
        <v>3502</v>
      </c>
      <c r="X588" s="23" t="str">
        <f t="shared" si="125"/>
        <v/>
      </c>
      <c r="Y588" s="23" t="str">
        <f t="shared" si="126"/>
        <v/>
      </c>
      <c r="Z588" s="23" t="str">
        <f t="shared" si="127"/>
        <v/>
      </c>
      <c r="AA588" s="25" t="str">
        <f>IF($U588="","",IF(COUNTIF(HC!$C:$C,$U588)&gt;0,"Y",IF(COUNTIF($U$5:$U588,$U588)=1,"N","dup")))</f>
        <v/>
      </c>
    </row>
    <row r="589" spans="1:27" x14ac:dyDescent="0.3">
      <c r="A589" s="19" t="str">
        <f>IF(INDEX('Agents Shift'!$B:$B,ROW())="","",INDEX('Agents Shift'!$B:$B,ROW()))</f>
        <v/>
      </c>
      <c r="B589" s="20" t="str">
        <f>IF($A589="","",_xlfn.XLOOKUP($A589,HC!$A:$A,HC!$B:$B,""))</f>
        <v/>
      </c>
      <c r="C589" s="19" t="str">
        <f>IF($A589="","",_xlfn.XLOOKUP($A589,HC!$A:$A,HC!$E:$E,""))</f>
        <v/>
      </c>
      <c r="D589" s="20" t="str">
        <f>IF($A589="","",_xlfn.XLOOKUP($A589,HC!$A:$A,HC!$D:$D,""))</f>
        <v/>
      </c>
      <c r="E589" s="68" t="str">
        <f>IF(OR($A589="",$AE$3=""),"",IFERROR(IF(ISBLANK(INDEX('Agents Shift'!$F:$S,MATCH($A589,'Agents Shift'!$B:$B,0),$AE$3)),"",INDEX('Agents Shift'!$F:$S,MATCH($A589,'Agents Shift'!$B:$B,0),$AE$3)),""))</f>
        <v/>
      </c>
      <c r="F589" s="68" t="str">
        <f>IF(OR($A589="",$AE$3=""),"",IFERROR(IF(ISBLANK(INDEX('Agents Shift'!$F:$S,MATCH($A589,'Agents Shift'!$B:$B,0),$AE$3+1)),"",INDEX('Agents Shift'!$F:$S,MATCH($A589,'Agents Shift'!$B:$B,0),$AE$3+1)),""))</f>
        <v/>
      </c>
      <c r="G589" s="20" t="str">
        <f>IF($A589="","",_xlfn.XLOOKUP($A589,HC!$A:$A,HC!$C:$C,""))</f>
        <v/>
      </c>
      <c r="H589" s="20" t="str">
        <f t="shared" si="117"/>
        <v/>
      </c>
      <c r="I589" s="19" t="str">
        <f t="shared" si="118"/>
        <v/>
      </c>
      <c r="J589" s="19" t="str">
        <f>IF(OR($A589="",$H589=""),"",IF($H589="Not in Web Tool","Unmatched",_xlfn.XLOOKUP($H589,'RAW Data'!$E:$E,'RAW Data'!$F:$F,"Unmapped")))</f>
        <v/>
      </c>
      <c r="K589" s="19" t="str">
        <f t="shared" si="119"/>
        <v/>
      </c>
      <c r="M589" s="21" t="str">
        <f t="shared" si="120"/>
        <v/>
      </c>
      <c r="N589" s="21" t="str">
        <f t="shared" si="121"/>
        <v/>
      </c>
      <c r="P589" s="22" t="s">
        <v>310</v>
      </c>
      <c r="Q589" s="23">
        <v>585</v>
      </c>
      <c r="R589" s="23" t="str">
        <f>IF($C$3="Live Paste",IF($P589="","",$P589&amp;""),IF($AD$3="","",INDEX('Extraction History'!$A$3:$DT$9102,$Q589,$AD$3)&amp;""))</f>
        <v>Dummy_USR 81 20072</v>
      </c>
      <c r="S589" s="23">
        <f t="shared" si="128"/>
        <v>3507</v>
      </c>
      <c r="T589" s="23" t="str">
        <f t="shared" si="122"/>
        <v/>
      </c>
      <c r="U589" s="23" t="str">
        <f t="shared" si="123"/>
        <v/>
      </c>
      <c r="V589" s="24" t="str">
        <f t="shared" si="124"/>
        <v/>
      </c>
      <c r="W589" s="23">
        <f t="shared" si="129"/>
        <v>3508</v>
      </c>
      <c r="X589" s="23" t="str">
        <f t="shared" si="125"/>
        <v/>
      </c>
      <c r="Y589" s="23" t="str">
        <f t="shared" si="126"/>
        <v/>
      </c>
      <c r="Z589" s="23" t="str">
        <f t="shared" si="127"/>
        <v/>
      </c>
      <c r="AA589" s="25" t="str">
        <f>IF($U589="","",IF(COUNTIF(HC!$C:$C,$U589)&gt;0,"Y",IF(COUNTIF($U$5:$U589,$U589)=1,"N","dup")))</f>
        <v/>
      </c>
    </row>
    <row r="590" spans="1:27" x14ac:dyDescent="0.3">
      <c r="A590" s="19" t="str">
        <f>IF(INDEX('Agents Shift'!$B:$B,ROW())="","",INDEX('Agents Shift'!$B:$B,ROW()))</f>
        <v/>
      </c>
      <c r="B590" s="20" t="str">
        <f>IF($A590="","",_xlfn.XLOOKUP($A590,HC!$A:$A,HC!$B:$B,""))</f>
        <v/>
      </c>
      <c r="C590" s="19" t="str">
        <f>IF($A590="","",_xlfn.XLOOKUP($A590,HC!$A:$A,HC!$E:$E,""))</f>
        <v/>
      </c>
      <c r="D590" s="20" t="str">
        <f>IF($A590="","",_xlfn.XLOOKUP($A590,HC!$A:$A,HC!$D:$D,""))</f>
        <v/>
      </c>
      <c r="E590" s="68" t="str">
        <f>IF(OR($A590="",$AE$3=""),"",IFERROR(IF(ISBLANK(INDEX('Agents Shift'!$F:$S,MATCH($A590,'Agents Shift'!$B:$B,0),$AE$3)),"",INDEX('Agents Shift'!$F:$S,MATCH($A590,'Agents Shift'!$B:$B,0),$AE$3)),""))</f>
        <v/>
      </c>
      <c r="F590" s="68" t="str">
        <f>IF(OR($A590="",$AE$3=""),"",IFERROR(IF(ISBLANK(INDEX('Agents Shift'!$F:$S,MATCH($A590,'Agents Shift'!$B:$B,0),$AE$3+1)),"",INDEX('Agents Shift'!$F:$S,MATCH($A590,'Agents Shift'!$B:$B,0),$AE$3+1)),""))</f>
        <v/>
      </c>
      <c r="G590" s="20" t="str">
        <f>IF($A590="","",_xlfn.XLOOKUP($A590,HC!$A:$A,HC!$C:$C,""))</f>
        <v/>
      </c>
      <c r="H590" s="20" t="str">
        <f t="shared" si="117"/>
        <v/>
      </c>
      <c r="I590" s="19" t="str">
        <f t="shared" si="118"/>
        <v/>
      </c>
      <c r="J590" s="19" t="str">
        <f>IF(OR($A590="",$H590=""),"",IF($H590="Not in Web Tool","Unmatched",_xlfn.XLOOKUP($H590,'RAW Data'!$E:$E,'RAW Data'!$F:$F,"Unmapped")))</f>
        <v/>
      </c>
      <c r="K590" s="19" t="str">
        <f t="shared" si="119"/>
        <v/>
      </c>
      <c r="M590" s="21" t="str">
        <f t="shared" si="120"/>
        <v/>
      </c>
      <c r="N590" s="21" t="str">
        <f t="shared" si="121"/>
        <v/>
      </c>
      <c r="P590" s="22" t="s">
        <v>311</v>
      </c>
      <c r="Q590" s="23">
        <v>586</v>
      </c>
      <c r="R590" s="23" t="str">
        <f>IF($C$3="Live Paste",IF($P590="","",$P590&amp;""),IF($AD$3="","",INDEX('Extraction History'!$A$3:$DT$9102,$Q590,$AD$3)&amp;""))</f>
        <v>Offline · 14:00:43</v>
      </c>
      <c r="S590" s="23">
        <f t="shared" si="128"/>
        <v>3513</v>
      </c>
      <c r="T590" s="23" t="str">
        <f t="shared" si="122"/>
        <v/>
      </c>
      <c r="U590" s="23" t="str">
        <f t="shared" si="123"/>
        <v/>
      </c>
      <c r="V590" s="24" t="str">
        <f t="shared" si="124"/>
        <v/>
      </c>
      <c r="W590" s="23">
        <f t="shared" si="129"/>
        <v>3514</v>
      </c>
      <c r="X590" s="23" t="str">
        <f t="shared" si="125"/>
        <v/>
      </c>
      <c r="Y590" s="23" t="str">
        <f t="shared" si="126"/>
        <v/>
      </c>
      <c r="Z590" s="23" t="str">
        <f t="shared" si="127"/>
        <v/>
      </c>
      <c r="AA590" s="25" t="str">
        <f>IF($U590="","",IF(COUNTIF(HC!$C:$C,$U590)&gt;0,"Y",IF(COUNTIF($U$5:$U590,$U590)=1,"N","dup")))</f>
        <v/>
      </c>
    </row>
    <row r="591" spans="1:27" x14ac:dyDescent="0.3">
      <c r="A591" s="19" t="str">
        <f>IF(INDEX('Agents Shift'!$B:$B,ROW())="","",INDEX('Agents Shift'!$B:$B,ROW()))</f>
        <v/>
      </c>
      <c r="B591" s="20" t="str">
        <f>IF($A591="","",_xlfn.XLOOKUP($A591,HC!$A:$A,HC!$B:$B,""))</f>
        <v/>
      </c>
      <c r="C591" s="19" t="str">
        <f>IF($A591="","",_xlfn.XLOOKUP($A591,HC!$A:$A,HC!$E:$E,""))</f>
        <v/>
      </c>
      <c r="D591" s="20" t="str">
        <f>IF($A591="","",_xlfn.XLOOKUP($A591,HC!$A:$A,HC!$D:$D,""))</f>
        <v/>
      </c>
      <c r="E591" s="68" t="str">
        <f>IF(OR($A591="",$AE$3=""),"",IFERROR(IF(ISBLANK(INDEX('Agents Shift'!$F:$S,MATCH($A591,'Agents Shift'!$B:$B,0),$AE$3)),"",INDEX('Agents Shift'!$F:$S,MATCH($A591,'Agents Shift'!$B:$B,0),$AE$3)),""))</f>
        <v/>
      </c>
      <c r="F591" s="68" t="str">
        <f>IF(OR($A591="",$AE$3=""),"",IFERROR(IF(ISBLANK(INDEX('Agents Shift'!$F:$S,MATCH($A591,'Agents Shift'!$B:$B,0),$AE$3+1)),"",INDEX('Agents Shift'!$F:$S,MATCH($A591,'Agents Shift'!$B:$B,0),$AE$3+1)),""))</f>
        <v/>
      </c>
      <c r="G591" s="20" t="str">
        <f>IF($A591="","",_xlfn.XLOOKUP($A591,HC!$A:$A,HC!$C:$C,""))</f>
        <v/>
      </c>
      <c r="H591" s="20" t="str">
        <f t="shared" si="117"/>
        <v/>
      </c>
      <c r="I591" s="19" t="str">
        <f t="shared" si="118"/>
        <v/>
      </c>
      <c r="J591" s="19" t="str">
        <f>IF(OR($A591="",$H591=""),"",IF($H591="Not in Web Tool","Unmatched",_xlfn.XLOOKUP($H591,'RAW Data'!$E:$E,'RAW Data'!$F:$F,"Unmapped")))</f>
        <v/>
      </c>
      <c r="K591" s="19" t="str">
        <f t="shared" si="119"/>
        <v/>
      </c>
      <c r="M591" s="21" t="str">
        <f t="shared" si="120"/>
        <v/>
      </c>
      <c r="N591" s="21" t="str">
        <f t="shared" si="121"/>
        <v/>
      </c>
      <c r="P591" s="22" t="s">
        <v>119</v>
      </c>
      <c r="Q591" s="23">
        <v>587</v>
      </c>
      <c r="R591" s="23" t="str">
        <f>IF($C$3="Live Paste",IF($P591="","",$P591&amp;""),IF($AD$3="","",INDEX('Extraction History'!$A$3:$DT$9102,$Q591,$AD$3)&amp;""))</f>
        <v> 0  0  0</v>
      </c>
      <c r="S591" s="23">
        <f t="shared" si="128"/>
        <v>3519</v>
      </c>
      <c r="T591" s="23" t="str">
        <f t="shared" si="122"/>
        <v/>
      </c>
      <c r="U591" s="23" t="str">
        <f t="shared" si="123"/>
        <v/>
      </c>
      <c r="V591" s="24" t="str">
        <f t="shared" si="124"/>
        <v/>
      </c>
      <c r="W591" s="23">
        <f t="shared" si="129"/>
        <v>3520</v>
      </c>
      <c r="X591" s="23" t="str">
        <f t="shared" si="125"/>
        <v/>
      </c>
      <c r="Y591" s="23" t="str">
        <f t="shared" si="126"/>
        <v/>
      </c>
      <c r="Z591" s="23" t="str">
        <f t="shared" si="127"/>
        <v/>
      </c>
      <c r="AA591" s="25" t="str">
        <f>IF($U591="","",IF(COUNTIF(HC!$C:$C,$U591)&gt;0,"Y",IF(COUNTIF($U$5:$U591,$U591)=1,"N","dup")))</f>
        <v/>
      </c>
    </row>
    <row r="592" spans="1:27" x14ac:dyDescent="0.3">
      <c r="A592" s="19" t="str">
        <f>IF(INDEX('Agents Shift'!$B:$B,ROW())="","",INDEX('Agents Shift'!$B:$B,ROW()))</f>
        <v/>
      </c>
      <c r="B592" s="20" t="str">
        <f>IF($A592="","",_xlfn.XLOOKUP($A592,HC!$A:$A,HC!$B:$B,""))</f>
        <v/>
      </c>
      <c r="C592" s="19" t="str">
        <f>IF($A592="","",_xlfn.XLOOKUP($A592,HC!$A:$A,HC!$E:$E,""))</f>
        <v/>
      </c>
      <c r="D592" s="20" t="str">
        <f>IF($A592="","",_xlfn.XLOOKUP($A592,HC!$A:$A,HC!$D:$D,""))</f>
        <v/>
      </c>
      <c r="E592" s="68" t="str">
        <f>IF(OR($A592="",$AE$3=""),"",IFERROR(IF(ISBLANK(INDEX('Agents Shift'!$F:$S,MATCH($A592,'Agents Shift'!$B:$B,0),$AE$3)),"",INDEX('Agents Shift'!$F:$S,MATCH($A592,'Agents Shift'!$B:$B,0),$AE$3)),""))</f>
        <v/>
      </c>
      <c r="F592" s="68" t="str">
        <f>IF(OR($A592="",$AE$3=""),"",IFERROR(IF(ISBLANK(INDEX('Agents Shift'!$F:$S,MATCH($A592,'Agents Shift'!$B:$B,0),$AE$3+1)),"",INDEX('Agents Shift'!$F:$S,MATCH($A592,'Agents Shift'!$B:$B,0),$AE$3+1)),""))</f>
        <v/>
      </c>
      <c r="G592" s="20" t="str">
        <f>IF($A592="","",_xlfn.XLOOKUP($A592,HC!$A:$A,HC!$C:$C,""))</f>
        <v/>
      </c>
      <c r="H592" s="20" t="str">
        <f t="shared" si="117"/>
        <v/>
      </c>
      <c r="I592" s="19" t="str">
        <f t="shared" si="118"/>
        <v/>
      </c>
      <c r="J592" s="19" t="str">
        <f>IF(OR($A592="",$H592=""),"",IF($H592="Not in Web Tool","Unmatched",_xlfn.XLOOKUP($H592,'RAW Data'!$E:$E,'RAW Data'!$F:$F,"Unmapped")))</f>
        <v/>
      </c>
      <c r="K592" s="19" t="str">
        <f t="shared" si="119"/>
        <v/>
      </c>
      <c r="M592" s="21" t="str">
        <f t="shared" si="120"/>
        <v/>
      </c>
      <c r="N592" s="21" t="str">
        <f t="shared" si="121"/>
        <v/>
      </c>
      <c r="P592" s="22" t="s">
        <v>188</v>
      </c>
      <c r="Q592" s="23">
        <v>588</v>
      </c>
      <c r="R592" s="23" t="str">
        <f>IF($C$3="Live Paste",IF($P592="","",$P592&amp;""),IF($AD$3="","",INDEX('Extraction History'!$A$3:$DT$9102,$Q592,$AD$3)&amp;""))</f>
        <v> --:--:--  --:--:--  --:--:--</v>
      </c>
      <c r="S592" s="23">
        <f t="shared" si="128"/>
        <v>3525</v>
      </c>
      <c r="T592" s="23" t="str">
        <f t="shared" si="122"/>
        <v/>
      </c>
      <c r="U592" s="23" t="str">
        <f t="shared" si="123"/>
        <v/>
      </c>
      <c r="V592" s="24" t="str">
        <f t="shared" si="124"/>
        <v/>
      </c>
      <c r="W592" s="23">
        <f t="shared" si="129"/>
        <v>3526</v>
      </c>
      <c r="X592" s="23" t="str">
        <f t="shared" si="125"/>
        <v/>
      </c>
      <c r="Y592" s="23" t="str">
        <f t="shared" si="126"/>
        <v/>
      </c>
      <c r="Z592" s="23" t="str">
        <f t="shared" si="127"/>
        <v/>
      </c>
      <c r="AA592" s="25" t="str">
        <f>IF($U592="","",IF(COUNTIF(HC!$C:$C,$U592)&gt;0,"Y",IF(COUNTIF($U$5:$U592,$U592)=1,"N","dup")))</f>
        <v/>
      </c>
    </row>
    <row r="593" spans="1:27" x14ac:dyDescent="0.3">
      <c r="A593" s="19" t="str">
        <f>IF(INDEX('Agents Shift'!$B:$B,ROW())="","",INDEX('Agents Shift'!$B:$B,ROW()))</f>
        <v/>
      </c>
      <c r="B593" s="20" t="str">
        <f>IF($A593="","",_xlfn.XLOOKUP($A593,HC!$A:$A,HC!$B:$B,""))</f>
        <v/>
      </c>
      <c r="C593" s="19" t="str">
        <f>IF($A593="","",_xlfn.XLOOKUP($A593,HC!$A:$A,HC!$E:$E,""))</f>
        <v/>
      </c>
      <c r="D593" s="20" t="str">
        <f>IF($A593="","",_xlfn.XLOOKUP($A593,HC!$A:$A,HC!$D:$D,""))</f>
        <v/>
      </c>
      <c r="E593" s="68" t="str">
        <f>IF(OR($A593="",$AE$3=""),"",IFERROR(IF(ISBLANK(INDEX('Agents Shift'!$F:$S,MATCH($A593,'Agents Shift'!$B:$B,0),$AE$3)),"",INDEX('Agents Shift'!$F:$S,MATCH($A593,'Agents Shift'!$B:$B,0),$AE$3)),""))</f>
        <v/>
      </c>
      <c r="F593" s="68" t="str">
        <f>IF(OR($A593="",$AE$3=""),"",IFERROR(IF(ISBLANK(INDEX('Agents Shift'!$F:$S,MATCH($A593,'Agents Shift'!$B:$B,0),$AE$3+1)),"",INDEX('Agents Shift'!$F:$S,MATCH($A593,'Agents Shift'!$B:$B,0),$AE$3+1)),""))</f>
        <v/>
      </c>
      <c r="G593" s="20" t="str">
        <f>IF($A593="","",_xlfn.XLOOKUP($A593,HC!$A:$A,HC!$C:$C,""))</f>
        <v/>
      </c>
      <c r="H593" s="20" t="str">
        <f t="shared" si="117"/>
        <v/>
      </c>
      <c r="I593" s="19" t="str">
        <f t="shared" si="118"/>
        <v/>
      </c>
      <c r="J593" s="19" t="str">
        <f>IF(OR($A593="",$H593=""),"",IF($H593="Not in Web Tool","Unmatched",_xlfn.XLOOKUP($H593,'RAW Data'!$E:$E,'RAW Data'!$F:$F,"Unmapped")))</f>
        <v/>
      </c>
      <c r="K593" s="19" t="str">
        <f t="shared" si="119"/>
        <v/>
      </c>
      <c r="M593" s="21" t="str">
        <f t="shared" si="120"/>
        <v/>
      </c>
      <c r="N593" s="21" t="str">
        <f t="shared" si="121"/>
        <v/>
      </c>
      <c r="P593" s="22" t="s">
        <v>34</v>
      </c>
      <c r="Q593" s="23">
        <v>589</v>
      </c>
      <c r="R593" s="23" t="str">
        <f>IF($C$3="Live Paste",IF($P593="","",$P593&amp;""),IF($AD$3="","",INDEX('Extraction History'!$A$3:$DT$9102,$Q593,$AD$3)&amp;""))</f>
        <v>Employee State</v>
      </c>
      <c r="S593" s="23">
        <f t="shared" si="128"/>
        <v>3531</v>
      </c>
      <c r="T593" s="23" t="str">
        <f t="shared" si="122"/>
        <v/>
      </c>
      <c r="U593" s="23" t="str">
        <f t="shared" si="123"/>
        <v/>
      </c>
      <c r="V593" s="24" t="str">
        <f t="shared" si="124"/>
        <v/>
      </c>
      <c r="W593" s="23">
        <f t="shared" si="129"/>
        <v>3532</v>
      </c>
      <c r="X593" s="23" t="str">
        <f t="shared" si="125"/>
        <v/>
      </c>
      <c r="Y593" s="23" t="str">
        <f t="shared" si="126"/>
        <v/>
      </c>
      <c r="Z593" s="23" t="str">
        <f t="shared" si="127"/>
        <v/>
      </c>
      <c r="AA593" s="25" t="str">
        <f>IF($U593="","",IF(COUNTIF(HC!$C:$C,$U593)&gt;0,"Y",IF(COUNTIF($U$5:$U593,$U593)=1,"N","dup")))</f>
        <v/>
      </c>
    </row>
    <row r="594" spans="1:27" x14ac:dyDescent="0.3">
      <c r="A594" s="19" t="str">
        <f>IF(INDEX('Agents Shift'!$B:$B,ROW())="","",INDEX('Agents Shift'!$B:$B,ROW()))</f>
        <v/>
      </c>
      <c r="B594" s="20" t="str">
        <f>IF($A594="","",_xlfn.XLOOKUP($A594,HC!$A:$A,HC!$B:$B,""))</f>
        <v/>
      </c>
      <c r="C594" s="19" t="str">
        <f>IF($A594="","",_xlfn.XLOOKUP($A594,HC!$A:$A,HC!$E:$E,""))</f>
        <v/>
      </c>
      <c r="D594" s="20" t="str">
        <f>IF($A594="","",_xlfn.XLOOKUP($A594,HC!$A:$A,HC!$D:$D,""))</f>
        <v/>
      </c>
      <c r="E594" s="68" t="str">
        <f>IF(OR($A594="",$AE$3=""),"",IFERROR(IF(ISBLANK(INDEX('Agents Shift'!$F:$S,MATCH($A594,'Agents Shift'!$B:$B,0),$AE$3)),"",INDEX('Agents Shift'!$F:$S,MATCH($A594,'Agents Shift'!$B:$B,0),$AE$3)),""))</f>
        <v/>
      </c>
      <c r="F594" s="68" t="str">
        <f>IF(OR($A594="",$AE$3=""),"",IFERROR(IF(ISBLANK(INDEX('Agents Shift'!$F:$S,MATCH($A594,'Agents Shift'!$B:$B,0),$AE$3+1)),"",INDEX('Agents Shift'!$F:$S,MATCH($A594,'Agents Shift'!$B:$B,0),$AE$3+1)),""))</f>
        <v/>
      </c>
      <c r="G594" s="20" t="str">
        <f>IF($A594="","",_xlfn.XLOOKUP($A594,HC!$A:$A,HC!$C:$C,""))</f>
        <v/>
      </c>
      <c r="H594" s="20" t="str">
        <f t="shared" si="117"/>
        <v/>
      </c>
      <c r="I594" s="19" t="str">
        <f t="shared" si="118"/>
        <v/>
      </c>
      <c r="J594" s="19" t="str">
        <f>IF(OR($A594="",$H594=""),"",IF($H594="Not in Web Tool","Unmatched",_xlfn.XLOOKUP($H594,'RAW Data'!$E:$E,'RAW Data'!$F:$F,"Unmapped")))</f>
        <v/>
      </c>
      <c r="K594" s="19" t="str">
        <f t="shared" si="119"/>
        <v/>
      </c>
      <c r="M594" s="21" t="str">
        <f t="shared" si="120"/>
        <v/>
      </c>
      <c r="N594" s="21" t="str">
        <f t="shared" si="121"/>
        <v/>
      </c>
      <c r="P594" s="22" t="s">
        <v>39</v>
      </c>
      <c r="Q594" s="23">
        <v>590</v>
      </c>
      <c r="R594" s="23" t="str">
        <f>IF($C$3="Live Paste",IF($P594="","",$P594&amp;""),IF($AD$3="","",INDEX('Extraction History'!$A$3:$DT$9102,$Q594,$AD$3)&amp;""))</f>
        <v>DA</v>
      </c>
      <c r="S594" s="23">
        <f t="shared" si="128"/>
        <v>3537</v>
      </c>
      <c r="T594" s="23" t="str">
        <f t="shared" si="122"/>
        <v/>
      </c>
      <c r="U594" s="23" t="str">
        <f t="shared" si="123"/>
        <v/>
      </c>
      <c r="V594" s="24" t="str">
        <f t="shared" si="124"/>
        <v/>
      </c>
      <c r="W594" s="23">
        <f t="shared" si="129"/>
        <v>3538</v>
      </c>
      <c r="X594" s="23" t="str">
        <f t="shared" si="125"/>
        <v/>
      </c>
      <c r="Y594" s="23" t="str">
        <f t="shared" si="126"/>
        <v/>
      </c>
      <c r="Z594" s="23" t="str">
        <f t="shared" si="127"/>
        <v/>
      </c>
      <c r="AA594" s="25" t="str">
        <f>IF($U594="","",IF(COUNTIF(HC!$C:$C,$U594)&gt;0,"Y",IF(COUNTIF($U$5:$U594,$U594)=1,"N","dup")))</f>
        <v/>
      </c>
    </row>
    <row r="595" spans="1:27" x14ac:dyDescent="0.3">
      <c r="A595" s="19" t="str">
        <f>IF(INDEX('Agents Shift'!$B:$B,ROW())="","",INDEX('Agents Shift'!$B:$B,ROW()))</f>
        <v/>
      </c>
      <c r="B595" s="20" t="str">
        <f>IF($A595="","",_xlfn.XLOOKUP($A595,HC!$A:$A,HC!$B:$B,""))</f>
        <v/>
      </c>
      <c r="C595" s="19" t="str">
        <f>IF($A595="","",_xlfn.XLOOKUP($A595,HC!$A:$A,HC!$E:$E,""))</f>
        <v/>
      </c>
      <c r="D595" s="20" t="str">
        <f>IF($A595="","",_xlfn.XLOOKUP($A595,HC!$A:$A,HC!$D:$D,""))</f>
        <v/>
      </c>
      <c r="E595" s="68" t="str">
        <f>IF(OR($A595="",$AE$3=""),"",IFERROR(IF(ISBLANK(INDEX('Agents Shift'!$F:$S,MATCH($A595,'Agents Shift'!$B:$B,0),$AE$3)),"",INDEX('Agents Shift'!$F:$S,MATCH($A595,'Agents Shift'!$B:$B,0),$AE$3)),""))</f>
        <v/>
      </c>
      <c r="F595" s="68" t="str">
        <f>IF(OR($A595="",$AE$3=""),"",IFERROR(IF(ISBLANK(INDEX('Agents Shift'!$F:$S,MATCH($A595,'Agents Shift'!$B:$B,0),$AE$3+1)),"",INDEX('Agents Shift'!$F:$S,MATCH($A595,'Agents Shift'!$B:$B,0),$AE$3+1)),""))</f>
        <v/>
      </c>
      <c r="G595" s="20" t="str">
        <f>IF($A595="","",_xlfn.XLOOKUP($A595,HC!$A:$A,HC!$C:$C,""))</f>
        <v/>
      </c>
      <c r="H595" s="20" t="str">
        <f t="shared" si="117"/>
        <v/>
      </c>
      <c r="I595" s="19" t="str">
        <f t="shared" si="118"/>
        <v/>
      </c>
      <c r="J595" s="19" t="str">
        <f>IF(OR($A595="",$H595=""),"",IF($H595="Not in Web Tool","Unmatched",_xlfn.XLOOKUP($H595,'RAW Data'!$E:$E,'RAW Data'!$F:$F,"Unmapped")))</f>
        <v/>
      </c>
      <c r="K595" s="19" t="str">
        <f t="shared" si="119"/>
        <v/>
      </c>
      <c r="M595" s="21" t="str">
        <f t="shared" si="120"/>
        <v/>
      </c>
      <c r="N595" s="21" t="str">
        <f t="shared" si="121"/>
        <v/>
      </c>
      <c r="P595" s="22" t="s">
        <v>312</v>
      </c>
      <c r="Q595" s="23">
        <v>591</v>
      </c>
      <c r="R595" s="23" t="str">
        <f>IF($C$3="Live Paste",IF($P595="","",$P595&amp;""),IF($AD$3="","",INDEX('Extraction History'!$A$3:$DT$9102,$Q595,$AD$3)&amp;""))</f>
        <v>Dummy_USR 80 20050</v>
      </c>
      <c r="S595" s="23">
        <f t="shared" si="128"/>
        <v>3543</v>
      </c>
      <c r="T595" s="23" t="str">
        <f t="shared" si="122"/>
        <v/>
      </c>
      <c r="U595" s="23" t="str">
        <f t="shared" si="123"/>
        <v/>
      </c>
      <c r="V595" s="24" t="str">
        <f t="shared" si="124"/>
        <v/>
      </c>
      <c r="W595" s="23">
        <f t="shared" si="129"/>
        <v>3544</v>
      </c>
      <c r="X595" s="23" t="str">
        <f t="shared" si="125"/>
        <v/>
      </c>
      <c r="Y595" s="23" t="str">
        <f t="shared" si="126"/>
        <v/>
      </c>
      <c r="Z595" s="23" t="str">
        <f t="shared" si="127"/>
        <v/>
      </c>
      <c r="AA595" s="25" t="str">
        <f>IF($U595="","",IF(COUNTIF(HC!$C:$C,$U595)&gt;0,"Y",IF(COUNTIF($U$5:$U595,$U595)=1,"N","dup")))</f>
        <v/>
      </c>
    </row>
    <row r="596" spans="1:27" x14ac:dyDescent="0.3">
      <c r="A596" s="19" t="str">
        <f>IF(INDEX('Agents Shift'!$B:$B,ROW())="","",INDEX('Agents Shift'!$B:$B,ROW()))</f>
        <v/>
      </c>
      <c r="B596" s="20" t="str">
        <f>IF($A596="","",_xlfn.XLOOKUP($A596,HC!$A:$A,HC!$B:$B,""))</f>
        <v/>
      </c>
      <c r="C596" s="19" t="str">
        <f>IF($A596="","",_xlfn.XLOOKUP($A596,HC!$A:$A,HC!$E:$E,""))</f>
        <v/>
      </c>
      <c r="D596" s="20" t="str">
        <f>IF($A596="","",_xlfn.XLOOKUP($A596,HC!$A:$A,HC!$D:$D,""))</f>
        <v/>
      </c>
      <c r="E596" s="68" t="str">
        <f>IF(OR($A596="",$AE$3=""),"",IFERROR(IF(ISBLANK(INDEX('Agents Shift'!$F:$S,MATCH($A596,'Agents Shift'!$B:$B,0),$AE$3)),"",INDEX('Agents Shift'!$F:$S,MATCH($A596,'Agents Shift'!$B:$B,0),$AE$3)),""))</f>
        <v/>
      </c>
      <c r="F596" s="68" t="str">
        <f>IF(OR($A596="",$AE$3=""),"",IFERROR(IF(ISBLANK(INDEX('Agents Shift'!$F:$S,MATCH($A596,'Agents Shift'!$B:$B,0),$AE$3+1)),"",INDEX('Agents Shift'!$F:$S,MATCH($A596,'Agents Shift'!$B:$B,0),$AE$3+1)),""))</f>
        <v/>
      </c>
      <c r="G596" s="20" t="str">
        <f>IF($A596="","",_xlfn.XLOOKUP($A596,HC!$A:$A,HC!$C:$C,""))</f>
        <v/>
      </c>
      <c r="H596" s="20" t="str">
        <f t="shared" si="117"/>
        <v/>
      </c>
      <c r="I596" s="19" t="str">
        <f t="shared" si="118"/>
        <v/>
      </c>
      <c r="J596" s="19" t="str">
        <f>IF(OR($A596="",$H596=""),"",IF($H596="Not in Web Tool","Unmatched",_xlfn.XLOOKUP($H596,'RAW Data'!$E:$E,'RAW Data'!$F:$F,"Unmapped")))</f>
        <v/>
      </c>
      <c r="K596" s="19" t="str">
        <f t="shared" si="119"/>
        <v/>
      </c>
      <c r="M596" s="21" t="str">
        <f t="shared" si="120"/>
        <v/>
      </c>
      <c r="N596" s="21" t="str">
        <f t="shared" si="121"/>
        <v/>
      </c>
      <c r="P596" s="22" t="s">
        <v>313</v>
      </c>
      <c r="Q596" s="23">
        <v>592</v>
      </c>
      <c r="R596" s="23" t="str">
        <f>IF($C$3="Live Paste",IF($P596="","",$P596&amp;""),IF($AD$3="","",INDEX('Extraction History'!$A$3:$DT$9102,$Q596,$AD$3)&amp;""))</f>
        <v>ACD · 04:14</v>
      </c>
      <c r="S596" s="23">
        <f t="shared" si="128"/>
        <v>3549</v>
      </c>
      <c r="T596" s="23" t="str">
        <f t="shared" si="122"/>
        <v/>
      </c>
      <c r="U596" s="23" t="str">
        <f t="shared" si="123"/>
        <v/>
      </c>
      <c r="V596" s="24" t="str">
        <f t="shared" si="124"/>
        <v/>
      </c>
      <c r="W596" s="23">
        <f t="shared" si="129"/>
        <v>3550</v>
      </c>
      <c r="X596" s="23" t="str">
        <f t="shared" si="125"/>
        <v/>
      </c>
      <c r="Y596" s="23" t="str">
        <f t="shared" si="126"/>
        <v/>
      </c>
      <c r="Z596" s="23" t="str">
        <f t="shared" si="127"/>
        <v/>
      </c>
      <c r="AA596" s="25" t="str">
        <f>IF($U596="","",IF(COUNTIF(HC!$C:$C,$U596)&gt;0,"Y",IF(COUNTIF($U$5:$U596,$U596)=1,"N","dup")))</f>
        <v/>
      </c>
    </row>
    <row r="597" spans="1:27" x14ac:dyDescent="0.3">
      <c r="A597" s="19" t="str">
        <f>IF(INDEX('Agents Shift'!$B:$B,ROW())="","",INDEX('Agents Shift'!$B:$B,ROW()))</f>
        <v/>
      </c>
      <c r="B597" s="20" t="str">
        <f>IF($A597="","",_xlfn.XLOOKUP($A597,HC!$A:$A,HC!$B:$B,""))</f>
        <v/>
      </c>
      <c r="C597" s="19" t="str">
        <f>IF($A597="","",_xlfn.XLOOKUP($A597,HC!$A:$A,HC!$E:$E,""))</f>
        <v/>
      </c>
      <c r="D597" s="20" t="str">
        <f>IF($A597="","",_xlfn.XLOOKUP($A597,HC!$A:$A,HC!$D:$D,""))</f>
        <v/>
      </c>
      <c r="E597" s="68" t="str">
        <f>IF(OR($A597="",$AE$3=""),"",IFERROR(IF(ISBLANK(INDEX('Agents Shift'!$F:$S,MATCH($A597,'Agents Shift'!$B:$B,0),$AE$3)),"",INDEX('Agents Shift'!$F:$S,MATCH($A597,'Agents Shift'!$B:$B,0),$AE$3)),""))</f>
        <v/>
      </c>
      <c r="F597" s="68" t="str">
        <f>IF(OR($A597="",$AE$3=""),"",IFERROR(IF(ISBLANK(INDEX('Agents Shift'!$F:$S,MATCH($A597,'Agents Shift'!$B:$B,0),$AE$3+1)),"",INDEX('Agents Shift'!$F:$S,MATCH($A597,'Agents Shift'!$B:$B,0),$AE$3+1)),""))</f>
        <v/>
      </c>
      <c r="G597" s="20" t="str">
        <f>IF($A597="","",_xlfn.XLOOKUP($A597,HC!$A:$A,HC!$C:$C,""))</f>
        <v/>
      </c>
      <c r="H597" s="20" t="str">
        <f t="shared" si="117"/>
        <v/>
      </c>
      <c r="I597" s="19" t="str">
        <f t="shared" si="118"/>
        <v/>
      </c>
      <c r="J597" s="19" t="str">
        <f>IF(OR($A597="",$H597=""),"",IF($H597="Not in Web Tool","Unmatched",_xlfn.XLOOKUP($H597,'RAW Data'!$E:$E,'RAW Data'!$F:$F,"Unmapped")))</f>
        <v/>
      </c>
      <c r="K597" s="19" t="str">
        <f t="shared" si="119"/>
        <v/>
      </c>
      <c r="M597" s="21" t="str">
        <f t="shared" si="120"/>
        <v/>
      </c>
      <c r="N597" s="21" t="str">
        <f t="shared" si="121"/>
        <v/>
      </c>
      <c r="P597" s="22" t="s">
        <v>314</v>
      </c>
      <c r="Q597" s="23">
        <v>593</v>
      </c>
      <c r="R597" s="23" t="str">
        <f>IF($C$3="Live Paste",IF($P597="","",$P597&amp;""),IF($AD$3="","",INDEX('Extraction History'!$A$3:$DT$9102,$Q597,$AD$3)&amp;""))</f>
        <v> 6  4  4</v>
      </c>
      <c r="S597" s="23">
        <f t="shared" si="128"/>
        <v>3555</v>
      </c>
      <c r="T597" s="23" t="str">
        <f t="shared" si="122"/>
        <v/>
      </c>
      <c r="U597" s="23" t="str">
        <f t="shared" si="123"/>
        <v/>
      </c>
      <c r="V597" s="24" t="str">
        <f t="shared" si="124"/>
        <v/>
      </c>
      <c r="W597" s="23">
        <f t="shared" si="129"/>
        <v>3556</v>
      </c>
      <c r="X597" s="23" t="str">
        <f t="shared" si="125"/>
        <v/>
      </c>
      <c r="Y597" s="23" t="str">
        <f t="shared" si="126"/>
        <v/>
      </c>
      <c r="Z597" s="23" t="str">
        <f t="shared" si="127"/>
        <v/>
      </c>
      <c r="AA597" s="25" t="str">
        <f>IF($U597="","",IF(COUNTIF(HC!$C:$C,$U597)&gt;0,"Y",IF(COUNTIF($U$5:$U597,$U597)=1,"N","dup")))</f>
        <v/>
      </c>
    </row>
    <row r="598" spans="1:27" x14ac:dyDescent="0.3">
      <c r="A598" s="19" t="str">
        <f>IF(INDEX('Agents Shift'!$B:$B,ROW())="","",INDEX('Agents Shift'!$B:$B,ROW()))</f>
        <v/>
      </c>
      <c r="B598" s="20" t="str">
        <f>IF($A598="","",_xlfn.XLOOKUP($A598,HC!$A:$A,HC!$B:$B,""))</f>
        <v/>
      </c>
      <c r="C598" s="19" t="str">
        <f>IF($A598="","",_xlfn.XLOOKUP($A598,HC!$A:$A,HC!$E:$E,""))</f>
        <v/>
      </c>
      <c r="D598" s="20" t="str">
        <f>IF($A598="","",_xlfn.XLOOKUP($A598,HC!$A:$A,HC!$D:$D,""))</f>
        <v/>
      </c>
      <c r="E598" s="68" t="str">
        <f>IF(OR($A598="",$AE$3=""),"",IFERROR(IF(ISBLANK(INDEX('Agents Shift'!$F:$S,MATCH($A598,'Agents Shift'!$B:$B,0),$AE$3)),"",INDEX('Agents Shift'!$F:$S,MATCH($A598,'Agents Shift'!$B:$B,0),$AE$3)),""))</f>
        <v/>
      </c>
      <c r="F598" s="68" t="str">
        <f>IF(OR($A598="",$AE$3=""),"",IFERROR(IF(ISBLANK(INDEX('Agents Shift'!$F:$S,MATCH($A598,'Agents Shift'!$B:$B,0),$AE$3+1)),"",INDEX('Agents Shift'!$F:$S,MATCH($A598,'Agents Shift'!$B:$B,0),$AE$3+1)),""))</f>
        <v/>
      </c>
      <c r="G598" s="20" t="str">
        <f>IF($A598="","",_xlfn.XLOOKUP($A598,HC!$A:$A,HC!$C:$C,""))</f>
        <v/>
      </c>
      <c r="H598" s="20" t="str">
        <f t="shared" si="117"/>
        <v/>
      </c>
      <c r="I598" s="19" t="str">
        <f t="shared" si="118"/>
        <v/>
      </c>
      <c r="J598" s="19" t="str">
        <f>IF(OR($A598="",$H598=""),"",IF($H598="Not in Web Tool","Unmatched",_xlfn.XLOOKUP($H598,'RAW Data'!$E:$E,'RAW Data'!$F:$F,"Unmapped")))</f>
        <v/>
      </c>
      <c r="K598" s="19" t="str">
        <f t="shared" si="119"/>
        <v/>
      </c>
      <c r="M598" s="21" t="str">
        <f t="shared" si="120"/>
        <v/>
      </c>
      <c r="N598" s="21" t="str">
        <f t="shared" si="121"/>
        <v/>
      </c>
      <c r="P598" s="22" t="s">
        <v>315</v>
      </c>
      <c r="Q598" s="23">
        <v>594</v>
      </c>
      <c r="R598" s="23" t="str">
        <f>IF($C$3="Live Paste",IF($P598="","",$P598&amp;""),IF($AD$3="","",INDEX('Extraction History'!$A$3:$DT$9102,$Q598,$AD$3)&amp;""))</f>
        <v> --:--:--  --:--:-- 9 June 2026 09:05 · 06:54:22</v>
      </c>
      <c r="S598" s="23">
        <f t="shared" si="128"/>
        <v>3561</v>
      </c>
      <c r="T598" s="23" t="str">
        <f t="shared" si="122"/>
        <v/>
      </c>
      <c r="U598" s="23" t="str">
        <f t="shared" si="123"/>
        <v/>
      </c>
      <c r="V598" s="24" t="str">
        <f t="shared" si="124"/>
        <v/>
      </c>
      <c r="W598" s="23">
        <f t="shared" si="129"/>
        <v>3562</v>
      </c>
      <c r="X598" s="23" t="str">
        <f t="shared" si="125"/>
        <v/>
      </c>
      <c r="Y598" s="23" t="str">
        <f t="shared" si="126"/>
        <v/>
      </c>
      <c r="Z598" s="23" t="str">
        <f t="shared" si="127"/>
        <v/>
      </c>
      <c r="AA598" s="25" t="str">
        <f>IF($U598="","",IF(COUNTIF(HC!$C:$C,$U598)&gt;0,"Y",IF(COUNTIF($U$5:$U598,$U598)=1,"N","dup")))</f>
        <v/>
      </c>
    </row>
    <row r="599" spans="1:27" x14ac:dyDescent="0.3">
      <c r="A599" s="19" t="str">
        <f>IF(INDEX('Agents Shift'!$B:$B,ROW())="","",INDEX('Agents Shift'!$B:$B,ROW()))</f>
        <v/>
      </c>
      <c r="B599" s="20" t="str">
        <f>IF($A599="","",_xlfn.XLOOKUP($A599,HC!$A:$A,HC!$B:$B,""))</f>
        <v/>
      </c>
      <c r="C599" s="19" t="str">
        <f>IF($A599="","",_xlfn.XLOOKUP($A599,HC!$A:$A,HC!$E:$E,""))</f>
        <v/>
      </c>
      <c r="D599" s="20" t="str">
        <f>IF($A599="","",_xlfn.XLOOKUP($A599,HC!$A:$A,HC!$D:$D,""))</f>
        <v/>
      </c>
      <c r="E599" s="68" t="str">
        <f>IF(OR($A599="",$AE$3=""),"",IFERROR(IF(ISBLANK(INDEX('Agents Shift'!$F:$S,MATCH($A599,'Agents Shift'!$B:$B,0),$AE$3)),"",INDEX('Agents Shift'!$F:$S,MATCH($A599,'Agents Shift'!$B:$B,0),$AE$3)),""))</f>
        <v/>
      </c>
      <c r="F599" s="68" t="str">
        <f>IF(OR($A599="",$AE$3=""),"",IFERROR(IF(ISBLANK(INDEX('Agents Shift'!$F:$S,MATCH($A599,'Agents Shift'!$B:$B,0),$AE$3+1)),"",INDEX('Agents Shift'!$F:$S,MATCH($A599,'Agents Shift'!$B:$B,0),$AE$3+1)),""))</f>
        <v/>
      </c>
      <c r="G599" s="20" t="str">
        <f>IF($A599="","",_xlfn.XLOOKUP($A599,HC!$A:$A,HC!$C:$C,""))</f>
        <v/>
      </c>
      <c r="H599" s="20" t="str">
        <f t="shared" si="117"/>
        <v/>
      </c>
      <c r="I599" s="19" t="str">
        <f t="shared" si="118"/>
        <v/>
      </c>
      <c r="J599" s="19" t="str">
        <f>IF(OR($A599="",$H599=""),"",IF($H599="Not in Web Tool","Unmatched",_xlfn.XLOOKUP($H599,'RAW Data'!$E:$E,'RAW Data'!$F:$F,"Unmapped")))</f>
        <v/>
      </c>
      <c r="K599" s="19" t="str">
        <f t="shared" si="119"/>
        <v/>
      </c>
      <c r="M599" s="21" t="str">
        <f t="shared" si="120"/>
        <v/>
      </c>
      <c r="N599" s="21" t="str">
        <f t="shared" si="121"/>
        <v/>
      </c>
      <c r="P599" s="22" t="s">
        <v>34</v>
      </c>
      <c r="Q599" s="23">
        <v>595</v>
      </c>
      <c r="R599" s="23" t="str">
        <f>IF($C$3="Live Paste",IF($P599="","",$P599&amp;""),IF($AD$3="","",INDEX('Extraction History'!$A$3:$DT$9102,$Q599,$AD$3)&amp;""))</f>
        <v>Employee State</v>
      </c>
      <c r="S599" s="23">
        <f t="shared" si="128"/>
        <v>3567</v>
      </c>
      <c r="T599" s="23" t="str">
        <f t="shared" si="122"/>
        <v/>
      </c>
      <c r="U599" s="23" t="str">
        <f t="shared" si="123"/>
        <v/>
      </c>
      <c r="V599" s="24" t="str">
        <f t="shared" si="124"/>
        <v/>
      </c>
      <c r="W599" s="23">
        <f t="shared" si="129"/>
        <v>3568</v>
      </c>
      <c r="X599" s="23" t="str">
        <f t="shared" si="125"/>
        <v/>
      </c>
      <c r="Y599" s="23" t="str">
        <f t="shared" si="126"/>
        <v/>
      </c>
      <c r="Z599" s="23" t="str">
        <f t="shared" si="127"/>
        <v/>
      </c>
      <c r="AA599" s="25" t="str">
        <f>IF($U599="","",IF(COUNTIF(HC!$C:$C,$U599)&gt;0,"Y",IF(COUNTIF($U$5:$U599,$U599)=1,"N","dup")))</f>
        <v/>
      </c>
    </row>
    <row r="600" spans="1:27" x14ac:dyDescent="0.3">
      <c r="A600" s="19" t="str">
        <f>IF(INDEX('Agents Shift'!$B:$B,ROW())="","",INDEX('Agents Shift'!$B:$B,ROW()))</f>
        <v/>
      </c>
      <c r="B600" s="20" t="str">
        <f>IF($A600="","",_xlfn.XLOOKUP($A600,HC!$A:$A,HC!$B:$B,""))</f>
        <v/>
      </c>
      <c r="C600" s="19" t="str">
        <f>IF($A600="","",_xlfn.XLOOKUP($A600,HC!$A:$A,HC!$E:$E,""))</f>
        <v/>
      </c>
      <c r="D600" s="20" t="str">
        <f>IF($A600="","",_xlfn.XLOOKUP($A600,HC!$A:$A,HC!$D:$D,""))</f>
        <v/>
      </c>
      <c r="E600" s="68" t="str">
        <f>IF(OR($A600="",$AE$3=""),"",IFERROR(IF(ISBLANK(INDEX('Agents Shift'!$F:$S,MATCH($A600,'Agents Shift'!$B:$B,0),$AE$3)),"",INDEX('Agents Shift'!$F:$S,MATCH($A600,'Agents Shift'!$B:$B,0),$AE$3)),""))</f>
        <v/>
      </c>
      <c r="F600" s="68" t="str">
        <f>IF(OR($A600="",$AE$3=""),"",IFERROR(IF(ISBLANK(INDEX('Agents Shift'!$F:$S,MATCH($A600,'Agents Shift'!$B:$B,0),$AE$3+1)),"",INDEX('Agents Shift'!$F:$S,MATCH($A600,'Agents Shift'!$B:$B,0),$AE$3+1)),""))</f>
        <v/>
      </c>
      <c r="G600" s="20" t="str">
        <f>IF($A600="","",_xlfn.XLOOKUP($A600,HC!$A:$A,HC!$C:$C,""))</f>
        <v/>
      </c>
      <c r="H600" s="20" t="str">
        <f t="shared" si="117"/>
        <v/>
      </c>
      <c r="I600" s="19" t="str">
        <f t="shared" si="118"/>
        <v/>
      </c>
      <c r="J600" s="19" t="str">
        <f>IF(OR($A600="",$H600=""),"",IF($H600="Not in Web Tool","Unmatched",_xlfn.XLOOKUP($H600,'RAW Data'!$E:$E,'RAW Data'!$F:$F,"Unmapped")))</f>
        <v/>
      </c>
      <c r="K600" s="19" t="str">
        <f t="shared" si="119"/>
        <v/>
      </c>
      <c r="M600" s="21" t="str">
        <f t="shared" si="120"/>
        <v/>
      </c>
      <c r="N600" s="21" t="str">
        <f t="shared" si="121"/>
        <v/>
      </c>
      <c r="P600" s="22" t="s">
        <v>39</v>
      </c>
      <c r="Q600" s="23">
        <v>596</v>
      </c>
      <c r="R600" s="23" t="str">
        <f>IF($C$3="Live Paste",IF($P600="","",$P600&amp;""),IF($AD$3="","",INDEX('Extraction History'!$A$3:$DT$9102,$Q600,$AD$3)&amp;""))</f>
        <v>DA</v>
      </c>
      <c r="S600" s="23">
        <f t="shared" si="128"/>
        <v>3573</v>
      </c>
      <c r="T600" s="23" t="str">
        <f t="shared" si="122"/>
        <v/>
      </c>
      <c r="U600" s="23" t="str">
        <f t="shared" si="123"/>
        <v/>
      </c>
      <c r="V600" s="24" t="str">
        <f t="shared" si="124"/>
        <v/>
      </c>
      <c r="W600" s="23">
        <f t="shared" si="129"/>
        <v>3574</v>
      </c>
      <c r="X600" s="23" t="str">
        <f t="shared" si="125"/>
        <v/>
      </c>
      <c r="Y600" s="23" t="str">
        <f t="shared" si="126"/>
        <v/>
      </c>
      <c r="Z600" s="23" t="str">
        <f t="shared" si="127"/>
        <v/>
      </c>
      <c r="AA600" s="25" t="str">
        <f>IF($U600="","",IF(COUNTIF(HC!$C:$C,$U600)&gt;0,"Y",IF(COUNTIF($U$5:$U600,$U600)=1,"N","dup")))</f>
        <v/>
      </c>
    </row>
    <row r="601" spans="1:27" x14ac:dyDescent="0.3">
      <c r="A601" s="19" t="str">
        <f>IF(INDEX('Agents Shift'!$B:$B,ROW())="","",INDEX('Agents Shift'!$B:$B,ROW()))</f>
        <v/>
      </c>
      <c r="B601" s="20" t="str">
        <f>IF($A601="","",_xlfn.XLOOKUP($A601,HC!$A:$A,HC!$B:$B,""))</f>
        <v/>
      </c>
      <c r="C601" s="19" t="str">
        <f>IF($A601="","",_xlfn.XLOOKUP($A601,HC!$A:$A,HC!$E:$E,""))</f>
        <v/>
      </c>
      <c r="D601" s="20" t="str">
        <f>IF($A601="","",_xlfn.XLOOKUP($A601,HC!$A:$A,HC!$D:$D,""))</f>
        <v/>
      </c>
      <c r="E601" s="68" t="str">
        <f>IF(OR($A601="",$AE$3=""),"",IFERROR(IF(ISBLANK(INDEX('Agents Shift'!$F:$S,MATCH($A601,'Agents Shift'!$B:$B,0),$AE$3)),"",INDEX('Agents Shift'!$F:$S,MATCH($A601,'Agents Shift'!$B:$B,0),$AE$3)),""))</f>
        <v/>
      </c>
      <c r="F601" s="68" t="str">
        <f>IF(OR($A601="",$AE$3=""),"",IFERROR(IF(ISBLANK(INDEX('Agents Shift'!$F:$S,MATCH($A601,'Agents Shift'!$B:$B,0),$AE$3+1)),"",INDEX('Agents Shift'!$F:$S,MATCH($A601,'Agents Shift'!$B:$B,0),$AE$3+1)),""))</f>
        <v/>
      </c>
      <c r="G601" s="20" t="str">
        <f>IF($A601="","",_xlfn.XLOOKUP($A601,HC!$A:$A,HC!$C:$C,""))</f>
        <v/>
      </c>
      <c r="H601" s="20" t="str">
        <f t="shared" si="117"/>
        <v/>
      </c>
      <c r="I601" s="19" t="str">
        <f t="shared" si="118"/>
        <v/>
      </c>
      <c r="J601" s="19" t="str">
        <f>IF(OR($A601="",$H601=""),"",IF($H601="Not in Web Tool","Unmatched",_xlfn.XLOOKUP($H601,'RAW Data'!$E:$E,'RAW Data'!$F:$F,"Unmapped")))</f>
        <v/>
      </c>
      <c r="K601" s="19" t="str">
        <f t="shared" si="119"/>
        <v/>
      </c>
      <c r="M601" s="21" t="str">
        <f t="shared" si="120"/>
        <v/>
      </c>
      <c r="N601" s="21" t="str">
        <f t="shared" si="121"/>
        <v/>
      </c>
      <c r="P601" s="22" t="s">
        <v>316</v>
      </c>
      <c r="Q601" s="23">
        <v>597</v>
      </c>
      <c r="R601" s="23" t="str">
        <f>IF($C$3="Live Paste",IF($P601="","",$P601&amp;""),IF($AD$3="","",INDEX('Extraction History'!$A$3:$DT$9102,$Q601,$AD$3)&amp;""))</f>
        <v>Dummy_USR 79 20039</v>
      </c>
      <c r="S601" s="23">
        <f t="shared" si="128"/>
        <v>3579</v>
      </c>
      <c r="T601" s="23" t="str">
        <f t="shared" si="122"/>
        <v/>
      </c>
      <c r="U601" s="23" t="str">
        <f t="shared" si="123"/>
        <v/>
      </c>
      <c r="V601" s="24" t="str">
        <f t="shared" si="124"/>
        <v/>
      </c>
      <c r="W601" s="23">
        <f t="shared" si="129"/>
        <v>3580</v>
      </c>
      <c r="X601" s="23" t="str">
        <f t="shared" si="125"/>
        <v/>
      </c>
      <c r="Y601" s="23" t="str">
        <f t="shared" si="126"/>
        <v/>
      </c>
      <c r="Z601" s="23" t="str">
        <f t="shared" si="127"/>
        <v/>
      </c>
      <c r="AA601" s="25" t="str">
        <f>IF($U601="","",IF(COUNTIF(HC!$C:$C,$U601)&gt;0,"Y",IF(COUNTIF($U$5:$U601,$U601)=1,"N","dup")))</f>
        <v/>
      </c>
    </row>
    <row r="602" spans="1:27" x14ac:dyDescent="0.3">
      <c r="A602" s="19" t="str">
        <f>IF(INDEX('Agents Shift'!$B:$B,ROW())="","",INDEX('Agents Shift'!$B:$B,ROW()))</f>
        <v/>
      </c>
      <c r="B602" s="20" t="str">
        <f>IF($A602="","",_xlfn.XLOOKUP($A602,HC!$A:$A,HC!$B:$B,""))</f>
        <v/>
      </c>
      <c r="C602" s="19" t="str">
        <f>IF($A602="","",_xlfn.XLOOKUP($A602,HC!$A:$A,HC!$E:$E,""))</f>
        <v/>
      </c>
      <c r="D602" s="20" t="str">
        <f>IF($A602="","",_xlfn.XLOOKUP($A602,HC!$A:$A,HC!$D:$D,""))</f>
        <v/>
      </c>
      <c r="E602" s="68" t="str">
        <f>IF(OR($A602="",$AE$3=""),"",IFERROR(IF(ISBLANK(INDEX('Agents Shift'!$F:$S,MATCH($A602,'Agents Shift'!$B:$B,0),$AE$3)),"",INDEX('Agents Shift'!$F:$S,MATCH($A602,'Agents Shift'!$B:$B,0),$AE$3)),""))</f>
        <v/>
      </c>
      <c r="F602" s="68" t="str">
        <f>IF(OR($A602="",$AE$3=""),"",IFERROR(IF(ISBLANK(INDEX('Agents Shift'!$F:$S,MATCH($A602,'Agents Shift'!$B:$B,0),$AE$3+1)),"",INDEX('Agents Shift'!$F:$S,MATCH($A602,'Agents Shift'!$B:$B,0),$AE$3+1)),""))</f>
        <v/>
      </c>
      <c r="G602" s="20" t="str">
        <f>IF($A602="","",_xlfn.XLOOKUP($A602,HC!$A:$A,HC!$C:$C,""))</f>
        <v/>
      </c>
      <c r="H602" s="20" t="str">
        <f t="shared" si="117"/>
        <v/>
      </c>
      <c r="I602" s="19" t="str">
        <f t="shared" si="118"/>
        <v/>
      </c>
      <c r="J602" s="19" t="str">
        <f>IF(OR($A602="",$H602=""),"",IF($H602="Not in Web Tool","Unmatched",_xlfn.XLOOKUP($H602,'RAW Data'!$E:$E,'RAW Data'!$F:$F,"Unmapped")))</f>
        <v/>
      </c>
      <c r="K602" s="19" t="str">
        <f t="shared" si="119"/>
        <v/>
      </c>
      <c r="M602" s="21" t="str">
        <f t="shared" si="120"/>
        <v/>
      </c>
      <c r="N602" s="21" t="str">
        <f t="shared" si="121"/>
        <v/>
      </c>
      <c r="P602" s="22" t="s">
        <v>317</v>
      </c>
      <c r="Q602" s="23">
        <v>598</v>
      </c>
      <c r="R602" s="23" t="str">
        <f>IF($C$3="Live Paste",IF($P602="","",$P602&amp;""),IF($AD$3="","",INDEX('Extraction History'!$A$3:$DT$9102,$Q602,$AD$3)&amp;""))</f>
        <v>Lunch · 13:55</v>
      </c>
      <c r="S602" s="23">
        <f t="shared" si="128"/>
        <v>3585</v>
      </c>
      <c r="T602" s="23" t="str">
        <f t="shared" si="122"/>
        <v/>
      </c>
      <c r="U602" s="23" t="str">
        <f t="shared" si="123"/>
        <v/>
      </c>
      <c r="V602" s="24" t="str">
        <f t="shared" si="124"/>
        <v/>
      </c>
      <c r="W602" s="23">
        <f t="shared" si="129"/>
        <v>3586</v>
      </c>
      <c r="X602" s="23" t="str">
        <f t="shared" si="125"/>
        <v/>
      </c>
      <c r="Y602" s="23" t="str">
        <f t="shared" si="126"/>
        <v/>
      </c>
      <c r="Z602" s="23" t="str">
        <f t="shared" si="127"/>
        <v/>
      </c>
      <c r="AA602" s="25" t="str">
        <f>IF($U602="","",IF(COUNTIF(HC!$C:$C,$U602)&gt;0,"Y",IF(COUNTIF($U$5:$U602,$U602)=1,"N","dup")))</f>
        <v/>
      </c>
    </row>
    <row r="603" spans="1:27" x14ac:dyDescent="0.3">
      <c r="A603" s="19" t="str">
        <f>IF(INDEX('Agents Shift'!$B:$B,ROW())="","",INDEX('Agents Shift'!$B:$B,ROW()))</f>
        <v/>
      </c>
      <c r="B603" s="20" t="str">
        <f>IF($A603="","",_xlfn.XLOOKUP($A603,HC!$A:$A,HC!$B:$B,""))</f>
        <v/>
      </c>
      <c r="C603" s="19" t="str">
        <f>IF($A603="","",_xlfn.XLOOKUP($A603,HC!$A:$A,HC!$E:$E,""))</f>
        <v/>
      </c>
      <c r="D603" s="20" t="str">
        <f>IF($A603="","",_xlfn.XLOOKUP($A603,HC!$A:$A,HC!$D:$D,""))</f>
        <v/>
      </c>
      <c r="E603" s="68" t="str">
        <f>IF(OR($A603="",$AE$3=""),"",IFERROR(IF(ISBLANK(INDEX('Agents Shift'!$F:$S,MATCH($A603,'Agents Shift'!$B:$B,0),$AE$3)),"",INDEX('Agents Shift'!$F:$S,MATCH($A603,'Agents Shift'!$B:$B,0),$AE$3)),""))</f>
        <v/>
      </c>
      <c r="F603" s="68" t="str">
        <f>IF(OR($A603="",$AE$3=""),"",IFERROR(IF(ISBLANK(INDEX('Agents Shift'!$F:$S,MATCH($A603,'Agents Shift'!$B:$B,0),$AE$3+1)),"",INDEX('Agents Shift'!$F:$S,MATCH($A603,'Agents Shift'!$B:$B,0),$AE$3+1)),""))</f>
        <v/>
      </c>
      <c r="G603" s="20" t="str">
        <f>IF($A603="","",_xlfn.XLOOKUP($A603,HC!$A:$A,HC!$C:$C,""))</f>
        <v/>
      </c>
      <c r="H603" s="20" t="str">
        <f t="shared" si="117"/>
        <v/>
      </c>
      <c r="I603" s="19" t="str">
        <f t="shared" si="118"/>
        <v/>
      </c>
      <c r="J603" s="19" t="str">
        <f>IF(OR($A603="",$H603=""),"",IF($H603="Not in Web Tool","Unmatched",_xlfn.XLOOKUP($H603,'RAW Data'!$E:$E,'RAW Data'!$F:$F,"Unmapped")))</f>
        <v/>
      </c>
      <c r="K603" s="19" t="str">
        <f t="shared" si="119"/>
        <v/>
      </c>
      <c r="M603" s="21" t="str">
        <f t="shared" si="120"/>
        <v/>
      </c>
      <c r="N603" s="21" t="str">
        <f t="shared" si="121"/>
        <v/>
      </c>
      <c r="P603" s="22" t="s">
        <v>318</v>
      </c>
      <c r="Q603" s="23">
        <v>599</v>
      </c>
      <c r="R603" s="23" t="str">
        <f>IF($C$3="Live Paste",IF($P603="","",$P603&amp;""),IF($AD$3="","",INDEX('Extraction History'!$A$3:$DT$9102,$Q603,$AD$3)&amp;""))</f>
        <v> 5  6  0</v>
      </c>
      <c r="S603" s="23">
        <f t="shared" si="128"/>
        <v>3591</v>
      </c>
      <c r="T603" s="23" t="str">
        <f t="shared" si="122"/>
        <v/>
      </c>
      <c r="U603" s="23" t="str">
        <f t="shared" si="123"/>
        <v/>
      </c>
      <c r="V603" s="24" t="str">
        <f t="shared" si="124"/>
        <v/>
      </c>
      <c r="W603" s="23">
        <f t="shared" si="129"/>
        <v>3592</v>
      </c>
      <c r="X603" s="23" t="str">
        <f t="shared" si="125"/>
        <v/>
      </c>
      <c r="Y603" s="23" t="str">
        <f t="shared" si="126"/>
        <v/>
      </c>
      <c r="Z603" s="23" t="str">
        <f t="shared" si="127"/>
        <v/>
      </c>
      <c r="AA603" s="25" t="str">
        <f>IF($U603="","",IF(COUNTIF(HC!$C:$C,$U603)&gt;0,"Y",IF(COUNTIF($U$5:$U603,$U603)=1,"N","dup")))</f>
        <v/>
      </c>
    </row>
    <row r="604" spans="1:27" x14ac:dyDescent="0.3">
      <c r="A604" s="19" t="str">
        <f>IF(INDEX('Agents Shift'!$B:$B,ROW())="","",INDEX('Agents Shift'!$B:$B,ROW()))</f>
        <v/>
      </c>
      <c r="B604" s="20" t="str">
        <f>IF($A604="","",_xlfn.XLOOKUP($A604,HC!$A:$A,HC!$B:$B,""))</f>
        <v/>
      </c>
      <c r="C604" s="19" t="str">
        <f>IF($A604="","",_xlfn.XLOOKUP($A604,HC!$A:$A,HC!$E:$E,""))</f>
        <v/>
      </c>
      <c r="D604" s="20" t="str">
        <f>IF($A604="","",_xlfn.XLOOKUP($A604,HC!$A:$A,HC!$D:$D,""))</f>
        <v/>
      </c>
      <c r="E604" s="68" t="str">
        <f>IF(OR($A604="",$AE$3=""),"",IFERROR(IF(ISBLANK(INDEX('Agents Shift'!$F:$S,MATCH($A604,'Agents Shift'!$B:$B,0),$AE$3)),"",INDEX('Agents Shift'!$F:$S,MATCH($A604,'Agents Shift'!$B:$B,0),$AE$3)),""))</f>
        <v/>
      </c>
      <c r="F604" s="68" t="str">
        <f>IF(OR($A604="",$AE$3=""),"",IFERROR(IF(ISBLANK(INDEX('Agents Shift'!$F:$S,MATCH($A604,'Agents Shift'!$B:$B,0),$AE$3+1)),"",INDEX('Agents Shift'!$F:$S,MATCH($A604,'Agents Shift'!$B:$B,0),$AE$3+1)),""))</f>
        <v/>
      </c>
      <c r="G604" s="20" t="str">
        <f>IF($A604="","",_xlfn.XLOOKUP($A604,HC!$A:$A,HC!$C:$C,""))</f>
        <v/>
      </c>
      <c r="H604" s="20" t="str">
        <f t="shared" si="117"/>
        <v/>
      </c>
      <c r="I604" s="19" t="str">
        <f t="shared" si="118"/>
        <v/>
      </c>
      <c r="J604" s="19" t="str">
        <f>IF(OR($A604="",$H604=""),"",IF($H604="Not in Web Tool","Unmatched",_xlfn.XLOOKUP($H604,'RAW Data'!$E:$E,'RAW Data'!$F:$F,"Unmapped")))</f>
        <v/>
      </c>
      <c r="K604" s="19" t="str">
        <f t="shared" si="119"/>
        <v/>
      </c>
      <c r="M604" s="21" t="str">
        <f t="shared" si="120"/>
        <v/>
      </c>
      <c r="N604" s="21" t="str">
        <f t="shared" si="121"/>
        <v/>
      </c>
      <c r="P604" s="22" t="s">
        <v>319</v>
      </c>
      <c r="Q604" s="23">
        <v>600</v>
      </c>
      <c r="R604" s="23" t="str">
        <f>IF($C$3="Live Paste",IF($P604="","",$P604&amp;""),IF($AD$3="","",INDEX('Extraction History'!$A$3:$DT$9102,$Q604,$AD$3)&amp;""))</f>
        <v> --:--:--  --:--:-- 9 June 2026 09:48 · 06:11:09</v>
      </c>
      <c r="S604" s="23">
        <f t="shared" si="128"/>
        <v>3597</v>
      </c>
      <c r="T604" s="23" t="str">
        <f t="shared" si="122"/>
        <v/>
      </c>
      <c r="U604" s="23" t="str">
        <f t="shared" si="123"/>
        <v/>
      </c>
      <c r="V604" s="24" t="str">
        <f t="shared" si="124"/>
        <v/>
      </c>
      <c r="W604" s="23">
        <f t="shared" si="129"/>
        <v>3598</v>
      </c>
      <c r="X604" s="23" t="str">
        <f t="shared" si="125"/>
        <v/>
      </c>
      <c r="Y604" s="23" t="str">
        <f t="shared" si="126"/>
        <v/>
      </c>
      <c r="Z604" s="23" t="str">
        <f t="shared" si="127"/>
        <v/>
      </c>
      <c r="AA604" s="25" t="str">
        <f>IF($U604="","",IF(COUNTIF(HC!$C:$C,$U604)&gt;0,"Y",IF(COUNTIF($U$5:$U604,$U604)=1,"N","dup")))</f>
        <v/>
      </c>
    </row>
    <row r="605" spans="1:27" x14ac:dyDescent="0.3">
      <c r="A605" s="19" t="str">
        <f>IF(INDEX('Agents Shift'!$B:$B,ROW())="","",INDEX('Agents Shift'!$B:$B,ROW()))</f>
        <v/>
      </c>
      <c r="B605" s="20" t="str">
        <f>IF($A605="","",_xlfn.XLOOKUP($A605,HC!$A:$A,HC!$B:$B,""))</f>
        <v/>
      </c>
      <c r="C605" s="19" t="str">
        <f>IF($A605="","",_xlfn.XLOOKUP($A605,HC!$A:$A,HC!$E:$E,""))</f>
        <v/>
      </c>
      <c r="D605" s="20" t="str">
        <f>IF($A605="","",_xlfn.XLOOKUP($A605,HC!$A:$A,HC!$D:$D,""))</f>
        <v/>
      </c>
      <c r="E605" s="68" t="str">
        <f>IF(OR($A605="",$AE$3=""),"",IFERROR(IF(ISBLANK(INDEX('Agents Shift'!$F:$S,MATCH($A605,'Agents Shift'!$B:$B,0),$AE$3)),"",INDEX('Agents Shift'!$F:$S,MATCH($A605,'Agents Shift'!$B:$B,0),$AE$3)),""))</f>
        <v/>
      </c>
      <c r="F605" s="68" t="str">
        <f>IF(OR($A605="",$AE$3=""),"",IFERROR(IF(ISBLANK(INDEX('Agents Shift'!$F:$S,MATCH($A605,'Agents Shift'!$B:$B,0),$AE$3+1)),"",INDEX('Agents Shift'!$F:$S,MATCH($A605,'Agents Shift'!$B:$B,0),$AE$3+1)),""))</f>
        <v/>
      </c>
      <c r="G605" s="20" t="str">
        <f>IF($A605="","",_xlfn.XLOOKUP($A605,HC!$A:$A,HC!$C:$C,""))</f>
        <v/>
      </c>
      <c r="H605" s="20" t="str">
        <f t="shared" si="117"/>
        <v/>
      </c>
      <c r="I605" s="19" t="str">
        <f t="shared" si="118"/>
        <v/>
      </c>
      <c r="J605" s="19" t="str">
        <f>IF(OR($A605="",$H605=""),"",IF($H605="Not in Web Tool","Unmatched",_xlfn.XLOOKUP($H605,'RAW Data'!$E:$E,'RAW Data'!$F:$F,"Unmapped")))</f>
        <v/>
      </c>
      <c r="K605" s="19" t="str">
        <f t="shared" si="119"/>
        <v/>
      </c>
      <c r="M605" s="21" t="str">
        <f t="shared" si="120"/>
        <v/>
      </c>
      <c r="N605" s="21" t="str">
        <f t="shared" si="121"/>
        <v/>
      </c>
      <c r="P605" s="22" t="s">
        <v>34</v>
      </c>
      <c r="Q605" s="23">
        <v>601</v>
      </c>
      <c r="R605" s="23" t="str">
        <f>IF($C$3="Live Paste",IF($P605="","",$P605&amp;""),IF($AD$3="","",INDEX('Extraction History'!$A$3:$DT$9102,$Q605,$AD$3)&amp;""))</f>
        <v>Employee State</v>
      </c>
      <c r="S605" s="23">
        <f t="shared" si="128"/>
        <v>3603</v>
      </c>
      <c r="T605" s="23" t="str">
        <f t="shared" si="122"/>
        <v/>
      </c>
      <c r="U605" s="23" t="str">
        <f t="shared" si="123"/>
        <v/>
      </c>
      <c r="V605" s="24" t="str">
        <f t="shared" si="124"/>
        <v/>
      </c>
      <c r="W605" s="23">
        <f t="shared" si="129"/>
        <v>3604</v>
      </c>
      <c r="X605" s="23" t="str">
        <f t="shared" si="125"/>
        <v/>
      </c>
      <c r="Y605" s="23" t="str">
        <f t="shared" si="126"/>
        <v/>
      </c>
      <c r="Z605" s="23" t="str">
        <f t="shared" si="127"/>
        <v/>
      </c>
      <c r="AA605" s="25" t="str">
        <f>IF($U605="","",IF(COUNTIF(HC!$C:$C,$U605)&gt;0,"Y",IF(COUNTIF($U$5:$U605,$U605)=1,"N","dup")))</f>
        <v/>
      </c>
    </row>
    <row r="606" spans="1:27" x14ac:dyDescent="0.3">
      <c r="A606" s="19" t="str">
        <f>IF(INDEX('Agents Shift'!$B:$B,ROW())="","",INDEX('Agents Shift'!$B:$B,ROW()))</f>
        <v/>
      </c>
      <c r="B606" s="20" t="str">
        <f>IF($A606="","",_xlfn.XLOOKUP($A606,HC!$A:$A,HC!$B:$B,""))</f>
        <v/>
      </c>
      <c r="C606" s="19" t="str">
        <f>IF($A606="","",_xlfn.XLOOKUP($A606,HC!$A:$A,HC!$E:$E,""))</f>
        <v/>
      </c>
      <c r="D606" s="20" t="str">
        <f>IF($A606="","",_xlfn.XLOOKUP($A606,HC!$A:$A,HC!$D:$D,""))</f>
        <v/>
      </c>
      <c r="E606" s="68" t="str">
        <f>IF(OR($A606="",$AE$3=""),"",IFERROR(IF(ISBLANK(INDEX('Agents Shift'!$F:$S,MATCH($A606,'Agents Shift'!$B:$B,0),$AE$3)),"",INDEX('Agents Shift'!$F:$S,MATCH($A606,'Agents Shift'!$B:$B,0),$AE$3)),""))</f>
        <v/>
      </c>
      <c r="F606" s="68" t="str">
        <f>IF(OR($A606="",$AE$3=""),"",IFERROR(IF(ISBLANK(INDEX('Agents Shift'!$F:$S,MATCH($A606,'Agents Shift'!$B:$B,0),$AE$3+1)),"",INDEX('Agents Shift'!$F:$S,MATCH($A606,'Agents Shift'!$B:$B,0),$AE$3+1)),""))</f>
        <v/>
      </c>
      <c r="G606" s="20" t="str">
        <f>IF($A606="","",_xlfn.XLOOKUP($A606,HC!$A:$A,HC!$C:$C,""))</f>
        <v/>
      </c>
      <c r="H606" s="20" t="str">
        <f t="shared" si="117"/>
        <v/>
      </c>
      <c r="I606" s="19" t="str">
        <f t="shared" si="118"/>
        <v/>
      </c>
      <c r="J606" s="19" t="str">
        <f>IF(OR($A606="",$H606=""),"",IF($H606="Not in Web Tool","Unmatched",_xlfn.XLOOKUP($H606,'RAW Data'!$E:$E,'RAW Data'!$F:$F,"Unmapped")))</f>
        <v/>
      </c>
      <c r="K606" s="19" t="str">
        <f t="shared" si="119"/>
        <v/>
      </c>
      <c r="M606" s="21" t="str">
        <f t="shared" si="120"/>
        <v/>
      </c>
      <c r="N606" s="21" t="str">
        <f t="shared" si="121"/>
        <v/>
      </c>
      <c r="P606" s="22" t="s">
        <v>39</v>
      </c>
      <c r="Q606" s="23">
        <v>602</v>
      </c>
      <c r="R606" s="23" t="str">
        <f>IF($C$3="Live Paste",IF($P606="","",$P606&amp;""),IF($AD$3="","",INDEX('Extraction History'!$A$3:$DT$9102,$Q606,$AD$3)&amp;""))</f>
        <v>DA</v>
      </c>
      <c r="S606" s="23">
        <f t="shared" si="128"/>
        <v>3609</v>
      </c>
      <c r="T606" s="23" t="str">
        <f t="shared" si="122"/>
        <v/>
      </c>
      <c r="U606" s="23" t="str">
        <f t="shared" si="123"/>
        <v/>
      </c>
      <c r="V606" s="24" t="str">
        <f t="shared" si="124"/>
        <v/>
      </c>
      <c r="W606" s="23">
        <f t="shared" si="129"/>
        <v>3610</v>
      </c>
      <c r="X606" s="23" t="str">
        <f t="shared" si="125"/>
        <v/>
      </c>
      <c r="Y606" s="23" t="str">
        <f t="shared" si="126"/>
        <v/>
      </c>
      <c r="Z606" s="23" t="str">
        <f t="shared" si="127"/>
        <v/>
      </c>
      <c r="AA606" s="25" t="str">
        <f>IF($U606="","",IF(COUNTIF(HC!$C:$C,$U606)&gt;0,"Y",IF(COUNTIF($U$5:$U606,$U606)=1,"N","dup")))</f>
        <v/>
      </c>
    </row>
    <row r="607" spans="1:27" x14ac:dyDescent="0.3">
      <c r="A607" s="19" t="str">
        <f>IF(INDEX('Agents Shift'!$B:$B,ROW())="","",INDEX('Agents Shift'!$B:$B,ROW()))</f>
        <v/>
      </c>
      <c r="B607" s="20" t="str">
        <f>IF($A607="","",_xlfn.XLOOKUP($A607,HC!$A:$A,HC!$B:$B,""))</f>
        <v/>
      </c>
      <c r="C607" s="19" t="str">
        <f>IF($A607="","",_xlfn.XLOOKUP($A607,HC!$A:$A,HC!$E:$E,""))</f>
        <v/>
      </c>
      <c r="D607" s="20" t="str">
        <f>IF($A607="","",_xlfn.XLOOKUP($A607,HC!$A:$A,HC!$D:$D,""))</f>
        <v/>
      </c>
      <c r="E607" s="68" t="str">
        <f>IF(OR($A607="",$AE$3=""),"",IFERROR(IF(ISBLANK(INDEX('Agents Shift'!$F:$S,MATCH($A607,'Agents Shift'!$B:$B,0),$AE$3)),"",INDEX('Agents Shift'!$F:$S,MATCH($A607,'Agents Shift'!$B:$B,0),$AE$3)),""))</f>
        <v/>
      </c>
      <c r="F607" s="68" t="str">
        <f>IF(OR($A607="",$AE$3=""),"",IFERROR(IF(ISBLANK(INDEX('Agents Shift'!$F:$S,MATCH($A607,'Agents Shift'!$B:$B,0),$AE$3+1)),"",INDEX('Agents Shift'!$F:$S,MATCH($A607,'Agents Shift'!$B:$B,0),$AE$3+1)),""))</f>
        <v/>
      </c>
      <c r="G607" s="20" t="str">
        <f>IF($A607="","",_xlfn.XLOOKUP($A607,HC!$A:$A,HC!$C:$C,""))</f>
        <v/>
      </c>
      <c r="H607" s="20" t="str">
        <f t="shared" si="117"/>
        <v/>
      </c>
      <c r="I607" s="19" t="str">
        <f t="shared" si="118"/>
        <v/>
      </c>
      <c r="J607" s="19" t="str">
        <f>IF(OR($A607="",$H607=""),"",IF($H607="Not in Web Tool","Unmatched",_xlfn.XLOOKUP($H607,'RAW Data'!$E:$E,'RAW Data'!$F:$F,"Unmapped")))</f>
        <v/>
      </c>
      <c r="K607" s="19" t="str">
        <f t="shared" si="119"/>
        <v/>
      </c>
      <c r="M607" s="21" t="str">
        <f t="shared" si="120"/>
        <v/>
      </c>
      <c r="N607" s="21" t="str">
        <f t="shared" si="121"/>
        <v/>
      </c>
      <c r="P607" s="22" t="s">
        <v>320</v>
      </c>
      <c r="Q607" s="23">
        <v>603</v>
      </c>
      <c r="R607" s="23" t="str">
        <f>IF($C$3="Live Paste",IF($P607="","",$P607&amp;""),IF($AD$3="","",INDEX('Extraction History'!$A$3:$DT$9102,$Q607,$AD$3)&amp;""))</f>
        <v>Dummy_USR 78 20018</v>
      </c>
      <c r="S607" s="23">
        <f t="shared" si="128"/>
        <v>3615</v>
      </c>
      <c r="T607" s="23" t="str">
        <f t="shared" si="122"/>
        <v/>
      </c>
      <c r="U607" s="23" t="str">
        <f t="shared" si="123"/>
        <v/>
      </c>
      <c r="V607" s="24" t="str">
        <f t="shared" si="124"/>
        <v/>
      </c>
      <c r="W607" s="23">
        <f t="shared" si="129"/>
        <v>3616</v>
      </c>
      <c r="X607" s="23" t="str">
        <f t="shared" si="125"/>
        <v/>
      </c>
      <c r="Y607" s="23" t="str">
        <f t="shared" si="126"/>
        <v/>
      </c>
      <c r="Z607" s="23" t="str">
        <f t="shared" si="127"/>
        <v/>
      </c>
      <c r="AA607" s="25" t="str">
        <f>IF($U607="","",IF(COUNTIF(HC!$C:$C,$U607)&gt;0,"Y",IF(COUNTIF($U$5:$U607,$U607)=1,"N","dup")))</f>
        <v/>
      </c>
    </row>
    <row r="608" spans="1:27" x14ac:dyDescent="0.3">
      <c r="A608" s="19" t="str">
        <f>IF(INDEX('Agents Shift'!$B:$B,ROW())="","",INDEX('Agents Shift'!$B:$B,ROW()))</f>
        <v/>
      </c>
      <c r="B608" s="20" t="str">
        <f>IF($A608="","",_xlfn.XLOOKUP($A608,HC!$A:$A,HC!$B:$B,""))</f>
        <v/>
      </c>
      <c r="C608" s="19" t="str">
        <f>IF($A608="","",_xlfn.XLOOKUP($A608,HC!$A:$A,HC!$E:$E,""))</f>
        <v/>
      </c>
      <c r="D608" s="20" t="str">
        <f>IF($A608="","",_xlfn.XLOOKUP($A608,HC!$A:$A,HC!$D:$D,""))</f>
        <v/>
      </c>
      <c r="E608" s="68" t="str">
        <f>IF(OR($A608="",$AE$3=""),"",IFERROR(IF(ISBLANK(INDEX('Agents Shift'!$F:$S,MATCH($A608,'Agents Shift'!$B:$B,0),$AE$3)),"",INDEX('Agents Shift'!$F:$S,MATCH($A608,'Agents Shift'!$B:$B,0),$AE$3)),""))</f>
        <v/>
      </c>
      <c r="F608" s="68" t="str">
        <f>IF(OR($A608="",$AE$3=""),"",IFERROR(IF(ISBLANK(INDEX('Agents Shift'!$F:$S,MATCH($A608,'Agents Shift'!$B:$B,0),$AE$3+1)),"",INDEX('Agents Shift'!$F:$S,MATCH($A608,'Agents Shift'!$B:$B,0),$AE$3+1)),""))</f>
        <v/>
      </c>
      <c r="G608" s="20" t="str">
        <f>IF($A608="","",_xlfn.XLOOKUP($A608,HC!$A:$A,HC!$C:$C,""))</f>
        <v/>
      </c>
      <c r="H608" s="20" t="str">
        <f t="shared" si="117"/>
        <v/>
      </c>
      <c r="I608" s="19" t="str">
        <f t="shared" si="118"/>
        <v/>
      </c>
      <c r="J608" s="19" t="str">
        <f>IF(OR($A608="",$H608=""),"",IF($H608="Not in Web Tool","Unmatched",_xlfn.XLOOKUP($H608,'RAW Data'!$E:$E,'RAW Data'!$F:$F,"Unmapped")))</f>
        <v/>
      </c>
      <c r="K608" s="19" t="str">
        <f t="shared" si="119"/>
        <v/>
      </c>
      <c r="M608" s="21" t="str">
        <f t="shared" si="120"/>
        <v/>
      </c>
      <c r="N608" s="21" t="str">
        <f t="shared" si="121"/>
        <v/>
      </c>
      <c r="P608" s="22" t="s">
        <v>321</v>
      </c>
      <c r="Q608" s="23">
        <v>604</v>
      </c>
      <c r="R608" s="23" t="str">
        <f>IF($C$3="Live Paste",IF($P608="","",$P608&amp;""),IF($AD$3="","",INDEX('Extraction History'!$A$3:$DT$9102,$Q608,$AD$3)&amp;""))</f>
        <v>Offline · 20:59:51</v>
      </c>
      <c r="S608" s="23">
        <f t="shared" si="128"/>
        <v>3621</v>
      </c>
      <c r="T608" s="23" t="str">
        <f t="shared" si="122"/>
        <v/>
      </c>
      <c r="U608" s="23" t="str">
        <f t="shared" si="123"/>
        <v/>
      </c>
      <c r="V608" s="24" t="str">
        <f t="shared" si="124"/>
        <v/>
      </c>
      <c r="W608" s="23">
        <f t="shared" si="129"/>
        <v>3622</v>
      </c>
      <c r="X608" s="23" t="str">
        <f t="shared" si="125"/>
        <v/>
      </c>
      <c r="Y608" s="23" t="str">
        <f t="shared" si="126"/>
        <v/>
      </c>
      <c r="Z608" s="23" t="str">
        <f t="shared" si="127"/>
        <v/>
      </c>
      <c r="AA608" s="25" t="str">
        <f>IF($U608="","",IF(COUNTIF(HC!$C:$C,$U608)&gt;0,"Y",IF(COUNTIF($U$5:$U608,$U608)=1,"N","dup")))</f>
        <v/>
      </c>
    </row>
    <row r="609" spans="1:27" x14ac:dyDescent="0.3">
      <c r="A609" s="19" t="str">
        <f>IF(INDEX('Agents Shift'!$B:$B,ROW())="","",INDEX('Agents Shift'!$B:$B,ROW()))</f>
        <v/>
      </c>
      <c r="B609" s="20" t="str">
        <f>IF($A609="","",_xlfn.XLOOKUP($A609,HC!$A:$A,HC!$B:$B,""))</f>
        <v/>
      </c>
      <c r="C609" s="19" t="str">
        <f>IF($A609="","",_xlfn.XLOOKUP($A609,HC!$A:$A,HC!$E:$E,""))</f>
        <v/>
      </c>
      <c r="D609" s="20" t="str">
        <f>IF($A609="","",_xlfn.XLOOKUP($A609,HC!$A:$A,HC!$D:$D,""))</f>
        <v/>
      </c>
      <c r="E609" s="68" t="str">
        <f>IF(OR($A609="",$AE$3=""),"",IFERROR(IF(ISBLANK(INDEX('Agents Shift'!$F:$S,MATCH($A609,'Agents Shift'!$B:$B,0),$AE$3)),"",INDEX('Agents Shift'!$F:$S,MATCH($A609,'Agents Shift'!$B:$B,0),$AE$3)),""))</f>
        <v/>
      </c>
      <c r="F609" s="68" t="str">
        <f>IF(OR($A609="",$AE$3=""),"",IFERROR(IF(ISBLANK(INDEX('Agents Shift'!$F:$S,MATCH($A609,'Agents Shift'!$B:$B,0),$AE$3+1)),"",INDEX('Agents Shift'!$F:$S,MATCH($A609,'Agents Shift'!$B:$B,0),$AE$3+1)),""))</f>
        <v/>
      </c>
      <c r="G609" s="20" t="str">
        <f>IF($A609="","",_xlfn.XLOOKUP($A609,HC!$A:$A,HC!$C:$C,""))</f>
        <v/>
      </c>
      <c r="H609" s="20" t="str">
        <f t="shared" si="117"/>
        <v/>
      </c>
      <c r="I609" s="19" t="str">
        <f t="shared" si="118"/>
        <v/>
      </c>
      <c r="J609" s="19" t="str">
        <f>IF(OR($A609="",$H609=""),"",IF($H609="Not in Web Tool","Unmatched",_xlfn.XLOOKUP($H609,'RAW Data'!$E:$E,'RAW Data'!$F:$F,"Unmapped")))</f>
        <v/>
      </c>
      <c r="K609" s="19" t="str">
        <f t="shared" si="119"/>
        <v/>
      </c>
      <c r="M609" s="21" t="str">
        <f t="shared" si="120"/>
        <v/>
      </c>
      <c r="N609" s="21" t="str">
        <f t="shared" si="121"/>
        <v/>
      </c>
      <c r="P609" s="22" t="s">
        <v>119</v>
      </c>
      <c r="Q609" s="23">
        <v>605</v>
      </c>
      <c r="R609" s="23" t="str">
        <f>IF($C$3="Live Paste",IF($P609="","",$P609&amp;""),IF($AD$3="","",INDEX('Extraction History'!$A$3:$DT$9102,$Q609,$AD$3)&amp;""))</f>
        <v> 0  0  0</v>
      </c>
      <c r="S609" s="23">
        <f t="shared" si="128"/>
        <v>3627</v>
      </c>
      <c r="T609" s="23" t="str">
        <f t="shared" si="122"/>
        <v/>
      </c>
      <c r="U609" s="23" t="str">
        <f t="shared" si="123"/>
        <v/>
      </c>
      <c r="V609" s="24" t="str">
        <f t="shared" si="124"/>
        <v/>
      </c>
      <c r="W609" s="23">
        <f t="shared" si="129"/>
        <v>3628</v>
      </c>
      <c r="X609" s="23" t="str">
        <f t="shared" si="125"/>
        <v/>
      </c>
      <c r="Y609" s="23" t="str">
        <f t="shared" si="126"/>
        <v/>
      </c>
      <c r="Z609" s="23" t="str">
        <f t="shared" si="127"/>
        <v/>
      </c>
      <c r="AA609" s="25" t="str">
        <f>IF($U609="","",IF(COUNTIF(HC!$C:$C,$U609)&gt;0,"Y",IF(COUNTIF($U$5:$U609,$U609)=1,"N","dup")))</f>
        <v/>
      </c>
    </row>
    <row r="610" spans="1:27" x14ac:dyDescent="0.3">
      <c r="A610" s="19" t="str">
        <f>IF(INDEX('Agents Shift'!$B:$B,ROW())="","",INDEX('Agents Shift'!$B:$B,ROW()))</f>
        <v/>
      </c>
      <c r="B610" s="20" t="str">
        <f>IF($A610="","",_xlfn.XLOOKUP($A610,HC!$A:$A,HC!$B:$B,""))</f>
        <v/>
      </c>
      <c r="C610" s="19" t="str">
        <f>IF($A610="","",_xlfn.XLOOKUP($A610,HC!$A:$A,HC!$E:$E,""))</f>
        <v/>
      </c>
      <c r="D610" s="20" t="str">
        <f>IF($A610="","",_xlfn.XLOOKUP($A610,HC!$A:$A,HC!$D:$D,""))</f>
        <v/>
      </c>
      <c r="E610" s="68" t="str">
        <f>IF(OR($A610="",$AE$3=""),"",IFERROR(IF(ISBLANK(INDEX('Agents Shift'!$F:$S,MATCH($A610,'Agents Shift'!$B:$B,0),$AE$3)),"",INDEX('Agents Shift'!$F:$S,MATCH($A610,'Agents Shift'!$B:$B,0),$AE$3)),""))</f>
        <v/>
      </c>
      <c r="F610" s="68" t="str">
        <f>IF(OR($A610="",$AE$3=""),"",IFERROR(IF(ISBLANK(INDEX('Agents Shift'!$F:$S,MATCH($A610,'Agents Shift'!$B:$B,0),$AE$3+1)),"",INDEX('Agents Shift'!$F:$S,MATCH($A610,'Agents Shift'!$B:$B,0),$AE$3+1)),""))</f>
        <v/>
      </c>
      <c r="G610" s="20" t="str">
        <f>IF($A610="","",_xlfn.XLOOKUP($A610,HC!$A:$A,HC!$C:$C,""))</f>
        <v/>
      </c>
      <c r="H610" s="20" t="str">
        <f t="shared" si="117"/>
        <v/>
      </c>
      <c r="I610" s="19" t="str">
        <f t="shared" si="118"/>
        <v/>
      </c>
      <c r="J610" s="19" t="str">
        <f>IF(OR($A610="",$H610=""),"",IF($H610="Not in Web Tool","Unmatched",_xlfn.XLOOKUP($H610,'RAW Data'!$E:$E,'RAW Data'!$F:$F,"Unmapped")))</f>
        <v/>
      </c>
      <c r="K610" s="19" t="str">
        <f t="shared" si="119"/>
        <v/>
      </c>
      <c r="M610" s="21" t="str">
        <f t="shared" si="120"/>
        <v/>
      </c>
      <c r="N610" s="21" t="str">
        <f t="shared" si="121"/>
        <v/>
      </c>
      <c r="P610" s="22" t="s">
        <v>188</v>
      </c>
      <c r="Q610" s="23">
        <v>606</v>
      </c>
      <c r="R610" s="23" t="str">
        <f>IF($C$3="Live Paste",IF($P610="","",$P610&amp;""),IF($AD$3="","",INDEX('Extraction History'!$A$3:$DT$9102,$Q610,$AD$3)&amp;""))</f>
        <v> --:--:--  --:--:--  --:--:--</v>
      </c>
      <c r="S610" s="23">
        <f t="shared" si="128"/>
        <v>3633</v>
      </c>
      <c r="T610" s="23" t="str">
        <f t="shared" si="122"/>
        <v/>
      </c>
      <c r="U610" s="23" t="str">
        <f t="shared" si="123"/>
        <v/>
      </c>
      <c r="V610" s="24" t="str">
        <f t="shared" si="124"/>
        <v/>
      </c>
      <c r="W610" s="23">
        <f t="shared" si="129"/>
        <v>3634</v>
      </c>
      <c r="X610" s="23" t="str">
        <f t="shared" si="125"/>
        <v/>
      </c>
      <c r="Y610" s="23" t="str">
        <f t="shared" si="126"/>
        <v/>
      </c>
      <c r="Z610" s="23" t="str">
        <f t="shared" si="127"/>
        <v/>
      </c>
      <c r="AA610" s="25" t="str">
        <f>IF($U610="","",IF(COUNTIF(HC!$C:$C,$U610)&gt;0,"Y",IF(COUNTIF($U$5:$U610,$U610)=1,"N","dup")))</f>
        <v/>
      </c>
    </row>
    <row r="611" spans="1:27" x14ac:dyDescent="0.3">
      <c r="A611" s="19" t="str">
        <f>IF(INDEX('Agents Shift'!$B:$B,ROW())="","",INDEX('Agents Shift'!$B:$B,ROW()))</f>
        <v/>
      </c>
      <c r="B611" s="20" t="str">
        <f>IF($A611="","",_xlfn.XLOOKUP($A611,HC!$A:$A,HC!$B:$B,""))</f>
        <v/>
      </c>
      <c r="C611" s="19" t="str">
        <f>IF($A611="","",_xlfn.XLOOKUP($A611,HC!$A:$A,HC!$E:$E,""))</f>
        <v/>
      </c>
      <c r="D611" s="20" t="str">
        <f>IF($A611="","",_xlfn.XLOOKUP($A611,HC!$A:$A,HC!$D:$D,""))</f>
        <v/>
      </c>
      <c r="E611" s="68" t="str">
        <f>IF(OR($A611="",$AE$3=""),"",IFERROR(IF(ISBLANK(INDEX('Agents Shift'!$F:$S,MATCH($A611,'Agents Shift'!$B:$B,0),$AE$3)),"",INDEX('Agents Shift'!$F:$S,MATCH($A611,'Agents Shift'!$B:$B,0),$AE$3)),""))</f>
        <v/>
      </c>
      <c r="F611" s="68" t="str">
        <f>IF(OR($A611="",$AE$3=""),"",IFERROR(IF(ISBLANK(INDEX('Agents Shift'!$F:$S,MATCH($A611,'Agents Shift'!$B:$B,0),$AE$3+1)),"",INDEX('Agents Shift'!$F:$S,MATCH($A611,'Agents Shift'!$B:$B,0),$AE$3+1)),""))</f>
        <v/>
      </c>
      <c r="G611" s="20" t="str">
        <f>IF($A611="","",_xlfn.XLOOKUP($A611,HC!$A:$A,HC!$C:$C,""))</f>
        <v/>
      </c>
      <c r="H611" s="20" t="str">
        <f t="shared" si="117"/>
        <v/>
      </c>
      <c r="I611" s="19" t="str">
        <f t="shared" si="118"/>
        <v/>
      </c>
      <c r="J611" s="19" t="str">
        <f>IF(OR($A611="",$H611=""),"",IF($H611="Not in Web Tool","Unmatched",_xlfn.XLOOKUP($H611,'RAW Data'!$E:$E,'RAW Data'!$F:$F,"Unmapped")))</f>
        <v/>
      </c>
      <c r="K611" s="19" t="str">
        <f t="shared" si="119"/>
        <v/>
      </c>
      <c r="M611" s="21" t="str">
        <f t="shared" si="120"/>
        <v/>
      </c>
      <c r="N611" s="21" t="str">
        <f t="shared" si="121"/>
        <v/>
      </c>
      <c r="P611" s="22" t="s">
        <v>34</v>
      </c>
      <c r="Q611" s="23">
        <v>607</v>
      </c>
      <c r="R611" s="23" t="str">
        <f>IF($C$3="Live Paste",IF($P611="","",$P611&amp;""),IF($AD$3="","",INDEX('Extraction History'!$A$3:$DT$9102,$Q611,$AD$3)&amp;""))</f>
        <v>Employee State</v>
      </c>
      <c r="S611" s="23">
        <f t="shared" si="128"/>
        <v>3639</v>
      </c>
      <c r="T611" s="23" t="str">
        <f t="shared" si="122"/>
        <v/>
      </c>
      <c r="U611" s="23" t="str">
        <f t="shared" si="123"/>
        <v/>
      </c>
      <c r="V611" s="24" t="str">
        <f t="shared" si="124"/>
        <v/>
      </c>
      <c r="W611" s="23">
        <f t="shared" si="129"/>
        <v>3640</v>
      </c>
      <c r="X611" s="23" t="str">
        <f t="shared" si="125"/>
        <v/>
      </c>
      <c r="Y611" s="23" t="str">
        <f t="shared" si="126"/>
        <v/>
      </c>
      <c r="Z611" s="23" t="str">
        <f t="shared" si="127"/>
        <v/>
      </c>
      <c r="AA611" s="25" t="str">
        <f>IF($U611="","",IF(COUNTIF(HC!$C:$C,$U611)&gt;0,"Y",IF(COUNTIF($U$5:$U611,$U611)=1,"N","dup")))</f>
        <v/>
      </c>
    </row>
    <row r="612" spans="1:27" x14ac:dyDescent="0.3">
      <c r="A612" s="19" t="str">
        <f>IF(INDEX('Agents Shift'!$B:$B,ROW())="","",INDEX('Agents Shift'!$B:$B,ROW()))</f>
        <v/>
      </c>
      <c r="B612" s="20" t="str">
        <f>IF($A612="","",_xlfn.XLOOKUP($A612,HC!$A:$A,HC!$B:$B,""))</f>
        <v/>
      </c>
      <c r="C612" s="19" t="str">
        <f>IF($A612="","",_xlfn.XLOOKUP($A612,HC!$A:$A,HC!$E:$E,""))</f>
        <v/>
      </c>
      <c r="D612" s="20" t="str">
        <f>IF($A612="","",_xlfn.XLOOKUP($A612,HC!$A:$A,HC!$D:$D,""))</f>
        <v/>
      </c>
      <c r="E612" s="68" t="str">
        <f>IF(OR($A612="",$AE$3=""),"",IFERROR(IF(ISBLANK(INDEX('Agents Shift'!$F:$S,MATCH($A612,'Agents Shift'!$B:$B,0),$AE$3)),"",INDEX('Agents Shift'!$F:$S,MATCH($A612,'Agents Shift'!$B:$B,0),$AE$3)),""))</f>
        <v/>
      </c>
      <c r="F612" s="68" t="str">
        <f>IF(OR($A612="",$AE$3=""),"",IFERROR(IF(ISBLANK(INDEX('Agents Shift'!$F:$S,MATCH($A612,'Agents Shift'!$B:$B,0),$AE$3+1)),"",INDEX('Agents Shift'!$F:$S,MATCH($A612,'Agents Shift'!$B:$B,0),$AE$3+1)),""))</f>
        <v/>
      </c>
      <c r="G612" s="20" t="str">
        <f>IF($A612="","",_xlfn.XLOOKUP($A612,HC!$A:$A,HC!$C:$C,""))</f>
        <v/>
      </c>
      <c r="H612" s="20" t="str">
        <f t="shared" si="117"/>
        <v/>
      </c>
      <c r="I612" s="19" t="str">
        <f t="shared" si="118"/>
        <v/>
      </c>
      <c r="J612" s="19" t="str">
        <f>IF(OR($A612="",$H612=""),"",IF($H612="Not in Web Tool","Unmatched",_xlfn.XLOOKUP($H612,'RAW Data'!$E:$E,'RAW Data'!$F:$F,"Unmapped")))</f>
        <v/>
      </c>
      <c r="K612" s="19" t="str">
        <f t="shared" si="119"/>
        <v/>
      </c>
      <c r="M612" s="21" t="str">
        <f t="shared" si="120"/>
        <v/>
      </c>
      <c r="N612" s="21" t="str">
        <f t="shared" si="121"/>
        <v/>
      </c>
      <c r="P612" s="22" t="s">
        <v>39</v>
      </c>
      <c r="Q612" s="23">
        <v>608</v>
      </c>
      <c r="R612" s="23" t="str">
        <f>IF($C$3="Live Paste",IF($P612="","",$P612&amp;""),IF($AD$3="","",INDEX('Extraction History'!$A$3:$DT$9102,$Q612,$AD$3)&amp;""))</f>
        <v>DA</v>
      </c>
      <c r="S612" s="23">
        <f t="shared" si="128"/>
        <v>3645</v>
      </c>
      <c r="T612" s="23" t="str">
        <f t="shared" si="122"/>
        <v/>
      </c>
      <c r="U612" s="23" t="str">
        <f t="shared" si="123"/>
        <v/>
      </c>
      <c r="V612" s="24" t="str">
        <f t="shared" si="124"/>
        <v/>
      </c>
      <c r="W612" s="23">
        <f t="shared" si="129"/>
        <v>3646</v>
      </c>
      <c r="X612" s="23" t="str">
        <f t="shared" si="125"/>
        <v/>
      </c>
      <c r="Y612" s="23" t="str">
        <f t="shared" si="126"/>
        <v/>
      </c>
      <c r="Z612" s="23" t="str">
        <f t="shared" si="127"/>
        <v/>
      </c>
      <c r="AA612" s="25" t="str">
        <f>IF($U612="","",IF(COUNTIF(HC!$C:$C,$U612)&gt;0,"Y",IF(COUNTIF($U$5:$U612,$U612)=1,"N","dup")))</f>
        <v/>
      </c>
    </row>
    <row r="613" spans="1:27" x14ac:dyDescent="0.3">
      <c r="A613" s="19" t="str">
        <f>IF(INDEX('Agents Shift'!$B:$B,ROW())="","",INDEX('Agents Shift'!$B:$B,ROW()))</f>
        <v/>
      </c>
      <c r="B613" s="20" t="str">
        <f>IF($A613="","",_xlfn.XLOOKUP($A613,HC!$A:$A,HC!$B:$B,""))</f>
        <v/>
      </c>
      <c r="C613" s="19" t="str">
        <f>IF($A613="","",_xlfn.XLOOKUP($A613,HC!$A:$A,HC!$E:$E,""))</f>
        <v/>
      </c>
      <c r="D613" s="20" t="str">
        <f>IF($A613="","",_xlfn.XLOOKUP($A613,HC!$A:$A,HC!$D:$D,""))</f>
        <v/>
      </c>
      <c r="E613" s="68" t="str">
        <f>IF(OR($A613="",$AE$3=""),"",IFERROR(IF(ISBLANK(INDEX('Agents Shift'!$F:$S,MATCH($A613,'Agents Shift'!$B:$B,0),$AE$3)),"",INDEX('Agents Shift'!$F:$S,MATCH($A613,'Agents Shift'!$B:$B,0),$AE$3)),""))</f>
        <v/>
      </c>
      <c r="F613" s="68" t="str">
        <f>IF(OR($A613="",$AE$3=""),"",IFERROR(IF(ISBLANK(INDEX('Agents Shift'!$F:$S,MATCH($A613,'Agents Shift'!$B:$B,0),$AE$3+1)),"",INDEX('Agents Shift'!$F:$S,MATCH($A613,'Agents Shift'!$B:$B,0),$AE$3+1)),""))</f>
        <v/>
      </c>
      <c r="G613" s="20" t="str">
        <f>IF($A613="","",_xlfn.XLOOKUP($A613,HC!$A:$A,HC!$C:$C,""))</f>
        <v/>
      </c>
      <c r="H613" s="20" t="str">
        <f t="shared" si="117"/>
        <v/>
      </c>
      <c r="I613" s="19" t="str">
        <f t="shared" si="118"/>
        <v/>
      </c>
      <c r="J613" s="19" t="str">
        <f>IF(OR($A613="",$H613=""),"",IF($H613="Not in Web Tool","Unmatched",_xlfn.XLOOKUP($H613,'RAW Data'!$E:$E,'RAW Data'!$F:$F,"Unmapped")))</f>
        <v/>
      </c>
      <c r="K613" s="19" t="str">
        <f t="shared" si="119"/>
        <v/>
      </c>
      <c r="M613" s="21" t="str">
        <f t="shared" si="120"/>
        <v/>
      </c>
      <c r="N613" s="21" t="str">
        <f t="shared" si="121"/>
        <v/>
      </c>
      <c r="P613" s="22" t="s">
        <v>322</v>
      </c>
      <c r="Q613" s="23">
        <v>609</v>
      </c>
      <c r="R613" s="23" t="str">
        <f>IF($C$3="Live Paste",IF($P613="","",$P613&amp;""),IF($AD$3="","",INDEX('Extraction History'!$A$3:$DT$9102,$Q613,$AD$3)&amp;""))</f>
        <v>Dummy_USR 77 20026</v>
      </c>
      <c r="S613" s="23">
        <f t="shared" si="128"/>
        <v>3651</v>
      </c>
      <c r="T613" s="23" t="str">
        <f t="shared" si="122"/>
        <v/>
      </c>
      <c r="U613" s="23" t="str">
        <f t="shared" si="123"/>
        <v/>
      </c>
      <c r="V613" s="24" t="str">
        <f t="shared" si="124"/>
        <v/>
      </c>
      <c r="W613" s="23">
        <f t="shared" si="129"/>
        <v>3652</v>
      </c>
      <c r="X613" s="23" t="str">
        <f t="shared" si="125"/>
        <v/>
      </c>
      <c r="Y613" s="23" t="str">
        <f t="shared" si="126"/>
        <v/>
      </c>
      <c r="Z613" s="23" t="str">
        <f t="shared" si="127"/>
        <v/>
      </c>
      <c r="AA613" s="25" t="str">
        <f>IF($U613="","",IF(COUNTIF(HC!$C:$C,$U613)&gt;0,"Y",IF(COUNTIF($U$5:$U613,$U613)=1,"N","dup")))</f>
        <v/>
      </c>
    </row>
    <row r="614" spans="1:27" x14ac:dyDescent="0.3">
      <c r="A614" s="19" t="str">
        <f>IF(INDEX('Agents Shift'!$B:$B,ROW())="","",INDEX('Agents Shift'!$B:$B,ROW()))</f>
        <v/>
      </c>
      <c r="B614" s="20" t="str">
        <f>IF($A614="","",_xlfn.XLOOKUP($A614,HC!$A:$A,HC!$B:$B,""))</f>
        <v/>
      </c>
      <c r="C614" s="19" t="str">
        <f>IF($A614="","",_xlfn.XLOOKUP($A614,HC!$A:$A,HC!$E:$E,""))</f>
        <v/>
      </c>
      <c r="D614" s="20" t="str">
        <f>IF($A614="","",_xlfn.XLOOKUP($A614,HC!$A:$A,HC!$D:$D,""))</f>
        <v/>
      </c>
      <c r="E614" s="68" t="str">
        <f>IF(OR($A614="",$AE$3=""),"",IFERROR(IF(ISBLANK(INDEX('Agents Shift'!$F:$S,MATCH($A614,'Agents Shift'!$B:$B,0),$AE$3)),"",INDEX('Agents Shift'!$F:$S,MATCH($A614,'Agents Shift'!$B:$B,0),$AE$3)),""))</f>
        <v/>
      </c>
      <c r="F614" s="68" t="str">
        <f>IF(OR($A614="",$AE$3=""),"",IFERROR(IF(ISBLANK(INDEX('Agents Shift'!$F:$S,MATCH($A614,'Agents Shift'!$B:$B,0),$AE$3+1)),"",INDEX('Agents Shift'!$F:$S,MATCH($A614,'Agents Shift'!$B:$B,0),$AE$3+1)),""))</f>
        <v/>
      </c>
      <c r="G614" s="20" t="str">
        <f>IF($A614="","",_xlfn.XLOOKUP($A614,HC!$A:$A,HC!$C:$C,""))</f>
        <v/>
      </c>
      <c r="H614" s="20" t="str">
        <f t="shared" si="117"/>
        <v/>
      </c>
      <c r="I614" s="19" t="str">
        <f t="shared" si="118"/>
        <v/>
      </c>
      <c r="J614" s="19" t="str">
        <f>IF(OR($A614="",$H614=""),"",IF($H614="Not in Web Tool","Unmatched",_xlfn.XLOOKUP($H614,'RAW Data'!$E:$E,'RAW Data'!$F:$F,"Unmapped")))</f>
        <v/>
      </c>
      <c r="K614" s="19" t="str">
        <f t="shared" si="119"/>
        <v/>
      </c>
      <c r="M614" s="21" t="str">
        <f t="shared" si="120"/>
        <v/>
      </c>
      <c r="N614" s="21" t="str">
        <f t="shared" si="121"/>
        <v/>
      </c>
      <c r="P614" s="22" t="s">
        <v>323</v>
      </c>
      <c r="Q614" s="23">
        <v>610</v>
      </c>
      <c r="R614" s="23" t="str">
        <f>IF($C$3="Live Paste",IF($P614="","",$P614&amp;""),IF($AD$3="","",INDEX('Extraction History'!$A$3:$DT$9102,$Q614,$AD$3)&amp;""))</f>
        <v>Coaching · 17:08</v>
      </c>
      <c r="S614" s="23">
        <f t="shared" si="128"/>
        <v>3657</v>
      </c>
      <c r="T614" s="23" t="str">
        <f t="shared" si="122"/>
        <v/>
      </c>
      <c r="U614" s="23" t="str">
        <f t="shared" si="123"/>
        <v/>
      </c>
      <c r="V614" s="24" t="str">
        <f t="shared" si="124"/>
        <v/>
      </c>
      <c r="W614" s="23">
        <f t="shared" si="129"/>
        <v>3658</v>
      </c>
      <c r="X614" s="23" t="str">
        <f t="shared" si="125"/>
        <v/>
      </c>
      <c r="Y614" s="23" t="str">
        <f t="shared" si="126"/>
        <v/>
      </c>
      <c r="Z614" s="23" t="str">
        <f t="shared" si="127"/>
        <v/>
      </c>
      <c r="AA614" s="25" t="str">
        <f>IF($U614="","",IF(COUNTIF(HC!$C:$C,$U614)&gt;0,"Y",IF(COUNTIF($U$5:$U614,$U614)=1,"N","dup")))</f>
        <v/>
      </c>
    </row>
    <row r="615" spans="1:27" x14ac:dyDescent="0.3">
      <c r="A615" s="19" t="str">
        <f>IF(INDEX('Agents Shift'!$B:$B,ROW())="","",INDEX('Agents Shift'!$B:$B,ROW()))</f>
        <v/>
      </c>
      <c r="B615" s="20" t="str">
        <f>IF($A615="","",_xlfn.XLOOKUP($A615,HC!$A:$A,HC!$B:$B,""))</f>
        <v/>
      </c>
      <c r="C615" s="19" t="str">
        <f>IF($A615="","",_xlfn.XLOOKUP($A615,HC!$A:$A,HC!$E:$E,""))</f>
        <v/>
      </c>
      <c r="D615" s="20" t="str">
        <f>IF($A615="","",_xlfn.XLOOKUP($A615,HC!$A:$A,HC!$D:$D,""))</f>
        <v/>
      </c>
      <c r="E615" s="68" t="str">
        <f>IF(OR($A615="",$AE$3=""),"",IFERROR(IF(ISBLANK(INDEX('Agents Shift'!$F:$S,MATCH($A615,'Agents Shift'!$B:$B,0),$AE$3)),"",INDEX('Agents Shift'!$F:$S,MATCH($A615,'Agents Shift'!$B:$B,0),$AE$3)),""))</f>
        <v/>
      </c>
      <c r="F615" s="68" t="str">
        <f>IF(OR($A615="",$AE$3=""),"",IFERROR(IF(ISBLANK(INDEX('Agents Shift'!$F:$S,MATCH($A615,'Agents Shift'!$B:$B,0),$AE$3+1)),"",INDEX('Agents Shift'!$F:$S,MATCH($A615,'Agents Shift'!$B:$B,0),$AE$3+1)),""))</f>
        <v/>
      </c>
      <c r="G615" s="20" t="str">
        <f>IF($A615="","",_xlfn.XLOOKUP($A615,HC!$A:$A,HC!$C:$C,""))</f>
        <v/>
      </c>
      <c r="H615" s="20" t="str">
        <f t="shared" si="117"/>
        <v/>
      </c>
      <c r="I615" s="19" t="str">
        <f t="shared" si="118"/>
        <v/>
      </c>
      <c r="J615" s="19" t="str">
        <f>IF(OR($A615="",$H615=""),"",IF($H615="Not in Web Tool","Unmatched",_xlfn.XLOOKUP($H615,'RAW Data'!$E:$E,'RAW Data'!$F:$F,"Unmapped")))</f>
        <v/>
      </c>
      <c r="K615" s="19" t="str">
        <f t="shared" si="119"/>
        <v/>
      </c>
      <c r="M615" s="21" t="str">
        <f t="shared" si="120"/>
        <v/>
      </c>
      <c r="N615" s="21" t="str">
        <f t="shared" si="121"/>
        <v/>
      </c>
      <c r="P615" s="22" t="s">
        <v>324</v>
      </c>
      <c r="Q615" s="23">
        <v>611</v>
      </c>
      <c r="R615" s="23" t="str">
        <f>IF($C$3="Live Paste",IF($P615="","",$P615&amp;""),IF($AD$3="","",INDEX('Extraction History'!$A$3:$DT$9102,$Q615,$AD$3)&amp;""))</f>
        <v> 7  2  6</v>
      </c>
      <c r="S615" s="23">
        <f t="shared" si="128"/>
        <v>3663</v>
      </c>
      <c r="T615" s="23" t="str">
        <f t="shared" si="122"/>
        <v/>
      </c>
      <c r="U615" s="23" t="str">
        <f t="shared" si="123"/>
        <v/>
      </c>
      <c r="V615" s="24" t="str">
        <f t="shared" si="124"/>
        <v/>
      </c>
      <c r="W615" s="23">
        <f t="shared" si="129"/>
        <v>3664</v>
      </c>
      <c r="X615" s="23" t="str">
        <f t="shared" si="125"/>
        <v/>
      </c>
      <c r="Y615" s="23" t="str">
        <f t="shared" si="126"/>
        <v/>
      </c>
      <c r="Z615" s="23" t="str">
        <f t="shared" si="127"/>
        <v/>
      </c>
      <c r="AA615" s="25" t="str">
        <f>IF($U615="","",IF(COUNTIF(HC!$C:$C,$U615)&gt;0,"Y",IF(COUNTIF($U$5:$U615,$U615)=1,"N","dup")))</f>
        <v/>
      </c>
    </row>
    <row r="616" spans="1:27" x14ac:dyDescent="0.3">
      <c r="A616" s="19" t="str">
        <f>IF(INDEX('Agents Shift'!$B:$B,ROW())="","",INDEX('Agents Shift'!$B:$B,ROW()))</f>
        <v/>
      </c>
      <c r="B616" s="20" t="str">
        <f>IF($A616="","",_xlfn.XLOOKUP($A616,HC!$A:$A,HC!$B:$B,""))</f>
        <v/>
      </c>
      <c r="C616" s="19" t="str">
        <f>IF($A616="","",_xlfn.XLOOKUP($A616,HC!$A:$A,HC!$E:$E,""))</f>
        <v/>
      </c>
      <c r="D616" s="20" t="str">
        <f>IF($A616="","",_xlfn.XLOOKUP($A616,HC!$A:$A,HC!$D:$D,""))</f>
        <v/>
      </c>
      <c r="E616" s="68" t="str">
        <f>IF(OR($A616="",$AE$3=""),"",IFERROR(IF(ISBLANK(INDEX('Agents Shift'!$F:$S,MATCH($A616,'Agents Shift'!$B:$B,0),$AE$3)),"",INDEX('Agents Shift'!$F:$S,MATCH($A616,'Agents Shift'!$B:$B,0),$AE$3)),""))</f>
        <v/>
      </c>
      <c r="F616" s="68" t="str">
        <f>IF(OR($A616="",$AE$3=""),"",IFERROR(IF(ISBLANK(INDEX('Agents Shift'!$F:$S,MATCH($A616,'Agents Shift'!$B:$B,0),$AE$3+1)),"",INDEX('Agents Shift'!$F:$S,MATCH($A616,'Agents Shift'!$B:$B,0),$AE$3+1)),""))</f>
        <v/>
      </c>
      <c r="G616" s="20" t="str">
        <f>IF($A616="","",_xlfn.XLOOKUP($A616,HC!$A:$A,HC!$C:$C,""))</f>
        <v/>
      </c>
      <c r="H616" s="20" t="str">
        <f t="shared" si="117"/>
        <v/>
      </c>
      <c r="I616" s="19" t="str">
        <f t="shared" si="118"/>
        <v/>
      </c>
      <c r="J616" s="19" t="str">
        <f>IF(OR($A616="",$H616=""),"",IF($H616="Not in Web Tool","Unmatched",_xlfn.XLOOKUP($H616,'RAW Data'!$E:$E,'RAW Data'!$F:$F,"Unmapped")))</f>
        <v/>
      </c>
      <c r="K616" s="19" t="str">
        <f t="shared" si="119"/>
        <v/>
      </c>
      <c r="M616" s="21" t="str">
        <f t="shared" si="120"/>
        <v/>
      </c>
      <c r="N616" s="21" t="str">
        <f t="shared" si="121"/>
        <v/>
      </c>
      <c r="P616" s="22" t="s">
        <v>325</v>
      </c>
      <c r="Q616" s="23">
        <v>612</v>
      </c>
      <c r="R616" s="23" t="str">
        <f>IF($C$3="Live Paste",IF($P616="","",$P616&amp;""),IF($AD$3="","",INDEX('Extraction History'!$A$3:$DT$9102,$Q616,$AD$3)&amp;""))</f>
        <v> --:--:--  --:--:-- 9 June 2026 08:10 · 07:49:44</v>
      </c>
      <c r="S616" s="23">
        <f t="shared" si="128"/>
        <v>3669</v>
      </c>
      <c r="T616" s="23" t="str">
        <f t="shared" si="122"/>
        <v/>
      </c>
      <c r="U616" s="23" t="str">
        <f t="shared" si="123"/>
        <v/>
      </c>
      <c r="V616" s="24" t="str">
        <f t="shared" si="124"/>
        <v/>
      </c>
      <c r="W616" s="23">
        <f t="shared" si="129"/>
        <v>3670</v>
      </c>
      <c r="X616" s="23" t="str">
        <f t="shared" si="125"/>
        <v/>
      </c>
      <c r="Y616" s="23" t="str">
        <f t="shared" si="126"/>
        <v/>
      </c>
      <c r="Z616" s="23" t="str">
        <f t="shared" si="127"/>
        <v/>
      </c>
      <c r="AA616" s="25" t="str">
        <f>IF($U616="","",IF(COUNTIF(HC!$C:$C,$U616)&gt;0,"Y",IF(COUNTIF($U$5:$U616,$U616)=1,"N","dup")))</f>
        <v/>
      </c>
    </row>
    <row r="617" spans="1:27" x14ac:dyDescent="0.3">
      <c r="A617" s="19" t="str">
        <f>IF(INDEX('Agents Shift'!$B:$B,ROW())="","",INDEX('Agents Shift'!$B:$B,ROW()))</f>
        <v/>
      </c>
      <c r="B617" s="20" t="str">
        <f>IF($A617="","",_xlfn.XLOOKUP($A617,HC!$A:$A,HC!$B:$B,""))</f>
        <v/>
      </c>
      <c r="C617" s="19" t="str">
        <f>IF($A617="","",_xlfn.XLOOKUP($A617,HC!$A:$A,HC!$E:$E,""))</f>
        <v/>
      </c>
      <c r="D617" s="20" t="str">
        <f>IF($A617="","",_xlfn.XLOOKUP($A617,HC!$A:$A,HC!$D:$D,""))</f>
        <v/>
      </c>
      <c r="E617" s="68" t="str">
        <f>IF(OR($A617="",$AE$3=""),"",IFERROR(IF(ISBLANK(INDEX('Agents Shift'!$F:$S,MATCH($A617,'Agents Shift'!$B:$B,0),$AE$3)),"",INDEX('Agents Shift'!$F:$S,MATCH($A617,'Agents Shift'!$B:$B,0),$AE$3)),""))</f>
        <v/>
      </c>
      <c r="F617" s="68" t="str">
        <f>IF(OR($A617="",$AE$3=""),"",IFERROR(IF(ISBLANK(INDEX('Agents Shift'!$F:$S,MATCH($A617,'Agents Shift'!$B:$B,0),$AE$3+1)),"",INDEX('Agents Shift'!$F:$S,MATCH($A617,'Agents Shift'!$B:$B,0),$AE$3+1)),""))</f>
        <v/>
      </c>
      <c r="G617" s="20" t="str">
        <f>IF($A617="","",_xlfn.XLOOKUP($A617,HC!$A:$A,HC!$C:$C,""))</f>
        <v/>
      </c>
      <c r="H617" s="20" t="str">
        <f t="shared" si="117"/>
        <v/>
      </c>
      <c r="I617" s="19" t="str">
        <f t="shared" si="118"/>
        <v/>
      </c>
      <c r="J617" s="19" t="str">
        <f>IF(OR($A617="",$H617=""),"",IF($H617="Not in Web Tool","Unmatched",_xlfn.XLOOKUP($H617,'RAW Data'!$E:$E,'RAW Data'!$F:$F,"Unmapped")))</f>
        <v/>
      </c>
      <c r="K617" s="19" t="str">
        <f t="shared" si="119"/>
        <v/>
      </c>
      <c r="M617" s="21" t="str">
        <f t="shared" si="120"/>
        <v/>
      </c>
      <c r="N617" s="21" t="str">
        <f t="shared" si="121"/>
        <v/>
      </c>
      <c r="P617" s="22" t="s">
        <v>34</v>
      </c>
      <c r="Q617" s="23">
        <v>613</v>
      </c>
      <c r="R617" s="23" t="str">
        <f>IF($C$3="Live Paste",IF($P617="","",$P617&amp;""),IF($AD$3="","",INDEX('Extraction History'!$A$3:$DT$9102,$Q617,$AD$3)&amp;""))</f>
        <v>Employee State</v>
      </c>
      <c r="S617" s="23">
        <f t="shared" si="128"/>
        <v>3675</v>
      </c>
      <c r="T617" s="23" t="str">
        <f t="shared" si="122"/>
        <v/>
      </c>
      <c r="U617" s="23" t="str">
        <f t="shared" si="123"/>
        <v/>
      </c>
      <c r="V617" s="24" t="str">
        <f t="shared" si="124"/>
        <v/>
      </c>
      <c r="W617" s="23">
        <f t="shared" si="129"/>
        <v>3676</v>
      </c>
      <c r="X617" s="23" t="str">
        <f t="shared" si="125"/>
        <v/>
      </c>
      <c r="Y617" s="23" t="str">
        <f t="shared" si="126"/>
        <v/>
      </c>
      <c r="Z617" s="23" t="str">
        <f t="shared" si="127"/>
        <v/>
      </c>
      <c r="AA617" s="25" t="str">
        <f>IF($U617="","",IF(COUNTIF(HC!$C:$C,$U617)&gt;0,"Y",IF(COUNTIF($U$5:$U617,$U617)=1,"N","dup")))</f>
        <v/>
      </c>
    </row>
    <row r="618" spans="1:27" x14ac:dyDescent="0.3">
      <c r="A618" s="19" t="str">
        <f>IF(INDEX('Agents Shift'!$B:$B,ROW())="","",INDEX('Agents Shift'!$B:$B,ROW()))</f>
        <v/>
      </c>
      <c r="B618" s="20" t="str">
        <f>IF($A618="","",_xlfn.XLOOKUP($A618,HC!$A:$A,HC!$B:$B,""))</f>
        <v/>
      </c>
      <c r="C618" s="19" t="str">
        <f>IF($A618="","",_xlfn.XLOOKUP($A618,HC!$A:$A,HC!$E:$E,""))</f>
        <v/>
      </c>
      <c r="D618" s="20" t="str">
        <f>IF($A618="","",_xlfn.XLOOKUP($A618,HC!$A:$A,HC!$D:$D,""))</f>
        <v/>
      </c>
      <c r="E618" s="68" t="str">
        <f>IF(OR($A618="",$AE$3=""),"",IFERROR(IF(ISBLANK(INDEX('Agents Shift'!$F:$S,MATCH($A618,'Agents Shift'!$B:$B,0),$AE$3)),"",INDEX('Agents Shift'!$F:$S,MATCH($A618,'Agents Shift'!$B:$B,0),$AE$3)),""))</f>
        <v/>
      </c>
      <c r="F618" s="68" t="str">
        <f>IF(OR($A618="",$AE$3=""),"",IFERROR(IF(ISBLANK(INDEX('Agents Shift'!$F:$S,MATCH($A618,'Agents Shift'!$B:$B,0),$AE$3+1)),"",INDEX('Agents Shift'!$F:$S,MATCH($A618,'Agents Shift'!$B:$B,0),$AE$3+1)),""))</f>
        <v/>
      </c>
      <c r="G618" s="20" t="str">
        <f>IF($A618="","",_xlfn.XLOOKUP($A618,HC!$A:$A,HC!$C:$C,""))</f>
        <v/>
      </c>
      <c r="H618" s="20" t="str">
        <f t="shared" si="117"/>
        <v/>
      </c>
      <c r="I618" s="19" t="str">
        <f t="shared" si="118"/>
        <v/>
      </c>
      <c r="J618" s="19" t="str">
        <f>IF(OR($A618="",$H618=""),"",IF($H618="Not in Web Tool","Unmatched",_xlfn.XLOOKUP($H618,'RAW Data'!$E:$E,'RAW Data'!$F:$F,"Unmapped")))</f>
        <v/>
      </c>
      <c r="K618" s="19" t="str">
        <f t="shared" si="119"/>
        <v/>
      </c>
      <c r="M618" s="21" t="str">
        <f t="shared" si="120"/>
        <v/>
      </c>
      <c r="N618" s="21" t="str">
        <f t="shared" si="121"/>
        <v/>
      </c>
      <c r="P618" s="22" t="s">
        <v>39</v>
      </c>
      <c r="Q618" s="23">
        <v>614</v>
      </c>
      <c r="R618" s="23" t="str">
        <f>IF($C$3="Live Paste",IF($P618="","",$P618&amp;""),IF($AD$3="","",INDEX('Extraction History'!$A$3:$DT$9102,$Q618,$AD$3)&amp;""))</f>
        <v>DA</v>
      </c>
      <c r="S618" s="23">
        <f t="shared" si="128"/>
        <v>3681</v>
      </c>
      <c r="T618" s="23" t="str">
        <f t="shared" si="122"/>
        <v/>
      </c>
      <c r="U618" s="23" t="str">
        <f t="shared" si="123"/>
        <v/>
      </c>
      <c r="V618" s="24" t="str">
        <f t="shared" si="124"/>
        <v/>
      </c>
      <c r="W618" s="23">
        <f t="shared" si="129"/>
        <v>3682</v>
      </c>
      <c r="X618" s="23" t="str">
        <f t="shared" si="125"/>
        <v/>
      </c>
      <c r="Y618" s="23" t="str">
        <f t="shared" si="126"/>
        <v/>
      </c>
      <c r="Z618" s="23" t="str">
        <f t="shared" si="127"/>
        <v/>
      </c>
      <c r="AA618" s="25" t="str">
        <f>IF($U618="","",IF(COUNTIF(HC!$C:$C,$U618)&gt;0,"Y",IF(COUNTIF($U$5:$U618,$U618)=1,"N","dup")))</f>
        <v/>
      </c>
    </row>
    <row r="619" spans="1:27" x14ac:dyDescent="0.3">
      <c r="A619" s="19" t="str">
        <f>IF(INDEX('Agents Shift'!$B:$B,ROW())="","",INDEX('Agents Shift'!$B:$B,ROW()))</f>
        <v/>
      </c>
      <c r="B619" s="20" t="str">
        <f>IF($A619="","",_xlfn.XLOOKUP($A619,HC!$A:$A,HC!$B:$B,""))</f>
        <v/>
      </c>
      <c r="C619" s="19" t="str">
        <f>IF($A619="","",_xlfn.XLOOKUP($A619,HC!$A:$A,HC!$E:$E,""))</f>
        <v/>
      </c>
      <c r="D619" s="20" t="str">
        <f>IF($A619="","",_xlfn.XLOOKUP($A619,HC!$A:$A,HC!$D:$D,""))</f>
        <v/>
      </c>
      <c r="E619" s="68" t="str">
        <f>IF(OR($A619="",$AE$3=""),"",IFERROR(IF(ISBLANK(INDEX('Agents Shift'!$F:$S,MATCH($A619,'Agents Shift'!$B:$B,0),$AE$3)),"",INDEX('Agents Shift'!$F:$S,MATCH($A619,'Agents Shift'!$B:$B,0),$AE$3)),""))</f>
        <v/>
      </c>
      <c r="F619" s="68" t="str">
        <f>IF(OR($A619="",$AE$3=""),"",IFERROR(IF(ISBLANK(INDEX('Agents Shift'!$F:$S,MATCH($A619,'Agents Shift'!$B:$B,0),$AE$3+1)),"",INDEX('Agents Shift'!$F:$S,MATCH($A619,'Agents Shift'!$B:$B,0),$AE$3+1)),""))</f>
        <v/>
      </c>
      <c r="G619" s="20" t="str">
        <f>IF($A619="","",_xlfn.XLOOKUP($A619,HC!$A:$A,HC!$C:$C,""))</f>
        <v/>
      </c>
      <c r="H619" s="20" t="str">
        <f t="shared" si="117"/>
        <v/>
      </c>
      <c r="I619" s="19" t="str">
        <f t="shared" si="118"/>
        <v/>
      </c>
      <c r="J619" s="19" t="str">
        <f>IF(OR($A619="",$H619=""),"",IF($H619="Not in Web Tool","Unmatched",_xlfn.XLOOKUP($H619,'RAW Data'!$E:$E,'RAW Data'!$F:$F,"Unmapped")))</f>
        <v/>
      </c>
      <c r="K619" s="19" t="str">
        <f t="shared" si="119"/>
        <v/>
      </c>
      <c r="M619" s="21" t="str">
        <f t="shared" si="120"/>
        <v/>
      </c>
      <c r="N619" s="21" t="str">
        <f t="shared" si="121"/>
        <v/>
      </c>
      <c r="P619" s="22" t="s">
        <v>326</v>
      </c>
      <c r="Q619" s="23">
        <v>615</v>
      </c>
      <c r="R619" s="23" t="str">
        <f>IF($C$3="Live Paste",IF($P619="","",$P619&amp;""),IF($AD$3="","",INDEX('Extraction History'!$A$3:$DT$9102,$Q619,$AD$3)&amp;""))</f>
        <v>Dummy_USR 76 29506</v>
      </c>
      <c r="S619" s="23">
        <f t="shared" si="128"/>
        <v>3687</v>
      </c>
      <c r="T619" s="23" t="str">
        <f t="shared" si="122"/>
        <v/>
      </c>
      <c r="U619" s="23" t="str">
        <f t="shared" si="123"/>
        <v/>
      </c>
      <c r="V619" s="24" t="str">
        <f t="shared" si="124"/>
        <v/>
      </c>
      <c r="W619" s="23">
        <f t="shared" si="129"/>
        <v>3688</v>
      </c>
      <c r="X619" s="23" t="str">
        <f t="shared" si="125"/>
        <v/>
      </c>
      <c r="Y619" s="23" t="str">
        <f t="shared" si="126"/>
        <v/>
      </c>
      <c r="Z619" s="23" t="str">
        <f t="shared" si="127"/>
        <v/>
      </c>
      <c r="AA619" s="25" t="str">
        <f>IF($U619="","",IF(COUNTIF(HC!$C:$C,$U619)&gt;0,"Y",IF(COUNTIF($U$5:$U619,$U619)=1,"N","dup")))</f>
        <v/>
      </c>
    </row>
    <row r="620" spans="1:27" x14ac:dyDescent="0.3">
      <c r="A620" s="19" t="str">
        <f>IF(INDEX('Agents Shift'!$B:$B,ROW())="","",INDEX('Agents Shift'!$B:$B,ROW()))</f>
        <v/>
      </c>
      <c r="B620" s="20" t="str">
        <f>IF($A620="","",_xlfn.XLOOKUP($A620,HC!$A:$A,HC!$B:$B,""))</f>
        <v/>
      </c>
      <c r="C620" s="19" t="str">
        <f>IF($A620="","",_xlfn.XLOOKUP($A620,HC!$A:$A,HC!$E:$E,""))</f>
        <v/>
      </c>
      <c r="D620" s="20" t="str">
        <f>IF($A620="","",_xlfn.XLOOKUP($A620,HC!$A:$A,HC!$D:$D,""))</f>
        <v/>
      </c>
      <c r="E620" s="68" t="str">
        <f>IF(OR($A620="",$AE$3=""),"",IFERROR(IF(ISBLANK(INDEX('Agents Shift'!$F:$S,MATCH($A620,'Agents Shift'!$B:$B,0),$AE$3)),"",INDEX('Agents Shift'!$F:$S,MATCH($A620,'Agents Shift'!$B:$B,0),$AE$3)),""))</f>
        <v/>
      </c>
      <c r="F620" s="68" t="str">
        <f>IF(OR($A620="",$AE$3=""),"",IFERROR(IF(ISBLANK(INDEX('Agents Shift'!$F:$S,MATCH($A620,'Agents Shift'!$B:$B,0),$AE$3+1)),"",INDEX('Agents Shift'!$F:$S,MATCH($A620,'Agents Shift'!$B:$B,0),$AE$3+1)),""))</f>
        <v/>
      </c>
      <c r="G620" s="20" t="str">
        <f>IF($A620="","",_xlfn.XLOOKUP($A620,HC!$A:$A,HC!$C:$C,""))</f>
        <v/>
      </c>
      <c r="H620" s="20" t="str">
        <f t="shared" si="117"/>
        <v/>
      </c>
      <c r="I620" s="19" t="str">
        <f t="shared" si="118"/>
        <v/>
      </c>
      <c r="J620" s="19" t="str">
        <f>IF(OR($A620="",$H620=""),"",IF($H620="Not in Web Tool","Unmatched",_xlfn.XLOOKUP($H620,'RAW Data'!$E:$E,'RAW Data'!$F:$F,"Unmapped")))</f>
        <v/>
      </c>
      <c r="K620" s="19" t="str">
        <f t="shared" si="119"/>
        <v/>
      </c>
      <c r="M620" s="21" t="str">
        <f t="shared" si="120"/>
        <v/>
      </c>
      <c r="N620" s="21" t="str">
        <f t="shared" si="121"/>
        <v/>
      </c>
      <c r="P620" s="22" t="s">
        <v>140</v>
      </c>
      <c r="Q620" s="23">
        <v>616</v>
      </c>
      <c r="R620" s="23" t="str">
        <f>IF($C$3="Live Paste",IF($P620="","",$P620&amp;""),IF($AD$3="","",INDEX('Extraction History'!$A$3:$DT$9102,$Q620,$AD$3)&amp;""))</f>
        <v>Unknown</v>
      </c>
      <c r="S620" s="23">
        <f t="shared" si="128"/>
        <v>3693</v>
      </c>
      <c r="T620" s="23" t="str">
        <f t="shared" si="122"/>
        <v/>
      </c>
      <c r="U620" s="23" t="str">
        <f t="shared" si="123"/>
        <v/>
      </c>
      <c r="V620" s="24" t="str">
        <f t="shared" si="124"/>
        <v/>
      </c>
      <c r="W620" s="23">
        <f t="shared" si="129"/>
        <v>3694</v>
      </c>
      <c r="X620" s="23" t="str">
        <f t="shared" si="125"/>
        <v/>
      </c>
      <c r="Y620" s="23" t="str">
        <f t="shared" si="126"/>
        <v/>
      </c>
      <c r="Z620" s="23" t="str">
        <f t="shared" si="127"/>
        <v/>
      </c>
      <c r="AA620" s="25" t="str">
        <f>IF($U620="","",IF(COUNTIF(HC!$C:$C,$U620)&gt;0,"Y",IF(COUNTIF($U$5:$U620,$U620)=1,"N","dup")))</f>
        <v/>
      </c>
    </row>
    <row r="621" spans="1:27" x14ac:dyDescent="0.3">
      <c r="A621" s="19" t="str">
        <f>IF(INDEX('Agents Shift'!$B:$B,ROW())="","",INDEX('Agents Shift'!$B:$B,ROW()))</f>
        <v/>
      </c>
      <c r="B621" s="20" t="str">
        <f>IF($A621="","",_xlfn.XLOOKUP($A621,HC!$A:$A,HC!$B:$B,""))</f>
        <v/>
      </c>
      <c r="C621" s="19" t="str">
        <f>IF($A621="","",_xlfn.XLOOKUP($A621,HC!$A:$A,HC!$E:$E,""))</f>
        <v/>
      </c>
      <c r="D621" s="20" t="str">
        <f>IF($A621="","",_xlfn.XLOOKUP($A621,HC!$A:$A,HC!$D:$D,""))</f>
        <v/>
      </c>
      <c r="E621" s="68" t="str">
        <f>IF(OR($A621="",$AE$3=""),"",IFERROR(IF(ISBLANK(INDEX('Agents Shift'!$F:$S,MATCH($A621,'Agents Shift'!$B:$B,0),$AE$3)),"",INDEX('Agents Shift'!$F:$S,MATCH($A621,'Agents Shift'!$B:$B,0),$AE$3)),""))</f>
        <v/>
      </c>
      <c r="F621" s="68" t="str">
        <f>IF(OR($A621="",$AE$3=""),"",IFERROR(IF(ISBLANK(INDEX('Agents Shift'!$F:$S,MATCH($A621,'Agents Shift'!$B:$B,0),$AE$3+1)),"",INDEX('Agents Shift'!$F:$S,MATCH($A621,'Agents Shift'!$B:$B,0),$AE$3+1)),""))</f>
        <v/>
      </c>
      <c r="G621" s="20" t="str">
        <f>IF($A621="","",_xlfn.XLOOKUP($A621,HC!$A:$A,HC!$C:$C,""))</f>
        <v/>
      </c>
      <c r="H621" s="20" t="str">
        <f t="shared" si="117"/>
        <v/>
      </c>
      <c r="I621" s="19" t="str">
        <f t="shared" si="118"/>
        <v/>
      </c>
      <c r="J621" s="19" t="str">
        <f>IF(OR($A621="",$H621=""),"",IF($H621="Not in Web Tool","Unmatched",_xlfn.XLOOKUP($H621,'RAW Data'!$E:$E,'RAW Data'!$F:$F,"Unmapped")))</f>
        <v/>
      </c>
      <c r="K621" s="19" t="str">
        <f t="shared" si="119"/>
        <v/>
      </c>
      <c r="M621" s="21" t="str">
        <f t="shared" si="120"/>
        <v/>
      </c>
      <c r="N621" s="21" t="str">
        <f t="shared" si="121"/>
        <v/>
      </c>
      <c r="P621" s="22" t="s">
        <v>119</v>
      </c>
      <c r="Q621" s="23">
        <v>617</v>
      </c>
      <c r="R621" s="23" t="str">
        <f>IF($C$3="Live Paste",IF($P621="","",$P621&amp;""),IF($AD$3="","",INDEX('Extraction History'!$A$3:$DT$9102,$Q621,$AD$3)&amp;""))</f>
        <v> 0  0  0</v>
      </c>
      <c r="S621" s="23">
        <f t="shared" si="128"/>
        <v>3699</v>
      </c>
      <c r="T621" s="23" t="str">
        <f t="shared" si="122"/>
        <v/>
      </c>
      <c r="U621" s="23" t="str">
        <f t="shared" si="123"/>
        <v/>
      </c>
      <c r="V621" s="24" t="str">
        <f t="shared" si="124"/>
        <v/>
      </c>
      <c r="W621" s="23">
        <f t="shared" si="129"/>
        <v>3700</v>
      </c>
      <c r="X621" s="23" t="str">
        <f t="shared" si="125"/>
        <v/>
      </c>
      <c r="Y621" s="23" t="str">
        <f t="shared" si="126"/>
        <v/>
      </c>
      <c r="Z621" s="23" t="str">
        <f t="shared" si="127"/>
        <v/>
      </c>
      <c r="AA621" s="25" t="str">
        <f>IF($U621="","",IF(COUNTIF(HC!$C:$C,$U621)&gt;0,"Y",IF(COUNTIF($U$5:$U621,$U621)=1,"N","dup")))</f>
        <v/>
      </c>
    </row>
    <row r="622" spans="1:27" x14ac:dyDescent="0.3">
      <c r="A622" s="19" t="str">
        <f>IF(INDEX('Agents Shift'!$B:$B,ROW())="","",INDEX('Agents Shift'!$B:$B,ROW()))</f>
        <v/>
      </c>
      <c r="B622" s="20" t="str">
        <f>IF($A622="","",_xlfn.XLOOKUP($A622,HC!$A:$A,HC!$B:$B,""))</f>
        <v/>
      </c>
      <c r="C622" s="19" t="str">
        <f>IF($A622="","",_xlfn.XLOOKUP($A622,HC!$A:$A,HC!$E:$E,""))</f>
        <v/>
      </c>
      <c r="D622" s="20" t="str">
        <f>IF($A622="","",_xlfn.XLOOKUP($A622,HC!$A:$A,HC!$D:$D,""))</f>
        <v/>
      </c>
      <c r="E622" s="68" t="str">
        <f>IF(OR($A622="",$AE$3=""),"",IFERROR(IF(ISBLANK(INDEX('Agents Shift'!$F:$S,MATCH($A622,'Agents Shift'!$B:$B,0),$AE$3)),"",INDEX('Agents Shift'!$F:$S,MATCH($A622,'Agents Shift'!$B:$B,0),$AE$3)),""))</f>
        <v/>
      </c>
      <c r="F622" s="68" t="str">
        <f>IF(OR($A622="",$AE$3=""),"",IFERROR(IF(ISBLANK(INDEX('Agents Shift'!$F:$S,MATCH($A622,'Agents Shift'!$B:$B,0),$AE$3+1)),"",INDEX('Agents Shift'!$F:$S,MATCH($A622,'Agents Shift'!$B:$B,0),$AE$3+1)),""))</f>
        <v/>
      </c>
      <c r="G622" s="20" t="str">
        <f>IF($A622="","",_xlfn.XLOOKUP($A622,HC!$A:$A,HC!$C:$C,""))</f>
        <v/>
      </c>
      <c r="H622" s="20" t="str">
        <f t="shared" si="117"/>
        <v/>
      </c>
      <c r="I622" s="19" t="str">
        <f t="shared" si="118"/>
        <v/>
      </c>
      <c r="J622" s="19" t="str">
        <f>IF(OR($A622="",$H622=""),"",IF($H622="Not in Web Tool","Unmatched",_xlfn.XLOOKUP($H622,'RAW Data'!$E:$E,'RAW Data'!$F:$F,"Unmapped")))</f>
        <v/>
      </c>
      <c r="K622" s="19" t="str">
        <f t="shared" si="119"/>
        <v/>
      </c>
      <c r="M622" s="21" t="str">
        <f t="shared" si="120"/>
        <v/>
      </c>
      <c r="N622" s="21" t="str">
        <f t="shared" si="121"/>
        <v/>
      </c>
      <c r="P622" s="22" t="s">
        <v>188</v>
      </c>
      <c r="Q622" s="23">
        <v>618</v>
      </c>
      <c r="R622" s="23" t="str">
        <f>IF($C$3="Live Paste",IF($P622="","",$P622&amp;""),IF($AD$3="","",INDEX('Extraction History'!$A$3:$DT$9102,$Q622,$AD$3)&amp;""))</f>
        <v> --:--:--  --:--:--  --:--:--</v>
      </c>
      <c r="S622" s="23">
        <f t="shared" si="128"/>
        <v>3705</v>
      </c>
      <c r="T622" s="23" t="str">
        <f t="shared" si="122"/>
        <v/>
      </c>
      <c r="U622" s="23" t="str">
        <f t="shared" si="123"/>
        <v/>
      </c>
      <c r="V622" s="24" t="str">
        <f t="shared" si="124"/>
        <v/>
      </c>
      <c r="W622" s="23">
        <f t="shared" si="129"/>
        <v>3706</v>
      </c>
      <c r="X622" s="23" t="str">
        <f t="shared" si="125"/>
        <v/>
      </c>
      <c r="Y622" s="23" t="str">
        <f t="shared" si="126"/>
        <v/>
      </c>
      <c r="Z622" s="23" t="str">
        <f t="shared" si="127"/>
        <v/>
      </c>
      <c r="AA622" s="25" t="str">
        <f>IF($U622="","",IF(COUNTIF(HC!$C:$C,$U622)&gt;0,"Y",IF(COUNTIF($U$5:$U622,$U622)=1,"N","dup")))</f>
        <v/>
      </c>
    </row>
    <row r="623" spans="1:27" x14ac:dyDescent="0.3">
      <c r="A623" s="19" t="str">
        <f>IF(INDEX('Agents Shift'!$B:$B,ROW())="","",INDEX('Agents Shift'!$B:$B,ROW()))</f>
        <v/>
      </c>
      <c r="B623" s="20" t="str">
        <f>IF($A623="","",_xlfn.XLOOKUP($A623,HC!$A:$A,HC!$B:$B,""))</f>
        <v/>
      </c>
      <c r="C623" s="19" t="str">
        <f>IF($A623="","",_xlfn.XLOOKUP($A623,HC!$A:$A,HC!$E:$E,""))</f>
        <v/>
      </c>
      <c r="D623" s="20" t="str">
        <f>IF($A623="","",_xlfn.XLOOKUP($A623,HC!$A:$A,HC!$D:$D,""))</f>
        <v/>
      </c>
      <c r="E623" s="68" t="str">
        <f>IF(OR($A623="",$AE$3=""),"",IFERROR(IF(ISBLANK(INDEX('Agents Shift'!$F:$S,MATCH($A623,'Agents Shift'!$B:$B,0),$AE$3)),"",INDEX('Agents Shift'!$F:$S,MATCH($A623,'Agents Shift'!$B:$B,0),$AE$3)),""))</f>
        <v/>
      </c>
      <c r="F623" s="68" t="str">
        <f>IF(OR($A623="",$AE$3=""),"",IFERROR(IF(ISBLANK(INDEX('Agents Shift'!$F:$S,MATCH($A623,'Agents Shift'!$B:$B,0),$AE$3+1)),"",INDEX('Agents Shift'!$F:$S,MATCH($A623,'Agents Shift'!$B:$B,0),$AE$3+1)),""))</f>
        <v/>
      </c>
      <c r="G623" s="20" t="str">
        <f>IF($A623="","",_xlfn.XLOOKUP($A623,HC!$A:$A,HC!$C:$C,""))</f>
        <v/>
      </c>
      <c r="H623" s="20" t="str">
        <f t="shared" si="117"/>
        <v/>
      </c>
      <c r="I623" s="19" t="str">
        <f t="shared" si="118"/>
        <v/>
      </c>
      <c r="J623" s="19" t="str">
        <f>IF(OR($A623="",$H623=""),"",IF($H623="Not in Web Tool","Unmatched",_xlfn.XLOOKUP($H623,'RAW Data'!$E:$E,'RAW Data'!$F:$F,"Unmapped")))</f>
        <v/>
      </c>
      <c r="K623" s="19" t="str">
        <f t="shared" si="119"/>
        <v/>
      </c>
      <c r="M623" s="21" t="str">
        <f t="shared" si="120"/>
        <v/>
      </c>
      <c r="N623" s="21" t="str">
        <f t="shared" si="121"/>
        <v/>
      </c>
      <c r="P623" s="22" t="s">
        <v>34</v>
      </c>
      <c r="Q623" s="23">
        <v>619</v>
      </c>
      <c r="R623" s="23" t="str">
        <f>IF($C$3="Live Paste",IF($P623="","",$P623&amp;""),IF($AD$3="","",INDEX('Extraction History'!$A$3:$DT$9102,$Q623,$AD$3)&amp;""))</f>
        <v>Employee State</v>
      </c>
      <c r="S623" s="23">
        <f t="shared" si="128"/>
        <v>3711</v>
      </c>
      <c r="T623" s="23" t="str">
        <f t="shared" si="122"/>
        <v/>
      </c>
      <c r="U623" s="23" t="str">
        <f t="shared" si="123"/>
        <v/>
      </c>
      <c r="V623" s="24" t="str">
        <f t="shared" si="124"/>
        <v/>
      </c>
      <c r="W623" s="23">
        <f t="shared" si="129"/>
        <v>3712</v>
      </c>
      <c r="X623" s="23" t="str">
        <f t="shared" si="125"/>
        <v/>
      </c>
      <c r="Y623" s="23" t="str">
        <f t="shared" si="126"/>
        <v/>
      </c>
      <c r="Z623" s="23" t="str">
        <f t="shared" si="127"/>
        <v/>
      </c>
      <c r="AA623" s="25" t="str">
        <f>IF($U623="","",IF(COUNTIF(HC!$C:$C,$U623)&gt;0,"Y",IF(COUNTIF($U$5:$U623,$U623)=1,"N","dup")))</f>
        <v/>
      </c>
    </row>
    <row r="624" spans="1:27" x14ac:dyDescent="0.3">
      <c r="A624" s="19" t="str">
        <f>IF(INDEX('Agents Shift'!$B:$B,ROW())="","",INDEX('Agents Shift'!$B:$B,ROW()))</f>
        <v/>
      </c>
      <c r="B624" s="20" t="str">
        <f>IF($A624="","",_xlfn.XLOOKUP($A624,HC!$A:$A,HC!$B:$B,""))</f>
        <v/>
      </c>
      <c r="C624" s="19" t="str">
        <f>IF($A624="","",_xlfn.XLOOKUP($A624,HC!$A:$A,HC!$E:$E,""))</f>
        <v/>
      </c>
      <c r="D624" s="20" t="str">
        <f>IF($A624="","",_xlfn.XLOOKUP($A624,HC!$A:$A,HC!$D:$D,""))</f>
        <v/>
      </c>
      <c r="E624" s="68" t="str">
        <f>IF(OR($A624="",$AE$3=""),"",IFERROR(IF(ISBLANK(INDEX('Agents Shift'!$F:$S,MATCH($A624,'Agents Shift'!$B:$B,0),$AE$3)),"",INDEX('Agents Shift'!$F:$S,MATCH($A624,'Agents Shift'!$B:$B,0),$AE$3)),""))</f>
        <v/>
      </c>
      <c r="F624" s="68" t="str">
        <f>IF(OR($A624="",$AE$3=""),"",IFERROR(IF(ISBLANK(INDEX('Agents Shift'!$F:$S,MATCH($A624,'Agents Shift'!$B:$B,0),$AE$3+1)),"",INDEX('Agents Shift'!$F:$S,MATCH($A624,'Agents Shift'!$B:$B,0),$AE$3+1)),""))</f>
        <v/>
      </c>
      <c r="G624" s="20" t="str">
        <f>IF($A624="","",_xlfn.XLOOKUP($A624,HC!$A:$A,HC!$C:$C,""))</f>
        <v/>
      </c>
      <c r="H624" s="20" t="str">
        <f t="shared" si="117"/>
        <v/>
      </c>
      <c r="I624" s="19" t="str">
        <f t="shared" si="118"/>
        <v/>
      </c>
      <c r="J624" s="19" t="str">
        <f>IF(OR($A624="",$H624=""),"",IF($H624="Not in Web Tool","Unmatched",_xlfn.XLOOKUP($H624,'RAW Data'!$E:$E,'RAW Data'!$F:$F,"Unmapped")))</f>
        <v/>
      </c>
      <c r="K624" s="19" t="str">
        <f t="shared" si="119"/>
        <v/>
      </c>
      <c r="M624" s="21" t="str">
        <f t="shared" si="120"/>
        <v/>
      </c>
      <c r="N624" s="21" t="str">
        <f t="shared" si="121"/>
        <v/>
      </c>
      <c r="P624" s="22" t="s">
        <v>39</v>
      </c>
      <c r="Q624" s="23">
        <v>620</v>
      </c>
      <c r="R624" s="23" t="str">
        <f>IF($C$3="Live Paste",IF($P624="","",$P624&amp;""),IF($AD$3="","",INDEX('Extraction History'!$A$3:$DT$9102,$Q624,$AD$3)&amp;""))</f>
        <v>DA</v>
      </c>
      <c r="S624" s="23">
        <f t="shared" si="128"/>
        <v>3717</v>
      </c>
      <c r="T624" s="23" t="str">
        <f t="shared" si="122"/>
        <v/>
      </c>
      <c r="U624" s="23" t="str">
        <f t="shared" si="123"/>
        <v/>
      </c>
      <c r="V624" s="24" t="str">
        <f t="shared" si="124"/>
        <v/>
      </c>
      <c r="W624" s="23">
        <f t="shared" si="129"/>
        <v>3718</v>
      </c>
      <c r="X624" s="23" t="str">
        <f t="shared" si="125"/>
        <v/>
      </c>
      <c r="Y624" s="23" t="str">
        <f t="shared" si="126"/>
        <v/>
      </c>
      <c r="Z624" s="23" t="str">
        <f t="shared" si="127"/>
        <v/>
      </c>
      <c r="AA624" s="25" t="str">
        <f>IF($U624="","",IF(COUNTIF(HC!$C:$C,$U624)&gt;0,"Y",IF(COUNTIF($U$5:$U624,$U624)=1,"N","dup")))</f>
        <v/>
      </c>
    </row>
    <row r="625" spans="1:27" x14ac:dyDescent="0.3">
      <c r="A625" s="19" t="str">
        <f>IF(INDEX('Agents Shift'!$B:$B,ROW())="","",INDEX('Agents Shift'!$B:$B,ROW()))</f>
        <v/>
      </c>
      <c r="B625" s="20" t="str">
        <f>IF($A625="","",_xlfn.XLOOKUP($A625,HC!$A:$A,HC!$B:$B,""))</f>
        <v/>
      </c>
      <c r="C625" s="19" t="str">
        <f>IF($A625="","",_xlfn.XLOOKUP($A625,HC!$A:$A,HC!$E:$E,""))</f>
        <v/>
      </c>
      <c r="D625" s="20" t="str">
        <f>IF($A625="","",_xlfn.XLOOKUP($A625,HC!$A:$A,HC!$D:$D,""))</f>
        <v/>
      </c>
      <c r="E625" s="68" t="str">
        <f>IF(OR($A625="",$AE$3=""),"",IFERROR(IF(ISBLANK(INDEX('Agents Shift'!$F:$S,MATCH($A625,'Agents Shift'!$B:$B,0),$AE$3)),"",INDEX('Agents Shift'!$F:$S,MATCH($A625,'Agents Shift'!$B:$B,0),$AE$3)),""))</f>
        <v/>
      </c>
      <c r="F625" s="68" t="str">
        <f>IF(OR($A625="",$AE$3=""),"",IFERROR(IF(ISBLANK(INDEX('Agents Shift'!$F:$S,MATCH($A625,'Agents Shift'!$B:$B,0),$AE$3+1)),"",INDEX('Agents Shift'!$F:$S,MATCH($A625,'Agents Shift'!$B:$B,0),$AE$3+1)),""))</f>
        <v/>
      </c>
      <c r="G625" s="20" t="str">
        <f>IF($A625="","",_xlfn.XLOOKUP($A625,HC!$A:$A,HC!$C:$C,""))</f>
        <v/>
      </c>
      <c r="H625" s="20" t="str">
        <f t="shared" si="117"/>
        <v/>
      </c>
      <c r="I625" s="19" t="str">
        <f t="shared" si="118"/>
        <v/>
      </c>
      <c r="J625" s="19" t="str">
        <f>IF(OR($A625="",$H625=""),"",IF($H625="Not in Web Tool","Unmatched",_xlfn.XLOOKUP($H625,'RAW Data'!$E:$E,'RAW Data'!$F:$F,"Unmapped")))</f>
        <v/>
      </c>
      <c r="K625" s="19" t="str">
        <f t="shared" si="119"/>
        <v/>
      </c>
      <c r="M625" s="21" t="str">
        <f t="shared" si="120"/>
        <v/>
      </c>
      <c r="N625" s="21" t="str">
        <f t="shared" si="121"/>
        <v/>
      </c>
      <c r="P625" s="22" t="s">
        <v>160</v>
      </c>
      <c r="Q625" s="23">
        <v>621</v>
      </c>
      <c r="R625" s="23" t="str">
        <f>IF($C$3="Live Paste",IF($P625="","",$P625&amp;""),IF($AD$3="","",INDEX('Extraction History'!$A$3:$DT$9102,$Q625,$AD$3)&amp;""))</f>
        <v>Dummy_USR 171 28037</v>
      </c>
      <c r="S625" s="23">
        <f t="shared" si="128"/>
        <v>3723</v>
      </c>
      <c r="T625" s="23" t="str">
        <f t="shared" si="122"/>
        <v/>
      </c>
      <c r="U625" s="23" t="str">
        <f t="shared" si="123"/>
        <v/>
      </c>
      <c r="V625" s="24" t="str">
        <f t="shared" si="124"/>
        <v/>
      </c>
      <c r="W625" s="23">
        <f t="shared" si="129"/>
        <v>3724</v>
      </c>
      <c r="X625" s="23" t="str">
        <f t="shared" si="125"/>
        <v/>
      </c>
      <c r="Y625" s="23" t="str">
        <f t="shared" si="126"/>
        <v/>
      </c>
      <c r="Z625" s="23" t="str">
        <f t="shared" si="127"/>
        <v/>
      </c>
      <c r="AA625" s="25" t="str">
        <f>IF($U625="","",IF(COUNTIF(HC!$C:$C,$U625)&gt;0,"Y",IF(COUNTIF($U$5:$U625,$U625)=1,"N","dup")))</f>
        <v/>
      </c>
    </row>
    <row r="626" spans="1:27" x14ac:dyDescent="0.3">
      <c r="A626" s="19" t="str">
        <f>IF(INDEX('Agents Shift'!$B:$B,ROW())="","",INDEX('Agents Shift'!$B:$B,ROW()))</f>
        <v/>
      </c>
      <c r="B626" s="20" t="str">
        <f>IF($A626="","",_xlfn.XLOOKUP($A626,HC!$A:$A,HC!$B:$B,""))</f>
        <v/>
      </c>
      <c r="C626" s="19" t="str">
        <f>IF($A626="","",_xlfn.XLOOKUP($A626,HC!$A:$A,HC!$E:$E,""))</f>
        <v/>
      </c>
      <c r="D626" s="20" t="str">
        <f>IF($A626="","",_xlfn.XLOOKUP($A626,HC!$A:$A,HC!$D:$D,""))</f>
        <v/>
      </c>
      <c r="E626" s="68" t="str">
        <f>IF(OR($A626="",$AE$3=""),"",IFERROR(IF(ISBLANK(INDEX('Agents Shift'!$F:$S,MATCH($A626,'Agents Shift'!$B:$B,0),$AE$3)),"",INDEX('Agents Shift'!$F:$S,MATCH($A626,'Agents Shift'!$B:$B,0),$AE$3)),""))</f>
        <v/>
      </c>
      <c r="F626" s="68" t="str">
        <f>IF(OR($A626="",$AE$3=""),"",IFERROR(IF(ISBLANK(INDEX('Agents Shift'!$F:$S,MATCH($A626,'Agents Shift'!$B:$B,0),$AE$3+1)),"",INDEX('Agents Shift'!$F:$S,MATCH($A626,'Agents Shift'!$B:$B,0),$AE$3+1)),""))</f>
        <v/>
      </c>
      <c r="G626" s="20" t="str">
        <f>IF($A626="","",_xlfn.XLOOKUP($A626,HC!$A:$A,HC!$C:$C,""))</f>
        <v/>
      </c>
      <c r="H626" s="20" t="str">
        <f t="shared" si="117"/>
        <v/>
      </c>
      <c r="I626" s="19" t="str">
        <f t="shared" si="118"/>
        <v/>
      </c>
      <c r="J626" s="19" t="str">
        <f>IF(OR($A626="",$H626=""),"",IF($H626="Not in Web Tool","Unmatched",_xlfn.XLOOKUP($H626,'RAW Data'!$E:$E,'RAW Data'!$F:$F,"Unmapped")))</f>
        <v/>
      </c>
      <c r="K626" s="19" t="str">
        <f t="shared" si="119"/>
        <v/>
      </c>
      <c r="M626" s="21" t="str">
        <f t="shared" si="120"/>
        <v/>
      </c>
      <c r="N626" s="21" t="str">
        <f t="shared" si="121"/>
        <v/>
      </c>
      <c r="P626" s="22" t="s">
        <v>161</v>
      </c>
      <c r="Q626" s="23">
        <v>622</v>
      </c>
      <c r="R626" s="23" t="str">
        <f>IF($C$3="Live Paste",IF($P626="","",$P626&amp;""),IF($AD$3="","",INDEX('Extraction History'!$A$3:$DT$9102,$Q626,$AD$3)&amp;""))</f>
        <v>Break (NON MAN) · 04:38</v>
      </c>
      <c r="S626" s="23">
        <f t="shared" si="128"/>
        <v>3729</v>
      </c>
      <c r="T626" s="23" t="str">
        <f t="shared" si="122"/>
        <v/>
      </c>
      <c r="U626" s="23" t="str">
        <f t="shared" si="123"/>
        <v/>
      </c>
      <c r="V626" s="24" t="str">
        <f t="shared" si="124"/>
        <v/>
      </c>
      <c r="W626" s="23">
        <f t="shared" si="129"/>
        <v>3730</v>
      </c>
      <c r="X626" s="23" t="str">
        <f t="shared" si="125"/>
        <v/>
      </c>
      <c r="Y626" s="23" t="str">
        <f t="shared" si="126"/>
        <v/>
      </c>
      <c r="Z626" s="23" t="str">
        <f t="shared" si="127"/>
        <v/>
      </c>
      <c r="AA626" s="25" t="str">
        <f>IF($U626="","",IF(COUNTIF(HC!$C:$C,$U626)&gt;0,"Y",IF(COUNTIF($U$5:$U626,$U626)=1,"N","dup")))</f>
        <v/>
      </c>
    </row>
    <row r="627" spans="1:27" x14ac:dyDescent="0.3">
      <c r="A627" s="19" t="str">
        <f>IF(INDEX('Agents Shift'!$B:$B,ROW())="","",INDEX('Agents Shift'!$B:$B,ROW()))</f>
        <v/>
      </c>
      <c r="B627" s="20" t="str">
        <f>IF($A627="","",_xlfn.XLOOKUP($A627,HC!$A:$A,HC!$B:$B,""))</f>
        <v/>
      </c>
      <c r="C627" s="19" t="str">
        <f>IF($A627="","",_xlfn.XLOOKUP($A627,HC!$A:$A,HC!$E:$E,""))</f>
        <v/>
      </c>
      <c r="D627" s="20" t="str">
        <f>IF($A627="","",_xlfn.XLOOKUP($A627,HC!$A:$A,HC!$D:$D,""))</f>
        <v/>
      </c>
      <c r="E627" s="68" t="str">
        <f>IF(OR($A627="",$AE$3=""),"",IFERROR(IF(ISBLANK(INDEX('Agents Shift'!$F:$S,MATCH($A627,'Agents Shift'!$B:$B,0),$AE$3)),"",INDEX('Agents Shift'!$F:$S,MATCH($A627,'Agents Shift'!$B:$B,0),$AE$3)),""))</f>
        <v/>
      </c>
      <c r="F627" s="68" t="str">
        <f>IF(OR($A627="",$AE$3=""),"",IFERROR(IF(ISBLANK(INDEX('Agents Shift'!$F:$S,MATCH($A627,'Agents Shift'!$B:$B,0),$AE$3+1)),"",INDEX('Agents Shift'!$F:$S,MATCH($A627,'Agents Shift'!$B:$B,0),$AE$3+1)),""))</f>
        <v/>
      </c>
      <c r="G627" s="20" t="str">
        <f>IF($A627="","",_xlfn.XLOOKUP($A627,HC!$A:$A,HC!$C:$C,""))</f>
        <v/>
      </c>
      <c r="H627" s="20" t="str">
        <f t="shared" si="117"/>
        <v/>
      </c>
      <c r="I627" s="19" t="str">
        <f t="shared" si="118"/>
        <v/>
      </c>
      <c r="J627" s="19" t="str">
        <f>IF(OR($A627="",$H627=""),"",IF($H627="Not in Web Tool","Unmatched",_xlfn.XLOOKUP($H627,'RAW Data'!$E:$E,'RAW Data'!$F:$F,"Unmapped")))</f>
        <v/>
      </c>
      <c r="K627" s="19" t="str">
        <f t="shared" si="119"/>
        <v/>
      </c>
      <c r="M627" s="21" t="str">
        <f t="shared" si="120"/>
        <v/>
      </c>
      <c r="N627" s="21" t="str">
        <f t="shared" si="121"/>
        <v/>
      </c>
      <c r="P627" s="22" t="s">
        <v>162</v>
      </c>
      <c r="Q627" s="23">
        <v>623</v>
      </c>
      <c r="R627" s="23" t="str">
        <f>IF($C$3="Live Paste",IF($P627="","",$P627&amp;""),IF($AD$3="","",INDEX('Extraction History'!$A$3:$DT$9102,$Q627,$AD$3)&amp;""))</f>
        <v> 4  3  1</v>
      </c>
      <c r="S627" s="23">
        <f t="shared" si="128"/>
        <v>3735</v>
      </c>
      <c r="T627" s="23" t="str">
        <f t="shared" si="122"/>
        <v/>
      </c>
      <c r="U627" s="23" t="str">
        <f t="shared" si="123"/>
        <v/>
      </c>
      <c r="V627" s="24" t="str">
        <f t="shared" si="124"/>
        <v/>
      </c>
      <c r="W627" s="23">
        <f t="shared" si="129"/>
        <v>3736</v>
      </c>
      <c r="X627" s="23" t="str">
        <f t="shared" si="125"/>
        <v/>
      </c>
      <c r="Y627" s="23" t="str">
        <f t="shared" si="126"/>
        <v/>
      </c>
      <c r="Z627" s="23" t="str">
        <f t="shared" si="127"/>
        <v/>
      </c>
      <c r="AA627" s="25" t="str">
        <f>IF($U627="","",IF(COUNTIF(HC!$C:$C,$U627)&gt;0,"Y",IF(COUNTIF($U$5:$U627,$U627)=1,"N","dup")))</f>
        <v/>
      </c>
    </row>
    <row r="628" spans="1:27" x14ac:dyDescent="0.3">
      <c r="A628" s="19" t="str">
        <f>IF(INDEX('Agents Shift'!$B:$B,ROW())="","",INDEX('Agents Shift'!$B:$B,ROW()))</f>
        <v/>
      </c>
      <c r="B628" s="20" t="str">
        <f>IF($A628="","",_xlfn.XLOOKUP($A628,HC!$A:$A,HC!$B:$B,""))</f>
        <v/>
      </c>
      <c r="C628" s="19" t="str">
        <f>IF($A628="","",_xlfn.XLOOKUP($A628,HC!$A:$A,HC!$E:$E,""))</f>
        <v/>
      </c>
      <c r="D628" s="20" t="str">
        <f>IF($A628="","",_xlfn.XLOOKUP($A628,HC!$A:$A,HC!$D:$D,""))</f>
        <v/>
      </c>
      <c r="E628" s="68" t="str">
        <f>IF(OR($A628="",$AE$3=""),"",IFERROR(IF(ISBLANK(INDEX('Agents Shift'!$F:$S,MATCH($A628,'Agents Shift'!$B:$B,0),$AE$3)),"",INDEX('Agents Shift'!$F:$S,MATCH($A628,'Agents Shift'!$B:$B,0),$AE$3)),""))</f>
        <v/>
      </c>
      <c r="F628" s="68" t="str">
        <f>IF(OR($A628="",$AE$3=""),"",IFERROR(IF(ISBLANK(INDEX('Agents Shift'!$F:$S,MATCH($A628,'Agents Shift'!$B:$B,0),$AE$3+1)),"",INDEX('Agents Shift'!$F:$S,MATCH($A628,'Agents Shift'!$B:$B,0),$AE$3+1)),""))</f>
        <v/>
      </c>
      <c r="G628" s="20" t="str">
        <f>IF($A628="","",_xlfn.XLOOKUP($A628,HC!$A:$A,HC!$C:$C,""))</f>
        <v/>
      </c>
      <c r="H628" s="20" t="str">
        <f t="shared" si="117"/>
        <v/>
      </c>
      <c r="I628" s="19" t="str">
        <f t="shared" si="118"/>
        <v/>
      </c>
      <c r="J628" s="19" t="str">
        <f>IF(OR($A628="",$H628=""),"",IF($H628="Not in Web Tool","Unmatched",_xlfn.XLOOKUP($H628,'RAW Data'!$E:$E,'RAW Data'!$F:$F,"Unmapped")))</f>
        <v/>
      </c>
      <c r="K628" s="19" t="str">
        <f t="shared" si="119"/>
        <v/>
      </c>
      <c r="M628" s="21" t="str">
        <f t="shared" si="120"/>
        <v/>
      </c>
      <c r="N628" s="21" t="str">
        <f t="shared" si="121"/>
        <v/>
      </c>
      <c r="P628" s="22" t="s">
        <v>163</v>
      </c>
      <c r="Q628" s="23">
        <v>624</v>
      </c>
      <c r="R628" s="23" t="str">
        <f>IF($C$3="Live Paste",IF($P628="","",$P628&amp;""),IF($AD$3="","",INDEX('Extraction History'!$A$3:$DT$9102,$Q628,$AD$3)&amp;""))</f>
        <v> 01:04:23  00:00:00 9 June 2026 11:00 · 02:59:46</v>
      </c>
      <c r="S628" s="23">
        <f t="shared" si="128"/>
        <v>3741</v>
      </c>
      <c r="T628" s="23" t="str">
        <f t="shared" si="122"/>
        <v/>
      </c>
      <c r="U628" s="23" t="str">
        <f t="shared" si="123"/>
        <v/>
      </c>
      <c r="V628" s="24" t="str">
        <f t="shared" si="124"/>
        <v/>
      </c>
      <c r="W628" s="23">
        <f t="shared" si="129"/>
        <v>3742</v>
      </c>
      <c r="X628" s="23" t="str">
        <f t="shared" si="125"/>
        <v/>
      </c>
      <c r="Y628" s="23" t="str">
        <f t="shared" si="126"/>
        <v/>
      </c>
      <c r="Z628" s="23" t="str">
        <f t="shared" si="127"/>
        <v/>
      </c>
      <c r="AA628" s="25" t="str">
        <f>IF($U628="","",IF(COUNTIF(HC!$C:$C,$U628)&gt;0,"Y",IF(COUNTIF($U$5:$U628,$U628)=1,"N","dup")))</f>
        <v/>
      </c>
    </row>
    <row r="629" spans="1:27" x14ac:dyDescent="0.3">
      <c r="A629" s="19" t="str">
        <f>IF(INDEX('Agents Shift'!$B:$B,ROW())="","",INDEX('Agents Shift'!$B:$B,ROW()))</f>
        <v/>
      </c>
      <c r="B629" s="20" t="str">
        <f>IF($A629="","",_xlfn.XLOOKUP($A629,HC!$A:$A,HC!$B:$B,""))</f>
        <v/>
      </c>
      <c r="C629" s="19" t="str">
        <f>IF($A629="","",_xlfn.XLOOKUP($A629,HC!$A:$A,HC!$E:$E,""))</f>
        <v/>
      </c>
      <c r="D629" s="20" t="str">
        <f>IF($A629="","",_xlfn.XLOOKUP($A629,HC!$A:$A,HC!$D:$D,""))</f>
        <v/>
      </c>
      <c r="E629" s="68" t="str">
        <f>IF(OR($A629="",$AE$3=""),"",IFERROR(IF(ISBLANK(INDEX('Agents Shift'!$F:$S,MATCH($A629,'Agents Shift'!$B:$B,0),$AE$3)),"",INDEX('Agents Shift'!$F:$S,MATCH($A629,'Agents Shift'!$B:$B,0),$AE$3)),""))</f>
        <v/>
      </c>
      <c r="F629" s="68" t="str">
        <f>IF(OR($A629="",$AE$3=""),"",IFERROR(IF(ISBLANK(INDEX('Agents Shift'!$F:$S,MATCH($A629,'Agents Shift'!$B:$B,0),$AE$3+1)),"",INDEX('Agents Shift'!$F:$S,MATCH($A629,'Agents Shift'!$B:$B,0),$AE$3+1)),""))</f>
        <v/>
      </c>
      <c r="G629" s="20" t="str">
        <f>IF($A629="","",_xlfn.XLOOKUP($A629,HC!$A:$A,HC!$C:$C,""))</f>
        <v/>
      </c>
      <c r="H629" s="20" t="str">
        <f t="shared" si="117"/>
        <v/>
      </c>
      <c r="I629" s="19" t="str">
        <f t="shared" si="118"/>
        <v/>
      </c>
      <c r="J629" s="19" t="str">
        <f>IF(OR($A629="",$H629=""),"",IF($H629="Not in Web Tool","Unmatched",_xlfn.XLOOKUP($H629,'RAW Data'!$E:$E,'RAW Data'!$F:$F,"Unmapped")))</f>
        <v/>
      </c>
      <c r="K629" s="19" t="str">
        <f t="shared" si="119"/>
        <v/>
      </c>
      <c r="M629" s="21" t="str">
        <f t="shared" si="120"/>
        <v/>
      </c>
      <c r="N629" s="21" t="str">
        <f t="shared" si="121"/>
        <v/>
      </c>
      <c r="P629" s="22" t="s">
        <v>34</v>
      </c>
      <c r="Q629" s="23">
        <v>625</v>
      </c>
      <c r="R629" s="23" t="str">
        <f>IF($C$3="Live Paste",IF($P629="","",$P629&amp;""),IF($AD$3="","",INDEX('Extraction History'!$A$3:$DT$9102,$Q629,$AD$3)&amp;""))</f>
        <v>Employee State</v>
      </c>
      <c r="S629" s="23">
        <f t="shared" si="128"/>
        <v>3747</v>
      </c>
      <c r="T629" s="23" t="str">
        <f t="shared" si="122"/>
        <v/>
      </c>
      <c r="U629" s="23" t="str">
        <f t="shared" si="123"/>
        <v/>
      </c>
      <c r="V629" s="24" t="str">
        <f t="shared" si="124"/>
        <v/>
      </c>
      <c r="W629" s="23">
        <f t="shared" si="129"/>
        <v>3748</v>
      </c>
      <c r="X629" s="23" t="str">
        <f t="shared" si="125"/>
        <v/>
      </c>
      <c r="Y629" s="23" t="str">
        <f t="shared" si="126"/>
        <v/>
      </c>
      <c r="Z629" s="23" t="str">
        <f t="shared" si="127"/>
        <v/>
      </c>
      <c r="AA629" s="25" t="str">
        <f>IF($U629="","",IF(COUNTIF(HC!$C:$C,$U629)&gt;0,"Y",IF(COUNTIF($U$5:$U629,$U629)=1,"N","dup")))</f>
        <v/>
      </c>
    </row>
    <row r="630" spans="1:27" x14ac:dyDescent="0.3">
      <c r="A630" s="19" t="str">
        <f>IF(INDEX('Agents Shift'!$B:$B,ROW())="","",INDEX('Agents Shift'!$B:$B,ROW()))</f>
        <v/>
      </c>
      <c r="B630" s="20" t="str">
        <f>IF($A630="","",_xlfn.XLOOKUP($A630,HC!$A:$A,HC!$B:$B,""))</f>
        <v/>
      </c>
      <c r="C630" s="19" t="str">
        <f>IF($A630="","",_xlfn.XLOOKUP($A630,HC!$A:$A,HC!$E:$E,""))</f>
        <v/>
      </c>
      <c r="D630" s="20" t="str">
        <f>IF($A630="","",_xlfn.XLOOKUP($A630,HC!$A:$A,HC!$D:$D,""))</f>
        <v/>
      </c>
      <c r="E630" s="68" t="str">
        <f>IF(OR($A630="",$AE$3=""),"",IFERROR(IF(ISBLANK(INDEX('Agents Shift'!$F:$S,MATCH($A630,'Agents Shift'!$B:$B,0),$AE$3)),"",INDEX('Agents Shift'!$F:$S,MATCH($A630,'Agents Shift'!$B:$B,0),$AE$3)),""))</f>
        <v/>
      </c>
      <c r="F630" s="68" t="str">
        <f>IF(OR($A630="",$AE$3=""),"",IFERROR(IF(ISBLANK(INDEX('Agents Shift'!$F:$S,MATCH($A630,'Agents Shift'!$B:$B,0),$AE$3+1)),"",INDEX('Agents Shift'!$F:$S,MATCH($A630,'Agents Shift'!$B:$B,0),$AE$3+1)),""))</f>
        <v/>
      </c>
      <c r="G630" s="20" t="str">
        <f>IF($A630="","",_xlfn.XLOOKUP($A630,HC!$A:$A,HC!$C:$C,""))</f>
        <v/>
      </c>
      <c r="H630" s="20" t="str">
        <f t="shared" si="117"/>
        <v/>
      </c>
      <c r="I630" s="19" t="str">
        <f t="shared" si="118"/>
        <v/>
      </c>
      <c r="J630" s="19" t="str">
        <f>IF(OR($A630="",$H630=""),"",IF($H630="Not in Web Tool","Unmatched",_xlfn.XLOOKUP($H630,'RAW Data'!$E:$E,'RAW Data'!$F:$F,"Unmapped")))</f>
        <v/>
      </c>
      <c r="K630" s="19" t="str">
        <f t="shared" si="119"/>
        <v/>
      </c>
      <c r="M630" s="21" t="str">
        <f t="shared" si="120"/>
        <v/>
      </c>
      <c r="N630" s="21" t="str">
        <f t="shared" si="121"/>
        <v/>
      </c>
      <c r="P630" s="22" t="s">
        <v>39</v>
      </c>
      <c r="Q630" s="23">
        <v>626</v>
      </c>
      <c r="R630" s="23" t="str">
        <f>IF($C$3="Live Paste",IF($P630="","",$P630&amp;""),IF($AD$3="","",INDEX('Extraction History'!$A$3:$DT$9102,$Q630,$AD$3)&amp;""))</f>
        <v>DA</v>
      </c>
      <c r="S630" s="23">
        <f t="shared" si="128"/>
        <v>3753</v>
      </c>
      <c r="T630" s="23" t="str">
        <f t="shared" si="122"/>
        <v/>
      </c>
      <c r="U630" s="23" t="str">
        <f t="shared" si="123"/>
        <v/>
      </c>
      <c r="V630" s="24" t="str">
        <f t="shared" si="124"/>
        <v/>
      </c>
      <c r="W630" s="23">
        <f t="shared" si="129"/>
        <v>3754</v>
      </c>
      <c r="X630" s="23" t="str">
        <f t="shared" si="125"/>
        <v/>
      </c>
      <c r="Y630" s="23" t="str">
        <f t="shared" si="126"/>
        <v/>
      </c>
      <c r="Z630" s="23" t="str">
        <f t="shared" si="127"/>
        <v/>
      </c>
      <c r="AA630" s="25" t="str">
        <f>IF($U630="","",IF(COUNTIF(HC!$C:$C,$U630)&gt;0,"Y",IF(COUNTIF($U$5:$U630,$U630)=1,"N","dup")))</f>
        <v/>
      </c>
    </row>
    <row r="631" spans="1:27" x14ac:dyDescent="0.3">
      <c r="A631" s="19" t="str">
        <f>IF(INDEX('Agents Shift'!$B:$B,ROW())="","",INDEX('Agents Shift'!$B:$B,ROW()))</f>
        <v/>
      </c>
      <c r="B631" s="20" t="str">
        <f>IF($A631="","",_xlfn.XLOOKUP($A631,HC!$A:$A,HC!$B:$B,""))</f>
        <v/>
      </c>
      <c r="C631" s="19" t="str">
        <f>IF($A631="","",_xlfn.XLOOKUP($A631,HC!$A:$A,HC!$E:$E,""))</f>
        <v/>
      </c>
      <c r="D631" s="20" t="str">
        <f>IF($A631="","",_xlfn.XLOOKUP($A631,HC!$A:$A,HC!$D:$D,""))</f>
        <v/>
      </c>
      <c r="E631" s="68" t="str">
        <f>IF(OR($A631="",$AE$3=""),"",IFERROR(IF(ISBLANK(INDEX('Agents Shift'!$F:$S,MATCH($A631,'Agents Shift'!$B:$B,0),$AE$3)),"",INDEX('Agents Shift'!$F:$S,MATCH($A631,'Agents Shift'!$B:$B,0),$AE$3)),""))</f>
        <v/>
      </c>
      <c r="F631" s="68" t="str">
        <f>IF(OR($A631="",$AE$3=""),"",IFERROR(IF(ISBLANK(INDEX('Agents Shift'!$F:$S,MATCH($A631,'Agents Shift'!$B:$B,0),$AE$3+1)),"",INDEX('Agents Shift'!$F:$S,MATCH($A631,'Agents Shift'!$B:$B,0),$AE$3+1)),""))</f>
        <v/>
      </c>
      <c r="G631" s="20" t="str">
        <f>IF($A631="","",_xlfn.XLOOKUP($A631,HC!$A:$A,HC!$C:$C,""))</f>
        <v/>
      </c>
      <c r="H631" s="20" t="str">
        <f t="shared" si="117"/>
        <v/>
      </c>
      <c r="I631" s="19" t="str">
        <f t="shared" si="118"/>
        <v/>
      </c>
      <c r="J631" s="19" t="str">
        <f>IF(OR($A631="",$H631=""),"",IF($H631="Not in Web Tool","Unmatched",_xlfn.XLOOKUP($H631,'RAW Data'!$E:$E,'RAW Data'!$F:$F,"Unmapped")))</f>
        <v/>
      </c>
      <c r="K631" s="19" t="str">
        <f t="shared" si="119"/>
        <v/>
      </c>
      <c r="M631" s="21" t="str">
        <f t="shared" si="120"/>
        <v/>
      </c>
      <c r="N631" s="21" t="str">
        <f t="shared" si="121"/>
        <v/>
      </c>
      <c r="P631" s="22" t="s">
        <v>327</v>
      </c>
      <c r="Q631" s="23">
        <v>627</v>
      </c>
      <c r="R631" s="23" t="str">
        <f>IF($C$3="Live Paste",IF($P631="","",$P631&amp;""),IF($AD$3="","",INDEX('Extraction History'!$A$3:$DT$9102,$Q631,$AD$3)&amp;""))</f>
        <v>Dummy_USR 74 20993</v>
      </c>
      <c r="S631" s="23">
        <f t="shared" si="128"/>
        <v>3759</v>
      </c>
      <c r="T631" s="23" t="str">
        <f t="shared" si="122"/>
        <v/>
      </c>
      <c r="U631" s="23" t="str">
        <f t="shared" si="123"/>
        <v/>
      </c>
      <c r="V631" s="24" t="str">
        <f t="shared" si="124"/>
        <v/>
      </c>
      <c r="W631" s="23">
        <f t="shared" si="129"/>
        <v>3760</v>
      </c>
      <c r="X631" s="23" t="str">
        <f t="shared" si="125"/>
        <v/>
      </c>
      <c r="Y631" s="23" t="str">
        <f t="shared" si="126"/>
        <v/>
      </c>
      <c r="Z631" s="23" t="str">
        <f t="shared" si="127"/>
        <v/>
      </c>
      <c r="AA631" s="25" t="str">
        <f>IF($U631="","",IF(COUNTIF(HC!$C:$C,$U631)&gt;0,"Y",IF(COUNTIF($U$5:$U631,$U631)=1,"N","dup")))</f>
        <v/>
      </c>
    </row>
    <row r="632" spans="1:27" x14ac:dyDescent="0.3">
      <c r="A632" s="19" t="str">
        <f>IF(INDEX('Agents Shift'!$B:$B,ROW())="","",INDEX('Agents Shift'!$B:$B,ROW()))</f>
        <v/>
      </c>
      <c r="B632" s="20" t="str">
        <f>IF($A632="","",_xlfn.XLOOKUP($A632,HC!$A:$A,HC!$B:$B,""))</f>
        <v/>
      </c>
      <c r="C632" s="19" t="str">
        <f>IF($A632="","",_xlfn.XLOOKUP($A632,HC!$A:$A,HC!$E:$E,""))</f>
        <v/>
      </c>
      <c r="D632" s="20" t="str">
        <f>IF($A632="","",_xlfn.XLOOKUP($A632,HC!$A:$A,HC!$D:$D,""))</f>
        <v/>
      </c>
      <c r="E632" s="68" t="str">
        <f>IF(OR($A632="",$AE$3=""),"",IFERROR(IF(ISBLANK(INDEX('Agents Shift'!$F:$S,MATCH($A632,'Agents Shift'!$B:$B,0),$AE$3)),"",INDEX('Agents Shift'!$F:$S,MATCH($A632,'Agents Shift'!$B:$B,0),$AE$3)),""))</f>
        <v/>
      </c>
      <c r="F632" s="68" t="str">
        <f>IF(OR($A632="",$AE$3=""),"",IFERROR(IF(ISBLANK(INDEX('Agents Shift'!$F:$S,MATCH($A632,'Agents Shift'!$B:$B,0),$AE$3+1)),"",INDEX('Agents Shift'!$F:$S,MATCH($A632,'Agents Shift'!$B:$B,0),$AE$3+1)),""))</f>
        <v/>
      </c>
      <c r="G632" s="20" t="str">
        <f>IF($A632="","",_xlfn.XLOOKUP($A632,HC!$A:$A,HC!$C:$C,""))</f>
        <v/>
      </c>
      <c r="H632" s="20" t="str">
        <f t="shared" si="117"/>
        <v/>
      </c>
      <c r="I632" s="19" t="str">
        <f t="shared" si="118"/>
        <v/>
      </c>
      <c r="J632" s="19" t="str">
        <f>IF(OR($A632="",$H632=""),"",IF($H632="Not in Web Tool","Unmatched",_xlfn.XLOOKUP($H632,'RAW Data'!$E:$E,'RAW Data'!$F:$F,"Unmapped")))</f>
        <v/>
      </c>
      <c r="K632" s="19" t="str">
        <f t="shared" si="119"/>
        <v/>
      </c>
      <c r="M632" s="21" t="str">
        <f t="shared" si="120"/>
        <v/>
      </c>
      <c r="N632" s="21" t="str">
        <f t="shared" si="121"/>
        <v/>
      </c>
      <c r="P632" s="22" t="s">
        <v>328</v>
      </c>
      <c r="Q632" s="23">
        <v>628</v>
      </c>
      <c r="R632" s="23" t="str">
        <f>IF($C$3="Live Paste",IF($P632="","",$P632&amp;""),IF($AD$3="","",INDEX('Extraction History'!$A$3:$DT$9102,$Q632,$AD$3)&amp;""))</f>
        <v>Coaching · 32:02</v>
      </c>
      <c r="S632" s="23">
        <f t="shared" si="128"/>
        <v>3765</v>
      </c>
      <c r="T632" s="23" t="str">
        <f t="shared" si="122"/>
        <v/>
      </c>
      <c r="U632" s="23" t="str">
        <f t="shared" si="123"/>
        <v/>
      </c>
      <c r="V632" s="24" t="str">
        <f t="shared" si="124"/>
        <v/>
      </c>
      <c r="W632" s="23">
        <f t="shared" si="129"/>
        <v>3766</v>
      </c>
      <c r="X632" s="23" t="str">
        <f t="shared" si="125"/>
        <v/>
      </c>
      <c r="Y632" s="23" t="str">
        <f t="shared" si="126"/>
        <v/>
      </c>
      <c r="Z632" s="23" t="str">
        <f t="shared" si="127"/>
        <v/>
      </c>
      <c r="AA632" s="25" t="str">
        <f>IF($U632="","",IF(COUNTIF(HC!$C:$C,$U632)&gt;0,"Y",IF(COUNTIF($U$5:$U632,$U632)=1,"N","dup")))</f>
        <v/>
      </c>
    </row>
    <row r="633" spans="1:27" x14ac:dyDescent="0.3">
      <c r="A633" s="19" t="str">
        <f>IF(INDEX('Agents Shift'!$B:$B,ROW())="","",INDEX('Agents Shift'!$B:$B,ROW()))</f>
        <v/>
      </c>
      <c r="B633" s="20" t="str">
        <f>IF($A633="","",_xlfn.XLOOKUP($A633,HC!$A:$A,HC!$B:$B,""))</f>
        <v/>
      </c>
      <c r="C633" s="19" t="str">
        <f>IF($A633="","",_xlfn.XLOOKUP($A633,HC!$A:$A,HC!$E:$E,""))</f>
        <v/>
      </c>
      <c r="D633" s="20" t="str">
        <f>IF($A633="","",_xlfn.XLOOKUP($A633,HC!$A:$A,HC!$D:$D,""))</f>
        <v/>
      </c>
      <c r="E633" s="68" t="str">
        <f>IF(OR($A633="",$AE$3=""),"",IFERROR(IF(ISBLANK(INDEX('Agents Shift'!$F:$S,MATCH($A633,'Agents Shift'!$B:$B,0),$AE$3)),"",INDEX('Agents Shift'!$F:$S,MATCH($A633,'Agents Shift'!$B:$B,0),$AE$3)),""))</f>
        <v/>
      </c>
      <c r="F633" s="68" t="str">
        <f>IF(OR($A633="",$AE$3=""),"",IFERROR(IF(ISBLANK(INDEX('Agents Shift'!$F:$S,MATCH($A633,'Agents Shift'!$B:$B,0),$AE$3+1)),"",INDEX('Agents Shift'!$F:$S,MATCH($A633,'Agents Shift'!$B:$B,0),$AE$3+1)),""))</f>
        <v/>
      </c>
      <c r="G633" s="20" t="str">
        <f>IF($A633="","",_xlfn.XLOOKUP($A633,HC!$A:$A,HC!$C:$C,""))</f>
        <v/>
      </c>
      <c r="H633" s="20" t="str">
        <f t="shared" si="117"/>
        <v/>
      </c>
      <c r="I633" s="19" t="str">
        <f t="shared" si="118"/>
        <v/>
      </c>
      <c r="J633" s="19" t="str">
        <f>IF(OR($A633="",$H633=""),"",IF($H633="Not in Web Tool","Unmatched",_xlfn.XLOOKUP($H633,'RAW Data'!$E:$E,'RAW Data'!$F:$F,"Unmapped")))</f>
        <v/>
      </c>
      <c r="K633" s="19" t="str">
        <f t="shared" si="119"/>
        <v/>
      </c>
      <c r="M633" s="21" t="str">
        <f t="shared" si="120"/>
        <v/>
      </c>
      <c r="N633" s="21" t="str">
        <f t="shared" si="121"/>
        <v/>
      </c>
      <c r="P633" s="22" t="s">
        <v>329</v>
      </c>
      <c r="Q633" s="23">
        <v>629</v>
      </c>
      <c r="R633" s="23" t="str">
        <f>IF($C$3="Live Paste",IF($P633="","",$P633&amp;""),IF($AD$3="","",INDEX('Extraction History'!$A$3:$DT$9102,$Q633,$AD$3)&amp;""))</f>
        <v> 7  3  6</v>
      </c>
      <c r="S633" s="23">
        <f t="shared" si="128"/>
        <v>3771</v>
      </c>
      <c r="T633" s="23" t="str">
        <f t="shared" si="122"/>
        <v/>
      </c>
      <c r="U633" s="23" t="str">
        <f t="shared" si="123"/>
        <v/>
      </c>
      <c r="V633" s="24" t="str">
        <f t="shared" si="124"/>
        <v/>
      </c>
      <c r="W633" s="23">
        <f t="shared" si="129"/>
        <v>3772</v>
      </c>
      <c r="X633" s="23" t="str">
        <f t="shared" si="125"/>
        <v/>
      </c>
      <c r="Y633" s="23" t="str">
        <f t="shared" si="126"/>
        <v/>
      </c>
      <c r="Z633" s="23" t="str">
        <f t="shared" si="127"/>
        <v/>
      </c>
      <c r="AA633" s="25" t="str">
        <f>IF($U633="","",IF(COUNTIF(HC!$C:$C,$U633)&gt;0,"Y",IF(COUNTIF($U$5:$U633,$U633)=1,"N","dup")))</f>
        <v/>
      </c>
    </row>
    <row r="634" spans="1:27" x14ac:dyDescent="0.3">
      <c r="A634" s="19" t="str">
        <f>IF(INDEX('Agents Shift'!$B:$B,ROW())="","",INDEX('Agents Shift'!$B:$B,ROW()))</f>
        <v/>
      </c>
      <c r="B634" s="20" t="str">
        <f>IF($A634="","",_xlfn.XLOOKUP($A634,HC!$A:$A,HC!$B:$B,""))</f>
        <v/>
      </c>
      <c r="C634" s="19" t="str">
        <f>IF($A634="","",_xlfn.XLOOKUP($A634,HC!$A:$A,HC!$E:$E,""))</f>
        <v/>
      </c>
      <c r="D634" s="20" t="str">
        <f>IF($A634="","",_xlfn.XLOOKUP($A634,HC!$A:$A,HC!$D:$D,""))</f>
        <v/>
      </c>
      <c r="E634" s="68" t="str">
        <f>IF(OR($A634="",$AE$3=""),"",IFERROR(IF(ISBLANK(INDEX('Agents Shift'!$F:$S,MATCH($A634,'Agents Shift'!$B:$B,0),$AE$3)),"",INDEX('Agents Shift'!$F:$S,MATCH($A634,'Agents Shift'!$B:$B,0),$AE$3)),""))</f>
        <v/>
      </c>
      <c r="F634" s="68" t="str">
        <f>IF(OR($A634="",$AE$3=""),"",IFERROR(IF(ISBLANK(INDEX('Agents Shift'!$F:$S,MATCH($A634,'Agents Shift'!$B:$B,0),$AE$3+1)),"",INDEX('Agents Shift'!$F:$S,MATCH($A634,'Agents Shift'!$B:$B,0),$AE$3+1)),""))</f>
        <v/>
      </c>
      <c r="G634" s="20" t="str">
        <f>IF($A634="","",_xlfn.XLOOKUP($A634,HC!$A:$A,HC!$C:$C,""))</f>
        <v/>
      </c>
      <c r="H634" s="20" t="str">
        <f t="shared" si="117"/>
        <v/>
      </c>
      <c r="I634" s="19" t="str">
        <f t="shared" si="118"/>
        <v/>
      </c>
      <c r="J634" s="19" t="str">
        <f>IF(OR($A634="",$H634=""),"",IF($H634="Not in Web Tool","Unmatched",_xlfn.XLOOKUP($H634,'RAW Data'!$E:$E,'RAW Data'!$F:$F,"Unmapped")))</f>
        <v/>
      </c>
      <c r="K634" s="19" t="str">
        <f t="shared" si="119"/>
        <v/>
      </c>
      <c r="M634" s="21" t="str">
        <f t="shared" si="120"/>
        <v/>
      </c>
      <c r="N634" s="21" t="str">
        <f t="shared" si="121"/>
        <v/>
      </c>
      <c r="P634" s="22" t="s">
        <v>330</v>
      </c>
      <c r="Q634" s="23">
        <v>630</v>
      </c>
      <c r="R634" s="23" t="str">
        <f>IF($C$3="Live Paste",IF($P634="","",$P634&amp;""),IF($AD$3="","",INDEX('Extraction History'!$A$3:$DT$9102,$Q634,$AD$3)&amp;""))</f>
        <v> --:--:--  --:--:-- 9 June 2026 08:53 · 07:06:08</v>
      </c>
      <c r="S634" s="23">
        <f t="shared" si="128"/>
        <v>3777</v>
      </c>
      <c r="T634" s="23" t="str">
        <f t="shared" si="122"/>
        <v/>
      </c>
      <c r="U634" s="23" t="str">
        <f t="shared" si="123"/>
        <v/>
      </c>
      <c r="V634" s="24" t="str">
        <f t="shared" si="124"/>
        <v/>
      </c>
      <c r="W634" s="23">
        <f t="shared" si="129"/>
        <v>3778</v>
      </c>
      <c r="X634" s="23" t="str">
        <f t="shared" si="125"/>
        <v/>
      </c>
      <c r="Y634" s="23" t="str">
        <f t="shared" si="126"/>
        <v/>
      </c>
      <c r="Z634" s="23" t="str">
        <f t="shared" si="127"/>
        <v/>
      </c>
      <c r="AA634" s="25" t="str">
        <f>IF($U634="","",IF(COUNTIF(HC!$C:$C,$U634)&gt;0,"Y",IF(COUNTIF($U$5:$U634,$U634)=1,"N","dup")))</f>
        <v/>
      </c>
    </row>
    <row r="635" spans="1:27" x14ac:dyDescent="0.3">
      <c r="A635" s="19" t="str">
        <f>IF(INDEX('Agents Shift'!$B:$B,ROW())="","",INDEX('Agents Shift'!$B:$B,ROW()))</f>
        <v/>
      </c>
      <c r="B635" s="20" t="str">
        <f>IF($A635="","",_xlfn.XLOOKUP($A635,HC!$A:$A,HC!$B:$B,""))</f>
        <v/>
      </c>
      <c r="C635" s="19" t="str">
        <f>IF($A635="","",_xlfn.XLOOKUP($A635,HC!$A:$A,HC!$E:$E,""))</f>
        <v/>
      </c>
      <c r="D635" s="20" t="str">
        <f>IF($A635="","",_xlfn.XLOOKUP($A635,HC!$A:$A,HC!$D:$D,""))</f>
        <v/>
      </c>
      <c r="E635" s="68" t="str">
        <f>IF(OR($A635="",$AE$3=""),"",IFERROR(IF(ISBLANK(INDEX('Agents Shift'!$F:$S,MATCH($A635,'Agents Shift'!$B:$B,0),$AE$3)),"",INDEX('Agents Shift'!$F:$S,MATCH($A635,'Agents Shift'!$B:$B,0),$AE$3)),""))</f>
        <v/>
      </c>
      <c r="F635" s="68" t="str">
        <f>IF(OR($A635="",$AE$3=""),"",IFERROR(IF(ISBLANK(INDEX('Agents Shift'!$F:$S,MATCH($A635,'Agents Shift'!$B:$B,0),$AE$3+1)),"",INDEX('Agents Shift'!$F:$S,MATCH($A635,'Agents Shift'!$B:$B,0),$AE$3+1)),""))</f>
        <v/>
      </c>
      <c r="G635" s="20" t="str">
        <f>IF($A635="","",_xlfn.XLOOKUP($A635,HC!$A:$A,HC!$C:$C,""))</f>
        <v/>
      </c>
      <c r="H635" s="20" t="str">
        <f t="shared" si="117"/>
        <v/>
      </c>
      <c r="I635" s="19" t="str">
        <f t="shared" si="118"/>
        <v/>
      </c>
      <c r="J635" s="19" t="str">
        <f>IF(OR($A635="",$H635=""),"",IF($H635="Not in Web Tool","Unmatched",_xlfn.XLOOKUP($H635,'RAW Data'!$E:$E,'RAW Data'!$F:$F,"Unmapped")))</f>
        <v/>
      </c>
      <c r="K635" s="19" t="str">
        <f t="shared" si="119"/>
        <v/>
      </c>
      <c r="M635" s="21" t="str">
        <f t="shared" si="120"/>
        <v/>
      </c>
      <c r="N635" s="21" t="str">
        <f t="shared" si="121"/>
        <v/>
      </c>
      <c r="P635" s="22" t="s">
        <v>34</v>
      </c>
      <c r="Q635" s="23">
        <v>631</v>
      </c>
      <c r="R635" s="23" t="str">
        <f>IF($C$3="Live Paste",IF($P635="","",$P635&amp;""),IF($AD$3="","",INDEX('Extraction History'!$A$3:$DT$9102,$Q635,$AD$3)&amp;""))</f>
        <v>Employee State</v>
      </c>
      <c r="S635" s="23">
        <f t="shared" si="128"/>
        <v>3783</v>
      </c>
      <c r="T635" s="23" t="str">
        <f t="shared" si="122"/>
        <v/>
      </c>
      <c r="U635" s="23" t="str">
        <f t="shared" si="123"/>
        <v/>
      </c>
      <c r="V635" s="24" t="str">
        <f t="shared" si="124"/>
        <v/>
      </c>
      <c r="W635" s="23">
        <f t="shared" si="129"/>
        <v>3784</v>
      </c>
      <c r="X635" s="23" t="str">
        <f t="shared" si="125"/>
        <v/>
      </c>
      <c r="Y635" s="23" t="str">
        <f t="shared" si="126"/>
        <v/>
      </c>
      <c r="Z635" s="23" t="str">
        <f t="shared" si="127"/>
        <v/>
      </c>
      <c r="AA635" s="25" t="str">
        <f>IF($U635="","",IF(COUNTIF(HC!$C:$C,$U635)&gt;0,"Y",IF(COUNTIF($U$5:$U635,$U635)=1,"N","dup")))</f>
        <v/>
      </c>
    </row>
    <row r="636" spans="1:27" x14ac:dyDescent="0.3">
      <c r="A636" s="19" t="str">
        <f>IF(INDEX('Agents Shift'!$B:$B,ROW())="","",INDEX('Agents Shift'!$B:$B,ROW()))</f>
        <v/>
      </c>
      <c r="B636" s="20" t="str">
        <f>IF($A636="","",_xlfn.XLOOKUP($A636,HC!$A:$A,HC!$B:$B,""))</f>
        <v/>
      </c>
      <c r="C636" s="19" t="str">
        <f>IF($A636="","",_xlfn.XLOOKUP($A636,HC!$A:$A,HC!$E:$E,""))</f>
        <v/>
      </c>
      <c r="D636" s="20" t="str">
        <f>IF($A636="","",_xlfn.XLOOKUP($A636,HC!$A:$A,HC!$D:$D,""))</f>
        <v/>
      </c>
      <c r="E636" s="68" t="str">
        <f>IF(OR($A636="",$AE$3=""),"",IFERROR(IF(ISBLANK(INDEX('Agents Shift'!$F:$S,MATCH($A636,'Agents Shift'!$B:$B,0),$AE$3)),"",INDEX('Agents Shift'!$F:$S,MATCH($A636,'Agents Shift'!$B:$B,0),$AE$3)),""))</f>
        <v/>
      </c>
      <c r="F636" s="68" t="str">
        <f>IF(OR($A636="",$AE$3=""),"",IFERROR(IF(ISBLANK(INDEX('Agents Shift'!$F:$S,MATCH($A636,'Agents Shift'!$B:$B,0),$AE$3+1)),"",INDEX('Agents Shift'!$F:$S,MATCH($A636,'Agents Shift'!$B:$B,0),$AE$3+1)),""))</f>
        <v/>
      </c>
      <c r="G636" s="20" t="str">
        <f>IF($A636="","",_xlfn.XLOOKUP($A636,HC!$A:$A,HC!$C:$C,""))</f>
        <v/>
      </c>
      <c r="H636" s="20" t="str">
        <f t="shared" si="117"/>
        <v/>
      </c>
      <c r="I636" s="19" t="str">
        <f t="shared" si="118"/>
        <v/>
      </c>
      <c r="J636" s="19" t="str">
        <f>IF(OR($A636="",$H636=""),"",IF($H636="Not in Web Tool","Unmatched",_xlfn.XLOOKUP($H636,'RAW Data'!$E:$E,'RAW Data'!$F:$F,"Unmapped")))</f>
        <v/>
      </c>
      <c r="K636" s="19" t="str">
        <f t="shared" si="119"/>
        <v/>
      </c>
      <c r="M636" s="21" t="str">
        <f t="shared" si="120"/>
        <v/>
      </c>
      <c r="N636" s="21" t="str">
        <f t="shared" si="121"/>
        <v/>
      </c>
      <c r="P636" s="22" t="s">
        <v>39</v>
      </c>
      <c r="Q636" s="23">
        <v>632</v>
      </c>
      <c r="R636" s="23" t="str">
        <f>IF($C$3="Live Paste",IF($P636="","",$P636&amp;""),IF($AD$3="","",INDEX('Extraction History'!$A$3:$DT$9102,$Q636,$AD$3)&amp;""))</f>
        <v>DA</v>
      </c>
      <c r="S636" s="23">
        <f t="shared" si="128"/>
        <v>3789</v>
      </c>
      <c r="T636" s="23" t="str">
        <f t="shared" si="122"/>
        <v/>
      </c>
      <c r="U636" s="23" t="str">
        <f t="shared" si="123"/>
        <v/>
      </c>
      <c r="V636" s="24" t="str">
        <f t="shared" si="124"/>
        <v/>
      </c>
      <c r="W636" s="23">
        <f t="shared" si="129"/>
        <v>3790</v>
      </c>
      <c r="X636" s="23" t="str">
        <f t="shared" si="125"/>
        <v/>
      </c>
      <c r="Y636" s="23" t="str">
        <f t="shared" si="126"/>
        <v/>
      </c>
      <c r="Z636" s="23" t="str">
        <f t="shared" si="127"/>
        <v/>
      </c>
      <c r="AA636" s="25" t="str">
        <f>IF($U636="","",IF(COUNTIF(HC!$C:$C,$U636)&gt;0,"Y",IF(COUNTIF($U$5:$U636,$U636)=1,"N","dup")))</f>
        <v/>
      </c>
    </row>
    <row r="637" spans="1:27" x14ac:dyDescent="0.3">
      <c r="A637" s="19" t="str">
        <f>IF(INDEX('Agents Shift'!$B:$B,ROW())="","",INDEX('Agents Shift'!$B:$B,ROW()))</f>
        <v/>
      </c>
      <c r="B637" s="20" t="str">
        <f>IF($A637="","",_xlfn.XLOOKUP($A637,HC!$A:$A,HC!$B:$B,""))</f>
        <v/>
      </c>
      <c r="C637" s="19" t="str">
        <f>IF($A637="","",_xlfn.XLOOKUP($A637,HC!$A:$A,HC!$E:$E,""))</f>
        <v/>
      </c>
      <c r="D637" s="20" t="str">
        <f>IF($A637="","",_xlfn.XLOOKUP($A637,HC!$A:$A,HC!$D:$D,""))</f>
        <v/>
      </c>
      <c r="E637" s="68" t="str">
        <f>IF(OR($A637="",$AE$3=""),"",IFERROR(IF(ISBLANK(INDEX('Agents Shift'!$F:$S,MATCH($A637,'Agents Shift'!$B:$B,0),$AE$3)),"",INDEX('Agents Shift'!$F:$S,MATCH($A637,'Agents Shift'!$B:$B,0),$AE$3)),""))</f>
        <v/>
      </c>
      <c r="F637" s="68" t="str">
        <f>IF(OR($A637="",$AE$3=""),"",IFERROR(IF(ISBLANK(INDEX('Agents Shift'!$F:$S,MATCH($A637,'Agents Shift'!$B:$B,0),$AE$3+1)),"",INDEX('Agents Shift'!$F:$S,MATCH($A637,'Agents Shift'!$B:$B,0),$AE$3+1)),""))</f>
        <v/>
      </c>
      <c r="G637" s="20" t="str">
        <f>IF($A637="","",_xlfn.XLOOKUP($A637,HC!$A:$A,HC!$C:$C,""))</f>
        <v/>
      </c>
      <c r="H637" s="20" t="str">
        <f t="shared" si="117"/>
        <v/>
      </c>
      <c r="I637" s="19" t="str">
        <f t="shared" si="118"/>
        <v/>
      </c>
      <c r="J637" s="19" t="str">
        <f>IF(OR($A637="",$H637=""),"",IF($H637="Not in Web Tool","Unmatched",_xlfn.XLOOKUP($H637,'RAW Data'!$E:$E,'RAW Data'!$F:$F,"Unmapped")))</f>
        <v/>
      </c>
      <c r="K637" s="19" t="str">
        <f t="shared" si="119"/>
        <v/>
      </c>
      <c r="M637" s="21" t="str">
        <f t="shared" si="120"/>
        <v/>
      </c>
      <c r="N637" s="21" t="str">
        <f t="shared" si="121"/>
        <v/>
      </c>
      <c r="P637" s="22" t="s">
        <v>331</v>
      </c>
      <c r="Q637" s="23">
        <v>633</v>
      </c>
      <c r="R637" s="23" t="str">
        <f>IF($C$3="Live Paste",IF($P637="","",$P637&amp;""),IF($AD$3="","",INDEX('Extraction History'!$A$3:$DT$9102,$Q637,$AD$3)&amp;""))</f>
        <v>Dummy_USR 73 29164</v>
      </c>
      <c r="S637" s="23">
        <f t="shared" si="128"/>
        <v>3795</v>
      </c>
      <c r="T637" s="23" t="str">
        <f t="shared" si="122"/>
        <v/>
      </c>
      <c r="U637" s="23" t="str">
        <f t="shared" si="123"/>
        <v/>
      </c>
      <c r="V637" s="24" t="str">
        <f t="shared" si="124"/>
        <v/>
      </c>
      <c r="W637" s="23">
        <f t="shared" si="129"/>
        <v>3796</v>
      </c>
      <c r="X637" s="23" t="str">
        <f t="shared" si="125"/>
        <v/>
      </c>
      <c r="Y637" s="23" t="str">
        <f t="shared" si="126"/>
        <v/>
      </c>
      <c r="Z637" s="23" t="str">
        <f t="shared" si="127"/>
        <v/>
      </c>
      <c r="AA637" s="25" t="str">
        <f>IF($U637="","",IF(COUNTIF(HC!$C:$C,$U637)&gt;0,"Y",IF(COUNTIF($U$5:$U637,$U637)=1,"N","dup")))</f>
        <v/>
      </c>
    </row>
    <row r="638" spans="1:27" x14ac:dyDescent="0.3">
      <c r="A638" s="19" t="str">
        <f>IF(INDEX('Agents Shift'!$B:$B,ROW())="","",INDEX('Agents Shift'!$B:$B,ROW()))</f>
        <v/>
      </c>
      <c r="B638" s="20" t="str">
        <f>IF($A638="","",_xlfn.XLOOKUP($A638,HC!$A:$A,HC!$B:$B,""))</f>
        <v/>
      </c>
      <c r="C638" s="19" t="str">
        <f>IF($A638="","",_xlfn.XLOOKUP($A638,HC!$A:$A,HC!$E:$E,""))</f>
        <v/>
      </c>
      <c r="D638" s="20" t="str">
        <f>IF($A638="","",_xlfn.XLOOKUP($A638,HC!$A:$A,HC!$D:$D,""))</f>
        <v/>
      </c>
      <c r="E638" s="68" t="str">
        <f>IF(OR($A638="",$AE$3=""),"",IFERROR(IF(ISBLANK(INDEX('Agents Shift'!$F:$S,MATCH($A638,'Agents Shift'!$B:$B,0),$AE$3)),"",INDEX('Agents Shift'!$F:$S,MATCH($A638,'Agents Shift'!$B:$B,0),$AE$3)),""))</f>
        <v/>
      </c>
      <c r="F638" s="68" t="str">
        <f>IF(OR($A638="",$AE$3=""),"",IFERROR(IF(ISBLANK(INDEX('Agents Shift'!$F:$S,MATCH($A638,'Agents Shift'!$B:$B,0),$AE$3+1)),"",INDEX('Agents Shift'!$F:$S,MATCH($A638,'Agents Shift'!$B:$B,0),$AE$3+1)),""))</f>
        <v/>
      </c>
      <c r="G638" s="20" t="str">
        <f>IF($A638="","",_xlfn.XLOOKUP($A638,HC!$A:$A,HC!$C:$C,""))</f>
        <v/>
      </c>
      <c r="H638" s="20" t="str">
        <f t="shared" si="117"/>
        <v/>
      </c>
      <c r="I638" s="19" t="str">
        <f t="shared" si="118"/>
        <v/>
      </c>
      <c r="J638" s="19" t="str">
        <f>IF(OR($A638="",$H638=""),"",IF($H638="Not in Web Tool","Unmatched",_xlfn.XLOOKUP($H638,'RAW Data'!$E:$E,'RAW Data'!$F:$F,"Unmapped")))</f>
        <v/>
      </c>
      <c r="K638" s="19" t="str">
        <f t="shared" si="119"/>
        <v/>
      </c>
      <c r="M638" s="21" t="str">
        <f t="shared" si="120"/>
        <v/>
      </c>
      <c r="N638" s="21" t="str">
        <f t="shared" si="121"/>
        <v/>
      </c>
      <c r="P638" s="22" t="s">
        <v>332</v>
      </c>
      <c r="Q638" s="23">
        <v>634</v>
      </c>
      <c r="R638" s="23" t="str">
        <f>IF($C$3="Live Paste",IF($P638="","",$P638&amp;""),IF($AD$3="","",INDEX('Extraction History'!$A$3:$DT$9102,$Q638,$AD$3)&amp;""))</f>
        <v>Outbound · 12:29</v>
      </c>
      <c r="S638" s="23">
        <f t="shared" si="128"/>
        <v>3801</v>
      </c>
      <c r="T638" s="23" t="str">
        <f t="shared" si="122"/>
        <v/>
      </c>
      <c r="U638" s="23" t="str">
        <f t="shared" si="123"/>
        <v/>
      </c>
      <c r="V638" s="24" t="str">
        <f t="shared" si="124"/>
        <v/>
      </c>
      <c r="W638" s="23">
        <f t="shared" si="129"/>
        <v>3802</v>
      </c>
      <c r="X638" s="23" t="str">
        <f t="shared" si="125"/>
        <v/>
      </c>
      <c r="Y638" s="23" t="str">
        <f t="shared" si="126"/>
        <v/>
      </c>
      <c r="Z638" s="23" t="str">
        <f t="shared" si="127"/>
        <v/>
      </c>
      <c r="AA638" s="25" t="str">
        <f>IF($U638="","",IF(COUNTIF(HC!$C:$C,$U638)&gt;0,"Y",IF(COUNTIF($U$5:$U638,$U638)=1,"N","dup")))</f>
        <v/>
      </c>
    </row>
    <row r="639" spans="1:27" x14ac:dyDescent="0.3">
      <c r="A639" s="19" t="str">
        <f>IF(INDEX('Agents Shift'!$B:$B,ROW())="","",INDEX('Agents Shift'!$B:$B,ROW()))</f>
        <v/>
      </c>
      <c r="B639" s="20" t="str">
        <f>IF($A639="","",_xlfn.XLOOKUP($A639,HC!$A:$A,HC!$B:$B,""))</f>
        <v/>
      </c>
      <c r="C639" s="19" t="str">
        <f>IF($A639="","",_xlfn.XLOOKUP($A639,HC!$A:$A,HC!$E:$E,""))</f>
        <v/>
      </c>
      <c r="D639" s="20" t="str">
        <f>IF($A639="","",_xlfn.XLOOKUP($A639,HC!$A:$A,HC!$D:$D,""))</f>
        <v/>
      </c>
      <c r="E639" s="68" t="str">
        <f>IF(OR($A639="",$AE$3=""),"",IFERROR(IF(ISBLANK(INDEX('Agents Shift'!$F:$S,MATCH($A639,'Agents Shift'!$B:$B,0),$AE$3)),"",INDEX('Agents Shift'!$F:$S,MATCH($A639,'Agents Shift'!$B:$B,0),$AE$3)),""))</f>
        <v/>
      </c>
      <c r="F639" s="68" t="str">
        <f>IF(OR($A639="",$AE$3=""),"",IFERROR(IF(ISBLANK(INDEX('Agents Shift'!$F:$S,MATCH($A639,'Agents Shift'!$B:$B,0),$AE$3+1)),"",INDEX('Agents Shift'!$F:$S,MATCH($A639,'Agents Shift'!$B:$B,0),$AE$3+1)),""))</f>
        <v/>
      </c>
      <c r="G639" s="20" t="str">
        <f>IF($A639="","",_xlfn.XLOOKUP($A639,HC!$A:$A,HC!$C:$C,""))</f>
        <v/>
      </c>
      <c r="H639" s="20" t="str">
        <f t="shared" si="117"/>
        <v/>
      </c>
      <c r="I639" s="19" t="str">
        <f t="shared" si="118"/>
        <v/>
      </c>
      <c r="J639" s="19" t="str">
        <f>IF(OR($A639="",$H639=""),"",IF($H639="Not in Web Tool","Unmatched",_xlfn.XLOOKUP($H639,'RAW Data'!$E:$E,'RAW Data'!$F:$F,"Unmapped")))</f>
        <v/>
      </c>
      <c r="K639" s="19" t="str">
        <f t="shared" si="119"/>
        <v/>
      </c>
      <c r="M639" s="21" t="str">
        <f t="shared" si="120"/>
        <v/>
      </c>
      <c r="N639" s="21" t="str">
        <f t="shared" si="121"/>
        <v/>
      </c>
      <c r="P639" s="22" t="s">
        <v>333</v>
      </c>
      <c r="Q639" s="23">
        <v>635</v>
      </c>
      <c r="R639" s="23" t="str">
        <f>IF($C$3="Live Paste",IF($P639="","",$P639&amp;""),IF($AD$3="","",INDEX('Extraction History'!$A$3:$DT$9102,$Q639,$AD$3)&amp;""))</f>
        <v> 4  4  10</v>
      </c>
      <c r="S639" s="23">
        <f t="shared" si="128"/>
        <v>3807</v>
      </c>
      <c r="T639" s="23" t="str">
        <f t="shared" si="122"/>
        <v/>
      </c>
      <c r="U639" s="23" t="str">
        <f t="shared" si="123"/>
        <v/>
      </c>
      <c r="V639" s="24" t="str">
        <f t="shared" si="124"/>
        <v/>
      </c>
      <c r="W639" s="23">
        <f t="shared" si="129"/>
        <v>3808</v>
      </c>
      <c r="X639" s="23" t="str">
        <f t="shared" si="125"/>
        <v/>
      </c>
      <c r="Y639" s="23" t="str">
        <f t="shared" si="126"/>
        <v/>
      </c>
      <c r="Z639" s="23" t="str">
        <f t="shared" si="127"/>
        <v/>
      </c>
      <c r="AA639" s="25" t="str">
        <f>IF($U639="","",IF(COUNTIF(HC!$C:$C,$U639)&gt;0,"Y",IF(COUNTIF($U$5:$U639,$U639)=1,"N","dup")))</f>
        <v/>
      </c>
    </row>
    <row r="640" spans="1:27" x14ac:dyDescent="0.3">
      <c r="A640" s="19" t="str">
        <f>IF(INDEX('Agents Shift'!$B:$B,ROW())="","",INDEX('Agents Shift'!$B:$B,ROW()))</f>
        <v/>
      </c>
      <c r="B640" s="20" t="str">
        <f>IF($A640="","",_xlfn.XLOOKUP($A640,HC!$A:$A,HC!$B:$B,""))</f>
        <v/>
      </c>
      <c r="C640" s="19" t="str">
        <f>IF($A640="","",_xlfn.XLOOKUP($A640,HC!$A:$A,HC!$E:$E,""))</f>
        <v/>
      </c>
      <c r="D640" s="20" t="str">
        <f>IF($A640="","",_xlfn.XLOOKUP($A640,HC!$A:$A,HC!$D:$D,""))</f>
        <v/>
      </c>
      <c r="E640" s="68" t="str">
        <f>IF(OR($A640="",$AE$3=""),"",IFERROR(IF(ISBLANK(INDEX('Agents Shift'!$F:$S,MATCH($A640,'Agents Shift'!$B:$B,0),$AE$3)),"",INDEX('Agents Shift'!$F:$S,MATCH($A640,'Agents Shift'!$B:$B,0),$AE$3)),""))</f>
        <v/>
      </c>
      <c r="F640" s="68" t="str">
        <f>IF(OR($A640="",$AE$3=""),"",IFERROR(IF(ISBLANK(INDEX('Agents Shift'!$F:$S,MATCH($A640,'Agents Shift'!$B:$B,0),$AE$3+1)),"",INDEX('Agents Shift'!$F:$S,MATCH($A640,'Agents Shift'!$B:$B,0),$AE$3+1)),""))</f>
        <v/>
      </c>
      <c r="G640" s="20" t="str">
        <f>IF($A640="","",_xlfn.XLOOKUP($A640,HC!$A:$A,HC!$C:$C,""))</f>
        <v/>
      </c>
      <c r="H640" s="20" t="str">
        <f t="shared" si="117"/>
        <v/>
      </c>
      <c r="I640" s="19" t="str">
        <f t="shared" si="118"/>
        <v/>
      </c>
      <c r="J640" s="19" t="str">
        <f>IF(OR($A640="",$H640=""),"",IF($H640="Not in Web Tool","Unmatched",_xlfn.XLOOKUP($H640,'RAW Data'!$E:$E,'RAW Data'!$F:$F,"Unmapped")))</f>
        <v/>
      </c>
      <c r="K640" s="19" t="str">
        <f t="shared" si="119"/>
        <v/>
      </c>
      <c r="M640" s="21" t="str">
        <f t="shared" si="120"/>
        <v/>
      </c>
      <c r="N640" s="21" t="str">
        <f t="shared" si="121"/>
        <v/>
      </c>
      <c r="P640" s="22" t="s">
        <v>334</v>
      </c>
      <c r="Q640" s="23">
        <v>636</v>
      </c>
      <c r="R640" s="23" t="str">
        <f>IF($C$3="Live Paste",IF($P640="","",$P640&amp;""),IF($AD$3="","",INDEX('Extraction History'!$A$3:$DT$9102,$Q640,$AD$3)&amp;""))</f>
        <v> --:--:--  --:--:-- 9 June 2026 09:00 · 06:59:56</v>
      </c>
      <c r="S640" s="23">
        <f t="shared" si="128"/>
        <v>3813</v>
      </c>
      <c r="T640" s="23" t="str">
        <f t="shared" si="122"/>
        <v/>
      </c>
      <c r="U640" s="23" t="str">
        <f t="shared" si="123"/>
        <v/>
      </c>
      <c r="V640" s="24" t="str">
        <f t="shared" si="124"/>
        <v/>
      </c>
      <c r="W640" s="23">
        <f t="shared" si="129"/>
        <v>3814</v>
      </c>
      <c r="X640" s="23" t="str">
        <f t="shared" si="125"/>
        <v/>
      </c>
      <c r="Y640" s="23" t="str">
        <f t="shared" si="126"/>
        <v/>
      </c>
      <c r="Z640" s="23" t="str">
        <f t="shared" si="127"/>
        <v/>
      </c>
      <c r="AA640" s="25" t="str">
        <f>IF($U640="","",IF(COUNTIF(HC!$C:$C,$U640)&gt;0,"Y",IF(COUNTIF($U$5:$U640,$U640)=1,"N","dup")))</f>
        <v/>
      </c>
    </row>
    <row r="641" spans="1:27" x14ac:dyDescent="0.3">
      <c r="A641" s="19" t="str">
        <f>IF(INDEX('Agents Shift'!$B:$B,ROW())="","",INDEX('Agents Shift'!$B:$B,ROW()))</f>
        <v/>
      </c>
      <c r="B641" s="20" t="str">
        <f>IF($A641="","",_xlfn.XLOOKUP($A641,HC!$A:$A,HC!$B:$B,""))</f>
        <v/>
      </c>
      <c r="C641" s="19" t="str">
        <f>IF($A641="","",_xlfn.XLOOKUP($A641,HC!$A:$A,HC!$E:$E,""))</f>
        <v/>
      </c>
      <c r="D641" s="20" t="str">
        <f>IF($A641="","",_xlfn.XLOOKUP($A641,HC!$A:$A,HC!$D:$D,""))</f>
        <v/>
      </c>
      <c r="E641" s="68" t="str">
        <f>IF(OR($A641="",$AE$3=""),"",IFERROR(IF(ISBLANK(INDEX('Agents Shift'!$F:$S,MATCH($A641,'Agents Shift'!$B:$B,0),$AE$3)),"",INDEX('Agents Shift'!$F:$S,MATCH($A641,'Agents Shift'!$B:$B,0),$AE$3)),""))</f>
        <v/>
      </c>
      <c r="F641" s="68" t="str">
        <f>IF(OR($A641="",$AE$3=""),"",IFERROR(IF(ISBLANK(INDEX('Agents Shift'!$F:$S,MATCH($A641,'Agents Shift'!$B:$B,0),$AE$3+1)),"",INDEX('Agents Shift'!$F:$S,MATCH($A641,'Agents Shift'!$B:$B,0),$AE$3+1)),""))</f>
        <v/>
      </c>
      <c r="G641" s="20" t="str">
        <f>IF($A641="","",_xlfn.XLOOKUP($A641,HC!$A:$A,HC!$C:$C,""))</f>
        <v/>
      </c>
      <c r="H641" s="20" t="str">
        <f t="shared" si="117"/>
        <v/>
      </c>
      <c r="I641" s="19" t="str">
        <f t="shared" si="118"/>
        <v/>
      </c>
      <c r="J641" s="19" t="str">
        <f>IF(OR($A641="",$H641=""),"",IF($H641="Not in Web Tool","Unmatched",_xlfn.XLOOKUP($H641,'RAW Data'!$E:$E,'RAW Data'!$F:$F,"Unmapped")))</f>
        <v/>
      </c>
      <c r="K641" s="19" t="str">
        <f t="shared" si="119"/>
        <v/>
      </c>
      <c r="M641" s="21" t="str">
        <f t="shared" si="120"/>
        <v/>
      </c>
      <c r="N641" s="21" t="str">
        <f t="shared" si="121"/>
        <v/>
      </c>
      <c r="P641" s="22" t="s">
        <v>34</v>
      </c>
      <c r="Q641" s="23">
        <v>637</v>
      </c>
      <c r="R641" s="23" t="str">
        <f>IF($C$3="Live Paste",IF($P641="","",$P641&amp;""),IF($AD$3="","",INDEX('Extraction History'!$A$3:$DT$9102,$Q641,$AD$3)&amp;""))</f>
        <v>Employee State</v>
      </c>
      <c r="S641" s="23">
        <f t="shared" si="128"/>
        <v>3819</v>
      </c>
      <c r="T641" s="23" t="str">
        <f t="shared" si="122"/>
        <v/>
      </c>
      <c r="U641" s="23" t="str">
        <f t="shared" si="123"/>
        <v/>
      </c>
      <c r="V641" s="24" t="str">
        <f t="shared" si="124"/>
        <v/>
      </c>
      <c r="W641" s="23">
        <f t="shared" si="129"/>
        <v>3820</v>
      </c>
      <c r="X641" s="23" t="str">
        <f t="shared" si="125"/>
        <v/>
      </c>
      <c r="Y641" s="23" t="str">
        <f t="shared" si="126"/>
        <v/>
      </c>
      <c r="Z641" s="23" t="str">
        <f t="shared" si="127"/>
        <v/>
      </c>
      <c r="AA641" s="25" t="str">
        <f>IF($U641="","",IF(COUNTIF(HC!$C:$C,$U641)&gt;0,"Y",IF(COUNTIF($U$5:$U641,$U641)=1,"N","dup")))</f>
        <v/>
      </c>
    </row>
    <row r="642" spans="1:27" x14ac:dyDescent="0.3">
      <c r="A642" s="19" t="str">
        <f>IF(INDEX('Agents Shift'!$B:$B,ROW())="","",INDEX('Agents Shift'!$B:$B,ROW()))</f>
        <v/>
      </c>
      <c r="B642" s="20" t="str">
        <f>IF($A642="","",_xlfn.XLOOKUP($A642,HC!$A:$A,HC!$B:$B,""))</f>
        <v/>
      </c>
      <c r="C642" s="19" t="str">
        <f>IF($A642="","",_xlfn.XLOOKUP($A642,HC!$A:$A,HC!$E:$E,""))</f>
        <v/>
      </c>
      <c r="D642" s="20" t="str">
        <f>IF($A642="","",_xlfn.XLOOKUP($A642,HC!$A:$A,HC!$D:$D,""))</f>
        <v/>
      </c>
      <c r="E642" s="68" t="str">
        <f>IF(OR($A642="",$AE$3=""),"",IFERROR(IF(ISBLANK(INDEX('Agents Shift'!$F:$S,MATCH($A642,'Agents Shift'!$B:$B,0),$AE$3)),"",INDEX('Agents Shift'!$F:$S,MATCH($A642,'Agents Shift'!$B:$B,0),$AE$3)),""))</f>
        <v/>
      </c>
      <c r="F642" s="68" t="str">
        <f>IF(OR($A642="",$AE$3=""),"",IFERROR(IF(ISBLANK(INDEX('Agents Shift'!$F:$S,MATCH($A642,'Agents Shift'!$B:$B,0),$AE$3+1)),"",INDEX('Agents Shift'!$F:$S,MATCH($A642,'Agents Shift'!$B:$B,0),$AE$3+1)),""))</f>
        <v/>
      </c>
      <c r="G642" s="20" t="str">
        <f>IF($A642="","",_xlfn.XLOOKUP($A642,HC!$A:$A,HC!$C:$C,""))</f>
        <v/>
      </c>
      <c r="H642" s="20" t="str">
        <f t="shared" si="117"/>
        <v/>
      </c>
      <c r="I642" s="19" t="str">
        <f t="shared" si="118"/>
        <v/>
      </c>
      <c r="J642" s="19" t="str">
        <f>IF(OR($A642="",$H642=""),"",IF($H642="Not in Web Tool","Unmatched",_xlfn.XLOOKUP($H642,'RAW Data'!$E:$E,'RAW Data'!$F:$F,"Unmapped")))</f>
        <v/>
      </c>
      <c r="K642" s="19" t="str">
        <f t="shared" si="119"/>
        <v/>
      </c>
      <c r="M642" s="21" t="str">
        <f t="shared" si="120"/>
        <v/>
      </c>
      <c r="N642" s="21" t="str">
        <f t="shared" si="121"/>
        <v/>
      </c>
      <c r="P642" s="22" t="s">
        <v>39</v>
      </c>
      <c r="Q642" s="23">
        <v>638</v>
      </c>
      <c r="R642" s="23" t="str">
        <f>IF($C$3="Live Paste",IF($P642="","",$P642&amp;""),IF($AD$3="","",INDEX('Extraction History'!$A$3:$DT$9102,$Q642,$AD$3)&amp;""))</f>
        <v>DA</v>
      </c>
      <c r="S642" s="23">
        <f t="shared" si="128"/>
        <v>3825</v>
      </c>
      <c r="T642" s="23" t="str">
        <f t="shared" si="122"/>
        <v/>
      </c>
      <c r="U642" s="23" t="str">
        <f t="shared" si="123"/>
        <v/>
      </c>
      <c r="V642" s="24" t="str">
        <f t="shared" si="124"/>
        <v/>
      </c>
      <c r="W642" s="23">
        <f t="shared" si="129"/>
        <v>3826</v>
      </c>
      <c r="X642" s="23" t="str">
        <f t="shared" si="125"/>
        <v/>
      </c>
      <c r="Y642" s="23" t="str">
        <f t="shared" si="126"/>
        <v/>
      </c>
      <c r="Z642" s="23" t="str">
        <f t="shared" si="127"/>
        <v/>
      </c>
      <c r="AA642" s="25" t="str">
        <f>IF($U642="","",IF(COUNTIF(HC!$C:$C,$U642)&gt;0,"Y",IF(COUNTIF($U$5:$U642,$U642)=1,"N","dup")))</f>
        <v/>
      </c>
    </row>
    <row r="643" spans="1:27" x14ac:dyDescent="0.3">
      <c r="A643" s="19" t="str">
        <f>IF(INDEX('Agents Shift'!$B:$B,ROW())="","",INDEX('Agents Shift'!$B:$B,ROW()))</f>
        <v/>
      </c>
      <c r="B643" s="20" t="str">
        <f>IF($A643="","",_xlfn.XLOOKUP($A643,HC!$A:$A,HC!$B:$B,""))</f>
        <v/>
      </c>
      <c r="C643" s="19" t="str">
        <f>IF($A643="","",_xlfn.XLOOKUP($A643,HC!$A:$A,HC!$E:$E,""))</f>
        <v/>
      </c>
      <c r="D643" s="20" t="str">
        <f>IF($A643="","",_xlfn.XLOOKUP($A643,HC!$A:$A,HC!$D:$D,""))</f>
        <v/>
      </c>
      <c r="E643" s="68" t="str">
        <f>IF(OR($A643="",$AE$3=""),"",IFERROR(IF(ISBLANK(INDEX('Agents Shift'!$F:$S,MATCH($A643,'Agents Shift'!$B:$B,0),$AE$3)),"",INDEX('Agents Shift'!$F:$S,MATCH($A643,'Agents Shift'!$B:$B,0),$AE$3)),""))</f>
        <v/>
      </c>
      <c r="F643" s="68" t="str">
        <f>IF(OR($A643="",$AE$3=""),"",IFERROR(IF(ISBLANK(INDEX('Agents Shift'!$F:$S,MATCH($A643,'Agents Shift'!$B:$B,0),$AE$3+1)),"",INDEX('Agents Shift'!$F:$S,MATCH($A643,'Agents Shift'!$B:$B,0),$AE$3+1)),""))</f>
        <v/>
      </c>
      <c r="G643" s="20" t="str">
        <f>IF($A643="","",_xlfn.XLOOKUP($A643,HC!$A:$A,HC!$C:$C,""))</f>
        <v/>
      </c>
      <c r="H643" s="20" t="str">
        <f t="shared" si="117"/>
        <v/>
      </c>
      <c r="I643" s="19" t="str">
        <f t="shared" si="118"/>
        <v/>
      </c>
      <c r="J643" s="19" t="str">
        <f>IF(OR($A643="",$H643=""),"",IF($H643="Not in Web Tool","Unmatched",_xlfn.XLOOKUP($H643,'RAW Data'!$E:$E,'RAW Data'!$F:$F,"Unmapped")))</f>
        <v/>
      </c>
      <c r="K643" s="19" t="str">
        <f t="shared" si="119"/>
        <v/>
      </c>
      <c r="M643" s="21" t="str">
        <f t="shared" si="120"/>
        <v/>
      </c>
      <c r="N643" s="21" t="str">
        <f t="shared" si="121"/>
        <v/>
      </c>
      <c r="P643" s="22" t="s">
        <v>335</v>
      </c>
      <c r="Q643" s="23">
        <v>639</v>
      </c>
      <c r="R643" s="23" t="str">
        <f>IF($C$3="Live Paste",IF($P643="","",$P643&amp;""),IF($AD$3="","",INDEX('Extraction History'!$A$3:$DT$9102,$Q643,$AD$3)&amp;""))</f>
        <v>Dummy_USR 72 20663</v>
      </c>
      <c r="S643" s="23">
        <f t="shared" si="128"/>
        <v>3831</v>
      </c>
      <c r="T643" s="23" t="str">
        <f t="shared" si="122"/>
        <v/>
      </c>
      <c r="U643" s="23" t="str">
        <f t="shared" si="123"/>
        <v/>
      </c>
      <c r="V643" s="24" t="str">
        <f t="shared" si="124"/>
        <v/>
      </c>
      <c r="W643" s="23">
        <f t="shared" si="129"/>
        <v>3832</v>
      </c>
      <c r="X643" s="23" t="str">
        <f t="shared" si="125"/>
        <v/>
      </c>
      <c r="Y643" s="23" t="str">
        <f t="shared" si="126"/>
        <v/>
      </c>
      <c r="Z643" s="23" t="str">
        <f t="shared" si="127"/>
        <v/>
      </c>
      <c r="AA643" s="25" t="str">
        <f>IF($U643="","",IF(COUNTIF(HC!$C:$C,$U643)&gt;0,"Y",IF(COUNTIF($U$5:$U643,$U643)=1,"N","dup")))</f>
        <v/>
      </c>
    </row>
    <row r="644" spans="1:27" x14ac:dyDescent="0.3">
      <c r="A644" s="19" t="str">
        <f>IF(INDEX('Agents Shift'!$B:$B,ROW())="","",INDEX('Agents Shift'!$B:$B,ROW()))</f>
        <v/>
      </c>
      <c r="B644" s="20" t="str">
        <f>IF($A644="","",_xlfn.XLOOKUP($A644,HC!$A:$A,HC!$B:$B,""))</f>
        <v/>
      </c>
      <c r="C644" s="19" t="str">
        <f>IF($A644="","",_xlfn.XLOOKUP($A644,HC!$A:$A,HC!$E:$E,""))</f>
        <v/>
      </c>
      <c r="D644" s="20" t="str">
        <f>IF($A644="","",_xlfn.XLOOKUP($A644,HC!$A:$A,HC!$D:$D,""))</f>
        <v/>
      </c>
      <c r="E644" s="68" t="str">
        <f>IF(OR($A644="",$AE$3=""),"",IFERROR(IF(ISBLANK(INDEX('Agents Shift'!$F:$S,MATCH($A644,'Agents Shift'!$B:$B,0),$AE$3)),"",INDEX('Agents Shift'!$F:$S,MATCH($A644,'Agents Shift'!$B:$B,0),$AE$3)),""))</f>
        <v/>
      </c>
      <c r="F644" s="68" t="str">
        <f>IF(OR($A644="",$AE$3=""),"",IFERROR(IF(ISBLANK(INDEX('Agents Shift'!$F:$S,MATCH($A644,'Agents Shift'!$B:$B,0),$AE$3+1)),"",INDEX('Agents Shift'!$F:$S,MATCH($A644,'Agents Shift'!$B:$B,0),$AE$3+1)),""))</f>
        <v/>
      </c>
      <c r="G644" s="20" t="str">
        <f>IF($A644="","",_xlfn.XLOOKUP($A644,HC!$A:$A,HC!$C:$C,""))</f>
        <v/>
      </c>
      <c r="H644" s="20" t="str">
        <f t="shared" si="117"/>
        <v/>
      </c>
      <c r="I644" s="19" t="str">
        <f t="shared" si="118"/>
        <v/>
      </c>
      <c r="J644" s="19" t="str">
        <f>IF(OR($A644="",$H644=""),"",IF($H644="Not in Web Tool","Unmatched",_xlfn.XLOOKUP($H644,'RAW Data'!$E:$E,'RAW Data'!$F:$F,"Unmapped")))</f>
        <v/>
      </c>
      <c r="K644" s="19" t="str">
        <f t="shared" si="119"/>
        <v/>
      </c>
      <c r="M644" s="21" t="str">
        <f t="shared" si="120"/>
        <v/>
      </c>
      <c r="N644" s="21" t="str">
        <f t="shared" si="121"/>
        <v/>
      </c>
      <c r="P644" s="22" t="s">
        <v>336</v>
      </c>
      <c r="Q644" s="23">
        <v>640</v>
      </c>
      <c r="R644" s="23" t="str">
        <f>IF($C$3="Live Paste",IF($P644="","",$P644&amp;""),IF($AD$3="","",INDEX('Extraction History'!$A$3:$DT$9102,$Q644,$AD$3)&amp;""))</f>
        <v>Offline · 3:13:58:46</v>
      </c>
      <c r="S644" s="23">
        <f t="shared" si="128"/>
        <v>3837</v>
      </c>
      <c r="T644" s="23" t="str">
        <f t="shared" si="122"/>
        <v/>
      </c>
      <c r="U644" s="23" t="str">
        <f t="shared" si="123"/>
        <v/>
      </c>
      <c r="V644" s="24" t="str">
        <f t="shared" si="124"/>
        <v/>
      </c>
      <c r="W644" s="23">
        <f t="shared" si="129"/>
        <v>3838</v>
      </c>
      <c r="X644" s="23" t="str">
        <f t="shared" si="125"/>
        <v/>
      </c>
      <c r="Y644" s="23" t="str">
        <f t="shared" si="126"/>
        <v/>
      </c>
      <c r="Z644" s="23" t="str">
        <f t="shared" si="127"/>
        <v/>
      </c>
      <c r="AA644" s="25" t="str">
        <f>IF($U644="","",IF(COUNTIF(HC!$C:$C,$U644)&gt;0,"Y",IF(COUNTIF($U$5:$U644,$U644)=1,"N","dup")))</f>
        <v/>
      </c>
    </row>
    <row r="645" spans="1:27" x14ac:dyDescent="0.3">
      <c r="A645" s="19" t="str">
        <f>IF(INDEX('Agents Shift'!$B:$B,ROW())="","",INDEX('Agents Shift'!$B:$B,ROW()))</f>
        <v/>
      </c>
      <c r="B645" s="20" t="str">
        <f>IF($A645="","",_xlfn.XLOOKUP($A645,HC!$A:$A,HC!$B:$B,""))</f>
        <v/>
      </c>
      <c r="C645" s="19" t="str">
        <f>IF($A645="","",_xlfn.XLOOKUP($A645,HC!$A:$A,HC!$E:$E,""))</f>
        <v/>
      </c>
      <c r="D645" s="20" t="str">
        <f>IF($A645="","",_xlfn.XLOOKUP($A645,HC!$A:$A,HC!$D:$D,""))</f>
        <v/>
      </c>
      <c r="E645" s="68" t="str">
        <f>IF(OR($A645="",$AE$3=""),"",IFERROR(IF(ISBLANK(INDEX('Agents Shift'!$F:$S,MATCH($A645,'Agents Shift'!$B:$B,0),$AE$3)),"",INDEX('Agents Shift'!$F:$S,MATCH($A645,'Agents Shift'!$B:$B,0),$AE$3)),""))</f>
        <v/>
      </c>
      <c r="F645" s="68" t="str">
        <f>IF(OR($A645="",$AE$3=""),"",IFERROR(IF(ISBLANK(INDEX('Agents Shift'!$F:$S,MATCH($A645,'Agents Shift'!$B:$B,0),$AE$3+1)),"",INDEX('Agents Shift'!$F:$S,MATCH($A645,'Agents Shift'!$B:$B,0),$AE$3+1)),""))</f>
        <v/>
      </c>
      <c r="G645" s="20" t="str">
        <f>IF($A645="","",_xlfn.XLOOKUP($A645,HC!$A:$A,HC!$C:$C,""))</f>
        <v/>
      </c>
      <c r="H645" s="20" t="str">
        <f t="shared" ref="H645:H708" si="130">IF($G645="","",_xlfn.XLOOKUP($G645,$U:$U,$Z:$Z,"Not in Web Tool"))</f>
        <v/>
      </c>
      <c r="I645" s="19" t="str">
        <f t="shared" ref="I645:I708" si="131">IF($G645="","",_xlfn.XLOOKUP($G645,$U:$U,$Y:$Y,""))</f>
        <v/>
      </c>
      <c r="J645" s="19" t="str">
        <f>IF(OR($A645="",$H645=""),"",IF($H645="Not in Web Tool","Unmatched",_xlfn.XLOOKUP($H645,'RAW Data'!$E:$E,'RAW Data'!$F:$F,"Unmapped")))</f>
        <v/>
      </c>
      <c r="K645" s="19" t="str">
        <f t="shared" ref="K645:K708" si="132">_xlfn.IFS($J645="Yes","YES",$J645="","",$J645="No","NO",$J645="Not Productive",$H645,TRUE,$J645)</f>
        <v/>
      </c>
      <c r="M645" s="21" t="str">
        <f t="shared" ref="M645:M708" si="133">IF(ISNUMBER($E645),ROUND($E645*1440,0),"")</f>
        <v/>
      </c>
      <c r="N645" s="21" t="str">
        <f t="shared" ref="N645:N708" si="134">IF(AND(ISNUMBER($E645),ISNUMBER($F645)),ROUND($F645*1440,0)+IF($F645&lt;=$E645,1440,0),"")</f>
        <v/>
      </c>
      <c r="P645" s="22" t="s">
        <v>119</v>
      </c>
      <c r="Q645" s="23">
        <v>641</v>
      </c>
      <c r="R645" s="23" t="str">
        <f>IF($C$3="Live Paste",IF($P645="","",$P645&amp;""),IF($AD$3="","",INDEX('Extraction History'!$A$3:$DT$9102,$Q645,$AD$3)&amp;""))</f>
        <v> 0  0  0</v>
      </c>
      <c r="S645" s="23">
        <f t="shared" si="128"/>
        <v>3843</v>
      </c>
      <c r="T645" s="23" t="str">
        <f t="shared" ref="T645:T708" si="135">_xlfn.XLOOKUP($S645,$Q$5:$Q$9104,$R$5:$R$9104,"")</f>
        <v/>
      </c>
      <c r="U645" s="23" t="str">
        <f t="shared" ref="U645:U708" si="136">IFERROR(_xlfn.TEXTBEFORE($T645,_xlfn.UNICHAR(160),1),"")</f>
        <v/>
      </c>
      <c r="V645" s="24" t="str">
        <f t="shared" ref="V645:V708" si="137">IF($U645="","",_xlfn.TEXTAFTER($T645,_xlfn.UNICHAR(160),1))</f>
        <v/>
      </c>
      <c r="W645" s="23">
        <f t="shared" si="129"/>
        <v>3844</v>
      </c>
      <c r="X645" s="23" t="str">
        <f t="shared" ref="X645:X708" si="138">_xlfn.XLOOKUP($W645,$Q$5:$Q$9104,$R$5:$R$9104,"")</f>
        <v/>
      </c>
      <c r="Y645" s="23" t="str">
        <f t="shared" ref="Y645:Y708" si="139">IFERROR(IF($Z645="","",TRIM(SUBSTITUTE(_xlfn.TEXTAFTER($X645,_xlfn.UNICHAR(160)&amp;"·",1),_xlfn.UNICHAR(160)," "))),"")</f>
        <v/>
      </c>
      <c r="Z645" s="23" t="str">
        <f t="shared" ref="Z645:Z708" si="140">IFERROR(_xlfn.TEXTBEFORE($X645,_xlfn.UNICHAR(160),1),$X645)</f>
        <v/>
      </c>
      <c r="AA645" s="25" t="str">
        <f>IF($U645="","",IF(COUNTIF(HC!$C:$C,$U645)&gt;0,"Y",IF(COUNTIF($U$5:$U645,$U645)=1,"N","dup")))</f>
        <v/>
      </c>
    </row>
    <row r="646" spans="1:27" x14ac:dyDescent="0.3">
      <c r="A646" s="19" t="str">
        <f>IF(INDEX('Agents Shift'!$B:$B,ROW())="","",INDEX('Agents Shift'!$B:$B,ROW()))</f>
        <v/>
      </c>
      <c r="B646" s="20" t="str">
        <f>IF($A646="","",_xlfn.XLOOKUP($A646,HC!$A:$A,HC!$B:$B,""))</f>
        <v/>
      </c>
      <c r="C646" s="19" t="str">
        <f>IF($A646="","",_xlfn.XLOOKUP($A646,HC!$A:$A,HC!$E:$E,""))</f>
        <v/>
      </c>
      <c r="D646" s="20" t="str">
        <f>IF($A646="","",_xlfn.XLOOKUP($A646,HC!$A:$A,HC!$D:$D,""))</f>
        <v/>
      </c>
      <c r="E646" s="68" t="str">
        <f>IF(OR($A646="",$AE$3=""),"",IFERROR(IF(ISBLANK(INDEX('Agents Shift'!$F:$S,MATCH($A646,'Agents Shift'!$B:$B,0),$AE$3)),"",INDEX('Agents Shift'!$F:$S,MATCH($A646,'Agents Shift'!$B:$B,0),$AE$3)),""))</f>
        <v/>
      </c>
      <c r="F646" s="68" t="str">
        <f>IF(OR($A646="",$AE$3=""),"",IFERROR(IF(ISBLANK(INDEX('Agents Shift'!$F:$S,MATCH($A646,'Agents Shift'!$B:$B,0),$AE$3+1)),"",INDEX('Agents Shift'!$F:$S,MATCH($A646,'Agents Shift'!$B:$B,0),$AE$3+1)),""))</f>
        <v/>
      </c>
      <c r="G646" s="20" t="str">
        <f>IF($A646="","",_xlfn.XLOOKUP($A646,HC!$A:$A,HC!$C:$C,""))</f>
        <v/>
      </c>
      <c r="H646" s="20" t="str">
        <f t="shared" si="130"/>
        <v/>
      </c>
      <c r="I646" s="19" t="str">
        <f t="shared" si="131"/>
        <v/>
      </c>
      <c r="J646" s="19" t="str">
        <f>IF(OR($A646="",$H646=""),"",IF($H646="Not in Web Tool","Unmatched",_xlfn.XLOOKUP($H646,'RAW Data'!$E:$E,'RAW Data'!$F:$F,"Unmapped")))</f>
        <v/>
      </c>
      <c r="K646" s="19" t="str">
        <f t="shared" si="132"/>
        <v/>
      </c>
      <c r="M646" s="21" t="str">
        <f t="shared" si="133"/>
        <v/>
      </c>
      <c r="N646" s="21" t="str">
        <f t="shared" si="134"/>
        <v/>
      </c>
      <c r="P646" s="22" t="s">
        <v>188</v>
      </c>
      <c r="Q646" s="23">
        <v>642</v>
      </c>
      <c r="R646" s="23" t="str">
        <f>IF($C$3="Live Paste",IF($P646="","",$P646&amp;""),IF($AD$3="","",INDEX('Extraction History'!$A$3:$DT$9102,$Q646,$AD$3)&amp;""))</f>
        <v> --:--:--  --:--:--  --:--:--</v>
      </c>
      <c r="S646" s="23">
        <f t="shared" ref="S646:S709" si="141">S645+6</f>
        <v>3849</v>
      </c>
      <c r="T646" s="23" t="str">
        <f t="shared" si="135"/>
        <v/>
      </c>
      <c r="U646" s="23" t="str">
        <f t="shared" si="136"/>
        <v/>
      </c>
      <c r="V646" s="24" t="str">
        <f t="shared" si="137"/>
        <v/>
      </c>
      <c r="W646" s="23">
        <f t="shared" ref="W646:W709" si="142">W645+6</f>
        <v>3850</v>
      </c>
      <c r="X646" s="23" t="str">
        <f t="shared" si="138"/>
        <v/>
      </c>
      <c r="Y646" s="23" t="str">
        <f t="shared" si="139"/>
        <v/>
      </c>
      <c r="Z646" s="23" t="str">
        <f t="shared" si="140"/>
        <v/>
      </c>
      <c r="AA646" s="25" t="str">
        <f>IF($U646="","",IF(COUNTIF(HC!$C:$C,$U646)&gt;0,"Y",IF(COUNTIF($U$5:$U646,$U646)=1,"N","dup")))</f>
        <v/>
      </c>
    </row>
    <row r="647" spans="1:27" x14ac:dyDescent="0.3">
      <c r="A647" s="19" t="str">
        <f>IF(INDEX('Agents Shift'!$B:$B,ROW())="","",INDEX('Agents Shift'!$B:$B,ROW()))</f>
        <v/>
      </c>
      <c r="B647" s="20" t="str">
        <f>IF($A647="","",_xlfn.XLOOKUP($A647,HC!$A:$A,HC!$B:$B,""))</f>
        <v/>
      </c>
      <c r="C647" s="19" t="str">
        <f>IF($A647="","",_xlfn.XLOOKUP($A647,HC!$A:$A,HC!$E:$E,""))</f>
        <v/>
      </c>
      <c r="D647" s="20" t="str">
        <f>IF($A647="","",_xlfn.XLOOKUP($A647,HC!$A:$A,HC!$D:$D,""))</f>
        <v/>
      </c>
      <c r="E647" s="68" t="str">
        <f>IF(OR($A647="",$AE$3=""),"",IFERROR(IF(ISBLANK(INDEX('Agents Shift'!$F:$S,MATCH($A647,'Agents Shift'!$B:$B,0),$AE$3)),"",INDEX('Agents Shift'!$F:$S,MATCH($A647,'Agents Shift'!$B:$B,0),$AE$3)),""))</f>
        <v/>
      </c>
      <c r="F647" s="68" t="str">
        <f>IF(OR($A647="",$AE$3=""),"",IFERROR(IF(ISBLANK(INDEX('Agents Shift'!$F:$S,MATCH($A647,'Agents Shift'!$B:$B,0),$AE$3+1)),"",INDEX('Agents Shift'!$F:$S,MATCH($A647,'Agents Shift'!$B:$B,0),$AE$3+1)),""))</f>
        <v/>
      </c>
      <c r="G647" s="20" t="str">
        <f>IF($A647="","",_xlfn.XLOOKUP($A647,HC!$A:$A,HC!$C:$C,""))</f>
        <v/>
      </c>
      <c r="H647" s="20" t="str">
        <f t="shared" si="130"/>
        <v/>
      </c>
      <c r="I647" s="19" t="str">
        <f t="shared" si="131"/>
        <v/>
      </c>
      <c r="J647" s="19" t="str">
        <f>IF(OR($A647="",$H647=""),"",IF($H647="Not in Web Tool","Unmatched",_xlfn.XLOOKUP($H647,'RAW Data'!$E:$E,'RAW Data'!$F:$F,"Unmapped")))</f>
        <v/>
      </c>
      <c r="K647" s="19" t="str">
        <f t="shared" si="132"/>
        <v/>
      </c>
      <c r="M647" s="21" t="str">
        <f t="shared" si="133"/>
        <v/>
      </c>
      <c r="N647" s="21" t="str">
        <f t="shared" si="134"/>
        <v/>
      </c>
      <c r="P647" s="22" t="s">
        <v>34</v>
      </c>
      <c r="Q647" s="23">
        <v>643</v>
      </c>
      <c r="R647" s="23" t="str">
        <f>IF($C$3="Live Paste",IF($P647="","",$P647&amp;""),IF($AD$3="","",INDEX('Extraction History'!$A$3:$DT$9102,$Q647,$AD$3)&amp;""))</f>
        <v>Employee State</v>
      </c>
      <c r="S647" s="23">
        <f t="shared" si="141"/>
        <v>3855</v>
      </c>
      <c r="T647" s="23" t="str">
        <f t="shared" si="135"/>
        <v/>
      </c>
      <c r="U647" s="23" t="str">
        <f t="shared" si="136"/>
        <v/>
      </c>
      <c r="V647" s="24" t="str">
        <f t="shared" si="137"/>
        <v/>
      </c>
      <c r="W647" s="23">
        <f t="shared" si="142"/>
        <v>3856</v>
      </c>
      <c r="X647" s="23" t="str">
        <f t="shared" si="138"/>
        <v/>
      </c>
      <c r="Y647" s="23" t="str">
        <f t="shared" si="139"/>
        <v/>
      </c>
      <c r="Z647" s="23" t="str">
        <f t="shared" si="140"/>
        <v/>
      </c>
      <c r="AA647" s="25" t="str">
        <f>IF($U647="","",IF(COUNTIF(HC!$C:$C,$U647)&gt;0,"Y",IF(COUNTIF($U$5:$U647,$U647)=1,"N","dup")))</f>
        <v/>
      </c>
    </row>
    <row r="648" spans="1:27" x14ac:dyDescent="0.3">
      <c r="A648" s="19" t="str">
        <f>IF(INDEX('Agents Shift'!$B:$B,ROW())="","",INDEX('Agents Shift'!$B:$B,ROW()))</f>
        <v/>
      </c>
      <c r="B648" s="20" t="str">
        <f>IF($A648="","",_xlfn.XLOOKUP($A648,HC!$A:$A,HC!$B:$B,""))</f>
        <v/>
      </c>
      <c r="C648" s="19" t="str">
        <f>IF($A648="","",_xlfn.XLOOKUP($A648,HC!$A:$A,HC!$E:$E,""))</f>
        <v/>
      </c>
      <c r="D648" s="20" t="str">
        <f>IF($A648="","",_xlfn.XLOOKUP($A648,HC!$A:$A,HC!$D:$D,""))</f>
        <v/>
      </c>
      <c r="E648" s="68" t="str">
        <f>IF(OR($A648="",$AE$3=""),"",IFERROR(IF(ISBLANK(INDEX('Agents Shift'!$F:$S,MATCH($A648,'Agents Shift'!$B:$B,0),$AE$3)),"",INDEX('Agents Shift'!$F:$S,MATCH($A648,'Agents Shift'!$B:$B,0),$AE$3)),""))</f>
        <v/>
      </c>
      <c r="F648" s="68" t="str">
        <f>IF(OR($A648="",$AE$3=""),"",IFERROR(IF(ISBLANK(INDEX('Agents Shift'!$F:$S,MATCH($A648,'Agents Shift'!$B:$B,0),$AE$3+1)),"",INDEX('Agents Shift'!$F:$S,MATCH($A648,'Agents Shift'!$B:$B,0),$AE$3+1)),""))</f>
        <v/>
      </c>
      <c r="G648" s="20" t="str">
        <f>IF($A648="","",_xlfn.XLOOKUP($A648,HC!$A:$A,HC!$C:$C,""))</f>
        <v/>
      </c>
      <c r="H648" s="20" t="str">
        <f t="shared" si="130"/>
        <v/>
      </c>
      <c r="I648" s="19" t="str">
        <f t="shared" si="131"/>
        <v/>
      </c>
      <c r="J648" s="19" t="str">
        <f>IF(OR($A648="",$H648=""),"",IF($H648="Not in Web Tool","Unmatched",_xlfn.XLOOKUP($H648,'RAW Data'!$E:$E,'RAW Data'!$F:$F,"Unmapped")))</f>
        <v/>
      </c>
      <c r="K648" s="19" t="str">
        <f t="shared" si="132"/>
        <v/>
      </c>
      <c r="M648" s="21" t="str">
        <f t="shared" si="133"/>
        <v/>
      </c>
      <c r="N648" s="21" t="str">
        <f t="shared" si="134"/>
        <v/>
      </c>
      <c r="P648" s="22" t="s">
        <v>39</v>
      </c>
      <c r="Q648" s="23">
        <v>644</v>
      </c>
      <c r="R648" s="23" t="str">
        <f>IF($C$3="Live Paste",IF($P648="","",$P648&amp;""),IF($AD$3="","",INDEX('Extraction History'!$A$3:$DT$9102,$Q648,$AD$3)&amp;""))</f>
        <v>DA</v>
      </c>
      <c r="S648" s="23">
        <f t="shared" si="141"/>
        <v>3861</v>
      </c>
      <c r="T648" s="23" t="str">
        <f t="shared" si="135"/>
        <v/>
      </c>
      <c r="U648" s="23" t="str">
        <f t="shared" si="136"/>
        <v/>
      </c>
      <c r="V648" s="24" t="str">
        <f t="shared" si="137"/>
        <v/>
      </c>
      <c r="W648" s="23">
        <f t="shared" si="142"/>
        <v>3862</v>
      </c>
      <c r="X648" s="23" t="str">
        <f t="shared" si="138"/>
        <v/>
      </c>
      <c r="Y648" s="23" t="str">
        <f t="shared" si="139"/>
        <v/>
      </c>
      <c r="Z648" s="23" t="str">
        <f t="shared" si="140"/>
        <v/>
      </c>
      <c r="AA648" s="25" t="str">
        <f>IF($U648="","",IF(COUNTIF(HC!$C:$C,$U648)&gt;0,"Y",IF(COUNTIF($U$5:$U648,$U648)=1,"N","dup")))</f>
        <v/>
      </c>
    </row>
    <row r="649" spans="1:27" x14ac:dyDescent="0.3">
      <c r="A649" s="19" t="str">
        <f>IF(INDEX('Agents Shift'!$B:$B,ROW())="","",INDEX('Agents Shift'!$B:$B,ROW()))</f>
        <v/>
      </c>
      <c r="B649" s="20" t="str">
        <f>IF($A649="","",_xlfn.XLOOKUP($A649,HC!$A:$A,HC!$B:$B,""))</f>
        <v/>
      </c>
      <c r="C649" s="19" t="str">
        <f>IF($A649="","",_xlfn.XLOOKUP($A649,HC!$A:$A,HC!$E:$E,""))</f>
        <v/>
      </c>
      <c r="D649" s="20" t="str">
        <f>IF($A649="","",_xlfn.XLOOKUP($A649,HC!$A:$A,HC!$D:$D,""))</f>
        <v/>
      </c>
      <c r="E649" s="68" t="str">
        <f>IF(OR($A649="",$AE$3=""),"",IFERROR(IF(ISBLANK(INDEX('Agents Shift'!$F:$S,MATCH($A649,'Agents Shift'!$B:$B,0),$AE$3)),"",INDEX('Agents Shift'!$F:$S,MATCH($A649,'Agents Shift'!$B:$B,0),$AE$3)),""))</f>
        <v/>
      </c>
      <c r="F649" s="68" t="str">
        <f>IF(OR($A649="",$AE$3=""),"",IFERROR(IF(ISBLANK(INDEX('Agents Shift'!$F:$S,MATCH($A649,'Agents Shift'!$B:$B,0),$AE$3+1)),"",INDEX('Agents Shift'!$F:$S,MATCH($A649,'Agents Shift'!$B:$B,0),$AE$3+1)),""))</f>
        <v/>
      </c>
      <c r="G649" s="20" t="str">
        <f>IF($A649="","",_xlfn.XLOOKUP($A649,HC!$A:$A,HC!$C:$C,""))</f>
        <v/>
      </c>
      <c r="H649" s="20" t="str">
        <f t="shared" si="130"/>
        <v/>
      </c>
      <c r="I649" s="19" t="str">
        <f t="shared" si="131"/>
        <v/>
      </c>
      <c r="J649" s="19" t="str">
        <f>IF(OR($A649="",$H649=""),"",IF($H649="Not in Web Tool","Unmatched",_xlfn.XLOOKUP($H649,'RAW Data'!$E:$E,'RAW Data'!$F:$F,"Unmapped")))</f>
        <v/>
      </c>
      <c r="K649" s="19" t="str">
        <f t="shared" si="132"/>
        <v/>
      </c>
      <c r="M649" s="21" t="str">
        <f t="shared" si="133"/>
        <v/>
      </c>
      <c r="N649" s="21" t="str">
        <f t="shared" si="134"/>
        <v/>
      </c>
      <c r="P649" s="22" t="s">
        <v>337</v>
      </c>
      <c r="Q649" s="23">
        <v>645</v>
      </c>
      <c r="R649" s="23" t="str">
        <f>IF($C$3="Live Paste",IF($P649="","",$P649&amp;""),IF($AD$3="","",INDEX('Extraction History'!$A$3:$DT$9102,$Q649,$AD$3)&amp;""))</f>
        <v>Dummy_USR 71 20556</v>
      </c>
      <c r="S649" s="23">
        <f t="shared" si="141"/>
        <v>3867</v>
      </c>
      <c r="T649" s="23" t="str">
        <f t="shared" si="135"/>
        <v/>
      </c>
      <c r="U649" s="23" t="str">
        <f t="shared" si="136"/>
        <v/>
      </c>
      <c r="V649" s="24" t="str">
        <f t="shared" si="137"/>
        <v/>
      </c>
      <c r="W649" s="23">
        <f t="shared" si="142"/>
        <v>3868</v>
      </c>
      <c r="X649" s="23" t="str">
        <f t="shared" si="138"/>
        <v/>
      </c>
      <c r="Y649" s="23" t="str">
        <f t="shared" si="139"/>
        <v/>
      </c>
      <c r="Z649" s="23" t="str">
        <f t="shared" si="140"/>
        <v/>
      </c>
      <c r="AA649" s="25" t="str">
        <f>IF($U649="","",IF(COUNTIF(HC!$C:$C,$U649)&gt;0,"Y",IF(COUNTIF($U$5:$U649,$U649)=1,"N","dup")))</f>
        <v/>
      </c>
    </row>
    <row r="650" spans="1:27" x14ac:dyDescent="0.3">
      <c r="A650" s="19" t="str">
        <f>IF(INDEX('Agents Shift'!$B:$B,ROW())="","",INDEX('Agents Shift'!$B:$B,ROW()))</f>
        <v/>
      </c>
      <c r="B650" s="20" t="str">
        <f>IF($A650="","",_xlfn.XLOOKUP($A650,HC!$A:$A,HC!$B:$B,""))</f>
        <v/>
      </c>
      <c r="C650" s="19" t="str">
        <f>IF($A650="","",_xlfn.XLOOKUP($A650,HC!$A:$A,HC!$E:$E,""))</f>
        <v/>
      </c>
      <c r="D650" s="20" t="str">
        <f>IF($A650="","",_xlfn.XLOOKUP($A650,HC!$A:$A,HC!$D:$D,""))</f>
        <v/>
      </c>
      <c r="E650" s="68" t="str">
        <f>IF(OR($A650="",$AE$3=""),"",IFERROR(IF(ISBLANK(INDEX('Agents Shift'!$F:$S,MATCH($A650,'Agents Shift'!$B:$B,0),$AE$3)),"",INDEX('Agents Shift'!$F:$S,MATCH($A650,'Agents Shift'!$B:$B,0),$AE$3)),""))</f>
        <v/>
      </c>
      <c r="F650" s="68" t="str">
        <f>IF(OR($A650="",$AE$3=""),"",IFERROR(IF(ISBLANK(INDEX('Agents Shift'!$F:$S,MATCH($A650,'Agents Shift'!$B:$B,0),$AE$3+1)),"",INDEX('Agents Shift'!$F:$S,MATCH($A650,'Agents Shift'!$B:$B,0),$AE$3+1)),""))</f>
        <v/>
      </c>
      <c r="G650" s="20" t="str">
        <f>IF($A650="","",_xlfn.XLOOKUP($A650,HC!$A:$A,HC!$C:$C,""))</f>
        <v/>
      </c>
      <c r="H650" s="20" t="str">
        <f t="shared" si="130"/>
        <v/>
      </c>
      <c r="I650" s="19" t="str">
        <f t="shared" si="131"/>
        <v/>
      </c>
      <c r="J650" s="19" t="str">
        <f>IF(OR($A650="",$H650=""),"",IF($H650="Not in Web Tool","Unmatched",_xlfn.XLOOKUP($H650,'RAW Data'!$E:$E,'RAW Data'!$F:$F,"Unmapped")))</f>
        <v/>
      </c>
      <c r="K650" s="19" t="str">
        <f t="shared" si="132"/>
        <v/>
      </c>
      <c r="M650" s="21" t="str">
        <f t="shared" si="133"/>
        <v/>
      </c>
      <c r="N650" s="21" t="str">
        <f t="shared" si="134"/>
        <v/>
      </c>
      <c r="P650" s="22" t="s">
        <v>338</v>
      </c>
      <c r="Q650" s="23">
        <v>646</v>
      </c>
      <c r="R650" s="23" t="str">
        <f>IF($C$3="Live Paste",IF($P650="","",$P650&amp;""),IF($AD$3="","",INDEX('Extraction History'!$A$3:$DT$9102,$Q650,$AD$3)&amp;""))</f>
        <v>Available · 12:42</v>
      </c>
      <c r="S650" s="23">
        <f t="shared" si="141"/>
        <v>3873</v>
      </c>
      <c r="T650" s="23" t="str">
        <f t="shared" si="135"/>
        <v/>
      </c>
      <c r="U650" s="23" t="str">
        <f t="shared" si="136"/>
        <v/>
      </c>
      <c r="V650" s="24" t="str">
        <f t="shared" si="137"/>
        <v/>
      </c>
      <c r="W650" s="23">
        <f t="shared" si="142"/>
        <v>3874</v>
      </c>
      <c r="X650" s="23" t="str">
        <f t="shared" si="138"/>
        <v/>
      </c>
      <c r="Y650" s="23" t="str">
        <f t="shared" si="139"/>
        <v/>
      </c>
      <c r="Z650" s="23" t="str">
        <f t="shared" si="140"/>
        <v/>
      </c>
      <c r="AA650" s="25" t="str">
        <f>IF($U650="","",IF(COUNTIF(HC!$C:$C,$U650)&gt;0,"Y",IF(COUNTIF($U$5:$U650,$U650)=1,"N","dup")))</f>
        <v/>
      </c>
    </row>
    <row r="651" spans="1:27" x14ac:dyDescent="0.3">
      <c r="A651" s="19" t="str">
        <f>IF(INDEX('Agents Shift'!$B:$B,ROW())="","",INDEX('Agents Shift'!$B:$B,ROW()))</f>
        <v/>
      </c>
      <c r="B651" s="20" t="str">
        <f>IF($A651="","",_xlfn.XLOOKUP($A651,HC!$A:$A,HC!$B:$B,""))</f>
        <v/>
      </c>
      <c r="C651" s="19" t="str">
        <f>IF($A651="","",_xlfn.XLOOKUP($A651,HC!$A:$A,HC!$E:$E,""))</f>
        <v/>
      </c>
      <c r="D651" s="20" t="str">
        <f>IF($A651="","",_xlfn.XLOOKUP($A651,HC!$A:$A,HC!$D:$D,""))</f>
        <v/>
      </c>
      <c r="E651" s="68" t="str">
        <f>IF(OR($A651="",$AE$3=""),"",IFERROR(IF(ISBLANK(INDEX('Agents Shift'!$F:$S,MATCH($A651,'Agents Shift'!$B:$B,0),$AE$3)),"",INDEX('Agents Shift'!$F:$S,MATCH($A651,'Agents Shift'!$B:$B,0),$AE$3)),""))</f>
        <v/>
      </c>
      <c r="F651" s="68" t="str">
        <f>IF(OR($A651="",$AE$3=""),"",IFERROR(IF(ISBLANK(INDEX('Agents Shift'!$F:$S,MATCH($A651,'Agents Shift'!$B:$B,0),$AE$3+1)),"",INDEX('Agents Shift'!$F:$S,MATCH($A651,'Agents Shift'!$B:$B,0),$AE$3+1)),""))</f>
        <v/>
      </c>
      <c r="G651" s="20" t="str">
        <f>IF($A651="","",_xlfn.XLOOKUP($A651,HC!$A:$A,HC!$C:$C,""))</f>
        <v/>
      </c>
      <c r="H651" s="20" t="str">
        <f t="shared" si="130"/>
        <v/>
      </c>
      <c r="I651" s="19" t="str">
        <f t="shared" si="131"/>
        <v/>
      </c>
      <c r="J651" s="19" t="str">
        <f>IF(OR($A651="",$H651=""),"",IF($H651="Not in Web Tool","Unmatched",_xlfn.XLOOKUP($H651,'RAW Data'!$E:$E,'RAW Data'!$F:$F,"Unmapped")))</f>
        <v/>
      </c>
      <c r="K651" s="19" t="str">
        <f t="shared" si="132"/>
        <v/>
      </c>
      <c r="M651" s="21" t="str">
        <f t="shared" si="133"/>
        <v/>
      </c>
      <c r="N651" s="21" t="str">
        <f t="shared" si="134"/>
        <v/>
      </c>
      <c r="P651" s="22" t="s">
        <v>339</v>
      </c>
      <c r="Q651" s="23">
        <v>647</v>
      </c>
      <c r="R651" s="23" t="str">
        <f>IF($C$3="Live Paste",IF($P651="","",$P651&amp;""),IF($AD$3="","",INDEX('Extraction History'!$A$3:$DT$9102,$Q651,$AD$3)&amp;""))</f>
        <v> 5  2  4</v>
      </c>
      <c r="S651" s="23">
        <f t="shared" si="141"/>
        <v>3879</v>
      </c>
      <c r="T651" s="23" t="str">
        <f t="shared" si="135"/>
        <v/>
      </c>
      <c r="U651" s="23" t="str">
        <f t="shared" si="136"/>
        <v/>
      </c>
      <c r="V651" s="24" t="str">
        <f t="shared" si="137"/>
        <v/>
      </c>
      <c r="W651" s="23">
        <f t="shared" si="142"/>
        <v>3880</v>
      </c>
      <c r="X651" s="23" t="str">
        <f t="shared" si="138"/>
        <v/>
      </c>
      <c r="Y651" s="23" t="str">
        <f t="shared" si="139"/>
        <v/>
      </c>
      <c r="Z651" s="23" t="str">
        <f t="shared" si="140"/>
        <v/>
      </c>
      <c r="AA651" s="25" t="str">
        <f>IF($U651="","",IF(COUNTIF(HC!$C:$C,$U651)&gt;0,"Y",IF(COUNTIF($U$5:$U651,$U651)=1,"N","dup")))</f>
        <v/>
      </c>
    </row>
    <row r="652" spans="1:27" x14ac:dyDescent="0.3">
      <c r="A652" s="19" t="str">
        <f>IF(INDEX('Agents Shift'!$B:$B,ROW())="","",INDEX('Agents Shift'!$B:$B,ROW()))</f>
        <v/>
      </c>
      <c r="B652" s="20" t="str">
        <f>IF($A652="","",_xlfn.XLOOKUP($A652,HC!$A:$A,HC!$B:$B,""))</f>
        <v/>
      </c>
      <c r="C652" s="19" t="str">
        <f>IF($A652="","",_xlfn.XLOOKUP($A652,HC!$A:$A,HC!$E:$E,""))</f>
        <v/>
      </c>
      <c r="D652" s="20" t="str">
        <f>IF($A652="","",_xlfn.XLOOKUP($A652,HC!$A:$A,HC!$D:$D,""))</f>
        <v/>
      </c>
      <c r="E652" s="68" t="str">
        <f>IF(OR($A652="",$AE$3=""),"",IFERROR(IF(ISBLANK(INDEX('Agents Shift'!$F:$S,MATCH($A652,'Agents Shift'!$B:$B,0),$AE$3)),"",INDEX('Agents Shift'!$F:$S,MATCH($A652,'Agents Shift'!$B:$B,0),$AE$3)),""))</f>
        <v/>
      </c>
      <c r="F652" s="68" t="str">
        <f>IF(OR($A652="",$AE$3=""),"",IFERROR(IF(ISBLANK(INDEX('Agents Shift'!$F:$S,MATCH($A652,'Agents Shift'!$B:$B,0),$AE$3+1)),"",INDEX('Agents Shift'!$F:$S,MATCH($A652,'Agents Shift'!$B:$B,0),$AE$3+1)),""))</f>
        <v/>
      </c>
      <c r="G652" s="20" t="str">
        <f>IF($A652="","",_xlfn.XLOOKUP($A652,HC!$A:$A,HC!$C:$C,""))</f>
        <v/>
      </c>
      <c r="H652" s="20" t="str">
        <f t="shared" si="130"/>
        <v/>
      </c>
      <c r="I652" s="19" t="str">
        <f t="shared" si="131"/>
        <v/>
      </c>
      <c r="J652" s="19" t="str">
        <f>IF(OR($A652="",$H652=""),"",IF($H652="Not in Web Tool","Unmatched",_xlfn.XLOOKUP($H652,'RAW Data'!$E:$E,'RAW Data'!$F:$F,"Unmapped")))</f>
        <v/>
      </c>
      <c r="K652" s="19" t="str">
        <f t="shared" si="132"/>
        <v/>
      </c>
      <c r="M652" s="21" t="str">
        <f t="shared" si="133"/>
        <v/>
      </c>
      <c r="N652" s="21" t="str">
        <f t="shared" si="134"/>
        <v/>
      </c>
      <c r="P652" s="22" t="s">
        <v>340</v>
      </c>
      <c r="Q652" s="23">
        <v>648</v>
      </c>
      <c r="R652" s="23" t="str">
        <f>IF($C$3="Live Paste",IF($P652="","",$P652&amp;""),IF($AD$3="","",INDEX('Extraction History'!$A$3:$DT$9102,$Q652,$AD$3)&amp;""))</f>
        <v> --:--:--  --:--:-- 9 June 2026 09:04 · 06:56:02</v>
      </c>
      <c r="S652" s="23">
        <f t="shared" si="141"/>
        <v>3885</v>
      </c>
      <c r="T652" s="23" t="str">
        <f t="shared" si="135"/>
        <v/>
      </c>
      <c r="U652" s="23" t="str">
        <f t="shared" si="136"/>
        <v/>
      </c>
      <c r="V652" s="24" t="str">
        <f t="shared" si="137"/>
        <v/>
      </c>
      <c r="W652" s="23">
        <f t="shared" si="142"/>
        <v>3886</v>
      </c>
      <c r="X652" s="23" t="str">
        <f t="shared" si="138"/>
        <v/>
      </c>
      <c r="Y652" s="23" t="str">
        <f t="shared" si="139"/>
        <v/>
      </c>
      <c r="Z652" s="23" t="str">
        <f t="shared" si="140"/>
        <v/>
      </c>
      <c r="AA652" s="25" t="str">
        <f>IF($U652="","",IF(COUNTIF(HC!$C:$C,$U652)&gt;0,"Y",IF(COUNTIF($U$5:$U652,$U652)=1,"N","dup")))</f>
        <v/>
      </c>
    </row>
    <row r="653" spans="1:27" x14ac:dyDescent="0.3">
      <c r="A653" s="19" t="str">
        <f>IF(INDEX('Agents Shift'!$B:$B,ROW())="","",INDEX('Agents Shift'!$B:$B,ROW()))</f>
        <v/>
      </c>
      <c r="B653" s="20" t="str">
        <f>IF($A653="","",_xlfn.XLOOKUP($A653,HC!$A:$A,HC!$B:$B,""))</f>
        <v/>
      </c>
      <c r="C653" s="19" t="str">
        <f>IF($A653="","",_xlfn.XLOOKUP($A653,HC!$A:$A,HC!$E:$E,""))</f>
        <v/>
      </c>
      <c r="D653" s="20" t="str">
        <f>IF($A653="","",_xlfn.XLOOKUP($A653,HC!$A:$A,HC!$D:$D,""))</f>
        <v/>
      </c>
      <c r="E653" s="68" t="str">
        <f>IF(OR($A653="",$AE$3=""),"",IFERROR(IF(ISBLANK(INDEX('Agents Shift'!$F:$S,MATCH($A653,'Agents Shift'!$B:$B,0),$AE$3)),"",INDEX('Agents Shift'!$F:$S,MATCH($A653,'Agents Shift'!$B:$B,0),$AE$3)),""))</f>
        <v/>
      </c>
      <c r="F653" s="68" t="str">
        <f>IF(OR($A653="",$AE$3=""),"",IFERROR(IF(ISBLANK(INDEX('Agents Shift'!$F:$S,MATCH($A653,'Agents Shift'!$B:$B,0),$AE$3+1)),"",INDEX('Agents Shift'!$F:$S,MATCH($A653,'Agents Shift'!$B:$B,0),$AE$3+1)),""))</f>
        <v/>
      </c>
      <c r="G653" s="20" t="str">
        <f>IF($A653="","",_xlfn.XLOOKUP($A653,HC!$A:$A,HC!$C:$C,""))</f>
        <v/>
      </c>
      <c r="H653" s="20" t="str">
        <f t="shared" si="130"/>
        <v/>
      </c>
      <c r="I653" s="19" t="str">
        <f t="shared" si="131"/>
        <v/>
      </c>
      <c r="J653" s="19" t="str">
        <f>IF(OR($A653="",$H653=""),"",IF($H653="Not in Web Tool","Unmatched",_xlfn.XLOOKUP($H653,'RAW Data'!$E:$E,'RAW Data'!$F:$F,"Unmapped")))</f>
        <v/>
      </c>
      <c r="K653" s="19" t="str">
        <f t="shared" si="132"/>
        <v/>
      </c>
      <c r="M653" s="21" t="str">
        <f t="shared" si="133"/>
        <v/>
      </c>
      <c r="N653" s="21" t="str">
        <f t="shared" si="134"/>
        <v/>
      </c>
      <c r="P653" s="22" t="s">
        <v>34</v>
      </c>
      <c r="Q653" s="23">
        <v>649</v>
      </c>
      <c r="R653" s="23" t="str">
        <f>IF($C$3="Live Paste",IF($P653="","",$P653&amp;""),IF($AD$3="","",INDEX('Extraction History'!$A$3:$DT$9102,$Q653,$AD$3)&amp;""))</f>
        <v>Employee State</v>
      </c>
      <c r="S653" s="23">
        <f t="shared" si="141"/>
        <v>3891</v>
      </c>
      <c r="T653" s="23" t="str">
        <f t="shared" si="135"/>
        <v/>
      </c>
      <c r="U653" s="23" t="str">
        <f t="shared" si="136"/>
        <v/>
      </c>
      <c r="V653" s="24" t="str">
        <f t="shared" si="137"/>
        <v/>
      </c>
      <c r="W653" s="23">
        <f t="shared" si="142"/>
        <v>3892</v>
      </c>
      <c r="X653" s="23" t="str">
        <f t="shared" si="138"/>
        <v/>
      </c>
      <c r="Y653" s="23" t="str">
        <f t="shared" si="139"/>
        <v/>
      </c>
      <c r="Z653" s="23" t="str">
        <f t="shared" si="140"/>
        <v/>
      </c>
      <c r="AA653" s="25" t="str">
        <f>IF($U653="","",IF(COUNTIF(HC!$C:$C,$U653)&gt;0,"Y",IF(COUNTIF($U$5:$U653,$U653)=1,"N","dup")))</f>
        <v/>
      </c>
    </row>
    <row r="654" spans="1:27" x14ac:dyDescent="0.3">
      <c r="A654" s="19" t="str">
        <f>IF(INDEX('Agents Shift'!$B:$B,ROW())="","",INDEX('Agents Shift'!$B:$B,ROW()))</f>
        <v/>
      </c>
      <c r="B654" s="20" t="str">
        <f>IF($A654="","",_xlfn.XLOOKUP($A654,HC!$A:$A,HC!$B:$B,""))</f>
        <v/>
      </c>
      <c r="C654" s="19" t="str">
        <f>IF($A654="","",_xlfn.XLOOKUP($A654,HC!$A:$A,HC!$E:$E,""))</f>
        <v/>
      </c>
      <c r="D654" s="20" t="str">
        <f>IF($A654="","",_xlfn.XLOOKUP($A654,HC!$A:$A,HC!$D:$D,""))</f>
        <v/>
      </c>
      <c r="E654" s="68" t="str">
        <f>IF(OR($A654="",$AE$3=""),"",IFERROR(IF(ISBLANK(INDEX('Agents Shift'!$F:$S,MATCH($A654,'Agents Shift'!$B:$B,0),$AE$3)),"",INDEX('Agents Shift'!$F:$S,MATCH($A654,'Agents Shift'!$B:$B,0),$AE$3)),""))</f>
        <v/>
      </c>
      <c r="F654" s="68" t="str">
        <f>IF(OR($A654="",$AE$3=""),"",IFERROR(IF(ISBLANK(INDEX('Agents Shift'!$F:$S,MATCH($A654,'Agents Shift'!$B:$B,0),$AE$3+1)),"",INDEX('Agents Shift'!$F:$S,MATCH($A654,'Agents Shift'!$B:$B,0),$AE$3+1)),""))</f>
        <v/>
      </c>
      <c r="G654" s="20" t="str">
        <f>IF($A654="","",_xlfn.XLOOKUP($A654,HC!$A:$A,HC!$C:$C,""))</f>
        <v/>
      </c>
      <c r="H654" s="20" t="str">
        <f t="shared" si="130"/>
        <v/>
      </c>
      <c r="I654" s="19" t="str">
        <f t="shared" si="131"/>
        <v/>
      </c>
      <c r="J654" s="19" t="str">
        <f>IF(OR($A654="",$H654=""),"",IF($H654="Not in Web Tool","Unmatched",_xlfn.XLOOKUP($H654,'RAW Data'!$E:$E,'RAW Data'!$F:$F,"Unmapped")))</f>
        <v/>
      </c>
      <c r="K654" s="19" t="str">
        <f t="shared" si="132"/>
        <v/>
      </c>
      <c r="M654" s="21" t="str">
        <f t="shared" si="133"/>
        <v/>
      </c>
      <c r="N654" s="21" t="str">
        <f t="shared" si="134"/>
        <v/>
      </c>
      <c r="P654" s="22" t="s">
        <v>39</v>
      </c>
      <c r="Q654" s="23">
        <v>650</v>
      </c>
      <c r="R654" s="23" t="str">
        <f>IF($C$3="Live Paste",IF($P654="","",$P654&amp;""),IF($AD$3="","",INDEX('Extraction History'!$A$3:$DT$9102,$Q654,$AD$3)&amp;""))</f>
        <v>DA</v>
      </c>
      <c r="S654" s="23">
        <f t="shared" si="141"/>
        <v>3897</v>
      </c>
      <c r="T654" s="23" t="str">
        <f t="shared" si="135"/>
        <v/>
      </c>
      <c r="U654" s="23" t="str">
        <f t="shared" si="136"/>
        <v/>
      </c>
      <c r="V654" s="24" t="str">
        <f t="shared" si="137"/>
        <v/>
      </c>
      <c r="W654" s="23">
        <f t="shared" si="142"/>
        <v>3898</v>
      </c>
      <c r="X654" s="23" t="str">
        <f t="shared" si="138"/>
        <v/>
      </c>
      <c r="Y654" s="23" t="str">
        <f t="shared" si="139"/>
        <v/>
      </c>
      <c r="Z654" s="23" t="str">
        <f t="shared" si="140"/>
        <v/>
      </c>
      <c r="AA654" s="25" t="str">
        <f>IF($U654="","",IF(COUNTIF(HC!$C:$C,$U654)&gt;0,"Y",IF(COUNTIF($U$5:$U654,$U654)=1,"N","dup")))</f>
        <v/>
      </c>
    </row>
    <row r="655" spans="1:27" x14ac:dyDescent="0.3">
      <c r="A655" s="19" t="str">
        <f>IF(INDEX('Agents Shift'!$B:$B,ROW())="","",INDEX('Agents Shift'!$B:$B,ROW()))</f>
        <v/>
      </c>
      <c r="B655" s="20" t="str">
        <f>IF($A655="","",_xlfn.XLOOKUP($A655,HC!$A:$A,HC!$B:$B,""))</f>
        <v/>
      </c>
      <c r="C655" s="19" t="str">
        <f>IF($A655="","",_xlfn.XLOOKUP($A655,HC!$A:$A,HC!$E:$E,""))</f>
        <v/>
      </c>
      <c r="D655" s="20" t="str">
        <f>IF($A655="","",_xlfn.XLOOKUP($A655,HC!$A:$A,HC!$D:$D,""))</f>
        <v/>
      </c>
      <c r="E655" s="68" t="str">
        <f>IF(OR($A655="",$AE$3=""),"",IFERROR(IF(ISBLANK(INDEX('Agents Shift'!$F:$S,MATCH($A655,'Agents Shift'!$B:$B,0),$AE$3)),"",INDEX('Agents Shift'!$F:$S,MATCH($A655,'Agents Shift'!$B:$B,0),$AE$3)),""))</f>
        <v/>
      </c>
      <c r="F655" s="68" t="str">
        <f>IF(OR($A655="",$AE$3=""),"",IFERROR(IF(ISBLANK(INDEX('Agents Shift'!$F:$S,MATCH($A655,'Agents Shift'!$B:$B,0),$AE$3+1)),"",INDEX('Agents Shift'!$F:$S,MATCH($A655,'Agents Shift'!$B:$B,0),$AE$3+1)),""))</f>
        <v/>
      </c>
      <c r="G655" s="20" t="str">
        <f>IF($A655="","",_xlfn.XLOOKUP($A655,HC!$A:$A,HC!$C:$C,""))</f>
        <v/>
      </c>
      <c r="H655" s="20" t="str">
        <f t="shared" si="130"/>
        <v/>
      </c>
      <c r="I655" s="19" t="str">
        <f t="shared" si="131"/>
        <v/>
      </c>
      <c r="J655" s="19" t="str">
        <f>IF(OR($A655="",$H655=""),"",IF($H655="Not in Web Tool","Unmatched",_xlfn.XLOOKUP($H655,'RAW Data'!$E:$E,'RAW Data'!$F:$F,"Unmapped")))</f>
        <v/>
      </c>
      <c r="K655" s="19" t="str">
        <f t="shared" si="132"/>
        <v/>
      </c>
      <c r="M655" s="21" t="str">
        <f t="shared" si="133"/>
        <v/>
      </c>
      <c r="N655" s="21" t="str">
        <f t="shared" si="134"/>
        <v/>
      </c>
      <c r="P655" s="22" t="s">
        <v>341</v>
      </c>
      <c r="Q655" s="23">
        <v>651</v>
      </c>
      <c r="R655" s="23" t="str">
        <f>IF($C$3="Live Paste",IF($P655="","",$P655&amp;""),IF($AD$3="","",INDEX('Extraction History'!$A$3:$DT$9102,$Q655,$AD$3)&amp;""))</f>
        <v>Dummy_USR 70 29543</v>
      </c>
      <c r="S655" s="23">
        <f t="shared" si="141"/>
        <v>3903</v>
      </c>
      <c r="T655" s="23" t="str">
        <f t="shared" si="135"/>
        <v/>
      </c>
      <c r="U655" s="23" t="str">
        <f t="shared" si="136"/>
        <v/>
      </c>
      <c r="V655" s="24" t="str">
        <f t="shared" si="137"/>
        <v/>
      </c>
      <c r="W655" s="23">
        <f t="shared" si="142"/>
        <v>3904</v>
      </c>
      <c r="X655" s="23" t="str">
        <f t="shared" si="138"/>
        <v/>
      </c>
      <c r="Y655" s="23" t="str">
        <f t="shared" si="139"/>
        <v/>
      </c>
      <c r="Z655" s="23" t="str">
        <f t="shared" si="140"/>
        <v/>
      </c>
      <c r="AA655" s="25" t="str">
        <f>IF($U655="","",IF(COUNTIF(HC!$C:$C,$U655)&gt;0,"Y",IF(COUNTIF($U$5:$U655,$U655)=1,"N","dup")))</f>
        <v/>
      </c>
    </row>
    <row r="656" spans="1:27" x14ac:dyDescent="0.3">
      <c r="A656" s="19" t="str">
        <f>IF(INDEX('Agents Shift'!$B:$B,ROW())="","",INDEX('Agents Shift'!$B:$B,ROW()))</f>
        <v/>
      </c>
      <c r="B656" s="20" t="str">
        <f>IF($A656="","",_xlfn.XLOOKUP($A656,HC!$A:$A,HC!$B:$B,""))</f>
        <v/>
      </c>
      <c r="C656" s="19" t="str">
        <f>IF($A656="","",_xlfn.XLOOKUP($A656,HC!$A:$A,HC!$E:$E,""))</f>
        <v/>
      </c>
      <c r="D656" s="20" t="str">
        <f>IF($A656="","",_xlfn.XLOOKUP($A656,HC!$A:$A,HC!$D:$D,""))</f>
        <v/>
      </c>
      <c r="E656" s="68" t="str">
        <f>IF(OR($A656="",$AE$3=""),"",IFERROR(IF(ISBLANK(INDEX('Agents Shift'!$F:$S,MATCH($A656,'Agents Shift'!$B:$B,0),$AE$3)),"",INDEX('Agents Shift'!$F:$S,MATCH($A656,'Agents Shift'!$B:$B,0),$AE$3)),""))</f>
        <v/>
      </c>
      <c r="F656" s="68" t="str">
        <f>IF(OR($A656="",$AE$3=""),"",IFERROR(IF(ISBLANK(INDEX('Agents Shift'!$F:$S,MATCH($A656,'Agents Shift'!$B:$B,0),$AE$3+1)),"",INDEX('Agents Shift'!$F:$S,MATCH($A656,'Agents Shift'!$B:$B,0),$AE$3+1)),""))</f>
        <v/>
      </c>
      <c r="G656" s="20" t="str">
        <f>IF($A656="","",_xlfn.XLOOKUP($A656,HC!$A:$A,HC!$C:$C,""))</f>
        <v/>
      </c>
      <c r="H656" s="20" t="str">
        <f t="shared" si="130"/>
        <v/>
      </c>
      <c r="I656" s="19" t="str">
        <f t="shared" si="131"/>
        <v/>
      </c>
      <c r="J656" s="19" t="str">
        <f>IF(OR($A656="",$H656=""),"",IF($H656="Not in Web Tool","Unmatched",_xlfn.XLOOKUP($H656,'RAW Data'!$E:$E,'RAW Data'!$F:$F,"Unmapped")))</f>
        <v/>
      </c>
      <c r="K656" s="19" t="str">
        <f t="shared" si="132"/>
        <v/>
      </c>
      <c r="M656" s="21" t="str">
        <f t="shared" si="133"/>
        <v/>
      </c>
      <c r="N656" s="21" t="str">
        <f t="shared" si="134"/>
        <v/>
      </c>
      <c r="P656" s="22" t="s">
        <v>140</v>
      </c>
      <c r="Q656" s="23">
        <v>652</v>
      </c>
      <c r="R656" s="23" t="str">
        <f>IF($C$3="Live Paste",IF($P656="","",$P656&amp;""),IF($AD$3="","",INDEX('Extraction History'!$A$3:$DT$9102,$Q656,$AD$3)&amp;""))</f>
        <v>Unknown</v>
      </c>
      <c r="S656" s="23">
        <f t="shared" si="141"/>
        <v>3909</v>
      </c>
      <c r="T656" s="23" t="str">
        <f t="shared" si="135"/>
        <v/>
      </c>
      <c r="U656" s="23" t="str">
        <f t="shared" si="136"/>
        <v/>
      </c>
      <c r="V656" s="24" t="str">
        <f t="shared" si="137"/>
        <v/>
      </c>
      <c r="W656" s="23">
        <f t="shared" si="142"/>
        <v>3910</v>
      </c>
      <c r="X656" s="23" t="str">
        <f t="shared" si="138"/>
        <v/>
      </c>
      <c r="Y656" s="23" t="str">
        <f t="shared" si="139"/>
        <v/>
      </c>
      <c r="Z656" s="23" t="str">
        <f t="shared" si="140"/>
        <v/>
      </c>
      <c r="AA656" s="25" t="str">
        <f>IF($U656="","",IF(COUNTIF(HC!$C:$C,$U656)&gt;0,"Y",IF(COUNTIF($U$5:$U656,$U656)=1,"N","dup")))</f>
        <v/>
      </c>
    </row>
    <row r="657" spans="1:27" x14ac:dyDescent="0.3">
      <c r="A657" s="19" t="str">
        <f>IF(INDEX('Agents Shift'!$B:$B,ROW())="","",INDEX('Agents Shift'!$B:$B,ROW()))</f>
        <v/>
      </c>
      <c r="B657" s="20" t="str">
        <f>IF($A657="","",_xlfn.XLOOKUP($A657,HC!$A:$A,HC!$B:$B,""))</f>
        <v/>
      </c>
      <c r="C657" s="19" t="str">
        <f>IF($A657="","",_xlfn.XLOOKUP($A657,HC!$A:$A,HC!$E:$E,""))</f>
        <v/>
      </c>
      <c r="D657" s="20" t="str">
        <f>IF($A657="","",_xlfn.XLOOKUP($A657,HC!$A:$A,HC!$D:$D,""))</f>
        <v/>
      </c>
      <c r="E657" s="68" t="str">
        <f>IF(OR($A657="",$AE$3=""),"",IFERROR(IF(ISBLANK(INDEX('Agents Shift'!$F:$S,MATCH($A657,'Agents Shift'!$B:$B,0),$AE$3)),"",INDEX('Agents Shift'!$F:$S,MATCH($A657,'Agents Shift'!$B:$B,0),$AE$3)),""))</f>
        <v/>
      </c>
      <c r="F657" s="68" t="str">
        <f>IF(OR($A657="",$AE$3=""),"",IFERROR(IF(ISBLANK(INDEX('Agents Shift'!$F:$S,MATCH($A657,'Agents Shift'!$B:$B,0),$AE$3+1)),"",INDEX('Agents Shift'!$F:$S,MATCH($A657,'Agents Shift'!$B:$B,0),$AE$3+1)),""))</f>
        <v/>
      </c>
      <c r="G657" s="20" t="str">
        <f>IF($A657="","",_xlfn.XLOOKUP($A657,HC!$A:$A,HC!$C:$C,""))</f>
        <v/>
      </c>
      <c r="H657" s="20" t="str">
        <f t="shared" si="130"/>
        <v/>
      </c>
      <c r="I657" s="19" t="str">
        <f t="shared" si="131"/>
        <v/>
      </c>
      <c r="J657" s="19" t="str">
        <f>IF(OR($A657="",$H657=""),"",IF($H657="Not in Web Tool","Unmatched",_xlfn.XLOOKUP($H657,'RAW Data'!$E:$E,'RAW Data'!$F:$F,"Unmapped")))</f>
        <v/>
      </c>
      <c r="K657" s="19" t="str">
        <f t="shared" si="132"/>
        <v/>
      </c>
      <c r="M657" s="21" t="str">
        <f t="shared" si="133"/>
        <v/>
      </c>
      <c r="N657" s="21" t="str">
        <f t="shared" si="134"/>
        <v/>
      </c>
      <c r="P657" s="22" t="s">
        <v>119</v>
      </c>
      <c r="Q657" s="23">
        <v>653</v>
      </c>
      <c r="R657" s="23" t="str">
        <f>IF($C$3="Live Paste",IF($P657="","",$P657&amp;""),IF($AD$3="","",INDEX('Extraction History'!$A$3:$DT$9102,$Q657,$AD$3)&amp;""))</f>
        <v> 0  0  0</v>
      </c>
      <c r="S657" s="23">
        <f t="shared" si="141"/>
        <v>3915</v>
      </c>
      <c r="T657" s="23" t="str">
        <f t="shared" si="135"/>
        <v/>
      </c>
      <c r="U657" s="23" t="str">
        <f t="shared" si="136"/>
        <v/>
      </c>
      <c r="V657" s="24" t="str">
        <f t="shared" si="137"/>
        <v/>
      </c>
      <c r="W657" s="23">
        <f t="shared" si="142"/>
        <v>3916</v>
      </c>
      <c r="X657" s="23" t="str">
        <f t="shared" si="138"/>
        <v/>
      </c>
      <c r="Y657" s="23" t="str">
        <f t="shared" si="139"/>
        <v/>
      </c>
      <c r="Z657" s="23" t="str">
        <f t="shared" si="140"/>
        <v/>
      </c>
      <c r="AA657" s="25" t="str">
        <f>IF($U657="","",IF(COUNTIF(HC!$C:$C,$U657)&gt;0,"Y",IF(COUNTIF($U$5:$U657,$U657)=1,"N","dup")))</f>
        <v/>
      </c>
    </row>
    <row r="658" spans="1:27" x14ac:dyDescent="0.3">
      <c r="A658" s="19" t="str">
        <f>IF(INDEX('Agents Shift'!$B:$B,ROW())="","",INDEX('Agents Shift'!$B:$B,ROW()))</f>
        <v/>
      </c>
      <c r="B658" s="20" t="str">
        <f>IF($A658="","",_xlfn.XLOOKUP($A658,HC!$A:$A,HC!$B:$B,""))</f>
        <v/>
      </c>
      <c r="C658" s="19" t="str">
        <f>IF($A658="","",_xlfn.XLOOKUP($A658,HC!$A:$A,HC!$E:$E,""))</f>
        <v/>
      </c>
      <c r="D658" s="20" t="str">
        <f>IF($A658="","",_xlfn.XLOOKUP($A658,HC!$A:$A,HC!$D:$D,""))</f>
        <v/>
      </c>
      <c r="E658" s="68" t="str">
        <f>IF(OR($A658="",$AE$3=""),"",IFERROR(IF(ISBLANK(INDEX('Agents Shift'!$F:$S,MATCH($A658,'Agents Shift'!$B:$B,0),$AE$3)),"",INDEX('Agents Shift'!$F:$S,MATCH($A658,'Agents Shift'!$B:$B,0),$AE$3)),""))</f>
        <v/>
      </c>
      <c r="F658" s="68" t="str">
        <f>IF(OR($A658="",$AE$3=""),"",IFERROR(IF(ISBLANK(INDEX('Agents Shift'!$F:$S,MATCH($A658,'Agents Shift'!$B:$B,0),$AE$3+1)),"",INDEX('Agents Shift'!$F:$S,MATCH($A658,'Agents Shift'!$B:$B,0),$AE$3+1)),""))</f>
        <v/>
      </c>
      <c r="G658" s="20" t="str">
        <f>IF($A658="","",_xlfn.XLOOKUP($A658,HC!$A:$A,HC!$C:$C,""))</f>
        <v/>
      </c>
      <c r="H658" s="20" t="str">
        <f t="shared" si="130"/>
        <v/>
      </c>
      <c r="I658" s="19" t="str">
        <f t="shared" si="131"/>
        <v/>
      </c>
      <c r="J658" s="19" t="str">
        <f>IF(OR($A658="",$H658=""),"",IF($H658="Not in Web Tool","Unmatched",_xlfn.XLOOKUP($H658,'RAW Data'!$E:$E,'RAW Data'!$F:$F,"Unmapped")))</f>
        <v/>
      </c>
      <c r="K658" s="19" t="str">
        <f t="shared" si="132"/>
        <v/>
      </c>
      <c r="M658" s="21" t="str">
        <f t="shared" si="133"/>
        <v/>
      </c>
      <c r="N658" s="21" t="str">
        <f t="shared" si="134"/>
        <v/>
      </c>
      <c r="P658" s="22" t="s">
        <v>188</v>
      </c>
      <c r="Q658" s="23">
        <v>654</v>
      </c>
      <c r="R658" s="23" t="str">
        <f>IF($C$3="Live Paste",IF($P658="","",$P658&amp;""),IF($AD$3="","",INDEX('Extraction History'!$A$3:$DT$9102,$Q658,$AD$3)&amp;""))</f>
        <v> --:--:--  --:--:--  --:--:--</v>
      </c>
      <c r="S658" s="23">
        <f t="shared" si="141"/>
        <v>3921</v>
      </c>
      <c r="T658" s="23" t="str">
        <f t="shared" si="135"/>
        <v/>
      </c>
      <c r="U658" s="23" t="str">
        <f t="shared" si="136"/>
        <v/>
      </c>
      <c r="V658" s="24" t="str">
        <f t="shared" si="137"/>
        <v/>
      </c>
      <c r="W658" s="23">
        <f t="shared" si="142"/>
        <v>3922</v>
      </c>
      <c r="X658" s="23" t="str">
        <f t="shared" si="138"/>
        <v/>
      </c>
      <c r="Y658" s="23" t="str">
        <f t="shared" si="139"/>
        <v/>
      </c>
      <c r="Z658" s="23" t="str">
        <f t="shared" si="140"/>
        <v/>
      </c>
      <c r="AA658" s="25" t="str">
        <f>IF($U658="","",IF(COUNTIF(HC!$C:$C,$U658)&gt;0,"Y",IF(COUNTIF($U$5:$U658,$U658)=1,"N","dup")))</f>
        <v/>
      </c>
    </row>
    <row r="659" spans="1:27" x14ac:dyDescent="0.3">
      <c r="A659" s="19" t="str">
        <f>IF(INDEX('Agents Shift'!$B:$B,ROW())="","",INDEX('Agents Shift'!$B:$B,ROW()))</f>
        <v/>
      </c>
      <c r="B659" s="20" t="str">
        <f>IF($A659="","",_xlfn.XLOOKUP($A659,HC!$A:$A,HC!$B:$B,""))</f>
        <v/>
      </c>
      <c r="C659" s="19" t="str">
        <f>IF($A659="","",_xlfn.XLOOKUP($A659,HC!$A:$A,HC!$E:$E,""))</f>
        <v/>
      </c>
      <c r="D659" s="20" t="str">
        <f>IF($A659="","",_xlfn.XLOOKUP($A659,HC!$A:$A,HC!$D:$D,""))</f>
        <v/>
      </c>
      <c r="E659" s="68" t="str">
        <f>IF(OR($A659="",$AE$3=""),"",IFERROR(IF(ISBLANK(INDEX('Agents Shift'!$F:$S,MATCH($A659,'Agents Shift'!$B:$B,0),$AE$3)),"",INDEX('Agents Shift'!$F:$S,MATCH($A659,'Agents Shift'!$B:$B,0),$AE$3)),""))</f>
        <v/>
      </c>
      <c r="F659" s="68" t="str">
        <f>IF(OR($A659="",$AE$3=""),"",IFERROR(IF(ISBLANK(INDEX('Agents Shift'!$F:$S,MATCH($A659,'Agents Shift'!$B:$B,0),$AE$3+1)),"",INDEX('Agents Shift'!$F:$S,MATCH($A659,'Agents Shift'!$B:$B,0),$AE$3+1)),""))</f>
        <v/>
      </c>
      <c r="G659" s="20" t="str">
        <f>IF($A659="","",_xlfn.XLOOKUP($A659,HC!$A:$A,HC!$C:$C,""))</f>
        <v/>
      </c>
      <c r="H659" s="20" t="str">
        <f t="shared" si="130"/>
        <v/>
      </c>
      <c r="I659" s="19" t="str">
        <f t="shared" si="131"/>
        <v/>
      </c>
      <c r="J659" s="19" t="str">
        <f>IF(OR($A659="",$H659=""),"",IF($H659="Not in Web Tool","Unmatched",_xlfn.XLOOKUP($H659,'RAW Data'!$E:$E,'RAW Data'!$F:$F,"Unmapped")))</f>
        <v/>
      </c>
      <c r="K659" s="19" t="str">
        <f t="shared" si="132"/>
        <v/>
      </c>
      <c r="M659" s="21" t="str">
        <f t="shared" si="133"/>
        <v/>
      </c>
      <c r="N659" s="21" t="str">
        <f t="shared" si="134"/>
        <v/>
      </c>
      <c r="P659" s="22" t="s">
        <v>34</v>
      </c>
      <c r="Q659" s="23">
        <v>655</v>
      </c>
      <c r="R659" s="23" t="str">
        <f>IF($C$3="Live Paste",IF($P659="","",$P659&amp;""),IF($AD$3="","",INDEX('Extraction History'!$A$3:$DT$9102,$Q659,$AD$3)&amp;""))</f>
        <v>Employee State</v>
      </c>
      <c r="S659" s="23">
        <f t="shared" si="141"/>
        <v>3927</v>
      </c>
      <c r="T659" s="23" t="str">
        <f t="shared" si="135"/>
        <v/>
      </c>
      <c r="U659" s="23" t="str">
        <f t="shared" si="136"/>
        <v/>
      </c>
      <c r="V659" s="24" t="str">
        <f t="shared" si="137"/>
        <v/>
      </c>
      <c r="W659" s="23">
        <f t="shared" si="142"/>
        <v>3928</v>
      </c>
      <c r="X659" s="23" t="str">
        <f t="shared" si="138"/>
        <v/>
      </c>
      <c r="Y659" s="23" t="str">
        <f t="shared" si="139"/>
        <v/>
      </c>
      <c r="Z659" s="23" t="str">
        <f t="shared" si="140"/>
        <v/>
      </c>
      <c r="AA659" s="25" t="str">
        <f>IF($U659="","",IF(COUNTIF(HC!$C:$C,$U659)&gt;0,"Y",IF(COUNTIF($U$5:$U659,$U659)=1,"N","dup")))</f>
        <v/>
      </c>
    </row>
    <row r="660" spans="1:27" x14ac:dyDescent="0.3">
      <c r="A660" s="19" t="str">
        <f>IF(INDEX('Agents Shift'!$B:$B,ROW())="","",INDEX('Agents Shift'!$B:$B,ROW()))</f>
        <v/>
      </c>
      <c r="B660" s="20" t="str">
        <f>IF($A660="","",_xlfn.XLOOKUP($A660,HC!$A:$A,HC!$B:$B,""))</f>
        <v/>
      </c>
      <c r="C660" s="19" t="str">
        <f>IF($A660="","",_xlfn.XLOOKUP($A660,HC!$A:$A,HC!$E:$E,""))</f>
        <v/>
      </c>
      <c r="D660" s="20" t="str">
        <f>IF($A660="","",_xlfn.XLOOKUP($A660,HC!$A:$A,HC!$D:$D,""))</f>
        <v/>
      </c>
      <c r="E660" s="68" t="str">
        <f>IF(OR($A660="",$AE$3=""),"",IFERROR(IF(ISBLANK(INDEX('Agents Shift'!$F:$S,MATCH($A660,'Agents Shift'!$B:$B,0),$AE$3)),"",INDEX('Agents Shift'!$F:$S,MATCH($A660,'Agents Shift'!$B:$B,0),$AE$3)),""))</f>
        <v/>
      </c>
      <c r="F660" s="68" t="str">
        <f>IF(OR($A660="",$AE$3=""),"",IFERROR(IF(ISBLANK(INDEX('Agents Shift'!$F:$S,MATCH($A660,'Agents Shift'!$B:$B,0),$AE$3+1)),"",INDEX('Agents Shift'!$F:$S,MATCH($A660,'Agents Shift'!$B:$B,0),$AE$3+1)),""))</f>
        <v/>
      </c>
      <c r="G660" s="20" t="str">
        <f>IF($A660="","",_xlfn.XLOOKUP($A660,HC!$A:$A,HC!$C:$C,""))</f>
        <v/>
      </c>
      <c r="H660" s="20" t="str">
        <f t="shared" si="130"/>
        <v/>
      </c>
      <c r="I660" s="19" t="str">
        <f t="shared" si="131"/>
        <v/>
      </c>
      <c r="J660" s="19" t="str">
        <f>IF(OR($A660="",$H660=""),"",IF($H660="Not in Web Tool","Unmatched",_xlfn.XLOOKUP($H660,'RAW Data'!$E:$E,'RAW Data'!$F:$F,"Unmapped")))</f>
        <v/>
      </c>
      <c r="K660" s="19" t="str">
        <f t="shared" si="132"/>
        <v/>
      </c>
      <c r="M660" s="21" t="str">
        <f t="shared" si="133"/>
        <v/>
      </c>
      <c r="N660" s="21" t="str">
        <f t="shared" si="134"/>
        <v/>
      </c>
      <c r="P660" s="22" t="s">
        <v>39</v>
      </c>
      <c r="Q660" s="23">
        <v>656</v>
      </c>
      <c r="R660" s="23" t="str">
        <f>IF($C$3="Live Paste",IF($P660="","",$P660&amp;""),IF($AD$3="","",INDEX('Extraction History'!$A$3:$DT$9102,$Q660,$AD$3)&amp;""))</f>
        <v>DA</v>
      </c>
      <c r="S660" s="23">
        <f t="shared" si="141"/>
        <v>3933</v>
      </c>
      <c r="T660" s="23" t="str">
        <f t="shared" si="135"/>
        <v/>
      </c>
      <c r="U660" s="23" t="str">
        <f t="shared" si="136"/>
        <v/>
      </c>
      <c r="V660" s="24" t="str">
        <f t="shared" si="137"/>
        <v/>
      </c>
      <c r="W660" s="23">
        <f t="shared" si="142"/>
        <v>3934</v>
      </c>
      <c r="X660" s="23" t="str">
        <f t="shared" si="138"/>
        <v/>
      </c>
      <c r="Y660" s="23" t="str">
        <f t="shared" si="139"/>
        <v/>
      </c>
      <c r="Z660" s="23" t="str">
        <f t="shared" si="140"/>
        <v/>
      </c>
      <c r="AA660" s="25" t="str">
        <f>IF($U660="","",IF(COUNTIF(HC!$C:$C,$U660)&gt;0,"Y",IF(COUNTIF($U$5:$U660,$U660)=1,"N","dup")))</f>
        <v/>
      </c>
    </row>
    <row r="661" spans="1:27" x14ac:dyDescent="0.3">
      <c r="A661" s="19" t="str">
        <f>IF(INDEX('Agents Shift'!$B:$B,ROW())="","",INDEX('Agents Shift'!$B:$B,ROW()))</f>
        <v/>
      </c>
      <c r="B661" s="20" t="str">
        <f>IF($A661="","",_xlfn.XLOOKUP($A661,HC!$A:$A,HC!$B:$B,""))</f>
        <v/>
      </c>
      <c r="C661" s="19" t="str">
        <f>IF($A661="","",_xlfn.XLOOKUP($A661,HC!$A:$A,HC!$E:$E,""))</f>
        <v/>
      </c>
      <c r="D661" s="20" t="str">
        <f>IF($A661="","",_xlfn.XLOOKUP($A661,HC!$A:$A,HC!$D:$D,""))</f>
        <v/>
      </c>
      <c r="E661" s="68" t="str">
        <f>IF(OR($A661="",$AE$3=""),"",IFERROR(IF(ISBLANK(INDEX('Agents Shift'!$F:$S,MATCH($A661,'Agents Shift'!$B:$B,0),$AE$3)),"",INDEX('Agents Shift'!$F:$S,MATCH($A661,'Agents Shift'!$B:$B,0),$AE$3)),""))</f>
        <v/>
      </c>
      <c r="F661" s="68" t="str">
        <f>IF(OR($A661="",$AE$3=""),"",IFERROR(IF(ISBLANK(INDEX('Agents Shift'!$F:$S,MATCH($A661,'Agents Shift'!$B:$B,0),$AE$3+1)),"",INDEX('Agents Shift'!$F:$S,MATCH($A661,'Agents Shift'!$B:$B,0),$AE$3+1)),""))</f>
        <v/>
      </c>
      <c r="G661" s="20" t="str">
        <f>IF($A661="","",_xlfn.XLOOKUP($A661,HC!$A:$A,HC!$C:$C,""))</f>
        <v/>
      </c>
      <c r="H661" s="20" t="str">
        <f t="shared" si="130"/>
        <v/>
      </c>
      <c r="I661" s="19" t="str">
        <f t="shared" si="131"/>
        <v/>
      </c>
      <c r="J661" s="19" t="str">
        <f>IF(OR($A661="",$H661=""),"",IF($H661="Not in Web Tool","Unmatched",_xlfn.XLOOKUP($H661,'RAW Data'!$E:$E,'RAW Data'!$F:$F,"Unmapped")))</f>
        <v/>
      </c>
      <c r="K661" s="19" t="str">
        <f t="shared" si="132"/>
        <v/>
      </c>
      <c r="M661" s="21" t="str">
        <f t="shared" si="133"/>
        <v/>
      </c>
      <c r="N661" s="21" t="str">
        <f t="shared" si="134"/>
        <v/>
      </c>
      <c r="P661" s="22" t="s">
        <v>342</v>
      </c>
      <c r="Q661" s="23">
        <v>657</v>
      </c>
      <c r="R661" s="23" t="str">
        <f>IF($C$3="Live Paste",IF($P661="","",$P661&amp;""),IF($AD$3="","",INDEX('Extraction History'!$A$3:$DT$9102,$Q661,$AD$3)&amp;""))</f>
        <v>Dummy_USR 69 20483</v>
      </c>
      <c r="S661" s="23">
        <f t="shared" si="141"/>
        <v>3939</v>
      </c>
      <c r="T661" s="23" t="str">
        <f t="shared" si="135"/>
        <v/>
      </c>
      <c r="U661" s="23" t="str">
        <f t="shared" si="136"/>
        <v/>
      </c>
      <c r="V661" s="24" t="str">
        <f t="shared" si="137"/>
        <v/>
      </c>
      <c r="W661" s="23">
        <f t="shared" si="142"/>
        <v>3940</v>
      </c>
      <c r="X661" s="23" t="str">
        <f t="shared" si="138"/>
        <v/>
      </c>
      <c r="Y661" s="23" t="str">
        <f t="shared" si="139"/>
        <v/>
      </c>
      <c r="Z661" s="23" t="str">
        <f t="shared" si="140"/>
        <v/>
      </c>
      <c r="AA661" s="25" t="str">
        <f>IF($U661="","",IF(COUNTIF(HC!$C:$C,$U661)&gt;0,"Y",IF(COUNTIF($U$5:$U661,$U661)=1,"N","dup")))</f>
        <v/>
      </c>
    </row>
    <row r="662" spans="1:27" x14ac:dyDescent="0.3">
      <c r="A662" s="19" t="str">
        <f>IF(INDEX('Agents Shift'!$B:$B,ROW())="","",INDEX('Agents Shift'!$B:$B,ROW()))</f>
        <v/>
      </c>
      <c r="B662" s="20" t="str">
        <f>IF($A662="","",_xlfn.XLOOKUP($A662,HC!$A:$A,HC!$B:$B,""))</f>
        <v/>
      </c>
      <c r="C662" s="19" t="str">
        <f>IF($A662="","",_xlfn.XLOOKUP($A662,HC!$A:$A,HC!$E:$E,""))</f>
        <v/>
      </c>
      <c r="D662" s="20" t="str">
        <f>IF($A662="","",_xlfn.XLOOKUP($A662,HC!$A:$A,HC!$D:$D,""))</f>
        <v/>
      </c>
      <c r="E662" s="68" t="str">
        <f>IF(OR($A662="",$AE$3=""),"",IFERROR(IF(ISBLANK(INDEX('Agents Shift'!$F:$S,MATCH($A662,'Agents Shift'!$B:$B,0),$AE$3)),"",INDEX('Agents Shift'!$F:$S,MATCH($A662,'Agents Shift'!$B:$B,0),$AE$3)),""))</f>
        <v/>
      </c>
      <c r="F662" s="68" t="str">
        <f>IF(OR($A662="",$AE$3=""),"",IFERROR(IF(ISBLANK(INDEX('Agents Shift'!$F:$S,MATCH($A662,'Agents Shift'!$B:$B,0),$AE$3+1)),"",INDEX('Agents Shift'!$F:$S,MATCH($A662,'Agents Shift'!$B:$B,0),$AE$3+1)),""))</f>
        <v/>
      </c>
      <c r="G662" s="20" t="str">
        <f>IF($A662="","",_xlfn.XLOOKUP($A662,HC!$A:$A,HC!$C:$C,""))</f>
        <v/>
      </c>
      <c r="H662" s="20" t="str">
        <f t="shared" si="130"/>
        <v/>
      </c>
      <c r="I662" s="19" t="str">
        <f t="shared" si="131"/>
        <v/>
      </c>
      <c r="J662" s="19" t="str">
        <f>IF(OR($A662="",$H662=""),"",IF($H662="Not in Web Tool","Unmatched",_xlfn.XLOOKUP($H662,'RAW Data'!$E:$E,'RAW Data'!$F:$F,"Unmapped")))</f>
        <v/>
      </c>
      <c r="K662" s="19" t="str">
        <f t="shared" si="132"/>
        <v/>
      </c>
      <c r="M662" s="21" t="str">
        <f t="shared" si="133"/>
        <v/>
      </c>
      <c r="N662" s="21" t="str">
        <f t="shared" si="134"/>
        <v/>
      </c>
      <c r="P662" s="22" t="s">
        <v>140</v>
      </c>
      <c r="Q662" s="23">
        <v>658</v>
      </c>
      <c r="R662" s="23" t="str">
        <f>IF($C$3="Live Paste",IF($P662="","",$P662&amp;""),IF($AD$3="","",INDEX('Extraction History'!$A$3:$DT$9102,$Q662,$AD$3)&amp;""))</f>
        <v>Unknown</v>
      </c>
      <c r="S662" s="23">
        <f t="shared" si="141"/>
        <v>3945</v>
      </c>
      <c r="T662" s="23" t="str">
        <f t="shared" si="135"/>
        <v/>
      </c>
      <c r="U662" s="23" t="str">
        <f t="shared" si="136"/>
        <v/>
      </c>
      <c r="V662" s="24" t="str">
        <f t="shared" si="137"/>
        <v/>
      </c>
      <c r="W662" s="23">
        <f t="shared" si="142"/>
        <v>3946</v>
      </c>
      <c r="X662" s="23" t="str">
        <f t="shared" si="138"/>
        <v/>
      </c>
      <c r="Y662" s="23" t="str">
        <f t="shared" si="139"/>
        <v/>
      </c>
      <c r="Z662" s="23" t="str">
        <f t="shared" si="140"/>
        <v/>
      </c>
      <c r="AA662" s="25" t="str">
        <f>IF($U662="","",IF(COUNTIF(HC!$C:$C,$U662)&gt;0,"Y",IF(COUNTIF($U$5:$U662,$U662)=1,"N","dup")))</f>
        <v/>
      </c>
    </row>
    <row r="663" spans="1:27" x14ac:dyDescent="0.3">
      <c r="A663" s="19" t="str">
        <f>IF(INDEX('Agents Shift'!$B:$B,ROW())="","",INDEX('Agents Shift'!$B:$B,ROW()))</f>
        <v/>
      </c>
      <c r="B663" s="20" t="str">
        <f>IF($A663="","",_xlfn.XLOOKUP($A663,HC!$A:$A,HC!$B:$B,""))</f>
        <v/>
      </c>
      <c r="C663" s="19" t="str">
        <f>IF($A663="","",_xlfn.XLOOKUP($A663,HC!$A:$A,HC!$E:$E,""))</f>
        <v/>
      </c>
      <c r="D663" s="20" t="str">
        <f>IF($A663="","",_xlfn.XLOOKUP($A663,HC!$A:$A,HC!$D:$D,""))</f>
        <v/>
      </c>
      <c r="E663" s="68" t="str">
        <f>IF(OR($A663="",$AE$3=""),"",IFERROR(IF(ISBLANK(INDEX('Agents Shift'!$F:$S,MATCH($A663,'Agents Shift'!$B:$B,0),$AE$3)),"",INDEX('Agents Shift'!$F:$S,MATCH($A663,'Agents Shift'!$B:$B,0),$AE$3)),""))</f>
        <v/>
      </c>
      <c r="F663" s="68" t="str">
        <f>IF(OR($A663="",$AE$3=""),"",IFERROR(IF(ISBLANK(INDEX('Agents Shift'!$F:$S,MATCH($A663,'Agents Shift'!$B:$B,0),$AE$3+1)),"",INDEX('Agents Shift'!$F:$S,MATCH($A663,'Agents Shift'!$B:$B,0),$AE$3+1)),""))</f>
        <v/>
      </c>
      <c r="G663" s="20" t="str">
        <f>IF($A663="","",_xlfn.XLOOKUP($A663,HC!$A:$A,HC!$C:$C,""))</f>
        <v/>
      </c>
      <c r="H663" s="20" t="str">
        <f t="shared" si="130"/>
        <v/>
      </c>
      <c r="I663" s="19" t="str">
        <f t="shared" si="131"/>
        <v/>
      </c>
      <c r="J663" s="19" t="str">
        <f>IF(OR($A663="",$H663=""),"",IF($H663="Not in Web Tool","Unmatched",_xlfn.XLOOKUP($H663,'RAW Data'!$E:$E,'RAW Data'!$F:$F,"Unmapped")))</f>
        <v/>
      </c>
      <c r="K663" s="19" t="str">
        <f t="shared" si="132"/>
        <v/>
      </c>
      <c r="M663" s="21" t="str">
        <f t="shared" si="133"/>
        <v/>
      </c>
      <c r="N663" s="21" t="str">
        <f t="shared" si="134"/>
        <v/>
      </c>
      <c r="P663" s="22" t="s">
        <v>119</v>
      </c>
      <c r="Q663" s="23">
        <v>659</v>
      </c>
      <c r="R663" s="23" t="str">
        <f>IF($C$3="Live Paste",IF($P663="","",$P663&amp;""),IF($AD$3="","",INDEX('Extraction History'!$A$3:$DT$9102,$Q663,$AD$3)&amp;""))</f>
        <v> 0  0  0</v>
      </c>
      <c r="S663" s="23">
        <f t="shared" si="141"/>
        <v>3951</v>
      </c>
      <c r="T663" s="23" t="str">
        <f t="shared" si="135"/>
        <v/>
      </c>
      <c r="U663" s="23" t="str">
        <f t="shared" si="136"/>
        <v/>
      </c>
      <c r="V663" s="24" t="str">
        <f t="shared" si="137"/>
        <v/>
      </c>
      <c r="W663" s="23">
        <f t="shared" si="142"/>
        <v>3952</v>
      </c>
      <c r="X663" s="23" t="str">
        <f t="shared" si="138"/>
        <v/>
      </c>
      <c r="Y663" s="23" t="str">
        <f t="shared" si="139"/>
        <v/>
      </c>
      <c r="Z663" s="23" t="str">
        <f t="shared" si="140"/>
        <v/>
      </c>
      <c r="AA663" s="25" t="str">
        <f>IF($U663="","",IF(COUNTIF(HC!$C:$C,$U663)&gt;0,"Y",IF(COUNTIF($U$5:$U663,$U663)=1,"N","dup")))</f>
        <v/>
      </c>
    </row>
    <row r="664" spans="1:27" x14ac:dyDescent="0.3">
      <c r="A664" s="19" t="str">
        <f>IF(INDEX('Agents Shift'!$B:$B,ROW())="","",INDEX('Agents Shift'!$B:$B,ROW()))</f>
        <v/>
      </c>
      <c r="B664" s="20" t="str">
        <f>IF($A664="","",_xlfn.XLOOKUP($A664,HC!$A:$A,HC!$B:$B,""))</f>
        <v/>
      </c>
      <c r="C664" s="19" t="str">
        <f>IF($A664="","",_xlfn.XLOOKUP($A664,HC!$A:$A,HC!$E:$E,""))</f>
        <v/>
      </c>
      <c r="D664" s="20" t="str">
        <f>IF($A664="","",_xlfn.XLOOKUP($A664,HC!$A:$A,HC!$D:$D,""))</f>
        <v/>
      </c>
      <c r="E664" s="68" t="str">
        <f>IF(OR($A664="",$AE$3=""),"",IFERROR(IF(ISBLANK(INDEX('Agents Shift'!$F:$S,MATCH($A664,'Agents Shift'!$B:$B,0),$AE$3)),"",INDEX('Agents Shift'!$F:$S,MATCH($A664,'Agents Shift'!$B:$B,0),$AE$3)),""))</f>
        <v/>
      </c>
      <c r="F664" s="68" t="str">
        <f>IF(OR($A664="",$AE$3=""),"",IFERROR(IF(ISBLANK(INDEX('Agents Shift'!$F:$S,MATCH($A664,'Agents Shift'!$B:$B,0),$AE$3+1)),"",INDEX('Agents Shift'!$F:$S,MATCH($A664,'Agents Shift'!$B:$B,0),$AE$3+1)),""))</f>
        <v/>
      </c>
      <c r="G664" s="20" t="str">
        <f>IF($A664="","",_xlfn.XLOOKUP($A664,HC!$A:$A,HC!$C:$C,""))</f>
        <v/>
      </c>
      <c r="H664" s="20" t="str">
        <f t="shared" si="130"/>
        <v/>
      </c>
      <c r="I664" s="19" t="str">
        <f t="shared" si="131"/>
        <v/>
      </c>
      <c r="J664" s="19" t="str">
        <f>IF(OR($A664="",$H664=""),"",IF($H664="Not in Web Tool","Unmatched",_xlfn.XLOOKUP($H664,'RAW Data'!$E:$E,'RAW Data'!$F:$F,"Unmapped")))</f>
        <v/>
      </c>
      <c r="K664" s="19" t="str">
        <f t="shared" si="132"/>
        <v/>
      </c>
      <c r="M664" s="21" t="str">
        <f t="shared" si="133"/>
        <v/>
      </c>
      <c r="N664" s="21" t="str">
        <f t="shared" si="134"/>
        <v/>
      </c>
      <c r="P664" s="22" t="s">
        <v>188</v>
      </c>
      <c r="Q664" s="23">
        <v>660</v>
      </c>
      <c r="R664" s="23" t="str">
        <f>IF($C$3="Live Paste",IF($P664="","",$P664&amp;""),IF($AD$3="","",INDEX('Extraction History'!$A$3:$DT$9102,$Q664,$AD$3)&amp;""))</f>
        <v> --:--:--  --:--:--  --:--:--</v>
      </c>
      <c r="S664" s="23">
        <f t="shared" si="141"/>
        <v>3957</v>
      </c>
      <c r="T664" s="23" t="str">
        <f t="shared" si="135"/>
        <v/>
      </c>
      <c r="U664" s="23" t="str">
        <f t="shared" si="136"/>
        <v/>
      </c>
      <c r="V664" s="24" t="str">
        <f t="shared" si="137"/>
        <v/>
      </c>
      <c r="W664" s="23">
        <f t="shared" si="142"/>
        <v>3958</v>
      </c>
      <c r="X664" s="23" t="str">
        <f t="shared" si="138"/>
        <v/>
      </c>
      <c r="Y664" s="23" t="str">
        <f t="shared" si="139"/>
        <v/>
      </c>
      <c r="Z664" s="23" t="str">
        <f t="shared" si="140"/>
        <v/>
      </c>
      <c r="AA664" s="25" t="str">
        <f>IF($U664="","",IF(COUNTIF(HC!$C:$C,$U664)&gt;0,"Y",IF(COUNTIF($U$5:$U664,$U664)=1,"N","dup")))</f>
        <v/>
      </c>
    </row>
    <row r="665" spans="1:27" x14ac:dyDescent="0.3">
      <c r="A665" s="19" t="str">
        <f>IF(INDEX('Agents Shift'!$B:$B,ROW())="","",INDEX('Agents Shift'!$B:$B,ROW()))</f>
        <v/>
      </c>
      <c r="B665" s="20" t="str">
        <f>IF($A665="","",_xlfn.XLOOKUP($A665,HC!$A:$A,HC!$B:$B,""))</f>
        <v/>
      </c>
      <c r="C665" s="19" t="str">
        <f>IF($A665="","",_xlfn.XLOOKUP($A665,HC!$A:$A,HC!$E:$E,""))</f>
        <v/>
      </c>
      <c r="D665" s="20" t="str">
        <f>IF($A665="","",_xlfn.XLOOKUP($A665,HC!$A:$A,HC!$D:$D,""))</f>
        <v/>
      </c>
      <c r="E665" s="68" t="str">
        <f>IF(OR($A665="",$AE$3=""),"",IFERROR(IF(ISBLANK(INDEX('Agents Shift'!$F:$S,MATCH($A665,'Agents Shift'!$B:$B,0),$AE$3)),"",INDEX('Agents Shift'!$F:$S,MATCH($A665,'Agents Shift'!$B:$B,0),$AE$3)),""))</f>
        <v/>
      </c>
      <c r="F665" s="68" t="str">
        <f>IF(OR($A665="",$AE$3=""),"",IFERROR(IF(ISBLANK(INDEX('Agents Shift'!$F:$S,MATCH($A665,'Agents Shift'!$B:$B,0),$AE$3+1)),"",INDEX('Agents Shift'!$F:$S,MATCH($A665,'Agents Shift'!$B:$B,0),$AE$3+1)),""))</f>
        <v/>
      </c>
      <c r="G665" s="20" t="str">
        <f>IF($A665="","",_xlfn.XLOOKUP($A665,HC!$A:$A,HC!$C:$C,""))</f>
        <v/>
      </c>
      <c r="H665" s="20" t="str">
        <f t="shared" si="130"/>
        <v/>
      </c>
      <c r="I665" s="19" t="str">
        <f t="shared" si="131"/>
        <v/>
      </c>
      <c r="J665" s="19" t="str">
        <f>IF(OR($A665="",$H665=""),"",IF($H665="Not in Web Tool","Unmatched",_xlfn.XLOOKUP($H665,'RAW Data'!$E:$E,'RAW Data'!$F:$F,"Unmapped")))</f>
        <v/>
      </c>
      <c r="K665" s="19" t="str">
        <f t="shared" si="132"/>
        <v/>
      </c>
      <c r="M665" s="21" t="str">
        <f t="shared" si="133"/>
        <v/>
      </c>
      <c r="N665" s="21" t="str">
        <f t="shared" si="134"/>
        <v/>
      </c>
      <c r="P665" s="22" t="s">
        <v>34</v>
      </c>
      <c r="Q665" s="23">
        <v>661</v>
      </c>
      <c r="R665" s="23" t="str">
        <f>IF($C$3="Live Paste",IF($P665="","",$P665&amp;""),IF($AD$3="","",INDEX('Extraction History'!$A$3:$DT$9102,$Q665,$AD$3)&amp;""))</f>
        <v>Employee State</v>
      </c>
      <c r="S665" s="23">
        <f t="shared" si="141"/>
        <v>3963</v>
      </c>
      <c r="T665" s="23" t="str">
        <f t="shared" si="135"/>
        <v/>
      </c>
      <c r="U665" s="23" t="str">
        <f t="shared" si="136"/>
        <v/>
      </c>
      <c r="V665" s="24" t="str">
        <f t="shared" si="137"/>
        <v/>
      </c>
      <c r="W665" s="23">
        <f t="shared" si="142"/>
        <v>3964</v>
      </c>
      <c r="X665" s="23" t="str">
        <f t="shared" si="138"/>
        <v/>
      </c>
      <c r="Y665" s="23" t="str">
        <f t="shared" si="139"/>
        <v/>
      </c>
      <c r="Z665" s="23" t="str">
        <f t="shared" si="140"/>
        <v/>
      </c>
      <c r="AA665" s="25" t="str">
        <f>IF($U665="","",IF(COUNTIF(HC!$C:$C,$U665)&gt;0,"Y",IF(COUNTIF($U$5:$U665,$U665)=1,"N","dup")))</f>
        <v/>
      </c>
    </row>
    <row r="666" spans="1:27" x14ac:dyDescent="0.3">
      <c r="A666" s="19" t="str">
        <f>IF(INDEX('Agents Shift'!$B:$B,ROW())="","",INDEX('Agents Shift'!$B:$B,ROW()))</f>
        <v/>
      </c>
      <c r="B666" s="20" t="str">
        <f>IF($A666="","",_xlfn.XLOOKUP($A666,HC!$A:$A,HC!$B:$B,""))</f>
        <v/>
      </c>
      <c r="C666" s="19" t="str">
        <f>IF($A666="","",_xlfn.XLOOKUP($A666,HC!$A:$A,HC!$E:$E,""))</f>
        <v/>
      </c>
      <c r="D666" s="20" t="str">
        <f>IF($A666="","",_xlfn.XLOOKUP($A666,HC!$A:$A,HC!$D:$D,""))</f>
        <v/>
      </c>
      <c r="E666" s="68" t="str">
        <f>IF(OR($A666="",$AE$3=""),"",IFERROR(IF(ISBLANK(INDEX('Agents Shift'!$F:$S,MATCH($A666,'Agents Shift'!$B:$B,0),$AE$3)),"",INDEX('Agents Shift'!$F:$S,MATCH($A666,'Agents Shift'!$B:$B,0),$AE$3)),""))</f>
        <v/>
      </c>
      <c r="F666" s="68" t="str">
        <f>IF(OR($A666="",$AE$3=""),"",IFERROR(IF(ISBLANK(INDEX('Agents Shift'!$F:$S,MATCH($A666,'Agents Shift'!$B:$B,0),$AE$3+1)),"",INDEX('Agents Shift'!$F:$S,MATCH($A666,'Agents Shift'!$B:$B,0),$AE$3+1)),""))</f>
        <v/>
      </c>
      <c r="G666" s="20" t="str">
        <f>IF($A666="","",_xlfn.XLOOKUP($A666,HC!$A:$A,HC!$C:$C,""))</f>
        <v/>
      </c>
      <c r="H666" s="20" t="str">
        <f t="shared" si="130"/>
        <v/>
      </c>
      <c r="I666" s="19" t="str">
        <f t="shared" si="131"/>
        <v/>
      </c>
      <c r="J666" s="19" t="str">
        <f>IF(OR($A666="",$H666=""),"",IF($H666="Not in Web Tool","Unmatched",_xlfn.XLOOKUP($H666,'RAW Data'!$E:$E,'RAW Data'!$F:$F,"Unmapped")))</f>
        <v/>
      </c>
      <c r="K666" s="19" t="str">
        <f t="shared" si="132"/>
        <v/>
      </c>
      <c r="M666" s="21" t="str">
        <f t="shared" si="133"/>
        <v/>
      </c>
      <c r="N666" s="21" t="str">
        <f t="shared" si="134"/>
        <v/>
      </c>
      <c r="P666" s="22" t="s">
        <v>39</v>
      </c>
      <c r="Q666" s="23">
        <v>662</v>
      </c>
      <c r="R666" s="23" t="str">
        <f>IF($C$3="Live Paste",IF($P666="","",$P666&amp;""),IF($AD$3="","",INDEX('Extraction History'!$A$3:$DT$9102,$Q666,$AD$3)&amp;""))</f>
        <v>DA</v>
      </c>
      <c r="S666" s="23">
        <f t="shared" si="141"/>
        <v>3969</v>
      </c>
      <c r="T666" s="23" t="str">
        <f t="shared" si="135"/>
        <v/>
      </c>
      <c r="U666" s="23" t="str">
        <f t="shared" si="136"/>
        <v/>
      </c>
      <c r="V666" s="24" t="str">
        <f t="shared" si="137"/>
        <v/>
      </c>
      <c r="W666" s="23">
        <f t="shared" si="142"/>
        <v>3970</v>
      </c>
      <c r="X666" s="23" t="str">
        <f t="shared" si="138"/>
        <v/>
      </c>
      <c r="Y666" s="23" t="str">
        <f t="shared" si="139"/>
        <v/>
      </c>
      <c r="Z666" s="23" t="str">
        <f t="shared" si="140"/>
        <v/>
      </c>
      <c r="AA666" s="25" t="str">
        <f>IF($U666="","",IF(COUNTIF(HC!$C:$C,$U666)&gt;0,"Y",IF(COUNTIF($U$5:$U666,$U666)=1,"N","dup")))</f>
        <v/>
      </c>
    </row>
    <row r="667" spans="1:27" x14ac:dyDescent="0.3">
      <c r="A667" s="19" t="str">
        <f>IF(INDEX('Agents Shift'!$B:$B,ROW())="","",INDEX('Agents Shift'!$B:$B,ROW()))</f>
        <v/>
      </c>
      <c r="B667" s="20" t="str">
        <f>IF($A667="","",_xlfn.XLOOKUP($A667,HC!$A:$A,HC!$B:$B,""))</f>
        <v/>
      </c>
      <c r="C667" s="19" t="str">
        <f>IF($A667="","",_xlfn.XLOOKUP($A667,HC!$A:$A,HC!$E:$E,""))</f>
        <v/>
      </c>
      <c r="D667" s="20" t="str">
        <f>IF($A667="","",_xlfn.XLOOKUP($A667,HC!$A:$A,HC!$D:$D,""))</f>
        <v/>
      </c>
      <c r="E667" s="68" t="str">
        <f>IF(OR($A667="",$AE$3=""),"",IFERROR(IF(ISBLANK(INDEX('Agents Shift'!$F:$S,MATCH($A667,'Agents Shift'!$B:$B,0),$AE$3)),"",INDEX('Agents Shift'!$F:$S,MATCH($A667,'Agents Shift'!$B:$B,0),$AE$3)),""))</f>
        <v/>
      </c>
      <c r="F667" s="68" t="str">
        <f>IF(OR($A667="",$AE$3=""),"",IFERROR(IF(ISBLANK(INDEX('Agents Shift'!$F:$S,MATCH($A667,'Agents Shift'!$B:$B,0),$AE$3+1)),"",INDEX('Agents Shift'!$F:$S,MATCH($A667,'Agents Shift'!$B:$B,0),$AE$3+1)),""))</f>
        <v/>
      </c>
      <c r="G667" s="20" t="str">
        <f>IF($A667="","",_xlfn.XLOOKUP($A667,HC!$A:$A,HC!$C:$C,""))</f>
        <v/>
      </c>
      <c r="H667" s="20" t="str">
        <f t="shared" si="130"/>
        <v/>
      </c>
      <c r="I667" s="19" t="str">
        <f t="shared" si="131"/>
        <v/>
      </c>
      <c r="J667" s="19" t="str">
        <f>IF(OR($A667="",$H667=""),"",IF($H667="Not in Web Tool","Unmatched",_xlfn.XLOOKUP($H667,'RAW Data'!$E:$E,'RAW Data'!$F:$F,"Unmapped")))</f>
        <v/>
      </c>
      <c r="K667" s="19" t="str">
        <f t="shared" si="132"/>
        <v/>
      </c>
      <c r="M667" s="21" t="str">
        <f t="shared" si="133"/>
        <v/>
      </c>
      <c r="N667" s="21" t="str">
        <f t="shared" si="134"/>
        <v/>
      </c>
      <c r="P667" s="22" t="s">
        <v>343</v>
      </c>
      <c r="Q667" s="23">
        <v>663</v>
      </c>
      <c r="R667" s="23" t="str">
        <f>IF($C$3="Live Paste",IF($P667="","",$P667&amp;""),IF($AD$3="","",INDEX('Extraction History'!$A$3:$DT$9102,$Q667,$AD$3)&amp;""))</f>
        <v>Dummy_USR 68 20460</v>
      </c>
      <c r="S667" s="23">
        <f t="shared" si="141"/>
        <v>3975</v>
      </c>
      <c r="T667" s="23" t="str">
        <f t="shared" si="135"/>
        <v/>
      </c>
      <c r="U667" s="23" t="str">
        <f t="shared" si="136"/>
        <v/>
      </c>
      <c r="V667" s="24" t="str">
        <f t="shared" si="137"/>
        <v/>
      </c>
      <c r="W667" s="23">
        <f t="shared" si="142"/>
        <v>3976</v>
      </c>
      <c r="X667" s="23" t="str">
        <f t="shared" si="138"/>
        <v/>
      </c>
      <c r="Y667" s="23" t="str">
        <f t="shared" si="139"/>
        <v/>
      </c>
      <c r="Z667" s="23" t="str">
        <f t="shared" si="140"/>
        <v/>
      </c>
      <c r="AA667" s="25" t="str">
        <f>IF($U667="","",IF(COUNTIF(HC!$C:$C,$U667)&gt;0,"Y",IF(COUNTIF($U$5:$U667,$U667)=1,"N","dup")))</f>
        <v/>
      </c>
    </row>
    <row r="668" spans="1:27" x14ac:dyDescent="0.3">
      <c r="A668" s="19" t="str">
        <f>IF(INDEX('Agents Shift'!$B:$B,ROW())="","",INDEX('Agents Shift'!$B:$B,ROW()))</f>
        <v/>
      </c>
      <c r="B668" s="20" t="str">
        <f>IF($A668="","",_xlfn.XLOOKUP($A668,HC!$A:$A,HC!$B:$B,""))</f>
        <v/>
      </c>
      <c r="C668" s="19" t="str">
        <f>IF($A668="","",_xlfn.XLOOKUP($A668,HC!$A:$A,HC!$E:$E,""))</f>
        <v/>
      </c>
      <c r="D668" s="20" t="str">
        <f>IF($A668="","",_xlfn.XLOOKUP($A668,HC!$A:$A,HC!$D:$D,""))</f>
        <v/>
      </c>
      <c r="E668" s="68" t="str">
        <f>IF(OR($A668="",$AE$3=""),"",IFERROR(IF(ISBLANK(INDEX('Agents Shift'!$F:$S,MATCH($A668,'Agents Shift'!$B:$B,0),$AE$3)),"",INDEX('Agents Shift'!$F:$S,MATCH($A668,'Agents Shift'!$B:$B,0),$AE$3)),""))</f>
        <v/>
      </c>
      <c r="F668" s="68" t="str">
        <f>IF(OR($A668="",$AE$3=""),"",IFERROR(IF(ISBLANK(INDEX('Agents Shift'!$F:$S,MATCH($A668,'Agents Shift'!$B:$B,0),$AE$3+1)),"",INDEX('Agents Shift'!$F:$S,MATCH($A668,'Agents Shift'!$B:$B,0),$AE$3+1)),""))</f>
        <v/>
      </c>
      <c r="G668" s="20" t="str">
        <f>IF($A668="","",_xlfn.XLOOKUP($A668,HC!$A:$A,HC!$C:$C,""))</f>
        <v/>
      </c>
      <c r="H668" s="20" t="str">
        <f t="shared" si="130"/>
        <v/>
      </c>
      <c r="I668" s="19" t="str">
        <f t="shared" si="131"/>
        <v/>
      </c>
      <c r="J668" s="19" t="str">
        <f>IF(OR($A668="",$H668=""),"",IF($H668="Not in Web Tool","Unmatched",_xlfn.XLOOKUP($H668,'RAW Data'!$E:$E,'RAW Data'!$F:$F,"Unmapped")))</f>
        <v/>
      </c>
      <c r="K668" s="19" t="str">
        <f t="shared" si="132"/>
        <v/>
      </c>
      <c r="M668" s="21" t="str">
        <f t="shared" si="133"/>
        <v/>
      </c>
      <c r="N668" s="21" t="str">
        <f t="shared" si="134"/>
        <v/>
      </c>
      <c r="P668" s="22" t="s">
        <v>344</v>
      </c>
      <c r="Q668" s="23">
        <v>664</v>
      </c>
      <c r="R668" s="23" t="str">
        <f>IF($C$3="Live Paste",IF($P668="","",$P668&amp;""),IF($AD$3="","",INDEX('Extraction History'!$A$3:$DT$9102,$Q668,$AD$3)&amp;""))</f>
        <v>Offline · 3:20:56:04</v>
      </c>
      <c r="S668" s="23">
        <f t="shared" si="141"/>
        <v>3981</v>
      </c>
      <c r="T668" s="23" t="str">
        <f t="shared" si="135"/>
        <v/>
      </c>
      <c r="U668" s="23" t="str">
        <f t="shared" si="136"/>
        <v/>
      </c>
      <c r="V668" s="24" t="str">
        <f t="shared" si="137"/>
        <v/>
      </c>
      <c r="W668" s="23">
        <f t="shared" si="142"/>
        <v>3982</v>
      </c>
      <c r="X668" s="23" t="str">
        <f t="shared" si="138"/>
        <v/>
      </c>
      <c r="Y668" s="23" t="str">
        <f t="shared" si="139"/>
        <v/>
      </c>
      <c r="Z668" s="23" t="str">
        <f t="shared" si="140"/>
        <v/>
      </c>
      <c r="AA668" s="25" t="str">
        <f>IF($U668="","",IF(COUNTIF(HC!$C:$C,$U668)&gt;0,"Y",IF(COUNTIF($U$5:$U668,$U668)=1,"N","dup")))</f>
        <v/>
      </c>
    </row>
    <row r="669" spans="1:27" x14ac:dyDescent="0.3">
      <c r="A669" s="19" t="str">
        <f>IF(INDEX('Agents Shift'!$B:$B,ROW())="","",INDEX('Agents Shift'!$B:$B,ROW()))</f>
        <v/>
      </c>
      <c r="B669" s="20" t="str">
        <f>IF($A669="","",_xlfn.XLOOKUP($A669,HC!$A:$A,HC!$B:$B,""))</f>
        <v/>
      </c>
      <c r="C669" s="19" t="str">
        <f>IF($A669="","",_xlfn.XLOOKUP($A669,HC!$A:$A,HC!$E:$E,""))</f>
        <v/>
      </c>
      <c r="D669" s="20" t="str">
        <f>IF($A669="","",_xlfn.XLOOKUP($A669,HC!$A:$A,HC!$D:$D,""))</f>
        <v/>
      </c>
      <c r="E669" s="68" t="str">
        <f>IF(OR($A669="",$AE$3=""),"",IFERROR(IF(ISBLANK(INDEX('Agents Shift'!$F:$S,MATCH($A669,'Agents Shift'!$B:$B,0),$AE$3)),"",INDEX('Agents Shift'!$F:$S,MATCH($A669,'Agents Shift'!$B:$B,0),$AE$3)),""))</f>
        <v/>
      </c>
      <c r="F669" s="68" t="str">
        <f>IF(OR($A669="",$AE$3=""),"",IFERROR(IF(ISBLANK(INDEX('Agents Shift'!$F:$S,MATCH($A669,'Agents Shift'!$B:$B,0),$AE$3+1)),"",INDEX('Agents Shift'!$F:$S,MATCH($A669,'Agents Shift'!$B:$B,0),$AE$3+1)),""))</f>
        <v/>
      </c>
      <c r="G669" s="20" t="str">
        <f>IF($A669="","",_xlfn.XLOOKUP($A669,HC!$A:$A,HC!$C:$C,""))</f>
        <v/>
      </c>
      <c r="H669" s="20" t="str">
        <f t="shared" si="130"/>
        <v/>
      </c>
      <c r="I669" s="19" t="str">
        <f t="shared" si="131"/>
        <v/>
      </c>
      <c r="J669" s="19" t="str">
        <f>IF(OR($A669="",$H669=""),"",IF($H669="Not in Web Tool","Unmatched",_xlfn.XLOOKUP($H669,'RAW Data'!$E:$E,'RAW Data'!$F:$F,"Unmapped")))</f>
        <v/>
      </c>
      <c r="K669" s="19" t="str">
        <f t="shared" si="132"/>
        <v/>
      </c>
      <c r="M669" s="21" t="str">
        <f t="shared" si="133"/>
        <v/>
      </c>
      <c r="N669" s="21" t="str">
        <f t="shared" si="134"/>
        <v/>
      </c>
      <c r="P669" s="22" t="s">
        <v>119</v>
      </c>
      <c r="Q669" s="23">
        <v>665</v>
      </c>
      <c r="R669" s="23" t="str">
        <f>IF($C$3="Live Paste",IF($P669="","",$P669&amp;""),IF($AD$3="","",INDEX('Extraction History'!$A$3:$DT$9102,$Q669,$AD$3)&amp;""))</f>
        <v> 0  0  0</v>
      </c>
      <c r="S669" s="23">
        <f t="shared" si="141"/>
        <v>3987</v>
      </c>
      <c r="T669" s="23" t="str">
        <f t="shared" si="135"/>
        <v/>
      </c>
      <c r="U669" s="23" t="str">
        <f t="shared" si="136"/>
        <v/>
      </c>
      <c r="V669" s="24" t="str">
        <f t="shared" si="137"/>
        <v/>
      </c>
      <c r="W669" s="23">
        <f t="shared" si="142"/>
        <v>3988</v>
      </c>
      <c r="X669" s="23" t="str">
        <f t="shared" si="138"/>
        <v/>
      </c>
      <c r="Y669" s="23" t="str">
        <f t="shared" si="139"/>
        <v/>
      </c>
      <c r="Z669" s="23" t="str">
        <f t="shared" si="140"/>
        <v/>
      </c>
      <c r="AA669" s="25" t="str">
        <f>IF($U669="","",IF(COUNTIF(HC!$C:$C,$U669)&gt;0,"Y",IF(COUNTIF($U$5:$U669,$U669)=1,"N","dup")))</f>
        <v/>
      </c>
    </row>
    <row r="670" spans="1:27" x14ac:dyDescent="0.3">
      <c r="A670" s="19" t="str">
        <f>IF(INDEX('Agents Shift'!$B:$B,ROW())="","",INDEX('Agents Shift'!$B:$B,ROW()))</f>
        <v/>
      </c>
      <c r="B670" s="20" t="str">
        <f>IF($A670="","",_xlfn.XLOOKUP($A670,HC!$A:$A,HC!$B:$B,""))</f>
        <v/>
      </c>
      <c r="C670" s="19" t="str">
        <f>IF($A670="","",_xlfn.XLOOKUP($A670,HC!$A:$A,HC!$E:$E,""))</f>
        <v/>
      </c>
      <c r="D670" s="20" t="str">
        <f>IF($A670="","",_xlfn.XLOOKUP($A670,HC!$A:$A,HC!$D:$D,""))</f>
        <v/>
      </c>
      <c r="E670" s="68" t="str">
        <f>IF(OR($A670="",$AE$3=""),"",IFERROR(IF(ISBLANK(INDEX('Agents Shift'!$F:$S,MATCH($A670,'Agents Shift'!$B:$B,0),$AE$3)),"",INDEX('Agents Shift'!$F:$S,MATCH($A670,'Agents Shift'!$B:$B,0),$AE$3)),""))</f>
        <v/>
      </c>
      <c r="F670" s="68" t="str">
        <f>IF(OR($A670="",$AE$3=""),"",IFERROR(IF(ISBLANK(INDEX('Agents Shift'!$F:$S,MATCH($A670,'Agents Shift'!$B:$B,0),$AE$3+1)),"",INDEX('Agents Shift'!$F:$S,MATCH($A670,'Agents Shift'!$B:$B,0),$AE$3+1)),""))</f>
        <v/>
      </c>
      <c r="G670" s="20" t="str">
        <f>IF($A670="","",_xlfn.XLOOKUP($A670,HC!$A:$A,HC!$C:$C,""))</f>
        <v/>
      </c>
      <c r="H670" s="20" t="str">
        <f t="shared" si="130"/>
        <v/>
      </c>
      <c r="I670" s="19" t="str">
        <f t="shared" si="131"/>
        <v/>
      </c>
      <c r="J670" s="19" t="str">
        <f>IF(OR($A670="",$H670=""),"",IF($H670="Not in Web Tool","Unmatched",_xlfn.XLOOKUP($H670,'RAW Data'!$E:$E,'RAW Data'!$F:$F,"Unmapped")))</f>
        <v/>
      </c>
      <c r="K670" s="19" t="str">
        <f t="shared" si="132"/>
        <v/>
      </c>
      <c r="M670" s="21" t="str">
        <f t="shared" si="133"/>
        <v/>
      </c>
      <c r="N670" s="21" t="str">
        <f t="shared" si="134"/>
        <v/>
      </c>
      <c r="P670" s="22" t="s">
        <v>188</v>
      </c>
      <c r="Q670" s="23">
        <v>666</v>
      </c>
      <c r="R670" s="23" t="str">
        <f>IF($C$3="Live Paste",IF($P670="","",$P670&amp;""),IF($AD$3="","",INDEX('Extraction History'!$A$3:$DT$9102,$Q670,$AD$3)&amp;""))</f>
        <v> --:--:--  --:--:--  --:--:--</v>
      </c>
      <c r="S670" s="23">
        <f t="shared" si="141"/>
        <v>3993</v>
      </c>
      <c r="T670" s="23" t="str">
        <f t="shared" si="135"/>
        <v/>
      </c>
      <c r="U670" s="23" t="str">
        <f t="shared" si="136"/>
        <v/>
      </c>
      <c r="V670" s="24" t="str">
        <f t="shared" si="137"/>
        <v/>
      </c>
      <c r="W670" s="23">
        <f t="shared" si="142"/>
        <v>3994</v>
      </c>
      <c r="X670" s="23" t="str">
        <f t="shared" si="138"/>
        <v/>
      </c>
      <c r="Y670" s="23" t="str">
        <f t="shared" si="139"/>
        <v/>
      </c>
      <c r="Z670" s="23" t="str">
        <f t="shared" si="140"/>
        <v/>
      </c>
      <c r="AA670" s="25" t="str">
        <f>IF($U670="","",IF(COUNTIF(HC!$C:$C,$U670)&gt;0,"Y",IF(COUNTIF($U$5:$U670,$U670)=1,"N","dup")))</f>
        <v/>
      </c>
    </row>
    <row r="671" spans="1:27" x14ac:dyDescent="0.3">
      <c r="A671" s="19" t="str">
        <f>IF(INDEX('Agents Shift'!$B:$B,ROW())="","",INDEX('Agents Shift'!$B:$B,ROW()))</f>
        <v/>
      </c>
      <c r="B671" s="20" t="str">
        <f>IF($A671="","",_xlfn.XLOOKUP($A671,HC!$A:$A,HC!$B:$B,""))</f>
        <v/>
      </c>
      <c r="C671" s="19" t="str">
        <f>IF($A671="","",_xlfn.XLOOKUP($A671,HC!$A:$A,HC!$E:$E,""))</f>
        <v/>
      </c>
      <c r="D671" s="20" t="str">
        <f>IF($A671="","",_xlfn.XLOOKUP($A671,HC!$A:$A,HC!$D:$D,""))</f>
        <v/>
      </c>
      <c r="E671" s="68" t="str">
        <f>IF(OR($A671="",$AE$3=""),"",IFERROR(IF(ISBLANK(INDEX('Agents Shift'!$F:$S,MATCH($A671,'Agents Shift'!$B:$B,0),$AE$3)),"",INDEX('Agents Shift'!$F:$S,MATCH($A671,'Agents Shift'!$B:$B,0),$AE$3)),""))</f>
        <v/>
      </c>
      <c r="F671" s="68" t="str">
        <f>IF(OR($A671="",$AE$3=""),"",IFERROR(IF(ISBLANK(INDEX('Agents Shift'!$F:$S,MATCH($A671,'Agents Shift'!$B:$B,0),$AE$3+1)),"",INDEX('Agents Shift'!$F:$S,MATCH($A671,'Agents Shift'!$B:$B,0),$AE$3+1)),""))</f>
        <v/>
      </c>
      <c r="G671" s="20" t="str">
        <f>IF($A671="","",_xlfn.XLOOKUP($A671,HC!$A:$A,HC!$C:$C,""))</f>
        <v/>
      </c>
      <c r="H671" s="20" t="str">
        <f t="shared" si="130"/>
        <v/>
      </c>
      <c r="I671" s="19" t="str">
        <f t="shared" si="131"/>
        <v/>
      </c>
      <c r="J671" s="19" t="str">
        <f>IF(OR($A671="",$H671=""),"",IF($H671="Not in Web Tool","Unmatched",_xlfn.XLOOKUP($H671,'RAW Data'!$E:$E,'RAW Data'!$F:$F,"Unmapped")))</f>
        <v/>
      </c>
      <c r="K671" s="19" t="str">
        <f t="shared" si="132"/>
        <v/>
      </c>
      <c r="M671" s="21" t="str">
        <f t="shared" si="133"/>
        <v/>
      </c>
      <c r="N671" s="21" t="str">
        <f t="shared" si="134"/>
        <v/>
      </c>
      <c r="P671" s="22" t="s">
        <v>34</v>
      </c>
      <c r="Q671" s="23">
        <v>667</v>
      </c>
      <c r="R671" s="23" t="str">
        <f>IF($C$3="Live Paste",IF($P671="","",$P671&amp;""),IF($AD$3="","",INDEX('Extraction History'!$A$3:$DT$9102,$Q671,$AD$3)&amp;""))</f>
        <v>Employee State</v>
      </c>
      <c r="S671" s="23">
        <f t="shared" si="141"/>
        <v>3999</v>
      </c>
      <c r="T671" s="23" t="str">
        <f t="shared" si="135"/>
        <v/>
      </c>
      <c r="U671" s="23" t="str">
        <f t="shared" si="136"/>
        <v/>
      </c>
      <c r="V671" s="24" t="str">
        <f t="shared" si="137"/>
        <v/>
      </c>
      <c r="W671" s="23">
        <f t="shared" si="142"/>
        <v>4000</v>
      </c>
      <c r="X671" s="23" t="str">
        <f t="shared" si="138"/>
        <v/>
      </c>
      <c r="Y671" s="23" t="str">
        <f t="shared" si="139"/>
        <v/>
      </c>
      <c r="Z671" s="23" t="str">
        <f t="shared" si="140"/>
        <v/>
      </c>
      <c r="AA671" s="25" t="str">
        <f>IF($U671="","",IF(COUNTIF(HC!$C:$C,$U671)&gt;0,"Y",IF(COUNTIF($U$5:$U671,$U671)=1,"N","dup")))</f>
        <v/>
      </c>
    </row>
    <row r="672" spans="1:27" x14ac:dyDescent="0.3">
      <c r="A672" s="19" t="str">
        <f>IF(INDEX('Agents Shift'!$B:$B,ROW())="","",INDEX('Agents Shift'!$B:$B,ROW()))</f>
        <v/>
      </c>
      <c r="B672" s="20" t="str">
        <f>IF($A672="","",_xlfn.XLOOKUP($A672,HC!$A:$A,HC!$B:$B,""))</f>
        <v/>
      </c>
      <c r="C672" s="19" t="str">
        <f>IF($A672="","",_xlfn.XLOOKUP($A672,HC!$A:$A,HC!$E:$E,""))</f>
        <v/>
      </c>
      <c r="D672" s="20" t="str">
        <f>IF($A672="","",_xlfn.XLOOKUP($A672,HC!$A:$A,HC!$D:$D,""))</f>
        <v/>
      </c>
      <c r="E672" s="68" t="str">
        <f>IF(OR($A672="",$AE$3=""),"",IFERROR(IF(ISBLANK(INDEX('Agents Shift'!$F:$S,MATCH($A672,'Agents Shift'!$B:$B,0),$AE$3)),"",INDEX('Agents Shift'!$F:$S,MATCH($A672,'Agents Shift'!$B:$B,0),$AE$3)),""))</f>
        <v/>
      </c>
      <c r="F672" s="68" t="str">
        <f>IF(OR($A672="",$AE$3=""),"",IFERROR(IF(ISBLANK(INDEX('Agents Shift'!$F:$S,MATCH($A672,'Agents Shift'!$B:$B,0),$AE$3+1)),"",INDEX('Agents Shift'!$F:$S,MATCH($A672,'Agents Shift'!$B:$B,0),$AE$3+1)),""))</f>
        <v/>
      </c>
      <c r="G672" s="20" t="str">
        <f>IF($A672="","",_xlfn.XLOOKUP($A672,HC!$A:$A,HC!$C:$C,""))</f>
        <v/>
      </c>
      <c r="H672" s="20" t="str">
        <f t="shared" si="130"/>
        <v/>
      </c>
      <c r="I672" s="19" t="str">
        <f t="shared" si="131"/>
        <v/>
      </c>
      <c r="J672" s="19" t="str">
        <f>IF(OR($A672="",$H672=""),"",IF($H672="Not in Web Tool","Unmatched",_xlfn.XLOOKUP($H672,'RAW Data'!$E:$E,'RAW Data'!$F:$F,"Unmapped")))</f>
        <v/>
      </c>
      <c r="K672" s="19" t="str">
        <f t="shared" si="132"/>
        <v/>
      </c>
      <c r="M672" s="21" t="str">
        <f t="shared" si="133"/>
        <v/>
      </c>
      <c r="N672" s="21" t="str">
        <f t="shared" si="134"/>
        <v/>
      </c>
      <c r="P672" s="22" t="s">
        <v>39</v>
      </c>
      <c r="Q672" s="23">
        <v>668</v>
      </c>
      <c r="R672" s="23" t="str">
        <f>IF($C$3="Live Paste",IF($P672="","",$P672&amp;""),IF($AD$3="","",INDEX('Extraction History'!$A$3:$DT$9102,$Q672,$AD$3)&amp;""))</f>
        <v>DA</v>
      </c>
      <c r="S672" s="23">
        <f t="shared" si="141"/>
        <v>4005</v>
      </c>
      <c r="T672" s="23" t="str">
        <f t="shared" si="135"/>
        <v/>
      </c>
      <c r="U672" s="23" t="str">
        <f t="shared" si="136"/>
        <v/>
      </c>
      <c r="V672" s="24" t="str">
        <f t="shared" si="137"/>
        <v/>
      </c>
      <c r="W672" s="23">
        <f t="shared" si="142"/>
        <v>4006</v>
      </c>
      <c r="X672" s="23" t="str">
        <f t="shared" si="138"/>
        <v/>
      </c>
      <c r="Y672" s="23" t="str">
        <f t="shared" si="139"/>
        <v/>
      </c>
      <c r="Z672" s="23" t="str">
        <f t="shared" si="140"/>
        <v/>
      </c>
      <c r="AA672" s="25" t="str">
        <f>IF($U672="","",IF(COUNTIF(HC!$C:$C,$U672)&gt;0,"Y",IF(COUNTIF($U$5:$U672,$U672)=1,"N","dup")))</f>
        <v/>
      </c>
    </row>
    <row r="673" spans="1:27" x14ac:dyDescent="0.3">
      <c r="A673" s="19" t="str">
        <f>IF(INDEX('Agents Shift'!$B:$B,ROW())="","",INDEX('Agents Shift'!$B:$B,ROW()))</f>
        <v/>
      </c>
      <c r="B673" s="20" t="str">
        <f>IF($A673="","",_xlfn.XLOOKUP($A673,HC!$A:$A,HC!$B:$B,""))</f>
        <v/>
      </c>
      <c r="C673" s="19" t="str">
        <f>IF($A673="","",_xlfn.XLOOKUP($A673,HC!$A:$A,HC!$E:$E,""))</f>
        <v/>
      </c>
      <c r="D673" s="20" t="str">
        <f>IF($A673="","",_xlfn.XLOOKUP($A673,HC!$A:$A,HC!$D:$D,""))</f>
        <v/>
      </c>
      <c r="E673" s="68" t="str">
        <f>IF(OR($A673="",$AE$3=""),"",IFERROR(IF(ISBLANK(INDEX('Agents Shift'!$F:$S,MATCH($A673,'Agents Shift'!$B:$B,0),$AE$3)),"",INDEX('Agents Shift'!$F:$S,MATCH($A673,'Agents Shift'!$B:$B,0),$AE$3)),""))</f>
        <v/>
      </c>
      <c r="F673" s="68" t="str">
        <f>IF(OR($A673="",$AE$3=""),"",IFERROR(IF(ISBLANK(INDEX('Agents Shift'!$F:$S,MATCH($A673,'Agents Shift'!$B:$B,0),$AE$3+1)),"",INDEX('Agents Shift'!$F:$S,MATCH($A673,'Agents Shift'!$B:$B,0),$AE$3+1)),""))</f>
        <v/>
      </c>
      <c r="G673" s="20" t="str">
        <f>IF($A673="","",_xlfn.XLOOKUP($A673,HC!$A:$A,HC!$C:$C,""))</f>
        <v/>
      </c>
      <c r="H673" s="20" t="str">
        <f t="shared" si="130"/>
        <v/>
      </c>
      <c r="I673" s="19" t="str">
        <f t="shared" si="131"/>
        <v/>
      </c>
      <c r="J673" s="19" t="str">
        <f>IF(OR($A673="",$H673=""),"",IF($H673="Not in Web Tool","Unmatched",_xlfn.XLOOKUP($H673,'RAW Data'!$E:$E,'RAW Data'!$F:$F,"Unmapped")))</f>
        <v/>
      </c>
      <c r="K673" s="19" t="str">
        <f t="shared" si="132"/>
        <v/>
      </c>
      <c r="M673" s="21" t="str">
        <f t="shared" si="133"/>
        <v/>
      </c>
      <c r="N673" s="21" t="str">
        <f t="shared" si="134"/>
        <v/>
      </c>
      <c r="P673" s="22" t="s">
        <v>345</v>
      </c>
      <c r="Q673" s="23">
        <v>669</v>
      </c>
      <c r="R673" s="23" t="str">
        <f>IF($C$3="Live Paste",IF($P673="","",$P673&amp;""),IF($AD$3="","",INDEX('Extraction History'!$A$3:$DT$9102,$Q673,$AD$3)&amp;""))</f>
        <v>Dummy_USR 67 20488</v>
      </c>
      <c r="S673" s="23">
        <f t="shared" si="141"/>
        <v>4011</v>
      </c>
      <c r="T673" s="23" t="str">
        <f t="shared" si="135"/>
        <v/>
      </c>
      <c r="U673" s="23" t="str">
        <f t="shared" si="136"/>
        <v/>
      </c>
      <c r="V673" s="24" t="str">
        <f t="shared" si="137"/>
        <v/>
      </c>
      <c r="W673" s="23">
        <f t="shared" si="142"/>
        <v>4012</v>
      </c>
      <c r="X673" s="23" t="str">
        <f t="shared" si="138"/>
        <v/>
      </c>
      <c r="Y673" s="23" t="str">
        <f t="shared" si="139"/>
        <v/>
      </c>
      <c r="Z673" s="23" t="str">
        <f t="shared" si="140"/>
        <v/>
      </c>
      <c r="AA673" s="25" t="str">
        <f>IF($U673="","",IF(COUNTIF(HC!$C:$C,$U673)&gt;0,"Y",IF(COUNTIF($U$5:$U673,$U673)=1,"N","dup")))</f>
        <v/>
      </c>
    </row>
    <row r="674" spans="1:27" x14ac:dyDescent="0.3">
      <c r="A674" s="19" t="str">
        <f>IF(INDEX('Agents Shift'!$B:$B,ROW())="","",INDEX('Agents Shift'!$B:$B,ROW()))</f>
        <v/>
      </c>
      <c r="B674" s="20" t="str">
        <f>IF($A674="","",_xlfn.XLOOKUP($A674,HC!$A:$A,HC!$B:$B,""))</f>
        <v/>
      </c>
      <c r="C674" s="19" t="str">
        <f>IF($A674="","",_xlfn.XLOOKUP($A674,HC!$A:$A,HC!$E:$E,""))</f>
        <v/>
      </c>
      <c r="D674" s="20" t="str">
        <f>IF($A674="","",_xlfn.XLOOKUP($A674,HC!$A:$A,HC!$D:$D,""))</f>
        <v/>
      </c>
      <c r="E674" s="68" t="str">
        <f>IF(OR($A674="",$AE$3=""),"",IFERROR(IF(ISBLANK(INDEX('Agents Shift'!$F:$S,MATCH($A674,'Agents Shift'!$B:$B,0),$AE$3)),"",INDEX('Agents Shift'!$F:$S,MATCH($A674,'Agents Shift'!$B:$B,0),$AE$3)),""))</f>
        <v/>
      </c>
      <c r="F674" s="68" t="str">
        <f>IF(OR($A674="",$AE$3=""),"",IFERROR(IF(ISBLANK(INDEX('Agents Shift'!$F:$S,MATCH($A674,'Agents Shift'!$B:$B,0),$AE$3+1)),"",INDEX('Agents Shift'!$F:$S,MATCH($A674,'Agents Shift'!$B:$B,0),$AE$3+1)),""))</f>
        <v/>
      </c>
      <c r="G674" s="20" t="str">
        <f>IF($A674="","",_xlfn.XLOOKUP($A674,HC!$A:$A,HC!$C:$C,""))</f>
        <v/>
      </c>
      <c r="H674" s="20" t="str">
        <f t="shared" si="130"/>
        <v/>
      </c>
      <c r="I674" s="19" t="str">
        <f t="shared" si="131"/>
        <v/>
      </c>
      <c r="J674" s="19" t="str">
        <f>IF(OR($A674="",$H674=""),"",IF($H674="Not in Web Tool","Unmatched",_xlfn.XLOOKUP($H674,'RAW Data'!$E:$E,'RAW Data'!$F:$F,"Unmapped")))</f>
        <v/>
      </c>
      <c r="K674" s="19" t="str">
        <f t="shared" si="132"/>
        <v/>
      </c>
      <c r="M674" s="21" t="str">
        <f t="shared" si="133"/>
        <v/>
      </c>
      <c r="N674" s="21" t="str">
        <f t="shared" si="134"/>
        <v/>
      </c>
      <c r="P674" s="22" t="s">
        <v>140</v>
      </c>
      <c r="Q674" s="23">
        <v>670</v>
      </c>
      <c r="R674" s="23" t="str">
        <f>IF($C$3="Live Paste",IF($P674="","",$P674&amp;""),IF($AD$3="","",INDEX('Extraction History'!$A$3:$DT$9102,$Q674,$AD$3)&amp;""))</f>
        <v>Unknown</v>
      </c>
      <c r="S674" s="23">
        <f t="shared" si="141"/>
        <v>4017</v>
      </c>
      <c r="T674" s="23" t="str">
        <f t="shared" si="135"/>
        <v/>
      </c>
      <c r="U674" s="23" t="str">
        <f t="shared" si="136"/>
        <v/>
      </c>
      <c r="V674" s="24" t="str">
        <f t="shared" si="137"/>
        <v/>
      </c>
      <c r="W674" s="23">
        <f t="shared" si="142"/>
        <v>4018</v>
      </c>
      <c r="X674" s="23" t="str">
        <f t="shared" si="138"/>
        <v/>
      </c>
      <c r="Y674" s="23" t="str">
        <f t="shared" si="139"/>
        <v/>
      </c>
      <c r="Z674" s="23" t="str">
        <f t="shared" si="140"/>
        <v/>
      </c>
      <c r="AA674" s="25" t="str">
        <f>IF($U674="","",IF(COUNTIF(HC!$C:$C,$U674)&gt;0,"Y",IF(COUNTIF($U$5:$U674,$U674)=1,"N","dup")))</f>
        <v/>
      </c>
    </row>
    <row r="675" spans="1:27" x14ac:dyDescent="0.3">
      <c r="A675" s="19" t="str">
        <f>IF(INDEX('Agents Shift'!$B:$B,ROW())="","",INDEX('Agents Shift'!$B:$B,ROW()))</f>
        <v/>
      </c>
      <c r="B675" s="20" t="str">
        <f>IF($A675="","",_xlfn.XLOOKUP($A675,HC!$A:$A,HC!$B:$B,""))</f>
        <v/>
      </c>
      <c r="C675" s="19" t="str">
        <f>IF($A675="","",_xlfn.XLOOKUP($A675,HC!$A:$A,HC!$E:$E,""))</f>
        <v/>
      </c>
      <c r="D675" s="20" t="str">
        <f>IF($A675="","",_xlfn.XLOOKUP($A675,HC!$A:$A,HC!$D:$D,""))</f>
        <v/>
      </c>
      <c r="E675" s="68" t="str">
        <f>IF(OR($A675="",$AE$3=""),"",IFERROR(IF(ISBLANK(INDEX('Agents Shift'!$F:$S,MATCH($A675,'Agents Shift'!$B:$B,0),$AE$3)),"",INDEX('Agents Shift'!$F:$S,MATCH($A675,'Agents Shift'!$B:$B,0),$AE$3)),""))</f>
        <v/>
      </c>
      <c r="F675" s="68" t="str">
        <f>IF(OR($A675="",$AE$3=""),"",IFERROR(IF(ISBLANK(INDEX('Agents Shift'!$F:$S,MATCH($A675,'Agents Shift'!$B:$B,0),$AE$3+1)),"",INDEX('Agents Shift'!$F:$S,MATCH($A675,'Agents Shift'!$B:$B,0),$AE$3+1)),""))</f>
        <v/>
      </c>
      <c r="G675" s="20" t="str">
        <f>IF($A675="","",_xlfn.XLOOKUP($A675,HC!$A:$A,HC!$C:$C,""))</f>
        <v/>
      </c>
      <c r="H675" s="20" t="str">
        <f t="shared" si="130"/>
        <v/>
      </c>
      <c r="I675" s="19" t="str">
        <f t="shared" si="131"/>
        <v/>
      </c>
      <c r="J675" s="19" t="str">
        <f>IF(OR($A675="",$H675=""),"",IF($H675="Not in Web Tool","Unmatched",_xlfn.XLOOKUP($H675,'RAW Data'!$E:$E,'RAW Data'!$F:$F,"Unmapped")))</f>
        <v/>
      </c>
      <c r="K675" s="19" t="str">
        <f t="shared" si="132"/>
        <v/>
      </c>
      <c r="M675" s="21" t="str">
        <f t="shared" si="133"/>
        <v/>
      </c>
      <c r="N675" s="21" t="str">
        <f t="shared" si="134"/>
        <v/>
      </c>
      <c r="P675" s="22" t="s">
        <v>119</v>
      </c>
      <c r="Q675" s="23">
        <v>671</v>
      </c>
      <c r="R675" s="23" t="str">
        <f>IF($C$3="Live Paste",IF($P675="","",$P675&amp;""),IF($AD$3="","",INDEX('Extraction History'!$A$3:$DT$9102,$Q675,$AD$3)&amp;""))</f>
        <v> 0  0  0</v>
      </c>
      <c r="S675" s="23">
        <f t="shared" si="141"/>
        <v>4023</v>
      </c>
      <c r="T675" s="23" t="str">
        <f t="shared" si="135"/>
        <v/>
      </c>
      <c r="U675" s="23" t="str">
        <f t="shared" si="136"/>
        <v/>
      </c>
      <c r="V675" s="24" t="str">
        <f t="shared" si="137"/>
        <v/>
      </c>
      <c r="W675" s="23">
        <f t="shared" si="142"/>
        <v>4024</v>
      </c>
      <c r="X675" s="23" t="str">
        <f t="shared" si="138"/>
        <v/>
      </c>
      <c r="Y675" s="23" t="str">
        <f t="shared" si="139"/>
        <v/>
      </c>
      <c r="Z675" s="23" t="str">
        <f t="shared" si="140"/>
        <v/>
      </c>
      <c r="AA675" s="25" t="str">
        <f>IF($U675="","",IF(COUNTIF(HC!$C:$C,$U675)&gt;0,"Y",IF(COUNTIF($U$5:$U675,$U675)=1,"N","dup")))</f>
        <v/>
      </c>
    </row>
    <row r="676" spans="1:27" x14ac:dyDescent="0.3">
      <c r="A676" s="19" t="str">
        <f>IF(INDEX('Agents Shift'!$B:$B,ROW())="","",INDEX('Agents Shift'!$B:$B,ROW()))</f>
        <v/>
      </c>
      <c r="B676" s="20" t="str">
        <f>IF($A676="","",_xlfn.XLOOKUP($A676,HC!$A:$A,HC!$B:$B,""))</f>
        <v/>
      </c>
      <c r="C676" s="19" t="str">
        <f>IF($A676="","",_xlfn.XLOOKUP($A676,HC!$A:$A,HC!$E:$E,""))</f>
        <v/>
      </c>
      <c r="D676" s="20" t="str">
        <f>IF($A676="","",_xlfn.XLOOKUP($A676,HC!$A:$A,HC!$D:$D,""))</f>
        <v/>
      </c>
      <c r="E676" s="68" t="str">
        <f>IF(OR($A676="",$AE$3=""),"",IFERROR(IF(ISBLANK(INDEX('Agents Shift'!$F:$S,MATCH($A676,'Agents Shift'!$B:$B,0),$AE$3)),"",INDEX('Agents Shift'!$F:$S,MATCH($A676,'Agents Shift'!$B:$B,0),$AE$3)),""))</f>
        <v/>
      </c>
      <c r="F676" s="68" t="str">
        <f>IF(OR($A676="",$AE$3=""),"",IFERROR(IF(ISBLANK(INDEX('Agents Shift'!$F:$S,MATCH($A676,'Agents Shift'!$B:$B,0),$AE$3+1)),"",INDEX('Agents Shift'!$F:$S,MATCH($A676,'Agents Shift'!$B:$B,0),$AE$3+1)),""))</f>
        <v/>
      </c>
      <c r="G676" s="20" t="str">
        <f>IF($A676="","",_xlfn.XLOOKUP($A676,HC!$A:$A,HC!$C:$C,""))</f>
        <v/>
      </c>
      <c r="H676" s="20" t="str">
        <f t="shared" si="130"/>
        <v/>
      </c>
      <c r="I676" s="19" t="str">
        <f t="shared" si="131"/>
        <v/>
      </c>
      <c r="J676" s="19" t="str">
        <f>IF(OR($A676="",$H676=""),"",IF($H676="Not in Web Tool","Unmatched",_xlfn.XLOOKUP($H676,'RAW Data'!$E:$E,'RAW Data'!$F:$F,"Unmapped")))</f>
        <v/>
      </c>
      <c r="K676" s="19" t="str">
        <f t="shared" si="132"/>
        <v/>
      </c>
      <c r="M676" s="21" t="str">
        <f t="shared" si="133"/>
        <v/>
      </c>
      <c r="N676" s="21" t="str">
        <f t="shared" si="134"/>
        <v/>
      </c>
      <c r="P676" s="22" t="s">
        <v>188</v>
      </c>
      <c r="Q676" s="23">
        <v>672</v>
      </c>
      <c r="R676" s="23" t="str">
        <f>IF($C$3="Live Paste",IF($P676="","",$P676&amp;""),IF($AD$3="","",INDEX('Extraction History'!$A$3:$DT$9102,$Q676,$AD$3)&amp;""))</f>
        <v> --:--:--  --:--:--  --:--:--</v>
      </c>
      <c r="S676" s="23">
        <f t="shared" si="141"/>
        <v>4029</v>
      </c>
      <c r="T676" s="23" t="str">
        <f t="shared" si="135"/>
        <v/>
      </c>
      <c r="U676" s="23" t="str">
        <f t="shared" si="136"/>
        <v/>
      </c>
      <c r="V676" s="24" t="str">
        <f t="shared" si="137"/>
        <v/>
      </c>
      <c r="W676" s="23">
        <f t="shared" si="142"/>
        <v>4030</v>
      </c>
      <c r="X676" s="23" t="str">
        <f t="shared" si="138"/>
        <v/>
      </c>
      <c r="Y676" s="23" t="str">
        <f t="shared" si="139"/>
        <v/>
      </c>
      <c r="Z676" s="23" t="str">
        <f t="shared" si="140"/>
        <v/>
      </c>
      <c r="AA676" s="25" t="str">
        <f>IF($U676="","",IF(COUNTIF(HC!$C:$C,$U676)&gt;0,"Y",IF(COUNTIF($U$5:$U676,$U676)=1,"N","dup")))</f>
        <v/>
      </c>
    </row>
    <row r="677" spans="1:27" x14ac:dyDescent="0.3">
      <c r="A677" s="19" t="str">
        <f>IF(INDEX('Agents Shift'!$B:$B,ROW())="","",INDEX('Agents Shift'!$B:$B,ROW()))</f>
        <v/>
      </c>
      <c r="B677" s="20" t="str">
        <f>IF($A677="","",_xlfn.XLOOKUP($A677,HC!$A:$A,HC!$B:$B,""))</f>
        <v/>
      </c>
      <c r="C677" s="19" t="str">
        <f>IF($A677="","",_xlfn.XLOOKUP($A677,HC!$A:$A,HC!$E:$E,""))</f>
        <v/>
      </c>
      <c r="D677" s="20" t="str">
        <f>IF($A677="","",_xlfn.XLOOKUP($A677,HC!$A:$A,HC!$D:$D,""))</f>
        <v/>
      </c>
      <c r="E677" s="68" t="str">
        <f>IF(OR($A677="",$AE$3=""),"",IFERROR(IF(ISBLANK(INDEX('Agents Shift'!$F:$S,MATCH($A677,'Agents Shift'!$B:$B,0),$AE$3)),"",INDEX('Agents Shift'!$F:$S,MATCH($A677,'Agents Shift'!$B:$B,0),$AE$3)),""))</f>
        <v/>
      </c>
      <c r="F677" s="68" t="str">
        <f>IF(OR($A677="",$AE$3=""),"",IFERROR(IF(ISBLANK(INDEX('Agents Shift'!$F:$S,MATCH($A677,'Agents Shift'!$B:$B,0),$AE$3+1)),"",INDEX('Agents Shift'!$F:$S,MATCH($A677,'Agents Shift'!$B:$B,0),$AE$3+1)),""))</f>
        <v/>
      </c>
      <c r="G677" s="20" t="str">
        <f>IF($A677="","",_xlfn.XLOOKUP($A677,HC!$A:$A,HC!$C:$C,""))</f>
        <v/>
      </c>
      <c r="H677" s="20" t="str">
        <f t="shared" si="130"/>
        <v/>
      </c>
      <c r="I677" s="19" t="str">
        <f t="shared" si="131"/>
        <v/>
      </c>
      <c r="J677" s="19" t="str">
        <f>IF(OR($A677="",$H677=""),"",IF($H677="Not in Web Tool","Unmatched",_xlfn.XLOOKUP($H677,'RAW Data'!$E:$E,'RAW Data'!$F:$F,"Unmapped")))</f>
        <v/>
      </c>
      <c r="K677" s="19" t="str">
        <f t="shared" si="132"/>
        <v/>
      </c>
      <c r="M677" s="21" t="str">
        <f t="shared" si="133"/>
        <v/>
      </c>
      <c r="N677" s="21" t="str">
        <f t="shared" si="134"/>
        <v/>
      </c>
      <c r="P677" s="22" t="s">
        <v>34</v>
      </c>
      <c r="Q677" s="23">
        <v>673</v>
      </c>
      <c r="R677" s="23" t="str">
        <f>IF($C$3="Live Paste",IF($P677="","",$P677&amp;""),IF($AD$3="","",INDEX('Extraction History'!$A$3:$DT$9102,$Q677,$AD$3)&amp;""))</f>
        <v>Employee State</v>
      </c>
      <c r="S677" s="23">
        <f t="shared" si="141"/>
        <v>4035</v>
      </c>
      <c r="T677" s="23" t="str">
        <f t="shared" si="135"/>
        <v/>
      </c>
      <c r="U677" s="23" t="str">
        <f t="shared" si="136"/>
        <v/>
      </c>
      <c r="V677" s="24" t="str">
        <f t="shared" si="137"/>
        <v/>
      </c>
      <c r="W677" s="23">
        <f t="shared" si="142"/>
        <v>4036</v>
      </c>
      <c r="X677" s="23" t="str">
        <f t="shared" si="138"/>
        <v/>
      </c>
      <c r="Y677" s="23" t="str">
        <f t="shared" si="139"/>
        <v/>
      </c>
      <c r="Z677" s="23" t="str">
        <f t="shared" si="140"/>
        <v/>
      </c>
      <c r="AA677" s="25" t="str">
        <f>IF($U677="","",IF(COUNTIF(HC!$C:$C,$U677)&gt;0,"Y",IF(COUNTIF($U$5:$U677,$U677)=1,"N","dup")))</f>
        <v/>
      </c>
    </row>
    <row r="678" spans="1:27" x14ac:dyDescent="0.3">
      <c r="A678" s="19" t="str">
        <f>IF(INDEX('Agents Shift'!$B:$B,ROW())="","",INDEX('Agents Shift'!$B:$B,ROW()))</f>
        <v/>
      </c>
      <c r="B678" s="20" t="str">
        <f>IF($A678="","",_xlfn.XLOOKUP($A678,HC!$A:$A,HC!$B:$B,""))</f>
        <v/>
      </c>
      <c r="C678" s="19" t="str">
        <f>IF($A678="","",_xlfn.XLOOKUP($A678,HC!$A:$A,HC!$E:$E,""))</f>
        <v/>
      </c>
      <c r="D678" s="20" t="str">
        <f>IF($A678="","",_xlfn.XLOOKUP($A678,HC!$A:$A,HC!$D:$D,""))</f>
        <v/>
      </c>
      <c r="E678" s="68" t="str">
        <f>IF(OR($A678="",$AE$3=""),"",IFERROR(IF(ISBLANK(INDEX('Agents Shift'!$F:$S,MATCH($A678,'Agents Shift'!$B:$B,0),$AE$3)),"",INDEX('Agents Shift'!$F:$S,MATCH($A678,'Agents Shift'!$B:$B,0),$AE$3)),""))</f>
        <v/>
      </c>
      <c r="F678" s="68" t="str">
        <f>IF(OR($A678="",$AE$3=""),"",IFERROR(IF(ISBLANK(INDEX('Agents Shift'!$F:$S,MATCH($A678,'Agents Shift'!$B:$B,0),$AE$3+1)),"",INDEX('Agents Shift'!$F:$S,MATCH($A678,'Agents Shift'!$B:$B,0),$AE$3+1)),""))</f>
        <v/>
      </c>
      <c r="G678" s="20" t="str">
        <f>IF($A678="","",_xlfn.XLOOKUP($A678,HC!$A:$A,HC!$C:$C,""))</f>
        <v/>
      </c>
      <c r="H678" s="20" t="str">
        <f t="shared" si="130"/>
        <v/>
      </c>
      <c r="I678" s="19" t="str">
        <f t="shared" si="131"/>
        <v/>
      </c>
      <c r="J678" s="19" t="str">
        <f>IF(OR($A678="",$H678=""),"",IF($H678="Not in Web Tool","Unmatched",_xlfn.XLOOKUP($H678,'RAW Data'!$E:$E,'RAW Data'!$F:$F,"Unmapped")))</f>
        <v/>
      </c>
      <c r="K678" s="19" t="str">
        <f t="shared" si="132"/>
        <v/>
      </c>
      <c r="M678" s="21" t="str">
        <f t="shared" si="133"/>
        <v/>
      </c>
      <c r="N678" s="21" t="str">
        <f t="shared" si="134"/>
        <v/>
      </c>
      <c r="P678" s="22" t="s">
        <v>39</v>
      </c>
      <c r="Q678" s="23">
        <v>674</v>
      </c>
      <c r="R678" s="23" t="str">
        <f>IF($C$3="Live Paste",IF($P678="","",$P678&amp;""),IF($AD$3="","",INDEX('Extraction History'!$A$3:$DT$9102,$Q678,$AD$3)&amp;""))</f>
        <v>DA</v>
      </c>
      <c r="S678" s="23">
        <f t="shared" si="141"/>
        <v>4041</v>
      </c>
      <c r="T678" s="23" t="str">
        <f t="shared" si="135"/>
        <v/>
      </c>
      <c r="U678" s="23" t="str">
        <f t="shared" si="136"/>
        <v/>
      </c>
      <c r="V678" s="24" t="str">
        <f t="shared" si="137"/>
        <v/>
      </c>
      <c r="W678" s="23">
        <f t="shared" si="142"/>
        <v>4042</v>
      </c>
      <c r="X678" s="23" t="str">
        <f t="shared" si="138"/>
        <v/>
      </c>
      <c r="Y678" s="23" t="str">
        <f t="shared" si="139"/>
        <v/>
      </c>
      <c r="Z678" s="23" t="str">
        <f t="shared" si="140"/>
        <v/>
      </c>
      <c r="AA678" s="25" t="str">
        <f>IF($U678="","",IF(COUNTIF(HC!$C:$C,$U678)&gt;0,"Y",IF(COUNTIF($U$5:$U678,$U678)=1,"N","dup")))</f>
        <v/>
      </c>
    </row>
    <row r="679" spans="1:27" x14ac:dyDescent="0.3">
      <c r="A679" s="19" t="str">
        <f>IF(INDEX('Agents Shift'!$B:$B,ROW())="","",INDEX('Agents Shift'!$B:$B,ROW()))</f>
        <v/>
      </c>
      <c r="B679" s="20" t="str">
        <f>IF($A679="","",_xlfn.XLOOKUP($A679,HC!$A:$A,HC!$B:$B,""))</f>
        <v/>
      </c>
      <c r="C679" s="19" t="str">
        <f>IF($A679="","",_xlfn.XLOOKUP($A679,HC!$A:$A,HC!$E:$E,""))</f>
        <v/>
      </c>
      <c r="D679" s="20" t="str">
        <f>IF($A679="","",_xlfn.XLOOKUP($A679,HC!$A:$A,HC!$D:$D,""))</f>
        <v/>
      </c>
      <c r="E679" s="68" t="str">
        <f>IF(OR($A679="",$AE$3=""),"",IFERROR(IF(ISBLANK(INDEX('Agents Shift'!$F:$S,MATCH($A679,'Agents Shift'!$B:$B,0),$AE$3)),"",INDEX('Agents Shift'!$F:$S,MATCH($A679,'Agents Shift'!$B:$B,0),$AE$3)),""))</f>
        <v/>
      </c>
      <c r="F679" s="68" t="str">
        <f>IF(OR($A679="",$AE$3=""),"",IFERROR(IF(ISBLANK(INDEX('Agents Shift'!$F:$S,MATCH($A679,'Agents Shift'!$B:$B,0),$AE$3+1)),"",INDEX('Agents Shift'!$F:$S,MATCH($A679,'Agents Shift'!$B:$B,0),$AE$3+1)),""))</f>
        <v/>
      </c>
      <c r="G679" s="20" t="str">
        <f>IF($A679="","",_xlfn.XLOOKUP($A679,HC!$A:$A,HC!$C:$C,""))</f>
        <v/>
      </c>
      <c r="H679" s="20" t="str">
        <f t="shared" si="130"/>
        <v/>
      </c>
      <c r="I679" s="19" t="str">
        <f t="shared" si="131"/>
        <v/>
      </c>
      <c r="J679" s="19" t="str">
        <f>IF(OR($A679="",$H679=""),"",IF($H679="Not in Web Tool","Unmatched",_xlfn.XLOOKUP($H679,'RAW Data'!$E:$E,'RAW Data'!$F:$F,"Unmapped")))</f>
        <v/>
      </c>
      <c r="K679" s="19" t="str">
        <f t="shared" si="132"/>
        <v/>
      </c>
      <c r="M679" s="21" t="str">
        <f t="shared" si="133"/>
        <v/>
      </c>
      <c r="N679" s="21" t="str">
        <f t="shared" si="134"/>
        <v/>
      </c>
      <c r="P679" s="22" t="s">
        <v>346</v>
      </c>
      <c r="Q679" s="23">
        <v>675</v>
      </c>
      <c r="R679" s="23" t="str">
        <f>IF($C$3="Live Paste",IF($P679="","",$P679&amp;""),IF($AD$3="","",INDEX('Extraction History'!$A$3:$DT$9102,$Q679,$AD$3)&amp;""))</f>
        <v>Dummy_USR 66 20415</v>
      </c>
      <c r="S679" s="23">
        <f t="shared" si="141"/>
        <v>4047</v>
      </c>
      <c r="T679" s="23" t="str">
        <f t="shared" si="135"/>
        <v/>
      </c>
      <c r="U679" s="23" t="str">
        <f t="shared" si="136"/>
        <v/>
      </c>
      <c r="V679" s="24" t="str">
        <f t="shared" si="137"/>
        <v/>
      </c>
      <c r="W679" s="23">
        <f t="shared" si="142"/>
        <v>4048</v>
      </c>
      <c r="X679" s="23" t="str">
        <f t="shared" si="138"/>
        <v/>
      </c>
      <c r="Y679" s="23" t="str">
        <f t="shared" si="139"/>
        <v/>
      </c>
      <c r="Z679" s="23" t="str">
        <f t="shared" si="140"/>
        <v/>
      </c>
      <c r="AA679" s="25" t="str">
        <f>IF($U679="","",IF(COUNTIF(HC!$C:$C,$U679)&gt;0,"Y",IF(COUNTIF($U$5:$U679,$U679)=1,"N","dup")))</f>
        <v/>
      </c>
    </row>
    <row r="680" spans="1:27" x14ac:dyDescent="0.3">
      <c r="A680" s="19" t="str">
        <f>IF(INDEX('Agents Shift'!$B:$B,ROW())="","",INDEX('Agents Shift'!$B:$B,ROW()))</f>
        <v/>
      </c>
      <c r="B680" s="20" t="str">
        <f>IF($A680="","",_xlfn.XLOOKUP($A680,HC!$A:$A,HC!$B:$B,""))</f>
        <v/>
      </c>
      <c r="C680" s="19" t="str">
        <f>IF($A680="","",_xlfn.XLOOKUP($A680,HC!$A:$A,HC!$E:$E,""))</f>
        <v/>
      </c>
      <c r="D680" s="20" t="str">
        <f>IF($A680="","",_xlfn.XLOOKUP($A680,HC!$A:$A,HC!$D:$D,""))</f>
        <v/>
      </c>
      <c r="E680" s="68" t="str">
        <f>IF(OR($A680="",$AE$3=""),"",IFERROR(IF(ISBLANK(INDEX('Agents Shift'!$F:$S,MATCH($A680,'Agents Shift'!$B:$B,0),$AE$3)),"",INDEX('Agents Shift'!$F:$S,MATCH($A680,'Agents Shift'!$B:$B,0),$AE$3)),""))</f>
        <v/>
      </c>
      <c r="F680" s="68" t="str">
        <f>IF(OR($A680="",$AE$3=""),"",IFERROR(IF(ISBLANK(INDEX('Agents Shift'!$F:$S,MATCH($A680,'Agents Shift'!$B:$B,0),$AE$3+1)),"",INDEX('Agents Shift'!$F:$S,MATCH($A680,'Agents Shift'!$B:$B,0),$AE$3+1)),""))</f>
        <v/>
      </c>
      <c r="G680" s="20" t="str">
        <f>IF($A680="","",_xlfn.XLOOKUP($A680,HC!$A:$A,HC!$C:$C,""))</f>
        <v/>
      </c>
      <c r="H680" s="20" t="str">
        <f t="shared" si="130"/>
        <v/>
      </c>
      <c r="I680" s="19" t="str">
        <f t="shared" si="131"/>
        <v/>
      </c>
      <c r="J680" s="19" t="str">
        <f>IF(OR($A680="",$H680=""),"",IF($H680="Not in Web Tool","Unmatched",_xlfn.XLOOKUP($H680,'RAW Data'!$E:$E,'RAW Data'!$F:$F,"Unmapped")))</f>
        <v/>
      </c>
      <c r="K680" s="19" t="str">
        <f t="shared" si="132"/>
        <v/>
      </c>
      <c r="M680" s="21" t="str">
        <f t="shared" si="133"/>
        <v/>
      </c>
      <c r="N680" s="21" t="str">
        <f t="shared" si="134"/>
        <v/>
      </c>
      <c r="P680" s="22" t="s">
        <v>347</v>
      </c>
      <c r="Q680" s="23">
        <v>676</v>
      </c>
      <c r="R680" s="23" t="str">
        <f>IF($C$3="Live Paste",IF($P680="","",$P680&amp;""),IF($AD$3="","",INDEX('Extraction History'!$A$3:$DT$9102,$Q680,$AD$3)&amp;""))</f>
        <v>ACD · 17:14</v>
      </c>
      <c r="S680" s="23">
        <f t="shared" si="141"/>
        <v>4053</v>
      </c>
      <c r="T680" s="23" t="str">
        <f t="shared" si="135"/>
        <v/>
      </c>
      <c r="U680" s="23" t="str">
        <f t="shared" si="136"/>
        <v/>
      </c>
      <c r="V680" s="24" t="str">
        <f t="shared" si="137"/>
        <v/>
      </c>
      <c r="W680" s="23">
        <f t="shared" si="142"/>
        <v>4054</v>
      </c>
      <c r="X680" s="23" t="str">
        <f t="shared" si="138"/>
        <v/>
      </c>
      <c r="Y680" s="23" t="str">
        <f t="shared" si="139"/>
        <v/>
      </c>
      <c r="Z680" s="23" t="str">
        <f t="shared" si="140"/>
        <v/>
      </c>
      <c r="AA680" s="25" t="str">
        <f>IF($U680="","",IF(COUNTIF(HC!$C:$C,$U680)&gt;0,"Y",IF(COUNTIF($U$5:$U680,$U680)=1,"N","dup")))</f>
        <v/>
      </c>
    </row>
    <row r="681" spans="1:27" x14ac:dyDescent="0.3">
      <c r="A681" s="19" t="str">
        <f>IF(INDEX('Agents Shift'!$B:$B,ROW())="","",INDEX('Agents Shift'!$B:$B,ROW()))</f>
        <v/>
      </c>
      <c r="B681" s="20" t="str">
        <f>IF($A681="","",_xlfn.XLOOKUP($A681,HC!$A:$A,HC!$B:$B,""))</f>
        <v/>
      </c>
      <c r="C681" s="19" t="str">
        <f>IF($A681="","",_xlfn.XLOOKUP($A681,HC!$A:$A,HC!$E:$E,""))</f>
        <v/>
      </c>
      <c r="D681" s="20" t="str">
        <f>IF($A681="","",_xlfn.XLOOKUP($A681,HC!$A:$A,HC!$D:$D,""))</f>
        <v/>
      </c>
      <c r="E681" s="68" t="str">
        <f>IF(OR($A681="",$AE$3=""),"",IFERROR(IF(ISBLANK(INDEX('Agents Shift'!$F:$S,MATCH($A681,'Agents Shift'!$B:$B,0),$AE$3)),"",INDEX('Agents Shift'!$F:$S,MATCH($A681,'Agents Shift'!$B:$B,0),$AE$3)),""))</f>
        <v/>
      </c>
      <c r="F681" s="68" t="str">
        <f>IF(OR($A681="",$AE$3=""),"",IFERROR(IF(ISBLANK(INDEX('Agents Shift'!$F:$S,MATCH($A681,'Agents Shift'!$B:$B,0),$AE$3+1)),"",INDEX('Agents Shift'!$F:$S,MATCH($A681,'Agents Shift'!$B:$B,0),$AE$3+1)),""))</f>
        <v/>
      </c>
      <c r="G681" s="20" t="str">
        <f>IF($A681="","",_xlfn.XLOOKUP($A681,HC!$A:$A,HC!$C:$C,""))</f>
        <v/>
      </c>
      <c r="H681" s="20" t="str">
        <f t="shared" si="130"/>
        <v/>
      </c>
      <c r="I681" s="19" t="str">
        <f t="shared" si="131"/>
        <v/>
      </c>
      <c r="J681" s="19" t="str">
        <f>IF(OR($A681="",$H681=""),"",IF($H681="Not in Web Tool","Unmatched",_xlfn.XLOOKUP($H681,'RAW Data'!$E:$E,'RAW Data'!$F:$F,"Unmapped")))</f>
        <v/>
      </c>
      <c r="K681" s="19" t="str">
        <f t="shared" si="132"/>
        <v/>
      </c>
      <c r="M681" s="21" t="str">
        <f t="shared" si="133"/>
        <v/>
      </c>
      <c r="N681" s="21" t="str">
        <f t="shared" si="134"/>
        <v/>
      </c>
      <c r="P681" s="22" t="s">
        <v>348</v>
      </c>
      <c r="Q681" s="23">
        <v>677</v>
      </c>
      <c r="R681" s="23" t="str">
        <f>IF($C$3="Live Paste",IF($P681="","",$P681&amp;""),IF($AD$3="","",INDEX('Extraction History'!$A$3:$DT$9102,$Q681,$AD$3)&amp;""))</f>
        <v> 3  1  10</v>
      </c>
      <c r="S681" s="23">
        <f t="shared" si="141"/>
        <v>4059</v>
      </c>
      <c r="T681" s="23" t="str">
        <f t="shared" si="135"/>
        <v/>
      </c>
      <c r="U681" s="23" t="str">
        <f t="shared" si="136"/>
        <v/>
      </c>
      <c r="V681" s="24" t="str">
        <f t="shared" si="137"/>
        <v/>
      </c>
      <c r="W681" s="23">
        <f t="shared" si="142"/>
        <v>4060</v>
      </c>
      <c r="X681" s="23" t="str">
        <f t="shared" si="138"/>
        <v/>
      </c>
      <c r="Y681" s="23" t="str">
        <f t="shared" si="139"/>
        <v/>
      </c>
      <c r="Z681" s="23" t="str">
        <f t="shared" si="140"/>
        <v/>
      </c>
      <c r="AA681" s="25" t="str">
        <f>IF($U681="","",IF(COUNTIF(HC!$C:$C,$U681)&gt;0,"Y",IF(COUNTIF($U$5:$U681,$U681)=1,"N","dup")))</f>
        <v/>
      </c>
    </row>
    <row r="682" spans="1:27" x14ac:dyDescent="0.3">
      <c r="A682" s="19" t="str">
        <f>IF(INDEX('Agents Shift'!$B:$B,ROW())="","",INDEX('Agents Shift'!$B:$B,ROW()))</f>
        <v/>
      </c>
      <c r="B682" s="20" t="str">
        <f>IF($A682="","",_xlfn.XLOOKUP($A682,HC!$A:$A,HC!$B:$B,""))</f>
        <v/>
      </c>
      <c r="C682" s="19" t="str">
        <f>IF($A682="","",_xlfn.XLOOKUP($A682,HC!$A:$A,HC!$E:$E,""))</f>
        <v/>
      </c>
      <c r="D682" s="20" t="str">
        <f>IF($A682="","",_xlfn.XLOOKUP($A682,HC!$A:$A,HC!$D:$D,""))</f>
        <v/>
      </c>
      <c r="E682" s="68" t="str">
        <f>IF(OR($A682="",$AE$3=""),"",IFERROR(IF(ISBLANK(INDEX('Agents Shift'!$F:$S,MATCH($A682,'Agents Shift'!$B:$B,0),$AE$3)),"",INDEX('Agents Shift'!$F:$S,MATCH($A682,'Agents Shift'!$B:$B,0),$AE$3)),""))</f>
        <v/>
      </c>
      <c r="F682" s="68" t="str">
        <f>IF(OR($A682="",$AE$3=""),"",IFERROR(IF(ISBLANK(INDEX('Agents Shift'!$F:$S,MATCH($A682,'Agents Shift'!$B:$B,0),$AE$3+1)),"",INDEX('Agents Shift'!$F:$S,MATCH($A682,'Agents Shift'!$B:$B,0),$AE$3+1)),""))</f>
        <v/>
      </c>
      <c r="G682" s="20" t="str">
        <f>IF($A682="","",_xlfn.XLOOKUP($A682,HC!$A:$A,HC!$C:$C,""))</f>
        <v/>
      </c>
      <c r="H682" s="20" t="str">
        <f t="shared" si="130"/>
        <v/>
      </c>
      <c r="I682" s="19" t="str">
        <f t="shared" si="131"/>
        <v/>
      </c>
      <c r="J682" s="19" t="str">
        <f>IF(OR($A682="",$H682=""),"",IF($H682="Not in Web Tool","Unmatched",_xlfn.XLOOKUP($H682,'RAW Data'!$E:$E,'RAW Data'!$F:$F,"Unmapped")))</f>
        <v/>
      </c>
      <c r="K682" s="19" t="str">
        <f t="shared" si="132"/>
        <v/>
      </c>
      <c r="M682" s="21" t="str">
        <f t="shared" si="133"/>
        <v/>
      </c>
      <c r="N682" s="21" t="str">
        <f t="shared" si="134"/>
        <v/>
      </c>
      <c r="P682" s="22" t="s">
        <v>349</v>
      </c>
      <c r="Q682" s="23">
        <v>678</v>
      </c>
      <c r="R682" s="23" t="str">
        <f>IF($C$3="Live Paste",IF($P682="","",$P682&amp;""),IF($AD$3="","",INDEX('Extraction History'!$A$3:$DT$9102,$Q682,$AD$3)&amp;""))</f>
        <v> --:--:--  --:--:-- 9 June 2026 08:57 · 07:02:56</v>
      </c>
      <c r="S682" s="23">
        <f t="shared" si="141"/>
        <v>4065</v>
      </c>
      <c r="T682" s="23" t="str">
        <f t="shared" si="135"/>
        <v/>
      </c>
      <c r="U682" s="23" t="str">
        <f t="shared" si="136"/>
        <v/>
      </c>
      <c r="V682" s="24" t="str">
        <f t="shared" si="137"/>
        <v/>
      </c>
      <c r="W682" s="23">
        <f t="shared" si="142"/>
        <v>4066</v>
      </c>
      <c r="X682" s="23" t="str">
        <f t="shared" si="138"/>
        <v/>
      </c>
      <c r="Y682" s="23" t="str">
        <f t="shared" si="139"/>
        <v/>
      </c>
      <c r="Z682" s="23" t="str">
        <f t="shared" si="140"/>
        <v/>
      </c>
      <c r="AA682" s="25" t="str">
        <f>IF($U682="","",IF(COUNTIF(HC!$C:$C,$U682)&gt;0,"Y",IF(COUNTIF($U$5:$U682,$U682)=1,"N","dup")))</f>
        <v/>
      </c>
    </row>
    <row r="683" spans="1:27" x14ac:dyDescent="0.3">
      <c r="A683" s="19" t="str">
        <f>IF(INDEX('Agents Shift'!$B:$B,ROW())="","",INDEX('Agents Shift'!$B:$B,ROW()))</f>
        <v/>
      </c>
      <c r="B683" s="20" t="str">
        <f>IF($A683="","",_xlfn.XLOOKUP($A683,HC!$A:$A,HC!$B:$B,""))</f>
        <v/>
      </c>
      <c r="C683" s="19" t="str">
        <f>IF($A683="","",_xlfn.XLOOKUP($A683,HC!$A:$A,HC!$E:$E,""))</f>
        <v/>
      </c>
      <c r="D683" s="20" t="str">
        <f>IF($A683="","",_xlfn.XLOOKUP($A683,HC!$A:$A,HC!$D:$D,""))</f>
        <v/>
      </c>
      <c r="E683" s="68" t="str">
        <f>IF(OR($A683="",$AE$3=""),"",IFERROR(IF(ISBLANK(INDEX('Agents Shift'!$F:$S,MATCH($A683,'Agents Shift'!$B:$B,0),$AE$3)),"",INDEX('Agents Shift'!$F:$S,MATCH($A683,'Agents Shift'!$B:$B,0),$AE$3)),""))</f>
        <v/>
      </c>
      <c r="F683" s="68" t="str">
        <f>IF(OR($A683="",$AE$3=""),"",IFERROR(IF(ISBLANK(INDEX('Agents Shift'!$F:$S,MATCH($A683,'Agents Shift'!$B:$B,0),$AE$3+1)),"",INDEX('Agents Shift'!$F:$S,MATCH($A683,'Agents Shift'!$B:$B,0),$AE$3+1)),""))</f>
        <v/>
      </c>
      <c r="G683" s="20" t="str">
        <f>IF($A683="","",_xlfn.XLOOKUP($A683,HC!$A:$A,HC!$C:$C,""))</f>
        <v/>
      </c>
      <c r="H683" s="20" t="str">
        <f t="shared" si="130"/>
        <v/>
      </c>
      <c r="I683" s="19" t="str">
        <f t="shared" si="131"/>
        <v/>
      </c>
      <c r="J683" s="19" t="str">
        <f>IF(OR($A683="",$H683=""),"",IF($H683="Not in Web Tool","Unmatched",_xlfn.XLOOKUP($H683,'RAW Data'!$E:$E,'RAW Data'!$F:$F,"Unmapped")))</f>
        <v/>
      </c>
      <c r="K683" s="19" t="str">
        <f t="shared" si="132"/>
        <v/>
      </c>
      <c r="M683" s="21" t="str">
        <f t="shared" si="133"/>
        <v/>
      </c>
      <c r="N683" s="21" t="str">
        <f t="shared" si="134"/>
        <v/>
      </c>
      <c r="P683" s="22" t="s">
        <v>34</v>
      </c>
      <c r="Q683" s="23">
        <v>679</v>
      </c>
      <c r="R683" s="23" t="str">
        <f>IF($C$3="Live Paste",IF($P683="","",$P683&amp;""),IF($AD$3="","",INDEX('Extraction History'!$A$3:$DT$9102,$Q683,$AD$3)&amp;""))</f>
        <v>Employee State</v>
      </c>
      <c r="S683" s="23">
        <f t="shared" si="141"/>
        <v>4071</v>
      </c>
      <c r="T683" s="23" t="str">
        <f t="shared" si="135"/>
        <v/>
      </c>
      <c r="U683" s="23" t="str">
        <f t="shared" si="136"/>
        <v/>
      </c>
      <c r="V683" s="24" t="str">
        <f t="shared" si="137"/>
        <v/>
      </c>
      <c r="W683" s="23">
        <f t="shared" si="142"/>
        <v>4072</v>
      </c>
      <c r="X683" s="23" t="str">
        <f t="shared" si="138"/>
        <v/>
      </c>
      <c r="Y683" s="23" t="str">
        <f t="shared" si="139"/>
        <v/>
      </c>
      <c r="Z683" s="23" t="str">
        <f t="shared" si="140"/>
        <v/>
      </c>
      <c r="AA683" s="25" t="str">
        <f>IF($U683="","",IF(COUNTIF(HC!$C:$C,$U683)&gt;0,"Y",IF(COUNTIF($U$5:$U683,$U683)=1,"N","dup")))</f>
        <v/>
      </c>
    </row>
    <row r="684" spans="1:27" x14ac:dyDescent="0.3">
      <c r="A684" s="19" t="str">
        <f>IF(INDEX('Agents Shift'!$B:$B,ROW())="","",INDEX('Agents Shift'!$B:$B,ROW()))</f>
        <v/>
      </c>
      <c r="B684" s="20" t="str">
        <f>IF($A684="","",_xlfn.XLOOKUP($A684,HC!$A:$A,HC!$B:$B,""))</f>
        <v/>
      </c>
      <c r="C684" s="19" t="str">
        <f>IF($A684="","",_xlfn.XLOOKUP($A684,HC!$A:$A,HC!$E:$E,""))</f>
        <v/>
      </c>
      <c r="D684" s="20" t="str">
        <f>IF($A684="","",_xlfn.XLOOKUP($A684,HC!$A:$A,HC!$D:$D,""))</f>
        <v/>
      </c>
      <c r="E684" s="68" t="str">
        <f>IF(OR($A684="",$AE$3=""),"",IFERROR(IF(ISBLANK(INDEX('Agents Shift'!$F:$S,MATCH($A684,'Agents Shift'!$B:$B,0),$AE$3)),"",INDEX('Agents Shift'!$F:$S,MATCH($A684,'Agents Shift'!$B:$B,0),$AE$3)),""))</f>
        <v/>
      </c>
      <c r="F684" s="68" t="str">
        <f>IF(OR($A684="",$AE$3=""),"",IFERROR(IF(ISBLANK(INDEX('Agents Shift'!$F:$S,MATCH($A684,'Agents Shift'!$B:$B,0),$AE$3+1)),"",INDEX('Agents Shift'!$F:$S,MATCH($A684,'Agents Shift'!$B:$B,0),$AE$3+1)),""))</f>
        <v/>
      </c>
      <c r="G684" s="20" t="str">
        <f>IF($A684="","",_xlfn.XLOOKUP($A684,HC!$A:$A,HC!$C:$C,""))</f>
        <v/>
      </c>
      <c r="H684" s="20" t="str">
        <f t="shared" si="130"/>
        <v/>
      </c>
      <c r="I684" s="19" t="str">
        <f t="shared" si="131"/>
        <v/>
      </c>
      <c r="J684" s="19" t="str">
        <f>IF(OR($A684="",$H684=""),"",IF($H684="Not in Web Tool","Unmatched",_xlfn.XLOOKUP($H684,'RAW Data'!$E:$E,'RAW Data'!$F:$F,"Unmapped")))</f>
        <v/>
      </c>
      <c r="K684" s="19" t="str">
        <f t="shared" si="132"/>
        <v/>
      </c>
      <c r="M684" s="21" t="str">
        <f t="shared" si="133"/>
        <v/>
      </c>
      <c r="N684" s="21" t="str">
        <f t="shared" si="134"/>
        <v/>
      </c>
      <c r="P684" s="22" t="s">
        <v>39</v>
      </c>
      <c r="Q684" s="23">
        <v>680</v>
      </c>
      <c r="R684" s="23" t="str">
        <f>IF($C$3="Live Paste",IF($P684="","",$P684&amp;""),IF($AD$3="","",INDEX('Extraction History'!$A$3:$DT$9102,$Q684,$AD$3)&amp;""))</f>
        <v>DA</v>
      </c>
      <c r="S684" s="23">
        <f t="shared" si="141"/>
        <v>4077</v>
      </c>
      <c r="T684" s="23" t="str">
        <f t="shared" si="135"/>
        <v/>
      </c>
      <c r="U684" s="23" t="str">
        <f t="shared" si="136"/>
        <v/>
      </c>
      <c r="V684" s="24" t="str">
        <f t="shared" si="137"/>
        <v/>
      </c>
      <c r="W684" s="23">
        <f t="shared" si="142"/>
        <v>4078</v>
      </c>
      <c r="X684" s="23" t="str">
        <f t="shared" si="138"/>
        <v/>
      </c>
      <c r="Y684" s="23" t="str">
        <f t="shared" si="139"/>
        <v/>
      </c>
      <c r="Z684" s="23" t="str">
        <f t="shared" si="140"/>
        <v/>
      </c>
      <c r="AA684" s="25" t="str">
        <f>IF($U684="","",IF(COUNTIF(HC!$C:$C,$U684)&gt;0,"Y",IF(COUNTIF($U$5:$U684,$U684)=1,"N","dup")))</f>
        <v/>
      </c>
    </row>
    <row r="685" spans="1:27" x14ac:dyDescent="0.3">
      <c r="A685" s="19" t="str">
        <f>IF(INDEX('Agents Shift'!$B:$B,ROW())="","",INDEX('Agents Shift'!$B:$B,ROW()))</f>
        <v/>
      </c>
      <c r="B685" s="20" t="str">
        <f>IF($A685="","",_xlfn.XLOOKUP($A685,HC!$A:$A,HC!$B:$B,""))</f>
        <v/>
      </c>
      <c r="C685" s="19" t="str">
        <f>IF($A685="","",_xlfn.XLOOKUP($A685,HC!$A:$A,HC!$E:$E,""))</f>
        <v/>
      </c>
      <c r="D685" s="20" t="str">
        <f>IF($A685="","",_xlfn.XLOOKUP($A685,HC!$A:$A,HC!$D:$D,""))</f>
        <v/>
      </c>
      <c r="E685" s="68" t="str">
        <f>IF(OR($A685="",$AE$3=""),"",IFERROR(IF(ISBLANK(INDEX('Agents Shift'!$F:$S,MATCH($A685,'Agents Shift'!$B:$B,0),$AE$3)),"",INDEX('Agents Shift'!$F:$S,MATCH($A685,'Agents Shift'!$B:$B,0),$AE$3)),""))</f>
        <v/>
      </c>
      <c r="F685" s="68" t="str">
        <f>IF(OR($A685="",$AE$3=""),"",IFERROR(IF(ISBLANK(INDEX('Agents Shift'!$F:$S,MATCH($A685,'Agents Shift'!$B:$B,0),$AE$3+1)),"",INDEX('Agents Shift'!$F:$S,MATCH($A685,'Agents Shift'!$B:$B,0),$AE$3+1)),""))</f>
        <v/>
      </c>
      <c r="G685" s="20" t="str">
        <f>IF($A685="","",_xlfn.XLOOKUP($A685,HC!$A:$A,HC!$C:$C,""))</f>
        <v/>
      </c>
      <c r="H685" s="20" t="str">
        <f t="shared" si="130"/>
        <v/>
      </c>
      <c r="I685" s="19" t="str">
        <f t="shared" si="131"/>
        <v/>
      </c>
      <c r="J685" s="19" t="str">
        <f>IF(OR($A685="",$H685=""),"",IF($H685="Not in Web Tool","Unmatched",_xlfn.XLOOKUP($H685,'RAW Data'!$E:$E,'RAW Data'!$F:$F,"Unmapped")))</f>
        <v/>
      </c>
      <c r="K685" s="19" t="str">
        <f t="shared" si="132"/>
        <v/>
      </c>
      <c r="M685" s="21" t="str">
        <f t="shared" si="133"/>
        <v/>
      </c>
      <c r="N685" s="21" t="str">
        <f t="shared" si="134"/>
        <v/>
      </c>
      <c r="P685" s="22" t="s">
        <v>350</v>
      </c>
      <c r="Q685" s="23">
        <v>681</v>
      </c>
      <c r="R685" s="23" t="str">
        <f>IF($C$3="Live Paste",IF($P685="","",$P685&amp;""),IF($AD$3="","",INDEX('Extraction History'!$A$3:$DT$9102,$Q685,$AD$3)&amp;""))</f>
        <v>Dummy_USR 65 20434</v>
      </c>
      <c r="S685" s="23">
        <f t="shared" si="141"/>
        <v>4083</v>
      </c>
      <c r="T685" s="23" t="str">
        <f t="shared" si="135"/>
        <v/>
      </c>
      <c r="U685" s="23" t="str">
        <f t="shared" si="136"/>
        <v/>
      </c>
      <c r="V685" s="24" t="str">
        <f t="shared" si="137"/>
        <v/>
      </c>
      <c r="W685" s="23">
        <f t="shared" si="142"/>
        <v>4084</v>
      </c>
      <c r="X685" s="23" t="str">
        <f t="shared" si="138"/>
        <v/>
      </c>
      <c r="Y685" s="23" t="str">
        <f t="shared" si="139"/>
        <v/>
      </c>
      <c r="Z685" s="23" t="str">
        <f t="shared" si="140"/>
        <v/>
      </c>
      <c r="AA685" s="25" t="str">
        <f>IF($U685="","",IF(COUNTIF(HC!$C:$C,$U685)&gt;0,"Y",IF(COUNTIF($U$5:$U685,$U685)=1,"N","dup")))</f>
        <v/>
      </c>
    </row>
    <row r="686" spans="1:27" x14ac:dyDescent="0.3">
      <c r="A686" s="19" t="str">
        <f>IF(INDEX('Agents Shift'!$B:$B,ROW())="","",INDEX('Agents Shift'!$B:$B,ROW()))</f>
        <v/>
      </c>
      <c r="B686" s="20" t="str">
        <f>IF($A686="","",_xlfn.XLOOKUP($A686,HC!$A:$A,HC!$B:$B,""))</f>
        <v/>
      </c>
      <c r="C686" s="19" t="str">
        <f>IF($A686="","",_xlfn.XLOOKUP($A686,HC!$A:$A,HC!$E:$E,""))</f>
        <v/>
      </c>
      <c r="D686" s="20" t="str">
        <f>IF($A686="","",_xlfn.XLOOKUP($A686,HC!$A:$A,HC!$D:$D,""))</f>
        <v/>
      </c>
      <c r="E686" s="68" t="str">
        <f>IF(OR($A686="",$AE$3=""),"",IFERROR(IF(ISBLANK(INDEX('Agents Shift'!$F:$S,MATCH($A686,'Agents Shift'!$B:$B,0),$AE$3)),"",INDEX('Agents Shift'!$F:$S,MATCH($A686,'Agents Shift'!$B:$B,0),$AE$3)),""))</f>
        <v/>
      </c>
      <c r="F686" s="68" t="str">
        <f>IF(OR($A686="",$AE$3=""),"",IFERROR(IF(ISBLANK(INDEX('Agents Shift'!$F:$S,MATCH($A686,'Agents Shift'!$B:$B,0),$AE$3+1)),"",INDEX('Agents Shift'!$F:$S,MATCH($A686,'Agents Shift'!$B:$B,0),$AE$3+1)),""))</f>
        <v/>
      </c>
      <c r="G686" s="20" t="str">
        <f>IF($A686="","",_xlfn.XLOOKUP($A686,HC!$A:$A,HC!$C:$C,""))</f>
        <v/>
      </c>
      <c r="H686" s="20" t="str">
        <f t="shared" si="130"/>
        <v/>
      </c>
      <c r="I686" s="19" t="str">
        <f t="shared" si="131"/>
        <v/>
      </c>
      <c r="J686" s="19" t="str">
        <f>IF(OR($A686="",$H686=""),"",IF($H686="Not in Web Tool","Unmatched",_xlfn.XLOOKUP($H686,'RAW Data'!$E:$E,'RAW Data'!$F:$F,"Unmapped")))</f>
        <v/>
      </c>
      <c r="K686" s="19" t="str">
        <f t="shared" si="132"/>
        <v/>
      </c>
      <c r="M686" s="21" t="str">
        <f t="shared" si="133"/>
        <v/>
      </c>
      <c r="N686" s="21" t="str">
        <f t="shared" si="134"/>
        <v/>
      </c>
      <c r="P686" s="22" t="s">
        <v>351</v>
      </c>
      <c r="Q686" s="23">
        <v>682</v>
      </c>
      <c r="R686" s="23" t="str">
        <f>IF($C$3="Live Paste",IF($P686="","",$P686&amp;""),IF($AD$3="","",INDEX('Extraction History'!$A$3:$DT$9102,$Q686,$AD$3)&amp;""))</f>
        <v>ACD · 08:33</v>
      </c>
      <c r="S686" s="23">
        <f t="shared" si="141"/>
        <v>4089</v>
      </c>
      <c r="T686" s="23" t="str">
        <f t="shared" si="135"/>
        <v/>
      </c>
      <c r="U686" s="23" t="str">
        <f t="shared" si="136"/>
        <v/>
      </c>
      <c r="V686" s="24" t="str">
        <f t="shared" si="137"/>
        <v/>
      </c>
      <c r="W686" s="23">
        <f t="shared" si="142"/>
        <v>4090</v>
      </c>
      <c r="X686" s="23" t="str">
        <f t="shared" si="138"/>
        <v/>
      </c>
      <c r="Y686" s="23" t="str">
        <f t="shared" si="139"/>
        <v/>
      </c>
      <c r="Z686" s="23" t="str">
        <f t="shared" si="140"/>
        <v/>
      </c>
      <c r="AA686" s="25" t="str">
        <f>IF($U686="","",IF(COUNTIF(HC!$C:$C,$U686)&gt;0,"Y",IF(COUNTIF($U$5:$U686,$U686)=1,"N","dup")))</f>
        <v/>
      </c>
    </row>
    <row r="687" spans="1:27" x14ac:dyDescent="0.3">
      <c r="A687" s="19" t="str">
        <f>IF(INDEX('Agents Shift'!$B:$B,ROW())="","",INDEX('Agents Shift'!$B:$B,ROW()))</f>
        <v/>
      </c>
      <c r="B687" s="20" t="str">
        <f>IF($A687="","",_xlfn.XLOOKUP($A687,HC!$A:$A,HC!$B:$B,""))</f>
        <v/>
      </c>
      <c r="C687" s="19" t="str">
        <f>IF($A687="","",_xlfn.XLOOKUP($A687,HC!$A:$A,HC!$E:$E,""))</f>
        <v/>
      </c>
      <c r="D687" s="20" t="str">
        <f>IF($A687="","",_xlfn.XLOOKUP($A687,HC!$A:$A,HC!$D:$D,""))</f>
        <v/>
      </c>
      <c r="E687" s="68" t="str">
        <f>IF(OR($A687="",$AE$3=""),"",IFERROR(IF(ISBLANK(INDEX('Agents Shift'!$F:$S,MATCH($A687,'Agents Shift'!$B:$B,0),$AE$3)),"",INDEX('Agents Shift'!$F:$S,MATCH($A687,'Agents Shift'!$B:$B,0),$AE$3)),""))</f>
        <v/>
      </c>
      <c r="F687" s="68" t="str">
        <f>IF(OR($A687="",$AE$3=""),"",IFERROR(IF(ISBLANK(INDEX('Agents Shift'!$F:$S,MATCH($A687,'Agents Shift'!$B:$B,0),$AE$3+1)),"",INDEX('Agents Shift'!$F:$S,MATCH($A687,'Agents Shift'!$B:$B,0),$AE$3+1)),""))</f>
        <v/>
      </c>
      <c r="G687" s="20" t="str">
        <f>IF($A687="","",_xlfn.XLOOKUP($A687,HC!$A:$A,HC!$C:$C,""))</f>
        <v/>
      </c>
      <c r="H687" s="20" t="str">
        <f t="shared" si="130"/>
        <v/>
      </c>
      <c r="I687" s="19" t="str">
        <f t="shared" si="131"/>
        <v/>
      </c>
      <c r="J687" s="19" t="str">
        <f>IF(OR($A687="",$H687=""),"",IF($H687="Not in Web Tool","Unmatched",_xlfn.XLOOKUP($H687,'RAW Data'!$E:$E,'RAW Data'!$F:$F,"Unmapped")))</f>
        <v/>
      </c>
      <c r="K687" s="19" t="str">
        <f t="shared" si="132"/>
        <v/>
      </c>
      <c r="M687" s="21" t="str">
        <f t="shared" si="133"/>
        <v/>
      </c>
      <c r="N687" s="21" t="str">
        <f t="shared" si="134"/>
        <v/>
      </c>
      <c r="P687" s="22" t="s">
        <v>352</v>
      </c>
      <c r="Q687" s="23">
        <v>683</v>
      </c>
      <c r="R687" s="23" t="str">
        <f>IF($C$3="Live Paste",IF($P687="","",$P687&amp;""),IF($AD$3="","",INDEX('Extraction History'!$A$3:$DT$9102,$Q687,$AD$3)&amp;""))</f>
        <v> 6  3  8</v>
      </c>
      <c r="S687" s="23">
        <f t="shared" si="141"/>
        <v>4095</v>
      </c>
      <c r="T687" s="23" t="str">
        <f t="shared" si="135"/>
        <v/>
      </c>
      <c r="U687" s="23" t="str">
        <f t="shared" si="136"/>
        <v/>
      </c>
      <c r="V687" s="24" t="str">
        <f t="shared" si="137"/>
        <v/>
      </c>
      <c r="W687" s="23">
        <f t="shared" si="142"/>
        <v>4096</v>
      </c>
      <c r="X687" s="23" t="str">
        <f t="shared" si="138"/>
        <v/>
      </c>
      <c r="Y687" s="23" t="str">
        <f t="shared" si="139"/>
        <v/>
      </c>
      <c r="Z687" s="23" t="str">
        <f t="shared" si="140"/>
        <v/>
      </c>
      <c r="AA687" s="25" t="str">
        <f>IF($U687="","",IF(COUNTIF(HC!$C:$C,$U687)&gt;0,"Y",IF(COUNTIF($U$5:$U687,$U687)=1,"N","dup")))</f>
        <v/>
      </c>
    </row>
    <row r="688" spans="1:27" x14ac:dyDescent="0.3">
      <c r="A688" s="19" t="str">
        <f>IF(INDEX('Agents Shift'!$B:$B,ROW())="","",INDEX('Agents Shift'!$B:$B,ROW()))</f>
        <v/>
      </c>
      <c r="B688" s="20" t="str">
        <f>IF($A688="","",_xlfn.XLOOKUP($A688,HC!$A:$A,HC!$B:$B,""))</f>
        <v/>
      </c>
      <c r="C688" s="19" t="str">
        <f>IF($A688="","",_xlfn.XLOOKUP($A688,HC!$A:$A,HC!$E:$E,""))</f>
        <v/>
      </c>
      <c r="D688" s="20" t="str">
        <f>IF($A688="","",_xlfn.XLOOKUP($A688,HC!$A:$A,HC!$D:$D,""))</f>
        <v/>
      </c>
      <c r="E688" s="68" t="str">
        <f>IF(OR($A688="",$AE$3=""),"",IFERROR(IF(ISBLANK(INDEX('Agents Shift'!$F:$S,MATCH($A688,'Agents Shift'!$B:$B,0),$AE$3)),"",INDEX('Agents Shift'!$F:$S,MATCH($A688,'Agents Shift'!$B:$B,0),$AE$3)),""))</f>
        <v/>
      </c>
      <c r="F688" s="68" t="str">
        <f>IF(OR($A688="",$AE$3=""),"",IFERROR(IF(ISBLANK(INDEX('Agents Shift'!$F:$S,MATCH($A688,'Agents Shift'!$B:$B,0),$AE$3+1)),"",INDEX('Agents Shift'!$F:$S,MATCH($A688,'Agents Shift'!$B:$B,0),$AE$3+1)),""))</f>
        <v/>
      </c>
      <c r="G688" s="20" t="str">
        <f>IF($A688="","",_xlfn.XLOOKUP($A688,HC!$A:$A,HC!$C:$C,""))</f>
        <v/>
      </c>
      <c r="H688" s="20" t="str">
        <f t="shared" si="130"/>
        <v/>
      </c>
      <c r="I688" s="19" t="str">
        <f t="shared" si="131"/>
        <v/>
      </c>
      <c r="J688" s="19" t="str">
        <f>IF(OR($A688="",$H688=""),"",IF($H688="Not in Web Tool","Unmatched",_xlfn.XLOOKUP($H688,'RAW Data'!$E:$E,'RAW Data'!$F:$F,"Unmapped")))</f>
        <v/>
      </c>
      <c r="K688" s="19" t="str">
        <f t="shared" si="132"/>
        <v/>
      </c>
      <c r="M688" s="21" t="str">
        <f t="shared" si="133"/>
        <v/>
      </c>
      <c r="N688" s="21" t="str">
        <f t="shared" si="134"/>
        <v/>
      </c>
      <c r="P688" s="22" t="s">
        <v>353</v>
      </c>
      <c r="Q688" s="23">
        <v>684</v>
      </c>
      <c r="R688" s="23" t="str">
        <f>IF($C$3="Live Paste",IF($P688="","",$P688&amp;""),IF($AD$3="","",INDEX('Extraction History'!$A$3:$DT$9102,$Q688,$AD$3)&amp;""))</f>
        <v> --:--:--  --:--:-- 9 June 2026 09:01 · 06:59:05</v>
      </c>
      <c r="S688" s="23">
        <f t="shared" si="141"/>
        <v>4101</v>
      </c>
      <c r="T688" s="23" t="str">
        <f t="shared" si="135"/>
        <v/>
      </c>
      <c r="U688" s="23" t="str">
        <f t="shared" si="136"/>
        <v/>
      </c>
      <c r="V688" s="24" t="str">
        <f t="shared" si="137"/>
        <v/>
      </c>
      <c r="W688" s="23">
        <f t="shared" si="142"/>
        <v>4102</v>
      </c>
      <c r="X688" s="23" t="str">
        <f t="shared" si="138"/>
        <v/>
      </c>
      <c r="Y688" s="23" t="str">
        <f t="shared" si="139"/>
        <v/>
      </c>
      <c r="Z688" s="23" t="str">
        <f t="shared" si="140"/>
        <v/>
      </c>
      <c r="AA688" s="25" t="str">
        <f>IF($U688="","",IF(COUNTIF(HC!$C:$C,$U688)&gt;0,"Y",IF(COUNTIF($U$5:$U688,$U688)=1,"N","dup")))</f>
        <v/>
      </c>
    </row>
    <row r="689" spans="1:27" x14ac:dyDescent="0.3">
      <c r="A689" s="19" t="str">
        <f>IF(INDEX('Agents Shift'!$B:$B,ROW())="","",INDEX('Agents Shift'!$B:$B,ROW()))</f>
        <v/>
      </c>
      <c r="B689" s="20" t="str">
        <f>IF($A689="","",_xlfn.XLOOKUP($A689,HC!$A:$A,HC!$B:$B,""))</f>
        <v/>
      </c>
      <c r="C689" s="19" t="str">
        <f>IF($A689="","",_xlfn.XLOOKUP($A689,HC!$A:$A,HC!$E:$E,""))</f>
        <v/>
      </c>
      <c r="D689" s="20" t="str">
        <f>IF($A689="","",_xlfn.XLOOKUP($A689,HC!$A:$A,HC!$D:$D,""))</f>
        <v/>
      </c>
      <c r="E689" s="68" t="str">
        <f>IF(OR($A689="",$AE$3=""),"",IFERROR(IF(ISBLANK(INDEX('Agents Shift'!$F:$S,MATCH($A689,'Agents Shift'!$B:$B,0),$AE$3)),"",INDEX('Agents Shift'!$F:$S,MATCH($A689,'Agents Shift'!$B:$B,0),$AE$3)),""))</f>
        <v/>
      </c>
      <c r="F689" s="68" t="str">
        <f>IF(OR($A689="",$AE$3=""),"",IFERROR(IF(ISBLANK(INDEX('Agents Shift'!$F:$S,MATCH($A689,'Agents Shift'!$B:$B,0),$AE$3+1)),"",INDEX('Agents Shift'!$F:$S,MATCH($A689,'Agents Shift'!$B:$B,0),$AE$3+1)),""))</f>
        <v/>
      </c>
      <c r="G689" s="20" t="str">
        <f>IF($A689="","",_xlfn.XLOOKUP($A689,HC!$A:$A,HC!$C:$C,""))</f>
        <v/>
      </c>
      <c r="H689" s="20" t="str">
        <f t="shared" si="130"/>
        <v/>
      </c>
      <c r="I689" s="19" t="str">
        <f t="shared" si="131"/>
        <v/>
      </c>
      <c r="J689" s="19" t="str">
        <f>IF(OR($A689="",$H689=""),"",IF($H689="Not in Web Tool","Unmatched",_xlfn.XLOOKUP($H689,'RAW Data'!$E:$E,'RAW Data'!$F:$F,"Unmapped")))</f>
        <v/>
      </c>
      <c r="K689" s="19" t="str">
        <f t="shared" si="132"/>
        <v/>
      </c>
      <c r="M689" s="21" t="str">
        <f t="shared" si="133"/>
        <v/>
      </c>
      <c r="N689" s="21" t="str">
        <f t="shared" si="134"/>
        <v/>
      </c>
      <c r="P689" s="22" t="s">
        <v>34</v>
      </c>
      <c r="Q689" s="23">
        <v>685</v>
      </c>
      <c r="R689" s="23" t="str">
        <f>IF($C$3="Live Paste",IF($P689="","",$P689&amp;""),IF($AD$3="","",INDEX('Extraction History'!$A$3:$DT$9102,$Q689,$AD$3)&amp;""))</f>
        <v>Employee State</v>
      </c>
      <c r="S689" s="23">
        <f t="shared" si="141"/>
        <v>4107</v>
      </c>
      <c r="T689" s="23" t="str">
        <f t="shared" si="135"/>
        <v/>
      </c>
      <c r="U689" s="23" t="str">
        <f t="shared" si="136"/>
        <v/>
      </c>
      <c r="V689" s="24" t="str">
        <f t="shared" si="137"/>
        <v/>
      </c>
      <c r="W689" s="23">
        <f t="shared" si="142"/>
        <v>4108</v>
      </c>
      <c r="X689" s="23" t="str">
        <f t="shared" si="138"/>
        <v/>
      </c>
      <c r="Y689" s="23" t="str">
        <f t="shared" si="139"/>
        <v/>
      </c>
      <c r="Z689" s="23" t="str">
        <f t="shared" si="140"/>
        <v/>
      </c>
      <c r="AA689" s="25" t="str">
        <f>IF($U689="","",IF(COUNTIF(HC!$C:$C,$U689)&gt;0,"Y",IF(COUNTIF($U$5:$U689,$U689)=1,"N","dup")))</f>
        <v/>
      </c>
    </row>
    <row r="690" spans="1:27" x14ac:dyDescent="0.3">
      <c r="A690" s="19" t="str">
        <f>IF(INDEX('Agents Shift'!$B:$B,ROW())="","",INDEX('Agents Shift'!$B:$B,ROW()))</f>
        <v/>
      </c>
      <c r="B690" s="20" t="str">
        <f>IF($A690="","",_xlfn.XLOOKUP($A690,HC!$A:$A,HC!$B:$B,""))</f>
        <v/>
      </c>
      <c r="C690" s="19" t="str">
        <f>IF($A690="","",_xlfn.XLOOKUP($A690,HC!$A:$A,HC!$E:$E,""))</f>
        <v/>
      </c>
      <c r="D690" s="20" t="str">
        <f>IF($A690="","",_xlfn.XLOOKUP($A690,HC!$A:$A,HC!$D:$D,""))</f>
        <v/>
      </c>
      <c r="E690" s="68" t="str">
        <f>IF(OR($A690="",$AE$3=""),"",IFERROR(IF(ISBLANK(INDEX('Agents Shift'!$F:$S,MATCH($A690,'Agents Shift'!$B:$B,0),$AE$3)),"",INDEX('Agents Shift'!$F:$S,MATCH($A690,'Agents Shift'!$B:$B,0),$AE$3)),""))</f>
        <v/>
      </c>
      <c r="F690" s="68" t="str">
        <f>IF(OR($A690="",$AE$3=""),"",IFERROR(IF(ISBLANK(INDEX('Agents Shift'!$F:$S,MATCH($A690,'Agents Shift'!$B:$B,0),$AE$3+1)),"",INDEX('Agents Shift'!$F:$S,MATCH($A690,'Agents Shift'!$B:$B,0),$AE$3+1)),""))</f>
        <v/>
      </c>
      <c r="G690" s="20" t="str">
        <f>IF($A690="","",_xlfn.XLOOKUP($A690,HC!$A:$A,HC!$C:$C,""))</f>
        <v/>
      </c>
      <c r="H690" s="20" t="str">
        <f t="shared" si="130"/>
        <v/>
      </c>
      <c r="I690" s="19" t="str">
        <f t="shared" si="131"/>
        <v/>
      </c>
      <c r="J690" s="19" t="str">
        <f>IF(OR($A690="",$H690=""),"",IF($H690="Not in Web Tool","Unmatched",_xlfn.XLOOKUP($H690,'RAW Data'!$E:$E,'RAW Data'!$F:$F,"Unmapped")))</f>
        <v/>
      </c>
      <c r="K690" s="19" t="str">
        <f t="shared" si="132"/>
        <v/>
      </c>
      <c r="M690" s="21" t="str">
        <f t="shared" si="133"/>
        <v/>
      </c>
      <c r="N690" s="21" t="str">
        <f t="shared" si="134"/>
        <v/>
      </c>
      <c r="P690" s="22" t="s">
        <v>39</v>
      </c>
      <c r="Q690" s="23">
        <v>686</v>
      </c>
      <c r="R690" s="23" t="str">
        <f>IF($C$3="Live Paste",IF($P690="","",$P690&amp;""),IF($AD$3="","",INDEX('Extraction History'!$A$3:$DT$9102,$Q690,$AD$3)&amp;""))</f>
        <v>DA</v>
      </c>
      <c r="S690" s="23">
        <f t="shared" si="141"/>
        <v>4113</v>
      </c>
      <c r="T690" s="23" t="str">
        <f t="shared" si="135"/>
        <v/>
      </c>
      <c r="U690" s="23" t="str">
        <f t="shared" si="136"/>
        <v/>
      </c>
      <c r="V690" s="24" t="str">
        <f t="shared" si="137"/>
        <v/>
      </c>
      <c r="W690" s="23">
        <f t="shared" si="142"/>
        <v>4114</v>
      </c>
      <c r="X690" s="23" t="str">
        <f t="shared" si="138"/>
        <v/>
      </c>
      <c r="Y690" s="23" t="str">
        <f t="shared" si="139"/>
        <v/>
      </c>
      <c r="Z690" s="23" t="str">
        <f t="shared" si="140"/>
        <v/>
      </c>
      <c r="AA690" s="25" t="str">
        <f>IF($U690="","",IF(COUNTIF(HC!$C:$C,$U690)&gt;0,"Y",IF(COUNTIF($U$5:$U690,$U690)=1,"N","dup")))</f>
        <v/>
      </c>
    </row>
    <row r="691" spans="1:27" x14ac:dyDescent="0.3">
      <c r="A691" s="19" t="str">
        <f>IF(INDEX('Agents Shift'!$B:$B,ROW())="","",INDEX('Agents Shift'!$B:$B,ROW()))</f>
        <v/>
      </c>
      <c r="B691" s="20" t="str">
        <f>IF($A691="","",_xlfn.XLOOKUP($A691,HC!$A:$A,HC!$B:$B,""))</f>
        <v/>
      </c>
      <c r="C691" s="19" t="str">
        <f>IF($A691="","",_xlfn.XLOOKUP($A691,HC!$A:$A,HC!$E:$E,""))</f>
        <v/>
      </c>
      <c r="D691" s="20" t="str">
        <f>IF($A691="","",_xlfn.XLOOKUP($A691,HC!$A:$A,HC!$D:$D,""))</f>
        <v/>
      </c>
      <c r="E691" s="68" t="str">
        <f>IF(OR($A691="",$AE$3=""),"",IFERROR(IF(ISBLANK(INDEX('Agents Shift'!$F:$S,MATCH($A691,'Agents Shift'!$B:$B,0),$AE$3)),"",INDEX('Agents Shift'!$F:$S,MATCH($A691,'Agents Shift'!$B:$B,0),$AE$3)),""))</f>
        <v/>
      </c>
      <c r="F691" s="68" t="str">
        <f>IF(OR($A691="",$AE$3=""),"",IFERROR(IF(ISBLANK(INDEX('Agents Shift'!$F:$S,MATCH($A691,'Agents Shift'!$B:$B,0),$AE$3+1)),"",INDEX('Agents Shift'!$F:$S,MATCH($A691,'Agents Shift'!$B:$B,0),$AE$3+1)),""))</f>
        <v/>
      </c>
      <c r="G691" s="20" t="str">
        <f>IF($A691="","",_xlfn.XLOOKUP($A691,HC!$A:$A,HC!$C:$C,""))</f>
        <v/>
      </c>
      <c r="H691" s="20" t="str">
        <f t="shared" si="130"/>
        <v/>
      </c>
      <c r="I691" s="19" t="str">
        <f t="shared" si="131"/>
        <v/>
      </c>
      <c r="J691" s="19" t="str">
        <f>IF(OR($A691="",$H691=""),"",IF($H691="Not in Web Tool","Unmatched",_xlfn.XLOOKUP($H691,'RAW Data'!$E:$E,'RAW Data'!$F:$F,"Unmapped")))</f>
        <v/>
      </c>
      <c r="K691" s="19" t="str">
        <f t="shared" si="132"/>
        <v/>
      </c>
      <c r="M691" s="21" t="str">
        <f t="shared" si="133"/>
        <v/>
      </c>
      <c r="N691" s="21" t="str">
        <f t="shared" si="134"/>
        <v/>
      </c>
      <c r="P691" s="22" t="s">
        <v>354</v>
      </c>
      <c r="Q691" s="23">
        <v>687</v>
      </c>
      <c r="R691" s="23" t="str">
        <f>IF($C$3="Live Paste",IF($P691="","",$P691&amp;""),IF($AD$3="","",INDEX('Extraction History'!$A$3:$DT$9102,$Q691,$AD$3)&amp;""))</f>
        <v>Dummy_USR 64 20417</v>
      </c>
      <c r="S691" s="23">
        <f t="shared" si="141"/>
        <v>4119</v>
      </c>
      <c r="T691" s="23" t="str">
        <f t="shared" si="135"/>
        <v/>
      </c>
      <c r="U691" s="23" t="str">
        <f t="shared" si="136"/>
        <v/>
      </c>
      <c r="V691" s="24" t="str">
        <f t="shared" si="137"/>
        <v/>
      </c>
      <c r="W691" s="23">
        <f t="shared" si="142"/>
        <v>4120</v>
      </c>
      <c r="X691" s="23" t="str">
        <f t="shared" si="138"/>
        <v/>
      </c>
      <c r="Y691" s="23" t="str">
        <f t="shared" si="139"/>
        <v/>
      </c>
      <c r="Z691" s="23" t="str">
        <f t="shared" si="140"/>
        <v/>
      </c>
      <c r="AA691" s="25" t="str">
        <f>IF($U691="","",IF(COUNTIF(HC!$C:$C,$U691)&gt;0,"Y",IF(COUNTIF($U$5:$U691,$U691)=1,"N","dup")))</f>
        <v/>
      </c>
    </row>
    <row r="692" spans="1:27" x14ac:dyDescent="0.3">
      <c r="A692" s="19" t="str">
        <f>IF(INDEX('Agents Shift'!$B:$B,ROW())="","",INDEX('Agents Shift'!$B:$B,ROW()))</f>
        <v/>
      </c>
      <c r="B692" s="20" t="str">
        <f>IF($A692="","",_xlfn.XLOOKUP($A692,HC!$A:$A,HC!$B:$B,""))</f>
        <v/>
      </c>
      <c r="C692" s="19" t="str">
        <f>IF($A692="","",_xlfn.XLOOKUP($A692,HC!$A:$A,HC!$E:$E,""))</f>
        <v/>
      </c>
      <c r="D692" s="20" t="str">
        <f>IF($A692="","",_xlfn.XLOOKUP($A692,HC!$A:$A,HC!$D:$D,""))</f>
        <v/>
      </c>
      <c r="E692" s="68" t="str">
        <f>IF(OR($A692="",$AE$3=""),"",IFERROR(IF(ISBLANK(INDEX('Agents Shift'!$F:$S,MATCH($A692,'Agents Shift'!$B:$B,0),$AE$3)),"",INDEX('Agents Shift'!$F:$S,MATCH($A692,'Agents Shift'!$B:$B,0),$AE$3)),""))</f>
        <v/>
      </c>
      <c r="F692" s="68" t="str">
        <f>IF(OR($A692="",$AE$3=""),"",IFERROR(IF(ISBLANK(INDEX('Agents Shift'!$F:$S,MATCH($A692,'Agents Shift'!$B:$B,0),$AE$3+1)),"",INDEX('Agents Shift'!$F:$S,MATCH($A692,'Agents Shift'!$B:$B,0),$AE$3+1)),""))</f>
        <v/>
      </c>
      <c r="G692" s="20" t="str">
        <f>IF($A692="","",_xlfn.XLOOKUP($A692,HC!$A:$A,HC!$C:$C,""))</f>
        <v/>
      </c>
      <c r="H692" s="20" t="str">
        <f t="shared" si="130"/>
        <v/>
      </c>
      <c r="I692" s="19" t="str">
        <f t="shared" si="131"/>
        <v/>
      </c>
      <c r="J692" s="19" t="str">
        <f>IF(OR($A692="",$H692=""),"",IF($H692="Not in Web Tool","Unmatched",_xlfn.XLOOKUP($H692,'RAW Data'!$E:$E,'RAW Data'!$F:$F,"Unmapped")))</f>
        <v/>
      </c>
      <c r="K692" s="19" t="str">
        <f t="shared" si="132"/>
        <v/>
      </c>
      <c r="M692" s="21" t="str">
        <f t="shared" si="133"/>
        <v/>
      </c>
      <c r="N692" s="21" t="str">
        <f t="shared" si="134"/>
        <v/>
      </c>
      <c r="P692" s="22" t="s">
        <v>355</v>
      </c>
      <c r="Q692" s="23">
        <v>688</v>
      </c>
      <c r="R692" s="23" t="str">
        <f>IF($C$3="Live Paste",IF($P692="","",$P692&amp;""),IF($AD$3="","",INDEX('Extraction History'!$A$3:$DT$9102,$Q692,$AD$3)&amp;""))</f>
        <v>1st Login · 11:37</v>
      </c>
      <c r="S692" s="23">
        <f t="shared" si="141"/>
        <v>4125</v>
      </c>
      <c r="T692" s="23" t="str">
        <f t="shared" si="135"/>
        <v/>
      </c>
      <c r="U692" s="23" t="str">
        <f t="shared" si="136"/>
        <v/>
      </c>
      <c r="V692" s="24" t="str">
        <f t="shared" si="137"/>
        <v/>
      </c>
      <c r="W692" s="23">
        <f t="shared" si="142"/>
        <v>4126</v>
      </c>
      <c r="X692" s="23" t="str">
        <f t="shared" si="138"/>
        <v/>
      </c>
      <c r="Y692" s="23" t="str">
        <f t="shared" si="139"/>
        <v/>
      </c>
      <c r="Z692" s="23" t="str">
        <f t="shared" si="140"/>
        <v/>
      </c>
      <c r="AA692" s="25" t="str">
        <f>IF($U692="","",IF(COUNTIF(HC!$C:$C,$U692)&gt;0,"Y",IF(COUNTIF($U$5:$U692,$U692)=1,"N","dup")))</f>
        <v/>
      </c>
    </row>
    <row r="693" spans="1:27" x14ac:dyDescent="0.3">
      <c r="A693" s="19" t="str">
        <f>IF(INDEX('Agents Shift'!$B:$B,ROW())="","",INDEX('Agents Shift'!$B:$B,ROW()))</f>
        <v/>
      </c>
      <c r="B693" s="20" t="str">
        <f>IF($A693="","",_xlfn.XLOOKUP($A693,HC!$A:$A,HC!$B:$B,""))</f>
        <v/>
      </c>
      <c r="C693" s="19" t="str">
        <f>IF($A693="","",_xlfn.XLOOKUP($A693,HC!$A:$A,HC!$E:$E,""))</f>
        <v/>
      </c>
      <c r="D693" s="20" t="str">
        <f>IF($A693="","",_xlfn.XLOOKUP($A693,HC!$A:$A,HC!$D:$D,""))</f>
        <v/>
      </c>
      <c r="E693" s="68" t="str">
        <f>IF(OR($A693="",$AE$3=""),"",IFERROR(IF(ISBLANK(INDEX('Agents Shift'!$F:$S,MATCH($A693,'Agents Shift'!$B:$B,0),$AE$3)),"",INDEX('Agents Shift'!$F:$S,MATCH($A693,'Agents Shift'!$B:$B,0),$AE$3)),""))</f>
        <v/>
      </c>
      <c r="F693" s="68" t="str">
        <f>IF(OR($A693="",$AE$3=""),"",IFERROR(IF(ISBLANK(INDEX('Agents Shift'!$F:$S,MATCH($A693,'Agents Shift'!$B:$B,0),$AE$3+1)),"",INDEX('Agents Shift'!$F:$S,MATCH($A693,'Agents Shift'!$B:$B,0),$AE$3+1)),""))</f>
        <v/>
      </c>
      <c r="G693" s="20" t="str">
        <f>IF($A693="","",_xlfn.XLOOKUP($A693,HC!$A:$A,HC!$C:$C,""))</f>
        <v/>
      </c>
      <c r="H693" s="20" t="str">
        <f t="shared" si="130"/>
        <v/>
      </c>
      <c r="I693" s="19" t="str">
        <f t="shared" si="131"/>
        <v/>
      </c>
      <c r="J693" s="19" t="str">
        <f>IF(OR($A693="",$H693=""),"",IF($H693="Not in Web Tool","Unmatched",_xlfn.XLOOKUP($H693,'RAW Data'!$E:$E,'RAW Data'!$F:$F,"Unmapped")))</f>
        <v/>
      </c>
      <c r="K693" s="19" t="str">
        <f t="shared" si="132"/>
        <v/>
      </c>
      <c r="M693" s="21" t="str">
        <f t="shared" si="133"/>
        <v/>
      </c>
      <c r="N693" s="21" t="str">
        <f t="shared" si="134"/>
        <v/>
      </c>
      <c r="P693" s="22" t="s">
        <v>356</v>
      </c>
      <c r="Q693" s="23">
        <v>689</v>
      </c>
      <c r="R693" s="23" t="str">
        <f>IF($C$3="Live Paste",IF($P693="","",$P693&amp;""),IF($AD$3="","",INDEX('Extraction History'!$A$3:$DT$9102,$Q693,$AD$3)&amp;""))</f>
        <v> 4  3  5</v>
      </c>
      <c r="S693" s="23">
        <f t="shared" si="141"/>
        <v>4131</v>
      </c>
      <c r="T693" s="23" t="str">
        <f t="shared" si="135"/>
        <v/>
      </c>
      <c r="U693" s="23" t="str">
        <f t="shared" si="136"/>
        <v/>
      </c>
      <c r="V693" s="24" t="str">
        <f t="shared" si="137"/>
        <v/>
      </c>
      <c r="W693" s="23">
        <f t="shared" si="142"/>
        <v>4132</v>
      </c>
      <c r="X693" s="23" t="str">
        <f t="shared" si="138"/>
        <v/>
      </c>
      <c r="Y693" s="23" t="str">
        <f t="shared" si="139"/>
        <v/>
      </c>
      <c r="Z693" s="23" t="str">
        <f t="shared" si="140"/>
        <v/>
      </c>
      <c r="AA693" s="25" t="str">
        <f>IF($U693="","",IF(COUNTIF(HC!$C:$C,$U693)&gt;0,"Y",IF(COUNTIF($U$5:$U693,$U693)=1,"N","dup")))</f>
        <v/>
      </c>
    </row>
    <row r="694" spans="1:27" x14ac:dyDescent="0.3">
      <c r="A694" s="19" t="str">
        <f>IF(INDEX('Agents Shift'!$B:$B,ROW())="","",INDEX('Agents Shift'!$B:$B,ROW()))</f>
        <v/>
      </c>
      <c r="B694" s="20" t="str">
        <f>IF($A694="","",_xlfn.XLOOKUP($A694,HC!$A:$A,HC!$B:$B,""))</f>
        <v/>
      </c>
      <c r="C694" s="19" t="str">
        <f>IF($A694="","",_xlfn.XLOOKUP($A694,HC!$A:$A,HC!$E:$E,""))</f>
        <v/>
      </c>
      <c r="D694" s="20" t="str">
        <f>IF($A694="","",_xlfn.XLOOKUP($A694,HC!$A:$A,HC!$D:$D,""))</f>
        <v/>
      </c>
      <c r="E694" s="68" t="str">
        <f>IF(OR($A694="",$AE$3=""),"",IFERROR(IF(ISBLANK(INDEX('Agents Shift'!$F:$S,MATCH($A694,'Agents Shift'!$B:$B,0),$AE$3)),"",INDEX('Agents Shift'!$F:$S,MATCH($A694,'Agents Shift'!$B:$B,0),$AE$3)),""))</f>
        <v/>
      </c>
      <c r="F694" s="68" t="str">
        <f>IF(OR($A694="",$AE$3=""),"",IFERROR(IF(ISBLANK(INDEX('Agents Shift'!$F:$S,MATCH($A694,'Agents Shift'!$B:$B,0),$AE$3+1)),"",INDEX('Agents Shift'!$F:$S,MATCH($A694,'Agents Shift'!$B:$B,0),$AE$3+1)),""))</f>
        <v/>
      </c>
      <c r="G694" s="20" t="str">
        <f>IF($A694="","",_xlfn.XLOOKUP($A694,HC!$A:$A,HC!$C:$C,""))</f>
        <v/>
      </c>
      <c r="H694" s="20" t="str">
        <f t="shared" si="130"/>
        <v/>
      </c>
      <c r="I694" s="19" t="str">
        <f t="shared" si="131"/>
        <v/>
      </c>
      <c r="J694" s="19" t="str">
        <f>IF(OR($A694="",$H694=""),"",IF($H694="Not in Web Tool","Unmatched",_xlfn.XLOOKUP($H694,'RAW Data'!$E:$E,'RAW Data'!$F:$F,"Unmapped")))</f>
        <v/>
      </c>
      <c r="K694" s="19" t="str">
        <f t="shared" si="132"/>
        <v/>
      </c>
      <c r="M694" s="21" t="str">
        <f t="shared" si="133"/>
        <v/>
      </c>
      <c r="N694" s="21" t="str">
        <f t="shared" si="134"/>
        <v/>
      </c>
      <c r="P694" s="22" t="s">
        <v>357</v>
      </c>
      <c r="Q694" s="23">
        <v>690</v>
      </c>
      <c r="R694" s="23" t="str">
        <f>IF($C$3="Live Paste",IF($P694="","",$P694&amp;""),IF($AD$3="","",INDEX('Extraction History'!$A$3:$DT$9102,$Q694,$AD$3)&amp;""))</f>
        <v> --:--:--  --:--:-- 9 June 2026 09:03 · 06:56:37</v>
      </c>
      <c r="S694" s="23">
        <f t="shared" si="141"/>
        <v>4137</v>
      </c>
      <c r="T694" s="23" t="str">
        <f t="shared" si="135"/>
        <v/>
      </c>
      <c r="U694" s="23" t="str">
        <f t="shared" si="136"/>
        <v/>
      </c>
      <c r="V694" s="24" t="str">
        <f t="shared" si="137"/>
        <v/>
      </c>
      <c r="W694" s="23">
        <f t="shared" si="142"/>
        <v>4138</v>
      </c>
      <c r="X694" s="23" t="str">
        <f t="shared" si="138"/>
        <v/>
      </c>
      <c r="Y694" s="23" t="str">
        <f t="shared" si="139"/>
        <v/>
      </c>
      <c r="Z694" s="23" t="str">
        <f t="shared" si="140"/>
        <v/>
      </c>
      <c r="AA694" s="25" t="str">
        <f>IF($U694="","",IF(COUNTIF(HC!$C:$C,$U694)&gt;0,"Y",IF(COUNTIF($U$5:$U694,$U694)=1,"N","dup")))</f>
        <v/>
      </c>
    </row>
    <row r="695" spans="1:27" x14ac:dyDescent="0.3">
      <c r="A695" s="19" t="str">
        <f>IF(INDEX('Agents Shift'!$B:$B,ROW())="","",INDEX('Agents Shift'!$B:$B,ROW()))</f>
        <v/>
      </c>
      <c r="B695" s="20" t="str">
        <f>IF($A695="","",_xlfn.XLOOKUP($A695,HC!$A:$A,HC!$B:$B,""))</f>
        <v/>
      </c>
      <c r="C695" s="19" t="str">
        <f>IF($A695="","",_xlfn.XLOOKUP($A695,HC!$A:$A,HC!$E:$E,""))</f>
        <v/>
      </c>
      <c r="D695" s="20" t="str">
        <f>IF($A695="","",_xlfn.XLOOKUP($A695,HC!$A:$A,HC!$D:$D,""))</f>
        <v/>
      </c>
      <c r="E695" s="68" t="str">
        <f>IF(OR($A695="",$AE$3=""),"",IFERROR(IF(ISBLANK(INDEX('Agents Shift'!$F:$S,MATCH($A695,'Agents Shift'!$B:$B,0),$AE$3)),"",INDEX('Agents Shift'!$F:$S,MATCH($A695,'Agents Shift'!$B:$B,0),$AE$3)),""))</f>
        <v/>
      </c>
      <c r="F695" s="68" t="str">
        <f>IF(OR($A695="",$AE$3=""),"",IFERROR(IF(ISBLANK(INDEX('Agents Shift'!$F:$S,MATCH($A695,'Agents Shift'!$B:$B,0),$AE$3+1)),"",INDEX('Agents Shift'!$F:$S,MATCH($A695,'Agents Shift'!$B:$B,0),$AE$3+1)),""))</f>
        <v/>
      </c>
      <c r="G695" s="20" t="str">
        <f>IF($A695="","",_xlfn.XLOOKUP($A695,HC!$A:$A,HC!$C:$C,""))</f>
        <v/>
      </c>
      <c r="H695" s="20" t="str">
        <f t="shared" si="130"/>
        <v/>
      </c>
      <c r="I695" s="19" t="str">
        <f t="shared" si="131"/>
        <v/>
      </c>
      <c r="J695" s="19" t="str">
        <f>IF(OR($A695="",$H695=""),"",IF($H695="Not in Web Tool","Unmatched",_xlfn.XLOOKUP($H695,'RAW Data'!$E:$E,'RAW Data'!$F:$F,"Unmapped")))</f>
        <v/>
      </c>
      <c r="K695" s="19" t="str">
        <f t="shared" si="132"/>
        <v/>
      </c>
      <c r="M695" s="21" t="str">
        <f t="shared" si="133"/>
        <v/>
      </c>
      <c r="N695" s="21" t="str">
        <f t="shared" si="134"/>
        <v/>
      </c>
      <c r="P695" s="22" t="s">
        <v>34</v>
      </c>
      <c r="Q695" s="23">
        <v>691</v>
      </c>
      <c r="R695" s="23" t="str">
        <f>IF($C$3="Live Paste",IF($P695="","",$P695&amp;""),IF($AD$3="","",INDEX('Extraction History'!$A$3:$DT$9102,$Q695,$AD$3)&amp;""))</f>
        <v>Employee State</v>
      </c>
      <c r="S695" s="23">
        <f t="shared" si="141"/>
        <v>4143</v>
      </c>
      <c r="T695" s="23" t="str">
        <f t="shared" si="135"/>
        <v/>
      </c>
      <c r="U695" s="23" t="str">
        <f t="shared" si="136"/>
        <v/>
      </c>
      <c r="V695" s="24" t="str">
        <f t="shared" si="137"/>
        <v/>
      </c>
      <c r="W695" s="23">
        <f t="shared" si="142"/>
        <v>4144</v>
      </c>
      <c r="X695" s="23" t="str">
        <f t="shared" si="138"/>
        <v/>
      </c>
      <c r="Y695" s="23" t="str">
        <f t="shared" si="139"/>
        <v/>
      </c>
      <c r="Z695" s="23" t="str">
        <f t="shared" si="140"/>
        <v/>
      </c>
      <c r="AA695" s="25" t="str">
        <f>IF($U695="","",IF(COUNTIF(HC!$C:$C,$U695)&gt;0,"Y",IF(COUNTIF($U$5:$U695,$U695)=1,"N","dup")))</f>
        <v/>
      </c>
    </row>
    <row r="696" spans="1:27" x14ac:dyDescent="0.3">
      <c r="A696" s="19" t="str">
        <f>IF(INDEX('Agents Shift'!$B:$B,ROW())="","",INDEX('Agents Shift'!$B:$B,ROW()))</f>
        <v/>
      </c>
      <c r="B696" s="20" t="str">
        <f>IF($A696="","",_xlfn.XLOOKUP($A696,HC!$A:$A,HC!$B:$B,""))</f>
        <v/>
      </c>
      <c r="C696" s="19" t="str">
        <f>IF($A696="","",_xlfn.XLOOKUP($A696,HC!$A:$A,HC!$E:$E,""))</f>
        <v/>
      </c>
      <c r="D696" s="20" t="str">
        <f>IF($A696="","",_xlfn.XLOOKUP($A696,HC!$A:$A,HC!$D:$D,""))</f>
        <v/>
      </c>
      <c r="E696" s="68" t="str">
        <f>IF(OR($A696="",$AE$3=""),"",IFERROR(IF(ISBLANK(INDEX('Agents Shift'!$F:$S,MATCH($A696,'Agents Shift'!$B:$B,0),$AE$3)),"",INDEX('Agents Shift'!$F:$S,MATCH($A696,'Agents Shift'!$B:$B,0),$AE$3)),""))</f>
        <v/>
      </c>
      <c r="F696" s="68" t="str">
        <f>IF(OR($A696="",$AE$3=""),"",IFERROR(IF(ISBLANK(INDEX('Agents Shift'!$F:$S,MATCH($A696,'Agents Shift'!$B:$B,0),$AE$3+1)),"",INDEX('Agents Shift'!$F:$S,MATCH($A696,'Agents Shift'!$B:$B,0),$AE$3+1)),""))</f>
        <v/>
      </c>
      <c r="G696" s="20" t="str">
        <f>IF($A696="","",_xlfn.XLOOKUP($A696,HC!$A:$A,HC!$C:$C,""))</f>
        <v/>
      </c>
      <c r="H696" s="20" t="str">
        <f t="shared" si="130"/>
        <v/>
      </c>
      <c r="I696" s="19" t="str">
        <f t="shared" si="131"/>
        <v/>
      </c>
      <c r="J696" s="19" t="str">
        <f>IF(OR($A696="",$H696=""),"",IF($H696="Not in Web Tool","Unmatched",_xlfn.XLOOKUP($H696,'RAW Data'!$E:$E,'RAW Data'!$F:$F,"Unmapped")))</f>
        <v/>
      </c>
      <c r="K696" s="19" t="str">
        <f t="shared" si="132"/>
        <v/>
      </c>
      <c r="M696" s="21" t="str">
        <f t="shared" si="133"/>
        <v/>
      </c>
      <c r="N696" s="21" t="str">
        <f t="shared" si="134"/>
        <v/>
      </c>
      <c r="P696" s="22" t="s">
        <v>39</v>
      </c>
      <c r="Q696" s="23">
        <v>692</v>
      </c>
      <c r="R696" s="23" t="str">
        <f>IF($C$3="Live Paste",IF($P696="","",$P696&amp;""),IF($AD$3="","",INDEX('Extraction History'!$A$3:$DT$9102,$Q696,$AD$3)&amp;""))</f>
        <v>DA</v>
      </c>
      <c r="S696" s="23">
        <f t="shared" si="141"/>
        <v>4149</v>
      </c>
      <c r="T696" s="23" t="str">
        <f t="shared" si="135"/>
        <v/>
      </c>
      <c r="U696" s="23" t="str">
        <f t="shared" si="136"/>
        <v/>
      </c>
      <c r="V696" s="24" t="str">
        <f t="shared" si="137"/>
        <v/>
      </c>
      <c r="W696" s="23">
        <f t="shared" si="142"/>
        <v>4150</v>
      </c>
      <c r="X696" s="23" t="str">
        <f t="shared" si="138"/>
        <v/>
      </c>
      <c r="Y696" s="23" t="str">
        <f t="shared" si="139"/>
        <v/>
      </c>
      <c r="Z696" s="23" t="str">
        <f t="shared" si="140"/>
        <v/>
      </c>
      <c r="AA696" s="25" t="str">
        <f>IF($U696="","",IF(COUNTIF(HC!$C:$C,$U696)&gt;0,"Y",IF(COUNTIF($U$5:$U696,$U696)=1,"N","dup")))</f>
        <v/>
      </c>
    </row>
    <row r="697" spans="1:27" x14ac:dyDescent="0.3">
      <c r="A697" s="19" t="str">
        <f>IF(INDEX('Agents Shift'!$B:$B,ROW())="","",INDEX('Agents Shift'!$B:$B,ROW()))</f>
        <v/>
      </c>
      <c r="B697" s="20" t="str">
        <f>IF($A697="","",_xlfn.XLOOKUP($A697,HC!$A:$A,HC!$B:$B,""))</f>
        <v/>
      </c>
      <c r="C697" s="19" t="str">
        <f>IF($A697="","",_xlfn.XLOOKUP($A697,HC!$A:$A,HC!$E:$E,""))</f>
        <v/>
      </c>
      <c r="D697" s="20" t="str">
        <f>IF($A697="","",_xlfn.XLOOKUP($A697,HC!$A:$A,HC!$D:$D,""))</f>
        <v/>
      </c>
      <c r="E697" s="68" t="str">
        <f>IF(OR($A697="",$AE$3=""),"",IFERROR(IF(ISBLANK(INDEX('Agents Shift'!$F:$S,MATCH($A697,'Agents Shift'!$B:$B,0),$AE$3)),"",INDEX('Agents Shift'!$F:$S,MATCH($A697,'Agents Shift'!$B:$B,0),$AE$3)),""))</f>
        <v/>
      </c>
      <c r="F697" s="68" t="str">
        <f>IF(OR($A697="",$AE$3=""),"",IFERROR(IF(ISBLANK(INDEX('Agents Shift'!$F:$S,MATCH($A697,'Agents Shift'!$B:$B,0),$AE$3+1)),"",INDEX('Agents Shift'!$F:$S,MATCH($A697,'Agents Shift'!$B:$B,0),$AE$3+1)),""))</f>
        <v/>
      </c>
      <c r="G697" s="20" t="str">
        <f>IF($A697="","",_xlfn.XLOOKUP($A697,HC!$A:$A,HC!$C:$C,""))</f>
        <v/>
      </c>
      <c r="H697" s="20" t="str">
        <f t="shared" si="130"/>
        <v/>
      </c>
      <c r="I697" s="19" t="str">
        <f t="shared" si="131"/>
        <v/>
      </c>
      <c r="J697" s="19" t="str">
        <f>IF(OR($A697="",$H697=""),"",IF($H697="Not in Web Tool","Unmatched",_xlfn.XLOOKUP($H697,'RAW Data'!$E:$E,'RAW Data'!$F:$F,"Unmapped")))</f>
        <v/>
      </c>
      <c r="K697" s="19" t="str">
        <f t="shared" si="132"/>
        <v/>
      </c>
      <c r="M697" s="21" t="str">
        <f t="shared" si="133"/>
        <v/>
      </c>
      <c r="N697" s="21" t="str">
        <f t="shared" si="134"/>
        <v/>
      </c>
      <c r="P697" s="22" t="s">
        <v>358</v>
      </c>
      <c r="Q697" s="23">
        <v>693</v>
      </c>
      <c r="R697" s="23" t="str">
        <f>IF($C$3="Live Paste",IF($P697="","",$P697&amp;""),IF($AD$3="","",INDEX('Extraction History'!$A$3:$DT$9102,$Q697,$AD$3)&amp;""))</f>
        <v>Dummy_USR 63 20086</v>
      </c>
      <c r="S697" s="23">
        <f t="shared" si="141"/>
        <v>4155</v>
      </c>
      <c r="T697" s="23" t="str">
        <f t="shared" si="135"/>
        <v/>
      </c>
      <c r="U697" s="23" t="str">
        <f t="shared" si="136"/>
        <v/>
      </c>
      <c r="V697" s="24" t="str">
        <f t="shared" si="137"/>
        <v/>
      </c>
      <c r="W697" s="23">
        <f t="shared" si="142"/>
        <v>4156</v>
      </c>
      <c r="X697" s="23" t="str">
        <f t="shared" si="138"/>
        <v/>
      </c>
      <c r="Y697" s="23" t="str">
        <f t="shared" si="139"/>
        <v/>
      </c>
      <c r="Z697" s="23" t="str">
        <f t="shared" si="140"/>
        <v/>
      </c>
      <c r="AA697" s="25" t="str">
        <f>IF($U697="","",IF(COUNTIF(HC!$C:$C,$U697)&gt;0,"Y",IF(COUNTIF($U$5:$U697,$U697)=1,"N","dup")))</f>
        <v/>
      </c>
    </row>
    <row r="698" spans="1:27" x14ac:dyDescent="0.3">
      <c r="A698" s="19" t="str">
        <f>IF(INDEX('Agents Shift'!$B:$B,ROW())="","",INDEX('Agents Shift'!$B:$B,ROW()))</f>
        <v/>
      </c>
      <c r="B698" s="20" t="str">
        <f>IF($A698="","",_xlfn.XLOOKUP($A698,HC!$A:$A,HC!$B:$B,""))</f>
        <v/>
      </c>
      <c r="C698" s="19" t="str">
        <f>IF($A698="","",_xlfn.XLOOKUP($A698,HC!$A:$A,HC!$E:$E,""))</f>
        <v/>
      </c>
      <c r="D698" s="20" t="str">
        <f>IF($A698="","",_xlfn.XLOOKUP($A698,HC!$A:$A,HC!$D:$D,""))</f>
        <v/>
      </c>
      <c r="E698" s="68" t="str">
        <f>IF(OR($A698="",$AE$3=""),"",IFERROR(IF(ISBLANK(INDEX('Agents Shift'!$F:$S,MATCH($A698,'Agents Shift'!$B:$B,0),$AE$3)),"",INDEX('Agents Shift'!$F:$S,MATCH($A698,'Agents Shift'!$B:$B,0),$AE$3)),""))</f>
        <v/>
      </c>
      <c r="F698" s="68" t="str">
        <f>IF(OR($A698="",$AE$3=""),"",IFERROR(IF(ISBLANK(INDEX('Agents Shift'!$F:$S,MATCH($A698,'Agents Shift'!$B:$B,0),$AE$3+1)),"",INDEX('Agents Shift'!$F:$S,MATCH($A698,'Agents Shift'!$B:$B,0),$AE$3+1)),""))</f>
        <v/>
      </c>
      <c r="G698" s="20" t="str">
        <f>IF($A698="","",_xlfn.XLOOKUP($A698,HC!$A:$A,HC!$C:$C,""))</f>
        <v/>
      </c>
      <c r="H698" s="20" t="str">
        <f t="shared" si="130"/>
        <v/>
      </c>
      <c r="I698" s="19" t="str">
        <f t="shared" si="131"/>
        <v/>
      </c>
      <c r="J698" s="19" t="str">
        <f>IF(OR($A698="",$H698=""),"",IF($H698="Not in Web Tool","Unmatched",_xlfn.XLOOKUP($H698,'RAW Data'!$E:$E,'RAW Data'!$F:$F,"Unmapped")))</f>
        <v/>
      </c>
      <c r="K698" s="19" t="str">
        <f t="shared" si="132"/>
        <v/>
      </c>
      <c r="M698" s="21" t="str">
        <f t="shared" si="133"/>
        <v/>
      </c>
      <c r="N698" s="21" t="str">
        <f t="shared" si="134"/>
        <v/>
      </c>
      <c r="P698" s="22" t="s">
        <v>359</v>
      </c>
      <c r="Q698" s="23">
        <v>694</v>
      </c>
      <c r="R698" s="23" t="str">
        <f>IF($C$3="Live Paste",IF($P698="","",$P698&amp;""),IF($AD$3="","",INDEX('Extraction History'!$A$3:$DT$9102,$Q698,$AD$3)&amp;""))</f>
        <v>Available · 06:29</v>
      </c>
      <c r="S698" s="23">
        <f t="shared" si="141"/>
        <v>4161</v>
      </c>
      <c r="T698" s="23" t="str">
        <f t="shared" si="135"/>
        <v/>
      </c>
      <c r="U698" s="23" t="str">
        <f t="shared" si="136"/>
        <v/>
      </c>
      <c r="V698" s="24" t="str">
        <f t="shared" si="137"/>
        <v/>
      </c>
      <c r="W698" s="23">
        <f t="shared" si="142"/>
        <v>4162</v>
      </c>
      <c r="X698" s="23" t="str">
        <f t="shared" si="138"/>
        <v/>
      </c>
      <c r="Y698" s="23" t="str">
        <f t="shared" si="139"/>
        <v/>
      </c>
      <c r="Z698" s="23" t="str">
        <f t="shared" si="140"/>
        <v/>
      </c>
      <c r="AA698" s="25" t="str">
        <f>IF($U698="","",IF(COUNTIF(HC!$C:$C,$U698)&gt;0,"Y",IF(COUNTIF($U$5:$U698,$U698)=1,"N","dup")))</f>
        <v/>
      </c>
    </row>
    <row r="699" spans="1:27" x14ac:dyDescent="0.3">
      <c r="A699" s="19" t="str">
        <f>IF(INDEX('Agents Shift'!$B:$B,ROW())="","",INDEX('Agents Shift'!$B:$B,ROW()))</f>
        <v/>
      </c>
      <c r="B699" s="20" t="str">
        <f>IF($A699="","",_xlfn.XLOOKUP($A699,HC!$A:$A,HC!$B:$B,""))</f>
        <v/>
      </c>
      <c r="C699" s="19" t="str">
        <f>IF($A699="","",_xlfn.XLOOKUP($A699,HC!$A:$A,HC!$E:$E,""))</f>
        <v/>
      </c>
      <c r="D699" s="20" t="str">
        <f>IF($A699="","",_xlfn.XLOOKUP($A699,HC!$A:$A,HC!$D:$D,""))</f>
        <v/>
      </c>
      <c r="E699" s="68" t="str">
        <f>IF(OR($A699="",$AE$3=""),"",IFERROR(IF(ISBLANK(INDEX('Agents Shift'!$F:$S,MATCH($A699,'Agents Shift'!$B:$B,0),$AE$3)),"",INDEX('Agents Shift'!$F:$S,MATCH($A699,'Agents Shift'!$B:$B,0),$AE$3)),""))</f>
        <v/>
      </c>
      <c r="F699" s="68" t="str">
        <f>IF(OR($A699="",$AE$3=""),"",IFERROR(IF(ISBLANK(INDEX('Agents Shift'!$F:$S,MATCH($A699,'Agents Shift'!$B:$B,0),$AE$3+1)),"",INDEX('Agents Shift'!$F:$S,MATCH($A699,'Agents Shift'!$B:$B,0),$AE$3+1)),""))</f>
        <v/>
      </c>
      <c r="G699" s="20" t="str">
        <f>IF($A699="","",_xlfn.XLOOKUP($A699,HC!$A:$A,HC!$C:$C,""))</f>
        <v/>
      </c>
      <c r="H699" s="20" t="str">
        <f t="shared" si="130"/>
        <v/>
      </c>
      <c r="I699" s="19" t="str">
        <f t="shared" si="131"/>
        <v/>
      </c>
      <c r="J699" s="19" t="str">
        <f>IF(OR($A699="",$H699=""),"",IF($H699="Not in Web Tool","Unmatched",_xlfn.XLOOKUP($H699,'RAW Data'!$E:$E,'RAW Data'!$F:$F,"Unmapped")))</f>
        <v/>
      </c>
      <c r="K699" s="19" t="str">
        <f t="shared" si="132"/>
        <v/>
      </c>
      <c r="M699" s="21" t="str">
        <f t="shared" si="133"/>
        <v/>
      </c>
      <c r="N699" s="21" t="str">
        <f t="shared" si="134"/>
        <v/>
      </c>
      <c r="P699" s="22" t="s">
        <v>360</v>
      </c>
      <c r="Q699" s="23">
        <v>695</v>
      </c>
      <c r="R699" s="23" t="str">
        <f>IF($C$3="Live Paste",IF($P699="","",$P699&amp;""),IF($AD$3="","",INDEX('Extraction History'!$A$3:$DT$9102,$Q699,$AD$3)&amp;""))</f>
        <v> 10  5  5</v>
      </c>
      <c r="S699" s="23">
        <f t="shared" si="141"/>
        <v>4167</v>
      </c>
      <c r="T699" s="23" t="str">
        <f t="shared" si="135"/>
        <v/>
      </c>
      <c r="U699" s="23" t="str">
        <f t="shared" si="136"/>
        <v/>
      </c>
      <c r="V699" s="24" t="str">
        <f t="shared" si="137"/>
        <v/>
      </c>
      <c r="W699" s="23">
        <f t="shared" si="142"/>
        <v>4168</v>
      </c>
      <c r="X699" s="23" t="str">
        <f t="shared" si="138"/>
        <v/>
      </c>
      <c r="Y699" s="23" t="str">
        <f t="shared" si="139"/>
        <v/>
      </c>
      <c r="Z699" s="23" t="str">
        <f t="shared" si="140"/>
        <v/>
      </c>
      <c r="AA699" s="25" t="str">
        <f>IF($U699="","",IF(COUNTIF(HC!$C:$C,$U699)&gt;0,"Y",IF(COUNTIF($U$5:$U699,$U699)=1,"N","dup")))</f>
        <v/>
      </c>
    </row>
    <row r="700" spans="1:27" x14ac:dyDescent="0.3">
      <c r="A700" s="19" t="str">
        <f>IF(INDEX('Agents Shift'!$B:$B,ROW())="","",INDEX('Agents Shift'!$B:$B,ROW()))</f>
        <v/>
      </c>
      <c r="B700" s="20" t="str">
        <f>IF($A700="","",_xlfn.XLOOKUP($A700,HC!$A:$A,HC!$B:$B,""))</f>
        <v/>
      </c>
      <c r="C700" s="19" t="str">
        <f>IF($A700="","",_xlfn.XLOOKUP($A700,HC!$A:$A,HC!$E:$E,""))</f>
        <v/>
      </c>
      <c r="D700" s="20" t="str">
        <f>IF($A700="","",_xlfn.XLOOKUP($A700,HC!$A:$A,HC!$D:$D,""))</f>
        <v/>
      </c>
      <c r="E700" s="68" t="str">
        <f>IF(OR($A700="",$AE$3=""),"",IFERROR(IF(ISBLANK(INDEX('Agents Shift'!$F:$S,MATCH($A700,'Agents Shift'!$B:$B,0),$AE$3)),"",INDEX('Agents Shift'!$F:$S,MATCH($A700,'Agents Shift'!$B:$B,0),$AE$3)),""))</f>
        <v/>
      </c>
      <c r="F700" s="68" t="str">
        <f>IF(OR($A700="",$AE$3=""),"",IFERROR(IF(ISBLANK(INDEX('Agents Shift'!$F:$S,MATCH($A700,'Agents Shift'!$B:$B,0),$AE$3+1)),"",INDEX('Agents Shift'!$F:$S,MATCH($A700,'Agents Shift'!$B:$B,0),$AE$3+1)),""))</f>
        <v/>
      </c>
      <c r="G700" s="20" t="str">
        <f>IF($A700="","",_xlfn.XLOOKUP($A700,HC!$A:$A,HC!$C:$C,""))</f>
        <v/>
      </c>
      <c r="H700" s="20" t="str">
        <f t="shared" si="130"/>
        <v/>
      </c>
      <c r="I700" s="19" t="str">
        <f t="shared" si="131"/>
        <v/>
      </c>
      <c r="J700" s="19" t="str">
        <f>IF(OR($A700="",$H700=""),"",IF($H700="Not in Web Tool","Unmatched",_xlfn.XLOOKUP($H700,'RAW Data'!$E:$E,'RAW Data'!$F:$F,"Unmapped")))</f>
        <v/>
      </c>
      <c r="K700" s="19" t="str">
        <f t="shared" si="132"/>
        <v/>
      </c>
      <c r="M700" s="21" t="str">
        <f t="shared" si="133"/>
        <v/>
      </c>
      <c r="N700" s="21" t="str">
        <f t="shared" si="134"/>
        <v/>
      </c>
      <c r="P700" s="22" t="s">
        <v>361</v>
      </c>
      <c r="Q700" s="23">
        <v>696</v>
      </c>
      <c r="R700" s="23" t="str">
        <f>IF($C$3="Live Paste",IF($P700="","",$P700&amp;""),IF($AD$3="","",INDEX('Extraction History'!$A$3:$DT$9102,$Q700,$AD$3)&amp;""))</f>
        <v> --:--:--  --:--:-- 9 June 2026 09:02 · 06:57:11</v>
      </c>
      <c r="S700" s="23">
        <f t="shared" si="141"/>
        <v>4173</v>
      </c>
      <c r="T700" s="23" t="str">
        <f t="shared" si="135"/>
        <v/>
      </c>
      <c r="U700" s="23" t="str">
        <f t="shared" si="136"/>
        <v/>
      </c>
      <c r="V700" s="24" t="str">
        <f t="shared" si="137"/>
        <v/>
      </c>
      <c r="W700" s="23">
        <f t="shared" si="142"/>
        <v>4174</v>
      </c>
      <c r="X700" s="23" t="str">
        <f t="shared" si="138"/>
        <v/>
      </c>
      <c r="Y700" s="23" t="str">
        <f t="shared" si="139"/>
        <v/>
      </c>
      <c r="Z700" s="23" t="str">
        <f t="shared" si="140"/>
        <v/>
      </c>
      <c r="AA700" s="25" t="str">
        <f>IF($U700="","",IF(COUNTIF(HC!$C:$C,$U700)&gt;0,"Y",IF(COUNTIF($U$5:$U700,$U700)=1,"N","dup")))</f>
        <v/>
      </c>
    </row>
    <row r="701" spans="1:27" x14ac:dyDescent="0.3">
      <c r="A701" s="19" t="str">
        <f>IF(INDEX('Agents Shift'!$B:$B,ROW())="","",INDEX('Agents Shift'!$B:$B,ROW()))</f>
        <v/>
      </c>
      <c r="B701" s="20" t="str">
        <f>IF($A701="","",_xlfn.XLOOKUP($A701,HC!$A:$A,HC!$B:$B,""))</f>
        <v/>
      </c>
      <c r="C701" s="19" t="str">
        <f>IF($A701="","",_xlfn.XLOOKUP($A701,HC!$A:$A,HC!$E:$E,""))</f>
        <v/>
      </c>
      <c r="D701" s="20" t="str">
        <f>IF($A701="","",_xlfn.XLOOKUP($A701,HC!$A:$A,HC!$D:$D,""))</f>
        <v/>
      </c>
      <c r="E701" s="68" t="str">
        <f>IF(OR($A701="",$AE$3=""),"",IFERROR(IF(ISBLANK(INDEX('Agents Shift'!$F:$S,MATCH($A701,'Agents Shift'!$B:$B,0),$AE$3)),"",INDEX('Agents Shift'!$F:$S,MATCH($A701,'Agents Shift'!$B:$B,0),$AE$3)),""))</f>
        <v/>
      </c>
      <c r="F701" s="68" t="str">
        <f>IF(OR($A701="",$AE$3=""),"",IFERROR(IF(ISBLANK(INDEX('Agents Shift'!$F:$S,MATCH($A701,'Agents Shift'!$B:$B,0),$AE$3+1)),"",INDEX('Agents Shift'!$F:$S,MATCH($A701,'Agents Shift'!$B:$B,0),$AE$3+1)),""))</f>
        <v/>
      </c>
      <c r="G701" s="20" t="str">
        <f>IF($A701="","",_xlfn.XLOOKUP($A701,HC!$A:$A,HC!$C:$C,""))</f>
        <v/>
      </c>
      <c r="H701" s="20" t="str">
        <f t="shared" si="130"/>
        <v/>
      </c>
      <c r="I701" s="19" t="str">
        <f t="shared" si="131"/>
        <v/>
      </c>
      <c r="J701" s="19" t="str">
        <f>IF(OR($A701="",$H701=""),"",IF($H701="Not in Web Tool","Unmatched",_xlfn.XLOOKUP($H701,'RAW Data'!$E:$E,'RAW Data'!$F:$F,"Unmapped")))</f>
        <v/>
      </c>
      <c r="K701" s="19" t="str">
        <f t="shared" si="132"/>
        <v/>
      </c>
      <c r="M701" s="21" t="str">
        <f t="shared" si="133"/>
        <v/>
      </c>
      <c r="N701" s="21" t="str">
        <f t="shared" si="134"/>
        <v/>
      </c>
      <c r="P701" s="22" t="s">
        <v>34</v>
      </c>
      <c r="Q701" s="23">
        <v>697</v>
      </c>
      <c r="R701" s="23" t="str">
        <f>IF($C$3="Live Paste",IF($P701="","",$P701&amp;""),IF($AD$3="","",INDEX('Extraction History'!$A$3:$DT$9102,$Q701,$AD$3)&amp;""))</f>
        <v>Employee State</v>
      </c>
      <c r="S701" s="23">
        <f t="shared" si="141"/>
        <v>4179</v>
      </c>
      <c r="T701" s="23" t="str">
        <f t="shared" si="135"/>
        <v/>
      </c>
      <c r="U701" s="23" t="str">
        <f t="shared" si="136"/>
        <v/>
      </c>
      <c r="V701" s="24" t="str">
        <f t="shared" si="137"/>
        <v/>
      </c>
      <c r="W701" s="23">
        <f t="shared" si="142"/>
        <v>4180</v>
      </c>
      <c r="X701" s="23" t="str">
        <f t="shared" si="138"/>
        <v/>
      </c>
      <c r="Y701" s="23" t="str">
        <f t="shared" si="139"/>
        <v/>
      </c>
      <c r="Z701" s="23" t="str">
        <f t="shared" si="140"/>
        <v/>
      </c>
      <c r="AA701" s="25" t="str">
        <f>IF($U701="","",IF(COUNTIF(HC!$C:$C,$U701)&gt;0,"Y",IF(COUNTIF($U$5:$U701,$U701)=1,"N","dup")))</f>
        <v/>
      </c>
    </row>
    <row r="702" spans="1:27" x14ac:dyDescent="0.3">
      <c r="A702" s="19" t="str">
        <f>IF(INDEX('Agents Shift'!$B:$B,ROW())="","",INDEX('Agents Shift'!$B:$B,ROW()))</f>
        <v/>
      </c>
      <c r="B702" s="20" t="str">
        <f>IF($A702="","",_xlfn.XLOOKUP($A702,HC!$A:$A,HC!$B:$B,""))</f>
        <v/>
      </c>
      <c r="C702" s="19" t="str">
        <f>IF($A702="","",_xlfn.XLOOKUP($A702,HC!$A:$A,HC!$E:$E,""))</f>
        <v/>
      </c>
      <c r="D702" s="20" t="str">
        <f>IF($A702="","",_xlfn.XLOOKUP($A702,HC!$A:$A,HC!$D:$D,""))</f>
        <v/>
      </c>
      <c r="E702" s="68" t="str">
        <f>IF(OR($A702="",$AE$3=""),"",IFERROR(IF(ISBLANK(INDEX('Agents Shift'!$F:$S,MATCH($A702,'Agents Shift'!$B:$B,0),$AE$3)),"",INDEX('Agents Shift'!$F:$S,MATCH($A702,'Agents Shift'!$B:$B,0),$AE$3)),""))</f>
        <v/>
      </c>
      <c r="F702" s="68" t="str">
        <f>IF(OR($A702="",$AE$3=""),"",IFERROR(IF(ISBLANK(INDEX('Agents Shift'!$F:$S,MATCH($A702,'Agents Shift'!$B:$B,0),$AE$3+1)),"",INDEX('Agents Shift'!$F:$S,MATCH($A702,'Agents Shift'!$B:$B,0),$AE$3+1)),""))</f>
        <v/>
      </c>
      <c r="G702" s="20" t="str">
        <f>IF($A702="","",_xlfn.XLOOKUP($A702,HC!$A:$A,HC!$C:$C,""))</f>
        <v/>
      </c>
      <c r="H702" s="20" t="str">
        <f t="shared" si="130"/>
        <v/>
      </c>
      <c r="I702" s="19" t="str">
        <f t="shared" si="131"/>
        <v/>
      </c>
      <c r="J702" s="19" t="str">
        <f>IF(OR($A702="",$H702=""),"",IF($H702="Not in Web Tool","Unmatched",_xlfn.XLOOKUP($H702,'RAW Data'!$E:$E,'RAW Data'!$F:$F,"Unmapped")))</f>
        <v/>
      </c>
      <c r="K702" s="19" t="str">
        <f t="shared" si="132"/>
        <v/>
      </c>
      <c r="M702" s="21" t="str">
        <f t="shared" si="133"/>
        <v/>
      </c>
      <c r="N702" s="21" t="str">
        <f t="shared" si="134"/>
        <v/>
      </c>
      <c r="P702" s="22" t="s">
        <v>39</v>
      </c>
      <c r="Q702" s="23">
        <v>698</v>
      </c>
      <c r="R702" s="23" t="str">
        <f>IF($C$3="Live Paste",IF($P702="","",$P702&amp;""),IF($AD$3="","",INDEX('Extraction History'!$A$3:$DT$9102,$Q702,$AD$3)&amp;""))</f>
        <v>DA</v>
      </c>
      <c r="S702" s="23">
        <f t="shared" si="141"/>
        <v>4185</v>
      </c>
      <c r="T702" s="23" t="str">
        <f t="shared" si="135"/>
        <v/>
      </c>
      <c r="U702" s="23" t="str">
        <f t="shared" si="136"/>
        <v/>
      </c>
      <c r="V702" s="24" t="str">
        <f t="shared" si="137"/>
        <v/>
      </c>
      <c r="W702" s="23">
        <f t="shared" si="142"/>
        <v>4186</v>
      </c>
      <c r="X702" s="23" t="str">
        <f t="shared" si="138"/>
        <v/>
      </c>
      <c r="Y702" s="23" t="str">
        <f t="shared" si="139"/>
        <v/>
      </c>
      <c r="Z702" s="23" t="str">
        <f t="shared" si="140"/>
        <v/>
      </c>
      <c r="AA702" s="25" t="str">
        <f>IF($U702="","",IF(COUNTIF(HC!$C:$C,$U702)&gt;0,"Y",IF(COUNTIF($U$5:$U702,$U702)=1,"N","dup")))</f>
        <v/>
      </c>
    </row>
    <row r="703" spans="1:27" x14ac:dyDescent="0.3">
      <c r="A703" s="19" t="str">
        <f>IF(INDEX('Agents Shift'!$B:$B,ROW())="","",INDEX('Agents Shift'!$B:$B,ROW()))</f>
        <v/>
      </c>
      <c r="B703" s="20" t="str">
        <f>IF($A703="","",_xlfn.XLOOKUP($A703,HC!$A:$A,HC!$B:$B,""))</f>
        <v/>
      </c>
      <c r="C703" s="19" t="str">
        <f>IF($A703="","",_xlfn.XLOOKUP($A703,HC!$A:$A,HC!$E:$E,""))</f>
        <v/>
      </c>
      <c r="D703" s="20" t="str">
        <f>IF($A703="","",_xlfn.XLOOKUP($A703,HC!$A:$A,HC!$D:$D,""))</f>
        <v/>
      </c>
      <c r="E703" s="68" t="str">
        <f>IF(OR($A703="",$AE$3=""),"",IFERROR(IF(ISBLANK(INDEX('Agents Shift'!$F:$S,MATCH($A703,'Agents Shift'!$B:$B,0),$AE$3)),"",INDEX('Agents Shift'!$F:$S,MATCH($A703,'Agents Shift'!$B:$B,0),$AE$3)),""))</f>
        <v/>
      </c>
      <c r="F703" s="68" t="str">
        <f>IF(OR($A703="",$AE$3=""),"",IFERROR(IF(ISBLANK(INDEX('Agents Shift'!$F:$S,MATCH($A703,'Agents Shift'!$B:$B,0),$AE$3+1)),"",INDEX('Agents Shift'!$F:$S,MATCH($A703,'Agents Shift'!$B:$B,0),$AE$3+1)),""))</f>
        <v/>
      </c>
      <c r="G703" s="20" t="str">
        <f>IF($A703="","",_xlfn.XLOOKUP($A703,HC!$A:$A,HC!$C:$C,""))</f>
        <v/>
      </c>
      <c r="H703" s="20" t="str">
        <f t="shared" si="130"/>
        <v/>
      </c>
      <c r="I703" s="19" t="str">
        <f t="shared" si="131"/>
        <v/>
      </c>
      <c r="J703" s="19" t="str">
        <f>IF(OR($A703="",$H703=""),"",IF($H703="Not in Web Tool","Unmatched",_xlfn.XLOOKUP($H703,'RAW Data'!$E:$E,'RAW Data'!$F:$F,"Unmapped")))</f>
        <v/>
      </c>
      <c r="K703" s="19" t="str">
        <f t="shared" si="132"/>
        <v/>
      </c>
      <c r="M703" s="21" t="str">
        <f t="shared" si="133"/>
        <v/>
      </c>
      <c r="N703" s="21" t="str">
        <f t="shared" si="134"/>
        <v/>
      </c>
      <c r="P703" s="22" t="s">
        <v>362</v>
      </c>
      <c r="Q703" s="23">
        <v>699</v>
      </c>
      <c r="R703" s="23" t="str">
        <f>IF($C$3="Live Paste",IF($P703="","",$P703&amp;""),IF($AD$3="","",INDEX('Extraction History'!$A$3:$DT$9102,$Q703,$AD$3)&amp;""))</f>
        <v>Dummy_USR 62 20431</v>
      </c>
      <c r="S703" s="23">
        <f t="shared" si="141"/>
        <v>4191</v>
      </c>
      <c r="T703" s="23" t="str">
        <f t="shared" si="135"/>
        <v/>
      </c>
      <c r="U703" s="23" t="str">
        <f t="shared" si="136"/>
        <v/>
      </c>
      <c r="V703" s="24" t="str">
        <f t="shared" si="137"/>
        <v/>
      </c>
      <c r="W703" s="23">
        <f t="shared" si="142"/>
        <v>4192</v>
      </c>
      <c r="X703" s="23" t="str">
        <f t="shared" si="138"/>
        <v/>
      </c>
      <c r="Y703" s="23" t="str">
        <f t="shared" si="139"/>
        <v/>
      </c>
      <c r="Z703" s="23" t="str">
        <f t="shared" si="140"/>
        <v/>
      </c>
      <c r="AA703" s="25" t="str">
        <f>IF($U703="","",IF(COUNTIF(HC!$C:$C,$U703)&gt;0,"Y",IF(COUNTIF($U$5:$U703,$U703)=1,"N","dup")))</f>
        <v/>
      </c>
    </row>
    <row r="704" spans="1:27" x14ac:dyDescent="0.3">
      <c r="A704" s="19" t="str">
        <f>IF(INDEX('Agents Shift'!$B:$B,ROW())="","",INDEX('Agents Shift'!$B:$B,ROW()))</f>
        <v/>
      </c>
      <c r="B704" s="20" t="str">
        <f>IF($A704="","",_xlfn.XLOOKUP($A704,HC!$A:$A,HC!$B:$B,""))</f>
        <v/>
      </c>
      <c r="C704" s="19" t="str">
        <f>IF($A704="","",_xlfn.XLOOKUP($A704,HC!$A:$A,HC!$E:$E,""))</f>
        <v/>
      </c>
      <c r="D704" s="20" t="str">
        <f>IF($A704="","",_xlfn.XLOOKUP($A704,HC!$A:$A,HC!$D:$D,""))</f>
        <v/>
      </c>
      <c r="E704" s="68" t="str">
        <f>IF(OR($A704="",$AE$3=""),"",IFERROR(IF(ISBLANK(INDEX('Agents Shift'!$F:$S,MATCH($A704,'Agents Shift'!$B:$B,0),$AE$3)),"",INDEX('Agents Shift'!$F:$S,MATCH($A704,'Agents Shift'!$B:$B,0),$AE$3)),""))</f>
        <v/>
      </c>
      <c r="F704" s="68" t="str">
        <f>IF(OR($A704="",$AE$3=""),"",IFERROR(IF(ISBLANK(INDEX('Agents Shift'!$F:$S,MATCH($A704,'Agents Shift'!$B:$B,0),$AE$3+1)),"",INDEX('Agents Shift'!$F:$S,MATCH($A704,'Agents Shift'!$B:$B,0),$AE$3+1)),""))</f>
        <v/>
      </c>
      <c r="G704" s="20" t="str">
        <f>IF($A704="","",_xlfn.XLOOKUP($A704,HC!$A:$A,HC!$C:$C,""))</f>
        <v/>
      </c>
      <c r="H704" s="20" t="str">
        <f t="shared" si="130"/>
        <v/>
      </c>
      <c r="I704" s="19" t="str">
        <f t="shared" si="131"/>
        <v/>
      </c>
      <c r="J704" s="19" t="str">
        <f>IF(OR($A704="",$H704=""),"",IF($H704="Not in Web Tool","Unmatched",_xlfn.XLOOKUP($H704,'RAW Data'!$E:$E,'RAW Data'!$F:$F,"Unmapped")))</f>
        <v/>
      </c>
      <c r="K704" s="19" t="str">
        <f t="shared" si="132"/>
        <v/>
      </c>
      <c r="M704" s="21" t="str">
        <f t="shared" si="133"/>
        <v/>
      </c>
      <c r="N704" s="21" t="str">
        <f t="shared" si="134"/>
        <v/>
      </c>
      <c r="P704" s="22" t="s">
        <v>363</v>
      </c>
      <c r="Q704" s="23">
        <v>700</v>
      </c>
      <c r="R704" s="23" t="str">
        <f>IF($C$3="Live Paste",IF($P704="","",$P704&amp;""),IF($AD$3="","",INDEX('Extraction History'!$A$3:$DT$9102,$Q704,$AD$3)&amp;""))</f>
        <v>Offline · 20:59:35</v>
      </c>
      <c r="S704" s="23">
        <f t="shared" si="141"/>
        <v>4197</v>
      </c>
      <c r="T704" s="23" t="str">
        <f t="shared" si="135"/>
        <v/>
      </c>
      <c r="U704" s="23" t="str">
        <f t="shared" si="136"/>
        <v/>
      </c>
      <c r="V704" s="24" t="str">
        <f t="shared" si="137"/>
        <v/>
      </c>
      <c r="W704" s="23">
        <f t="shared" si="142"/>
        <v>4198</v>
      </c>
      <c r="X704" s="23" t="str">
        <f t="shared" si="138"/>
        <v/>
      </c>
      <c r="Y704" s="23" t="str">
        <f t="shared" si="139"/>
        <v/>
      </c>
      <c r="Z704" s="23" t="str">
        <f t="shared" si="140"/>
        <v/>
      </c>
      <c r="AA704" s="25" t="str">
        <f>IF($U704="","",IF(COUNTIF(HC!$C:$C,$U704)&gt;0,"Y",IF(COUNTIF($U$5:$U704,$U704)=1,"N","dup")))</f>
        <v/>
      </c>
    </row>
    <row r="705" spans="1:27" x14ac:dyDescent="0.3">
      <c r="A705" s="19" t="str">
        <f>IF(INDEX('Agents Shift'!$B:$B,ROW())="","",INDEX('Agents Shift'!$B:$B,ROW()))</f>
        <v/>
      </c>
      <c r="B705" s="20" t="str">
        <f>IF($A705="","",_xlfn.XLOOKUP($A705,HC!$A:$A,HC!$B:$B,""))</f>
        <v/>
      </c>
      <c r="C705" s="19" t="str">
        <f>IF($A705="","",_xlfn.XLOOKUP($A705,HC!$A:$A,HC!$E:$E,""))</f>
        <v/>
      </c>
      <c r="D705" s="20" t="str">
        <f>IF($A705="","",_xlfn.XLOOKUP($A705,HC!$A:$A,HC!$D:$D,""))</f>
        <v/>
      </c>
      <c r="E705" s="68" t="str">
        <f>IF(OR($A705="",$AE$3=""),"",IFERROR(IF(ISBLANK(INDEX('Agents Shift'!$F:$S,MATCH($A705,'Agents Shift'!$B:$B,0),$AE$3)),"",INDEX('Agents Shift'!$F:$S,MATCH($A705,'Agents Shift'!$B:$B,0),$AE$3)),""))</f>
        <v/>
      </c>
      <c r="F705" s="68" t="str">
        <f>IF(OR($A705="",$AE$3=""),"",IFERROR(IF(ISBLANK(INDEX('Agents Shift'!$F:$S,MATCH($A705,'Agents Shift'!$B:$B,0),$AE$3+1)),"",INDEX('Agents Shift'!$F:$S,MATCH($A705,'Agents Shift'!$B:$B,0),$AE$3+1)),""))</f>
        <v/>
      </c>
      <c r="G705" s="20" t="str">
        <f>IF($A705="","",_xlfn.XLOOKUP($A705,HC!$A:$A,HC!$C:$C,""))</f>
        <v/>
      </c>
      <c r="H705" s="20" t="str">
        <f t="shared" si="130"/>
        <v/>
      </c>
      <c r="I705" s="19" t="str">
        <f t="shared" si="131"/>
        <v/>
      </c>
      <c r="J705" s="19" t="str">
        <f>IF(OR($A705="",$H705=""),"",IF($H705="Not in Web Tool","Unmatched",_xlfn.XLOOKUP($H705,'RAW Data'!$E:$E,'RAW Data'!$F:$F,"Unmapped")))</f>
        <v/>
      </c>
      <c r="K705" s="19" t="str">
        <f t="shared" si="132"/>
        <v/>
      </c>
      <c r="M705" s="21" t="str">
        <f t="shared" si="133"/>
        <v/>
      </c>
      <c r="N705" s="21" t="str">
        <f t="shared" si="134"/>
        <v/>
      </c>
      <c r="P705" s="22" t="s">
        <v>119</v>
      </c>
      <c r="Q705" s="23">
        <v>701</v>
      </c>
      <c r="R705" s="23" t="str">
        <f>IF($C$3="Live Paste",IF($P705="","",$P705&amp;""),IF($AD$3="","",INDEX('Extraction History'!$A$3:$DT$9102,$Q705,$AD$3)&amp;""))</f>
        <v> 0  0  0</v>
      </c>
      <c r="S705" s="23">
        <f t="shared" si="141"/>
        <v>4203</v>
      </c>
      <c r="T705" s="23" t="str">
        <f t="shared" si="135"/>
        <v/>
      </c>
      <c r="U705" s="23" t="str">
        <f t="shared" si="136"/>
        <v/>
      </c>
      <c r="V705" s="24" t="str">
        <f t="shared" si="137"/>
        <v/>
      </c>
      <c r="W705" s="23">
        <f t="shared" si="142"/>
        <v>4204</v>
      </c>
      <c r="X705" s="23" t="str">
        <f t="shared" si="138"/>
        <v/>
      </c>
      <c r="Y705" s="23" t="str">
        <f t="shared" si="139"/>
        <v/>
      </c>
      <c r="Z705" s="23" t="str">
        <f t="shared" si="140"/>
        <v/>
      </c>
      <c r="AA705" s="25" t="str">
        <f>IF($U705="","",IF(COUNTIF(HC!$C:$C,$U705)&gt;0,"Y",IF(COUNTIF($U$5:$U705,$U705)=1,"N","dup")))</f>
        <v/>
      </c>
    </row>
    <row r="706" spans="1:27" x14ac:dyDescent="0.3">
      <c r="A706" s="19" t="str">
        <f>IF(INDEX('Agents Shift'!$B:$B,ROW())="","",INDEX('Agents Shift'!$B:$B,ROW()))</f>
        <v/>
      </c>
      <c r="B706" s="20" t="str">
        <f>IF($A706="","",_xlfn.XLOOKUP($A706,HC!$A:$A,HC!$B:$B,""))</f>
        <v/>
      </c>
      <c r="C706" s="19" t="str">
        <f>IF($A706="","",_xlfn.XLOOKUP($A706,HC!$A:$A,HC!$E:$E,""))</f>
        <v/>
      </c>
      <c r="D706" s="20" t="str">
        <f>IF($A706="","",_xlfn.XLOOKUP($A706,HC!$A:$A,HC!$D:$D,""))</f>
        <v/>
      </c>
      <c r="E706" s="68" t="str">
        <f>IF(OR($A706="",$AE$3=""),"",IFERROR(IF(ISBLANK(INDEX('Agents Shift'!$F:$S,MATCH($A706,'Agents Shift'!$B:$B,0),$AE$3)),"",INDEX('Agents Shift'!$F:$S,MATCH($A706,'Agents Shift'!$B:$B,0),$AE$3)),""))</f>
        <v/>
      </c>
      <c r="F706" s="68" t="str">
        <f>IF(OR($A706="",$AE$3=""),"",IFERROR(IF(ISBLANK(INDEX('Agents Shift'!$F:$S,MATCH($A706,'Agents Shift'!$B:$B,0),$AE$3+1)),"",INDEX('Agents Shift'!$F:$S,MATCH($A706,'Agents Shift'!$B:$B,0),$AE$3+1)),""))</f>
        <v/>
      </c>
      <c r="G706" s="20" t="str">
        <f>IF($A706="","",_xlfn.XLOOKUP($A706,HC!$A:$A,HC!$C:$C,""))</f>
        <v/>
      </c>
      <c r="H706" s="20" t="str">
        <f t="shared" si="130"/>
        <v/>
      </c>
      <c r="I706" s="19" t="str">
        <f t="shared" si="131"/>
        <v/>
      </c>
      <c r="J706" s="19" t="str">
        <f>IF(OR($A706="",$H706=""),"",IF($H706="Not in Web Tool","Unmatched",_xlfn.XLOOKUP($H706,'RAW Data'!$E:$E,'RAW Data'!$F:$F,"Unmapped")))</f>
        <v/>
      </c>
      <c r="K706" s="19" t="str">
        <f t="shared" si="132"/>
        <v/>
      </c>
      <c r="M706" s="21" t="str">
        <f t="shared" si="133"/>
        <v/>
      </c>
      <c r="N706" s="21" t="str">
        <f t="shared" si="134"/>
        <v/>
      </c>
      <c r="P706" s="22" t="s">
        <v>188</v>
      </c>
      <c r="Q706" s="23">
        <v>702</v>
      </c>
      <c r="R706" s="23" t="str">
        <f>IF($C$3="Live Paste",IF($P706="","",$P706&amp;""),IF($AD$3="","",INDEX('Extraction History'!$A$3:$DT$9102,$Q706,$AD$3)&amp;""))</f>
        <v> --:--:--  --:--:--  --:--:--</v>
      </c>
      <c r="S706" s="23">
        <f t="shared" si="141"/>
        <v>4209</v>
      </c>
      <c r="T706" s="23" t="str">
        <f t="shared" si="135"/>
        <v/>
      </c>
      <c r="U706" s="23" t="str">
        <f t="shared" si="136"/>
        <v/>
      </c>
      <c r="V706" s="24" t="str">
        <f t="shared" si="137"/>
        <v/>
      </c>
      <c r="W706" s="23">
        <f t="shared" si="142"/>
        <v>4210</v>
      </c>
      <c r="X706" s="23" t="str">
        <f t="shared" si="138"/>
        <v/>
      </c>
      <c r="Y706" s="23" t="str">
        <f t="shared" si="139"/>
        <v/>
      </c>
      <c r="Z706" s="23" t="str">
        <f t="shared" si="140"/>
        <v/>
      </c>
      <c r="AA706" s="25" t="str">
        <f>IF($U706="","",IF(COUNTIF(HC!$C:$C,$U706)&gt;0,"Y",IF(COUNTIF($U$5:$U706,$U706)=1,"N","dup")))</f>
        <v/>
      </c>
    </row>
    <row r="707" spans="1:27" x14ac:dyDescent="0.3">
      <c r="A707" s="19" t="str">
        <f>IF(INDEX('Agents Shift'!$B:$B,ROW())="","",INDEX('Agents Shift'!$B:$B,ROW()))</f>
        <v/>
      </c>
      <c r="B707" s="20" t="str">
        <f>IF($A707="","",_xlfn.XLOOKUP($A707,HC!$A:$A,HC!$B:$B,""))</f>
        <v/>
      </c>
      <c r="C707" s="19" t="str">
        <f>IF($A707="","",_xlfn.XLOOKUP($A707,HC!$A:$A,HC!$E:$E,""))</f>
        <v/>
      </c>
      <c r="D707" s="20" t="str">
        <f>IF($A707="","",_xlfn.XLOOKUP($A707,HC!$A:$A,HC!$D:$D,""))</f>
        <v/>
      </c>
      <c r="E707" s="68" t="str">
        <f>IF(OR($A707="",$AE$3=""),"",IFERROR(IF(ISBLANK(INDEX('Agents Shift'!$F:$S,MATCH($A707,'Agents Shift'!$B:$B,0),$AE$3)),"",INDEX('Agents Shift'!$F:$S,MATCH($A707,'Agents Shift'!$B:$B,0),$AE$3)),""))</f>
        <v/>
      </c>
      <c r="F707" s="68" t="str">
        <f>IF(OR($A707="",$AE$3=""),"",IFERROR(IF(ISBLANK(INDEX('Agents Shift'!$F:$S,MATCH($A707,'Agents Shift'!$B:$B,0),$AE$3+1)),"",INDEX('Agents Shift'!$F:$S,MATCH($A707,'Agents Shift'!$B:$B,0),$AE$3+1)),""))</f>
        <v/>
      </c>
      <c r="G707" s="20" t="str">
        <f>IF($A707="","",_xlfn.XLOOKUP($A707,HC!$A:$A,HC!$C:$C,""))</f>
        <v/>
      </c>
      <c r="H707" s="20" t="str">
        <f t="shared" si="130"/>
        <v/>
      </c>
      <c r="I707" s="19" t="str">
        <f t="shared" si="131"/>
        <v/>
      </c>
      <c r="J707" s="19" t="str">
        <f>IF(OR($A707="",$H707=""),"",IF($H707="Not in Web Tool","Unmatched",_xlfn.XLOOKUP($H707,'RAW Data'!$E:$E,'RAW Data'!$F:$F,"Unmapped")))</f>
        <v/>
      </c>
      <c r="K707" s="19" t="str">
        <f t="shared" si="132"/>
        <v/>
      </c>
      <c r="M707" s="21" t="str">
        <f t="shared" si="133"/>
        <v/>
      </c>
      <c r="N707" s="21" t="str">
        <f t="shared" si="134"/>
        <v/>
      </c>
      <c r="P707" s="22" t="s">
        <v>34</v>
      </c>
      <c r="Q707" s="23">
        <v>703</v>
      </c>
      <c r="R707" s="23" t="str">
        <f>IF($C$3="Live Paste",IF($P707="","",$P707&amp;""),IF($AD$3="","",INDEX('Extraction History'!$A$3:$DT$9102,$Q707,$AD$3)&amp;""))</f>
        <v>Employee State</v>
      </c>
      <c r="S707" s="23">
        <f t="shared" si="141"/>
        <v>4215</v>
      </c>
      <c r="T707" s="23" t="str">
        <f t="shared" si="135"/>
        <v/>
      </c>
      <c r="U707" s="23" t="str">
        <f t="shared" si="136"/>
        <v/>
      </c>
      <c r="V707" s="24" t="str">
        <f t="shared" si="137"/>
        <v/>
      </c>
      <c r="W707" s="23">
        <f t="shared" si="142"/>
        <v>4216</v>
      </c>
      <c r="X707" s="23" t="str">
        <f t="shared" si="138"/>
        <v/>
      </c>
      <c r="Y707" s="23" t="str">
        <f t="shared" si="139"/>
        <v/>
      </c>
      <c r="Z707" s="23" t="str">
        <f t="shared" si="140"/>
        <v/>
      </c>
      <c r="AA707" s="25" t="str">
        <f>IF($U707="","",IF(COUNTIF(HC!$C:$C,$U707)&gt;0,"Y",IF(COUNTIF($U$5:$U707,$U707)=1,"N","dup")))</f>
        <v/>
      </c>
    </row>
    <row r="708" spans="1:27" x14ac:dyDescent="0.3">
      <c r="A708" s="19" t="str">
        <f>IF(INDEX('Agents Shift'!$B:$B,ROW())="","",INDEX('Agents Shift'!$B:$B,ROW()))</f>
        <v/>
      </c>
      <c r="B708" s="20" t="str">
        <f>IF($A708="","",_xlfn.XLOOKUP($A708,HC!$A:$A,HC!$B:$B,""))</f>
        <v/>
      </c>
      <c r="C708" s="19" t="str">
        <f>IF($A708="","",_xlfn.XLOOKUP($A708,HC!$A:$A,HC!$E:$E,""))</f>
        <v/>
      </c>
      <c r="D708" s="20" t="str">
        <f>IF($A708="","",_xlfn.XLOOKUP($A708,HC!$A:$A,HC!$D:$D,""))</f>
        <v/>
      </c>
      <c r="E708" s="68" t="str">
        <f>IF(OR($A708="",$AE$3=""),"",IFERROR(IF(ISBLANK(INDEX('Agents Shift'!$F:$S,MATCH($A708,'Agents Shift'!$B:$B,0),$AE$3)),"",INDEX('Agents Shift'!$F:$S,MATCH($A708,'Agents Shift'!$B:$B,0),$AE$3)),""))</f>
        <v/>
      </c>
      <c r="F708" s="68" t="str">
        <f>IF(OR($A708="",$AE$3=""),"",IFERROR(IF(ISBLANK(INDEX('Agents Shift'!$F:$S,MATCH($A708,'Agents Shift'!$B:$B,0),$AE$3+1)),"",INDEX('Agents Shift'!$F:$S,MATCH($A708,'Agents Shift'!$B:$B,0),$AE$3+1)),""))</f>
        <v/>
      </c>
      <c r="G708" s="20" t="str">
        <f>IF($A708="","",_xlfn.XLOOKUP($A708,HC!$A:$A,HC!$C:$C,""))</f>
        <v/>
      </c>
      <c r="H708" s="20" t="str">
        <f t="shared" si="130"/>
        <v/>
      </c>
      <c r="I708" s="19" t="str">
        <f t="shared" si="131"/>
        <v/>
      </c>
      <c r="J708" s="19" t="str">
        <f>IF(OR($A708="",$H708=""),"",IF($H708="Not in Web Tool","Unmatched",_xlfn.XLOOKUP($H708,'RAW Data'!$E:$E,'RAW Data'!$F:$F,"Unmapped")))</f>
        <v/>
      </c>
      <c r="K708" s="19" t="str">
        <f t="shared" si="132"/>
        <v/>
      </c>
      <c r="M708" s="21" t="str">
        <f t="shared" si="133"/>
        <v/>
      </c>
      <c r="N708" s="21" t="str">
        <f t="shared" si="134"/>
        <v/>
      </c>
      <c r="P708" s="22" t="s">
        <v>39</v>
      </c>
      <c r="Q708" s="23">
        <v>704</v>
      </c>
      <c r="R708" s="23" t="str">
        <f>IF($C$3="Live Paste",IF($P708="","",$P708&amp;""),IF($AD$3="","",INDEX('Extraction History'!$A$3:$DT$9102,$Q708,$AD$3)&amp;""))</f>
        <v>DA</v>
      </c>
      <c r="S708" s="23">
        <f t="shared" si="141"/>
        <v>4221</v>
      </c>
      <c r="T708" s="23" t="str">
        <f t="shared" si="135"/>
        <v/>
      </c>
      <c r="U708" s="23" t="str">
        <f t="shared" si="136"/>
        <v/>
      </c>
      <c r="V708" s="24" t="str">
        <f t="shared" si="137"/>
        <v/>
      </c>
      <c r="W708" s="23">
        <f t="shared" si="142"/>
        <v>4222</v>
      </c>
      <c r="X708" s="23" t="str">
        <f t="shared" si="138"/>
        <v/>
      </c>
      <c r="Y708" s="23" t="str">
        <f t="shared" si="139"/>
        <v/>
      </c>
      <c r="Z708" s="23" t="str">
        <f t="shared" si="140"/>
        <v/>
      </c>
      <c r="AA708" s="25" t="str">
        <f>IF($U708="","",IF(COUNTIF(HC!$C:$C,$U708)&gt;0,"Y",IF(COUNTIF($U$5:$U708,$U708)=1,"N","dup")))</f>
        <v/>
      </c>
    </row>
    <row r="709" spans="1:27" x14ac:dyDescent="0.3">
      <c r="A709" s="19" t="str">
        <f>IF(INDEX('Agents Shift'!$B:$B,ROW())="","",INDEX('Agents Shift'!$B:$B,ROW()))</f>
        <v/>
      </c>
      <c r="B709" s="20" t="str">
        <f>IF($A709="","",_xlfn.XLOOKUP($A709,HC!$A:$A,HC!$B:$B,""))</f>
        <v/>
      </c>
      <c r="C709" s="19" t="str">
        <f>IF($A709="","",_xlfn.XLOOKUP($A709,HC!$A:$A,HC!$E:$E,""))</f>
        <v/>
      </c>
      <c r="D709" s="20" t="str">
        <f>IF($A709="","",_xlfn.XLOOKUP($A709,HC!$A:$A,HC!$D:$D,""))</f>
        <v/>
      </c>
      <c r="E709" s="68" t="str">
        <f>IF(OR($A709="",$AE$3=""),"",IFERROR(IF(ISBLANK(INDEX('Agents Shift'!$F:$S,MATCH($A709,'Agents Shift'!$B:$B,0),$AE$3)),"",INDEX('Agents Shift'!$F:$S,MATCH($A709,'Agents Shift'!$B:$B,0),$AE$3)),""))</f>
        <v/>
      </c>
      <c r="F709" s="68" t="str">
        <f>IF(OR($A709="",$AE$3=""),"",IFERROR(IF(ISBLANK(INDEX('Agents Shift'!$F:$S,MATCH($A709,'Agents Shift'!$B:$B,0),$AE$3+1)),"",INDEX('Agents Shift'!$F:$S,MATCH($A709,'Agents Shift'!$B:$B,0),$AE$3+1)),""))</f>
        <v/>
      </c>
      <c r="G709" s="20" t="str">
        <f>IF($A709="","",_xlfn.XLOOKUP($A709,HC!$A:$A,HC!$C:$C,""))</f>
        <v/>
      </c>
      <c r="H709" s="20" t="str">
        <f t="shared" ref="H709:H772" si="143">IF($G709="","",_xlfn.XLOOKUP($G709,$U:$U,$Z:$Z,"Not in Web Tool"))</f>
        <v/>
      </c>
      <c r="I709" s="19" t="str">
        <f t="shared" ref="I709:I772" si="144">IF($G709="","",_xlfn.XLOOKUP($G709,$U:$U,$Y:$Y,""))</f>
        <v/>
      </c>
      <c r="J709" s="19" t="str">
        <f>IF(OR($A709="",$H709=""),"",IF($H709="Not in Web Tool","Unmatched",_xlfn.XLOOKUP($H709,'RAW Data'!$E:$E,'RAW Data'!$F:$F,"Unmapped")))</f>
        <v/>
      </c>
      <c r="K709" s="19" t="str">
        <f t="shared" ref="K709:K772" si="145">_xlfn.IFS($J709="Yes","YES",$J709="","",$J709="No","NO",$J709="Not Productive",$H709,TRUE,$J709)</f>
        <v/>
      </c>
      <c r="M709" s="21" t="str">
        <f t="shared" ref="M709:M772" si="146">IF(ISNUMBER($E709),ROUND($E709*1440,0),"")</f>
        <v/>
      </c>
      <c r="N709" s="21" t="str">
        <f t="shared" ref="N709:N772" si="147">IF(AND(ISNUMBER($E709),ISNUMBER($F709)),ROUND($F709*1440,0)+IF($F709&lt;=$E709,1440,0),"")</f>
        <v/>
      </c>
      <c r="P709" s="22" t="s">
        <v>364</v>
      </c>
      <c r="Q709" s="23">
        <v>705</v>
      </c>
      <c r="R709" s="23" t="str">
        <f>IF($C$3="Live Paste",IF($P709="","",$P709&amp;""),IF($AD$3="","",INDEX('Extraction History'!$A$3:$DT$9102,$Q709,$AD$3)&amp;""))</f>
        <v>Dummy_USR 61 20429</v>
      </c>
      <c r="S709" s="23">
        <f t="shared" si="141"/>
        <v>4227</v>
      </c>
      <c r="T709" s="23" t="str">
        <f t="shared" ref="T709:T772" si="148">_xlfn.XLOOKUP($S709,$Q$5:$Q$9104,$R$5:$R$9104,"")</f>
        <v/>
      </c>
      <c r="U709" s="23" t="str">
        <f t="shared" ref="U709:U772" si="149">IFERROR(_xlfn.TEXTBEFORE($T709,_xlfn.UNICHAR(160),1),"")</f>
        <v/>
      </c>
      <c r="V709" s="24" t="str">
        <f t="shared" ref="V709:V772" si="150">IF($U709="","",_xlfn.TEXTAFTER($T709,_xlfn.UNICHAR(160),1))</f>
        <v/>
      </c>
      <c r="W709" s="23">
        <f t="shared" si="142"/>
        <v>4228</v>
      </c>
      <c r="X709" s="23" t="str">
        <f t="shared" ref="X709:X772" si="151">_xlfn.XLOOKUP($W709,$Q$5:$Q$9104,$R$5:$R$9104,"")</f>
        <v/>
      </c>
      <c r="Y709" s="23" t="str">
        <f t="shared" ref="Y709:Y772" si="152">IFERROR(IF($Z709="","",TRIM(SUBSTITUTE(_xlfn.TEXTAFTER($X709,_xlfn.UNICHAR(160)&amp;"·",1),_xlfn.UNICHAR(160)," "))),"")</f>
        <v/>
      </c>
      <c r="Z709" s="23" t="str">
        <f t="shared" ref="Z709:Z772" si="153">IFERROR(_xlfn.TEXTBEFORE($X709,_xlfn.UNICHAR(160),1),$X709)</f>
        <v/>
      </c>
      <c r="AA709" s="25" t="str">
        <f>IF($U709="","",IF(COUNTIF(HC!$C:$C,$U709)&gt;0,"Y",IF(COUNTIF($U$5:$U709,$U709)=1,"N","dup")))</f>
        <v/>
      </c>
    </row>
    <row r="710" spans="1:27" x14ac:dyDescent="0.3">
      <c r="A710" s="19" t="str">
        <f>IF(INDEX('Agents Shift'!$B:$B,ROW())="","",INDEX('Agents Shift'!$B:$B,ROW()))</f>
        <v/>
      </c>
      <c r="B710" s="20" t="str">
        <f>IF($A710="","",_xlfn.XLOOKUP($A710,HC!$A:$A,HC!$B:$B,""))</f>
        <v/>
      </c>
      <c r="C710" s="19" t="str">
        <f>IF($A710="","",_xlfn.XLOOKUP($A710,HC!$A:$A,HC!$E:$E,""))</f>
        <v/>
      </c>
      <c r="D710" s="20" t="str">
        <f>IF($A710="","",_xlfn.XLOOKUP($A710,HC!$A:$A,HC!$D:$D,""))</f>
        <v/>
      </c>
      <c r="E710" s="68" t="str">
        <f>IF(OR($A710="",$AE$3=""),"",IFERROR(IF(ISBLANK(INDEX('Agents Shift'!$F:$S,MATCH($A710,'Agents Shift'!$B:$B,0),$AE$3)),"",INDEX('Agents Shift'!$F:$S,MATCH($A710,'Agents Shift'!$B:$B,0),$AE$3)),""))</f>
        <v/>
      </c>
      <c r="F710" s="68" t="str">
        <f>IF(OR($A710="",$AE$3=""),"",IFERROR(IF(ISBLANK(INDEX('Agents Shift'!$F:$S,MATCH($A710,'Agents Shift'!$B:$B,0),$AE$3+1)),"",INDEX('Agents Shift'!$F:$S,MATCH($A710,'Agents Shift'!$B:$B,0),$AE$3+1)),""))</f>
        <v/>
      </c>
      <c r="G710" s="20" t="str">
        <f>IF($A710="","",_xlfn.XLOOKUP($A710,HC!$A:$A,HC!$C:$C,""))</f>
        <v/>
      </c>
      <c r="H710" s="20" t="str">
        <f t="shared" si="143"/>
        <v/>
      </c>
      <c r="I710" s="19" t="str">
        <f t="shared" si="144"/>
        <v/>
      </c>
      <c r="J710" s="19" t="str">
        <f>IF(OR($A710="",$H710=""),"",IF($H710="Not in Web Tool","Unmatched",_xlfn.XLOOKUP($H710,'RAW Data'!$E:$E,'RAW Data'!$F:$F,"Unmapped")))</f>
        <v/>
      </c>
      <c r="K710" s="19" t="str">
        <f t="shared" si="145"/>
        <v/>
      </c>
      <c r="M710" s="21" t="str">
        <f t="shared" si="146"/>
        <v/>
      </c>
      <c r="N710" s="21" t="str">
        <f t="shared" si="147"/>
        <v/>
      </c>
      <c r="P710" s="22" t="s">
        <v>365</v>
      </c>
      <c r="Q710" s="23">
        <v>706</v>
      </c>
      <c r="R710" s="23" t="str">
        <f>IF($C$3="Live Paste",IF($P710="","",$P710&amp;""),IF($AD$3="","",INDEX('Extraction History'!$A$3:$DT$9102,$Q710,$AD$3)&amp;""))</f>
        <v>Offline · 3:21:59:53</v>
      </c>
      <c r="S710" s="23">
        <f t="shared" ref="S710:S773" si="154">S709+6</f>
        <v>4233</v>
      </c>
      <c r="T710" s="23" t="str">
        <f t="shared" si="148"/>
        <v/>
      </c>
      <c r="U710" s="23" t="str">
        <f t="shared" si="149"/>
        <v/>
      </c>
      <c r="V710" s="24" t="str">
        <f t="shared" si="150"/>
        <v/>
      </c>
      <c r="W710" s="23">
        <f t="shared" ref="W710:W773" si="155">W709+6</f>
        <v>4234</v>
      </c>
      <c r="X710" s="23" t="str">
        <f t="shared" si="151"/>
        <v/>
      </c>
      <c r="Y710" s="23" t="str">
        <f t="shared" si="152"/>
        <v/>
      </c>
      <c r="Z710" s="23" t="str">
        <f t="shared" si="153"/>
        <v/>
      </c>
      <c r="AA710" s="25" t="str">
        <f>IF($U710="","",IF(COUNTIF(HC!$C:$C,$U710)&gt;0,"Y",IF(COUNTIF($U$5:$U710,$U710)=1,"N","dup")))</f>
        <v/>
      </c>
    </row>
    <row r="711" spans="1:27" x14ac:dyDescent="0.3">
      <c r="A711" s="19" t="str">
        <f>IF(INDEX('Agents Shift'!$B:$B,ROW())="","",INDEX('Agents Shift'!$B:$B,ROW()))</f>
        <v/>
      </c>
      <c r="B711" s="20" t="str">
        <f>IF($A711="","",_xlfn.XLOOKUP($A711,HC!$A:$A,HC!$B:$B,""))</f>
        <v/>
      </c>
      <c r="C711" s="19" t="str">
        <f>IF($A711="","",_xlfn.XLOOKUP($A711,HC!$A:$A,HC!$E:$E,""))</f>
        <v/>
      </c>
      <c r="D711" s="20" t="str">
        <f>IF($A711="","",_xlfn.XLOOKUP($A711,HC!$A:$A,HC!$D:$D,""))</f>
        <v/>
      </c>
      <c r="E711" s="68" t="str">
        <f>IF(OR($A711="",$AE$3=""),"",IFERROR(IF(ISBLANK(INDEX('Agents Shift'!$F:$S,MATCH($A711,'Agents Shift'!$B:$B,0),$AE$3)),"",INDEX('Agents Shift'!$F:$S,MATCH($A711,'Agents Shift'!$B:$B,0),$AE$3)),""))</f>
        <v/>
      </c>
      <c r="F711" s="68" t="str">
        <f>IF(OR($A711="",$AE$3=""),"",IFERROR(IF(ISBLANK(INDEX('Agents Shift'!$F:$S,MATCH($A711,'Agents Shift'!$B:$B,0),$AE$3+1)),"",INDEX('Agents Shift'!$F:$S,MATCH($A711,'Agents Shift'!$B:$B,0),$AE$3+1)),""))</f>
        <v/>
      </c>
      <c r="G711" s="20" t="str">
        <f>IF($A711="","",_xlfn.XLOOKUP($A711,HC!$A:$A,HC!$C:$C,""))</f>
        <v/>
      </c>
      <c r="H711" s="20" t="str">
        <f t="shared" si="143"/>
        <v/>
      </c>
      <c r="I711" s="19" t="str">
        <f t="shared" si="144"/>
        <v/>
      </c>
      <c r="J711" s="19" t="str">
        <f>IF(OR($A711="",$H711=""),"",IF($H711="Not in Web Tool","Unmatched",_xlfn.XLOOKUP($H711,'RAW Data'!$E:$E,'RAW Data'!$F:$F,"Unmapped")))</f>
        <v/>
      </c>
      <c r="K711" s="19" t="str">
        <f t="shared" si="145"/>
        <v/>
      </c>
      <c r="M711" s="21" t="str">
        <f t="shared" si="146"/>
        <v/>
      </c>
      <c r="N711" s="21" t="str">
        <f t="shared" si="147"/>
        <v/>
      </c>
      <c r="P711" s="22" t="s">
        <v>119</v>
      </c>
      <c r="Q711" s="23">
        <v>707</v>
      </c>
      <c r="R711" s="23" t="str">
        <f>IF($C$3="Live Paste",IF($P711="","",$P711&amp;""),IF($AD$3="","",INDEX('Extraction History'!$A$3:$DT$9102,$Q711,$AD$3)&amp;""))</f>
        <v> 0  0  0</v>
      </c>
      <c r="S711" s="23">
        <f t="shared" si="154"/>
        <v>4239</v>
      </c>
      <c r="T711" s="23" t="str">
        <f t="shared" si="148"/>
        <v/>
      </c>
      <c r="U711" s="23" t="str">
        <f t="shared" si="149"/>
        <v/>
      </c>
      <c r="V711" s="24" t="str">
        <f t="shared" si="150"/>
        <v/>
      </c>
      <c r="W711" s="23">
        <f t="shared" si="155"/>
        <v>4240</v>
      </c>
      <c r="X711" s="23" t="str">
        <f t="shared" si="151"/>
        <v/>
      </c>
      <c r="Y711" s="23" t="str">
        <f t="shared" si="152"/>
        <v/>
      </c>
      <c r="Z711" s="23" t="str">
        <f t="shared" si="153"/>
        <v/>
      </c>
      <c r="AA711" s="25" t="str">
        <f>IF($U711="","",IF(COUNTIF(HC!$C:$C,$U711)&gt;0,"Y",IF(COUNTIF($U$5:$U711,$U711)=1,"N","dup")))</f>
        <v/>
      </c>
    </row>
    <row r="712" spans="1:27" x14ac:dyDescent="0.3">
      <c r="A712" s="19" t="str">
        <f>IF(INDEX('Agents Shift'!$B:$B,ROW())="","",INDEX('Agents Shift'!$B:$B,ROW()))</f>
        <v/>
      </c>
      <c r="B712" s="20" t="str">
        <f>IF($A712="","",_xlfn.XLOOKUP($A712,HC!$A:$A,HC!$B:$B,""))</f>
        <v/>
      </c>
      <c r="C712" s="19" t="str">
        <f>IF($A712="","",_xlfn.XLOOKUP($A712,HC!$A:$A,HC!$E:$E,""))</f>
        <v/>
      </c>
      <c r="D712" s="20" t="str">
        <f>IF($A712="","",_xlfn.XLOOKUP($A712,HC!$A:$A,HC!$D:$D,""))</f>
        <v/>
      </c>
      <c r="E712" s="68" t="str">
        <f>IF(OR($A712="",$AE$3=""),"",IFERROR(IF(ISBLANK(INDEX('Agents Shift'!$F:$S,MATCH($A712,'Agents Shift'!$B:$B,0),$AE$3)),"",INDEX('Agents Shift'!$F:$S,MATCH($A712,'Agents Shift'!$B:$B,0),$AE$3)),""))</f>
        <v/>
      </c>
      <c r="F712" s="68" t="str">
        <f>IF(OR($A712="",$AE$3=""),"",IFERROR(IF(ISBLANK(INDEX('Agents Shift'!$F:$S,MATCH($A712,'Agents Shift'!$B:$B,0),$AE$3+1)),"",INDEX('Agents Shift'!$F:$S,MATCH($A712,'Agents Shift'!$B:$B,0),$AE$3+1)),""))</f>
        <v/>
      </c>
      <c r="G712" s="20" t="str">
        <f>IF($A712="","",_xlfn.XLOOKUP($A712,HC!$A:$A,HC!$C:$C,""))</f>
        <v/>
      </c>
      <c r="H712" s="20" t="str">
        <f t="shared" si="143"/>
        <v/>
      </c>
      <c r="I712" s="19" t="str">
        <f t="shared" si="144"/>
        <v/>
      </c>
      <c r="J712" s="19" t="str">
        <f>IF(OR($A712="",$H712=""),"",IF($H712="Not in Web Tool","Unmatched",_xlfn.XLOOKUP($H712,'RAW Data'!$E:$E,'RAW Data'!$F:$F,"Unmapped")))</f>
        <v/>
      </c>
      <c r="K712" s="19" t="str">
        <f t="shared" si="145"/>
        <v/>
      </c>
      <c r="M712" s="21" t="str">
        <f t="shared" si="146"/>
        <v/>
      </c>
      <c r="N712" s="21" t="str">
        <f t="shared" si="147"/>
        <v/>
      </c>
      <c r="P712" s="22" t="s">
        <v>188</v>
      </c>
      <c r="Q712" s="23">
        <v>708</v>
      </c>
      <c r="R712" s="23" t="str">
        <f>IF($C$3="Live Paste",IF($P712="","",$P712&amp;""),IF($AD$3="","",INDEX('Extraction History'!$A$3:$DT$9102,$Q712,$AD$3)&amp;""))</f>
        <v> --:--:--  --:--:--  --:--:--</v>
      </c>
      <c r="S712" s="23">
        <f t="shared" si="154"/>
        <v>4245</v>
      </c>
      <c r="T712" s="23" t="str">
        <f t="shared" si="148"/>
        <v/>
      </c>
      <c r="U712" s="23" t="str">
        <f t="shared" si="149"/>
        <v/>
      </c>
      <c r="V712" s="24" t="str">
        <f t="shared" si="150"/>
        <v/>
      </c>
      <c r="W712" s="23">
        <f t="shared" si="155"/>
        <v>4246</v>
      </c>
      <c r="X712" s="23" t="str">
        <f t="shared" si="151"/>
        <v/>
      </c>
      <c r="Y712" s="23" t="str">
        <f t="shared" si="152"/>
        <v/>
      </c>
      <c r="Z712" s="23" t="str">
        <f t="shared" si="153"/>
        <v/>
      </c>
      <c r="AA712" s="25" t="str">
        <f>IF($U712="","",IF(COUNTIF(HC!$C:$C,$U712)&gt;0,"Y",IF(COUNTIF($U$5:$U712,$U712)=1,"N","dup")))</f>
        <v/>
      </c>
    </row>
    <row r="713" spans="1:27" x14ac:dyDescent="0.3">
      <c r="A713" s="19" t="str">
        <f>IF(INDEX('Agents Shift'!$B:$B,ROW())="","",INDEX('Agents Shift'!$B:$B,ROW()))</f>
        <v/>
      </c>
      <c r="B713" s="20" t="str">
        <f>IF($A713="","",_xlfn.XLOOKUP($A713,HC!$A:$A,HC!$B:$B,""))</f>
        <v/>
      </c>
      <c r="C713" s="19" t="str">
        <f>IF($A713="","",_xlfn.XLOOKUP($A713,HC!$A:$A,HC!$E:$E,""))</f>
        <v/>
      </c>
      <c r="D713" s="20" t="str">
        <f>IF($A713="","",_xlfn.XLOOKUP($A713,HC!$A:$A,HC!$D:$D,""))</f>
        <v/>
      </c>
      <c r="E713" s="68" t="str">
        <f>IF(OR($A713="",$AE$3=""),"",IFERROR(IF(ISBLANK(INDEX('Agents Shift'!$F:$S,MATCH($A713,'Agents Shift'!$B:$B,0),$AE$3)),"",INDEX('Agents Shift'!$F:$S,MATCH($A713,'Agents Shift'!$B:$B,0),$AE$3)),""))</f>
        <v/>
      </c>
      <c r="F713" s="68" t="str">
        <f>IF(OR($A713="",$AE$3=""),"",IFERROR(IF(ISBLANK(INDEX('Agents Shift'!$F:$S,MATCH($A713,'Agents Shift'!$B:$B,0),$AE$3+1)),"",INDEX('Agents Shift'!$F:$S,MATCH($A713,'Agents Shift'!$B:$B,0),$AE$3+1)),""))</f>
        <v/>
      </c>
      <c r="G713" s="20" t="str">
        <f>IF($A713="","",_xlfn.XLOOKUP($A713,HC!$A:$A,HC!$C:$C,""))</f>
        <v/>
      </c>
      <c r="H713" s="20" t="str">
        <f t="shared" si="143"/>
        <v/>
      </c>
      <c r="I713" s="19" t="str">
        <f t="shared" si="144"/>
        <v/>
      </c>
      <c r="J713" s="19" t="str">
        <f>IF(OR($A713="",$H713=""),"",IF($H713="Not in Web Tool","Unmatched",_xlfn.XLOOKUP($H713,'RAW Data'!$E:$E,'RAW Data'!$F:$F,"Unmapped")))</f>
        <v/>
      </c>
      <c r="K713" s="19" t="str">
        <f t="shared" si="145"/>
        <v/>
      </c>
      <c r="M713" s="21" t="str">
        <f t="shared" si="146"/>
        <v/>
      </c>
      <c r="N713" s="21" t="str">
        <f t="shared" si="147"/>
        <v/>
      </c>
      <c r="P713" s="22" t="s">
        <v>34</v>
      </c>
      <c r="Q713" s="23">
        <v>709</v>
      </c>
      <c r="R713" s="23" t="str">
        <f>IF($C$3="Live Paste",IF($P713="","",$P713&amp;""),IF($AD$3="","",INDEX('Extraction History'!$A$3:$DT$9102,$Q713,$AD$3)&amp;""))</f>
        <v>Employee State</v>
      </c>
      <c r="S713" s="23">
        <f t="shared" si="154"/>
        <v>4251</v>
      </c>
      <c r="T713" s="23" t="str">
        <f t="shared" si="148"/>
        <v/>
      </c>
      <c r="U713" s="23" t="str">
        <f t="shared" si="149"/>
        <v/>
      </c>
      <c r="V713" s="24" t="str">
        <f t="shared" si="150"/>
        <v/>
      </c>
      <c r="W713" s="23">
        <f t="shared" si="155"/>
        <v>4252</v>
      </c>
      <c r="X713" s="23" t="str">
        <f t="shared" si="151"/>
        <v/>
      </c>
      <c r="Y713" s="23" t="str">
        <f t="shared" si="152"/>
        <v/>
      </c>
      <c r="Z713" s="23" t="str">
        <f t="shared" si="153"/>
        <v/>
      </c>
      <c r="AA713" s="25" t="str">
        <f>IF($U713="","",IF(COUNTIF(HC!$C:$C,$U713)&gt;0,"Y",IF(COUNTIF($U$5:$U713,$U713)=1,"N","dup")))</f>
        <v/>
      </c>
    </row>
    <row r="714" spans="1:27" x14ac:dyDescent="0.3">
      <c r="A714" s="19" t="str">
        <f>IF(INDEX('Agents Shift'!$B:$B,ROW())="","",INDEX('Agents Shift'!$B:$B,ROW()))</f>
        <v/>
      </c>
      <c r="B714" s="20" t="str">
        <f>IF($A714="","",_xlfn.XLOOKUP($A714,HC!$A:$A,HC!$B:$B,""))</f>
        <v/>
      </c>
      <c r="C714" s="19" t="str">
        <f>IF($A714="","",_xlfn.XLOOKUP($A714,HC!$A:$A,HC!$E:$E,""))</f>
        <v/>
      </c>
      <c r="D714" s="20" t="str">
        <f>IF($A714="","",_xlfn.XLOOKUP($A714,HC!$A:$A,HC!$D:$D,""))</f>
        <v/>
      </c>
      <c r="E714" s="68" t="str">
        <f>IF(OR($A714="",$AE$3=""),"",IFERROR(IF(ISBLANK(INDEX('Agents Shift'!$F:$S,MATCH($A714,'Agents Shift'!$B:$B,0),$AE$3)),"",INDEX('Agents Shift'!$F:$S,MATCH($A714,'Agents Shift'!$B:$B,0),$AE$3)),""))</f>
        <v/>
      </c>
      <c r="F714" s="68" t="str">
        <f>IF(OR($A714="",$AE$3=""),"",IFERROR(IF(ISBLANK(INDEX('Agents Shift'!$F:$S,MATCH($A714,'Agents Shift'!$B:$B,0),$AE$3+1)),"",INDEX('Agents Shift'!$F:$S,MATCH($A714,'Agents Shift'!$B:$B,0),$AE$3+1)),""))</f>
        <v/>
      </c>
      <c r="G714" s="20" t="str">
        <f>IF($A714="","",_xlfn.XLOOKUP($A714,HC!$A:$A,HC!$C:$C,""))</f>
        <v/>
      </c>
      <c r="H714" s="20" t="str">
        <f t="shared" si="143"/>
        <v/>
      </c>
      <c r="I714" s="19" t="str">
        <f t="shared" si="144"/>
        <v/>
      </c>
      <c r="J714" s="19" t="str">
        <f>IF(OR($A714="",$H714=""),"",IF($H714="Not in Web Tool","Unmatched",_xlfn.XLOOKUP($H714,'RAW Data'!$E:$E,'RAW Data'!$F:$F,"Unmapped")))</f>
        <v/>
      </c>
      <c r="K714" s="19" t="str">
        <f t="shared" si="145"/>
        <v/>
      </c>
      <c r="M714" s="21" t="str">
        <f t="shared" si="146"/>
        <v/>
      </c>
      <c r="N714" s="21" t="str">
        <f t="shared" si="147"/>
        <v/>
      </c>
      <c r="P714" s="22" t="s">
        <v>39</v>
      </c>
      <c r="Q714" s="23">
        <v>710</v>
      </c>
      <c r="R714" s="23" t="str">
        <f>IF($C$3="Live Paste",IF($P714="","",$P714&amp;""),IF($AD$3="","",INDEX('Extraction History'!$A$3:$DT$9102,$Q714,$AD$3)&amp;""))</f>
        <v>DA</v>
      </c>
      <c r="S714" s="23">
        <f t="shared" si="154"/>
        <v>4257</v>
      </c>
      <c r="T714" s="23" t="str">
        <f t="shared" si="148"/>
        <v/>
      </c>
      <c r="U714" s="23" t="str">
        <f t="shared" si="149"/>
        <v/>
      </c>
      <c r="V714" s="24" t="str">
        <f t="shared" si="150"/>
        <v/>
      </c>
      <c r="W714" s="23">
        <f t="shared" si="155"/>
        <v>4258</v>
      </c>
      <c r="X714" s="23" t="str">
        <f t="shared" si="151"/>
        <v/>
      </c>
      <c r="Y714" s="23" t="str">
        <f t="shared" si="152"/>
        <v/>
      </c>
      <c r="Z714" s="23" t="str">
        <f t="shared" si="153"/>
        <v/>
      </c>
      <c r="AA714" s="25" t="str">
        <f>IF($U714="","",IF(COUNTIF(HC!$C:$C,$U714)&gt;0,"Y",IF(COUNTIF($U$5:$U714,$U714)=1,"N","dup")))</f>
        <v/>
      </c>
    </row>
    <row r="715" spans="1:27" x14ac:dyDescent="0.3">
      <c r="A715" s="19" t="str">
        <f>IF(INDEX('Agents Shift'!$B:$B,ROW())="","",INDEX('Agents Shift'!$B:$B,ROW()))</f>
        <v/>
      </c>
      <c r="B715" s="20" t="str">
        <f>IF($A715="","",_xlfn.XLOOKUP($A715,HC!$A:$A,HC!$B:$B,""))</f>
        <v/>
      </c>
      <c r="C715" s="19" t="str">
        <f>IF($A715="","",_xlfn.XLOOKUP($A715,HC!$A:$A,HC!$E:$E,""))</f>
        <v/>
      </c>
      <c r="D715" s="20" t="str">
        <f>IF($A715="","",_xlfn.XLOOKUP($A715,HC!$A:$A,HC!$D:$D,""))</f>
        <v/>
      </c>
      <c r="E715" s="68" t="str">
        <f>IF(OR($A715="",$AE$3=""),"",IFERROR(IF(ISBLANK(INDEX('Agents Shift'!$F:$S,MATCH($A715,'Agents Shift'!$B:$B,0),$AE$3)),"",INDEX('Agents Shift'!$F:$S,MATCH($A715,'Agents Shift'!$B:$B,0),$AE$3)),""))</f>
        <v/>
      </c>
      <c r="F715" s="68" t="str">
        <f>IF(OR($A715="",$AE$3=""),"",IFERROR(IF(ISBLANK(INDEX('Agents Shift'!$F:$S,MATCH($A715,'Agents Shift'!$B:$B,0),$AE$3+1)),"",INDEX('Agents Shift'!$F:$S,MATCH($A715,'Agents Shift'!$B:$B,0),$AE$3+1)),""))</f>
        <v/>
      </c>
      <c r="G715" s="20" t="str">
        <f>IF($A715="","",_xlfn.XLOOKUP($A715,HC!$A:$A,HC!$C:$C,""))</f>
        <v/>
      </c>
      <c r="H715" s="20" t="str">
        <f t="shared" si="143"/>
        <v/>
      </c>
      <c r="I715" s="19" t="str">
        <f t="shared" si="144"/>
        <v/>
      </c>
      <c r="J715" s="19" t="str">
        <f>IF(OR($A715="",$H715=""),"",IF($H715="Not in Web Tool","Unmatched",_xlfn.XLOOKUP($H715,'RAW Data'!$E:$E,'RAW Data'!$F:$F,"Unmapped")))</f>
        <v/>
      </c>
      <c r="K715" s="19" t="str">
        <f t="shared" si="145"/>
        <v/>
      </c>
      <c r="M715" s="21" t="str">
        <f t="shared" si="146"/>
        <v/>
      </c>
      <c r="N715" s="21" t="str">
        <f t="shared" si="147"/>
        <v/>
      </c>
      <c r="P715" s="22" t="s">
        <v>366</v>
      </c>
      <c r="Q715" s="23">
        <v>711</v>
      </c>
      <c r="R715" s="23" t="str">
        <f>IF($C$3="Live Paste",IF($P715="","",$P715&amp;""),IF($AD$3="","",INDEX('Extraction History'!$A$3:$DT$9102,$Q715,$AD$3)&amp;""))</f>
        <v>Dummy_USR 60 20019</v>
      </c>
      <c r="S715" s="23">
        <f t="shared" si="154"/>
        <v>4263</v>
      </c>
      <c r="T715" s="23" t="str">
        <f t="shared" si="148"/>
        <v/>
      </c>
      <c r="U715" s="23" t="str">
        <f t="shared" si="149"/>
        <v/>
      </c>
      <c r="V715" s="24" t="str">
        <f t="shared" si="150"/>
        <v/>
      </c>
      <c r="W715" s="23">
        <f t="shared" si="155"/>
        <v>4264</v>
      </c>
      <c r="X715" s="23" t="str">
        <f t="shared" si="151"/>
        <v/>
      </c>
      <c r="Y715" s="23" t="str">
        <f t="shared" si="152"/>
        <v/>
      </c>
      <c r="Z715" s="23" t="str">
        <f t="shared" si="153"/>
        <v/>
      </c>
      <c r="AA715" s="25" t="str">
        <f>IF($U715="","",IF(COUNTIF(HC!$C:$C,$U715)&gt;0,"Y",IF(COUNTIF($U$5:$U715,$U715)=1,"N","dup")))</f>
        <v/>
      </c>
    </row>
    <row r="716" spans="1:27" x14ac:dyDescent="0.3">
      <c r="A716" s="19" t="str">
        <f>IF(INDEX('Agents Shift'!$B:$B,ROW())="","",INDEX('Agents Shift'!$B:$B,ROW()))</f>
        <v/>
      </c>
      <c r="B716" s="20" t="str">
        <f>IF($A716="","",_xlfn.XLOOKUP($A716,HC!$A:$A,HC!$B:$B,""))</f>
        <v/>
      </c>
      <c r="C716" s="19" t="str">
        <f>IF($A716="","",_xlfn.XLOOKUP($A716,HC!$A:$A,HC!$E:$E,""))</f>
        <v/>
      </c>
      <c r="D716" s="20" t="str">
        <f>IF($A716="","",_xlfn.XLOOKUP($A716,HC!$A:$A,HC!$D:$D,""))</f>
        <v/>
      </c>
      <c r="E716" s="68" t="str">
        <f>IF(OR($A716="",$AE$3=""),"",IFERROR(IF(ISBLANK(INDEX('Agents Shift'!$F:$S,MATCH($A716,'Agents Shift'!$B:$B,0),$AE$3)),"",INDEX('Agents Shift'!$F:$S,MATCH($A716,'Agents Shift'!$B:$B,0),$AE$3)),""))</f>
        <v/>
      </c>
      <c r="F716" s="68" t="str">
        <f>IF(OR($A716="",$AE$3=""),"",IFERROR(IF(ISBLANK(INDEX('Agents Shift'!$F:$S,MATCH($A716,'Agents Shift'!$B:$B,0),$AE$3+1)),"",INDEX('Agents Shift'!$F:$S,MATCH($A716,'Agents Shift'!$B:$B,0),$AE$3+1)),""))</f>
        <v/>
      </c>
      <c r="G716" s="20" t="str">
        <f>IF($A716="","",_xlfn.XLOOKUP($A716,HC!$A:$A,HC!$C:$C,""))</f>
        <v/>
      </c>
      <c r="H716" s="20" t="str">
        <f t="shared" si="143"/>
        <v/>
      </c>
      <c r="I716" s="19" t="str">
        <f t="shared" si="144"/>
        <v/>
      </c>
      <c r="J716" s="19" t="str">
        <f>IF(OR($A716="",$H716=""),"",IF($H716="Not in Web Tool","Unmatched",_xlfn.XLOOKUP($H716,'RAW Data'!$E:$E,'RAW Data'!$F:$F,"Unmapped")))</f>
        <v/>
      </c>
      <c r="K716" s="19" t="str">
        <f t="shared" si="145"/>
        <v/>
      </c>
      <c r="M716" s="21" t="str">
        <f t="shared" si="146"/>
        <v/>
      </c>
      <c r="N716" s="21" t="str">
        <f t="shared" si="147"/>
        <v/>
      </c>
      <c r="P716" s="22" t="s">
        <v>367</v>
      </c>
      <c r="Q716" s="23">
        <v>712</v>
      </c>
      <c r="R716" s="23" t="str">
        <f>IF($C$3="Live Paste",IF($P716="","",$P716&amp;""),IF($AD$3="","",INDEX('Extraction History'!$A$3:$DT$9102,$Q716,$AD$3)&amp;""))</f>
        <v>Offline · 1:15:59:58</v>
      </c>
      <c r="S716" s="23">
        <f t="shared" si="154"/>
        <v>4269</v>
      </c>
      <c r="T716" s="23" t="str">
        <f t="shared" si="148"/>
        <v/>
      </c>
      <c r="U716" s="23" t="str">
        <f t="shared" si="149"/>
        <v/>
      </c>
      <c r="V716" s="24" t="str">
        <f t="shared" si="150"/>
        <v/>
      </c>
      <c r="W716" s="23">
        <f t="shared" si="155"/>
        <v>4270</v>
      </c>
      <c r="X716" s="23" t="str">
        <f t="shared" si="151"/>
        <v/>
      </c>
      <c r="Y716" s="23" t="str">
        <f t="shared" si="152"/>
        <v/>
      </c>
      <c r="Z716" s="23" t="str">
        <f t="shared" si="153"/>
        <v/>
      </c>
      <c r="AA716" s="25" t="str">
        <f>IF($U716="","",IF(COUNTIF(HC!$C:$C,$U716)&gt;0,"Y",IF(COUNTIF($U$5:$U716,$U716)=1,"N","dup")))</f>
        <v/>
      </c>
    </row>
    <row r="717" spans="1:27" x14ac:dyDescent="0.3">
      <c r="A717" s="19" t="str">
        <f>IF(INDEX('Agents Shift'!$B:$B,ROW())="","",INDEX('Agents Shift'!$B:$B,ROW()))</f>
        <v/>
      </c>
      <c r="B717" s="20" t="str">
        <f>IF($A717="","",_xlfn.XLOOKUP($A717,HC!$A:$A,HC!$B:$B,""))</f>
        <v/>
      </c>
      <c r="C717" s="19" t="str">
        <f>IF($A717="","",_xlfn.XLOOKUP($A717,HC!$A:$A,HC!$E:$E,""))</f>
        <v/>
      </c>
      <c r="D717" s="20" t="str">
        <f>IF($A717="","",_xlfn.XLOOKUP($A717,HC!$A:$A,HC!$D:$D,""))</f>
        <v/>
      </c>
      <c r="E717" s="68" t="str">
        <f>IF(OR($A717="",$AE$3=""),"",IFERROR(IF(ISBLANK(INDEX('Agents Shift'!$F:$S,MATCH($A717,'Agents Shift'!$B:$B,0),$AE$3)),"",INDEX('Agents Shift'!$F:$S,MATCH($A717,'Agents Shift'!$B:$B,0),$AE$3)),""))</f>
        <v/>
      </c>
      <c r="F717" s="68" t="str">
        <f>IF(OR($A717="",$AE$3=""),"",IFERROR(IF(ISBLANK(INDEX('Agents Shift'!$F:$S,MATCH($A717,'Agents Shift'!$B:$B,0),$AE$3+1)),"",INDEX('Agents Shift'!$F:$S,MATCH($A717,'Agents Shift'!$B:$B,0),$AE$3+1)),""))</f>
        <v/>
      </c>
      <c r="G717" s="20" t="str">
        <f>IF($A717="","",_xlfn.XLOOKUP($A717,HC!$A:$A,HC!$C:$C,""))</f>
        <v/>
      </c>
      <c r="H717" s="20" t="str">
        <f t="shared" si="143"/>
        <v/>
      </c>
      <c r="I717" s="19" t="str">
        <f t="shared" si="144"/>
        <v/>
      </c>
      <c r="J717" s="19" t="str">
        <f>IF(OR($A717="",$H717=""),"",IF($H717="Not in Web Tool","Unmatched",_xlfn.XLOOKUP($H717,'RAW Data'!$E:$E,'RAW Data'!$F:$F,"Unmapped")))</f>
        <v/>
      </c>
      <c r="K717" s="19" t="str">
        <f t="shared" si="145"/>
        <v/>
      </c>
      <c r="M717" s="21" t="str">
        <f t="shared" si="146"/>
        <v/>
      </c>
      <c r="N717" s="21" t="str">
        <f t="shared" si="147"/>
        <v/>
      </c>
      <c r="P717" s="22" t="s">
        <v>119</v>
      </c>
      <c r="Q717" s="23">
        <v>713</v>
      </c>
      <c r="R717" s="23" t="str">
        <f>IF($C$3="Live Paste",IF($P717="","",$P717&amp;""),IF($AD$3="","",INDEX('Extraction History'!$A$3:$DT$9102,$Q717,$AD$3)&amp;""))</f>
        <v> 0  0  0</v>
      </c>
      <c r="S717" s="23">
        <f t="shared" si="154"/>
        <v>4275</v>
      </c>
      <c r="T717" s="23" t="str">
        <f t="shared" si="148"/>
        <v/>
      </c>
      <c r="U717" s="23" t="str">
        <f t="shared" si="149"/>
        <v/>
      </c>
      <c r="V717" s="24" t="str">
        <f t="shared" si="150"/>
        <v/>
      </c>
      <c r="W717" s="23">
        <f t="shared" si="155"/>
        <v>4276</v>
      </c>
      <c r="X717" s="23" t="str">
        <f t="shared" si="151"/>
        <v/>
      </c>
      <c r="Y717" s="23" t="str">
        <f t="shared" si="152"/>
        <v/>
      </c>
      <c r="Z717" s="23" t="str">
        <f t="shared" si="153"/>
        <v/>
      </c>
      <c r="AA717" s="25" t="str">
        <f>IF($U717="","",IF(COUNTIF(HC!$C:$C,$U717)&gt;0,"Y",IF(COUNTIF($U$5:$U717,$U717)=1,"N","dup")))</f>
        <v/>
      </c>
    </row>
    <row r="718" spans="1:27" x14ac:dyDescent="0.3">
      <c r="A718" s="19" t="str">
        <f>IF(INDEX('Agents Shift'!$B:$B,ROW())="","",INDEX('Agents Shift'!$B:$B,ROW()))</f>
        <v/>
      </c>
      <c r="B718" s="20" t="str">
        <f>IF($A718="","",_xlfn.XLOOKUP($A718,HC!$A:$A,HC!$B:$B,""))</f>
        <v/>
      </c>
      <c r="C718" s="19" t="str">
        <f>IF($A718="","",_xlfn.XLOOKUP($A718,HC!$A:$A,HC!$E:$E,""))</f>
        <v/>
      </c>
      <c r="D718" s="20" t="str">
        <f>IF($A718="","",_xlfn.XLOOKUP($A718,HC!$A:$A,HC!$D:$D,""))</f>
        <v/>
      </c>
      <c r="E718" s="68" t="str">
        <f>IF(OR($A718="",$AE$3=""),"",IFERROR(IF(ISBLANK(INDEX('Agents Shift'!$F:$S,MATCH($A718,'Agents Shift'!$B:$B,0),$AE$3)),"",INDEX('Agents Shift'!$F:$S,MATCH($A718,'Agents Shift'!$B:$B,0),$AE$3)),""))</f>
        <v/>
      </c>
      <c r="F718" s="68" t="str">
        <f>IF(OR($A718="",$AE$3=""),"",IFERROR(IF(ISBLANK(INDEX('Agents Shift'!$F:$S,MATCH($A718,'Agents Shift'!$B:$B,0),$AE$3+1)),"",INDEX('Agents Shift'!$F:$S,MATCH($A718,'Agents Shift'!$B:$B,0),$AE$3+1)),""))</f>
        <v/>
      </c>
      <c r="G718" s="20" t="str">
        <f>IF($A718="","",_xlfn.XLOOKUP($A718,HC!$A:$A,HC!$C:$C,""))</f>
        <v/>
      </c>
      <c r="H718" s="20" t="str">
        <f t="shared" si="143"/>
        <v/>
      </c>
      <c r="I718" s="19" t="str">
        <f t="shared" si="144"/>
        <v/>
      </c>
      <c r="J718" s="19" t="str">
        <f>IF(OR($A718="",$H718=""),"",IF($H718="Not in Web Tool","Unmatched",_xlfn.XLOOKUP($H718,'RAW Data'!$E:$E,'RAW Data'!$F:$F,"Unmapped")))</f>
        <v/>
      </c>
      <c r="K718" s="19" t="str">
        <f t="shared" si="145"/>
        <v/>
      </c>
      <c r="M718" s="21" t="str">
        <f t="shared" si="146"/>
        <v/>
      </c>
      <c r="N718" s="21" t="str">
        <f t="shared" si="147"/>
        <v/>
      </c>
      <c r="P718" s="22" t="s">
        <v>188</v>
      </c>
      <c r="Q718" s="23">
        <v>714</v>
      </c>
      <c r="R718" s="23" t="str">
        <f>IF($C$3="Live Paste",IF($P718="","",$P718&amp;""),IF($AD$3="","",INDEX('Extraction History'!$A$3:$DT$9102,$Q718,$AD$3)&amp;""))</f>
        <v> --:--:--  --:--:--  --:--:--</v>
      </c>
      <c r="S718" s="23">
        <f t="shared" si="154"/>
        <v>4281</v>
      </c>
      <c r="T718" s="23" t="str">
        <f t="shared" si="148"/>
        <v/>
      </c>
      <c r="U718" s="23" t="str">
        <f t="shared" si="149"/>
        <v/>
      </c>
      <c r="V718" s="24" t="str">
        <f t="shared" si="150"/>
        <v/>
      </c>
      <c r="W718" s="23">
        <f t="shared" si="155"/>
        <v>4282</v>
      </c>
      <c r="X718" s="23" t="str">
        <f t="shared" si="151"/>
        <v/>
      </c>
      <c r="Y718" s="23" t="str">
        <f t="shared" si="152"/>
        <v/>
      </c>
      <c r="Z718" s="23" t="str">
        <f t="shared" si="153"/>
        <v/>
      </c>
      <c r="AA718" s="25" t="str">
        <f>IF($U718="","",IF(COUNTIF(HC!$C:$C,$U718)&gt;0,"Y",IF(COUNTIF($U$5:$U718,$U718)=1,"N","dup")))</f>
        <v/>
      </c>
    </row>
    <row r="719" spans="1:27" x14ac:dyDescent="0.3">
      <c r="A719" s="19" t="str">
        <f>IF(INDEX('Agents Shift'!$B:$B,ROW())="","",INDEX('Agents Shift'!$B:$B,ROW()))</f>
        <v/>
      </c>
      <c r="B719" s="20" t="str">
        <f>IF($A719="","",_xlfn.XLOOKUP($A719,HC!$A:$A,HC!$B:$B,""))</f>
        <v/>
      </c>
      <c r="C719" s="19" t="str">
        <f>IF($A719="","",_xlfn.XLOOKUP($A719,HC!$A:$A,HC!$E:$E,""))</f>
        <v/>
      </c>
      <c r="D719" s="20" t="str">
        <f>IF($A719="","",_xlfn.XLOOKUP($A719,HC!$A:$A,HC!$D:$D,""))</f>
        <v/>
      </c>
      <c r="E719" s="68" t="str">
        <f>IF(OR($A719="",$AE$3=""),"",IFERROR(IF(ISBLANK(INDEX('Agents Shift'!$F:$S,MATCH($A719,'Agents Shift'!$B:$B,0),$AE$3)),"",INDEX('Agents Shift'!$F:$S,MATCH($A719,'Agents Shift'!$B:$B,0),$AE$3)),""))</f>
        <v/>
      </c>
      <c r="F719" s="68" t="str">
        <f>IF(OR($A719="",$AE$3=""),"",IFERROR(IF(ISBLANK(INDEX('Agents Shift'!$F:$S,MATCH($A719,'Agents Shift'!$B:$B,0),$AE$3+1)),"",INDEX('Agents Shift'!$F:$S,MATCH($A719,'Agents Shift'!$B:$B,0),$AE$3+1)),""))</f>
        <v/>
      </c>
      <c r="G719" s="20" t="str">
        <f>IF($A719="","",_xlfn.XLOOKUP($A719,HC!$A:$A,HC!$C:$C,""))</f>
        <v/>
      </c>
      <c r="H719" s="20" t="str">
        <f t="shared" si="143"/>
        <v/>
      </c>
      <c r="I719" s="19" t="str">
        <f t="shared" si="144"/>
        <v/>
      </c>
      <c r="J719" s="19" t="str">
        <f>IF(OR($A719="",$H719=""),"",IF($H719="Not in Web Tool","Unmatched",_xlfn.XLOOKUP($H719,'RAW Data'!$E:$E,'RAW Data'!$F:$F,"Unmapped")))</f>
        <v/>
      </c>
      <c r="K719" s="19" t="str">
        <f t="shared" si="145"/>
        <v/>
      </c>
      <c r="M719" s="21" t="str">
        <f t="shared" si="146"/>
        <v/>
      </c>
      <c r="N719" s="21" t="str">
        <f t="shared" si="147"/>
        <v/>
      </c>
      <c r="P719" s="22" t="s">
        <v>34</v>
      </c>
      <c r="Q719" s="23">
        <v>715</v>
      </c>
      <c r="R719" s="23" t="str">
        <f>IF($C$3="Live Paste",IF($P719="","",$P719&amp;""),IF($AD$3="","",INDEX('Extraction History'!$A$3:$DT$9102,$Q719,$AD$3)&amp;""))</f>
        <v>Employee State</v>
      </c>
      <c r="S719" s="23">
        <f t="shared" si="154"/>
        <v>4287</v>
      </c>
      <c r="T719" s="23" t="str">
        <f t="shared" si="148"/>
        <v/>
      </c>
      <c r="U719" s="23" t="str">
        <f t="shared" si="149"/>
        <v/>
      </c>
      <c r="V719" s="24" t="str">
        <f t="shared" si="150"/>
        <v/>
      </c>
      <c r="W719" s="23">
        <f t="shared" si="155"/>
        <v>4288</v>
      </c>
      <c r="X719" s="23" t="str">
        <f t="shared" si="151"/>
        <v/>
      </c>
      <c r="Y719" s="23" t="str">
        <f t="shared" si="152"/>
        <v/>
      </c>
      <c r="Z719" s="23" t="str">
        <f t="shared" si="153"/>
        <v/>
      </c>
      <c r="AA719" s="25" t="str">
        <f>IF($U719="","",IF(COUNTIF(HC!$C:$C,$U719)&gt;0,"Y",IF(COUNTIF($U$5:$U719,$U719)=1,"N","dup")))</f>
        <v/>
      </c>
    </row>
    <row r="720" spans="1:27" x14ac:dyDescent="0.3">
      <c r="A720" s="19" t="str">
        <f>IF(INDEX('Agents Shift'!$B:$B,ROW())="","",INDEX('Agents Shift'!$B:$B,ROW()))</f>
        <v/>
      </c>
      <c r="B720" s="20" t="str">
        <f>IF($A720="","",_xlfn.XLOOKUP($A720,HC!$A:$A,HC!$B:$B,""))</f>
        <v/>
      </c>
      <c r="C720" s="19" t="str">
        <f>IF($A720="","",_xlfn.XLOOKUP($A720,HC!$A:$A,HC!$E:$E,""))</f>
        <v/>
      </c>
      <c r="D720" s="20" t="str">
        <f>IF($A720="","",_xlfn.XLOOKUP($A720,HC!$A:$A,HC!$D:$D,""))</f>
        <v/>
      </c>
      <c r="E720" s="68" t="str">
        <f>IF(OR($A720="",$AE$3=""),"",IFERROR(IF(ISBLANK(INDEX('Agents Shift'!$F:$S,MATCH($A720,'Agents Shift'!$B:$B,0),$AE$3)),"",INDEX('Agents Shift'!$F:$S,MATCH($A720,'Agents Shift'!$B:$B,0),$AE$3)),""))</f>
        <v/>
      </c>
      <c r="F720" s="68" t="str">
        <f>IF(OR($A720="",$AE$3=""),"",IFERROR(IF(ISBLANK(INDEX('Agents Shift'!$F:$S,MATCH($A720,'Agents Shift'!$B:$B,0),$AE$3+1)),"",INDEX('Agents Shift'!$F:$S,MATCH($A720,'Agents Shift'!$B:$B,0),$AE$3+1)),""))</f>
        <v/>
      </c>
      <c r="G720" s="20" t="str">
        <f>IF($A720="","",_xlfn.XLOOKUP($A720,HC!$A:$A,HC!$C:$C,""))</f>
        <v/>
      </c>
      <c r="H720" s="20" t="str">
        <f t="shared" si="143"/>
        <v/>
      </c>
      <c r="I720" s="19" t="str">
        <f t="shared" si="144"/>
        <v/>
      </c>
      <c r="J720" s="19" t="str">
        <f>IF(OR($A720="",$H720=""),"",IF($H720="Not in Web Tool","Unmatched",_xlfn.XLOOKUP($H720,'RAW Data'!$E:$E,'RAW Data'!$F:$F,"Unmapped")))</f>
        <v/>
      </c>
      <c r="K720" s="19" t="str">
        <f t="shared" si="145"/>
        <v/>
      </c>
      <c r="M720" s="21" t="str">
        <f t="shared" si="146"/>
        <v/>
      </c>
      <c r="N720" s="21" t="str">
        <f t="shared" si="147"/>
        <v/>
      </c>
      <c r="P720" s="22" t="s">
        <v>39</v>
      </c>
      <c r="Q720" s="23">
        <v>716</v>
      </c>
      <c r="R720" s="23" t="str">
        <f>IF($C$3="Live Paste",IF($P720="","",$P720&amp;""),IF($AD$3="","",INDEX('Extraction History'!$A$3:$DT$9102,$Q720,$AD$3)&amp;""))</f>
        <v>DA</v>
      </c>
      <c r="S720" s="23">
        <f t="shared" si="154"/>
        <v>4293</v>
      </c>
      <c r="T720" s="23" t="str">
        <f t="shared" si="148"/>
        <v/>
      </c>
      <c r="U720" s="23" t="str">
        <f t="shared" si="149"/>
        <v/>
      </c>
      <c r="V720" s="24" t="str">
        <f t="shared" si="150"/>
        <v/>
      </c>
      <c r="W720" s="23">
        <f t="shared" si="155"/>
        <v>4294</v>
      </c>
      <c r="X720" s="23" t="str">
        <f t="shared" si="151"/>
        <v/>
      </c>
      <c r="Y720" s="23" t="str">
        <f t="shared" si="152"/>
        <v/>
      </c>
      <c r="Z720" s="23" t="str">
        <f t="shared" si="153"/>
        <v/>
      </c>
      <c r="AA720" s="25" t="str">
        <f>IF($U720="","",IF(COUNTIF(HC!$C:$C,$U720)&gt;0,"Y",IF(COUNTIF($U$5:$U720,$U720)=1,"N","dup")))</f>
        <v/>
      </c>
    </row>
    <row r="721" spans="1:27" x14ac:dyDescent="0.3">
      <c r="A721" s="19" t="str">
        <f>IF(INDEX('Agents Shift'!$B:$B,ROW())="","",INDEX('Agents Shift'!$B:$B,ROW()))</f>
        <v/>
      </c>
      <c r="B721" s="20" t="str">
        <f>IF($A721="","",_xlfn.XLOOKUP($A721,HC!$A:$A,HC!$B:$B,""))</f>
        <v/>
      </c>
      <c r="C721" s="19" t="str">
        <f>IF($A721="","",_xlfn.XLOOKUP($A721,HC!$A:$A,HC!$E:$E,""))</f>
        <v/>
      </c>
      <c r="D721" s="20" t="str">
        <f>IF($A721="","",_xlfn.XLOOKUP($A721,HC!$A:$A,HC!$D:$D,""))</f>
        <v/>
      </c>
      <c r="E721" s="68" t="str">
        <f>IF(OR($A721="",$AE$3=""),"",IFERROR(IF(ISBLANK(INDEX('Agents Shift'!$F:$S,MATCH($A721,'Agents Shift'!$B:$B,0),$AE$3)),"",INDEX('Agents Shift'!$F:$S,MATCH($A721,'Agents Shift'!$B:$B,0),$AE$3)),""))</f>
        <v/>
      </c>
      <c r="F721" s="68" t="str">
        <f>IF(OR($A721="",$AE$3=""),"",IFERROR(IF(ISBLANK(INDEX('Agents Shift'!$F:$S,MATCH($A721,'Agents Shift'!$B:$B,0),$AE$3+1)),"",INDEX('Agents Shift'!$F:$S,MATCH($A721,'Agents Shift'!$B:$B,0),$AE$3+1)),""))</f>
        <v/>
      </c>
      <c r="G721" s="20" t="str">
        <f>IF($A721="","",_xlfn.XLOOKUP($A721,HC!$A:$A,HC!$C:$C,""))</f>
        <v/>
      </c>
      <c r="H721" s="20" t="str">
        <f t="shared" si="143"/>
        <v/>
      </c>
      <c r="I721" s="19" t="str">
        <f t="shared" si="144"/>
        <v/>
      </c>
      <c r="J721" s="19" t="str">
        <f>IF(OR($A721="",$H721=""),"",IF($H721="Not in Web Tool","Unmatched",_xlfn.XLOOKUP($H721,'RAW Data'!$E:$E,'RAW Data'!$F:$F,"Unmapped")))</f>
        <v/>
      </c>
      <c r="K721" s="19" t="str">
        <f t="shared" si="145"/>
        <v/>
      </c>
      <c r="M721" s="21" t="str">
        <f t="shared" si="146"/>
        <v/>
      </c>
      <c r="N721" s="21" t="str">
        <f t="shared" si="147"/>
        <v/>
      </c>
      <c r="P721" s="22" t="s">
        <v>368</v>
      </c>
      <c r="Q721" s="23">
        <v>717</v>
      </c>
      <c r="R721" s="23" t="str">
        <f>IF($C$3="Live Paste",IF($P721="","",$P721&amp;""),IF($AD$3="","",INDEX('Extraction History'!$A$3:$DT$9102,$Q721,$AD$3)&amp;""))</f>
        <v>Dummy_USR 59 20280</v>
      </c>
      <c r="S721" s="23">
        <f t="shared" si="154"/>
        <v>4299</v>
      </c>
      <c r="T721" s="23" t="str">
        <f t="shared" si="148"/>
        <v/>
      </c>
      <c r="U721" s="23" t="str">
        <f t="shared" si="149"/>
        <v/>
      </c>
      <c r="V721" s="24" t="str">
        <f t="shared" si="150"/>
        <v/>
      </c>
      <c r="W721" s="23">
        <f t="shared" si="155"/>
        <v>4300</v>
      </c>
      <c r="X721" s="23" t="str">
        <f t="shared" si="151"/>
        <v/>
      </c>
      <c r="Y721" s="23" t="str">
        <f t="shared" si="152"/>
        <v/>
      </c>
      <c r="Z721" s="23" t="str">
        <f t="shared" si="153"/>
        <v/>
      </c>
      <c r="AA721" s="25" t="str">
        <f>IF($U721="","",IF(COUNTIF(HC!$C:$C,$U721)&gt;0,"Y",IF(COUNTIF($U$5:$U721,$U721)=1,"N","dup")))</f>
        <v/>
      </c>
    </row>
    <row r="722" spans="1:27" x14ac:dyDescent="0.3">
      <c r="A722" s="19" t="str">
        <f>IF(INDEX('Agents Shift'!$B:$B,ROW())="","",INDEX('Agents Shift'!$B:$B,ROW()))</f>
        <v/>
      </c>
      <c r="B722" s="20" t="str">
        <f>IF($A722="","",_xlfn.XLOOKUP($A722,HC!$A:$A,HC!$B:$B,""))</f>
        <v/>
      </c>
      <c r="C722" s="19" t="str">
        <f>IF($A722="","",_xlfn.XLOOKUP($A722,HC!$A:$A,HC!$E:$E,""))</f>
        <v/>
      </c>
      <c r="D722" s="20" t="str">
        <f>IF($A722="","",_xlfn.XLOOKUP($A722,HC!$A:$A,HC!$D:$D,""))</f>
        <v/>
      </c>
      <c r="E722" s="68" t="str">
        <f>IF(OR($A722="",$AE$3=""),"",IFERROR(IF(ISBLANK(INDEX('Agents Shift'!$F:$S,MATCH($A722,'Agents Shift'!$B:$B,0),$AE$3)),"",INDEX('Agents Shift'!$F:$S,MATCH($A722,'Agents Shift'!$B:$B,0),$AE$3)),""))</f>
        <v/>
      </c>
      <c r="F722" s="68" t="str">
        <f>IF(OR($A722="",$AE$3=""),"",IFERROR(IF(ISBLANK(INDEX('Agents Shift'!$F:$S,MATCH($A722,'Agents Shift'!$B:$B,0),$AE$3+1)),"",INDEX('Agents Shift'!$F:$S,MATCH($A722,'Agents Shift'!$B:$B,0),$AE$3+1)),""))</f>
        <v/>
      </c>
      <c r="G722" s="20" t="str">
        <f>IF($A722="","",_xlfn.XLOOKUP($A722,HC!$A:$A,HC!$C:$C,""))</f>
        <v/>
      </c>
      <c r="H722" s="20" t="str">
        <f t="shared" si="143"/>
        <v/>
      </c>
      <c r="I722" s="19" t="str">
        <f t="shared" si="144"/>
        <v/>
      </c>
      <c r="J722" s="19" t="str">
        <f>IF(OR($A722="",$H722=""),"",IF($H722="Not in Web Tool","Unmatched",_xlfn.XLOOKUP($H722,'RAW Data'!$E:$E,'RAW Data'!$F:$F,"Unmapped")))</f>
        <v/>
      </c>
      <c r="K722" s="19" t="str">
        <f t="shared" si="145"/>
        <v/>
      </c>
      <c r="M722" s="21" t="str">
        <f t="shared" si="146"/>
        <v/>
      </c>
      <c r="N722" s="21" t="str">
        <f t="shared" si="147"/>
        <v/>
      </c>
      <c r="P722" s="22" t="s">
        <v>369</v>
      </c>
      <c r="Q722" s="23">
        <v>718</v>
      </c>
      <c r="R722" s="23" t="str">
        <f>IF($C$3="Live Paste",IF($P722="","",$P722&amp;""),IF($AD$3="","",INDEX('Extraction History'!$A$3:$DT$9102,$Q722,$AD$3)&amp;""))</f>
        <v>ACD · 12:45</v>
      </c>
      <c r="S722" s="23">
        <f t="shared" si="154"/>
        <v>4305</v>
      </c>
      <c r="T722" s="23" t="str">
        <f t="shared" si="148"/>
        <v/>
      </c>
      <c r="U722" s="23" t="str">
        <f t="shared" si="149"/>
        <v/>
      </c>
      <c r="V722" s="24" t="str">
        <f t="shared" si="150"/>
        <v/>
      </c>
      <c r="W722" s="23">
        <f t="shared" si="155"/>
        <v>4306</v>
      </c>
      <c r="X722" s="23" t="str">
        <f t="shared" si="151"/>
        <v/>
      </c>
      <c r="Y722" s="23" t="str">
        <f t="shared" si="152"/>
        <v/>
      </c>
      <c r="Z722" s="23" t="str">
        <f t="shared" si="153"/>
        <v/>
      </c>
      <c r="AA722" s="25" t="str">
        <f>IF($U722="","",IF(COUNTIF(HC!$C:$C,$U722)&gt;0,"Y",IF(COUNTIF($U$5:$U722,$U722)=1,"N","dup")))</f>
        <v/>
      </c>
    </row>
    <row r="723" spans="1:27" x14ac:dyDescent="0.3">
      <c r="A723" s="19" t="str">
        <f>IF(INDEX('Agents Shift'!$B:$B,ROW())="","",INDEX('Agents Shift'!$B:$B,ROW()))</f>
        <v/>
      </c>
      <c r="B723" s="20" t="str">
        <f>IF($A723="","",_xlfn.XLOOKUP($A723,HC!$A:$A,HC!$B:$B,""))</f>
        <v/>
      </c>
      <c r="C723" s="19" t="str">
        <f>IF($A723="","",_xlfn.XLOOKUP($A723,HC!$A:$A,HC!$E:$E,""))</f>
        <v/>
      </c>
      <c r="D723" s="20" t="str">
        <f>IF($A723="","",_xlfn.XLOOKUP($A723,HC!$A:$A,HC!$D:$D,""))</f>
        <v/>
      </c>
      <c r="E723" s="68" t="str">
        <f>IF(OR($A723="",$AE$3=""),"",IFERROR(IF(ISBLANK(INDEX('Agents Shift'!$F:$S,MATCH($A723,'Agents Shift'!$B:$B,0),$AE$3)),"",INDEX('Agents Shift'!$F:$S,MATCH($A723,'Agents Shift'!$B:$B,0),$AE$3)),""))</f>
        <v/>
      </c>
      <c r="F723" s="68" t="str">
        <f>IF(OR($A723="",$AE$3=""),"",IFERROR(IF(ISBLANK(INDEX('Agents Shift'!$F:$S,MATCH($A723,'Agents Shift'!$B:$B,0),$AE$3+1)),"",INDEX('Agents Shift'!$F:$S,MATCH($A723,'Agents Shift'!$B:$B,0),$AE$3+1)),""))</f>
        <v/>
      </c>
      <c r="G723" s="20" t="str">
        <f>IF($A723="","",_xlfn.XLOOKUP($A723,HC!$A:$A,HC!$C:$C,""))</f>
        <v/>
      </c>
      <c r="H723" s="20" t="str">
        <f t="shared" si="143"/>
        <v/>
      </c>
      <c r="I723" s="19" t="str">
        <f t="shared" si="144"/>
        <v/>
      </c>
      <c r="J723" s="19" t="str">
        <f>IF(OR($A723="",$H723=""),"",IF($H723="Not in Web Tool","Unmatched",_xlfn.XLOOKUP($H723,'RAW Data'!$E:$E,'RAW Data'!$F:$F,"Unmapped")))</f>
        <v/>
      </c>
      <c r="K723" s="19" t="str">
        <f t="shared" si="145"/>
        <v/>
      </c>
      <c r="M723" s="21" t="str">
        <f t="shared" si="146"/>
        <v/>
      </c>
      <c r="N723" s="21" t="str">
        <f t="shared" si="147"/>
        <v/>
      </c>
      <c r="P723" s="22" t="s">
        <v>370</v>
      </c>
      <c r="Q723" s="23">
        <v>719</v>
      </c>
      <c r="R723" s="23" t="str">
        <f>IF($C$3="Live Paste",IF($P723="","",$P723&amp;""),IF($AD$3="","",INDEX('Extraction History'!$A$3:$DT$9102,$Q723,$AD$3)&amp;""))</f>
        <v> 2  0  1</v>
      </c>
      <c r="S723" s="23">
        <f t="shared" si="154"/>
        <v>4311</v>
      </c>
      <c r="T723" s="23" t="str">
        <f t="shared" si="148"/>
        <v/>
      </c>
      <c r="U723" s="23" t="str">
        <f t="shared" si="149"/>
        <v/>
      </c>
      <c r="V723" s="24" t="str">
        <f t="shared" si="150"/>
        <v/>
      </c>
      <c r="W723" s="23">
        <f t="shared" si="155"/>
        <v>4312</v>
      </c>
      <c r="X723" s="23" t="str">
        <f t="shared" si="151"/>
        <v/>
      </c>
      <c r="Y723" s="23" t="str">
        <f t="shared" si="152"/>
        <v/>
      </c>
      <c r="Z723" s="23" t="str">
        <f t="shared" si="153"/>
        <v/>
      </c>
      <c r="AA723" s="25" t="str">
        <f>IF($U723="","",IF(COUNTIF(HC!$C:$C,$U723)&gt;0,"Y",IF(COUNTIF($U$5:$U723,$U723)=1,"N","dup")))</f>
        <v/>
      </c>
    </row>
    <row r="724" spans="1:27" x14ac:dyDescent="0.3">
      <c r="A724" s="19" t="str">
        <f>IF(INDEX('Agents Shift'!$B:$B,ROW())="","",INDEX('Agents Shift'!$B:$B,ROW()))</f>
        <v/>
      </c>
      <c r="B724" s="20" t="str">
        <f>IF($A724="","",_xlfn.XLOOKUP($A724,HC!$A:$A,HC!$B:$B,""))</f>
        <v/>
      </c>
      <c r="C724" s="19" t="str">
        <f>IF($A724="","",_xlfn.XLOOKUP($A724,HC!$A:$A,HC!$E:$E,""))</f>
        <v/>
      </c>
      <c r="D724" s="20" t="str">
        <f>IF($A724="","",_xlfn.XLOOKUP($A724,HC!$A:$A,HC!$D:$D,""))</f>
        <v/>
      </c>
      <c r="E724" s="68" t="str">
        <f>IF(OR($A724="",$AE$3=""),"",IFERROR(IF(ISBLANK(INDEX('Agents Shift'!$F:$S,MATCH($A724,'Agents Shift'!$B:$B,0),$AE$3)),"",INDEX('Agents Shift'!$F:$S,MATCH($A724,'Agents Shift'!$B:$B,0),$AE$3)),""))</f>
        <v/>
      </c>
      <c r="F724" s="68" t="str">
        <f>IF(OR($A724="",$AE$3=""),"",IFERROR(IF(ISBLANK(INDEX('Agents Shift'!$F:$S,MATCH($A724,'Agents Shift'!$B:$B,0),$AE$3+1)),"",INDEX('Agents Shift'!$F:$S,MATCH($A724,'Agents Shift'!$B:$B,0),$AE$3+1)),""))</f>
        <v/>
      </c>
      <c r="G724" s="20" t="str">
        <f>IF($A724="","",_xlfn.XLOOKUP($A724,HC!$A:$A,HC!$C:$C,""))</f>
        <v/>
      </c>
      <c r="H724" s="20" t="str">
        <f t="shared" si="143"/>
        <v/>
      </c>
      <c r="I724" s="19" t="str">
        <f t="shared" si="144"/>
        <v/>
      </c>
      <c r="J724" s="19" t="str">
        <f>IF(OR($A724="",$H724=""),"",IF($H724="Not in Web Tool","Unmatched",_xlfn.XLOOKUP($H724,'RAW Data'!$E:$E,'RAW Data'!$F:$F,"Unmapped")))</f>
        <v/>
      </c>
      <c r="K724" s="19" t="str">
        <f t="shared" si="145"/>
        <v/>
      </c>
      <c r="M724" s="21" t="str">
        <f t="shared" si="146"/>
        <v/>
      </c>
      <c r="N724" s="21" t="str">
        <f t="shared" si="147"/>
        <v/>
      </c>
      <c r="P724" s="22" t="s">
        <v>371</v>
      </c>
      <c r="Q724" s="23">
        <v>720</v>
      </c>
      <c r="R724" s="23" t="str">
        <f>IF($C$3="Live Paste",IF($P724="","",$P724&amp;""),IF($AD$3="","",INDEX('Extraction History'!$A$3:$DT$9102,$Q724,$AD$3)&amp;""))</f>
        <v> 00:09:49  00:00:00 9 June 2026 12:57 · 00:00</v>
      </c>
      <c r="S724" s="23">
        <f t="shared" si="154"/>
        <v>4317</v>
      </c>
      <c r="T724" s="23" t="str">
        <f t="shared" si="148"/>
        <v/>
      </c>
      <c r="U724" s="23" t="str">
        <f t="shared" si="149"/>
        <v/>
      </c>
      <c r="V724" s="24" t="str">
        <f t="shared" si="150"/>
        <v/>
      </c>
      <c r="W724" s="23">
        <f t="shared" si="155"/>
        <v>4318</v>
      </c>
      <c r="X724" s="23" t="str">
        <f t="shared" si="151"/>
        <v/>
      </c>
      <c r="Y724" s="23" t="str">
        <f t="shared" si="152"/>
        <v/>
      </c>
      <c r="Z724" s="23" t="str">
        <f t="shared" si="153"/>
        <v/>
      </c>
      <c r="AA724" s="25" t="str">
        <f>IF($U724="","",IF(COUNTIF(HC!$C:$C,$U724)&gt;0,"Y",IF(COUNTIF($U$5:$U724,$U724)=1,"N","dup")))</f>
        <v/>
      </c>
    </row>
    <row r="725" spans="1:27" x14ac:dyDescent="0.3">
      <c r="A725" s="19" t="str">
        <f>IF(INDEX('Agents Shift'!$B:$B,ROW())="","",INDEX('Agents Shift'!$B:$B,ROW()))</f>
        <v/>
      </c>
      <c r="B725" s="20" t="str">
        <f>IF($A725="","",_xlfn.XLOOKUP($A725,HC!$A:$A,HC!$B:$B,""))</f>
        <v/>
      </c>
      <c r="C725" s="19" t="str">
        <f>IF($A725="","",_xlfn.XLOOKUP($A725,HC!$A:$A,HC!$E:$E,""))</f>
        <v/>
      </c>
      <c r="D725" s="20" t="str">
        <f>IF($A725="","",_xlfn.XLOOKUP($A725,HC!$A:$A,HC!$D:$D,""))</f>
        <v/>
      </c>
      <c r="E725" s="68" t="str">
        <f>IF(OR($A725="",$AE$3=""),"",IFERROR(IF(ISBLANK(INDEX('Agents Shift'!$F:$S,MATCH($A725,'Agents Shift'!$B:$B,0),$AE$3)),"",INDEX('Agents Shift'!$F:$S,MATCH($A725,'Agents Shift'!$B:$B,0),$AE$3)),""))</f>
        <v/>
      </c>
      <c r="F725" s="68" t="str">
        <f>IF(OR($A725="",$AE$3=""),"",IFERROR(IF(ISBLANK(INDEX('Agents Shift'!$F:$S,MATCH($A725,'Agents Shift'!$B:$B,0),$AE$3+1)),"",INDEX('Agents Shift'!$F:$S,MATCH($A725,'Agents Shift'!$B:$B,0),$AE$3+1)),""))</f>
        <v/>
      </c>
      <c r="G725" s="20" t="str">
        <f>IF($A725="","",_xlfn.XLOOKUP($A725,HC!$A:$A,HC!$C:$C,""))</f>
        <v/>
      </c>
      <c r="H725" s="20" t="str">
        <f t="shared" si="143"/>
        <v/>
      </c>
      <c r="I725" s="19" t="str">
        <f t="shared" si="144"/>
        <v/>
      </c>
      <c r="J725" s="19" t="str">
        <f>IF(OR($A725="",$H725=""),"",IF($H725="Not in Web Tool","Unmatched",_xlfn.XLOOKUP($H725,'RAW Data'!$E:$E,'RAW Data'!$F:$F,"Unmapped")))</f>
        <v/>
      </c>
      <c r="K725" s="19" t="str">
        <f t="shared" si="145"/>
        <v/>
      </c>
      <c r="M725" s="21" t="str">
        <f t="shared" si="146"/>
        <v/>
      </c>
      <c r="N725" s="21" t="str">
        <f t="shared" si="147"/>
        <v/>
      </c>
      <c r="P725" s="22" t="s">
        <v>34</v>
      </c>
      <c r="Q725" s="23">
        <v>721</v>
      </c>
      <c r="R725" s="23" t="str">
        <f>IF($C$3="Live Paste",IF($P725="","",$P725&amp;""),IF($AD$3="","",INDEX('Extraction History'!$A$3:$DT$9102,$Q725,$AD$3)&amp;""))</f>
        <v>Employee State</v>
      </c>
      <c r="S725" s="23">
        <f t="shared" si="154"/>
        <v>4323</v>
      </c>
      <c r="T725" s="23" t="str">
        <f t="shared" si="148"/>
        <v/>
      </c>
      <c r="U725" s="23" t="str">
        <f t="shared" si="149"/>
        <v/>
      </c>
      <c r="V725" s="24" t="str">
        <f t="shared" si="150"/>
        <v/>
      </c>
      <c r="W725" s="23">
        <f t="shared" si="155"/>
        <v>4324</v>
      </c>
      <c r="X725" s="23" t="str">
        <f t="shared" si="151"/>
        <v/>
      </c>
      <c r="Y725" s="23" t="str">
        <f t="shared" si="152"/>
        <v/>
      </c>
      <c r="Z725" s="23" t="str">
        <f t="shared" si="153"/>
        <v/>
      </c>
      <c r="AA725" s="25" t="str">
        <f>IF($U725="","",IF(COUNTIF(HC!$C:$C,$U725)&gt;0,"Y",IF(COUNTIF($U$5:$U725,$U725)=1,"N","dup")))</f>
        <v/>
      </c>
    </row>
    <row r="726" spans="1:27" x14ac:dyDescent="0.3">
      <c r="A726" s="19" t="str">
        <f>IF(INDEX('Agents Shift'!$B:$B,ROW())="","",INDEX('Agents Shift'!$B:$B,ROW()))</f>
        <v/>
      </c>
      <c r="B726" s="20" t="str">
        <f>IF($A726="","",_xlfn.XLOOKUP($A726,HC!$A:$A,HC!$B:$B,""))</f>
        <v/>
      </c>
      <c r="C726" s="19" t="str">
        <f>IF($A726="","",_xlfn.XLOOKUP($A726,HC!$A:$A,HC!$E:$E,""))</f>
        <v/>
      </c>
      <c r="D726" s="20" t="str">
        <f>IF($A726="","",_xlfn.XLOOKUP($A726,HC!$A:$A,HC!$D:$D,""))</f>
        <v/>
      </c>
      <c r="E726" s="68" t="str">
        <f>IF(OR($A726="",$AE$3=""),"",IFERROR(IF(ISBLANK(INDEX('Agents Shift'!$F:$S,MATCH($A726,'Agents Shift'!$B:$B,0),$AE$3)),"",INDEX('Agents Shift'!$F:$S,MATCH($A726,'Agents Shift'!$B:$B,0),$AE$3)),""))</f>
        <v/>
      </c>
      <c r="F726" s="68" t="str">
        <f>IF(OR($A726="",$AE$3=""),"",IFERROR(IF(ISBLANK(INDEX('Agents Shift'!$F:$S,MATCH($A726,'Agents Shift'!$B:$B,0),$AE$3+1)),"",INDEX('Agents Shift'!$F:$S,MATCH($A726,'Agents Shift'!$B:$B,0),$AE$3+1)),""))</f>
        <v/>
      </c>
      <c r="G726" s="20" t="str">
        <f>IF($A726="","",_xlfn.XLOOKUP($A726,HC!$A:$A,HC!$C:$C,""))</f>
        <v/>
      </c>
      <c r="H726" s="20" t="str">
        <f t="shared" si="143"/>
        <v/>
      </c>
      <c r="I726" s="19" t="str">
        <f t="shared" si="144"/>
        <v/>
      </c>
      <c r="J726" s="19" t="str">
        <f>IF(OR($A726="",$H726=""),"",IF($H726="Not in Web Tool","Unmatched",_xlfn.XLOOKUP($H726,'RAW Data'!$E:$E,'RAW Data'!$F:$F,"Unmapped")))</f>
        <v/>
      </c>
      <c r="K726" s="19" t="str">
        <f t="shared" si="145"/>
        <v/>
      </c>
      <c r="M726" s="21" t="str">
        <f t="shared" si="146"/>
        <v/>
      </c>
      <c r="N726" s="21" t="str">
        <f t="shared" si="147"/>
        <v/>
      </c>
      <c r="P726" s="22" t="s">
        <v>39</v>
      </c>
      <c r="Q726" s="23">
        <v>722</v>
      </c>
      <c r="R726" s="23" t="str">
        <f>IF($C$3="Live Paste",IF($P726="","",$P726&amp;""),IF($AD$3="","",INDEX('Extraction History'!$A$3:$DT$9102,$Q726,$AD$3)&amp;""))</f>
        <v>DA</v>
      </c>
      <c r="S726" s="23">
        <f t="shared" si="154"/>
        <v>4329</v>
      </c>
      <c r="T726" s="23" t="str">
        <f t="shared" si="148"/>
        <v/>
      </c>
      <c r="U726" s="23" t="str">
        <f t="shared" si="149"/>
        <v/>
      </c>
      <c r="V726" s="24" t="str">
        <f t="shared" si="150"/>
        <v/>
      </c>
      <c r="W726" s="23">
        <f t="shared" si="155"/>
        <v>4330</v>
      </c>
      <c r="X726" s="23" t="str">
        <f t="shared" si="151"/>
        <v/>
      </c>
      <c r="Y726" s="23" t="str">
        <f t="shared" si="152"/>
        <v/>
      </c>
      <c r="Z726" s="23" t="str">
        <f t="shared" si="153"/>
        <v/>
      </c>
      <c r="AA726" s="25" t="str">
        <f>IF($U726="","",IF(COUNTIF(HC!$C:$C,$U726)&gt;0,"Y",IF(COUNTIF($U$5:$U726,$U726)=1,"N","dup")))</f>
        <v/>
      </c>
    </row>
    <row r="727" spans="1:27" x14ac:dyDescent="0.3">
      <c r="A727" s="19" t="str">
        <f>IF(INDEX('Agents Shift'!$B:$B,ROW())="","",INDEX('Agents Shift'!$B:$B,ROW()))</f>
        <v/>
      </c>
      <c r="B727" s="20" t="str">
        <f>IF($A727="","",_xlfn.XLOOKUP($A727,HC!$A:$A,HC!$B:$B,""))</f>
        <v/>
      </c>
      <c r="C727" s="19" t="str">
        <f>IF($A727="","",_xlfn.XLOOKUP($A727,HC!$A:$A,HC!$E:$E,""))</f>
        <v/>
      </c>
      <c r="D727" s="20" t="str">
        <f>IF($A727="","",_xlfn.XLOOKUP($A727,HC!$A:$A,HC!$D:$D,""))</f>
        <v/>
      </c>
      <c r="E727" s="68" t="str">
        <f>IF(OR($A727="",$AE$3=""),"",IFERROR(IF(ISBLANK(INDEX('Agents Shift'!$F:$S,MATCH($A727,'Agents Shift'!$B:$B,0),$AE$3)),"",INDEX('Agents Shift'!$F:$S,MATCH($A727,'Agents Shift'!$B:$B,0),$AE$3)),""))</f>
        <v/>
      </c>
      <c r="F727" s="68" t="str">
        <f>IF(OR($A727="",$AE$3=""),"",IFERROR(IF(ISBLANK(INDEX('Agents Shift'!$F:$S,MATCH($A727,'Agents Shift'!$B:$B,0),$AE$3+1)),"",INDEX('Agents Shift'!$F:$S,MATCH($A727,'Agents Shift'!$B:$B,0),$AE$3+1)),""))</f>
        <v/>
      </c>
      <c r="G727" s="20" t="str">
        <f>IF($A727="","",_xlfn.XLOOKUP($A727,HC!$A:$A,HC!$C:$C,""))</f>
        <v/>
      </c>
      <c r="H727" s="20" t="str">
        <f t="shared" si="143"/>
        <v/>
      </c>
      <c r="I727" s="19" t="str">
        <f t="shared" si="144"/>
        <v/>
      </c>
      <c r="J727" s="19" t="str">
        <f>IF(OR($A727="",$H727=""),"",IF($H727="Not in Web Tool","Unmatched",_xlfn.XLOOKUP($H727,'RAW Data'!$E:$E,'RAW Data'!$F:$F,"Unmapped")))</f>
        <v/>
      </c>
      <c r="K727" s="19" t="str">
        <f t="shared" si="145"/>
        <v/>
      </c>
      <c r="M727" s="21" t="str">
        <f t="shared" si="146"/>
        <v/>
      </c>
      <c r="N727" s="21" t="str">
        <f t="shared" si="147"/>
        <v/>
      </c>
      <c r="P727" s="22" t="s">
        <v>372</v>
      </c>
      <c r="Q727" s="23">
        <v>723</v>
      </c>
      <c r="R727" s="23" t="str">
        <f>IF($C$3="Live Paste",IF($P727="","",$P727&amp;""),IF($AD$3="","",INDEX('Extraction History'!$A$3:$DT$9102,$Q727,$AD$3)&amp;""))</f>
        <v>Dummy_USR 58 29267</v>
      </c>
      <c r="S727" s="23">
        <f t="shared" si="154"/>
        <v>4335</v>
      </c>
      <c r="T727" s="23" t="str">
        <f t="shared" si="148"/>
        <v/>
      </c>
      <c r="U727" s="23" t="str">
        <f t="shared" si="149"/>
        <v/>
      </c>
      <c r="V727" s="24" t="str">
        <f t="shared" si="150"/>
        <v/>
      </c>
      <c r="W727" s="23">
        <f t="shared" si="155"/>
        <v>4336</v>
      </c>
      <c r="X727" s="23" t="str">
        <f t="shared" si="151"/>
        <v/>
      </c>
      <c r="Y727" s="23" t="str">
        <f t="shared" si="152"/>
        <v/>
      </c>
      <c r="Z727" s="23" t="str">
        <f t="shared" si="153"/>
        <v/>
      </c>
      <c r="AA727" s="25" t="str">
        <f>IF($U727="","",IF(COUNTIF(HC!$C:$C,$U727)&gt;0,"Y",IF(COUNTIF($U$5:$U727,$U727)=1,"N","dup")))</f>
        <v/>
      </c>
    </row>
    <row r="728" spans="1:27" x14ac:dyDescent="0.3">
      <c r="A728" s="19" t="str">
        <f>IF(INDEX('Agents Shift'!$B:$B,ROW())="","",INDEX('Agents Shift'!$B:$B,ROW()))</f>
        <v/>
      </c>
      <c r="B728" s="20" t="str">
        <f>IF($A728="","",_xlfn.XLOOKUP($A728,HC!$A:$A,HC!$B:$B,""))</f>
        <v/>
      </c>
      <c r="C728" s="19" t="str">
        <f>IF($A728="","",_xlfn.XLOOKUP($A728,HC!$A:$A,HC!$E:$E,""))</f>
        <v/>
      </c>
      <c r="D728" s="20" t="str">
        <f>IF($A728="","",_xlfn.XLOOKUP($A728,HC!$A:$A,HC!$D:$D,""))</f>
        <v/>
      </c>
      <c r="E728" s="68" t="str">
        <f>IF(OR($A728="",$AE$3=""),"",IFERROR(IF(ISBLANK(INDEX('Agents Shift'!$F:$S,MATCH($A728,'Agents Shift'!$B:$B,0),$AE$3)),"",INDEX('Agents Shift'!$F:$S,MATCH($A728,'Agents Shift'!$B:$B,0),$AE$3)),""))</f>
        <v/>
      </c>
      <c r="F728" s="68" t="str">
        <f>IF(OR($A728="",$AE$3=""),"",IFERROR(IF(ISBLANK(INDEX('Agents Shift'!$F:$S,MATCH($A728,'Agents Shift'!$B:$B,0),$AE$3+1)),"",INDEX('Agents Shift'!$F:$S,MATCH($A728,'Agents Shift'!$B:$B,0),$AE$3+1)),""))</f>
        <v/>
      </c>
      <c r="G728" s="20" t="str">
        <f>IF($A728="","",_xlfn.XLOOKUP($A728,HC!$A:$A,HC!$C:$C,""))</f>
        <v/>
      </c>
      <c r="H728" s="20" t="str">
        <f t="shared" si="143"/>
        <v/>
      </c>
      <c r="I728" s="19" t="str">
        <f t="shared" si="144"/>
        <v/>
      </c>
      <c r="J728" s="19" t="str">
        <f>IF(OR($A728="",$H728=""),"",IF($H728="Not in Web Tool","Unmatched",_xlfn.XLOOKUP($H728,'RAW Data'!$E:$E,'RAW Data'!$F:$F,"Unmapped")))</f>
        <v/>
      </c>
      <c r="K728" s="19" t="str">
        <f t="shared" si="145"/>
        <v/>
      </c>
      <c r="M728" s="21" t="str">
        <f t="shared" si="146"/>
        <v/>
      </c>
      <c r="N728" s="21" t="str">
        <f t="shared" si="147"/>
        <v/>
      </c>
      <c r="P728" s="22" t="s">
        <v>373</v>
      </c>
      <c r="Q728" s="23">
        <v>724</v>
      </c>
      <c r="R728" s="23" t="str">
        <f>IF($C$3="Live Paste",IF($P728="","",$P728&amp;""),IF($AD$3="","",INDEX('Extraction History'!$A$3:$DT$9102,$Q728,$AD$3)&amp;""))</f>
        <v>ACD · 07:48</v>
      </c>
      <c r="S728" s="23">
        <f t="shared" si="154"/>
        <v>4341</v>
      </c>
      <c r="T728" s="23" t="str">
        <f t="shared" si="148"/>
        <v/>
      </c>
      <c r="U728" s="23" t="str">
        <f t="shared" si="149"/>
        <v/>
      </c>
      <c r="V728" s="24" t="str">
        <f t="shared" si="150"/>
        <v/>
      </c>
      <c r="W728" s="23">
        <f t="shared" si="155"/>
        <v>4342</v>
      </c>
      <c r="X728" s="23" t="str">
        <f t="shared" si="151"/>
        <v/>
      </c>
      <c r="Y728" s="23" t="str">
        <f t="shared" si="152"/>
        <v/>
      </c>
      <c r="Z728" s="23" t="str">
        <f t="shared" si="153"/>
        <v/>
      </c>
      <c r="AA728" s="25" t="str">
        <f>IF($U728="","",IF(COUNTIF(HC!$C:$C,$U728)&gt;0,"Y",IF(COUNTIF($U$5:$U728,$U728)=1,"N","dup")))</f>
        <v/>
      </c>
    </row>
    <row r="729" spans="1:27" x14ac:dyDescent="0.3">
      <c r="A729" s="19" t="str">
        <f>IF(INDEX('Agents Shift'!$B:$B,ROW())="","",INDEX('Agents Shift'!$B:$B,ROW()))</f>
        <v/>
      </c>
      <c r="B729" s="20" t="str">
        <f>IF($A729="","",_xlfn.XLOOKUP($A729,HC!$A:$A,HC!$B:$B,""))</f>
        <v/>
      </c>
      <c r="C729" s="19" t="str">
        <f>IF($A729="","",_xlfn.XLOOKUP($A729,HC!$A:$A,HC!$E:$E,""))</f>
        <v/>
      </c>
      <c r="D729" s="20" t="str">
        <f>IF($A729="","",_xlfn.XLOOKUP($A729,HC!$A:$A,HC!$D:$D,""))</f>
        <v/>
      </c>
      <c r="E729" s="68" t="str">
        <f>IF(OR($A729="",$AE$3=""),"",IFERROR(IF(ISBLANK(INDEX('Agents Shift'!$F:$S,MATCH($A729,'Agents Shift'!$B:$B,0),$AE$3)),"",INDEX('Agents Shift'!$F:$S,MATCH($A729,'Agents Shift'!$B:$B,0),$AE$3)),""))</f>
        <v/>
      </c>
      <c r="F729" s="68" t="str">
        <f>IF(OR($A729="",$AE$3=""),"",IFERROR(IF(ISBLANK(INDEX('Agents Shift'!$F:$S,MATCH($A729,'Agents Shift'!$B:$B,0),$AE$3+1)),"",INDEX('Agents Shift'!$F:$S,MATCH($A729,'Agents Shift'!$B:$B,0),$AE$3+1)),""))</f>
        <v/>
      </c>
      <c r="G729" s="20" t="str">
        <f>IF($A729="","",_xlfn.XLOOKUP($A729,HC!$A:$A,HC!$C:$C,""))</f>
        <v/>
      </c>
      <c r="H729" s="20" t="str">
        <f t="shared" si="143"/>
        <v/>
      </c>
      <c r="I729" s="19" t="str">
        <f t="shared" si="144"/>
        <v/>
      </c>
      <c r="J729" s="19" t="str">
        <f>IF(OR($A729="",$H729=""),"",IF($H729="Not in Web Tool","Unmatched",_xlfn.XLOOKUP($H729,'RAW Data'!$E:$E,'RAW Data'!$F:$F,"Unmapped")))</f>
        <v/>
      </c>
      <c r="K729" s="19" t="str">
        <f t="shared" si="145"/>
        <v/>
      </c>
      <c r="M729" s="21" t="str">
        <f t="shared" si="146"/>
        <v/>
      </c>
      <c r="N729" s="21" t="str">
        <f t="shared" si="147"/>
        <v/>
      </c>
      <c r="P729" s="22" t="s">
        <v>374</v>
      </c>
      <c r="Q729" s="23">
        <v>725</v>
      </c>
      <c r="R729" s="23" t="str">
        <f>IF($C$3="Live Paste",IF($P729="","",$P729&amp;""),IF($AD$3="","",INDEX('Extraction History'!$A$3:$DT$9102,$Q729,$AD$3)&amp;""))</f>
        <v> 5  3  3</v>
      </c>
      <c r="S729" s="23">
        <f t="shared" si="154"/>
        <v>4347</v>
      </c>
      <c r="T729" s="23" t="str">
        <f t="shared" si="148"/>
        <v/>
      </c>
      <c r="U729" s="23" t="str">
        <f t="shared" si="149"/>
        <v/>
      </c>
      <c r="V729" s="24" t="str">
        <f t="shared" si="150"/>
        <v/>
      </c>
      <c r="W729" s="23">
        <f t="shared" si="155"/>
        <v>4348</v>
      </c>
      <c r="X729" s="23" t="str">
        <f t="shared" si="151"/>
        <v/>
      </c>
      <c r="Y729" s="23" t="str">
        <f t="shared" si="152"/>
        <v/>
      </c>
      <c r="Z729" s="23" t="str">
        <f t="shared" si="153"/>
        <v/>
      </c>
      <c r="AA729" s="25" t="str">
        <f>IF($U729="","",IF(COUNTIF(HC!$C:$C,$U729)&gt;0,"Y",IF(COUNTIF($U$5:$U729,$U729)=1,"N","dup")))</f>
        <v/>
      </c>
    </row>
    <row r="730" spans="1:27" x14ac:dyDescent="0.3">
      <c r="A730" s="19" t="str">
        <f>IF(INDEX('Agents Shift'!$B:$B,ROW())="","",INDEX('Agents Shift'!$B:$B,ROW()))</f>
        <v/>
      </c>
      <c r="B730" s="20" t="str">
        <f>IF($A730="","",_xlfn.XLOOKUP($A730,HC!$A:$A,HC!$B:$B,""))</f>
        <v/>
      </c>
      <c r="C730" s="19" t="str">
        <f>IF($A730="","",_xlfn.XLOOKUP($A730,HC!$A:$A,HC!$E:$E,""))</f>
        <v/>
      </c>
      <c r="D730" s="20" t="str">
        <f>IF($A730="","",_xlfn.XLOOKUP($A730,HC!$A:$A,HC!$D:$D,""))</f>
        <v/>
      </c>
      <c r="E730" s="68" t="str">
        <f>IF(OR($A730="",$AE$3=""),"",IFERROR(IF(ISBLANK(INDEX('Agents Shift'!$F:$S,MATCH($A730,'Agents Shift'!$B:$B,0),$AE$3)),"",INDEX('Agents Shift'!$F:$S,MATCH($A730,'Agents Shift'!$B:$B,0),$AE$3)),""))</f>
        <v/>
      </c>
      <c r="F730" s="68" t="str">
        <f>IF(OR($A730="",$AE$3=""),"",IFERROR(IF(ISBLANK(INDEX('Agents Shift'!$F:$S,MATCH($A730,'Agents Shift'!$B:$B,0),$AE$3+1)),"",INDEX('Agents Shift'!$F:$S,MATCH($A730,'Agents Shift'!$B:$B,0),$AE$3+1)),""))</f>
        <v/>
      </c>
      <c r="G730" s="20" t="str">
        <f>IF($A730="","",_xlfn.XLOOKUP($A730,HC!$A:$A,HC!$C:$C,""))</f>
        <v/>
      </c>
      <c r="H730" s="20" t="str">
        <f t="shared" si="143"/>
        <v/>
      </c>
      <c r="I730" s="19" t="str">
        <f t="shared" si="144"/>
        <v/>
      </c>
      <c r="J730" s="19" t="str">
        <f>IF(OR($A730="",$H730=""),"",IF($H730="Not in Web Tool","Unmatched",_xlfn.XLOOKUP($H730,'RAW Data'!$E:$E,'RAW Data'!$F:$F,"Unmapped")))</f>
        <v/>
      </c>
      <c r="K730" s="19" t="str">
        <f t="shared" si="145"/>
        <v/>
      </c>
      <c r="M730" s="21" t="str">
        <f t="shared" si="146"/>
        <v/>
      </c>
      <c r="N730" s="21" t="str">
        <f t="shared" si="147"/>
        <v/>
      </c>
      <c r="P730" s="22" t="s">
        <v>375</v>
      </c>
      <c r="Q730" s="23">
        <v>726</v>
      </c>
      <c r="R730" s="23" t="str">
        <f>IF($C$3="Live Paste",IF($P730="","",$P730&amp;""),IF($AD$3="","",INDEX('Extraction History'!$A$3:$DT$9102,$Q730,$AD$3)&amp;""))</f>
        <v> --:--:--  --:--:-- 9 June 2026 09:01 · 06:58:18</v>
      </c>
      <c r="S730" s="23">
        <f t="shared" si="154"/>
        <v>4353</v>
      </c>
      <c r="T730" s="23" t="str">
        <f t="shared" si="148"/>
        <v/>
      </c>
      <c r="U730" s="23" t="str">
        <f t="shared" si="149"/>
        <v/>
      </c>
      <c r="V730" s="24" t="str">
        <f t="shared" si="150"/>
        <v/>
      </c>
      <c r="W730" s="23">
        <f t="shared" si="155"/>
        <v>4354</v>
      </c>
      <c r="X730" s="23" t="str">
        <f t="shared" si="151"/>
        <v/>
      </c>
      <c r="Y730" s="23" t="str">
        <f t="shared" si="152"/>
        <v/>
      </c>
      <c r="Z730" s="23" t="str">
        <f t="shared" si="153"/>
        <v/>
      </c>
      <c r="AA730" s="25" t="str">
        <f>IF($U730="","",IF(COUNTIF(HC!$C:$C,$U730)&gt;0,"Y",IF(COUNTIF($U$5:$U730,$U730)=1,"N","dup")))</f>
        <v/>
      </c>
    </row>
    <row r="731" spans="1:27" x14ac:dyDescent="0.3">
      <c r="A731" s="19" t="str">
        <f>IF(INDEX('Agents Shift'!$B:$B,ROW())="","",INDEX('Agents Shift'!$B:$B,ROW()))</f>
        <v/>
      </c>
      <c r="B731" s="20" t="str">
        <f>IF($A731="","",_xlfn.XLOOKUP($A731,HC!$A:$A,HC!$B:$B,""))</f>
        <v/>
      </c>
      <c r="C731" s="19" t="str">
        <f>IF($A731="","",_xlfn.XLOOKUP($A731,HC!$A:$A,HC!$E:$E,""))</f>
        <v/>
      </c>
      <c r="D731" s="20" t="str">
        <f>IF($A731="","",_xlfn.XLOOKUP($A731,HC!$A:$A,HC!$D:$D,""))</f>
        <v/>
      </c>
      <c r="E731" s="68" t="str">
        <f>IF(OR($A731="",$AE$3=""),"",IFERROR(IF(ISBLANK(INDEX('Agents Shift'!$F:$S,MATCH($A731,'Agents Shift'!$B:$B,0),$AE$3)),"",INDEX('Agents Shift'!$F:$S,MATCH($A731,'Agents Shift'!$B:$B,0),$AE$3)),""))</f>
        <v/>
      </c>
      <c r="F731" s="68" t="str">
        <f>IF(OR($A731="",$AE$3=""),"",IFERROR(IF(ISBLANK(INDEX('Agents Shift'!$F:$S,MATCH($A731,'Agents Shift'!$B:$B,0),$AE$3+1)),"",INDEX('Agents Shift'!$F:$S,MATCH($A731,'Agents Shift'!$B:$B,0),$AE$3+1)),""))</f>
        <v/>
      </c>
      <c r="G731" s="20" t="str">
        <f>IF($A731="","",_xlfn.XLOOKUP($A731,HC!$A:$A,HC!$C:$C,""))</f>
        <v/>
      </c>
      <c r="H731" s="20" t="str">
        <f t="shared" si="143"/>
        <v/>
      </c>
      <c r="I731" s="19" t="str">
        <f t="shared" si="144"/>
        <v/>
      </c>
      <c r="J731" s="19" t="str">
        <f>IF(OR($A731="",$H731=""),"",IF($H731="Not in Web Tool","Unmatched",_xlfn.XLOOKUP($H731,'RAW Data'!$E:$E,'RAW Data'!$F:$F,"Unmapped")))</f>
        <v/>
      </c>
      <c r="K731" s="19" t="str">
        <f t="shared" si="145"/>
        <v/>
      </c>
      <c r="M731" s="21" t="str">
        <f t="shared" si="146"/>
        <v/>
      </c>
      <c r="N731" s="21" t="str">
        <f t="shared" si="147"/>
        <v/>
      </c>
      <c r="P731" s="22" t="s">
        <v>34</v>
      </c>
      <c r="Q731" s="23">
        <v>727</v>
      </c>
      <c r="R731" s="23" t="str">
        <f>IF($C$3="Live Paste",IF($P731="","",$P731&amp;""),IF($AD$3="","",INDEX('Extraction History'!$A$3:$DT$9102,$Q731,$AD$3)&amp;""))</f>
        <v>Employee State</v>
      </c>
      <c r="S731" s="23">
        <f t="shared" si="154"/>
        <v>4359</v>
      </c>
      <c r="T731" s="23" t="str">
        <f t="shared" si="148"/>
        <v/>
      </c>
      <c r="U731" s="23" t="str">
        <f t="shared" si="149"/>
        <v/>
      </c>
      <c r="V731" s="24" t="str">
        <f t="shared" si="150"/>
        <v/>
      </c>
      <c r="W731" s="23">
        <f t="shared" si="155"/>
        <v>4360</v>
      </c>
      <c r="X731" s="23" t="str">
        <f t="shared" si="151"/>
        <v/>
      </c>
      <c r="Y731" s="23" t="str">
        <f t="shared" si="152"/>
        <v/>
      </c>
      <c r="Z731" s="23" t="str">
        <f t="shared" si="153"/>
        <v/>
      </c>
      <c r="AA731" s="25" t="str">
        <f>IF($U731="","",IF(COUNTIF(HC!$C:$C,$U731)&gt;0,"Y",IF(COUNTIF($U$5:$U731,$U731)=1,"N","dup")))</f>
        <v/>
      </c>
    </row>
    <row r="732" spans="1:27" x14ac:dyDescent="0.3">
      <c r="A732" s="19" t="str">
        <f>IF(INDEX('Agents Shift'!$B:$B,ROW())="","",INDEX('Agents Shift'!$B:$B,ROW()))</f>
        <v/>
      </c>
      <c r="B732" s="20" t="str">
        <f>IF($A732="","",_xlfn.XLOOKUP($A732,HC!$A:$A,HC!$B:$B,""))</f>
        <v/>
      </c>
      <c r="C732" s="19" t="str">
        <f>IF($A732="","",_xlfn.XLOOKUP($A732,HC!$A:$A,HC!$E:$E,""))</f>
        <v/>
      </c>
      <c r="D732" s="20" t="str">
        <f>IF($A732="","",_xlfn.XLOOKUP($A732,HC!$A:$A,HC!$D:$D,""))</f>
        <v/>
      </c>
      <c r="E732" s="68" t="str">
        <f>IF(OR($A732="",$AE$3=""),"",IFERROR(IF(ISBLANK(INDEX('Agents Shift'!$F:$S,MATCH($A732,'Agents Shift'!$B:$B,0),$AE$3)),"",INDEX('Agents Shift'!$F:$S,MATCH($A732,'Agents Shift'!$B:$B,0),$AE$3)),""))</f>
        <v/>
      </c>
      <c r="F732" s="68" t="str">
        <f>IF(OR($A732="",$AE$3=""),"",IFERROR(IF(ISBLANK(INDEX('Agents Shift'!$F:$S,MATCH($A732,'Agents Shift'!$B:$B,0),$AE$3+1)),"",INDEX('Agents Shift'!$F:$S,MATCH($A732,'Agents Shift'!$B:$B,0),$AE$3+1)),""))</f>
        <v/>
      </c>
      <c r="G732" s="20" t="str">
        <f>IF($A732="","",_xlfn.XLOOKUP($A732,HC!$A:$A,HC!$C:$C,""))</f>
        <v/>
      </c>
      <c r="H732" s="20" t="str">
        <f t="shared" si="143"/>
        <v/>
      </c>
      <c r="I732" s="19" t="str">
        <f t="shared" si="144"/>
        <v/>
      </c>
      <c r="J732" s="19" t="str">
        <f>IF(OR($A732="",$H732=""),"",IF($H732="Not in Web Tool","Unmatched",_xlfn.XLOOKUP($H732,'RAW Data'!$E:$E,'RAW Data'!$F:$F,"Unmapped")))</f>
        <v/>
      </c>
      <c r="K732" s="19" t="str">
        <f t="shared" si="145"/>
        <v/>
      </c>
      <c r="M732" s="21" t="str">
        <f t="shared" si="146"/>
        <v/>
      </c>
      <c r="N732" s="21" t="str">
        <f t="shared" si="147"/>
        <v/>
      </c>
      <c r="P732" s="22" t="s">
        <v>39</v>
      </c>
      <c r="Q732" s="23">
        <v>728</v>
      </c>
      <c r="R732" s="23" t="str">
        <f>IF($C$3="Live Paste",IF($P732="","",$P732&amp;""),IF($AD$3="","",INDEX('Extraction History'!$A$3:$DT$9102,$Q732,$AD$3)&amp;""))</f>
        <v>DA</v>
      </c>
      <c r="S732" s="23">
        <f t="shared" si="154"/>
        <v>4365</v>
      </c>
      <c r="T732" s="23" t="str">
        <f t="shared" si="148"/>
        <v/>
      </c>
      <c r="U732" s="23" t="str">
        <f t="shared" si="149"/>
        <v/>
      </c>
      <c r="V732" s="24" t="str">
        <f t="shared" si="150"/>
        <v/>
      </c>
      <c r="W732" s="23">
        <f t="shared" si="155"/>
        <v>4366</v>
      </c>
      <c r="X732" s="23" t="str">
        <f t="shared" si="151"/>
        <v/>
      </c>
      <c r="Y732" s="23" t="str">
        <f t="shared" si="152"/>
        <v/>
      </c>
      <c r="Z732" s="23" t="str">
        <f t="shared" si="153"/>
        <v/>
      </c>
      <c r="AA732" s="25" t="str">
        <f>IF($U732="","",IF(COUNTIF(HC!$C:$C,$U732)&gt;0,"Y",IF(COUNTIF($U$5:$U732,$U732)=1,"N","dup")))</f>
        <v/>
      </c>
    </row>
    <row r="733" spans="1:27" x14ac:dyDescent="0.3">
      <c r="A733" s="19" t="str">
        <f>IF(INDEX('Agents Shift'!$B:$B,ROW())="","",INDEX('Agents Shift'!$B:$B,ROW()))</f>
        <v/>
      </c>
      <c r="B733" s="20" t="str">
        <f>IF($A733="","",_xlfn.XLOOKUP($A733,HC!$A:$A,HC!$B:$B,""))</f>
        <v/>
      </c>
      <c r="C733" s="19" t="str">
        <f>IF($A733="","",_xlfn.XLOOKUP($A733,HC!$A:$A,HC!$E:$E,""))</f>
        <v/>
      </c>
      <c r="D733" s="20" t="str">
        <f>IF($A733="","",_xlfn.XLOOKUP($A733,HC!$A:$A,HC!$D:$D,""))</f>
        <v/>
      </c>
      <c r="E733" s="68" t="str">
        <f>IF(OR($A733="",$AE$3=""),"",IFERROR(IF(ISBLANK(INDEX('Agents Shift'!$F:$S,MATCH($A733,'Agents Shift'!$B:$B,0),$AE$3)),"",INDEX('Agents Shift'!$F:$S,MATCH($A733,'Agents Shift'!$B:$B,0),$AE$3)),""))</f>
        <v/>
      </c>
      <c r="F733" s="68" t="str">
        <f>IF(OR($A733="",$AE$3=""),"",IFERROR(IF(ISBLANK(INDEX('Agents Shift'!$F:$S,MATCH($A733,'Agents Shift'!$B:$B,0),$AE$3+1)),"",INDEX('Agents Shift'!$F:$S,MATCH($A733,'Agents Shift'!$B:$B,0),$AE$3+1)),""))</f>
        <v/>
      </c>
      <c r="G733" s="20" t="str">
        <f>IF($A733="","",_xlfn.XLOOKUP($A733,HC!$A:$A,HC!$C:$C,""))</f>
        <v/>
      </c>
      <c r="H733" s="20" t="str">
        <f t="shared" si="143"/>
        <v/>
      </c>
      <c r="I733" s="19" t="str">
        <f t="shared" si="144"/>
        <v/>
      </c>
      <c r="J733" s="19" t="str">
        <f>IF(OR($A733="",$H733=""),"",IF($H733="Not in Web Tool","Unmatched",_xlfn.XLOOKUP($H733,'RAW Data'!$E:$E,'RAW Data'!$F:$F,"Unmapped")))</f>
        <v/>
      </c>
      <c r="K733" s="19" t="str">
        <f t="shared" si="145"/>
        <v/>
      </c>
      <c r="M733" s="21" t="str">
        <f t="shared" si="146"/>
        <v/>
      </c>
      <c r="N733" s="21" t="str">
        <f t="shared" si="147"/>
        <v/>
      </c>
      <c r="P733" s="22" t="s">
        <v>376</v>
      </c>
      <c r="Q733" s="23">
        <v>729</v>
      </c>
      <c r="R733" s="23" t="str">
        <f>IF($C$3="Live Paste",IF($P733="","",$P733&amp;""),IF($AD$3="","",INDEX('Extraction History'!$A$3:$DT$9102,$Q733,$AD$3)&amp;""))</f>
        <v>Dummy_USR 57 20291</v>
      </c>
      <c r="S733" s="23">
        <f t="shared" si="154"/>
        <v>4371</v>
      </c>
      <c r="T733" s="23" t="str">
        <f t="shared" si="148"/>
        <v/>
      </c>
      <c r="U733" s="23" t="str">
        <f t="shared" si="149"/>
        <v/>
      </c>
      <c r="V733" s="24" t="str">
        <f t="shared" si="150"/>
        <v/>
      </c>
      <c r="W733" s="23">
        <f t="shared" si="155"/>
        <v>4372</v>
      </c>
      <c r="X733" s="23" t="str">
        <f t="shared" si="151"/>
        <v/>
      </c>
      <c r="Y733" s="23" t="str">
        <f t="shared" si="152"/>
        <v/>
      </c>
      <c r="Z733" s="23" t="str">
        <f t="shared" si="153"/>
        <v/>
      </c>
      <c r="AA733" s="25" t="str">
        <f>IF($U733="","",IF(COUNTIF(HC!$C:$C,$U733)&gt;0,"Y",IF(COUNTIF($U$5:$U733,$U733)=1,"N","dup")))</f>
        <v/>
      </c>
    </row>
    <row r="734" spans="1:27" x14ac:dyDescent="0.3">
      <c r="A734" s="19" t="str">
        <f>IF(INDEX('Agents Shift'!$B:$B,ROW())="","",INDEX('Agents Shift'!$B:$B,ROW()))</f>
        <v/>
      </c>
      <c r="B734" s="20" t="str">
        <f>IF($A734="","",_xlfn.XLOOKUP($A734,HC!$A:$A,HC!$B:$B,""))</f>
        <v/>
      </c>
      <c r="C734" s="19" t="str">
        <f>IF($A734="","",_xlfn.XLOOKUP($A734,HC!$A:$A,HC!$E:$E,""))</f>
        <v/>
      </c>
      <c r="D734" s="20" t="str">
        <f>IF($A734="","",_xlfn.XLOOKUP($A734,HC!$A:$A,HC!$D:$D,""))</f>
        <v/>
      </c>
      <c r="E734" s="68" t="str">
        <f>IF(OR($A734="",$AE$3=""),"",IFERROR(IF(ISBLANK(INDEX('Agents Shift'!$F:$S,MATCH($A734,'Agents Shift'!$B:$B,0),$AE$3)),"",INDEX('Agents Shift'!$F:$S,MATCH($A734,'Agents Shift'!$B:$B,0),$AE$3)),""))</f>
        <v/>
      </c>
      <c r="F734" s="68" t="str">
        <f>IF(OR($A734="",$AE$3=""),"",IFERROR(IF(ISBLANK(INDEX('Agents Shift'!$F:$S,MATCH($A734,'Agents Shift'!$B:$B,0),$AE$3+1)),"",INDEX('Agents Shift'!$F:$S,MATCH($A734,'Agents Shift'!$B:$B,0),$AE$3+1)),""))</f>
        <v/>
      </c>
      <c r="G734" s="20" t="str">
        <f>IF($A734="","",_xlfn.XLOOKUP($A734,HC!$A:$A,HC!$C:$C,""))</f>
        <v/>
      </c>
      <c r="H734" s="20" t="str">
        <f t="shared" si="143"/>
        <v/>
      </c>
      <c r="I734" s="19" t="str">
        <f t="shared" si="144"/>
        <v/>
      </c>
      <c r="J734" s="19" t="str">
        <f>IF(OR($A734="",$H734=""),"",IF($H734="Not in Web Tool","Unmatched",_xlfn.XLOOKUP($H734,'RAW Data'!$E:$E,'RAW Data'!$F:$F,"Unmapped")))</f>
        <v/>
      </c>
      <c r="K734" s="19" t="str">
        <f t="shared" si="145"/>
        <v/>
      </c>
      <c r="M734" s="21" t="str">
        <f t="shared" si="146"/>
        <v/>
      </c>
      <c r="N734" s="21" t="str">
        <f t="shared" si="147"/>
        <v/>
      </c>
      <c r="P734" s="22" t="s">
        <v>140</v>
      </c>
      <c r="Q734" s="23">
        <v>730</v>
      </c>
      <c r="R734" s="23" t="str">
        <f>IF($C$3="Live Paste",IF($P734="","",$P734&amp;""),IF($AD$3="","",INDEX('Extraction History'!$A$3:$DT$9102,$Q734,$AD$3)&amp;""))</f>
        <v>Unknown</v>
      </c>
      <c r="S734" s="23">
        <f t="shared" si="154"/>
        <v>4377</v>
      </c>
      <c r="T734" s="23" t="str">
        <f t="shared" si="148"/>
        <v/>
      </c>
      <c r="U734" s="23" t="str">
        <f t="shared" si="149"/>
        <v/>
      </c>
      <c r="V734" s="24" t="str">
        <f t="shared" si="150"/>
        <v/>
      </c>
      <c r="W734" s="23">
        <f t="shared" si="155"/>
        <v>4378</v>
      </c>
      <c r="X734" s="23" t="str">
        <f t="shared" si="151"/>
        <v/>
      </c>
      <c r="Y734" s="23" t="str">
        <f t="shared" si="152"/>
        <v/>
      </c>
      <c r="Z734" s="23" t="str">
        <f t="shared" si="153"/>
        <v/>
      </c>
      <c r="AA734" s="25" t="str">
        <f>IF($U734="","",IF(COUNTIF(HC!$C:$C,$U734)&gt;0,"Y",IF(COUNTIF($U$5:$U734,$U734)=1,"N","dup")))</f>
        <v/>
      </c>
    </row>
    <row r="735" spans="1:27" x14ac:dyDescent="0.3">
      <c r="A735" s="19" t="str">
        <f>IF(INDEX('Agents Shift'!$B:$B,ROW())="","",INDEX('Agents Shift'!$B:$B,ROW()))</f>
        <v/>
      </c>
      <c r="B735" s="20" t="str">
        <f>IF($A735="","",_xlfn.XLOOKUP($A735,HC!$A:$A,HC!$B:$B,""))</f>
        <v/>
      </c>
      <c r="C735" s="19" t="str">
        <f>IF($A735="","",_xlfn.XLOOKUP($A735,HC!$A:$A,HC!$E:$E,""))</f>
        <v/>
      </c>
      <c r="D735" s="20" t="str">
        <f>IF($A735="","",_xlfn.XLOOKUP($A735,HC!$A:$A,HC!$D:$D,""))</f>
        <v/>
      </c>
      <c r="E735" s="68" t="str">
        <f>IF(OR($A735="",$AE$3=""),"",IFERROR(IF(ISBLANK(INDEX('Agents Shift'!$F:$S,MATCH($A735,'Agents Shift'!$B:$B,0),$AE$3)),"",INDEX('Agents Shift'!$F:$S,MATCH($A735,'Agents Shift'!$B:$B,0),$AE$3)),""))</f>
        <v/>
      </c>
      <c r="F735" s="68" t="str">
        <f>IF(OR($A735="",$AE$3=""),"",IFERROR(IF(ISBLANK(INDEX('Agents Shift'!$F:$S,MATCH($A735,'Agents Shift'!$B:$B,0),$AE$3+1)),"",INDEX('Agents Shift'!$F:$S,MATCH($A735,'Agents Shift'!$B:$B,0),$AE$3+1)),""))</f>
        <v/>
      </c>
      <c r="G735" s="20" t="str">
        <f>IF($A735="","",_xlfn.XLOOKUP($A735,HC!$A:$A,HC!$C:$C,""))</f>
        <v/>
      </c>
      <c r="H735" s="20" t="str">
        <f t="shared" si="143"/>
        <v/>
      </c>
      <c r="I735" s="19" t="str">
        <f t="shared" si="144"/>
        <v/>
      </c>
      <c r="J735" s="19" t="str">
        <f>IF(OR($A735="",$H735=""),"",IF($H735="Not in Web Tool","Unmatched",_xlfn.XLOOKUP($H735,'RAW Data'!$E:$E,'RAW Data'!$F:$F,"Unmapped")))</f>
        <v/>
      </c>
      <c r="K735" s="19" t="str">
        <f t="shared" si="145"/>
        <v/>
      </c>
      <c r="M735" s="21" t="str">
        <f t="shared" si="146"/>
        <v/>
      </c>
      <c r="N735" s="21" t="str">
        <f t="shared" si="147"/>
        <v/>
      </c>
      <c r="P735" s="22" t="s">
        <v>119</v>
      </c>
      <c r="Q735" s="23">
        <v>731</v>
      </c>
      <c r="R735" s="23" t="str">
        <f>IF($C$3="Live Paste",IF($P735="","",$P735&amp;""),IF($AD$3="","",INDEX('Extraction History'!$A$3:$DT$9102,$Q735,$AD$3)&amp;""))</f>
        <v> 0  0  0</v>
      </c>
      <c r="S735" s="23">
        <f t="shared" si="154"/>
        <v>4383</v>
      </c>
      <c r="T735" s="23" t="str">
        <f t="shared" si="148"/>
        <v/>
      </c>
      <c r="U735" s="23" t="str">
        <f t="shared" si="149"/>
        <v/>
      </c>
      <c r="V735" s="24" t="str">
        <f t="shared" si="150"/>
        <v/>
      </c>
      <c r="W735" s="23">
        <f t="shared" si="155"/>
        <v>4384</v>
      </c>
      <c r="X735" s="23" t="str">
        <f t="shared" si="151"/>
        <v/>
      </c>
      <c r="Y735" s="23" t="str">
        <f t="shared" si="152"/>
        <v/>
      </c>
      <c r="Z735" s="23" t="str">
        <f t="shared" si="153"/>
        <v/>
      </c>
      <c r="AA735" s="25" t="str">
        <f>IF($U735="","",IF(COUNTIF(HC!$C:$C,$U735)&gt;0,"Y",IF(COUNTIF($U$5:$U735,$U735)=1,"N","dup")))</f>
        <v/>
      </c>
    </row>
    <row r="736" spans="1:27" x14ac:dyDescent="0.3">
      <c r="A736" s="19" t="str">
        <f>IF(INDEX('Agents Shift'!$B:$B,ROW())="","",INDEX('Agents Shift'!$B:$B,ROW()))</f>
        <v/>
      </c>
      <c r="B736" s="20" t="str">
        <f>IF($A736="","",_xlfn.XLOOKUP($A736,HC!$A:$A,HC!$B:$B,""))</f>
        <v/>
      </c>
      <c r="C736" s="19" t="str">
        <f>IF($A736="","",_xlfn.XLOOKUP($A736,HC!$A:$A,HC!$E:$E,""))</f>
        <v/>
      </c>
      <c r="D736" s="20" t="str">
        <f>IF($A736="","",_xlfn.XLOOKUP($A736,HC!$A:$A,HC!$D:$D,""))</f>
        <v/>
      </c>
      <c r="E736" s="68" t="str">
        <f>IF(OR($A736="",$AE$3=""),"",IFERROR(IF(ISBLANK(INDEX('Agents Shift'!$F:$S,MATCH($A736,'Agents Shift'!$B:$B,0),$AE$3)),"",INDEX('Agents Shift'!$F:$S,MATCH($A736,'Agents Shift'!$B:$B,0),$AE$3)),""))</f>
        <v/>
      </c>
      <c r="F736" s="68" t="str">
        <f>IF(OR($A736="",$AE$3=""),"",IFERROR(IF(ISBLANK(INDEX('Agents Shift'!$F:$S,MATCH($A736,'Agents Shift'!$B:$B,0),$AE$3+1)),"",INDEX('Agents Shift'!$F:$S,MATCH($A736,'Agents Shift'!$B:$B,0),$AE$3+1)),""))</f>
        <v/>
      </c>
      <c r="G736" s="20" t="str">
        <f>IF($A736="","",_xlfn.XLOOKUP($A736,HC!$A:$A,HC!$C:$C,""))</f>
        <v/>
      </c>
      <c r="H736" s="20" t="str">
        <f t="shared" si="143"/>
        <v/>
      </c>
      <c r="I736" s="19" t="str">
        <f t="shared" si="144"/>
        <v/>
      </c>
      <c r="J736" s="19" t="str">
        <f>IF(OR($A736="",$H736=""),"",IF($H736="Not in Web Tool","Unmatched",_xlfn.XLOOKUP($H736,'RAW Data'!$E:$E,'RAW Data'!$F:$F,"Unmapped")))</f>
        <v/>
      </c>
      <c r="K736" s="19" t="str">
        <f t="shared" si="145"/>
        <v/>
      </c>
      <c r="M736" s="21" t="str">
        <f t="shared" si="146"/>
        <v/>
      </c>
      <c r="N736" s="21" t="str">
        <f t="shared" si="147"/>
        <v/>
      </c>
      <c r="P736" s="22" t="s">
        <v>188</v>
      </c>
      <c r="Q736" s="23">
        <v>732</v>
      </c>
      <c r="R736" s="23" t="str">
        <f>IF($C$3="Live Paste",IF($P736="","",$P736&amp;""),IF($AD$3="","",INDEX('Extraction History'!$A$3:$DT$9102,$Q736,$AD$3)&amp;""))</f>
        <v> --:--:--  --:--:--  --:--:--</v>
      </c>
      <c r="S736" s="23">
        <f t="shared" si="154"/>
        <v>4389</v>
      </c>
      <c r="T736" s="23" t="str">
        <f t="shared" si="148"/>
        <v/>
      </c>
      <c r="U736" s="23" t="str">
        <f t="shared" si="149"/>
        <v/>
      </c>
      <c r="V736" s="24" t="str">
        <f t="shared" si="150"/>
        <v/>
      </c>
      <c r="W736" s="23">
        <f t="shared" si="155"/>
        <v>4390</v>
      </c>
      <c r="X736" s="23" t="str">
        <f t="shared" si="151"/>
        <v/>
      </c>
      <c r="Y736" s="23" t="str">
        <f t="shared" si="152"/>
        <v/>
      </c>
      <c r="Z736" s="23" t="str">
        <f t="shared" si="153"/>
        <v/>
      </c>
      <c r="AA736" s="25" t="str">
        <f>IF($U736="","",IF(COUNTIF(HC!$C:$C,$U736)&gt;0,"Y",IF(COUNTIF($U$5:$U736,$U736)=1,"N","dup")))</f>
        <v/>
      </c>
    </row>
    <row r="737" spans="1:27" x14ac:dyDescent="0.3">
      <c r="A737" s="19" t="str">
        <f>IF(INDEX('Agents Shift'!$B:$B,ROW())="","",INDEX('Agents Shift'!$B:$B,ROW()))</f>
        <v/>
      </c>
      <c r="B737" s="20" t="str">
        <f>IF($A737="","",_xlfn.XLOOKUP($A737,HC!$A:$A,HC!$B:$B,""))</f>
        <v/>
      </c>
      <c r="C737" s="19" t="str">
        <f>IF($A737="","",_xlfn.XLOOKUP($A737,HC!$A:$A,HC!$E:$E,""))</f>
        <v/>
      </c>
      <c r="D737" s="20" t="str">
        <f>IF($A737="","",_xlfn.XLOOKUP($A737,HC!$A:$A,HC!$D:$D,""))</f>
        <v/>
      </c>
      <c r="E737" s="68" t="str">
        <f>IF(OR($A737="",$AE$3=""),"",IFERROR(IF(ISBLANK(INDEX('Agents Shift'!$F:$S,MATCH($A737,'Agents Shift'!$B:$B,0),$AE$3)),"",INDEX('Agents Shift'!$F:$S,MATCH($A737,'Agents Shift'!$B:$B,0),$AE$3)),""))</f>
        <v/>
      </c>
      <c r="F737" s="68" t="str">
        <f>IF(OR($A737="",$AE$3=""),"",IFERROR(IF(ISBLANK(INDEX('Agents Shift'!$F:$S,MATCH($A737,'Agents Shift'!$B:$B,0),$AE$3+1)),"",INDEX('Agents Shift'!$F:$S,MATCH($A737,'Agents Shift'!$B:$B,0),$AE$3+1)),""))</f>
        <v/>
      </c>
      <c r="G737" s="20" t="str">
        <f>IF($A737="","",_xlfn.XLOOKUP($A737,HC!$A:$A,HC!$C:$C,""))</f>
        <v/>
      </c>
      <c r="H737" s="20" t="str">
        <f t="shared" si="143"/>
        <v/>
      </c>
      <c r="I737" s="19" t="str">
        <f t="shared" si="144"/>
        <v/>
      </c>
      <c r="J737" s="19" t="str">
        <f>IF(OR($A737="",$H737=""),"",IF($H737="Not in Web Tool","Unmatched",_xlfn.XLOOKUP($H737,'RAW Data'!$E:$E,'RAW Data'!$F:$F,"Unmapped")))</f>
        <v/>
      </c>
      <c r="K737" s="19" t="str">
        <f t="shared" si="145"/>
        <v/>
      </c>
      <c r="M737" s="21" t="str">
        <f t="shared" si="146"/>
        <v/>
      </c>
      <c r="N737" s="21" t="str">
        <f t="shared" si="147"/>
        <v/>
      </c>
      <c r="P737" s="22" t="s">
        <v>34</v>
      </c>
      <c r="Q737" s="23">
        <v>733</v>
      </c>
      <c r="R737" s="23" t="str">
        <f>IF($C$3="Live Paste",IF($P737="","",$P737&amp;""),IF($AD$3="","",INDEX('Extraction History'!$A$3:$DT$9102,$Q737,$AD$3)&amp;""))</f>
        <v>Employee State</v>
      </c>
      <c r="S737" s="23">
        <f t="shared" si="154"/>
        <v>4395</v>
      </c>
      <c r="T737" s="23" t="str">
        <f t="shared" si="148"/>
        <v/>
      </c>
      <c r="U737" s="23" t="str">
        <f t="shared" si="149"/>
        <v/>
      </c>
      <c r="V737" s="24" t="str">
        <f t="shared" si="150"/>
        <v/>
      </c>
      <c r="W737" s="23">
        <f t="shared" si="155"/>
        <v>4396</v>
      </c>
      <c r="X737" s="23" t="str">
        <f t="shared" si="151"/>
        <v/>
      </c>
      <c r="Y737" s="23" t="str">
        <f t="shared" si="152"/>
        <v/>
      </c>
      <c r="Z737" s="23" t="str">
        <f t="shared" si="153"/>
        <v/>
      </c>
      <c r="AA737" s="25" t="str">
        <f>IF($U737="","",IF(COUNTIF(HC!$C:$C,$U737)&gt;0,"Y",IF(COUNTIF($U$5:$U737,$U737)=1,"N","dup")))</f>
        <v/>
      </c>
    </row>
    <row r="738" spans="1:27" x14ac:dyDescent="0.3">
      <c r="A738" s="19" t="str">
        <f>IF(INDEX('Agents Shift'!$B:$B,ROW())="","",INDEX('Agents Shift'!$B:$B,ROW()))</f>
        <v/>
      </c>
      <c r="B738" s="20" t="str">
        <f>IF($A738="","",_xlfn.XLOOKUP($A738,HC!$A:$A,HC!$B:$B,""))</f>
        <v/>
      </c>
      <c r="C738" s="19" t="str">
        <f>IF($A738="","",_xlfn.XLOOKUP($A738,HC!$A:$A,HC!$E:$E,""))</f>
        <v/>
      </c>
      <c r="D738" s="20" t="str">
        <f>IF($A738="","",_xlfn.XLOOKUP($A738,HC!$A:$A,HC!$D:$D,""))</f>
        <v/>
      </c>
      <c r="E738" s="68" t="str">
        <f>IF(OR($A738="",$AE$3=""),"",IFERROR(IF(ISBLANK(INDEX('Agents Shift'!$F:$S,MATCH($A738,'Agents Shift'!$B:$B,0),$AE$3)),"",INDEX('Agents Shift'!$F:$S,MATCH($A738,'Agents Shift'!$B:$B,0),$AE$3)),""))</f>
        <v/>
      </c>
      <c r="F738" s="68" t="str">
        <f>IF(OR($A738="",$AE$3=""),"",IFERROR(IF(ISBLANK(INDEX('Agents Shift'!$F:$S,MATCH($A738,'Agents Shift'!$B:$B,0),$AE$3+1)),"",INDEX('Agents Shift'!$F:$S,MATCH($A738,'Agents Shift'!$B:$B,0),$AE$3+1)),""))</f>
        <v/>
      </c>
      <c r="G738" s="20" t="str">
        <f>IF($A738="","",_xlfn.XLOOKUP($A738,HC!$A:$A,HC!$C:$C,""))</f>
        <v/>
      </c>
      <c r="H738" s="20" t="str">
        <f t="shared" si="143"/>
        <v/>
      </c>
      <c r="I738" s="19" t="str">
        <f t="shared" si="144"/>
        <v/>
      </c>
      <c r="J738" s="19" t="str">
        <f>IF(OR($A738="",$H738=""),"",IF($H738="Not in Web Tool","Unmatched",_xlfn.XLOOKUP($H738,'RAW Data'!$E:$E,'RAW Data'!$F:$F,"Unmapped")))</f>
        <v/>
      </c>
      <c r="K738" s="19" t="str">
        <f t="shared" si="145"/>
        <v/>
      </c>
      <c r="M738" s="21" t="str">
        <f t="shared" si="146"/>
        <v/>
      </c>
      <c r="N738" s="21" t="str">
        <f t="shared" si="147"/>
        <v/>
      </c>
      <c r="P738" s="22" t="s">
        <v>39</v>
      </c>
      <c r="Q738" s="23">
        <v>734</v>
      </c>
      <c r="R738" s="23" t="str">
        <f>IF($C$3="Live Paste",IF($P738="","",$P738&amp;""),IF($AD$3="","",INDEX('Extraction History'!$A$3:$DT$9102,$Q738,$AD$3)&amp;""))</f>
        <v>DA</v>
      </c>
      <c r="S738" s="23">
        <f t="shared" si="154"/>
        <v>4401</v>
      </c>
      <c r="T738" s="23" t="str">
        <f t="shared" si="148"/>
        <v/>
      </c>
      <c r="U738" s="23" t="str">
        <f t="shared" si="149"/>
        <v/>
      </c>
      <c r="V738" s="24" t="str">
        <f t="shared" si="150"/>
        <v/>
      </c>
      <c r="W738" s="23">
        <f t="shared" si="155"/>
        <v>4402</v>
      </c>
      <c r="X738" s="23" t="str">
        <f t="shared" si="151"/>
        <v/>
      </c>
      <c r="Y738" s="23" t="str">
        <f t="shared" si="152"/>
        <v/>
      </c>
      <c r="Z738" s="23" t="str">
        <f t="shared" si="153"/>
        <v/>
      </c>
      <c r="AA738" s="25" t="str">
        <f>IF($U738="","",IF(COUNTIF(HC!$C:$C,$U738)&gt;0,"Y",IF(COUNTIF($U$5:$U738,$U738)=1,"N","dup")))</f>
        <v/>
      </c>
    </row>
    <row r="739" spans="1:27" x14ac:dyDescent="0.3">
      <c r="A739" s="19" t="str">
        <f>IF(INDEX('Agents Shift'!$B:$B,ROW())="","",INDEX('Agents Shift'!$B:$B,ROW()))</f>
        <v/>
      </c>
      <c r="B739" s="20" t="str">
        <f>IF($A739="","",_xlfn.XLOOKUP($A739,HC!$A:$A,HC!$B:$B,""))</f>
        <v/>
      </c>
      <c r="C739" s="19" t="str">
        <f>IF($A739="","",_xlfn.XLOOKUP($A739,HC!$A:$A,HC!$E:$E,""))</f>
        <v/>
      </c>
      <c r="D739" s="20" t="str">
        <f>IF($A739="","",_xlfn.XLOOKUP($A739,HC!$A:$A,HC!$D:$D,""))</f>
        <v/>
      </c>
      <c r="E739" s="68" t="str">
        <f>IF(OR($A739="",$AE$3=""),"",IFERROR(IF(ISBLANK(INDEX('Agents Shift'!$F:$S,MATCH($A739,'Agents Shift'!$B:$B,0),$AE$3)),"",INDEX('Agents Shift'!$F:$S,MATCH($A739,'Agents Shift'!$B:$B,0),$AE$3)),""))</f>
        <v/>
      </c>
      <c r="F739" s="68" t="str">
        <f>IF(OR($A739="",$AE$3=""),"",IFERROR(IF(ISBLANK(INDEX('Agents Shift'!$F:$S,MATCH($A739,'Agents Shift'!$B:$B,0),$AE$3+1)),"",INDEX('Agents Shift'!$F:$S,MATCH($A739,'Agents Shift'!$B:$B,0),$AE$3+1)),""))</f>
        <v/>
      </c>
      <c r="G739" s="20" t="str">
        <f>IF($A739="","",_xlfn.XLOOKUP($A739,HC!$A:$A,HC!$C:$C,""))</f>
        <v/>
      </c>
      <c r="H739" s="20" t="str">
        <f t="shared" si="143"/>
        <v/>
      </c>
      <c r="I739" s="19" t="str">
        <f t="shared" si="144"/>
        <v/>
      </c>
      <c r="J739" s="19" t="str">
        <f>IF(OR($A739="",$H739=""),"",IF($H739="Not in Web Tool","Unmatched",_xlfn.XLOOKUP($H739,'RAW Data'!$E:$E,'RAW Data'!$F:$F,"Unmapped")))</f>
        <v/>
      </c>
      <c r="K739" s="19" t="str">
        <f t="shared" si="145"/>
        <v/>
      </c>
      <c r="M739" s="21" t="str">
        <f t="shared" si="146"/>
        <v/>
      </c>
      <c r="N739" s="21" t="str">
        <f t="shared" si="147"/>
        <v/>
      </c>
      <c r="P739" s="22" t="s">
        <v>377</v>
      </c>
      <c r="Q739" s="23">
        <v>735</v>
      </c>
      <c r="R739" s="23" t="str">
        <f>IF($C$3="Live Paste",IF($P739="","",$P739&amp;""),IF($AD$3="","",INDEX('Extraction History'!$A$3:$DT$9102,$Q739,$AD$3)&amp;""))</f>
        <v>Dummy_USR 56 20278</v>
      </c>
      <c r="S739" s="23">
        <f t="shared" si="154"/>
        <v>4407</v>
      </c>
      <c r="T739" s="23" t="str">
        <f t="shared" si="148"/>
        <v/>
      </c>
      <c r="U739" s="23" t="str">
        <f t="shared" si="149"/>
        <v/>
      </c>
      <c r="V739" s="24" t="str">
        <f t="shared" si="150"/>
        <v/>
      </c>
      <c r="W739" s="23">
        <f t="shared" si="155"/>
        <v>4408</v>
      </c>
      <c r="X739" s="23" t="str">
        <f t="shared" si="151"/>
        <v/>
      </c>
      <c r="Y739" s="23" t="str">
        <f t="shared" si="152"/>
        <v/>
      </c>
      <c r="Z739" s="23" t="str">
        <f t="shared" si="153"/>
        <v/>
      </c>
      <c r="AA739" s="25" t="str">
        <f>IF($U739="","",IF(COUNTIF(HC!$C:$C,$U739)&gt;0,"Y",IF(COUNTIF($U$5:$U739,$U739)=1,"N","dup")))</f>
        <v/>
      </c>
    </row>
    <row r="740" spans="1:27" x14ac:dyDescent="0.3">
      <c r="A740" s="19" t="str">
        <f>IF(INDEX('Agents Shift'!$B:$B,ROW())="","",INDEX('Agents Shift'!$B:$B,ROW()))</f>
        <v/>
      </c>
      <c r="B740" s="20" t="str">
        <f>IF($A740="","",_xlfn.XLOOKUP($A740,HC!$A:$A,HC!$B:$B,""))</f>
        <v/>
      </c>
      <c r="C740" s="19" t="str">
        <f>IF($A740="","",_xlfn.XLOOKUP($A740,HC!$A:$A,HC!$E:$E,""))</f>
        <v/>
      </c>
      <c r="D740" s="20" t="str">
        <f>IF($A740="","",_xlfn.XLOOKUP($A740,HC!$A:$A,HC!$D:$D,""))</f>
        <v/>
      </c>
      <c r="E740" s="68" t="str">
        <f>IF(OR($A740="",$AE$3=""),"",IFERROR(IF(ISBLANK(INDEX('Agents Shift'!$F:$S,MATCH($A740,'Agents Shift'!$B:$B,0),$AE$3)),"",INDEX('Agents Shift'!$F:$S,MATCH($A740,'Agents Shift'!$B:$B,0),$AE$3)),""))</f>
        <v/>
      </c>
      <c r="F740" s="68" t="str">
        <f>IF(OR($A740="",$AE$3=""),"",IFERROR(IF(ISBLANK(INDEX('Agents Shift'!$F:$S,MATCH($A740,'Agents Shift'!$B:$B,0),$AE$3+1)),"",INDEX('Agents Shift'!$F:$S,MATCH($A740,'Agents Shift'!$B:$B,0),$AE$3+1)),""))</f>
        <v/>
      </c>
      <c r="G740" s="20" t="str">
        <f>IF($A740="","",_xlfn.XLOOKUP($A740,HC!$A:$A,HC!$C:$C,""))</f>
        <v/>
      </c>
      <c r="H740" s="20" t="str">
        <f t="shared" si="143"/>
        <v/>
      </c>
      <c r="I740" s="19" t="str">
        <f t="shared" si="144"/>
        <v/>
      </c>
      <c r="J740" s="19" t="str">
        <f>IF(OR($A740="",$H740=""),"",IF($H740="Not in Web Tool","Unmatched",_xlfn.XLOOKUP($H740,'RAW Data'!$E:$E,'RAW Data'!$F:$F,"Unmapped")))</f>
        <v/>
      </c>
      <c r="K740" s="19" t="str">
        <f t="shared" si="145"/>
        <v/>
      </c>
      <c r="M740" s="21" t="str">
        <f t="shared" si="146"/>
        <v/>
      </c>
      <c r="N740" s="21" t="str">
        <f t="shared" si="147"/>
        <v/>
      </c>
      <c r="P740" s="22" t="s">
        <v>378</v>
      </c>
      <c r="Q740" s="23">
        <v>736</v>
      </c>
      <c r="R740" s="23" t="str">
        <f>IF($C$3="Live Paste",IF($P740="","",$P740&amp;""),IF($AD$3="","",INDEX('Extraction History'!$A$3:$DT$9102,$Q740,$AD$3)&amp;""))</f>
        <v>Break (NON MAN) · 11:27</v>
      </c>
      <c r="S740" s="23">
        <f t="shared" si="154"/>
        <v>4413</v>
      </c>
      <c r="T740" s="23" t="str">
        <f t="shared" si="148"/>
        <v/>
      </c>
      <c r="U740" s="23" t="str">
        <f t="shared" si="149"/>
        <v/>
      </c>
      <c r="V740" s="24" t="str">
        <f t="shared" si="150"/>
        <v/>
      </c>
      <c r="W740" s="23">
        <f t="shared" si="155"/>
        <v>4414</v>
      </c>
      <c r="X740" s="23" t="str">
        <f t="shared" si="151"/>
        <v/>
      </c>
      <c r="Y740" s="23" t="str">
        <f t="shared" si="152"/>
        <v/>
      </c>
      <c r="Z740" s="23" t="str">
        <f t="shared" si="153"/>
        <v/>
      </c>
      <c r="AA740" s="25" t="str">
        <f>IF($U740="","",IF(COUNTIF(HC!$C:$C,$U740)&gt;0,"Y",IF(COUNTIF($U$5:$U740,$U740)=1,"N","dup")))</f>
        <v/>
      </c>
    </row>
    <row r="741" spans="1:27" x14ac:dyDescent="0.3">
      <c r="A741" s="19" t="str">
        <f>IF(INDEX('Agents Shift'!$B:$B,ROW())="","",INDEX('Agents Shift'!$B:$B,ROW()))</f>
        <v/>
      </c>
      <c r="B741" s="20" t="str">
        <f>IF($A741="","",_xlfn.XLOOKUP($A741,HC!$A:$A,HC!$B:$B,""))</f>
        <v/>
      </c>
      <c r="C741" s="19" t="str">
        <f>IF($A741="","",_xlfn.XLOOKUP($A741,HC!$A:$A,HC!$E:$E,""))</f>
        <v/>
      </c>
      <c r="D741" s="20" t="str">
        <f>IF($A741="","",_xlfn.XLOOKUP($A741,HC!$A:$A,HC!$D:$D,""))</f>
        <v/>
      </c>
      <c r="E741" s="68" t="str">
        <f>IF(OR($A741="",$AE$3=""),"",IFERROR(IF(ISBLANK(INDEX('Agents Shift'!$F:$S,MATCH($A741,'Agents Shift'!$B:$B,0),$AE$3)),"",INDEX('Agents Shift'!$F:$S,MATCH($A741,'Agents Shift'!$B:$B,0),$AE$3)),""))</f>
        <v/>
      </c>
      <c r="F741" s="68" t="str">
        <f>IF(OR($A741="",$AE$3=""),"",IFERROR(IF(ISBLANK(INDEX('Agents Shift'!$F:$S,MATCH($A741,'Agents Shift'!$B:$B,0),$AE$3+1)),"",INDEX('Agents Shift'!$F:$S,MATCH($A741,'Agents Shift'!$B:$B,0),$AE$3+1)),""))</f>
        <v/>
      </c>
      <c r="G741" s="20" t="str">
        <f>IF($A741="","",_xlfn.XLOOKUP($A741,HC!$A:$A,HC!$C:$C,""))</f>
        <v/>
      </c>
      <c r="H741" s="20" t="str">
        <f t="shared" si="143"/>
        <v/>
      </c>
      <c r="I741" s="19" t="str">
        <f t="shared" si="144"/>
        <v/>
      </c>
      <c r="J741" s="19" t="str">
        <f>IF(OR($A741="",$H741=""),"",IF($H741="Not in Web Tool","Unmatched",_xlfn.XLOOKUP($H741,'RAW Data'!$E:$E,'RAW Data'!$F:$F,"Unmapped")))</f>
        <v/>
      </c>
      <c r="K741" s="19" t="str">
        <f t="shared" si="145"/>
        <v/>
      </c>
      <c r="M741" s="21" t="str">
        <f t="shared" si="146"/>
        <v/>
      </c>
      <c r="N741" s="21" t="str">
        <f t="shared" si="147"/>
        <v/>
      </c>
      <c r="P741" s="22" t="s">
        <v>379</v>
      </c>
      <c r="Q741" s="23">
        <v>737</v>
      </c>
      <c r="R741" s="23" t="str">
        <f>IF($C$3="Live Paste",IF($P741="","",$P741&amp;""),IF($AD$3="","",INDEX('Extraction History'!$A$3:$DT$9102,$Q741,$AD$3)&amp;""))</f>
        <v> 6  4  3</v>
      </c>
      <c r="S741" s="23">
        <f t="shared" si="154"/>
        <v>4419</v>
      </c>
      <c r="T741" s="23" t="str">
        <f t="shared" si="148"/>
        <v/>
      </c>
      <c r="U741" s="23" t="str">
        <f t="shared" si="149"/>
        <v/>
      </c>
      <c r="V741" s="24" t="str">
        <f t="shared" si="150"/>
        <v/>
      </c>
      <c r="W741" s="23">
        <f t="shared" si="155"/>
        <v>4420</v>
      </c>
      <c r="X741" s="23" t="str">
        <f t="shared" si="151"/>
        <v/>
      </c>
      <c r="Y741" s="23" t="str">
        <f t="shared" si="152"/>
        <v/>
      </c>
      <c r="Z741" s="23" t="str">
        <f t="shared" si="153"/>
        <v/>
      </c>
      <c r="AA741" s="25" t="str">
        <f>IF($U741="","",IF(COUNTIF(HC!$C:$C,$U741)&gt;0,"Y",IF(COUNTIF($U$5:$U741,$U741)=1,"N","dup")))</f>
        <v/>
      </c>
    </row>
    <row r="742" spans="1:27" x14ac:dyDescent="0.3">
      <c r="A742" s="19" t="str">
        <f>IF(INDEX('Agents Shift'!$B:$B,ROW())="","",INDEX('Agents Shift'!$B:$B,ROW()))</f>
        <v/>
      </c>
      <c r="B742" s="20" t="str">
        <f>IF($A742="","",_xlfn.XLOOKUP($A742,HC!$A:$A,HC!$B:$B,""))</f>
        <v/>
      </c>
      <c r="C742" s="19" t="str">
        <f>IF($A742="","",_xlfn.XLOOKUP($A742,HC!$A:$A,HC!$E:$E,""))</f>
        <v/>
      </c>
      <c r="D742" s="20" t="str">
        <f>IF($A742="","",_xlfn.XLOOKUP($A742,HC!$A:$A,HC!$D:$D,""))</f>
        <v/>
      </c>
      <c r="E742" s="68" t="str">
        <f>IF(OR($A742="",$AE$3=""),"",IFERROR(IF(ISBLANK(INDEX('Agents Shift'!$F:$S,MATCH($A742,'Agents Shift'!$B:$B,0),$AE$3)),"",INDEX('Agents Shift'!$F:$S,MATCH($A742,'Agents Shift'!$B:$B,0),$AE$3)),""))</f>
        <v/>
      </c>
      <c r="F742" s="68" t="str">
        <f>IF(OR($A742="",$AE$3=""),"",IFERROR(IF(ISBLANK(INDEX('Agents Shift'!$F:$S,MATCH($A742,'Agents Shift'!$B:$B,0),$AE$3+1)),"",INDEX('Agents Shift'!$F:$S,MATCH($A742,'Agents Shift'!$B:$B,0),$AE$3+1)),""))</f>
        <v/>
      </c>
      <c r="G742" s="20" t="str">
        <f>IF($A742="","",_xlfn.XLOOKUP($A742,HC!$A:$A,HC!$C:$C,""))</f>
        <v/>
      </c>
      <c r="H742" s="20" t="str">
        <f t="shared" si="143"/>
        <v/>
      </c>
      <c r="I742" s="19" t="str">
        <f t="shared" si="144"/>
        <v/>
      </c>
      <c r="J742" s="19" t="str">
        <f>IF(OR($A742="",$H742=""),"",IF($H742="Not in Web Tool","Unmatched",_xlfn.XLOOKUP($H742,'RAW Data'!$E:$E,'RAW Data'!$F:$F,"Unmapped")))</f>
        <v/>
      </c>
      <c r="K742" s="19" t="str">
        <f t="shared" si="145"/>
        <v/>
      </c>
      <c r="M742" s="21" t="str">
        <f t="shared" si="146"/>
        <v/>
      </c>
      <c r="N742" s="21" t="str">
        <f t="shared" si="147"/>
        <v/>
      </c>
      <c r="P742" s="22" t="s">
        <v>380</v>
      </c>
      <c r="Q742" s="23">
        <v>738</v>
      </c>
      <c r="R742" s="23" t="str">
        <f>IF($C$3="Live Paste",IF($P742="","",$P742&amp;""),IF($AD$3="","",INDEX('Extraction History'!$A$3:$DT$9102,$Q742,$AD$3)&amp;""))</f>
        <v> --:--:--  --:--:-- 9 June 2026 09:00 · 06:59:55</v>
      </c>
      <c r="S742" s="23">
        <f t="shared" si="154"/>
        <v>4425</v>
      </c>
      <c r="T742" s="23" t="str">
        <f t="shared" si="148"/>
        <v/>
      </c>
      <c r="U742" s="23" t="str">
        <f t="shared" si="149"/>
        <v/>
      </c>
      <c r="V742" s="24" t="str">
        <f t="shared" si="150"/>
        <v/>
      </c>
      <c r="W742" s="23">
        <f t="shared" si="155"/>
        <v>4426</v>
      </c>
      <c r="X742" s="23" t="str">
        <f t="shared" si="151"/>
        <v/>
      </c>
      <c r="Y742" s="23" t="str">
        <f t="shared" si="152"/>
        <v/>
      </c>
      <c r="Z742" s="23" t="str">
        <f t="shared" si="153"/>
        <v/>
      </c>
      <c r="AA742" s="25" t="str">
        <f>IF($U742="","",IF(COUNTIF(HC!$C:$C,$U742)&gt;0,"Y",IF(COUNTIF($U$5:$U742,$U742)=1,"N","dup")))</f>
        <v/>
      </c>
    </row>
    <row r="743" spans="1:27" x14ac:dyDescent="0.3">
      <c r="A743" s="19" t="str">
        <f>IF(INDEX('Agents Shift'!$B:$B,ROW())="","",INDEX('Agents Shift'!$B:$B,ROW()))</f>
        <v/>
      </c>
      <c r="B743" s="20" t="str">
        <f>IF($A743="","",_xlfn.XLOOKUP($A743,HC!$A:$A,HC!$B:$B,""))</f>
        <v/>
      </c>
      <c r="C743" s="19" t="str">
        <f>IF($A743="","",_xlfn.XLOOKUP($A743,HC!$A:$A,HC!$E:$E,""))</f>
        <v/>
      </c>
      <c r="D743" s="20" t="str">
        <f>IF($A743="","",_xlfn.XLOOKUP($A743,HC!$A:$A,HC!$D:$D,""))</f>
        <v/>
      </c>
      <c r="E743" s="68" t="str">
        <f>IF(OR($A743="",$AE$3=""),"",IFERROR(IF(ISBLANK(INDEX('Agents Shift'!$F:$S,MATCH($A743,'Agents Shift'!$B:$B,0),$AE$3)),"",INDEX('Agents Shift'!$F:$S,MATCH($A743,'Agents Shift'!$B:$B,0),$AE$3)),""))</f>
        <v/>
      </c>
      <c r="F743" s="68" t="str">
        <f>IF(OR($A743="",$AE$3=""),"",IFERROR(IF(ISBLANK(INDEX('Agents Shift'!$F:$S,MATCH($A743,'Agents Shift'!$B:$B,0),$AE$3+1)),"",INDEX('Agents Shift'!$F:$S,MATCH($A743,'Agents Shift'!$B:$B,0),$AE$3+1)),""))</f>
        <v/>
      </c>
      <c r="G743" s="20" t="str">
        <f>IF($A743="","",_xlfn.XLOOKUP($A743,HC!$A:$A,HC!$C:$C,""))</f>
        <v/>
      </c>
      <c r="H743" s="20" t="str">
        <f t="shared" si="143"/>
        <v/>
      </c>
      <c r="I743" s="19" t="str">
        <f t="shared" si="144"/>
        <v/>
      </c>
      <c r="J743" s="19" t="str">
        <f>IF(OR($A743="",$H743=""),"",IF($H743="Not in Web Tool","Unmatched",_xlfn.XLOOKUP($H743,'RAW Data'!$E:$E,'RAW Data'!$F:$F,"Unmapped")))</f>
        <v/>
      </c>
      <c r="K743" s="19" t="str">
        <f t="shared" si="145"/>
        <v/>
      </c>
      <c r="M743" s="21" t="str">
        <f t="shared" si="146"/>
        <v/>
      </c>
      <c r="N743" s="21" t="str">
        <f t="shared" si="147"/>
        <v/>
      </c>
      <c r="P743" s="22" t="s">
        <v>34</v>
      </c>
      <c r="Q743" s="23">
        <v>739</v>
      </c>
      <c r="R743" s="23" t="str">
        <f>IF($C$3="Live Paste",IF($P743="","",$P743&amp;""),IF($AD$3="","",INDEX('Extraction History'!$A$3:$DT$9102,$Q743,$AD$3)&amp;""))</f>
        <v>Employee State</v>
      </c>
      <c r="S743" s="23">
        <f t="shared" si="154"/>
        <v>4431</v>
      </c>
      <c r="T743" s="23" t="str">
        <f t="shared" si="148"/>
        <v/>
      </c>
      <c r="U743" s="23" t="str">
        <f t="shared" si="149"/>
        <v/>
      </c>
      <c r="V743" s="24" t="str">
        <f t="shared" si="150"/>
        <v/>
      </c>
      <c r="W743" s="23">
        <f t="shared" si="155"/>
        <v>4432</v>
      </c>
      <c r="X743" s="23" t="str">
        <f t="shared" si="151"/>
        <v/>
      </c>
      <c r="Y743" s="23" t="str">
        <f t="shared" si="152"/>
        <v/>
      </c>
      <c r="Z743" s="23" t="str">
        <f t="shared" si="153"/>
        <v/>
      </c>
      <c r="AA743" s="25" t="str">
        <f>IF($U743="","",IF(COUNTIF(HC!$C:$C,$U743)&gt;0,"Y",IF(COUNTIF($U$5:$U743,$U743)=1,"N","dup")))</f>
        <v/>
      </c>
    </row>
    <row r="744" spans="1:27" x14ac:dyDescent="0.3">
      <c r="A744" s="19" t="str">
        <f>IF(INDEX('Agents Shift'!$B:$B,ROW())="","",INDEX('Agents Shift'!$B:$B,ROW()))</f>
        <v/>
      </c>
      <c r="B744" s="20" t="str">
        <f>IF($A744="","",_xlfn.XLOOKUP($A744,HC!$A:$A,HC!$B:$B,""))</f>
        <v/>
      </c>
      <c r="C744" s="19" t="str">
        <f>IF($A744="","",_xlfn.XLOOKUP($A744,HC!$A:$A,HC!$E:$E,""))</f>
        <v/>
      </c>
      <c r="D744" s="20" t="str">
        <f>IF($A744="","",_xlfn.XLOOKUP($A744,HC!$A:$A,HC!$D:$D,""))</f>
        <v/>
      </c>
      <c r="E744" s="68" t="str">
        <f>IF(OR($A744="",$AE$3=""),"",IFERROR(IF(ISBLANK(INDEX('Agents Shift'!$F:$S,MATCH($A744,'Agents Shift'!$B:$B,0),$AE$3)),"",INDEX('Agents Shift'!$F:$S,MATCH($A744,'Agents Shift'!$B:$B,0),$AE$3)),""))</f>
        <v/>
      </c>
      <c r="F744" s="68" t="str">
        <f>IF(OR($A744="",$AE$3=""),"",IFERROR(IF(ISBLANK(INDEX('Agents Shift'!$F:$S,MATCH($A744,'Agents Shift'!$B:$B,0),$AE$3+1)),"",INDEX('Agents Shift'!$F:$S,MATCH($A744,'Agents Shift'!$B:$B,0),$AE$3+1)),""))</f>
        <v/>
      </c>
      <c r="G744" s="20" t="str">
        <f>IF($A744="","",_xlfn.XLOOKUP($A744,HC!$A:$A,HC!$C:$C,""))</f>
        <v/>
      </c>
      <c r="H744" s="20" t="str">
        <f t="shared" si="143"/>
        <v/>
      </c>
      <c r="I744" s="19" t="str">
        <f t="shared" si="144"/>
        <v/>
      </c>
      <c r="J744" s="19" t="str">
        <f>IF(OR($A744="",$H744=""),"",IF($H744="Not in Web Tool","Unmatched",_xlfn.XLOOKUP($H744,'RAW Data'!$E:$E,'RAW Data'!$F:$F,"Unmapped")))</f>
        <v/>
      </c>
      <c r="K744" s="19" t="str">
        <f t="shared" si="145"/>
        <v/>
      </c>
      <c r="M744" s="21" t="str">
        <f t="shared" si="146"/>
        <v/>
      </c>
      <c r="N744" s="21" t="str">
        <f t="shared" si="147"/>
        <v/>
      </c>
      <c r="P744" s="22" t="s">
        <v>39</v>
      </c>
      <c r="Q744" s="23">
        <v>740</v>
      </c>
      <c r="R744" s="23" t="str">
        <f>IF($C$3="Live Paste",IF($P744="","",$P744&amp;""),IF($AD$3="","",INDEX('Extraction History'!$A$3:$DT$9102,$Q744,$AD$3)&amp;""))</f>
        <v>DA</v>
      </c>
      <c r="S744" s="23">
        <f t="shared" si="154"/>
        <v>4437</v>
      </c>
      <c r="T744" s="23" t="str">
        <f t="shared" si="148"/>
        <v/>
      </c>
      <c r="U744" s="23" t="str">
        <f t="shared" si="149"/>
        <v/>
      </c>
      <c r="V744" s="24" t="str">
        <f t="shared" si="150"/>
        <v/>
      </c>
      <c r="W744" s="23">
        <f t="shared" si="155"/>
        <v>4438</v>
      </c>
      <c r="X744" s="23" t="str">
        <f t="shared" si="151"/>
        <v/>
      </c>
      <c r="Y744" s="23" t="str">
        <f t="shared" si="152"/>
        <v/>
      </c>
      <c r="Z744" s="23" t="str">
        <f t="shared" si="153"/>
        <v/>
      </c>
      <c r="AA744" s="25" t="str">
        <f>IF($U744="","",IF(COUNTIF(HC!$C:$C,$U744)&gt;0,"Y",IF(COUNTIF($U$5:$U744,$U744)=1,"N","dup")))</f>
        <v/>
      </c>
    </row>
    <row r="745" spans="1:27" x14ac:dyDescent="0.3">
      <c r="A745" s="19" t="str">
        <f>IF(INDEX('Agents Shift'!$B:$B,ROW())="","",INDEX('Agents Shift'!$B:$B,ROW()))</f>
        <v/>
      </c>
      <c r="B745" s="20" t="str">
        <f>IF($A745="","",_xlfn.XLOOKUP($A745,HC!$A:$A,HC!$B:$B,""))</f>
        <v/>
      </c>
      <c r="C745" s="19" t="str">
        <f>IF($A745="","",_xlfn.XLOOKUP($A745,HC!$A:$A,HC!$E:$E,""))</f>
        <v/>
      </c>
      <c r="D745" s="20" t="str">
        <f>IF($A745="","",_xlfn.XLOOKUP($A745,HC!$A:$A,HC!$D:$D,""))</f>
        <v/>
      </c>
      <c r="E745" s="68" t="str">
        <f>IF(OR($A745="",$AE$3=""),"",IFERROR(IF(ISBLANK(INDEX('Agents Shift'!$F:$S,MATCH($A745,'Agents Shift'!$B:$B,0),$AE$3)),"",INDEX('Agents Shift'!$F:$S,MATCH($A745,'Agents Shift'!$B:$B,0),$AE$3)),""))</f>
        <v/>
      </c>
      <c r="F745" s="68" t="str">
        <f>IF(OR($A745="",$AE$3=""),"",IFERROR(IF(ISBLANK(INDEX('Agents Shift'!$F:$S,MATCH($A745,'Agents Shift'!$B:$B,0),$AE$3+1)),"",INDEX('Agents Shift'!$F:$S,MATCH($A745,'Agents Shift'!$B:$B,0),$AE$3+1)),""))</f>
        <v/>
      </c>
      <c r="G745" s="20" t="str">
        <f>IF($A745="","",_xlfn.XLOOKUP($A745,HC!$A:$A,HC!$C:$C,""))</f>
        <v/>
      </c>
      <c r="H745" s="20" t="str">
        <f t="shared" si="143"/>
        <v/>
      </c>
      <c r="I745" s="19" t="str">
        <f t="shared" si="144"/>
        <v/>
      </c>
      <c r="J745" s="19" t="str">
        <f>IF(OR($A745="",$H745=""),"",IF($H745="Not in Web Tool","Unmatched",_xlfn.XLOOKUP($H745,'RAW Data'!$E:$E,'RAW Data'!$F:$F,"Unmapped")))</f>
        <v/>
      </c>
      <c r="K745" s="19" t="str">
        <f t="shared" si="145"/>
        <v/>
      </c>
      <c r="M745" s="21" t="str">
        <f t="shared" si="146"/>
        <v/>
      </c>
      <c r="N745" s="21" t="str">
        <f t="shared" si="147"/>
        <v/>
      </c>
      <c r="P745" s="22" t="s">
        <v>381</v>
      </c>
      <c r="Q745" s="23">
        <v>741</v>
      </c>
      <c r="R745" s="23" t="str">
        <f>IF($C$3="Live Paste",IF($P745="","",$P745&amp;""),IF($AD$3="","",INDEX('Extraction History'!$A$3:$DT$9102,$Q745,$AD$3)&amp;""))</f>
        <v>Dummy_USR 55 20275</v>
      </c>
      <c r="S745" s="23">
        <f t="shared" si="154"/>
        <v>4443</v>
      </c>
      <c r="T745" s="23" t="str">
        <f t="shared" si="148"/>
        <v/>
      </c>
      <c r="U745" s="23" t="str">
        <f t="shared" si="149"/>
        <v/>
      </c>
      <c r="V745" s="24" t="str">
        <f t="shared" si="150"/>
        <v/>
      </c>
      <c r="W745" s="23">
        <f t="shared" si="155"/>
        <v>4444</v>
      </c>
      <c r="X745" s="23" t="str">
        <f t="shared" si="151"/>
        <v/>
      </c>
      <c r="Y745" s="23" t="str">
        <f t="shared" si="152"/>
        <v/>
      </c>
      <c r="Z745" s="23" t="str">
        <f t="shared" si="153"/>
        <v/>
      </c>
      <c r="AA745" s="25" t="str">
        <f>IF($U745="","",IF(COUNTIF(HC!$C:$C,$U745)&gt;0,"Y",IF(COUNTIF($U$5:$U745,$U745)=1,"N","dup")))</f>
        <v/>
      </c>
    </row>
    <row r="746" spans="1:27" x14ac:dyDescent="0.3">
      <c r="A746" s="19" t="str">
        <f>IF(INDEX('Agents Shift'!$B:$B,ROW())="","",INDEX('Agents Shift'!$B:$B,ROW()))</f>
        <v/>
      </c>
      <c r="B746" s="20" t="str">
        <f>IF($A746="","",_xlfn.XLOOKUP($A746,HC!$A:$A,HC!$B:$B,""))</f>
        <v/>
      </c>
      <c r="C746" s="19" t="str">
        <f>IF($A746="","",_xlfn.XLOOKUP($A746,HC!$A:$A,HC!$E:$E,""))</f>
        <v/>
      </c>
      <c r="D746" s="20" t="str">
        <f>IF($A746="","",_xlfn.XLOOKUP($A746,HC!$A:$A,HC!$D:$D,""))</f>
        <v/>
      </c>
      <c r="E746" s="68" t="str">
        <f>IF(OR($A746="",$AE$3=""),"",IFERROR(IF(ISBLANK(INDEX('Agents Shift'!$F:$S,MATCH($A746,'Agents Shift'!$B:$B,0),$AE$3)),"",INDEX('Agents Shift'!$F:$S,MATCH($A746,'Agents Shift'!$B:$B,0),$AE$3)),""))</f>
        <v/>
      </c>
      <c r="F746" s="68" t="str">
        <f>IF(OR($A746="",$AE$3=""),"",IFERROR(IF(ISBLANK(INDEX('Agents Shift'!$F:$S,MATCH($A746,'Agents Shift'!$B:$B,0),$AE$3+1)),"",INDEX('Agents Shift'!$F:$S,MATCH($A746,'Agents Shift'!$B:$B,0),$AE$3+1)),""))</f>
        <v/>
      </c>
      <c r="G746" s="20" t="str">
        <f>IF($A746="","",_xlfn.XLOOKUP($A746,HC!$A:$A,HC!$C:$C,""))</f>
        <v/>
      </c>
      <c r="H746" s="20" t="str">
        <f t="shared" si="143"/>
        <v/>
      </c>
      <c r="I746" s="19" t="str">
        <f t="shared" si="144"/>
        <v/>
      </c>
      <c r="J746" s="19" t="str">
        <f>IF(OR($A746="",$H746=""),"",IF($H746="Not in Web Tool","Unmatched",_xlfn.XLOOKUP($H746,'RAW Data'!$E:$E,'RAW Data'!$F:$F,"Unmapped")))</f>
        <v/>
      </c>
      <c r="K746" s="19" t="str">
        <f t="shared" si="145"/>
        <v/>
      </c>
      <c r="M746" s="21" t="str">
        <f t="shared" si="146"/>
        <v/>
      </c>
      <c r="N746" s="21" t="str">
        <f t="shared" si="147"/>
        <v/>
      </c>
      <c r="P746" s="22" t="s">
        <v>382</v>
      </c>
      <c r="Q746" s="23">
        <v>742</v>
      </c>
      <c r="R746" s="23" t="str">
        <f>IF($C$3="Live Paste",IF($P746="","",$P746&amp;""),IF($AD$3="","",INDEX('Extraction History'!$A$3:$DT$9102,$Q746,$AD$3)&amp;""))</f>
        <v>Available · 09:50</v>
      </c>
      <c r="S746" s="23">
        <f t="shared" si="154"/>
        <v>4449</v>
      </c>
      <c r="T746" s="23" t="str">
        <f t="shared" si="148"/>
        <v/>
      </c>
      <c r="U746" s="23" t="str">
        <f t="shared" si="149"/>
        <v/>
      </c>
      <c r="V746" s="24" t="str">
        <f t="shared" si="150"/>
        <v/>
      </c>
      <c r="W746" s="23">
        <f t="shared" si="155"/>
        <v>4450</v>
      </c>
      <c r="X746" s="23" t="str">
        <f t="shared" si="151"/>
        <v/>
      </c>
      <c r="Y746" s="23" t="str">
        <f t="shared" si="152"/>
        <v/>
      </c>
      <c r="Z746" s="23" t="str">
        <f t="shared" si="153"/>
        <v/>
      </c>
      <c r="AA746" s="25" t="str">
        <f>IF($U746="","",IF(COUNTIF(HC!$C:$C,$U746)&gt;0,"Y",IF(COUNTIF($U$5:$U746,$U746)=1,"N","dup")))</f>
        <v/>
      </c>
    </row>
    <row r="747" spans="1:27" x14ac:dyDescent="0.3">
      <c r="A747" s="19" t="str">
        <f>IF(INDEX('Agents Shift'!$B:$B,ROW())="","",INDEX('Agents Shift'!$B:$B,ROW()))</f>
        <v/>
      </c>
      <c r="B747" s="20" t="str">
        <f>IF($A747="","",_xlfn.XLOOKUP($A747,HC!$A:$A,HC!$B:$B,""))</f>
        <v/>
      </c>
      <c r="C747" s="19" t="str">
        <f>IF($A747="","",_xlfn.XLOOKUP($A747,HC!$A:$A,HC!$E:$E,""))</f>
        <v/>
      </c>
      <c r="D747" s="20" t="str">
        <f>IF($A747="","",_xlfn.XLOOKUP($A747,HC!$A:$A,HC!$D:$D,""))</f>
        <v/>
      </c>
      <c r="E747" s="68" t="str">
        <f>IF(OR($A747="",$AE$3=""),"",IFERROR(IF(ISBLANK(INDEX('Agents Shift'!$F:$S,MATCH($A747,'Agents Shift'!$B:$B,0),$AE$3)),"",INDEX('Agents Shift'!$F:$S,MATCH($A747,'Agents Shift'!$B:$B,0),$AE$3)),""))</f>
        <v/>
      </c>
      <c r="F747" s="68" t="str">
        <f>IF(OR($A747="",$AE$3=""),"",IFERROR(IF(ISBLANK(INDEX('Agents Shift'!$F:$S,MATCH($A747,'Agents Shift'!$B:$B,0),$AE$3+1)),"",INDEX('Agents Shift'!$F:$S,MATCH($A747,'Agents Shift'!$B:$B,0),$AE$3+1)),""))</f>
        <v/>
      </c>
      <c r="G747" s="20" t="str">
        <f>IF($A747="","",_xlfn.XLOOKUP($A747,HC!$A:$A,HC!$C:$C,""))</f>
        <v/>
      </c>
      <c r="H747" s="20" t="str">
        <f t="shared" si="143"/>
        <v/>
      </c>
      <c r="I747" s="19" t="str">
        <f t="shared" si="144"/>
        <v/>
      </c>
      <c r="J747" s="19" t="str">
        <f>IF(OR($A747="",$H747=""),"",IF($H747="Not in Web Tool","Unmatched",_xlfn.XLOOKUP($H747,'RAW Data'!$E:$E,'RAW Data'!$F:$F,"Unmapped")))</f>
        <v/>
      </c>
      <c r="K747" s="19" t="str">
        <f t="shared" si="145"/>
        <v/>
      </c>
      <c r="M747" s="21" t="str">
        <f t="shared" si="146"/>
        <v/>
      </c>
      <c r="N747" s="21" t="str">
        <f t="shared" si="147"/>
        <v/>
      </c>
      <c r="P747" s="22" t="s">
        <v>383</v>
      </c>
      <c r="Q747" s="23">
        <v>743</v>
      </c>
      <c r="R747" s="23" t="str">
        <f>IF($C$3="Live Paste",IF($P747="","",$P747&amp;""),IF($AD$3="","",INDEX('Extraction History'!$A$3:$DT$9102,$Q747,$AD$3)&amp;""))</f>
        <v> 7  2  7</v>
      </c>
      <c r="S747" s="23">
        <f t="shared" si="154"/>
        <v>4455</v>
      </c>
      <c r="T747" s="23" t="str">
        <f t="shared" si="148"/>
        <v/>
      </c>
      <c r="U747" s="23" t="str">
        <f t="shared" si="149"/>
        <v/>
      </c>
      <c r="V747" s="24" t="str">
        <f t="shared" si="150"/>
        <v/>
      </c>
      <c r="W747" s="23">
        <f t="shared" si="155"/>
        <v>4456</v>
      </c>
      <c r="X747" s="23" t="str">
        <f t="shared" si="151"/>
        <v/>
      </c>
      <c r="Y747" s="23" t="str">
        <f t="shared" si="152"/>
        <v/>
      </c>
      <c r="Z747" s="23" t="str">
        <f t="shared" si="153"/>
        <v/>
      </c>
      <c r="AA747" s="25" t="str">
        <f>IF($U747="","",IF(COUNTIF(HC!$C:$C,$U747)&gt;0,"Y",IF(COUNTIF($U$5:$U747,$U747)=1,"N","dup")))</f>
        <v/>
      </c>
    </row>
    <row r="748" spans="1:27" x14ac:dyDescent="0.3">
      <c r="A748" s="19" t="str">
        <f>IF(INDEX('Agents Shift'!$B:$B,ROW())="","",INDEX('Agents Shift'!$B:$B,ROW()))</f>
        <v/>
      </c>
      <c r="B748" s="20" t="str">
        <f>IF($A748="","",_xlfn.XLOOKUP($A748,HC!$A:$A,HC!$B:$B,""))</f>
        <v/>
      </c>
      <c r="C748" s="19" t="str">
        <f>IF($A748="","",_xlfn.XLOOKUP($A748,HC!$A:$A,HC!$E:$E,""))</f>
        <v/>
      </c>
      <c r="D748" s="20" t="str">
        <f>IF($A748="","",_xlfn.XLOOKUP($A748,HC!$A:$A,HC!$D:$D,""))</f>
        <v/>
      </c>
      <c r="E748" s="68" t="str">
        <f>IF(OR($A748="",$AE$3=""),"",IFERROR(IF(ISBLANK(INDEX('Agents Shift'!$F:$S,MATCH($A748,'Agents Shift'!$B:$B,0),$AE$3)),"",INDEX('Agents Shift'!$F:$S,MATCH($A748,'Agents Shift'!$B:$B,0),$AE$3)),""))</f>
        <v/>
      </c>
      <c r="F748" s="68" t="str">
        <f>IF(OR($A748="",$AE$3=""),"",IFERROR(IF(ISBLANK(INDEX('Agents Shift'!$F:$S,MATCH($A748,'Agents Shift'!$B:$B,0),$AE$3+1)),"",INDEX('Agents Shift'!$F:$S,MATCH($A748,'Agents Shift'!$B:$B,0),$AE$3+1)),""))</f>
        <v/>
      </c>
      <c r="G748" s="20" t="str">
        <f>IF($A748="","",_xlfn.XLOOKUP($A748,HC!$A:$A,HC!$C:$C,""))</f>
        <v/>
      </c>
      <c r="H748" s="20" t="str">
        <f t="shared" si="143"/>
        <v/>
      </c>
      <c r="I748" s="19" t="str">
        <f t="shared" si="144"/>
        <v/>
      </c>
      <c r="J748" s="19" t="str">
        <f>IF(OR($A748="",$H748=""),"",IF($H748="Not in Web Tool","Unmatched",_xlfn.XLOOKUP($H748,'RAW Data'!$E:$E,'RAW Data'!$F:$F,"Unmapped")))</f>
        <v/>
      </c>
      <c r="K748" s="19" t="str">
        <f t="shared" si="145"/>
        <v/>
      </c>
      <c r="M748" s="21" t="str">
        <f t="shared" si="146"/>
        <v/>
      </c>
      <c r="N748" s="21" t="str">
        <f t="shared" si="147"/>
        <v/>
      </c>
      <c r="P748" s="22" t="s">
        <v>384</v>
      </c>
      <c r="Q748" s="23">
        <v>744</v>
      </c>
      <c r="R748" s="23" t="str">
        <f>IF($C$3="Live Paste",IF($P748="","",$P748&amp;""),IF($AD$3="","",INDEX('Extraction History'!$A$3:$DT$9102,$Q748,$AD$3)&amp;""))</f>
        <v> --:--:--  --:--:-- 9 June 2026 09:00 · 06:59:44</v>
      </c>
      <c r="S748" s="23">
        <f t="shared" si="154"/>
        <v>4461</v>
      </c>
      <c r="T748" s="23" t="str">
        <f t="shared" si="148"/>
        <v/>
      </c>
      <c r="U748" s="23" t="str">
        <f t="shared" si="149"/>
        <v/>
      </c>
      <c r="V748" s="24" t="str">
        <f t="shared" si="150"/>
        <v/>
      </c>
      <c r="W748" s="23">
        <f t="shared" si="155"/>
        <v>4462</v>
      </c>
      <c r="X748" s="23" t="str">
        <f t="shared" si="151"/>
        <v/>
      </c>
      <c r="Y748" s="23" t="str">
        <f t="shared" si="152"/>
        <v/>
      </c>
      <c r="Z748" s="23" t="str">
        <f t="shared" si="153"/>
        <v/>
      </c>
      <c r="AA748" s="25" t="str">
        <f>IF($U748="","",IF(COUNTIF(HC!$C:$C,$U748)&gt;0,"Y",IF(COUNTIF($U$5:$U748,$U748)=1,"N","dup")))</f>
        <v/>
      </c>
    </row>
    <row r="749" spans="1:27" x14ac:dyDescent="0.3">
      <c r="A749" s="19" t="str">
        <f>IF(INDEX('Agents Shift'!$B:$B,ROW())="","",INDEX('Agents Shift'!$B:$B,ROW()))</f>
        <v/>
      </c>
      <c r="B749" s="20" t="str">
        <f>IF($A749="","",_xlfn.XLOOKUP($A749,HC!$A:$A,HC!$B:$B,""))</f>
        <v/>
      </c>
      <c r="C749" s="19" t="str">
        <f>IF($A749="","",_xlfn.XLOOKUP($A749,HC!$A:$A,HC!$E:$E,""))</f>
        <v/>
      </c>
      <c r="D749" s="20" t="str">
        <f>IF($A749="","",_xlfn.XLOOKUP($A749,HC!$A:$A,HC!$D:$D,""))</f>
        <v/>
      </c>
      <c r="E749" s="68" t="str">
        <f>IF(OR($A749="",$AE$3=""),"",IFERROR(IF(ISBLANK(INDEX('Agents Shift'!$F:$S,MATCH($A749,'Agents Shift'!$B:$B,0),$AE$3)),"",INDEX('Agents Shift'!$F:$S,MATCH($A749,'Agents Shift'!$B:$B,0),$AE$3)),""))</f>
        <v/>
      </c>
      <c r="F749" s="68" t="str">
        <f>IF(OR($A749="",$AE$3=""),"",IFERROR(IF(ISBLANK(INDEX('Agents Shift'!$F:$S,MATCH($A749,'Agents Shift'!$B:$B,0),$AE$3+1)),"",INDEX('Agents Shift'!$F:$S,MATCH($A749,'Agents Shift'!$B:$B,0),$AE$3+1)),""))</f>
        <v/>
      </c>
      <c r="G749" s="20" t="str">
        <f>IF($A749="","",_xlfn.XLOOKUP($A749,HC!$A:$A,HC!$C:$C,""))</f>
        <v/>
      </c>
      <c r="H749" s="20" t="str">
        <f t="shared" si="143"/>
        <v/>
      </c>
      <c r="I749" s="19" t="str">
        <f t="shared" si="144"/>
        <v/>
      </c>
      <c r="J749" s="19" t="str">
        <f>IF(OR($A749="",$H749=""),"",IF($H749="Not in Web Tool","Unmatched",_xlfn.XLOOKUP($H749,'RAW Data'!$E:$E,'RAW Data'!$F:$F,"Unmapped")))</f>
        <v/>
      </c>
      <c r="K749" s="19" t="str">
        <f t="shared" si="145"/>
        <v/>
      </c>
      <c r="M749" s="21" t="str">
        <f t="shared" si="146"/>
        <v/>
      </c>
      <c r="N749" s="21" t="str">
        <f t="shared" si="147"/>
        <v/>
      </c>
      <c r="P749" s="22" t="s">
        <v>34</v>
      </c>
      <c r="Q749" s="23">
        <v>745</v>
      </c>
      <c r="R749" s="23" t="str">
        <f>IF($C$3="Live Paste",IF($P749="","",$P749&amp;""),IF($AD$3="","",INDEX('Extraction History'!$A$3:$DT$9102,$Q749,$AD$3)&amp;""))</f>
        <v>Employee State</v>
      </c>
      <c r="S749" s="23">
        <f t="shared" si="154"/>
        <v>4467</v>
      </c>
      <c r="T749" s="23" t="str">
        <f t="shared" si="148"/>
        <v/>
      </c>
      <c r="U749" s="23" t="str">
        <f t="shared" si="149"/>
        <v/>
      </c>
      <c r="V749" s="24" t="str">
        <f t="shared" si="150"/>
        <v/>
      </c>
      <c r="W749" s="23">
        <f t="shared" si="155"/>
        <v>4468</v>
      </c>
      <c r="X749" s="23" t="str">
        <f t="shared" si="151"/>
        <v/>
      </c>
      <c r="Y749" s="23" t="str">
        <f t="shared" si="152"/>
        <v/>
      </c>
      <c r="Z749" s="23" t="str">
        <f t="shared" si="153"/>
        <v/>
      </c>
      <c r="AA749" s="25" t="str">
        <f>IF($U749="","",IF(COUNTIF(HC!$C:$C,$U749)&gt;0,"Y",IF(COUNTIF($U$5:$U749,$U749)=1,"N","dup")))</f>
        <v/>
      </c>
    </row>
    <row r="750" spans="1:27" x14ac:dyDescent="0.3">
      <c r="A750" s="19" t="str">
        <f>IF(INDEX('Agents Shift'!$B:$B,ROW())="","",INDEX('Agents Shift'!$B:$B,ROW()))</f>
        <v/>
      </c>
      <c r="B750" s="20" t="str">
        <f>IF($A750="","",_xlfn.XLOOKUP($A750,HC!$A:$A,HC!$B:$B,""))</f>
        <v/>
      </c>
      <c r="C750" s="19" t="str">
        <f>IF($A750="","",_xlfn.XLOOKUP($A750,HC!$A:$A,HC!$E:$E,""))</f>
        <v/>
      </c>
      <c r="D750" s="20" t="str">
        <f>IF($A750="","",_xlfn.XLOOKUP($A750,HC!$A:$A,HC!$D:$D,""))</f>
        <v/>
      </c>
      <c r="E750" s="68" t="str">
        <f>IF(OR($A750="",$AE$3=""),"",IFERROR(IF(ISBLANK(INDEX('Agents Shift'!$F:$S,MATCH($A750,'Agents Shift'!$B:$B,0),$AE$3)),"",INDEX('Agents Shift'!$F:$S,MATCH($A750,'Agents Shift'!$B:$B,0),$AE$3)),""))</f>
        <v/>
      </c>
      <c r="F750" s="68" t="str">
        <f>IF(OR($A750="",$AE$3=""),"",IFERROR(IF(ISBLANK(INDEX('Agents Shift'!$F:$S,MATCH($A750,'Agents Shift'!$B:$B,0),$AE$3+1)),"",INDEX('Agents Shift'!$F:$S,MATCH($A750,'Agents Shift'!$B:$B,0),$AE$3+1)),""))</f>
        <v/>
      </c>
      <c r="G750" s="20" t="str">
        <f>IF($A750="","",_xlfn.XLOOKUP($A750,HC!$A:$A,HC!$C:$C,""))</f>
        <v/>
      </c>
      <c r="H750" s="20" t="str">
        <f t="shared" si="143"/>
        <v/>
      </c>
      <c r="I750" s="19" t="str">
        <f t="shared" si="144"/>
        <v/>
      </c>
      <c r="J750" s="19" t="str">
        <f>IF(OR($A750="",$H750=""),"",IF($H750="Not in Web Tool","Unmatched",_xlfn.XLOOKUP($H750,'RAW Data'!$E:$E,'RAW Data'!$F:$F,"Unmapped")))</f>
        <v/>
      </c>
      <c r="K750" s="19" t="str">
        <f t="shared" si="145"/>
        <v/>
      </c>
      <c r="M750" s="21" t="str">
        <f t="shared" si="146"/>
        <v/>
      </c>
      <c r="N750" s="21" t="str">
        <f t="shared" si="147"/>
        <v/>
      </c>
      <c r="P750" s="22" t="s">
        <v>39</v>
      </c>
      <c r="Q750" s="23">
        <v>746</v>
      </c>
      <c r="R750" s="23" t="str">
        <f>IF($C$3="Live Paste",IF($P750="","",$P750&amp;""),IF($AD$3="","",INDEX('Extraction History'!$A$3:$DT$9102,$Q750,$AD$3)&amp;""))</f>
        <v>DA</v>
      </c>
      <c r="S750" s="23">
        <f t="shared" si="154"/>
        <v>4473</v>
      </c>
      <c r="T750" s="23" t="str">
        <f t="shared" si="148"/>
        <v/>
      </c>
      <c r="U750" s="23" t="str">
        <f t="shared" si="149"/>
        <v/>
      </c>
      <c r="V750" s="24" t="str">
        <f t="shared" si="150"/>
        <v/>
      </c>
      <c r="W750" s="23">
        <f t="shared" si="155"/>
        <v>4474</v>
      </c>
      <c r="X750" s="23" t="str">
        <f t="shared" si="151"/>
        <v/>
      </c>
      <c r="Y750" s="23" t="str">
        <f t="shared" si="152"/>
        <v/>
      </c>
      <c r="Z750" s="23" t="str">
        <f t="shared" si="153"/>
        <v/>
      </c>
      <c r="AA750" s="25" t="str">
        <f>IF($U750="","",IF(COUNTIF(HC!$C:$C,$U750)&gt;0,"Y",IF(COUNTIF($U$5:$U750,$U750)=1,"N","dup")))</f>
        <v/>
      </c>
    </row>
    <row r="751" spans="1:27" x14ac:dyDescent="0.3">
      <c r="A751" s="19" t="str">
        <f>IF(INDEX('Agents Shift'!$B:$B,ROW())="","",INDEX('Agents Shift'!$B:$B,ROW()))</f>
        <v/>
      </c>
      <c r="B751" s="20" t="str">
        <f>IF($A751="","",_xlfn.XLOOKUP($A751,HC!$A:$A,HC!$B:$B,""))</f>
        <v/>
      </c>
      <c r="C751" s="19" t="str">
        <f>IF($A751="","",_xlfn.XLOOKUP($A751,HC!$A:$A,HC!$E:$E,""))</f>
        <v/>
      </c>
      <c r="D751" s="20" t="str">
        <f>IF($A751="","",_xlfn.XLOOKUP($A751,HC!$A:$A,HC!$D:$D,""))</f>
        <v/>
      </c>
      <c r="E751" s="68" t="str">
        <f>IF(OR($A751="",$AE$3=""),"",IFERROR(IF(ISBLANK(INDEX('Agents Shift'!$F:$S,MATCH($A751,'Agents Shift'!$B:$B,0),$AE$3)),"",INDEX('Agents Shift'!$F:$S,MATCH($A751,'Agents Shift'!$B:$B,0),$AE$3)),""))</f>
        <v/>
      </c>
      <c r="F751" s="68" t="str">
        <f>IF(OR($A751="",$AE$3=""),"",IFERROR(IF(ISBLANK(INDEX('Agents Shift'!$F:$S,MATCH($A751,'Agents Shift'!$B:$B,0),$AE$3+1)),"",INDEX('Agents Shift'!$F:$S,MATCH($A751,'Agents Shift'!$B:$B,0),$AE$3+1)),""))</f>
        <v/>
      </c>
      <c r="G751" s="20" t="str">
        <f>IF($A751="","",_xlfn.XLOOKUP($A751,HC!$A:$A,HC!$C:$C,""))</f>
        <v/>
      </c>
      <c r="H751" s="20" t="str">
        <f t="shared" si="143"/>
        <v/>
      </c>
      <c r="I751" s="19" t="str">
        <f t="shared" si="144"/>
        <v/>
      </c>
      <c r="J751" s="19" t="str">
        <f>IF(OR($A751="",$H751=""),"",IF($H751="Not in Web Tool","Unmatched",_xlfn.XLOOKUP($H751,'RAW Data'!$E:$E,'RAW Data'!$F:$F,"Unmapped")))</f>
        <v/>
      </c>
      <c r="K751" s="19" t="str">
        <f t="shared" si="145"/>
        <v/>
      </c>
      <c r="M751" s="21" t="str">
        <f t="shared" si="146"/>
        <v/>
      </c>
      <c r="N751" s="21" t="str">
        <f t="shared" si="147"/>
        <v/>
      </c>
      <c r="P751" s="22" t="s">
        <v>385</v>
      </c>
      <c r="Q751" s="23">
        <v>747</v>
      </c>
      <c r="R751" s="23" t="str">
        <f>IF($C$3="Live Paste",IF($P751="","",$P751&amp;""),IF($AD$3="","",INDEX('Extraction History'!$A$3:$DT$9102,$Q751,$AD$3)&amp;""))</f>
        <v>Dummy_USR 54 20069</v>
      </c>
      <c r="S751" s="23">
        <f t="shared" si="154"/>
        <v>4479</v>
      </c>
      <c r="T751" s="23" t="str">
        <f t="shared" si="148"/>
        <v/>
      </c>
      <c r="U751" s="23" t="str">
        <f t="shared" si="149"/>
        <v/>
      </c>
      <c r="V751" s="24" t="str">
        <f t="shared" si="150"/>
        <v/>
      </c>
      <c r="W751" s="23">
        <f t="shared" si="155"/>
        <v>4480</v>
      </c>
      <c r="X751" s="23" t="str">
        <f t="shared" si="151"/>
        <v/>
      </c>
      <c r="Y751" s="23" t="str">
        <f t="shared" si="152"/>
        <v/>
      </c>
      <c r="Z751" s="23" t="str">
        <f t="shared" si="153"/>
        <v/>
      </c>
      <c r="AA751" s="25" t="str">
        <f>IF($U751="","",IF(COUNTIF(HC!$C:$C,$U751)&gt;0,"Y",IF(COUNTIF($U$5:$U751,$U751)=1,"N","dup")))</f>
        <v/>
      </c>
    </row>
    <row r="752" spans="1:27" x14ac:dyDescent="0.3">
      <c r="A752" s="19" t="str">
        <f>IF(INDEX('Agents Shift'!$B:$B,ROW())="","",INDEX('Agents Shift'!$B:$B,ROW()))</f>
        <v/>
      </c>
      <c r="B752" s="20" t="str">
        <f>IF($A752="","",_xlfn.XLOOKUP($A752,HC!$A:$A,HC!$B:$B,""))</f>
        <v/>
      </c>
      <c r="C752" s="19" t="str">
        <f>IF($A752="","",_xlfn.XLOOKUP($A752,HC!$A:$A,HC!$E:$E,""))</f>
        <v/>
      </c>
      <c r="D752" s="20" t="str">
        <f>IF($A752="","",_xlfn.XLOOKUP($A752,HC!$A:$A,HC!$D:$D,""))</f>
        <v/>
      </c>
      <c r="E752" s="68" t="str">
        <f>IF(OR($A752="",$AE$3=""),"",IFERROR(IF(ISBLANK(INDEX('Agents Shift'!$F:$S,MATCH($A752,'Agents Shift'!$B:$B,0),$AE$3)),"",INDEX('Agents Shift'!$F:$S,MATCH($A752,'Agents Shift'!$B:$B,0),$AE$3)),""))</f>
        <v/>
      </c>
      <c r="F752" s="68" t="str">
        <f>IF(OR($A752="",$AE$3=""),"",IFERROR(IF(ISBLANK(INDEX('Agents Shift'!$F:$S,MATCH($A752,'Agents Shift'!$B:$B,0),$AE$3+1)),"",INDEX('Agents Shift'!$F:$S,MATCH($A752,'Agents Shift'!$B:$B,0),$AE$3+1)),""))</f>
        <v/>
      </c>
      <c r="G752" s="20" t="str">
        <f>IF($A752="","",_xlfn.XLOOKUP($A752,HC!$A:$A,HC!$C:$C,""))</f>
        <v/>
      </c>
      <c r="H752" s="20" t="str">
        <f t="shared" si="143"/>
        <v/>
      </c>
      <c r="I752" s="19" t="str">
        <f t="shared" si="144"/>
        <v/>
      </c>
      <c r="J752" s="19" t="str">
        <f>IF(OR($A752="",$H752=""),"",IF($H752="Not in Web Tool","Unmatched",_xlfn.XLOOKUP($H752,'RAW Data'!$E:$E,'RAW Data'!$F:$F,"Unmapped")))</f>
        <v/>
      </c>
      <c r="K752" s="19" t="str">
        <f t="shared" si="145"/>
        <v/>
      </c>
      <c r="M752" s="21" t="str">
        <f t="shared" si="146"/>
        <v/>
      </c>
      <c r="N752" s="21" t="str">
        <f t="shared" si="147"/>
        <v/>
      </c>
      <c r="P752" s="22" t="s">
        <v>386</v>
      </c>
      <c r="Q752" s="23">
        <v>748</v>
      </c>
      <c r="R752" s="23" t="str">
        <f>IF($C$3="Live Paste",IF($P752="","",$P752&amp;""),IF($AD$3="","",INDEX('Extraction History'!$A$3:$DT$9102,$Q752,$AD$3)&amp;""))</f>
        <v>ACD · 00:16</v>
      </c>
      <c r="S752" s="23">
        <f t="shared" si="154"/>
        <v>4485</v>
      </c>
      <c r="T752" s="23" t="str">
        <f t="shared" si="148"/>
        <v/>
      </c>
      <c r="U752" s="23" t="str">
        <f t="shared" si="149"/>
        <v/>
      </c>
      <c r="V752" s="24" t="str">
        <f t="shared" si="150"/>
        <v/>
      </c>
      <c r="W752" s="23">
        <f t="shared" si="155"/>
        <v>4486</v>
      </c>
      <c r="X752" s="23" t="str">
        <f t="shared" si="151"/>
        <v/>
      </c>
      <c r="Y752" s="23" t="str">
        <f t="shared" si="152"/>
        <v/>
      </c>
      <c r="Z752" s="23" t="str">
        <f t="shared" si="153"/>
        <v/>
      </c>
      <c r="AA752" s="25" t="str">
        <f>IF($U752="","",IF(COUNTIF(HC!$C:$C,$U752)&gt;0,"Y",IF(COUNTIF($U$5:$U752,$U752)=1,"N","dup")))</f>
        <v/>
      </c>
    </row>
    <row r="753" spans="1:27" x14ac:dyDescent="0.3">
      <c r="A753" s="19" t="str">
        <f>IF(INDEX('Agents Shift'!$B:$B,ROW())="","",INDEX('Agents Shift'!$B:$B,ROW()))</f>
        <v/>
      </c>
      <c r="B753" s="20" t="str">
        <f>IF($A753="","",_xlfn.XLOOKUP($A753,HC!$A:$A,HC!$B:$B,""))</f>
        <v/>
      </c>
      <c r="C753" s="19" t="str">
        <f>IF($A753="","",_xlfn.XLOOKUP($A753,HC!$A:$A,HC!$E:$E,""))</f>
        <v/>
      </c>
      <c r="D753" s="20" t="str">
        <f>IF($A753="","",_xlfn.XLOOKUP($A753,HC!$A:$A,HC!$D:$D,""))</f>
        <v/>
      </c>
      <c r="E753" s="68" t="str">
        <f>IF(OR($A753="",$AE$3=""),"",IFERROR(IF(ISBLANK(INDEX('Agents Shift'!$F:$S,MATCH($A753,'Agents Shift'!$B:$B,0),$AE$3)),"",INDEX('Agents Shift'!$F:$S,MATCH($A753,'Agents Shift'!$B:$B,0),$AE$3)),""))</f>
        <v/>
      </c>
      <c r="F753" s="68" t="str">
        <f>IF(OR($A753="",$AE$3=""),"",IFERROR(IF(ISBLANK(INDEX('Agents Shift'!$F:$S,MATCH($A753,'Agents Shift'!$B:$B,0),$AE$3+1)),"",INDEX('Agents Shift'!$F:$S,MATCH($A753,'Agents Shift'!$B:$B,0),$AE$3+1)),""))</f>
        <v/>
      </c>
      <c r="G753" s="20" t="str">
        <f>IF($A753="","",_xlfn.XLOOKUP($A753,HC!$A:$A,HC!$C:$C,""))</f>
        <v/>
      </c>
      <c r="H753" s="20" t="str">
        <f t="shared" si="143"/>
        <v/>
      </c>
      <c r="I753" s="19" t="str">
        <f t="shared" si="144"/>
        <v/>
      </c>
      <c r="J753" s="19" t="str">
        <f>IF(OR($A753="",$H753=""),"",IF($H753="Not in Web Tool","Unmatched",_xlfn.XLOOKUP($H753,'RAW Data'!$E:$E,'RAW Data'!$F:$F,"Unmapped")))</f>
        <v/>
      </c>
      <c r="K753" s="19" t="str">
        <f t="shared" si="145"/>
        <v/>
      </c>
      <c r="M753" s="21" t="str">
        <f t="shared" si="146"/>
        <v/>
      </c>
      <c r="N753" s="21" t="str">
        <f t="shared" si="147"/>
        <v/>
      </c>
      <c r="P753" s="22" t="s">
        <v>387</v>
      </c>
      <c r="Q753" s="23">
        <v>749</v>
      </c>
      <c r="R753" s="23" t="str">
        <f>IF($C$3="Live Paste",IF($P753="","",$P753&amp;""),IF($AD$3="","",INDEX('Extraction History'!$A$3:$DT$9102,$Q753,$AD$3)&amp;""))</f>
        <v> 11  2  9</v>
      </c>
      <c r="S753" s="23">
        <f t="shared" si="154"/>
        <v>4491</v>
      </c>
      <c r="T753" s="23" t="str">
        <f t="shared" si="148"/>
        <v/>
      </c>
      <c r="U753" s="23" t="str">
        <f t="shared" si="149"/>
        <v/>
      </c>
      <c r="V753" s="24" t="str">
        <f t="shared" si="150"/>
        <v/>
      </c>
      <c r="W753" s="23">
        <f t="shared" si="155"/>
        <v>4492</v>
      </c>
      <c r="X753" s="23" t="str">
        <f t="shared" si="151"/>
        <v/>
      </c>
      <c r="Y753" s="23" t="str">
        <f t="shared" si="152"/>
        <v/>
      </c>
      <c r="Z753" s="23" t="str">
        <f t="shared" si="153"/>
        <v/>
      </c>
      <c r="AA753" s="25" t="str">
        <f>IF($U753="","",IF(COUNTIF(HC!$C:$C,$U753)&gt;0,"Y",IF(COUNTIF($U$5:$U753,$U753)=1,"N","dup")))</f>
        <v/>
      </c>
    </row>
    <row r="754" spans="1:27" x14ac:dyDescent="0.3">
      <c r="A754" s="19" t="str">
        <f>IF(INDEX('Agents Shift'!$B:$B,ROW())="","",INDEX('Agents Shift'!$B:$B,ROW()))</f>
        <v/>
      </c>
      <c r="B754" s="20" t="str">
        <f>IF($A754="","",_xlfn.XLOOKUP($A754,HC!$A:$A,HC!$B:$B,""))</f>
        <v/>
      </c>
      <c r="C754" s="19" t="str">
        <f>IF($A754="","",_xlfn.XLOOKUP($A754,HC!$A:$A,HC!$E:$E,""))</f>
        <v/>
      </c>
      <c r="D754" s="20" t="str">
        <f>IF($A754="","",_xlfn.XLOOKUP($A754,HC!$A:$A,HC!$D:$D,""))</f>
        <v/>
      </c>
      <c r="E754" s="68" t="str">
        <f>IF(OR($A754="",$AE$3=""),"",IFERROR(IF(ISBLANK(INDEX('Agents Shift'!$F:$S,MATCH($A754,'Agents Shift'!$B:$B,0),$AE$3)),"",INDEX('Agents Shift'!$F:$S,MATCH($A754,'Agents Shift'!$B:$B,0),$AE$3)),""))</f>
        <v/>
      </c>
      <c r="F754" s="68" t="str">
        <f>IF(OR($A754="",$AE$3=""),"",IFERROR(IF(ISBLANK(INDEX('Agents Shift'!$F:$S,MATCH($A754,'Agents Shift'!$B:$B,0),$AE$3+1)),"",INDEX('Agents Shift'!$F:$S,MATCH($A754,'Agents Shift'!$B:$B,0),$AE$3+1)),""))</f>
        <v/>
      </c>
      <c r="G754" s="20" t="str">
        <f>IF($A754="","",_xlfn.XLOOKUP($A754,HC!$A:$A,HC!$C:$C,""))</f>
        <v/>
      </c>
      <c r="H754" s="20" t="str">
        <f t="shared" si="143"/>
        <v/>
      </c>
      <c r="I754" s="19" t="str">
        <f t="shared" si="144"/>
        <v/>
      </c>
      <c r="J754" s="19" t="str">
        <f>IF(OR($A754="",$H754=""),"",IF($H754="Not in Web Tool","Unmatched",_xlfn.XLOOKUP($H754,'RAW Data'!$E:$E,'RAW Data'!$F:$F,"Unmapped")))</f>
        <v/>
      </c>
      <c r="K754" s="19" t="str">
        <f t="shared" si="145"/>
        <v/>
      </c>
      <c r="M754" s="21" t="str">
        <f t="shared" si="146"/>
        <v/>
      </c>
      <c r="N754" s="21" t="str">
        <f t="shared" si="147"/>
        <v/>
      </c>
      <c r="P754" s="22" t="s">
        <v>388</v>
      </c>
      <c r="Q754" s="23">
        <v>750</v>
      </c>
      <c r="R754" s="23" t="str">
        <f>IF($C$3="Live Paste",IF($P754="","",$P754&amp;""),IF($AD$3="","",INDEX('Extraction History'!$A$3:$DT$9102,$Q754,$AD$3)&amp;""))</f>
        <v> 01:29:57  00:00:00 9 June 2026 08:38 · 03:21:34</v>
      </c>
      <c r="S754" s="23">
        <f t="shared" si="154"/>
        <v>4497</v>
      </c>
      <c r="T754" s="23" t="str">
        <f t="shared" si="148"/>
        <v/>
      </c>
      <c r="U754" s="23" t="str">
        <f t="shared" si="149"/>
        <v/>
      </c>
      <c r="V754" s="24" t="str">
        <f t="shared" si="150"/>
        <v/>
      </c>
      <c r="W754" s="23">
        <f t="shared" si="155"/>
        <v>4498</v>
      </c>
      <c r="X754" s="23" t="str">
        <f t="shared" si="151"/>
        <v/>
      </c>
      <c r="Y754" s="23" t="str">
        <f t="shared" si="152"/>
        <v/>
      </c>
      <c r="Z754" s="23" t="str">
        <f t="shared" si="153"/>
        <v/>
      </c>
      <c r="AA754" s="25" t="str">
        <f>IF($U754="","",IF(COUNTIF(HC!$C:$C,$U754)&gt;0,"Y",IF(COUNTIF($U$5:$U754,$U754)=1,"N","dup")))</f>
        <v/>
      </c>
    </row>
    <row r="755" spans="1:27" x14ac:dyDescent="0.3">
      <c r="A755" s="19" t="str">
        <f>IF(INDEX('Agents Shift'!$B:$B,ROW())="","",INDEX('Agents Shift'!$B:$B,ROW()))</f>
        <v/>
      </c>
      <c r="B755" s="20" t="str">
        <f>IF($A755="","",_xlfn.XLOOKUP($A755,HC!$A:$A,HC!$B:$B,""))</f>
        <v/>
      </c>
      <c r="C755" s="19" t="str">
        <f>IF($A755="","",_xlfn.XLOOKUP($A755,HC!$A:$A,HC!$E:$E,""))</f>
        <v/>
      </c>
      <c r="D755" s="20" t="str">
        <f>IF($A755="","",_xlfn.XLOOKUP($A755,HC!$A:$A,HC!$D:$D,""))</f>
        <v/>
      </c>
      <c r="E755" s="68" t="str">
        <f>IF(OR($A755="",$AE$3=""),"",IFERROR(IF(ISBLANK(INDEX('Agents Shift'!$F:$S,MATCH($A755,'Agents Shift'!$B:$B,0),$AE$3)),"",INDEX('Agents Shift'!$F:$S,MATCH($A755,'Agents Shift'!$B:$B,0),$AE$3)),""))</f>
        <v/>
      </c>
      <c r="F755" s="68" t="str">
        <f>IF(OR($A755="",$AE$3=""),"",IFERROR(IF(ISBLANK(INDEX('Agents Shift'!$F:$S,MATCH($A755,'Agents Shift'!$B:$B,0),$AE$3+1)),"",INDEX('Agents Shift'!$F:$S,MATCH($A755,'Agents Shift'!$B:$B,0),$AE$3+1)),""))</f>
        <v/>
      </c>
      <c r="G755" s="20" t="str">
        <f>IF($A755="","",_xlfn.XLOOKUP($A755,HC!$A:$A,HC!$C:$C,""))</f>
        <v/>
      </c>
      <c r="H755" s="20" t="str">
        <f t="shared" si="143"/>
        <v/>
      </c>
      <c r="I755" s="19" t="str">
        <f t="shared" si="144"/>
        <v/>
      </c>
      <c r="J755" s="19" t="str">
        <f>IF(OR($A755="",$H755=""),"",IF($H755="Not in Web Tool","Unmatched",_xlfn.XLOOKUP($H755,'RAW Data'!$E:$E,'RAW Data'!$F:$F,"Unmapped")))</f>
        <v/>
      </c>
      <c r="K755" s="19" t="str">
        <f t="shared" si="145"/>
        <v/>
      </c>
      <c r="M755" s="21" t="str">
        <f t="shared" si="146"/>
        <v/>
      </c>
      <c r="N755" s="21" t="str">
        <f t="shared" si="147"/>
        <v/>
      </c>
      <c r="P755" s="22" t="s">
        <v>34</v>
      </c>
      <c r="Q755" s="23">
        <v>751</v>
      </c>
      <c r="R755" s="23" t="str">
        <f>IF($C$3="Live Paste",IF($P755="","",$P755&amp;""),IF($AD$3="","",INDEX('Extraction History'!$A$3:$DT$9102,$Q755,$AD$3)&amp;""))</f>
        <v>Employee State</v>
      </c>
      <c r="S755" s="23">
        <f t="shared" si="154"/>
        <v>4503</v>
      </c>
      <c r="T755" s="23" t="str">
        <f t="shared" si="148"/>
        <v/>
      </c>
      <c r="U755" s="23" t="str">
        <f t="shared" si="149"/>
        <v/>
      </c>
      <c r="V755" s="24" t="str">
        <f t="shared" si="150"/>
        <v/>
      </c>
      <c r="W755" s="23">
        <f t="shared" si="155"/>
        <v>4504</v>
      </c>
      <c r="X755" s="23" t="str">
        <f t="shared" si="151"/>
        <v/>
      </c>
      <c r="Y755" s="23" t="str">
        <f t="shared" si="152"/>
        <v/>
      </c>
      <c r="Z755" s="23" t="str">
        <f t="shared" si="153"/>
        <v/>
      </c>
      <c r="AA755" s="25" t="str">
        <f>IF($U755="","",IF(COUNTIF(HC!$C:$C,$U755)&gt;0,"Y",IF(COUNTIF($U$5:$U755,$U755)=1,"N","dup")))</f>
        <v/>
      </c>
    </row>
    <row r="756" spans="1:27" x14ac:dyDescent="0.3">
      <c r="A756" s="19" t="str">
        <f>IF(INDEX('Agents Shift'!$B:$B,ROW())="","",INDEX('Agents Shift'!$B:$B,ROW()))</f>
        <v/>
      </c>
      <c r="B756" s="20" t="str">
        <f>IF($A756="","",_xlfn.XLOOKUP($A756,HC!$A:$A,HC!$B:$B,""))</f>
        <v/>
      </c>
      <c r="C756" s="19" t="str">
        <f>IF($A756="","",_xlfn.XLOOKUP($A756,HC!$A:$A,HC!$E:$E,""))</f>
        <v/>
      </c>
      <c r="D756" s="20" t="str">
        <f>IF($A756="","",_xlfn.XLOOKUP($A756,HC!$A:$A,HC!$D:$D,""))</f>
        <v/>
      </c>
      <c r="E756" s="68" t="str">
        <f>IF(OR($A756="",$AE$3=""),"",IFERROR(IF(ISBLANK(INDEX('Agents Shift'!$F:$S,MATCH($A756,'Agents Shift'!$B:$B,0),$AE$3)),"",INDEX('Agents Shift'!$F:$S,MATCH($A756,'Agents Shift'!$B:$B,0),$AE$3)),""))</f>
        <v/>
      </c>
      <c r="F756" s="68" t="str">
        <f>IF(OR($A756="",$AE$3=""),"",IFERROR(IF(ISBLANK(INDEX('Agents Shift'!$F:$S,MATCH($A756,'Agents Shift'!$B:$B,0),$AE$3+1)),"",INDEX('Agents Shift'!$F:$S,MATCH($A756,'Agents Shift'!$B:$B,0),$AE$3+1)),""))</f>
        <v/>
      </c>
      <c r="G756" s="20" t="str">
        <f>IF($A756="","",_xlfn.XLOOKUP($A756,HC!$A:$A,HC!$C:$C,""))</f>
        <v/>
      </c>
      <c r="H756" s="20" t="str">
        <f t="shared" si="143"/>
        <v/>
      </c>
      <c r="I756" s="19" t="str">
        <f t="shared" si="144"/>
        <v/>
      </c>
      <c r="J756" s="19" t="str">
        <f>IF(OR($A756="",$H756=""),"",IF($H756="Not in Web Tool","Unmatched",_xlfn.XLOOKUP($H756,'RAW Data'!$E:$E,'RAW Data'!$F:$F,"Unmapped")))</f>
        <v/>
      </c>
      <c r="K756" s="19" t="str">
        <f t="shared" si="145"/>
        <v/>
      </c>
      <c r="M756" s="21" t="str">
        <f t="shared" si="146"/>
        <v/>
      </c>
      <c r="N756" s="21" t="str">
        <f t="shared" si="147"/>
        <v/>
      </c>
      <c r="P756" s="22" t="s">
        <v>39</v>
      </c>
      <c r="Q756" s="23">
        <v>752</v>
      </c>
      <c r="R756" s="23" t="str">
        <f>IF($C$3="Live Paste",IF($P756="","",$P756&amp;""),IF($AD$3="","",INDEX('Extraction History'!$A$3:$DT$9102,$Q756,$AD$3)&amp;""))</f>
        <v>DA</v>
      </c>
      <c r="S756" s="23">
        <f t="shared" si="154"/>
        <v>4509</v>
      </c>
      <c r="T756" s="23" t="str">
        <f t="shared" si="148"/>
        <v/>
      </c>
      <c r="U756" s="23" t="str">
        <f t="shared" si="149"/>
        <v/>
      </c>
      <c r="V756" s="24" t="str">
        <f t="shared" si="150"/>
        <v/>
      </c>
      <c r="W756" s="23">
        <f t="shared" si="155"/>
        <v>4510</v>
      </c>
      <c r="X756" s="23" t="str">
        <f t="shared" si="151"/>
        <v/>
      </c>
      <c r="Y756" s="23" t="str">
        <f t="shared" si="152"/>
        <v/>
      </c>
      <c r="Z756" s="23" t="str">
        <f t="shared" si="153"/>
        <v/>
      </c>
      <c r="AA756" s="25" t="str">
        <f>IF($U756="","",IF(COUNTIF(HC!$C:$C,$U756)&gt;0,"Y",IF(COUNTIF($U$5:$U756,$U756)=1,"N","dup")))</f>
        <v/>
      </c>
    </row>
    <row r="757" spans="1:27" x14ac:dyDescent="0.3">
      <c r="A757" s="19" t="str">
        <f>IF(INDEX('Agents Shift'!$B:$B,ROW())="","",INDEX('Agents Shift'!$B:$B,ROW()))</f>
        <v/>
      </c>
      <c r="B757" s="20" t="str">
        <f>IF($A757="","",_xlfn.XLOOKUP($A757,HC!$A:$A,HC!$B:$B,""))</f>
        <v/>
      </c>
      <c r="C757" s="19" t="str">
        <f>IF($A757="","",_xlfn.XLOOKUP($A757,HC!$A:$A,HC!$E:$E,""))</f>
        <v/>
      </c>
      <c r="D757" s="20" t="str">
        <f>IF($A757="","",_xlfn.XLOOKUP($A757,HC!$A:$A,HC!$D:$D,""))</f>
        <v/>
      </c>
      <c r="E757" s="68" t="str">
        <f>IF(OR($A757="",$AE$3=""),"",IFERROR(IF(ISBLANK(INDEX('Agents Shift'!$F:$S,MATCH($A757,'Agents Shift'!$B:$B,0),$AE$3)),"",INDEX('Agents Shift'!$F:$S,MATCH($A757,'Agents Shift'!$B:$B,0),$AE$3)),""))</f>
        <v/>
      </c>
      <c r="F757" s="68" t="str">
        <f>IF(OR($A757="",$AE$3=""),"",IFERROR(IF(ISBLANK(INDEX('Agents Shift'!$F:$S,MATCH($A757,'Agents Shift'!$B:$B,0),$AE$3+1)),"",INDEX('Agents Shift'!$F:$S,MATCH($A757,'Agents Shift'!$B:$B,0),$AE$3+1)),""))</f>
        <v/>
      </c>
      <c r="G757" s="20" t="str">
        <f>IF($A757="","",_xlfn.XLOOKUP($A757,HC!$A:$A,HC!$C:$C,""))</f>
        <v/>
      </c>
      <c r="H757" s="20" t="str">
        <f t="shared" si="143"/>
        <v/>
      </c>
      <c r="I757" s="19" t="str">
        <f t="shared" si="144"/>
        <v/>
      </c>
      <c r="J757" s="19" t="str">
        <f>IF(OR($A757="",$H757=""),"",IF($H757="Not in Web Tool","Unmatched",_xlfn.XLOOKUP($H757,'RAW Data'!$E:$E,'RAW Data'!$F:$F,"Unmapped")))</f>
        <v/>
      </c>
      <c r="K757" s="19" t="str">
        <f t="shared" si="145"/>
        <v/>
      </c>
      <c r="M757" s="21" t="str">
        <f t="shared" si="146"/>
        <v/>
      </c>
      <c r="N757" s="21" t="str">
        <f t="shared" si="147"/>
        <v/>
      </c>
      <c r="P757" s="22" t="s">
        <v>389</v>
      </c>
      <c r="Q757" s="23">
        <v>753</v>
      </c>
      <c r="R757" s="23" t="str">
        <f>IF($C$3="Live Paste",IF($P757="","",$P757&amp;""),IF($AD$3="","",INDEX('Extraction History'!$A$3:$DT$9102,$Q757,$AD$3)&amp;""))</f>
        <v>Dummy_USR 53 20269</v>
      </c>
      <c r="S757" s="23">
        <f t="shared" si="154"/>
        <v>4515</v>
      </c>
      <c r="T757" s="23" t="str">
        <f t="shared" si="148"/>
        <v/>
      </c>
      <c r="U757" s="23" t="str">
        <f t="shared" si="149"/>
        <v/>
      </c>
      <c r="V757" s="24" t="str">
        <f t="shared" si="150"/>
        <v/>
      </c>
      <c r="W757" s="23">
        <f t="shared" si="155"/>
        <v>4516</v>
      </c>
      <c r="X757" s="23" t="str">
        <f t="shared" si="151"/>
        <v/>
      </c>
      <c r="Y757" s="23" t="str">
        <f t="shared" si="152"/>
        <v/>
      </c>
      <c r="Z757" s="23" t="str">
        <f t="shared" si="153"/>
        <v/>
      </c>
      <c r="AA757" s="25" t="str">
        <f>IF($U757="","",IF(COUNTIF(HC!$C:$C,$U757)&gt;0,"Y",IF(COUNTIF($U$5:$U757,$U757)=1,"N","dup")))</f>
        <v/>
      </c>
    </row>
    <row r="758" spans="1:27" x14ac:dyDescent="0.3">
      <c r="A758" s="19" t="str">
        <f>IF(INDEX('Agents Shift'!$B:$B,ROW())="","",INDEX('Agents Shift'!$B:$B,ROW()))</f>
        <v/>
      </c>
      <c r="B758" s="20" t="str">
        <f>IF($A758="","",_xlfn.XLOOKUP($A758,HC!$A:$A,HC!$B:$B,""))</f>
        <v/>
      </c>
      <c r="C758" s="19" t="str">
        <f>IF($A758="","",_xlfn.XLOOKUP($A758,HC!$A:$A,HC!$E:$E,""))</f>
        <v/>
      </c>
      <c r="D758" s="20" t="str">
        <f>IF($A758="","",_xlfn.XLOOKUP($A758,HC!$A:$A,HC!$D:$D,""))</f>
        <v/>
      </c>
      <c r="E758" s="68" t="str">
        <f>IF(OR($A758="",$AE$3=""),"",IFERROR(IF(ISBLANK(INDEX('Agents Shift'!$F:$S,MATCH($A758,'Agents Shift'!$B:$B,0),$AE$3)),"",INDEX('Agents Shift'!$F:$S,MATCH($A758,'Agents Shift'!$B:$B,0),$AE$3)),""))</f>
        <v/>
      </c>
      <c r="F758" s="68" t="str">
        <f>IF(OR($A758="",$AE$3=""),"",IFERROR(IF(ISBLANK(INDEX('Agents Shift'!$F:$S,MATCH($A758,'Agents Shift'!$B:$B,0),$AE$3+1)),"",INDEX('Agents Shift'!$F:$S,MATCH($A758,'Agents Shift'!$B:$B,0),$AE$3+1)),""))</f>
        <v/>
      </c>
      <c r="G758" s="20" t="str">
        <f>IF($A758="","",_xlfn.XLOOKUP($A758,HC!$A:$A,HC!$C:$C,""))</f>
        <v/>
      </c>
      <c r="H758" s="20" t="str">
        <f t="shared" si="143"/>
        <v/>
      </c>
      <c r="I758" s="19" t="str">
        <f t="shared" si="144"/>
        <v/>
      </c>
      <c r="J758" s="19" t="str">
        <f>IF(OR($A758="",$H758=""),"",IF($H758="Not in Web Tool","Unmatched",_xlfn.XLOOKUP($H758,'RAW Data'!$E:$E,'RAW Data'!$F:$F,"Unmapped")))</f>
        <v/>
      </c>
      <c r="K758" s="19" t="str">
        <f t="shared" si="145"/>
        <v/>
      </c>
      <c r="M758" s="21" t="str">
        <f t="shared" si="146"/>
        <v/>
      </c>
      <c r="N758" s="21" t="str">
        <f t="shared" si="147"/>
        <v/>
      </c>
      <c r="P758" s="22" t="s">
        <v>140</v>
      </c>
      <c r="Q758" s="23">
        <v>754</v>
      </c>
      <c r="R758" s="23" t="str">
        <f>IF($C$3="Live Paste",IF($P758="","",$P758&amp;""),IF($AD$3="","",INDEX('Extraction History'!$A$3:$DT$9102,$Q758,$AD$3)&amp;""))</f>
        <v>Unknown</v>
      </c>
      <c r="S758" s="23">
        <f t="shared" si="154"/>
        <v>4521</v>
      </c>
      <c r="T758" s="23" t="str">
        <f t="shared" si="148"/>
        <v/>
      </c>
      <c r="U758" s="23" t="str">
        <f t="shared" si="149"/>
        <v/>
      </c>
      <c r="V758" s="24" t="str">
        <f t="shared" si="150"/>
        <v/>
      </c>
      <c r="W758" s="23">
        <f t="shared" si="155"/>
        <v>4522</v>
      </c>
      <c r="X758" s="23" t="str">
        <f t="shared" si="151"/>
        <v/>
      </c>
      <c r="Y758" s="23" t="str">
        <f t="shared" si="152"/>
        <v/>
      </c>
      <c r="Z758" s="23" t="str">
        <f t="shared" si="153"/>
        <v/>
      </c>
      <c r="AA758" s="25" t="str">
        <f>IF($U758="","",IF(COUNTIF(HC!$C:$C,$U758)&gt;0,"Y",IF(COUNTIF($U$5:$U758,$U758)=1,"N","dup")))</f>
        <v/>
      </c>
    </row>
    <row r="759" spans="1:27" x14ac:dyDescent="0.3">
      <c r="A759" s="19" t="str">
        <f>IF(INDEX('Agents Shift'!$B:$B,ROW())="","",INDEX('Agents Shift'!$B:$B,ROW()))</f>
        <v/>
      </c>
      <c r="B759" s="20" t="str">
        <f>IF($A759="","",_xlfn.XLOOKUP($A759,HC!$A:$A,HC!$B:$B,""))</f>
        <v/>
      </c>
      <c r="C759" s="19" t="str">
        <f>IF($A759="","",_xlfn.XLOOKUP($A759,HC!$A:$A,HC!$E:$E,""))</f>
        <v/>
      </c>
      <c r="D759" s="20" t="str">
        <f>IF($A759="","",_xlfn.XLOOKUP($A759,HC!$A:$A,HC!$D:$D,""))</f>
        <v/>
      </c>
      <c r="E759" s="68" t="str">
        <f>IF(OR($A759="",$AE$3=""),"",IFERROR(IF(ISBLANK(INDEX('Agents Shift'!$F:$S,MATCH($A759,'Agents Shift'!$B:$B,0),$AE$3)),"",INDEX('Agents Shift'!$F:$S,MATCH($A759,'Agents Shift'!$B:$B,0),$AE$3)),""))</f>
        <v/>
      </c>
      <c r="F759" s="68" t="str">
        <f>IF(OR($A759="",$AE$3=""),"",IFERROR(IF(ISBLANK(INDEX('Agents Shift'!$F:$S,MATCH($A759,'Agents Shift'!$B:$B,0),$AE$3+1)),"",INDEX('Agents Shift'!$F:$S,MATCH($A759,'Agents Shift'!$B:$B,0),$AE$3+1)),""))</f>
        <v/>
      </c>
      <c r="G759" s="20" t="str">
        <f>IF($A759="","",_xlfn.XLOOKUP($A759,HC!$A:$A,HC!$C:$C,""))</f>
        <v/>
      </c>
      <c r="H759" s="20" t="str">
        <f t="shared" si="143"/>
        <v/>
      </c>
      <c r="I759" s="19" t="str">
        <f t="shared" si="144"/>
        <v/>
      </c>
      <c r="J759" s="19" t="str">
        <f>IF(OR($A759="",$H759=""),"",IF($H759="Not in Web Tool","Unmatched",_xlfn.XLOOKUP($H759,'RAW Data'!$E:$E,'RAW Data'!$F:$F,"Unmapped")))</f>
        <v/>
      </c>
      <c r="K759" s="19" t="str">
        <f t="shared" si="145"/>
        <v/>
      </c>
      <c r="M759" s="21" t="str">
        <f t="shared" si="146"/>
        <v/>
      </c>
      <c r="N759" s="21" t="str">
        <f t="shared" si="147"/>
        <v/>
      </c>
      <c r="P759" s="22" t="s">
        <v>119</v>
      </c>
      <c r="Q759" s="23">
        <v>755</v>
      </c>
      <c r="R759" s="23" t="str">
        <f>IF($C$3="Live Paste",IF($P759="","",$P759&amp;""),IF($AD$3="","",INDEX('Extraction History'!$A$3:$DT$9102,$Q759,$AD$3)&amp;""))</f>
        <v> 0  0  0</v>
      </c>
      <c r="S759" s="23">
        <f t="shared" si="154"/>
        <v>4527</v>
      </c>
      <c r="T759" s="23" t="str">
        <f t="shared" si="148"/>
        <v/>
      </c>
      <c r="U759" s="23" t="str">
        <f t="shared" si="149"/>
        <v/>
      </c>
      <c r="V759" s="24" t="str">
        <f t="shared" si="150"/>
        <v/>
      </c>
      <c r="W759" s="23">
        <f t="shared" si="155"/>
        <v>4528</v>
      </c>
      <c r="X759" s="23" t="str">
        <f t="shared" si="151"/>
        <v/>
      </c>
      <c r="Y759" s="23" t="str">
        <f t="shared" si="152"/>
        <v/>
      </c>
      <c r="Z759" s="23" t="str">
        <f t="shared" si="153"/>
        <v/>
      </c>
      <c r="AA759" s="25" t="str">
        <f>IF($U759="","",IF(COUNTIF(HC!$C:$C,$U759)&gt;0,"Y",IF(COUNTIF($U$5:$U759,$U759)=1,"N","dup")))</f>
        <v/>
      </c>
    </row>
    <row r="760" spans="1:27" x14ac:dyDescent="0.3">
      <c r="A760" s="19" t="str">
        <f>IF(INDEX('Agents Shift'!$B:$B,ROW())="","",INDEX('Agents Shift'!$B:$B,ROW()))</f>
        <v/>
      </c>
      <c r="B760" s="20" t="str">
        <f>IF($A760="","",_xlfn.XLOOKUP($A760,HC!$A:$A,HC!$B:$B,""))</f>
        <v/>
      </c>
      <c r="C760" s="19" t="str">
        <f>IF($A760="","",_xlfn.XLOOKUP($A760,HC!$A:$A,HC!$E:$E,""))</f>
        <v/>
      </c>
      <c r="D760" s="20" t="str">
        <f>IF($A760="","",_xlfn.XLOOKUP($A760,HC!$A:$A,HC!$D:$D,""))</f>
        <v/>
      </c>
      <c r="E760" s="68" t="str">
        <f>IF(OR($A760="",$AE$3=""),"",IFERROR(IF(ISBLANK(INDEX('Agents Shift'!$F:$S,MATCH($A760,'Agents Shift'!$B:$B,0),$AE$3)),"",INDEX('Agents Shift'!$F:$S,MATCH($A760,'Agents Shift'!$B:$B,0),$AE$3)),""))</f>
        <v/>
      </c>
      <c r="F760" s="68" t="str">
        <f>IF(OR($A760="",$AE$3=""),"",IFERROR(IF(ISBLANK(INDEX('Agents Shift'!$F:$S,MATCH($A760,'Agents Shift'!$B:$B,0),$AE$3+1)),"",INDEX('Agents Shift'!$F:$S,MATCH($A760,'Agents Shift'!$B:$B,0),$AE$3+1)),""))</f>
        <v/>
      </c>
      <c r="G760" s="20" t="str">
        <f>IF($A760="","",_xlfn.XLOOKUP($A760,HC!$A:$A,HC!$C:$C,""))</f>
        <v/>
      </c>
      <c r="H760" s="20" t="str">
        <f t="shared" si="143"/>
        <v/>
      </c>
      <c r="I760" s="19" t="str">
        <f t="shared" si="144"/>
        <v/>
      </c>
      <c r="J760" s="19" t="str">
        <f>IF(OR($A760="",$H760=""),"",IF($H760="Not in Web Tool","Unmatched",_xlfn.XLOOKUP($H760,'RAW Data'!$E:$E,'RAW Data'!$F:$F,"Unmapped")))</f>
        <v/>
      </c>
      <c r="K760" s="19" t="str">
        <f t="shared" si="145"/>
        <v/>
      </c>
      <c r="M760" s="21" t="str">
        <f t="shared" si="146"/>
        <v/>
      </c>
      <c r="N760" s="21" t="str">
        <f t="shared" si="147"/>
        <v/>
      </c>
      <c r="P760" s="22" t="s">
        <v>120</v>
      </c>
      <c r="Q760" s="23">
        <v>756</v>
      </c>
      <c r="R760" s="23" t="str">
        <f>IF($C$3="Live Paste",IF($P760="","",$P760&amp;""),IF($AD$3="","",INDEX('Extraction History'!$A$3:$DT$9102,$Q760,$AD$3)&amp;""))</f>
        <v> 00:00:00  00:00:00  --:--:--</v>
      </c>
      <c r="S760" s="23">
        <f t="shared" si="154"/>
        <v>4533</v>
      </c>
      <c r="T760" s="23" t="str">
        <f t="shared" si="148"/>
        <v/>
      </c>
      <c r="U760" s="23" t="str">
        <f t="shared" si="149"/>
        <v/>
      </c>
      <c r="V760" s="24" t="str">
        <f t="shared" si="150"/>
        <v/>
      </c>
      <c r="W760" s="23">
        <f t="shared" si="155"/>
        <v>4534</v>
      </c>
      <c r="X760" s="23" t="str">
        <f t="shared" si="151"/>
        <v/>
      </c>
      <c r="Y760" s="23" t="str">
        <f t="shared" si="152"/>
        <v/>
      </c>
      <c r="Z760" s="23" t="str">
        <f t="shared" si="153"/>
        <v/>
      </c>
      <c r="AA760" s="25" t="str">
        <f>IF($U760="","",IF(COUNTIF(HC!$C:$C,$U760)&gt;0,"Y",IF(COUNTIF($U$5:$U760,$U760)=1,"N","dup")))</f>
        <v/>
      </c>
    </row>
    <row r="761" spans="1:27" x14ac:dyDescent="0.3">
      <c r="A761" s="19" t="str">
        <f>IF(INDEX('Agents Shift'!$B:$B,ROW())="","",INDEX('Agents Shift'!$B:$B,ROW()))</f>
        <v/>
      </c>
      <c r="B761" s="20" t="str">
        <f>IF($A761="","",_xlfn.XLOOKUP($A761,HC!$A:$A,HC!$B:$B,""))</f>
        <v/>
      </c>
      <c r="C761" s="19" t="str">
        <f>IF($A761="","",_xlfn.XLOOKUP($A761,HC!$A:$A,HC!$E:$E,""))</f>
        <v/>
      </c>
      <c r="D761" s="20" t="str">
        <f>IF($A761="","",_xlfn.XLOOKUP($A761,HC!$A:$A,HC!$D:$D,""))</f>
        <v/>
      </c>
      <c r="E761" s="68" t="str">
        <f>IF(OR($A761="",$AE$3=""),"",IFERROR(IF(ISBLANK(INDEX('Agents Shift'!$F:$S,MATCH($A761,'Agents Shift'!$B:$B,0),$AE$3)),"",INDEX('Agents Shift'!$F:$S,MATCH($A761,'Agents Shift'!$B:$B,0),$AE$3)),""))</f>
        <v/>
      </c>
      <c r="F761" s="68" t="str">
        <f>IF(OR($A761="",$AE$3=""),"",IFERROR(IF(ISBLANK(INDEX('Agents Shift'!$F:$S,MATCH($A761,'Agents Shift'!$B:$B,0),$AE$3+1)),"",INDEX('Agents Shift'!$F:$S,MATCH($A761,'Agents Shift'!$B:$B,0),$AE$3+1)),""))</f>
        <v/>
      </c>
      <c r="G761" s="20" t="str">
        <f>IF($A761="","",_xlfn.XLOOKUP($A761,HC!$A:$A,HC!$C:$C,""))</f>
        <v/>
      </c>
      <c r="H761" s="20" t="str">
        <f t="shared" si="143"/>
        <v/>
      </c>
      <c r="I761" s="19" t="str">
        <f t="shared" si="144"/>
        <v/>
      </c>
      <c r="J761" s="19" t="str">
        <f>IF(OR($A761="",$H761=""),"",IF($H761="Not in Web Tool","Unmatched",_xlfn.XLOOKUP($H761,'RAW Data'!$E:$E,'RAW Data'!$F:$F,"Unmapped")))</f>
        <v/>
      </c>
      <c r="K761" s="19" t="str">
        <f t="shared" si="145"/>
        <v/>
      </c>
      <c r="M761" s="21" t="str">
        <f t="shared" si="146"/>
        <v/>
      </c>
      <c r="N761" s="21" t="str">
        <f t="shared" si="147"/>
        <v/>
      </c>
      <c r="P761" s="22" t="s">
        <v>34</v>
      </c>
      <c r="Q761" s="23">
        <v>757</v>
      </c>
      <c r="R761" s="23" t="str">
        <f>IF($C$3="Live Paste",IF($P761="","",$P761&amp;""),IF($AD$3="","",INDEX('Extraction History'!$A$3:$DT$9102,$Q761,$AD$3)&amp;""))</f>
        <v>Employee State</v>
      </c>
      <c r="S761" s="23">
        <f t="shared" si="154"/>
        <v>4539</v>
      </c>
      <c r="T761" s="23" t="str">
        <f t="shared" si="148"/>
        <v/>
      </c>
      <c r="U761" s="23" t="str">
        <f t="shared" si="149"/>
        <v/>
      </c>
      <c r="V761" s="24" t="str">
        <f t="shared" si="150"/>
        <v/>
      </c>
      <c r="W761" s="23">
        <f t="shared" si="155"/>
        <v>4540</v>
      </c>
      <c r="X761" s="23" t="str">
        <f t="shared" si="151"/>
        <v/>
      </c>
      <c r="Y761" s="23" t="str">
        <f t="shared" si="152"/>
        <v/>
      </c>
      <c r="Z761" s="23" t="str">
        <f t="shared" si="153"/>
        <v/>
      </c>
      <c r="AA761" s="25" t="str">
        <f>IF($U761="","",IF(COUNTIF(HC!$C:$C,$U761)&gt;0,"Y",IF(COUNTIF($U$5:$U761,$U761)=1,"N","dup")))</f>
        <v/>
      </c>
    </row>
    <row r="762" spans="1:27" x14ac:dyDescent="0.3">
      <c r="A762" s="19" t="str">
        <f>IF(INDEX('Agents Shift'!$B:$B,ROW())="","",INDEX('Agents Shift'!$B:$B,ROW()))</f>
        <v/>
      </c>
      <c r="B762" s="20" t="str">
        <f>IF($A762="","",_xlfn.XLOOKUP($A762,HC!$A:$A,HC!$B:$B,""))</f>
        <v/>
      </c>
      <c r="C762" s="19" t="str">
        <f>IF($A762="","",_xlfn.XLOOKUP($A762,HC!$A:$A,HC!$E:$E,""))</f>
        <v/>
      </c>
      <c r="D762" s="20" t="str">
        <f>IF($A762="","",_xlfn.XLOOKUP($A762,HC!$A:$A,HC!$D:$D,""))</f>
        <v/>
      </c>
      <c r="E762" s="68" t="str">
        <f>IF(OR($A762="",$AE$3=""),"",IFERROR(IF(ISBLANK(INDEX('Agents Shift'!$F:$S,MATCH($A762,'Agents Shift'!$B:$B,0),$AE$3)),"",INDEX('Agents Shift'!$F:$S,MATCH($A762,'Agents Shift'!$B:$B,0),$AE$3)),""))</f>
        <v/>
      </c>
      <c r="F762" s="68" t="str">
        <f>IF(OR($A762="",$AE$3=""),"",IFERROR(IF(ISBLANK(INDEX('Agents Shift'!$F:$S,MATCH($A762,'Agents Shift'!$B:$B,0),$AE$3+1)),"",INDEX('Agents Shift'!$F:$S,MATCH($A762,'Agents Shift'!$B:$B,0),$AE$3+1)),""))</f>
        <v/>
      </c>
      <c r="G762" s="20" t="str">
        <f>IF($A762="","",_xlfn.XLOOKUP($A762,HC!$A:$A,HC!$C:$C,""))</f>
        <v/>
      </c>
      <c r="H762" s="20" t="str">
        <f t="shared" si="143"/>
        <v/>
      </c>
      <c r="I762" s="19" t="str">
        <f t="shared" si="144"/>
        <v/>
      </c>
      <c r="J762" s="19" t="str">
        <f>IF(OR($A762="",$H762=""),"",IF($H762="Not in Web Tool","Unmatched",_xlfn.XLOOKUP($H762,'RAW Data'!$E:$E,'RAW Data'!$F:$F,"Unmapped")))</f>
        <v/>
      </c>
      <c r="K762" s="19" t="str">
        <f t="shared" si="145"/>
        <v/>
      </c>
      <c r="M762" s="21" t="str">
        <f t="shared" si="146"/>
        <v/>
      </c>
      <c r="N762" s="21" t="str">
        <f t="shared" si="147"/>
        <v/>
      </c>
      <c r="P762" s="22" t="s">
        <v>39</v>
      </c>
      <c r="Q762" s="23">
        <v>758</v>
      </c>
      <c r="R762" s="23" t="str">
        <f>IF($C$3="Live Paste",IF($P762="","",$P762&amp;""),IF($AD$3="","",INDEX('Extraction History'!$A$3:$DT$9102,$Q762,$AD$3)&amp;""))</f>
        <v>DA</v>
      </c>
      <c r="S762" s="23">
        <f t="shared" si="154"/>
        <v>4545</v>
      </c>
      <c r="T762" s="23" t="str">
        <f t="shared" si="148"/>
        <v/>
      </c>
      <c r="U762" s="23" t="str">
        <f t="shared" si="149"/>
        <v/>
      </c>
      <c r="V762" s="24" t="str">
        <f t="shared" si="150"/>
        <v/>
      </c>
      <c r="W762" s="23">
        <f t="shared" si="155"/>
        <v>4546</v>
      </c>
      <c r="X762" s="23" t="str">
        <f t="shared" si="151"/>
        <v/>
      </c>
      <c r="Y762" s="23" t="str">
        <f t="shared" si="152"/>
        <v/>
      </c>
      <c r="Z762" s="23" t="str">
        <f t="shared" si="153"/>
        <v/>
      </c>
      <c r="AA762" s="25" t="str">
        <f>IF($U762="","",IF(COUNTIF(HC!$C:$C,$U762)&gt;0,"Y",IF(COUNTIF($U$5:$U762,$U762)=1,"N","dup")))</f>
        <v/>
      </c>
    </row>
    <row r="763" spans="1:27" x14ac:dyDescent="0.3">
      <c r="A763" s="19" t="str">
        <f>IF(INDEX('Agents Shift'!$B:$B,ROW())="","",INDEX('Agents Shift'!$B:$B,ROW()))</f>
        <v/>
      </c>
      <c r="B763" s="20" t="str">
        <f>IF($A763="","",_xlfn.XLOOKUP($A763,HC!$A:$A,HC!$B:$B,""))</f>
        <v/>
      </c>
      <c r="C763" s="19" t="str">
        <f>IF($A763="","",_xlfn.XLOOKUP($A763,HC!$A:$A,HC!$E:$E,""))</f>
        <v/>
      </c>
      <c r="D763" s="20" t="str">
        <f>IF($A763="","",_xlfn.XLOOKUP($A763,HC!$A:$A,HC!$D:$D,""))</f>
        <v/>
      </c>
      <c r="E763" s="68" t="str">
        <f>IF(OR($A763="",$AE$3=""),"",IFERROR(IF(ISBLANK(INDEX('Agents Shift'!$F:$S,MATCH($A763,'Agents Shift'!$B:$B,0),$AE$3)),"",INDEX('Agents Shift'!$F:$S,MATCH($A763,'Agents Shift'!$B:$B,0),$AE$3)),""))</f>
        <v/>
      </c>
      <c r="F763" s="68" t="str">
        <f>IF(OR($A763="",$AE$3=""),"",IFERROR(IF(ISBLANK(INDEX('Agents Shift'!$F:$S,MATCH($A763,'Agents Shift'!$B:$B,0),$AE$3+1)),"",INDEX('Agents Shift'!$F:$S,MATCH($A763,'Agents Shift'!$B:$B,0),$AE$3+1)),""))</f>
        <v/>
      </c>
      <c r="G763" s="20" t="str">
        <f>IF($A763="","",_xlfn.XLOOKUP($A763,HC!$A:$A,HC!$C:$C,""))</f>
        <v/>
      </c>
      <c r="H763" s="20" t="str">
        <f t="shared" si="143"/>
        <v/>
      </c>
      <c r="I763" s="19" t="str">
        <f t="shared" si="144"/>
        <v/>
      </c>
      <c r="J763" s="19" t="str">
        <f>IF(OR($A763="",$H763=""),"",IF($H763="Not in Web Tool","Unmatched",_xlfn.XLOOKUP($H763,'RAW Data'!$E:$E,'RAW Data'!$F:$F,"Unmapped")))</f>
        <v/>
      </c>
      <c r="K763" s="19" t="str">
        <f t="shared" si="145"/>
        <v/>
      </c>
      <c r="M763" s="21" t="str">
        <f t="shared" si="146"/>
        <v/>
      </c>
      <c r="N763" s="21" t="str">
        <f t="shared" si="147"/>
        <v/>
      </c>
      <c r="P763" s="22" t="s">
        <v>385</v>
      </c>
      <c r="Q763" s="23">
        <v>759</v>
      </c>
      <c r="R763" s="23" t="str">
        <f>IF($C$3="Live Paste",IF($P763="","",$P763&amp;""),IF($AD$3="","",INDEX('Extraction History'!$A$3:$DT$9102,$Q763,$AD$3)&amp;""))</f>
        <v>Dummy_USR 54 20069</v>
      </c>
      <c r="S763" s="23">
        <f t="shared" si="154"/>
        <v>4551</v>
      </c>
      <c r="T763" s="23" t="str">
        <f t="shared" si="148"/>
        <v/>
      </c>
      <c r="U763" s="23" t="str">
        <f t="shared" si="149"/>
        <v/>
      </c>
      <c r="V763" s="24" t="str">
        <f t="shared" si="150"/>
        <v/>
      </c>
      <c r="W763" s="23">
        <f t="shared" si="155"/>
        <v>4552</v>
      </c>
      <c r="X763" s="23" t="str">
        <f t="shared" si="151"/>
        <v/>
      </c>
      <c r="Y763" s="23" t="str">
        <f t="shared" si="152"/>
        <v/>
      </c>
      <c r="Z763" s="23" t="str">
        <f t="shared" si="153"/>
        <v/>
      </c>
      <c r="AA763" s="25" t="str">
        <f>IF($U763="","",IF(COUNTIF(HC!$C:$C,$U763)&gt;0,"Y",IF(COUNTIF($U$5:$U763,$U763)=1,"N","dup")))</f>
        <v/>
      </c>
    </row>
    <row r="764" spans="1:27" x14ac:dyDescent="0.3">
      <c r="A764" s="19" t="str">
        <f>IF(INDEX('Agents Shift'!$B:$B,ROW())="","",INDEX('Agents Shift'!$B:$B,ROW()))</f>
        <v/>
      </c>
      <c r="B764" s="20" t="str">
        <f>IF($A764="","",_xlfn.XLOOKUP($A764,HC!$A:$A,HC!$B:$B,""))</f>
        <v/>
      </c>
      <c r="C764" s="19" t="str">
        <f>IF($A764="","",_xlfn.XLOOKUP($A764,HC!$A:$A,HC!$E:$E,""))</f>
        <v/>
      </c>
      <c r="D764" s="20" t="str">
        <f>IF($A764="","",_xlfn.XLOOKUP($A764,HC!$A:$A,HC!$D:$D,""))</f>
        <v/>
      </c>
      <c r="E764" s="68" t="str">
        <f>IF(OR($A764="",$AE$3=""),"",IFERROR(IF(ISBLANK(INDEX('Agents Shift'!$F:$S,MATCH($A764,'Agents Shift'!$B:$B,0),$AE$3)),"",INDEX('Agents Shift'!$F:$S,MATCH($A764,'Agents Shift'!$B:$B,0),$AE$3)),""))</f>
        <v/>
      </c>
      <c r="F764" s="68" t="str">
        <f>IF(OR($A764="",$AE$3=""),"",IFERROR(IF(ISBLANK(INDEX('Agents Shift'!$F:$S,MATCH($A764,'Agents Shift'!$B:$B,0),$AE$3+1)),"",INDEX('Agents Shift'!$F:$S,MATCH($A764,'Agents Shift'!$B:$B,0),$AE$3+1)),""))</f>
        <v/>
      </c>
      <c r="G764" s="20" t="str">
        <f>IF($A764="","",_xlfn.XLOOKUP($A764,HC!$A:$A,HC!$C:$C,""))</f>
        <v/>
      </c>
      <c r="H764" s="20" t="str">
        <f t="shared" si="143"/>
        <v/>
      </c>
      <c r="I764" s="19" t="str">
        <f t="shared" si="144"/>
        <v/>
      </c>
      <c r="J764" s="19" t="str">
        <f>IF(OR($A764="",$H764=""),"",IF($H764="Not in Web Tool","Unmatched",_xlfn.XLOOKUP($H764,'RAW Data'!$E:$E,'RAW Data'!$F:$F,"Unmapped")))</f>
        <v/>
      </c>
      <c r="K764" s="19" t="str">
        <f t="shared" si="145"/>
        <v/>
      </c>
      <c r="M764" s="21" t="str">
        <f t="shared" si="146"/>
        <v/>
      </c>
      <c r="N764" s="21" t="str">
        <f t="shared" si="147"/>
        <v/>
      </c>
      <c r="P764" s="22" t="s">
        <v>386</v>
      </c>
      <c r="Q764" s="23">
        <v>760</v>
      </c>
      <c r="R764" s="23" t="str">
        <f>IF($C$3="Live Paste",IF($P764="","",$P764&amp;""),IF($AD$3="","",INDEX('Extraction History'!$A$3:$DT$9102,$Q764,$AD$3)&amp;""))</f>
        <v>ACD · 00:16</v>
      </c>
      <c r="S764" s="23">
        <f t="shared" si="154"/>
        <v>4557</v>
      </c>
      <c r="T764" s="23" t="str">
        <f t="shared" si="148"/>
        <v/>
      </c>
      <c r="U764" s="23" t="str">
        <f t="shared" si="149"/>
        <v/>
      </c>
      <c r="V764" s="24" t="str">
        <f t="shared" si="150"/>
        <v/>
      </c>
      <c r="W764" s="23">
        <f t="shared" si="155"/>
        <v>4558</v>
      </c>
      <c r="X764" s="23" t="str">
        <f t="shared" si="151"/>
        <v/>
      </c>
      <c r="Y764" s="23" t="str">
        <f t="shared" si="152"/>
        <v/>
      </c>
      <c r="Z764" s="23" t="str">
        <f t="shared" si="153"/>
        <v/>
      </c>
      <c r="AA764" s="25" t="str">
        <f>IF($U764="","",IF(COUNTIF(HC!$C:$C,$U764)&gt;0,"Y",IF(COUNTIF($U$5:$U764,$U764)=1,"N","dup")))</f>
        <v/>
      </c>
    </row>
    <row r="765" spans="1:27" x14ac:dyDescent="0.3">
      <c r="A765" s="19" t="str">
        <f>IF(INDEX('Agents Shift'!$B:$B,ROW())="","",INDEX('Agents Shift'!$B:$B,ROW()))</f>
        <v/>
      </c>
      <c r="B765" s="20" t="str">
        <f>IF($A765="","",_xlfn.XLOOKUP($A765,HC!$A:$A,HC!$B:$B,""))</f>
        <v/>
      </c>
      <c r="C765" s="19" t="str">
        <f>IF($A765="","",_xlfn.XLOOKUP($A765,HC!$A:$A,HC!$E:$E,""))</f>
        <v/>
      </c>
      <c r="D765" s="20" t="str">
        <f>IF($A765="","",_xlfn.XLOOKUP($A765,HC!$A:$A,HC!$D:$D,""))</f>
        <v/>
      </c>
      <c r="E765" s="68" t="str">
        <f>IF(OR($A765="",$AE$3=""),"",IFERROR(IF(ISBLANK(INDEX('Agents Shift'!$F:$S,MATCH($A765,'Agents Shift'!$B:$B,0),$AE$3)),"",INDEX('Agents Shift'!$F:$S,MATCH($A765,'Agents Shift'!$B:$B,0),$AE$3)),""))</f>
        <v/>
      </c>
      <c r="F765" s="68" t="str">
        <f>IF(OR($A765="",$AE$3=""),"",IFERROR(IF(ISBLANK(INDEX('Agents Shift'!$F:$S,MATCH($A765,'Agents Shift'!$B:$B,0),$AE$3+1)),"",INDEX('Agents Shift'!$F:$S,MATCH($A765,'Agents Shift'!$B:$B,0),$AE$3+1)),""))</f>
        <v/>
      </c>
      <c r="G765" s="20" t="str">
        <f>IF($A765="","",_xlfn.XLOOKUP($A765,HC!$A:$A,HC!$C:$C,""))</f>
        <v/>
      </c>
      <c r="H765" s="20" t="str">
        <f t="shared" si="143"/>
        <v/>
      </c>
      <c r="I765" s="19" t="str">
        <f t="shared" si="144"/>
        <v/>
      </c>
      <c r="J765" s="19" t="str">
        <f>IF(OR($A765="",$H765=""),"",IF($H765="Not in Web Tool","Unmatched",_xlfn.XLOOKUP($H765,'RAW Data'!$E:$E,'RAW Data'!$F:$F,"Unmapped")))</f>
        <v/>
      </c>
      <c r="K765" s="19" t="str">
        <f t="shared" si="145"/>
        <v/>
      </c>
      <c r="M765" s="21" t="str">
        <f t="shared" si="146"/>
        <v/>
      </c>
      <c r="N765" s="21" t="str">
        <f t="shared" si="147"/>
        <v/>
      </c>
      <c r="P765" s="22" t="s">
        <v>387</v>
      </c>
      <c r="Q765" s="23">
        <v>761</v>
      </c>
      <c r="R765" s="23" t="str">
        <f>IF($C$3="Live Paste",IF($P765="","",$P765&amp;""),IF($AD$3="","",INDEX('Extraction History'!$A$3:$DT$9102,$Q765,$AD$3)&amp;""))</f>
        <v> 11  2  9</v>
      </c>
      <c r="S765" s="23">
        <f t="shared" si="154"/>
        <v>4563</v>
      </c>
      <c r="T765" s="23" t="str">
        <f t="shared" si="148"/>
        <v/>
      </c>
      <c r="U765" s="23" t="str">
        <f t="shared" si="149"/>
        <v/>
      </c>
      <c r="V765" s="24" t="str">
        <f t="shared" si="150"/>
        <v/>
      </c>
      <c r="W765" s="23">
        <f t="shared" si="155"/>
        <v>4564</v>
      </c>
      <c r="X765" s="23" t="str">
        <f t="shared" si="151"/>
        <v/>
      </c>
      <c r="Y765" s="23" t="str">
        <f t="shared" si="152"/>
        <v/>
      </c>
      <c r="Z765" s="23" t="str">
        <f t="shared" si="153"/>
        <v/>
      </c>
      <c r="AA765" s="25" t="str">
        <f>IF($U765="","",IF(COUNTIF(HC!$C:$C,$U765)&gt;0,"Y",IF(COUNTIF($U$5:$U765,$U765)=1,"N","dup")))</f>
        <v/>
      </c>
    </row>
    <row r="766" spans="1:27" x14ac:dyDescent="0.3">
      <c r="A766" s="19" t="str">
        <f>IF(INDEX('Agents Shift'!$B:$B,ROW())="","",INDEX('Agents Shift'!$B:$B,ROW()))</f>
        <v/>
      </c>
      <c r="B766" s="20" t="str">
        <f>IF($A766="","",_xlfn.XLOOKUP($A766,HC!$A:$A,HC!$B:$B,""))</f>
        <v/>
      </c>
      <c r="C766" s="19" t="str">
        <f>IF($A766="","",_xlfn.XLOOKUP($A766,HC!$A:$A,HC!$E:$E,""))</f>
        <v/>
      </c>
      <c r="D766" s="20" t="str">
        <f>IF($A766="","",_xlfn.XLOOKUP($A766,HC!$A:$A,HC!$D:$D,""))</f>
        <v/>
      </c>
      <c r="E766" s="68" t="str">
        <f>IF(OR($A766="",$AE$3=""),"",IFERROR(IF(ISBLANK(INDEX('Agents Shift'!$F:$S,MATCH($A766,'Agents Shift'!$B:$B,0),$AE$3)),"",INDEX('Agents Shift'!$F:$S,MATCH($A766,'Agents Shift'!$B:$B,0),$AE$3)),""))</f>
        <v/>
      </c>
      <c r="F766" s="68" t="str">
        <f>IF(OR($A766="",$AE$3=""),"",IFERROR(IF(ISBLANK(INDEX('Agents Shift'!$F:$S,MATCH($A766,'Agents Shift'!$B:$B,0),$AE$3+1)),"",INDEX('Agents Shift'!$F:$S,MATCH($A766,'Agents Shift'!$B:$B,0),$AE$3+1)),""))</f>
        <v/>
      </c>
      <c r="G766" s="20" t="str">
        <f>IF($A766="","",_xlfn.XLOOKUP($A766,HC!$A:$A,HC!$C:$C,""))</f>
        <v/>
      </c>
      <c r="H766" s="20" t="str">
        <f t="shared" si="143"/>
        <v/>
      </c>
      <c r="I766" s="19" t="str">
        <f t="shared" si="144"/>
        <v/>
      </c>
      <c r="J766" s="19" t="str">
        <f>IF(OR($A766="",$H766=""),"",IF($H766="Not in Web Tool","Unmatched",_xlfn.XLOOKUP($H766,'RAW Data'!$E:$E,'RAW Data'!$F:$F,"Unmapped")))</f>
        <v/>
      </c>
      <c r="K766" s="19" t="str">
        <f t="shared" si="145"/>
        <v/>
      </c>
      <c r="M766" s="21" t="str">
        <f t="shared" si="146"/>
        <v/>
      </c>
      <c r="N766" s="21" t="str">
        <f t="shared" si="147"/>
        <v/>
      </c>
      <c r="P766" s="22" t="s">
        <v>388</v>
      </c>
      <c r="Q766" s="23">
        <v>762</v>
      </c>
      <c r="R766" s="23" t="str">
        <f>IF($C$3="Live Paste",IF($P766="","",$P766&amp;""),IF($AD$3="","",INDEX('Extraction History'!$A$3:$DT$9102,$Q766,$AD$3)&amp;""))</f>
        <v> 01:29:57  00:00:00 9 June 2026 08:38 · 03:21:34</v>
      </c>
      <c r="S766" s="23">
        <f t="shared" si="154"/>
        <v>4569</v>
      </c>
      <c r="T766" s="23" t="str">
        <f t="shared" si="148"/>
        <v/>
      </c>
      <c r="U766" s="23" t="str">
        <f t="shared" si="149"/>
        <v/>
      </c>
      <c r="V766" s="24" t="str">
        <f t="shared" si="150"/>
        <v/>
      </c>
      <c r="W766" s="23">
        <f t="shared" si="155"/>
        <v>4570</v>
      </c>
      <c r="X766" s="23" t="str">
        <f t="shared" si="151"/>
        <v/>
      </c>
      <c r="Y766" s="23" t="str">
        <f t="shared" si="152"/>
        <v/>
      </c>
      <c r="Z766" s="23" t="str">
        <f t="shared" si="153"/>
        <v/>
      </c>
      <c r="AA766" s="25" t="str">
        <f>IF($U766="","",IF(COUNTIF(HC!$C:$C,$U766)&gt;0,"Y",IF(COUNTIF($U$5:$U766,$U766)=1,"N","dup")))</f>
        <v/>
      </c>
    </row>
    <row r="767" spans="1:27" x14ac:dyDescent="0.3">
      <c r="A767" s="19" t="str">
        <f>IF(INDEX('Agents Shift'!$B:$B,ROW())="","",INDEX('Agents Shift'!$B:$B,ROW()))</f>
        <v/>
      </c>
      <c r="B767" s="20" t="str">
        <f>IF($A767="","",_xlfn.XLOOKUP($A767,HC!$A:$A,HC!$B:$B,""))</f>
        <v/>
      </c>
      <c r="C767" s="19" t="str">
        <f>IF($A767="","",_xlfn.XLOOKUP($A767,HC!$A:$A,HC!$E:$E,""))</f>
        <v/>
      </c>
      <c r="D767" s="20" t="str">
        <f>IF($A767="","",_xlfn.XLOOKUP($A767,HC!$A:$A,HC!$D:$D,""))</f>
        <v/>
      </c>
      <c r="E767" s="68" t="str">
        <f>IF(OR($A767="",$AE$3=""),"",IFERROR(IF(ISBLANK(INDEX('Agents Shift'!$F:$S,MATCH($A767,'Agents Shift'!$B:$B,0),$AE$3)),"",INDEX('Agents Shift'!$F:$S,MATCH($A767,'Agents Shift'!$B:$B,0),$AE$3)),""))</f>
        <v/>
      </c>
      <c r="F767" s="68" t="str">
        <f>IF(OR($A767="",$AE$3=""),"",IFERROR(IF(ISBLANK(INDEX('Agents Shift'!$F:$S,MATCH($A767,'Agents Shift'!$B:$B,0),$AE$3+1)),"",INDEX('Agents Shift'!$F:$S,MATCH($A767,'Agents Shift'!$B:$B,0),$AE$3+1)),""))</f>
        <v/>
      </c>
      <c r="G767" s="20" t="str">
        <f>IF($A767="","",_xlfn.XLOOKUP($A767,HC!$A:$A,HC!$C:$C,""))</f>
        <v/>
      </c>
      <c r="H767" s="20" t="str">
        <f t="shared" si="143"/>
        <v/>
      </c>
      <c r="I767" s="19" t="str">
        <f t="shared" si="144"/>
        <v/>
      </c>
      <c r="J767" s="19" t="str">
        <f>IF(OR($A767="",$H767=""),"",IF($H767="Not in Web Tool","Unmatched",_xlfn.XLOOKUP($H767,'RAW Data'!$E:$E,'RAW Data'!$F:$F,"Unmapped")))</f>
        <v/>
      </c>
      <c r="K767" s="19" t="str">
        <f t="shared" si="145"/>
        <v/>
      </c>
      <c r="M767" s="21" t="str">
        <f t="shared" si="146"/>
        <v/>
      </c>
      <c r="N767" s="21" t="str">
        <f t="shared" si="147"/>
        <v/>
      </c>
      <c r="P767" s="22" t="s">
        <v>34</v>
      </c>
      <c r="Q767" s="23">
        <v>763</v>
      </c>
      <c r="R767" s="23" t="str">
        <f>IF($C$3="Live Paste",IF($P767="","",$P767&amp;""),IF($AD$3="","",INDEX('Extraction History'!$A$3:$DT$9102,$Q767,$AD$3)&amp;""))</f>
        <v>Employee State</v>
      </c>
      <c r="S767" s="23">
        <f t="shared" si="154"/>
        <v>4575</v>
      </c>
      <c r="T767" s="23" t="str">
        <f t="shared" si="148"/>
        <v/>
      </c>
      <c r="U767" s="23" t="str">
        <f t="shared" si="149"/>
        <v/>
      </c>
      <c r="V767" s="24" t="str">
        <f t="shared" si="150"/>
        <v/>
      </c>
      <c r="W767" s="23">
        <f t="shared" si="155"/>
        <v>4576</v>
      </c>
      <c r="X767" s="23" t="str">
        <f t="shared" si="151"/>
        <v/>
      </c>
      <c r="Y767" s="23" t="str">
        <f t="shared" si="152"/>
        <v/>
      </c>
      <c r="Z767" s="23" t="str">
        <f t="shared" si="153"/>
        <v/>
      </c>
      <c r="AA767" s="25" t="str">
        <f>IF($U767="","",IF(COUNTIF(HC!$C:$C,$U767)&gt;0,"Y",IF(COUNTIF($U$5:$U767,$U767)=1,"N","dup")))</f>
        <v/>
      </c>
    </row>
    <row r="768" spans="1:27" x14ac:dyDescent="0.3">
      <c r="A768" s="19" t="str">
        <f>IF(INDEX('Agents Shift'!$B:$B,ROW())="","",INDEX('Agents Shift'!$B:$B,ROW()))</f>
        <v/>
      </c>
      <c r="B768" s="20" t="str">
        <f>IF($A768="","",_xlfn.XLOOKUP($A768,HC!$A:$A,HC!$B:$B,""))</f>
        <v/>
      </c>
      <c r="C768" s="19" t="str">
        <f>IF($A768="","",_xlfn.XLOOKUP($A768,HC!$A:$A,HC!$E:$E,""))</f>
        <v/>
      </c>
      <c r="D768" s="20" t="str">
        <f>IF($A768="","",_xlfn.XLOOKUP($A768,HC!$A:$A,HC!$D:$D,""))</f>
        <v/>
      </c>
      <c r="E768" s="68" t="str">
        <f>IF(OR($A768="",$AE$3=""),"",IFERROR(IF(ISBLANK(INDEX('Agents Shift'!$F:$S,MATCH($A768,'Agents Shift'!$B:$B,0),$AE$3)),"",INDEX('Agents Shift'!$F:$S,MATCH($A768,'Agents Shift'!$B:$B,0),$AE$3)),""))</f>
        <v/>
      </c>
      <c r="F768" s="68" t="str">
        <f>IF(OR($A768="",$AE$3=""),"",IFERROR(IF(ISBLANK(INDEX('Agents Shift'!$F:$S,MATCH($A768,'Agents Shift'!$B:$B,0),$AE$3+1)),"",INDEX('Agents Shift'!$F:$S,MATCH($A768,'Agents Shift'!$B:$B,0),$AE$3+1)),""))</f>
        <v/>
      </c>
      <c r="G768" s="20" t="str">
        <f>IF($A768="","",_xlfn.XLOOKUP($A768,HC!$A:$A,HC!$C:$C,""))</f>
        <v/>
      </c>
      <c r="H768" s="20" t="str">
        <f t="shared" si="143"/>
        <v/>
      </c>
      <c r="I768" s="19" t="str">
        <f t="shared" si="144"/>
        <v/>
      </c>
      <c r="J768" s="19" t="str">
        <f>IF(OR($A768="",$H768=""),"",IF($H768="Not in Web Tool","Unmatched",_xlfn.XLOOKUP($H768,'RAW Data'!$E:$E,'RAW Data'!$F:$F,"Unmapped")))</f>
        <v/>
      </c>
      <c r="K768" s="19" t="str">
        <f t="shared" si="145"/>
        <v/>
      </c>
      <c r="M768" s="21" t="str">
        <f t="shared" si="146"/>
        <v/>
      </c>
      <c r="N768" s="21" t="str">
        <f t="shared" si="147"/>
        <v/>
      </c>
      <c r="P768" s="22" t="s">
        <v>39</v>
      </c>
      <c r="Q768" s="23">
        <v>764</v>
      </c>
      <c r="R768" s="23" t="str">
        <f>IF($C$3="Live Paste",IF($P768="","",$P768&amp;""),IF($AD$3="","",INDEX('Extraction History'!$A$3:$DT$9102,$Q768,$AD$3)&amp;""))</f>
        <v>DA</v>
      </c>
      <c r="S768" s="23">
        <f t="shared" si="154"/>
        <v>4581</v>
      </c>
      <c r="T768" s="23" t="str">
        <f t="shared" si="148"/>
        <v/>
      </c>
      <c r="U768" s="23" t="str">
        <f t="shared" si="149"/>
        <v/>
      </c>
      <c r="V768" s="24" t="str">
        <f t="shared" si="150"/>
        <v/>
      </c>
      <c r="W768" s="23">
        <f t="shared" si="155"/>
        <v>4582</v>
      </c>
      <c r="X768" s="23" t="str">
        <f t="shared" si="151"/>
        <v/>
      </c>
      <c r="Y768" s="23" t="str">
        <f t="shared" si="152"/>
        <v/>
      </c>
      <c r="Z768" s="23" t="str">
        <f t="shared" si="153"/>
        <v/>
      </c>
      <c r="AA768" s="25" t="str">
        <f>IF($U768="","",IF(COUNTIF(HC!$C:$C,$U768)&gt;0,"Y",IF(COUNTIF($U$5:$U768,$U768)=1,"N","dup")))</f>
        <v/>
      </c>
    </row>
    <row r="769" spans="1:27" x14ac:dyDescent="0.3">
      <c r="A769" s="19" t="str">
        <f>IF(INDEX('Agents Shift'!$B:$B,ROW())="","",INDEX('Agents Shift'!$B:$B,ROW()))</f>
        <v/>
      </c>
      <c r="B769" s="20" t="str">
        <f>IF($A769="","",_xlfn.XLOOKUP($A769,HC!$A:$A,HC!$B:$B,""))</f>
        <v/>
      </c>
      <c r="C769" s="19" t="str">
        <f>IF($A769="","",_xlfn.XLOOKUP($A769,HC!$A:$A,HC!$E:$E,""))</f>
        <v/>
      </c>
      <c r="D769" s="20" t="str">
        <f>IF($A769="","",_xlfn.XLOOKUP($A769,HC!$A:$A,HC!$D:$D,""))</f>
        <v/>
      </c>
      <c r="E769" s="68" t="str">
        <f>IF(OR($A769="",$AE$3=""),"",IFERROR(IF(ISBLANK(INDEX('Agents Shift'!$F:$S,MATCH($A769,'Agents Shift'!$B:$B,0),$AE$3)),"",INDEX('Agents Shift'!$F:$S,MATCH($A769,'Agents Shift'!$B:$B,0),$AE$3)),""))</f>
        <v/>
      </c>
      <c r="F769" s="68" t="str">
        <f>IF(OR($A769="",$AE$3=""),"",IFERROR(IF(ISBLANK(INDEX('Agents Shift'!$F:$S,MATCH($A769,'Agents Shift'!$B:$B,0),$AE$3+1)),"",INDEX('Agents Shift'!$F:$S,MATCH($A769,'Agents Shift'!$B:$B,0),$AE$3+1)),""))</f>
        <v/>
      </c>
      <c r="G769" s="20" t="str">
        <f>IF($A769="","",_xlfn.XLOOKUP($A769,HC!$A:$A,HC!$C:$C,""))</f>
        <v/>
      </c>
      <c r="H769" s="20" t="str">
        <f t="shared" si="143"/>
        <v/>
      </c>
      <c r="I769" s="19" t="str">
        <f t="shared" si="144"/>
        <v/>
      </c>
      <c r="J769" s="19" t="str">
        <f>IF(OR($A769="",$H769=""),"",IF($H769="Not in Web Tool","Unmatched",_xlfn.XLOOKUP($H769,'RAW Data'!$E:$E,'RAW Data'!$F:$F,"Unmapped")))</f>
        <v/>
      </c>
      <c r="K769" s="19" t="str">
        <f t="shared" si="145"/>
        <v/>
      </c>
      <c r="M769" s="21" t="str">
        <f t="shared" si="146"/>
        <v/>
      </c>
      <c r="N769" s="21" t="str">
        <f t="shared" si="147"/>
        <v/>
      </c>
      <c r="P769" s="22" t="s">
        <v>389</v>
      </c>
      <c r="Q769" s="23">
        <v>765</v>
      </c>
      <c r="R769" s="23" t="str">
        <f>IF($C$3="Live Paste",IF($P769="","",$P769&amp;""),IF($AD$3="","",INDEX('Extraction History'!$A$3:$DT$9102,$Q769,$AD$3)&amp;""))</f>
        <v>Dummy_USR 53 20269</v>
      </c>
      <c r="S769" s="23">
        <f t="shared" si="154"/>
        <v>4587</v>
      </c>
      <c r="T769" s="23" t="str">
        <f t="shared" si="148"/>
        <v/>
      </c>
      <c r="U769" s="23" t="str">
        <f t="shared" si="149"/>
        <v/>
      </c>
      <c r="V769" s="24" t="str">
        <f t="shared" si="150"/>
        <v/>
      </c>
      <c r="W769" s="23">
        <f t="shared" si="155"/>
        <v>4588</v>
      </c>
      <c r="X769" s="23" t="str">
        <f t="shared" si="151"/>
        <v/>
      </c>
      <c r="Y769" s="23" t="str">
        <f t="shared" si="152"/>
        <v/>
      </c>
      <c r="Z769" s="23" t="str">
        <f t="shared" si="153"/>
        <v/>
      </c>
      <c r="AA769" s="25" t="str">
        <f>IF($U769="","",IF(COUNTIF(HC!$C:$C,$U769)&gt;0,"Y",IF(COUNTIF($U$5:$U769,$U769)=1,"N","dup")))</f>
        <v/>
      </c>
    </row>
    <row r="770" spans="1:27" x14ac:dyDescent="0.3">
      <c r="A770" s="19" t="str">
        <f>IF(INDEX('Agents Shift'!$B:$B,ROW())="","",INDEX('Agents Shift'!$B:$B,ROW()))</f>
        <v/>
      </c>
      <c r="B770" s="20" t="str">
        <f>IF($A770="","",_xlfn.XLOOKUP($A770,HC!$A:$A,HC!$B:$B,""))</f>
        <v/>
      </c>
      <c r="C770" s="19" t="str">
        <f>IF($A770="","",_xlfn.XLOOKUP($A770,HC!$A:$A,HC!$E:$E,""))</f>
        <v/>
      </c>
      <c r="D770" s="20" t="str">
        <f>IF($A770="","",_xlfn.XLOOKUP($A770,HC!$A:$A,HC!$D:$D,""))</f>
        <v/>
      </c>
      <c r="E770" s="68" t="str">
        <f>IF(OR($A770="",$AE$3=""),"",IFERROR(IF(ISBLANK(INDEX('Agents Shift'!$F:$S,MATCH($A770,'Agents Shift'!$B:$B,0),$AE$3)),"",INDEX('Agents Shift'!$F:$S,MATCH($A770,'Agents Shift'!$B:$B,0),$AE$3)),""))</f>
        <v/>
      </c>
      <c r="F770" s="68" t="str">
        <f>IF(OR($A770="",$AE$3=""),"",IFERROR(IF(ISBLANK(INDEX('Agents Shift'!$F:$S,MATCH($A770,'Agents Shift'!$B:$B,0),$AE$3+1)),"",INDEX('Agents Shift'!$F:$S,MATCH($A770,'Agents Shift'!$B:$B,0),$AE$3+1)),""))</f>
        <v/>
      </c>
      <c r="G770" s="20" t="str">
        <f>IF($A770="","",_xlfn.XLOOKUP($A770,HC!$A:$A,HC!$C:$C,""))</f>
        <v/>
      </c>
      <c r="H770" s="20" t="str">
        <f t="shared" si="143"/>
        <v/>
      </c>
      <c r="I770" s="19" t="str">
        <f t="shared" si="144"/>
        <v/>
      </c>
      <c r="J770" s="19" t="str">
        <f>IF(OR($A770="",$H770=""),"",IF($H770="Not in Web Tool","Unmatched",_xlfn.XLOOKUP($H770,'RAW Data'!$E:$E,'RAW Data'!$F:$F,"Unmapped")))</f>
        <v/>
      </c>
      <c r="K770" s="19" t="str">
        <f t="shared" si="145"/>
        <v/>
      </c>
      <c r="M770" s="21" t="str">
        <f t="shared" si="146"/>
        <v/>
      </c>
      <c r="N770" s="21" t="str">
        <f t="shared" si="147"/>
        <v/>
      </c>
      <c r="P770" s="22" t="s">
        <v>140</v>
      </c>
      <c r="Q770" s="23">
        <v>766</v>
      </c>
      <c r="R770" s="23" t="str">
        <f>IF($C$3="Live Paste",IF($P770="","",$P770&amp;""),IF($AD$3="","",INDEX('Extraction History'!$A$3:$DT$9102,$Q770,$AD$3)&amp;""))</f>
        <v>Unknown</v>
      </c>
      <c r="S770" s="23">
        <f t="shared" si="154"/>
        <v>4593</v>
      </c>
      <c r="T770" s="23" t="str">
        <f t="shared" si="148"/>
        <v/>
      </c>
      <c r="U770" s="23" t="str">
        <f t="shared" si="149"/>
        <v/>
      </c>
      <c r="V770" s="24" t="str">
        <f t="shared" si="150"/>
        <v/>
      </c>
      <c r="W770" s="23">
        <f t="shared" si="155"/>
        <v>4594</v>
      </c>
      <c r="X770" s="23" t="str">
        <f t="shared" si="151"/>
        <v/>
      </c>
      <c r="Y770" s="23" t="str">
        <f t="shared" si="152"/>
        <v/>
      </c>
      <c r="Z770" s="23" t="str">
        <f t="shared" si="153"/>
        <v/>
      </c>
      <c r="AA770" s="25" t="str">
        <f>IF($U770="","",IF(COUNTIF(HC!$C:$C,$U770)&gt;0,"Y",IF(COUNTIF($U$5:$U770,$U770)=1,"N","dup")))</f>
        <v/>
      </c>
    </row>
    <row r="771" spans="1:27" x14ac:dyDescent="0.3">
      <c r="A771" s="19" t="str">
        <f>IF(INDEX('Agents Shift'!$B:$B,ROW())="","",INDEX('Agents Shift'!$B:$B,ROW()))</f>
        <v/>
      </c>
      <c r="B771" s="20" t="str">
        <f>IF($A771="","",_xlfn.XLOOKUP($A771,HC!$A:$A,HC!$B:$B,""))</f>
        <v/>
      </c>
      <c r="C771" s="19" t="str">
        <f>IF($A771="","",_xlfn.XLOOKUP($A771,HC!$A:$A,HC!$E:$E,""))</f>
        <v/>
      </c>
      <c r="D771" s="20" t="str">
        <f>IF($A771="","",_xlfn.XLOOKUP($A771,HC!$A:$A,HC!$D:$D,""))</f>
        <v/>
      </c>
      <c r="E771" s="68" t="str">
        <f>IF(OR($A771="",$AE$3=""),"",IFERROR(IF(ISBLANK(INDEX('Agents Shift'!$F:$S,MATCH($A771,'Agents Shift'!$B:$B,0),$AE$3)),"",INDEX('Agents Shift'!$F:$S,MATCH($A771,'Agents Shift'!$B:$B,0),$AE$3)),""))</f>
        <v/>
      </c>
      <c r="F771" s="68" t="str">
        <f>IF(OR($A771="",$AE$3=""),"",IFERROR(IF(ISBLANK(INDEX('Agents Shift'!$F:$S,MATCH($A771,'Agents Shift'!$B:$B,0),$AE$3+1)),"",INDEX('Agents Shift'!$F:$S,MATCH($A771,'Agents Shift'!$B:$B,0),$AE$3+1)),""))</f>
        <v/>
      </c>
      <c r="G771" s="20" t="str">
        <f>IF($A771="","",_xlfn.XLOOKUP($A771,HC!$A:$A,HC!$C:$C,""))</f>
        <v/>
      </c>
      <c r="H771" s="20" t="str">
        <f t="shared" si="143"/>
        <v/>
      </c>
      <c r="I771" s="19" t="str">
        <f t="shared" si="144"/>
        <v/>
      </c>
      <c r="J771" s="19" t="str">
        <f>IF(OR($A771="",$H771=""),"",IF($H771="Not in Web Tool","Unmatched",_xlfn.XLOOKUP($H771,'RAW Data'!$E:$E,'RAW Data'!$F:$F,"Unmapped")))</f>
        <v/>
      </c>
      <c r="K771" s="19" t="str">
        <f t="shared" si="145"/>
        <v/>
      </c>
      <c r="M771" s="21" t="str">
        <f t="shared" si="146"/>
        <v/>
      </c>
      <c r="N771" s="21" t="str">
        <f t="shared" si="147"/>
        <v/>
      </c>
      <c r="P771" s="22" t="s">
        <v>119</v>
      </c>
      <c r="Q771" s="23">
        <v>767</v>
      </c>
      <c r="R771" s="23" t="str">
        <f>IF($C$3="Live Paste",IF($P771="","",$P771&amp;""),IF($AD$3="","",INDEX('Extraction History'!$A$3:$DT$9102,$Q771,$AD$3)&amp;""))</f>
        <v> 0  0  0</v>
      </c>
      <c r="S771" s="23">
        <f t="shared" si="154"/>
        <v>4599</v>
      </c>
      <c r="T771" s="23" t="str">
        <f t="shared" si="148"/>
        <v/>
      </c>
      <c r="U771" s="23" t="str">
        <f t="shared" si="149"/>
        <v/>
      </c>
      <c r="V771" s="24" t="str">
        <f t="shared" si="150"/>
        <v/>
      </c>
      <c r="W771" s="23">
        <f t="shared" si="155"/>
        <v>4600</v>
      </c>
      <c r="X771" s="23" t="str">
        <f t="shared" si="151"/>
        <v/>
      </c>
      <c r="Y771" s="23" t="str">
        <f t="shared" si="152"/>
        <v/>
      </c>
      <c r="Z771" s="23" t="str">
        <f t="shared" si="153"/>
        <v/>
      </c>
      <c r="AA771" s="25" t="str">
        <f>IF($U771="","",IF(COUNTIF(HC!$C:$C,$U771)&gt;0,"Y",IF(COUNTIF($U$5:$U771,$U771)=1,"N","dup")))</f>
        <v/>
      </c>
    </row>
    <row r="772" spans="1:27" x14ac:dyDescent="0.3">
      <c r="A772" s="19" t="str">
        <f>IF(INDEX('Agents Shift'!$B:$B,ROW())="","",INDEX('Agents Shift'!$B:$B,ROW()))</f>
        <v/>
      </c>
      <c r="B772" s="20" t="str">
        <f>IF($A772="","",_xlfn.XLOOKUP($A772,HC!$A:$A,HC!$B:$B,""))</f>
        <v/>
      </c>
      <c r="C772" s="19" t="str">
        <f>IF($A772="","",_xlfn.XLOOKUP($A772,HC!$A:$A,HC!$E:$E,""))</f>
        <v/>
      </c>
      <c r="D772" s="20" t="str">
        <f>IF($A772="","",_xlfn.XLOOKUP($A772,HC!$A:$A,HC!$D:$D,""))</f>
        <v/>
      </c>
      <c r="E772" s="68" t="str">
        <f>IF(OR($A772="",$AE$3=""),"",IFERROR(IF(ISBLANK(INDEX('Agents Shift'!$F:$S,MATCH($A772,'Agents Shift'!$B:$B,0),$AE$3)),"",INDEX('Agents Shift'!$F:$S,MATCH($A772,'Agents Shift'!$B:$B,0),$AE$3)),""))</f>
        <v/>
      </c>
      <c r="F772" s="68" t="str">
        <f>IF(OR($A772="",$AE$3=""),"",IFERROR(IF(ISBLANK(INDEX('Agents Shift'!$F:$S,MATCH($A772,'Agents Shift'!$B:$B,0),$AE$3+1)),"",INDEX('Agents Shift'!$F:$S,MATCH($A772,'Agents Shift'!$B:$B,0),$AE$3+1)),""))</f>
        <v/>
      </c>
      <c r="G772" s="20" t="str">
        <f>IF($A772="","",_xlfn.XLOOKUP($A772,HC!$A:$A,HC!$C:$C,""))</f>
        <v/>
      </c>
      <c r="H772" s="20" t="str">
        <f t="shared" si="143"/>
        <v/>
      </c>
      <c r="I772" s="19" t="str">
        <f t="shared" si="144"/>
        <v/>
      </c>
      <c r="J772" s="19" t="str">
        <f>IF(OR($A772="",$H772=""),"",IF($H772="Not in Web Tool","Unmatched",_xlfn.XLOOKUP($H772,'RAW Data'!$E:$E,'RAW Data'!$F:$F,"Unmapped")))</f>
        <v/>
      </c>
      <c r="K772" s="19" t="str">
        <f t="shared" si="145"/>
        <v/>
      </c>
      <c r="M772" s="21" t="str">
        <f t="shared" si="146"/>
        <v/>
      </c>
      <c r="N772" s="21" t="str">
        <f t="shared" si="147"/>
        <v/>
      </c>
      <c r="P772" s="22" t="s">
        <v>120</v>
      </c>
      <c r="Q772" s="23">
        <v>768</v>
      </c>
      <c r="R772" s="23" t="str">
        <f>IF($C$3="Live Paste",IF($P772="","",$P772&amp;""),IF($AD$3="","",INDEX('Extraction History'!$A$3:$DT$9102,$Q772,$AD$3)&amp;""))</f>
        <v> 00:00:00  00:00:00  --:--:--</v>
      </c>
      <c r="S772" s="23">
        <f t="shared" si="154"/>
        <v>4605</v>
      </c>
      <c r="T772" s="23" t="str">
        <f t="shared" si="148"/>
        <v/>
      </c>
      <c r="U772" s="23" t="str">
        <f t="shared" si="149"/>
        <v/>
      </c>
      <c r="V772" s="24" t="str">
        <f t="shared" si="150"/>
        <v/>
      </c>
      <c r="W772" s="23">
        <f t="shared" si="155"/>
        <v>4606</v>
      </c>
      <c r="X772" s="23" t="str">
        <f t="shared" si="151"/>
        <v/>
      </c>
      <c r="Y772" s="23" t="str">
        <f t="shared" si="152"/>
        <v/>
      </c>
      <c r="Z772" s="23" t="str">
        <f t="shared" si="153"/>
        <v/>
      </c>
      <c r="AA772" s="25" t="str">
        <f>IF($U772="","",IF(COUNTIF(HC!$C:$C,$U772)&gt;0,"Y",IF(COUNTIF($U$5:$U772,$U772)=1,"N","dup")))</f>
        <v/>
      </c>
    </row>
    <row r="773" spans="1:27" x14ac:dyDescent="0.3">
      <c r="A773" s="19" t="str">
        <f>IF(INDEX('Agents Shift'!$B:$B,ROW())="","",INDEX('Agents Shift'!$B:$B,ROW()))</f>
        <v/>
      </c>
      <c r="B773" s="20" t="str">
        <f>IF($A773="","",_xlfn.XLOOKUP($A773,HC!$A:$A,HC!$B:$B,""))</f>
        <v/>
      </c>
      <c r="C773" s="19" t="str">
        <f>IF($A773="","",_xlfn.XLOOKUP($A773,HC!$A:$A,HC!$E:$E,""))</f>
        <v/>
      </c>
      <c r="D773" s="20" t="str">
        <f>IF($A773="","",_xlfn.XLOOKUP($A773,HC!$A:$A,HC!$D:$D,""))</f>
        <v/>
      </c>
      <c r="E773" s="68" t="str">
        <f>IF(OR($A773="",$AE$3=""),"",IFERROR(IF(ISBLANK(INDEX('Agents Shift'!$F:$S,MATCH($A773,'Agents Shift'!$B:$B,0),$AE$3)),"",INDEX('Agents Shift'!$F:$S,MATCH($A773,'Agents Shift'!$B:$B,0),$AE$3)),""))</f>
        <v/>
      </c>
      <c r="F773" s="68" t="str">
        <f>IF(OR($A773="",$AE$3=""),"",IFERROR(IF(ISBLANK(INDEX('Agents Shift'!$F:$S,MATCH($A773,'Agents Shift'!$B:$B,0),$AE$3+1)),"",INDEX('Agents Shift'!$F:$S,MATCH($A773,'Agents Shift'!$B:$B,0),$AE$3+1)),""))</f>
        <v/>
      </c>
      <c r="G773" s="20" t="str">
        <f>IF($A773="","",_xlfn.XLOOKUP($A773,HC!$A:$A,HC!$C:$C,""))</f>
        <v/>
      </c>
      <c r="H773" s="20" t="str">
        <f t="shared" ref="H773:H836" si="156">IF($G773="","",_xlfn.XLOOKUP($G773,$U:$U,$Z:$Z,"Not in Web Tool"))</f>
        <v/>
      </c>
      <c r="I773" s="19" t="str">
        <f t="shared" ref="I773:I836" si="157">IF($G773="","",_xlfn.XLOOKUP($G773,$U:$U,$Y:$Y,""))</f>
        <v/>
      </c>
      <c r="J773" s="19" t="str">
        <f>IF(OR($A773="",$H773=""),"",IF($H773="Not in Web Tool","Unmatched",_xlfn.XLOOKUP($H773,'RAW Data'!$E:$E,'RAW Data'!$F:$F,"Unmapped")))</f>
        <v/>
      </c>
      <c r="K773" s="19" t="str">
        <f t="shared" ref="K773:K836" si="158">_xlfn.IFS($J773="Yes","YES",$J773="","",$J773="No","NO",$J773="Not Productive",$H773,TRUE,$J773)</f>
        <v/>
      </c>
      <c r="M773" s="21" t="str">
        <f t="shared" ref="M773:M836" si="159">IF(ISNUMBER($E773),ROUND($E773*1440,0),"")</f>
        <v/>
      </c>
      <c r="N773" s="21" t="str">
        <f t="shared" ref="N773:N836" si="160">IF(AND(ISNUMBER($E773),ISNUMBER($F773)),ROUND($F773*1440,0)+IF($F773&lt;=$E773,1440,0),"")</f>
        <v/>
      </c>
      <c r="P773" s="22" t="s">
        <v>34</v>
      </c>
      <c r="Q773" s="23">
        <v>769</v>
      </c>
      <c r="R773" s="23" t="str">
        <f>IF($C$3="Live Paste",IF($P773="","",$P773&amp;""),IF($AD$3="","",INDEX('Extraction History'!$A$3:$DT$9102,$Q773,$AD$3)&amp;""))</f>
        <v>Employee State</v>
      </c>
      <c r="S773" s="23">
        <f t="shared" si="154"/>
        <v>4611</v>
      </c>
      <c r="T773" s="23" t="str">
        <f t="shared" ref="T773:T836" si="161">_xlfn.XLOOKUP($S773,$Q$5:$Q$9104,$R$5:$R$9104,"")</f>
        <v/>
      </c>
      <c r="U773" s="23" t="str">
        <f t="shared" ref="U773:U836" si="162">IFERROR(_xlfn.TEXTBEFORE($T773,_xlfn.UNICHAR(160),1),"")</f>
        <v/>
      </c>
      <c r="V773" s="24" t="str">
        <f t="shared" ref="V773:V836" si="163">IF($U773="","",_xlfn.TEXTAFTER($T773,_xlfn.UNICHAR(160),1))</f>
        <v/>
      </c>
      <c r="W773" s="23">
        <f t="shared" si="155"/>
        <v>4612</v>
      </c>
      <c r="X773" s="23" t="str">
        <f t="shared" ref="X773:X836" si="164">_xlfn.XLOOKUP($W773,$Q$5:$Q$9104,$R$5:$R$9104,"")</f>
        <v/>
      </c>
      <c r="Y773" s="23" t="str">
        <f t="shared" ref="Y773:Y836" si="165">IFERROR(IF($Z773="","",TRIM(SUBSTITUTE(_xlfn.TEXTAFTER($X773,_xlfn.UNICHAR(160)&amp;"·",1),_xlfn.UNICHAR(160)," "))),"")</f>
        <v/>
      </c>
      <c r="Z773" s="23" t="str">
        <f t="shared" ref="Z773:Z836" si="166">IFERROR(_xlfn.TEXTBEFORE($X773,_xlfn.UNICHAR(160),1),$X773)</f>
        <v/>
      </c>
      <c r="AA773" s="25" t="str">
        <f>IF($U773="","",IF(COUNTIF(HC!$C:$C,$U773)&gt;0,"Y",IF(COUNTIF($U$5:$U773,$U773)=1,"N","dup")))</f>
        <v/>
      </c>
    </row>
    <row r="774" spans="1:27" x14ac:dyDescent="0.3">
      <c r="A774" s="19" t="str">
        <f>IF(INDEX('Agents Shift'!$B:$B,ROW())="","",INDEX('Agents Shift'!$B:$B,ROW()))</f>
        <v/>
      </c>
      <c r="B774" s="20" t="str">
        <f>IF($A774="","",_xlfn.XLOOKUP($A774,HC!$A:$A,HC!$B:$B,""))</f>
        <v/>
      </c>
      <c r="C774" s="19" t="str">
        <f>IF($A774="","",_xlfn.XLOOKUP($A774,HC!$A:$A,HC!$E:$E,""))</f>
        <v/>
      </c>
      <c r="D774" s="20" t="str">
        <f>IF($A774="","",_xlfn.XLOOKUP($A774,HC!$A:$A,HC!$D:$D,""))</f>
        <v/>
      </c>
      <c r="E774" s="68" t="str">
        <f>IF(OR($A774="",$AE$3=""),"",IFERROR(IF(ISBLANK(INDEX('Agents Shift'!$F:$S,MATCH($A774,'Agents Shift'!$B:$B,0),$AE$3)),"",INDEX('Agents Shift'!$F:$S,MATCH($A774,'Agents Shift'!$B:$B,0),$AE$3)),""))</f>
        <v/>
      </c>
      <c r="F774" s="68" t="str">
        <f>IF(OR($A774="",$AE$3=""),"",IFERROR(IF(ISBLANK(INDEX('Agents Shift'!$F:$S,MATCH($A774,'Agents Shift'!$B:$B,0),$AE$3+1)),"",INDEX('Agents Shift'!$F:$S,MATCH($A774,'Agents Shift'!$B:$B,0),$AE$3+1)),""))</f>
        <v/>
      </c>
      <c r="G774" s="20" t="str">
        <f>IF($A774="","",_xlfn.XLOOKUP($A774,HC!$A:$A,HC!$C:$C,""))</f>
        <v/>
      </c>
      <c r="H774" s="20" t="str">
        <f t="shared" si="156"/>
        <v/>
      </c>
      <c r="I774" s="19" t="str">
        <f t="shared" si="157"/>
        <v/>
      </c>
      <c r="J774" s="19" t="str">
        <f>IF(OR($A774="",$H774=""),"",IF($H774="Not in Web Tool","Unmatched",_xlfn.XLOOKUP($H774,'RAW Data'!$E:$E,'RAW Data'!$F:$F,"Unmapped")))</f>
        <v/>
      </c>
      <c r="K774" s="19" t="str">
        <f t="shared" si="158"/>
        <v/>
      </c>
      <c r="M774" s="21" t="str">
        <f t="shared" si="159"/>
        <v/>
      </c>
      <c r="N774" s="21" t="str">
        <f t="shared" si="160"/>
        <v/>
      </c>
      <c r="P774" s="22" t="s">
        <v>39</v>
      </c>
      <c r="Q774" s="23">
        <v>770</v>
      </c>
      <c r="R774" s="23" t="str">
        <f>IF($C$3="Live Paste",IF($P774="","",$P774&amp;""),IF($AD$3="","",INDEX('Extraction History'!$A$3:$DT$9102,$Q774,$AD$3)&amp;""))</f>
        <v>DA</v>
      </c>
      <c r="S774" s="23">
        <f t="shared" ref="S774:S837" si="167">S773+6</f>
        <v>4617</v>
      </c>
      <c r="T774" s="23" t="str">
        <f t="shared" si="161"/>
        <v/>
      </c>
      <c r="U774" s="23" t="str">
        <f t="shared" si="162"/>
        <v/>
      </c>
      <c r="V774" s="24" t="str">
        <f t="shared" si="163"/>
        <v/>
      </c>
      <c r="W774" s="23">
        <f t="shared" ref="W774:W837" si="168">W773+6</f>
        <v>4618</v>
      </c>
      <c r="X774" s="23" t="str">
        <f t="shared" si="164"/>
        <v/>
      </c>
      <c r="Y774" s="23" t="str">
        <f t="shared" si="165"/>
        <v/>
      </c>
      <c r="Z774" s="23" t="str">
        <f t="shared" si="166"/>
        <v/>
      </c>
      <c r="AA774" s="25" t="str">
        <f>IF($U774="","",IF(COUNTIF(HC!$C:$C,$U774)&gt;0,"Y",IF(COUNTIF($U$5:$U774,$U774)=1,"N","dup")))</f>
        <v/>
      </c>
    </row>
    <row r="775" spans="1:27" x14ac:dyDescent="0.3">
      <c r="A775" s="19" t="str">
        <f>IF(INDEX('Agents Shift'!$B:$B,ROW())="","",INDEX('Agents Shift'!$B:$B,ROW()))</f>
        <v/>
      </c>
      <c r="B775" s="20" t="str">
        <f>IF($A775="","",_xlfn.XLOOKUP($A775,HC!$A:$A,HC!$B:$B,""))</f>
        <v/>
      </c>
      <c r="C775" s="19" t="str">
        <f>IF($A775="","",_xlfn.XLOOKUP($A775,HC!$A:$A,HC!$E:$E,""))</f>
        <v/>
      </c>
      <c r="D775" s="20" t="str">
        <f>IF($A775="","",_xlfn.XLOOKUP($A775,HC!$A:$A,HC!$D:$D,""))</f>
        <v/>
      </c>
      <c r="E775" s="68" t="str">
        <f>IF(OR($A775="",$AE$3=""),"",IFERROR(IF(ISBLANK(INDEX('Agents Shift'!$F:$S,MATCH($A775,'Agents Shift'!$B:$B,0),$AE$3)),"",INDEX('Agents Shift'!$F:$S,MATCH($A775,'Agents Shift'!$B:$B,0),$AE$3)),""))</f>
        <v/>
      </c>
      <c r="F775" s="68" t="str">
        <f>IF(OR($A775="",$AE$3=""),"",IFERROR(IF(ISBLANK(INDEX('Agents Shift'!$F:$S,MATCH($A775,'Agents Shift'!$B:$B,0),$AE$3+1)),"",INDEX('Agents Shift'!$F:$S,MATCH($A775,'Agents Shift'!$B:$B,0),$AE$3+1)),""))</f>
        <v/>
      </c>
      <c r="G775" s="20" t="str">
        <f>IF($A775="","",_xlfn.XLOOKUP($A775,HC!$A:$A,HC!$C:$C,""))</f>
        <v/>
      </c>
      <c r="H775" s="20" t="str">
        <f t="shared" si="156"/>
        <v/>
      </c>
      <c r="I775" s="19" t="str">
        <f t="shared" si="157"/>
        <v/>
      </c>
      <c r="J775" s="19" t="str">
        <f>IF(OR($A775="",$H775=""),"",IF($H775="Not in Web Tool","Unmatched",_xlfn.XLOOKUP($H775,'RAW Data'!$E:$E,'RAW Data'!$F:$F,"Unmapped")))</f>
        <v/>
      </c>
      <c r="K775" s="19" t="str">
        <f t="shared" si="158"/>
        <v/>
      </c>
      <c r="M775" s="21" t="str">
        <f t="shared" si="159"/>
        <v/>
      </c>
      <c r="N775" s="21" t="str">
        <f t="shared" si="160"/>
        <v/>
      </c>
      <c r="P775" s="22" t="s">
        <v>390</v>
      </c>
      <c r="Q775" s="23">
        <v>771</v>
      </c>
      <c r="R775" s="23" t="str">
        <f>IF($C$3="Live Paste",IF($P775="","",$P775&amp;""),IF($AD$3="","",INDEX('Extraction History'!$A$3:$DT$9102,$Q775,$AD$3)&amp;""))</f>
        <v>Dummy_USR 52 25220</v>
      </c>
      <c r="S775" s="23">
        <f t="shared" si="167"/>
        <v>4623</v>
      </c>
      <c r="T775" s="23" t="str">
        <f t="shared" si="161"/>
        <v/>
      </c>
      <c r="U775" s="23" t="str">
        <f t="shared" si="162"/>
        <v/>
      </c>
      <c r="V775" s="24" t="str">
        <f t="shared" si="163"/>
        <v/>
      </c>
      <c r="W775" s="23">
        <f t="shared" si="168"/>
        <v>4624</v>
      </c>
      <c r="X775" s="23" t="str">
        <f t="shared" si="164"/>
        <v/>
      </c>
      <c r="Y775" s="23" t="str">
        <f t="shared" si="165"/>
        <v/>
      </c>
      <c r="Z775" s="23" t="str">
        <f t="shared" si="166"/>
        <v/>
      </c>
      <c r="AA775" s="25" t="str">
        <f>IF($U775="","",IF(COUNTIF(HC!$C:$C,$U775)&gt;0,"Y",IF(COUNTIF($U$5:$U775,$U775)=1,"N","dup")))</f>
        <v/>
      </c>
    </row>
    <row r="776" spans="1:27" x14ac:dyDescent="0.3">
      <c r="A776" s="19" t="str">
        <f>IF(INDEX('Agents Shift'!$B:$B,ROW())="","",INDEX('Agents Shift'!$B:$B,ROW()))</f>
        <v/>
      </c>
      <c r="B776" s="20" t="str">
        <f>IF($A776="","",_xlfn.XLOOKUP($A776,HC!$A:$A,HC!$B:$B,""))</f>
        <v/>
      </c>
      <c r="C776" s="19" t="str">
        <f>IF($A776="","",_xlfn.XLOOKUP($A776,HC!$A:$A,HC!$E:$E,""))</f>
        <v/>
      </c>
      <c r="D776" s="20" t="str">
        <f>IF($A776="","",_xlfn.XLOOKUP($A776,HC!$A:$A,HC!$D:$D,""))</f>
        <v/>
      </c>
      <c r="E776" s="68" t="str">
        <f>IF(OR($A776="",$AE$3=""),"",IFERROR(IF(ISBLANK(INDEX('Agents Shift'!$F:$S,MATCH($A776,'Agents Shift'!$B:$B,0),$AE$3)),"",INDEX('Agents Shift'!$F:$S,MATCH($A776,'Agents Shift'!$B:$B,0),$AE$3)),""))</f>
        <v/>
      </c>
      <c r="F776" s="68" t="str">
        <f>IF(OR($A776="",$AE$3=""),"",IFERROR(IF(ISBLANK(INDEX('Agents Shift'!$F:$S,MATCH($A776,'Agents Shift'!$B:$B,0),$AE$3+1)),"",INDEX('Agents Shift'!$F:$S,MATCH($A776,'Agents Shift'!$B:$B,0),$AE$3+1)),""))</f>
        <v/>
      </c>
      <c r="G776" s="20" t="str">
        <f>IF($A776="","",_xlfn.XLOOKUP($A776,HC!$A:$A,HC!$C:$C,""))</f>
        <v/>
      </c>
      <c r="H776" s="20" t="str">
        <f t="shared" si="156"/>
        <v/>
      </c>
      <c r="I776" s="19" t="str">
        <f t="shared" si="157"/>
        <v/>
      </c>
      <c r="J776" s="19" t="str">
        <f>IF(OR($A776="",$H776=""),"",IF($H776="Not in Web Tool","Unmatched",_xlfn.XLOOKUP($H776,'RAW Data'!$E:$E,'RAW Data'!$F:$F,"Unmapped")))</f>
        <v/>
      </c>
      <c r="K776" s="19" t="str">
        <f t="shared" si="158"/>
        <v/>
      </c>
      <c r="M776" s="21" t="str">
        <f t="shared" si="159"/>
        <v/>
      </c>
      <c r="N776" s="21" t="str">
        <f t="shared" si="160"/>
        <v/>
      </c>
      <c r="P776" s="22" t="s">
        <v>391</v>
      </c>
      <c r="Q776" s="23">
        <v>772</v>
      </c>
      <c r="R776" s="23" t="str">
        <f>IF($C$3="Live Paste",IF($P776="","",$P776&amp;""),IF($AD$3="","",INDEX('Extraction History'!$A$3:$DT$9102,$Q776,$AD$3)&amp;""))</f>
        <v>Offline · 3:13:58:07</v>
      </c>
      <c r="S776" s="23">
        <f t="shared" si="167"/>
        <v>4629</v>
      </c>
      <c r="T776" s="23" t="str">
        <f t="shared" si="161"/>
        <v/>
      </c>
      <c r="U776" s="23" t="str">
        <f t="shared" si="162"/>
        <v/>
      </c>
      <c r="V776" s="24" t="str">
        <f t="shared" si="163"/>
        <v/>
      </c>
      <c r="W776" s="23">
        <f t="shared" si="168"/>
        <v>4630</v>
      </c>
      <c r="X776" s="23" t="str">
        <f t="shared" si="164"/>
        <v/>
      </c>
      <c r="Y776" s="23" t="str">
        <f t="shared" si="165"/>
        <v/>
      </c>
      <c r="Z776" s="23" t="str">
        <f t="shared" si="166"/>
        <v/>
      </c>
      <c r="AA776" s="25" t="str">
        <f>IF($U776="","",IF(COUNTIF(HC!$C:$C,$U776)&gt;0,"Y",IF(COUNTIF($U$5:$U776,$U776)=1,"N","dup")))</f>
        <v/>
      </c>
    </row>
    <row r="777" spans="1:27" x14ac:dyDescent="0.3">
      <c r="A777" s="19" t="str">
        <f>IF(INDEX('Agents Shift'!$B:$B,ROW())="","",INDEX('Agents Shift'!$B:$B,ROW()))</f>
        <v/>
      </c>
      <c r="B777" s="20" t="str">
        <f>IF($A777="","",_xlfn.XLOOKUP($A777,HC!$A:$A,HC!$B:$B,""))</f>
        <v/>
      </c>
      <c r="C777" s="19" t="str">
        <f>IF($A777="","",_xlfn.XLOOKUP($A777,HC!$A:$A,HC!$E:$E,""))</f>
        <v/>
      </c>
      <c r="D777" s="20" t="str">
        <f>IF($A777="","",_xlfn.XLOOKUP($A777,HC!$A:$A,HC!$D:$D,""))</f>
        <v/>
      </c>
      <c r="E777" s="68" t="str">
        <f>IF(OR($A777="",$AE$3=""),"",IFERROR(IF(ISBLANK(INDEX('Agents Shift'!$F:$S,MATCH($A777,'Agents Shift'!$B:$B,0),$AE$3)),"",INDEX('Agents Shift'!$F:$S,MATCH($A777,'Agents Shift'!$B:$B,0),$AE$3)),""))</f>
        <v/>
      </c>
      <c r="F777" s="68" t="str">
        <f>IF(OR($A777="",$AE$3=""),"",IFERROR(IF(ISBLANK(INDEX('Agents Shift'!$F:$S,MATCH($A777,'Agents Shift'!$B:$B,0),$AE$3+1)),"",INDEX('Agents Shift'!$F:$S,MATCH($A777,'Agents Shift'!$B:$B,0),$AE$3+1)),""))</f>
        <v/>
      </c>
      <c r="G777" s="20" t="str">
        <f>IF($A777="","",_xlfn.XLOOKUP($A777,HC!$A:$A,HC!$C:$C,""))</f>
        <v/>
      </c>
      <c r="H777" s="20" t="str">
        <f t="shared" si="156"/>
        <v/>
      </c>
      <c r="I777" s="19" t="str">
        <f t="shared" si="157"/>
        <v/>
      </c>
      <c r="J777" s="19" t="str">
        <f>IF(OR($A777="",$H777=""),"",IF($H777="Not in Web Tool","Unmatched",_xlfn.XLOOKUP($H777,'RAW Data'!$E:$E,'RAW Data'!$F:$F,"Unmapped")))</f>
        <v/>
      </c>
      <c r="K777" s="19" t="str">
        <f t="shared" si="158"/>
        <v/>
      </c>
      <c r="M777" s="21" t="str">
        <f t="shared" si="159"/>
        <v/>
      </c>
      <c r="N777" s="21" t="str">
        <f t="shared" si="160"/>
        <v/>
      </c>
      <c r="P777" s="22" t="s">
        <v>119</v>
      </c>
      <c r="Q777" s="23">
        <v>773</v>
      </c>
      <c r="R777" s="23" t="str">
        <f>IF($C$3="Live Paste",IF($P777="","",$P777&amp;""),IF($AD$3="","",INDEX('Extraction History'!$A$3:$DT$9102,$Q777,$AD$3)&amp;""))</f>
        <v> 0  0  0</v>
      </c>
      <c r="S777" s="23">
        <f t="shared" si="167"/>
        <v>4635</v>
      </c>
      <c r="T777" s="23" t="str">
        <f t="shared" si="161"/>
        <v/>
      </c>
      <c r="U777" s="23" t="str">
        <f t="shared" si="162"/>
        <v/>
      </c>
      <c r="V777" s="24" t="str">
        <f t="shared" si="163"/>
        <v/>
      </c>
      <c r="W777" s="23">
        <f t="shared" si="168"/>
        <v>4636</v>
      </c>
      <c r="X777" s="23" t="str">
        <f t="shared" si="164"/>
        <v/>
      </c>
      <c r="Y777" s="23" t="str">
        <f t="shared" si="165"/>
        <v/>
      </c>
      <c r="Z777" s="23" t="str">
        <f t="shared" si="166"/>
        <v/>
      </c>
      <c r="AA777" s="25" t="str">
        <f>IF($U777="","",IF(COUNTIF(HC!$C:$C,$U777)&gt;0,"Y",IF(COUNTIF($U$5:$U777,$U777)=1,"N","dup")))</f>
        <v/>
      </c>
    </row>
    <row r="778" spans="1:27" x14ac:dyDescent="0.3">
      <c r="A778" s="19" t="str">
        <f>IF(INDEX('Agents Shift'!$B:$B,ROW())="","",INDEX('Agents Shift'!$B:$B,ROW()))</f>
        <v/>
      </c>
      <c r="B778" s="20" t="str">
        <f>IF($A778="","",_xlfn.XLOOKUP($A778,HC!$A:$A,HC!$B:$B,""))</f>
        <v/>
      </c>
      <c r="C778" s="19" t="str">
        <f>IF($A778="","",_xlfn.XLOOKUP($A778,HC!$A:$A,HC!$E:$E,""))</f>
        <v/>
      </c>
      <c r="D778" s="20" t="str">
        <f>IF($A778="","",_xlfn.XLOOKUP($A778,HC!$A:$A,HC!$D:$D,""))</f>
        <v/>
      </c>
      <c r="E778" s="68" t="str">
        <f>IF(OR($A778="",$AE$3=""),"",IFERROR(IF(ISBLANK(INDEX('Agents Shift'!$F:$S,MATCH($A778,'Agents Shift'!$B:$B,0),$AE$3)),"",INDEX('Agents Shift'!$F:$S,MATCH($A778,'Agents Shift'!$B:$B,0),$AE$3)),""))</f>
        <v/>
      </c>
      <c r="F778" s="68" t="str">
        <f>IF(OR($A778="",$AE$3=""),"",IFERROR(IF(ISBLANK(INDEX('Agents Shift'!$F:$S,MATCH($A778,'Agents Shift'!$B:$B,0),$AE$3+1)),"",INDEX('Agents Shift'!$F:$S,MATCH($A778,'Agents Shift'!$B:$B,0),$AE$3+1)),""))</f>
        <v/>
      </c>
      <c r="G778" s="20" t="str">
        <f>IF($A778="","",_xlfn.XLOOKUP($A778,HC!$A:$A,HC!$C:$C,""))</f>
        <v/>
      </c>
      <c r="H778" s="20" t="str">
        <f t="shared" si="156"/>
        <v/>
      </c>
      <c r="I778" s="19" t="str">
        <f t="shared" si="157"/>
        <v/>
      </c>
      <c r="J778" s="19" t="str">
        <f>IF(OR($A778="",$H778=""),"",IF($H778="Not in Web Tool","Unmatched",_xlfn.XLOOKUP($H778,'RAW Data'!$E:$E,'RAW Data'!$F:$F,"Unmapped")))</f>
        <v/>
      </c>
      <c r="K778" s="19" t="str">
        <f t="shared" si="158"/>
        <v/>
      </c>
      <c r="M778" s="21" t="str">
        <f t="shared" si="159"/>
        <v/>
      </c>
      <c r="N778" s="21" t="str">
        <f t="shared" si="160"/>
        <v/>
      </c>
      <c r="P778" s="22" t="s">
        <v>188</v>
      </c>
      <c r="Q778" s="23">
        <v>774</v>
      </c>
      <c r="R778" s="23" t="str">
        <f>IF($C$3="Live Paste",IF($P778="","",$P778&amp;""),IF($AD$3="","",INDEX('Extraction History'!$A$3:$DT$9102,$Q778,$AD$3)&amp;""))</f>
        <v> --:--:--  --:--:--  --:--:--</v>
      </c>
      <c r="S778" s="23">
        <f t="shared" si="167"/>
        <v>4641</v>
      </c>
      <c r="T778" s="23" t="str">
        <f t="shared" si="161"/>
        <v/>
      </c>
      <c r="U778" s="23" t="str">
        <f t="shared" si="162"/>
        <v/>
      </c>
      <c r="V778" s="24" t="str">
        <f t="shared" si="163"/>
        <v/>
      </c>
      <c r="W778" s="23">
        <f t="shared" si="168"/>
        <v>4642</v>
      </c>
      <c r="X778" s="23" t="str">
        <f t="shared" si="164"/>
        <v/>
      </c>
      <c r="Y778" s="23" t="str">
        <f t="shared" si="165"/>
        <v/>
      </c>
      <c r="Z778" s="23" t="str">
        <f t="shared" si="166"/>
        <v/>
      </c>
      <c r="AA778" s="25" t="str">
        <f>IF($U778="","",IF(COUNTIF(HC!$C:$C,$U778)&gt;0,"Y",IF(COUNTIF($U$5:$U778,$U778)=1,"N","dup")))</f>
        <v/>
      </c>
    </row>
    <row r="779" spans="1:27" x14ac:dyDescent="0.3">
      <c r="A779" s="19" t="str">
        <f>IF(INDEX('Agents Shift'!$B:$B,ROW())="","",INDEX('Agents Shift'!$B:$B,ROW()))</f>
        <v/>
      </c>
      <c r="B779" s="20" t="str">
        <f>IF($A779="","",_xlfn.XLOOKUP($A779,HC!$A:$A,HC!$B:$B,""))</f>
        <v/>
      </c>
      <c r="C779" s="19" t="str">
        <f>IF($A779="","",_xlfn.XLOOKUP($A779,HC!$A:$A,HC!$E:$E,""))</f>
        <v/>
      </c>
      <c r="D779" s="20" t="str">
        <f>IF($A779="","",_xlfn.XLOOKUP($A779,HC!$A:$A,HC!$D:$D,""))</f>
        <v/>
      </c>
      <c r="E779" s="68" t="str">
        <f>IF(OR($A779="",$AE$3=""),"",IFERROR(IF(ISBLANK(INDEX('Agents Shift'!$F:$S,MATCH($A779,'Agents Shift'!$B:$B,0),$AE$3)),"",INDEX('Agents Shift'!$F:$S,MATCH($A779,'Agents Shift'!$B:$B,0),$AE$3)),""))</f>
        <v/>
      </c>
      <c r="F779" s="68" t="str">
        <f>IF(OR($A779="",$AE$3=""),"",IFERROR(IF(ISBLANK(INDEX('Agents Shift'!$F:$S,MATCH($A779,'Agents Shift'!$B:$B,0),$AE$3+1)),"",INDEX('Agents Shift'!$F:$S,MATCH($A779,'Agents Shift'!$B:$B,0),$AE$3+1)),""))</f>
        <v/>
      </c>
      <c r="G779" s="20" t="str">
        <f>IF($A779="","",_xlfn.XLOOKUP($A779,HC!$A:$A,HC!$C:$C,""))</f>
        <v/>
      </c>
      <c r="H779" s="20" t="str">
        <f t="shared" si="156"/>
        <v/>
      </c>
      <c r="I779" s="19" t="str">
        <f t="shared" si="157"/>
        <v/>
      </c>
      <c r="J779" s="19" t="str">
        <f>IF(OR($A779="",$H779=""),"",IF($H779="Not in Web Tool","Unmatched",_xlfn.XLOOKUP($H779,'RAW Data'!$E:$E,'RAW Data'!$F:$F,"Unmapped")))</f>
        <v/>
      </c>
      <c r="K779" s="19" t="str">
        <f t="shared" si="158"/>
        <v/>
      </c>
      <c r="M779" s="21" t="str">
        <f t="shared" si="159"/>
        <v/>
      </c>
      <c r="N779" s="21" t="str">
        <f t="shared" si="160"/>
        <v/>
      </c>
      <c r="P779" s="22" t="s">
        <v>34</v>
      </c>
      <c r="Q779" s="23">
        <v>775</v>
      </c>
      <c r="R779" s="23" t="str">
        <f>IF($C$3="Live Paste",IF($P779="","",$P779&amp;""),IF($AD$3="","",INDEX('Extraction History'!$A$3:$DT$9102,$Q779,$AD$3)&amp;""))</f>
        <v>Employee State</v>
      </c>
      <c r="S779" s="23">
        <f t="shared" si="167"/>
        <v>4647</v>
      </c>
      <c r="T779" s="23" t="str">
        <f t="shared" si="161"/>
        <v/>
      </c>
      <c r="U779" s="23" t="str">
        <f t="shared" si="162"/>
        <v/>
      </c>
      <c r="V779" s="24" t="str">
        <f t="shared" si="163"/>
        <v/>
      </c>
      <c r="W779" s="23">
        <f t="shared" si="168"/>
        <v>4648</v>
      </c>
      <c r="X779" s="23" t="str">
        <f t="shared" si="164"/>
        <v/>
      </c>
      <c r="Y779" s="23" t="str">
        <f t="shared" si="165"/>
        <v/>
      </c>
      <c r="Z779" s="23" t="str">
        <f t="shared" si="166"/>
        <v/>
      </c>
      <c r="AA779" s="25" t="str">
        <f>IF($U779="","",IF(COUNTIF(HC!$C:$C,$U779)&gt;0,"Y",IF(COUNTIF($U$5:$U779,$U779)=1,"N","dup")))</f>
        <v/>
      </c>
    </row>
    <row r="780" spans="1:27" x14ac:dyDescent="0.3">
      <c r="A780" s="19" t="str">
        <f>IF(INDEX('Agents Shift'!$B:$B,ROW())="","",INDEX('Agents Shift'!$B:$B,ROW()))</f>
        <v/>
      </c>
      <c r="B780" s="20" t="str">
        <f>IF($A780="","",_xlfn.XLOOKUP($A780,HC!$A:$A,HC!$B:$B,""))</f>
        <v/>
      </c>
      <c r="C780" s="19" t="str">
        <f>IF($A780="","",_xlfn.XLOOKUP($A780,HC!$A:$A,HC!$E:$E,""))</f>
        <v/>
      </c>
      <c r="D780" s="20" t="str">
        <f>IF($A780="","",_xlfn.XLOOKUP($A780,HC!$A:$A,HC!$D:$D,""))</f>
        <v/>
      </c>
      <c r="E780" s="68" t="str">
        <f>IF(OR($A780="",$AE$3=""),"",IFERROR(IF(ISBLANK(INDEX('Agents Shift'!$F:$S,MATCH($A780,'Agents Shift'!$B:$B,0),$AE$3)),"",INDEX('Agents Shift'!$F:$S,MATCH($A780,'Agents Shift'!$B:$B,0),$AE$3)),""))</f>
        <v/>
      </c>
      <c r="F780" s="68" t="str">
        <f>IF(OR($A780="",$AE$3=""),"",IFERROR(IF(ISBLANK(INDEX('Agents Shift'!$F:$S,MATCH($A780,'Agents Shift'!$B:$B,0),$AE$3+1)),"",INDEX('Agents Shift'!$F:$S,MATCH($A780,'Agents Shift'!$B:$B,0),$AE$3+1)),""))</f>
        <v/>
      </c>
      <c r="G780" s="20" t="str">
        <f>IF($A780="","",_xlfn.XLOOKUP($A780,HC!$A:$A,HC!$C:$C,""))</f>
        <v/>
      </c>
      <c r="H780" s="20" t="str">
        <f t="shared" si="156"/>
        <v/>
      </c>
      <c r="I780" s="19" t="str">
        <f t="shared" si="157"/>
        <v/>
      </c>
      <c r="J780" s="19" t="str">
        <f>IF(OR($A780="",$H780=""),"",IF($H780="Not in Web Tool","Unmatched",_xlfn.XLOOKUP($H780,'RAW Data'!$E:$E,'RAW Data'!$F:$F,"Unmapped")))</f>
        <v/>
      </c>
      <c r="K780" s="19" t="str">
        <f t="shared" si="158"/>
        <v/>
      </c>
      <c r="M780" s="21" t="str">
        <f t="shared" si="159"/>
        <v/>
      </c>
      <c r="N780" s="21" t="str">
        <f t="shared" si="160"/>
        <v/>
      </c>
      <c r="P780" s="22" t="s">
        <v>39</v>
      </c>
      <c r="Q780" s="23">
        <v>776</v>
      </c>
      <c r="R780" s="23" t="str">
        <f>IF($C$3="Live Paste",IF($P780="","",$P780&amp;""),IF($AD$3="","",INDEX('Extraction History'!$A$3:$DT$9102,$Q780,$AD$3)&amp;""))</f>
        <v>DA</v>
      </c>
      <c r="S780" s="23">
        <f t="shared" si="167"/>
        <v>4653</v>
      </c>
      <c r="T780" s="23" t="str">
        <f t="shared" si="161"/>
        <v/>
      </c>
      <c r="U780" s="23" t="str">
        <f t="shared" si="162"/>
        <v/>
      </c>
      <c r="V780" s="24" t="str">
        <f t="shared" si="163"/>
        <v/>
      </c>
      <c r="W780" s="23">
        <f t="shared" si="168"/>
        <v>4654</v>
      </c>
      <c r="X780" s="23" t="str">
        <f t="shared" si="164"/>
        <v/>
      </c>
      <c r="Y780" s="23" t="str">
        <f t="shared" si="165"/>
        <v/>
      </c>
      <c r="Z780" s="23" t="str">
        <f t="shared" si="166"/>
        <v/>
      </c>
      <c r="AA780" s="25" t="str">
        <f>IF($U780="","",IF(COUNTIF(HC!$C:$C,$U780)&gt;0,"Y",IF(COUNTIF($U$5:$U780,$U780)=1,"N","dup")))</f>
        <v/>
      </c>
    </row>
    <row r="781" spans="1:27" x14ac:dyDescent="0.3">
      <c r="A781" s="19" t="str">
        <f>IF(INDEX('Agents Shift'!$B:$B,ROW())="","",INDEX('Agents Shift'!$B:$B,ROW()))</f>
        <v/>
      </c>
      <c r="B781" s="20" t="str">
        <f>IF($A781="","",_xlfn.XLOOKUP($A781,HC!$A:$A,HC!$B:$B,""))</f>
        <v/>
      </c>
      <c r="C781" s="19" t="str">
        <f>IF($A781="","",_xlfn.XLOOKUP($A781,HC!$A:$A,HC!$E:$E,""))</f>
        <v/>
      </c>
      <c r="D781" s="20" t="str">
        <f>IF($A781="","",_xlfn.XLOOKUP($A781,HC!$A:$A,HC!$D:$D,""))</f>
        <v/>
      </c>
      <c r="E781" s="68" t="str">
        <f>IF(OR($A781="",$AE$3=""),"",IFERROR(IF(ISBLANK(INDEX('Agents Shift'!$F:$S,MATCH($A781,'Agents Shift'!$B:$B,0),$AE$3)),"",INDEX('Agents Shift'!$F:$S,MATCH($A781,'Agents Shift'!$B:$B,0),$AE$3)),""))</f>
        <v/>
      </c>
      <c r="F781" s="68" t="str">
        <f>IF(OR($A781="",$AE$3=""),"",IFERROR(IF(ISBLANK(INDEX('Agents Shift'!$F:$S,MATCH($A781,'Agents Shift'!$B:$B,0),$AE$3+1)),"",INDEX('Agents Shift'!$F:$S,MATCH($A781,'Agents Shift'!$B:$B,0),$AE$3+1)),""))</f>
        <v/>
      </c>
      <c r="G781" s="20" t="str">
        <f>IF($A781="","",_xlfn.XLOOKUP($A781,HC!$A:$A,HC!$C:$C,""))</f>
        <v/>
      </c>
      <c r="H781" s="20" t="str">
        <f t="shared" si="156"/>
        <v/>
      </c>
      <c r="I781" s="19" t="str">
        <f t="shared" si="157"/>
        <v/>
      </c>
      <c r="J781" s="19" t="str">
        <f>IF(OR($A781="",$H781=""),"",IF($H781="Not in Web Tool","Unmatched",_xlfn.XLOOKUP($H781,'RAW Data'!$E:$E,'RAW Data'!$F:$F,"Unmapped")))</f>
        <v/>
      </c>
      <c r="K781" s="19" t="str">
        <f t="shared" si="158"/>
        <v/>
      </c>
      <c r="M781" s="21" t="str">
        <f t="shared" si="159"/>
        <v/>
      </c>
      <c r="N781" s="21" t="str">
        <f t="shared" si="160"/>
        <v/>
      </c>
      <c r="P781" s="22" t="s">
        <v>392</v>
      </c>
      <c r="Q781" s="23">
        <v>777</v>
      </c>
      <c r="R781" s="23" t="str">
        <f>IF($C$3="Live Paste",IF($P781="","",$P781&amp;""),IF($AD$3="","",INDEX('Extraction History'!$A$3:$DT$9102,$Q781,$AD$3)&amp;""))</f>
        <v>Dummy_USR 51 20273</v>
      </c>
      <c r="S781" s="23">
        <f t="shared" si="167"/>
        <v>4659</v>
      </c>
      <c r="T781" s="23" t="str">
        <f t="shared" si="161"/>
        <v/>
      </c>
      <c r="U781" s="23" t="str">
        <f t="shared" si="162"/>
        <v/>
      </c>
      <c r="V781" s="24" t="str">
        <f t="shared" si="163"/>
        <v/>
      </c>
      <c r="W781" s="23">
        <f t="shared" si="168"/>
        <v>4660</v>
      </c>
      <c r="X781" s="23" t="str">
        <f t="shared" si="164"/>
        <v/>
      </c>
      <c r="Y781" s="23" t="str">
        <f t="shared" si="165"/>
        <v/>
      </c>
      <c r="Z781" s="23" t="str">
        <f t="shared" si="166"/>
        <v/>
      </c>
      <c r="AA781" s="25" t="str">
        <f>IF($U781="","",IF(COUNTIF(HC!$C:$C,$U781)&gt;0,"Y",IF(COUNTIF($U$5:$U781,$U781)=1,"N","dup")))</f>
        <v/>
      </c>
    </row>
    <row r="782" spans="1:27" x14ac:dyDescent="0.3">
      <c r="A782" s="19" t="str">
        <f>IF(INDEX('Agents Shift'!$B:$B,ROW())="","",INDEX('Agents Shift'!$B:$B,ROW()))</f>
        <v/>
      </c>
      <c r="B782" s="20" t="str">
        <f>IF($A782="","",_xlfn.XLOOKUP($A782,HC!$A:$A,HC!$B:$B,""))</f>
        <v/>
      </c>
      <c r="C782" s="19" t="str">
        <f>IF($A782="","",_xlfn.XLOOKUP($A782,HC!$A:$A,HC!$E:$E,""))</f>
        <v/>
      </c>
      <c r="D782" s="20" t="str">
        <f>IF($A782="","",_xlfn.XLOOKUP($A782,HC!$A:$A,HC!$D:$D,""))</f>
        <v/>
      </c>
      <c r="E782" s="68" t="str">
        <f>IF(OR($A782="",$AE$3=""),"",IFERROR(IF(ISBLANK(INDEX('Agents Shift'!$F:$S,MATCH($A782,'Agents Shift'!$B:$B,0),$AE$3)),"",INDEX('Agents Shift'!$F:$S,MATCH($A782,'Agents Shift'!$B:$B,0),$AE$3)),""))</f>
        <v/>
      </c>
      <c r="F782" s="68" t="str">
        <f>IF(OR($A782="",$AE$3=""),"",IFERROR(IF(ISBLANK(INDEX('Agents Shift'!$F:$S,MATCH($A782,'Agents Shift'!$B:$B,0),$AE$3+1)),"",INDEX('Agents Shift'!$F:$S,MATCH($A782,'Agents Shift'!$B:$B,0),$AE$3+1)),""))</f>
        <v/>
      </c>
      <c r="G782" s="20" t="str">
        <f>IF($A782="","",_xlfn.XLOOKUP($A782,HC!$A:$A,HC!$C:$C,""))</f>
        <v/>
      </c>
      <c r="H782" s="20" t="str">
        <f t="shared" si="156"/>
        <v/>
      </c>
      <c r="I782" s="19" t="str">
        <f t="shared" si="157"/>
        <v/>
      </c>
      <c r="J782" s="19" t="str">
        <f>IF(OR($A782="",$H782=""),"",IF($H782="Not in Web Tool","Unmatched",_xlfn.XLOOKUP($H782,'RAW Data'!$E:$E,'RAW Data'!$F:$F,"Unmapped")))</f>
        <v/>
      </c>
      <c r="K782" s="19" t="str">
        <f t="shared" si="158"/>
        <v/>
      </c>
      <c r="M782" s="21" t="str">
        <f t="shared" si="159"/>
        <v/>
      </c>
      <c r="N782" s="21" t="str">
        <f t="shared" si="160"/>
        <v/>
      </c>
      <c r="P782" s="22" t="s">
        <v>393</v>
      </c>
      <c r="Q782" s="23">
        <v>778</v>
      </c>
      <c r="R782" s="23" t="str">
        <f>IF($C$3="Live Paste",IF($P782="","",$P782&amp;""),IF($AD$3="","",INDEX('Extraction History'!$A$3:$DT$9102,$Q782,$AD$3)&amp;""))</f>
        <v>Break (NON MAN) · 07:45</v>
      </c>
      <c r="S782" s="23">
        <f t="shared" si="167"/>
        <v>4665</v>
      </c>
      <c r="T782" s="23" t="str">
        <f t="shared" si="161"/>
        <v/>
      </c>
      <c r="U782" s="23" t="str">
        <f t="shared" si="162"/>
        <v/>
      </c>
      <c r="V782" s="24" t="str">
        <f t="shared" si="163"/>
        <v/>
      </c>
      <c r="W782" s="23">
        <f t="shared" si="168"/>
        <v>4666</v>
      </c>
      <c r="X782" s="23" t="str">
        <f t="shared" si="164"/>
        <v/>
      </c>
      <c r="Y782" s="23" t="str">
        <f t="shared" si="165"/>
        <v/>
      </c>
      <c r="Z782" s="23" t="str">
        <f t="shared" si="166"/>
        <v/>
      </c>
      <c r="AA782" s="25" t="str">
        <f>IF($U782="","",IF(COUNTIF(HC!$C:$C,$U782)&gt;0,"Y",IF(COUNTIF($U$5:$U782,$U782)=1,"N","dup")))</f>
        <v/>
      </c>
    </row>
    <row r="783" spans="1:27" x14ac:dyDescent="0.3">
      <c r="A783" s="19" t="str">
        <f>IF(INDEX('Agents Shift'!$B:$B,ROW())="","",INDEX('Agents Shift'!$B:$B,ROW()))</f>
        <v/>
      </c>
      <c r="B783" s="20" t="str">
        <f>IF($A783="","",_xlfn.XLOOKUP($A783,HC!$A:$A,HC!$B:$B,""))</f>
        <v/>
      </c>
      <c r="C783" s="19" t="str">
        <f>IF($A783="","",_xlfn.XLOOKUP($A783,HC!$A:$A,HC!$E:$E,""))</f>
        <v/>
      </c>
      <c r="D783" s="20" t="str">
        <f>IF($A783="","",_xlfn.XLOOKUP($A783,HC!$A:$A,HC!$D:$D,""))</f>
        <v/>
      </c>
      <c r="E783" s="68" t="str">
        <f>IF(OR($A783="",$AE$3=""),"",IFERROR(IF(ISBLANK(INDEX('Agents Shift'!$F:$S,MATCH($A783,'Agents Shift'!$B:$B,0),$AE$3)),"",INDEX('Agents Shift'!$F:$S,MATCH($A783,'Agents Shift'!$B:$B,0),$AE$3)),""))</f>
        <v/>
      </c>
      <c r="F783" s="68" t="str">
        <f>IF(OR($A783="",$AE$3=""),"",IFERROR(IF(ISBLANK(INDEX('Agents Shift'!$F:$S,MATCH($A783,'Agents Shift'!$B:$B,0),$AE$3+1)),"",INDEX('Agents Shift'!$F:$S,MATCH($A783,'Agents Shift'!$B:$B,0),$AE$3+1)),""))</f>
        <v/>
      </c>
      <c r="G783" s="20" t="str">
        <f>IF($A783="","",_xlfn.XLOOKUP($A783,HC!$A:$A,HC!$C:$C,""))</f>
        <v/>
      </c>
      <c r="H783" s="20" t="str">
        <f t="shared" si="156"/>
        <v/>
      </c>
      <c r="I783" s="19" t="str">
        <f t="shared" si="157"/>
        <v/>
      </c>
      <c r="J783" s="19" t="str">
        <f>IF(OR($A783="",$H783=""),"",IF($H783="Not in Web Tool","Unmatched",_xlfn.XLOOKUP($H783,'RAW Data'!$E:$E,'RAW Data'!$F:$F,"Unmapped")))</f>
        <v/>
      </c>
      <c r="K783" s="19" t="str">
        <f t="shared" si="158"/>
        <v/>
      </c>
      <c r="M783" s="21" t="str">
        <f t="shared" si="159"/>
        <v/>
      </c>
      <c r="N783" s="21" t="str">
        <f t="shared" si="160"/>
        <v/>
      </c>
      <c r="P783" s="22" t="s">
        <v>394</v>
      </c>
      <c r="Q783" s="23">
        <v>779</v>
      </c>
      <c r="R783" s="23" t="str">
        <f>IF($C$3="Live Paste",IF($P783="","",$P783&amp;""),IF($AD$3="","",INDEX('Extraction History'!$A$3:$DT$9102,$Q783,$AD$3)&amp;""))</f>
        <v> 5  2  5</v>
      </c>
      <c r="S783" s="23">
        <f t="shared" si="167"/>
        <v>4671</v>
      </c>
      <c r="T783" s="23" t="str">
        <f t="shared" si="161"/>
        <v/>
      </c>
      <c r="U783" s="23" t="str">
        <f t="shared" si="162"/>
        <v/>
      </c>
      <c r="V783" s="24" t="str">
        <f t="shared" si="163"/>
        <v/>
      </c>
      <c r="W783" s="23">
        <f t="shared" si="168"/>
        <v>4672</v>
      </c>
      <c r="X783" s="23" t="str">
        <f t="shared" si="164"/>
        <v/>
      </c>
      <c r="Y783" s="23" t="str">
        <f t="shared" si="165"/>
        <v/>
      </c>
      <c r="Z783" s="23" t="str">
        <f t="shared" si="166"/>
        <v/>
      </c>
      <c r="AA783" s="25" t="str">
        <f>IF($U783="","",IF(COUNTIF(HC!$C:$C,$U783)&gt;0,"Y",IF(COUNTIF($U$5:$U783,$U783)=1,"N","dup")))</f>
        <v/>
      </c>
    </row>
    <row r="784" spans="1:27" x14ac:dyDescent="0.3">
      <c r="A784" s="19" t="str">
        <f>IF(INDEX('Agents Shift'!$B:$B,ROW())="","",INDEX('Agents Shift'!$B:$B,ROW()))</f>
        <v/>
      </c>
      <c r="B784" s="20" t="str">
        <f>IF($A784="","",_xlfn.XLOOKUP($A784,HC!$A:$A,HC!$B:$B,""))</f>
        <v/>
      </c>
      <c r="C784" s="19" t="str">
        <f>IF($A784="","",_xlfn.XLOOKUP($A784,HC!$A:$A,HC!$E:$E,""))</f>
        <v/>
      </c>
      <c r="D784" s="20" t="str">
        <f>IF($A784="","",_xlfn.XLOOKUP($A784,HC!$A:$A,HC!$D:$D,""))</f>
        <v/>
      </c>
      <c r="E784" s="68" t="str">
        <f>IF(OR($A784="",$AE$3=""),"",IFERROR(IF(ISBLANK(INDEX('Agents Shift'!$F:$S,MATCH($A784,'Agents Shift'!$B:$B,0),$AE$3)),"",INDEX('Agents Shift'!$F:$S,MATCH($A784,'Agents Shift'!$B:$B,0),$AE$3)),""))</f>
        <v/>
      </c>
      <c r="F784" s="68" t="str">
        <f>IF(OR($A784="",$AE$3=""),"",IFERROR(IF(ISBLANK(INDEX('Agents Shift'!$F:$S,MATCH($A784,'Agents Shift'!$B:$B,0),$AE$3+1)),"",INDEX('Agents Shift'!$F:$S,MATCH($A784,'Agents Shift'!$B:$B,0),$AE$3+1)),""))</f>
        <v/>
      </c>
      <c r="G784" s="20" t="str">
        <f>IF($A784="","",_xlfn.XLOOKUP($A784,HC!$A:$A,HC!$C:$C,""))</f>
        <v/>
      </c>
      <c r="H784" s="20" t="str">
        <f t="shared" si="156"/>
        <v/>
      </c>
      <c r="I784" s="19" t="str">
        <f t="shared" si="157"/>
        <v/>
      </c>
      <c r="J784" s="19" t="str">
        <f>IF(OR($A784="",$H784=""),"",IF($H784="Not in Web Tool","Unmatched",_xlfn.XLOOKUP($H784,'RAW Data'!$E:$E,'RAW Data'!$F:$F,"Unmapped")))</f>
        <v/>
      </c>
      <c r="K784" s="19" t="str">
        <f t="shared" si="158"/>
        <v/>
      </c>
      <c r="M784" s="21" t="str">
        <f t="shared" si="159"/>
        <v/>
      </c>
      <c r="N784" s="21" t="str">
        <f t="shared" si="160"/>
        <v/>
      </c>
      <c r="P784" s="22" t="s">
        <v>395</v>
      </c>
      <c r="Q784" s="23">
        <v>780</v>
      </c>
      <c r="R784" s="23" t="str">
        <f>IF($C$3="Live Paste",IF($P784="","",$P784&amp;""),IF($AD$3="","",INDEX('Extraction History'!$A$3:$DT$9102,$Q784,$AD$3)&amp;""))</f>
        <v> --:--:--  --:--:-- 9 June 2026 09:00 · 06:59:20</v>
      </c>
      <c r="S784" s="23">
        <f t="shared" si="167"/>
        <v>4677</v>
      </c>
      <c r="T784" s="23" t="str">
        <f t="shared" si="161"/>
        <v/>
      </c>
      <c r="U784" s="23" t="str">
        <f t="shared" si="162"/>
        <v/>
      </c>
      <c r="V784" s="24" t="str">
        <f t="shared" si="163"/>
        <v/>
      </c>
      <c r="W784" s="23">
        <f t="shared" si="168"/>
        <v>4678</v>
      </c>
      <c r="X784" s="23" t="str">
        <f t="shared" si="164"/>
        <v/>
      </c>
      <c r="Y784" s="23" t="str">
        <f t="shared" si="165"/>
        <v/>
      </c>
      <c r="Z784" s="23" t="str">
        <f t="shared" si="166"/>
        <v/>
      </c>
      <c r="AA784" s="25" t="str">
        <f>IF($U784="","",IF(COUNTIF(HC!$C:$C,$U784)&gt;0,"Y",IF(COUNTIF($U$5:$U784,$U784)=1,"N","dup")))</f>
        <v/>
      </c>
    </row>
    <row r="785" spans="1:27" x14ac:dyDescent="0.3">
      <c r="A785" s="19" t="str">
        <f>IF(INDEX('Agents Shift'!$B:$B,ROW())="","",INDEX('Agents Shift'!$B:$B,ROW()))</f>
        <v/>
      </c>
      <c r="B785" s="20" t="str">
        <f>IF($A785="","",_xlfn.XLOOKUP($A785,HC!$A:$A,HC!$B:$B,""))</f>
        <v/>
      </c>
      <c r="C785" s="19" t="str">
        <f>IF($A785="","",_xlfn.XLOOKUP($A785,HC!$A:$A,HC!$E:$E,""))</f>
        <v/>
      </c>
      <c r="D785" s="20" t="str">
        <f>IF($A785="","",_xlfn.XLOOKUP($A785,HC!$A:$A,HC!$D:$D,""))</f>
        <v/>
      </c>
      <c r="E785" s="68" t="str">
        <f>IF(OR($A785="",$AE$3=""),"",IFERROR(IF(ISBLANK(INDEX('Agents Shift'!$F:$S,MATCH($A785,'Agents Shift'!$B:$B,0),$AE$3)),"",INDEX('Agents Shift'!$F:$S,MATCH($A785,'Agents Shift'!$B:$B,0),$AE$3)),""))</f>
        <v/>
      </c>
      <c r="F785" s="68" t="str">
        <f>IF(OR($A785="",$AE$3=""),"",IFERROR(IF(ISBLANK(INDEX('Agents Shift'!$F:$S,MATCH($A785,'Agents Shift'!$B:$B,0),$AE$3+1)),"",INDEX('Agents Shift'!$F:$S,MATCH($A785,'Agents Shift'!$B:$B,0),$AE$3+1)),""))</f>
        <v/>
      </c>
      <c r="G785" s="20" t="str">
        <f>IF($A785="","",_xlfn.XLOOKUP($A785,HC!$A:$A,HC!$C:$C,""))</f>
        <v/>
      </c>
      <c r="H785" s="20" t="str">
        <f t="shared" si="156"/>
        <v/>
      </c>
      <c r="I785" s="19" t="str">
        <f t="shared" si="157"/>
        <v/>
      </c>
      <c r="J785" s="19" t="str">
        <f>IF(OR($A785="",$H785=""),"",IF($H785="Not in Web Tool","Unmatched",_xlfn.XLOOKUP($H785,'RAW Data'!$E:$E,'RAW Data'!$F:$F,"Unmapped")))</f>
        <v/>
      </c>
      <c r="K785" s="19" t="str">
        <f t="shared" si="158"/>
        <v/>
      </c>
      <c r="M785" s="21" t="str">
        <f t="shared" si="159"/>
        <v/>
      </c>
      <c r="N785" s="21" t="str">
        <f t="shared" si="160"/>
        <v/>
      </c>
      <c r="P785" s="22" t="s">
        <v>34</v>
      </c>
      <c r="Q785" s="23">
        <v>781</v>
      </c>
      <c r="R785" s="23" t="str">
        <f>IF($C$3="Live Paste",IF($P785="","",$P785&amp;""),IF($AD$3="","",INDEX('Extraction History'!$A$3:$DT$9102,$Q785,$AD$3)&amp;""))</f>
        <v>Employee State</v>
      </c>
      <c r="S785" s="23">
        <f t="shared" si="167"/>
        <v>4683</v>
      </c>
      <c r="T785" s="23" t="str">
        <f t="shared" si="161"/>
        <v/>
      </c>
      <c r="U785" s="23" t="str">
        <f t="shared" si="162"/>
        <v/>
      </c>
      <c r="V785" s="24" t="str">
        <f t="shared" si="163"/>
        <v/>
      </c>
      <c r="W785" s="23">
        <f t="shared" si="168"/>
        <v>4684</v>
      </c>
      <c r="X785" s="23" t="str">
        <f t="shared" si="164"/>
        <v/>
      </c>
      <c r="Y785" s="23" t="str">
        <f t="shared" si="165"/>
        <v/>
      </c>
      <c r="Z785" s="23" t="str">
        <f t="shared" si="166"/>
        <v/>
      </c>
      <c r="AA785" s="25" t="str">
        <f>IF($U785="","",IF(COUNTIF(HC!$C:$C,$U785)&gt;0,"Y",IF(COUNTIF($U$5:$U785,$U785)=1,"N","dup")))</f>
        <v/>
      </c>
    </row>
    <row r="786" spans="1:27" x14ac:dyDescent="0.3">
      <c r="A786" s="19" t="str">
        <f>IF(INDEX('Agents Shift'!$B:$B,ROW())="","",INDEX('Agents Shift'!$B:$B,ROW()))</f>
        <v/>
      </c>
      <c r="B786" s="20" t="str">
        <f>IF($A786="","",_xlfn.XLOOKUP($A786,HC!$A:$A,HC!$B:$B,""))</f>
        <v/>
      </c>
      <c r="C786" s="19" t="str">
        <f>IF($A786="","",_xlfn.XLOOKUP($A786,HC!$A:$A,HC!$E:$E,""))</f>
        <v/>
      </c>
      <c r="D786" s="20" t="str">
        <f>IF($A786="","",_xlfn.XLOOKUP($A786,HC!$A:$A,HC!$D:$D,""))</f>
        <v/>
      </c>
      <c r="E786" s="68" t="str">
        <f>IF(OR($A786="",$AE$3=""),"",IFERROR(IF(ISBLANK(INDEX('Agents Shift'!$F:$S,MATCH($A786,'Agents Shift'!$B:$B,0),$AE$3)),"",INDEX('Agents Shift'!$F:$S,MATCH($A786,'Agents Shift'!$B:$B,0),$AE$3)),""))</f>
        <v/>
      </c>
      <c r="F786" s="68" t="str">
        <f>IF(OR($A786="",$AE$3=""),"",IFERROR(IF(ISBLANK(INDEX('Agents Shift'!$F:$S,MATCH($A786,'Agents Shift'!$B:$B,0),$AE$3+1)),"",INDEX('Agents Shift'!$F:$S,MATCH($A786,'Agents Shift'!$B:$B,0),$AE$3+1)),""))</f>
        <v/>
      </c>
      <c r="G786" s="20" t="str">
        <f>IF($A786="","",_xlfn.XLOOKUP($A786,HC!$A:$A,HC!$C:$C,""))</f>
        <v/>
      </c>
      <c r="H786" s="20" t="str">
        <f t="shared" si="156"/>
        <v/>
      </c>
      <c r="I786" s="19" t="str">
        <f t="shared" si="157"/>
        <v/>
      </c>
      <c r="J786" s="19" t="str">
        <f>IF(OR($A786="",$H786=""),"",IF($H786="Not in Web Tool","Unmatched",_xlfn.XLOOKUP($H786,'RAW Data'!$E:$E,'RAW Data'!$F:$F,"Unmapped")))</f>
        <v/>
      </c>
      <c r="K786" s="19" t="str">
        <f t="shared" si="158"/>
        <v/>
      </c>
      <c r="M786" s="21" t="str">
        <f t="shared" si="159"/>
        <v/>
      </c>
      <c r="N786" s="21" t="str">
        <f t="shared" si="160"/>
        <v/>
      </c>
      <c r="P786" s="22" t="s">
        <v>39</v>
      </c>
      <c r="Q786" s="23">
        <v>782</v>
      </c>
      <c r="R786" s="23" t="str">
        <f>IF($C$3="Live Paste",IF($P786="","",$P786&amp;""),IF($AD$3="","",INDEX('Extraction History'!$A$3:$DT$9102,$Q786,$AD$3)&amp;""))</f>
        <v>DA</v>
      </c>
      <c r="S786" s="23">
        <f t="shared" si="167"/>
        <v>4689</v>
      </c>
      <c r="T786" s="23" t="str">
        <f t="shared" si="161"/>
        <v/>
      </c>
      <c r="U786" s="23" t="str">
        <f t="shared" si="162"/>
        <v/>
      </c>
      <c r="V786" s="24" t="str">
        <f t="shared" si="163"/>
        <v/>
      </c>
      <c r="W786" s="23">
        <f t="shared" si="168"/>
        <v>4690</v>
      </c>
      <c r="X786" s="23" t="str">
        <f t="shared" si="164"/>
        <v/>
      </c>
      <c r="Y786" s="23" t="str">
        <f t="shared" si="165"/>
        <v/>
      </c>
      <c r="Z786" s="23" t="str">
        <f t="shared" si="166"/>
        <v/>
      </c>
      <c r="AA786" s="25" t="str">
        <f>IF($U786="","",IF(COUNTIF(HC!$C:$C,$U786)&gt;0,"Y",IF(COUNTIF($U$5:$U786,$U786)=1,"N","dup")))</f>
        <v/>
      </c>
    </row>
    <row r="787" spans="1:27" x14ac:dyDescent="0.3">
      <c r="A787" s="19" t="str">
        <f>IF(INDEX('Agents Shift'!$B:$B,ROW())="","",INDEX('Agents Shift'!$B:$B,ROW()))</f>
        <v/>
      </c>
      <c r="B787" s="20" t="str">
        <f>IF($A787="","",_xlfn.XLOOKUP($A787,HC!$A:$A,HC!$B:$B,""))</f>
        <v/>
      </c>
      <c r="C787" s="19" t="str">
        <f>IF($A787="","",_xlfn.XLOOKUP($A787,HC!$A:$A,HC!$E:$E,""))</f>
        <v/>
      </c>
      <c r="D787" s="20" t="str">
        <f>IF($A787="","",_xlfn.XLOOKUP($A787,HC!$A:$A,HC!$D:$D,""))</f>
        <v/>
      </c>
      <c r="E787" s="68" t="str">
        <f>IF(OR($A787="",$AE$3=""),"",IFERROR(IF(ISBLANK(INDEX('Agents Shift'!$F:$S,MATCH($A787,'Agents Shift'!$B:$B,0),$AE$3)),"",INDEX('Agents Shift'!$F:$S,MATCH($A787,'Agents Shift'!$B:$B,0),$AE$3)),""))</f>
        <v/>
      </c>
      <c r="F787" s="68" t="str">
        <f>IF(OR($A787="",$AE$3=""),"",IFERROR(IF(ISBLANK(INDEX('Agents Shift'!$F:$S,MATCH($A787,'Agents Shift'!$B:$B,0),$AE$3+1)),"",INDEX('Agents Shift'!$F:$S,MATCH($A787,'Agents Shift'!$B:$B,0),$AE$3+1)),""))</f>
        <v/>
      </c>
      <c r="G787" s="20" t="str">
        <f>IF($A787="","",_xlfn.XLOOKUP($A787,HC!$A:$A,HC!$C:$C,""))</f>
        <v/>
      </c>
      <c r="H787" s="20" t="str">
        <f t="shared" si="156"/>
        <v/>
      </c>
      <c r="I787" s="19" t="str">
        <f t="shared" si="157"/>
        <v/>
      </c>
      <c r="J787" s="19" t="str">
        <f>IF(OR($A787="",$H787=""),"",IF($H787="Not in Web Tool","Unmatched",_xlfn.XLOOKUP($H787,'RAW Data'!$E:$E,'RAW Data'!$F:$F,"Unmapped")))</f>
        <v/>
      </c>
      <c r="K787" s="19" t="str">
        <f t="shared" si="158"/>
        <v/>
      </c>
      <c r="M787" s="21" t="str">
        <f t="shared" si="159"/>
        <v/>
      </c>
      <c r="N787" s="21" t="str">
        <f t="shared" si="160"/>
        <v/>
      </c>
      <c r="P787" s="22" t="s">
        <v>396</v>
      </c>
      <c r="Q787" s="23">
        <v>783</v>
      </c>
      <c r="R787" s="23" t="str">
        <f>IF($C$3="Live Paste",IF($P787="","",$P787&amp;""),IF($AD$3="","",INDEX('Extraction History'!$A$3:$DT$9102,$Q787,$AD$3)&amp;""))</f>
        <v>Dummy_USR 50 20267</v>
      </c>
      <c r="S787" s="23">
        <f t="shared" si="167"/>
        <v>4695</v>
      </c>
      <c r="T787" s="23" t="str">
        <f t="shared" si="161"/>
        <v/>
      </c>
      <c r="U787" s="23" t="str">
        <f t="shared" si="162"/>
        <v/>
      </c>
      <c r="V787" s="24" t="str">
        <f t="shared" si="163"/>
        <v/>
      </c>
      <c r="W787" s="23">
        <f t="shared" si="168"/>
        <v>4696</v>
      </c>
      <c r="X787" s="23" t="str">
        <f t="shared" si="164"/>
        <v/>
      </c>
      <c r="Y787" s="23" t="str">
        <f t="shared" si="165"/>
        <v/>
      </c>
      <c r="Z787" s="23" t="str">
        <f t="shared" si="166"/>
        <v/>
      </c>
      <c r="AA787" s="25" t="str">
        <f>IF($U787="","",IF(COUNTIF(HC!$C:$C,$U787)&gt;0,"Y",IF(COUNTIF($U$5:$U787,$U787)=1,"N","dup")))</f>
        <v/>
      </c>
    </row>
    <row r="788" spans="1:27" x14ac:dyDescent="0.3">
      <c r="A788" s="19" t="str">
        <f>IF(INDEX('Agents Shift'!$B:$B,ROW())="","",INDEX('Agents Shift'!$B:$B,ROW()))</f>
        <v/>
      </c>
      <c r="B788" s="20" t="str">
        <f>IF($A788="","",_xlfn.XLOOKUP($A788,HC!$A:$A,HC!$B:$B,""))</f>
        <v/>
      </c>
      <c r="C788" s="19" t="str">
        <f>IF($A788="","",_xlfn.XLOOKUP($A788,HC!$A:$A,HC!$E:$E,""))</f>
        <v/>
      </c>
      <c r="D788" s="20" t="str">
        <f>IF($A788="","",_xlfn.XLOOKUP($A788,HC!$A:$A,HC!$D:$D,""))</f>
        <v/>
      </c>
      <c r="E788" s="68" t="str">
        <f>IF(OR($A788="",$AE$3=""),"",IFERROR(IF(ISBLANK(INDEX('Agents Shift'!$F:$S,MATCH($A788,'Agents Shift'!$B:$B,0),$AE$3)),"",INDEX('Agents Shift'!$F:$S,MATCH($A788,'Agents Shift'!$B:$B,0),$AE$3)),""))</f>
        <v/>
      </c>
      <c r="F788" s="68" t="str">
        <f>IF(OR($A788="",$AE$3=""),"",IFERROR(IF(ISBLANK(INDEX('Agents Shift'!$F:$S,MATCH($A788,'Agents Shift'!$B:$B,0),$AE$3+1)),"",INDEX('Agents Shift'!$F:$S,MATCH($A788,'Agents Shift'!$B:$B,0),$AE$3+1)),""))</f>
        <v/>
      </c>
      <c r="G788" s="20" t="str">
        <f>IF($A788="","",_xlfn.XLOOKUP($A788,HC!$A:$A,HC!$C:$C,""))</f>
        <v/>
      </c>
      <c r="H788" s="20" t="str">
        <f t="shared" si="156"/>
        <v/>
      </c>
      <c r="I788" s="19" t="str">
        <f t="shared" si="157"/>
        <v/>
      </c>
      <c r="J788" s="19" t="str">
        <f>IF(OR($A788="",$H788=""),"",IF($H788="Not in Web Tool","Unmatched",_xlfn.XLOOKUP($H788,'RAW Data'!$E:$E,'RAW Data'!$F:$F,"Unmapped")))</f>
        <v/>
      </c>
      <c r="K788" s="19" t="str">
        <f t="shared" si="158"/>
        <v/>
      </c>
      <c r="M788" s="21" t="str">
        <f t="shared" si="159"/>
        <v/>
      </c>
      <c r="N788" s="21" t="str">
        <f t="shared" si="160"/>
        <v/>
      </c>
      <c r="P788" s="22" t="s">
        <v>397</v>
      </c>
      <c r="Q788" s="23">
        <v>784</v>
      </c>
      <c r="R788" s="23" t="str">
        <f>IF($C$3="Live Paste",IF($P788="","",$P788&amp;""),IF($AD$3="","",INDEX('Extraction History'!$A$3:$DT$9102,$Q788,$AD$3)&amp;""))</f>
        <v>Available · 04:07</v>
      </c>
      <c r="S788" s="23">
        <f t="shared" si="167"/>
        <v>4701</v>
      </c>
      <c r="T788" s="23" t="str">
        <f t="shared" si="161"/>
        <v/>
      </c>
      <c r="U788" s="23" t="str">
        <f t="shared" si="162"/>
        <v/>
      </c>
      <c r="V788" s="24" t="str">
        <f t="shared" si="163"/>
        <v/>
      </c>
      <c r="W788" s="23">
        <f t="shared" si="168"/>
        <v>4702</v>
      </c>
      <c r="X788" s="23" t="str">
        <f t="shared" si="164"/>
        <v/>
      </c>
      <c r="Y788" s="23" t="str">
        <f t="shared" si="165"/>
        <v/>
      </c>
      <c r="Z788" s="23" t="str">
        <f t="shared" si="166"/>
        <v/>
      </c>
      <c r="AA788" s="25" t="str">
        <f>IF($U788="","",IF(COUNTIF(HC!$C:$C,$U788)&gt;0,"Y",IF(COUNTIF($U$5:$U788,$U788)=1,"N","dup")))</f>
        <v/>
      </c>
    </row>
    <row r="789" spans="1:27" x14ac:dyDescent="0.3">
      <c r="A789" s="19" t="str">
        <f>IF(INDEX('Agents Shift'!$B:$B,ROW())="","",INDEX('Agents Shift'!$B:$B,ROW()))</f>
        <v/>
      </c>
      <c r="B789" s="20" t="str">
        <f>IF($A789="","",_xlfn.XLOOKUP($A789,HC!$A:$A,HC!$B:$B,""))</f>
        <v/>
      </c>
      <c r="C789" s="19" t="str">
        <f>IF($A789="","",_xlfn.XLOOKUP($A789,HC!$A:$A,HC!$E:$E,""))</f>
        <v/>
      </c>
      <c r="D789" s="20" t="str">
        <f>IF($A789="","",_xlfn.XLOOKUP($A789,HC!$A:$A,HC!$D:$D,""))</f>
        <v/>
      </c>
      <c r="E789" s="68" t="str">
        <f>IF(OR($A789="",$AE$3=""),"",IFERROR(IF(ISBLANK(INDEX('Agents Shift'!$F:$S,MATCH($A789,'Agents Shift'!$B:$B,0),$AE$3)),"",INDEX('Agents Shift'!$F:$S,MATCH($A789,'Agents Shift'!$B:$B,0),$AE$3)),""))</f>
        <v/>
      </c>
      <c r="F789" s="68" t="str">
        <f>IF(OR($A789="",$AE$3=""),"",IFERROR(IF(ISBLANK(INDEX('Agents Shift'!$F:$S,MATCH($A789,'Agents Shift'!$B:$B,0),$AE$3+1)),"",INDEX('Agents Shift'!$F:$S,MATCH($A789,'Agents Shift'!$B:$B,0),$AE$3+1)),""))</f>
        <v/>
      </c>
      <c r="G789" s="20" t="str">
        <f>IF($A789="","",_xlfn.XLOOKUP($A789,HC!$A:$A,HC!$C:$C,""))</f>
        <v/>
      </c>
      <c r="H789" s="20" t="str">
        <f t="shared" si="156"/>
        <v/>
      </c>
      <c r="I789" s="19" t="str">
        <f t="shared" si="157"/>
        <v/>
      </c>
      <c r="J789" s="19" t="str">
        <f>IF(OR($A789="",$H789=""),"",IF($H789="Not in Web Tool","Unmatched",_xlfn.XLOOKUP($H789,'RAW Data'!$E:$E,'RAW Data'!$F:$F,"Unmapped")))</f>
        <v/>
      </c>
      <c r="K789" s="19" t="str">
        <f t="shared" si="158"/>
        <v/>
      </c>
      <c r="M789" s="21" t="str">
        <f t="shared" si="159"/>
        <v/>
      </c>
      <c r="N789" s="21" t="str">
        <f t="shared" si="160"/>
        <v/>
      </c>
      <c r="P789" s="22" t="s">
        <v>398</v>
      </c>
      <c r="Q789" s="23">
        <v>785</v>
      </c>
      <c r="R789" s="23" t="str">
        <f>IF($C$3="Live Paste",IF($P789="","",$P789&amp;""),IF($AD$3="","",INDEX('Extraction History'!$A$3:$DT$9102,$Q789,$AD$3)&amp;""))</f>
        <v> 3  3  8</v>
      </c>
      <c r="S789" s="23">
        <f t="shared" si="167"/>
        <v>4707</v>
      </c>
      <c r="T789" s="23" t="str">
        <f t="shared" si="161"/>
        <v/>
      </c>
      <c r="U789" s="23" t="str">
        <f t="shared" si="162"/>
        <v/>
      </c>
      <c r="V789" s="24" t="str">
        <f t="shared" si="163"/>
        <v/>
      </c>
      <c r="W789" s="23">
        <f t="shared" si="168"/>
        <v>4708</v>
      </c>
      <c r="X789" s="23" t="str">
        <f t="shared" si="164"/>
        <v/>
      </c>
      <c r="Y789" s="23" t="str">
        <f t="shared" si="165"/>
        <v/>
      </c>
      <c r="Z789" s="23" t="str">
        <f t="shared" si="166"/>
        <v/>
      </c>
      <c r="AA789" s="25" t="str">
        <f>IF($U789="","",IF(COUNTIF(HC!$C:$C,$U789)&gt;0,"Y",IF(COUNTIF($U$5:$U789,$U789)=1,"N","dup")))</f>
        <v/>
      </c>
    </row>
    <row r="790" spans="1:27" x14ac:dyDescent="0.3">
      <c r="A790" s="19" t="str">
        <f>IF(INDEX('Agents Shift'!$B:$B,ROW())="","",INDEX('Agents Shift'!$B:$B,ROW()))</f>
        <v/>
      </c>
      <c r="B790" s="20" t="str">
        <f>IF($A790="","",_xlfn.XLOOKUP($A790,HC!$A:$A,HC!$B:$B,""))</f>
        <v/>
      </c>
      <c r="C790" s="19" t="str">
        <f>IF($A790="","",_xlfn.XLOOKUP($A790,HC!$A:$A,HC!$E:$E,""))</f>
        <v/>
      </c>
      <c r="D790" s="20" t="str">
        <f>IF($A790="","",_xlfn.XLOOKUP($A790,HC!$A:$A,HC!$D:$D,""))</f>
        <v/>
      </c>
      <c r="E790" s="68" t="str">
        <f>IF(OR($A790="",$AE$3=""),"",IFERROR(IF(ISBLANK(INDEX('Agents Shift'!$F:$S,MATCH($A790,'Agents Shift'!$B:$B,0),$AE$3)),"",INDEX('Agents Shift'!$F:$S,MATCH($A790,'Agents Shift'!$B:$B,0),$AE$3)),""))</f>
        <v/>
      </c>
      <c r="F790" s="68" t="str">
        <f>IF(OR($A790="",$AE$3=""),"",IFERROR(IF(ISBLANK(INDEX('Agents Shift'!$F:$S,MATCH($A790,'Agents Shift'!$B:$B,0),$AE$3+1)),"",INDEX('Agents Shift'!$F:$S,MATCH($A790,'Agents Shift'!$B:$B,0),$AE$3+1)),""))</f>
        <v/>
      </c>
      <c r="G790" s="20" t="str">
        <f>IF($A790="","",_xlfn.XLOOKUP($A790,HC!$A:$A,HC!$C:$C,""))</f>
        <v/>
      </c>
      <c r="H790" s="20" t="str">
        <f t="shared" si="156"/>
        <v/>
      </c>
      <c r="I790" s="19" t="str">
        <f t="shared" si="157"/>
        <v/>
      </c>
      <c r="J790" s="19" t="str">
        <f>IF(OR($A790="",$H790=""),"",IF($H790="Not in Web Tool","Unmatched",_xlfn.XLOOKUP($H790,'RAW Data'!$E:$E,'RAW Data'!$F:$F,"Unmapped")))</f>
        <v/>
      </c>
      <c r="K790" s="19" t="str">
        <f t="shared" si="158"/>
        <v/>
      </c>
      <c r="M790" s="21" t="str">
        <f t="shared" si="159"/>
        <v/>
      </c>
      <c r="N790" s="21" t="str">
        <f t="shared" si="160"/>
        <v/>
      </c>
      <c r="P790" s="22" t="s">
        <v>399</v>
      </c>
      <c r="Q790" s="23">
        <v>786</v>
      </c>
      <c r="R790" s="23" t="str">
        <f>IF($C$3="Live Paste",IF($P790="","",$P790&amp;""),IF($AD$3="","",INDEX('Extraction History'!$A$3:$DT$9102,$Q790,$AD$3)&amp;""))</f>
        <v> --:--:--  --:--:-- 9 June 2026 08:47 · 07:12:06</v>
      </c>
      <c r="S790" s="23">
        <f t="shared" si="167"/>
        <v>4713</v>
      </c>
      <c r="T790" s="23" t="str">
        <f t="shared" si="161"/>
        <v/>
      </c>
      <c r="U790" s="23" t="str">
        <f t="shared" si="162"/>
        <v/>
      </c>
      <c r="V790" s="24" t="str">
        <f t="shared" si="163"/>
        <v/>
      </c>
      <c r="W790" s="23">
        <f t="shared" si="168"/>
        <v>4714</v>
      </c>
      <c r="X790" s="23" t="str">
        <f t="shared" si="164"/>
        <v/>
      </c>
      <c r="Y790" s="23" t="str">
        <f t="shared" si="165"/>
        <v/>
      </c>
      <c r="Z790" s="23" t="str">
        <f t="shared" si="166"/>
        <v/>
      </c>
      <c r="AA790" s="25" t="str">
        <f>IF($U790="","",IF(COUNTIF(HC!$C:$C,$U790)&gt;0,"Y",IF(COUNTIF($U$5:$U790,$U790)=1,"N","dup")))</f>
        <v/>
      </c>
    </row>
    <row r="791" spans="1:27" x14ac:dyDescent="0.3">
      <c r="A791" s="19" t="str">
        <f>IF(INDEX('Agents Shift'!$B:$B,ROW())="","",INDEX('Agents Shift'!$B:$B,ROW()))</f>
        <v/>
      </c>
      <c r="B791" s="20" t="str">
        <f>IF($A791="","",_xlfn.XLOOKUP($A791,HC!$A:$A,HC!$B:$B,""))</f>
        <v/>
      </c>
      <c r="C791" s="19" t="str">
        <f>IF($A791="","",_xlfn.XLOOKUP($A791,HC!$A:$A,HC!$E:$E,""))</f>
        <v/>
      </c>
      <c r="D791" s="20" t="str">
        <f>IF($A791="","",_xlfn.XLOOKUP($A791,HC!$A:$A,HC!$D:$D,""))</f>
        <v/>
      </c>
      <c r="E791" s="68" t="str">
        <f>IF(OR($A791="",$AE$3=""),"",IFERROR(IF(ISBLANK(INDEX('Agents Shift'!$F:$S,MATCH($A791,'Agents Shift'!$B:$B,0),$AE$3)),"",INDEX('Agents Shift'!$F:$S,MATCH($A791,'Agents Shift'!$B:$B,0),$AE$3)),""))</f>
        <v/>
      </c>
      <c r="F791" s="68" t="str">
        <f>IF(OR($A791="",$AE$3=""),"",IFERROR(IF(ISBLANK(INDEX('Agents Shift'!$F:$S,MATCH($A791,'Agents Shift'!$B:$B,0),$AE$3+1)),"",INDEX('Agents Shift'!$F:$S,MATCH($A791,'Agents Shift'!$B:$B,0),$AE$3+1)),""))</f>
        <v/>
      </c>
      <c r="G791" s="20" t="str">
        <f>IF($A791="","",_xlfn.XLOOKUP($A791,HC!$A:$A,HC!$C:$C,""))</f>
        <v/>
      </c>
      <c r="H791" s="20" t="str">
        <f t="shared" si="156"/>
        <v/>
      </c>
      <c r="I791" s="19" t="str">
        <f t="shared" si="157"/>
        <v/>
      </c>
      <c r="J791" s="19" t="str">
        <f>IF(OR($A791="",$H791=""),"",IF($H791="Not in Web Tool","Unmatched",_xlfn.XLOOKUP($H791,'RAW Data'!$E:$E,'RAW Data'!$F:$F,"Unmapped")))</f>
        <v/>
      </c>
      <c r="K791" s="19" t="str">
        <f t="shared" si="158"/>
        <v/>
      </c>
      <c r="M791" s="21" t="str">
        <f t="shared" si="159"/>
        <v/>
      </c>
      <c r="N791" s="21" t="str">
        <f t="shared" si="160"/>
        <v/>
      </c>
      <c r="P791" s="22" t="s">
        <v>34</v>
      </c>
      <c r="Q791" s="23">
        <v>787</v>
      </c>
      <c r="R791" s="23" t="str">
        <f>IF($C$3="Live Paste",IF($P791="","",$P791&amp;""),IF($AD$3="","",INDEX('Extraction History'!$A$3:$DT$9102,$Q791,$AD$3)&amp;""))</f>
        <v>Employee State</v>
      </c>
      <c r="S791" s="23">
        <f t="shared" si="167"/>
        <v>4719</v>
      </c>
      <c r="T791" s="23" t="str">
        <f t="shared" si="161"/>
        <v/>
      </c>
      <c r="U791" s="23" t="str">
        <f t="shared" si="162"/>
        <v/>
      </c>
      <c r="V791" s="24" t="str">
        <f t="shared" si="163"/>
        <v/>
      </c>
      <c r="W791" s="23">
        <f t="shared" si="168"/>
        <v>4720</v>
      </c>
      <c r="X791" s="23" t="str">
        <f t="shared" si="164"/>
        <v/>
      </c>
      <c r="Y791" s="23" t="str">
        <f t="shared" si="165"/>
        <v/>
      </c>
      <c r="Z791" s="23" t="str">
        <f t="shared" si="166"/>
        <v/>
      </c>
      <c r="AA791" s="25" t="str">
        <f>IF($U791="","",IF(COUNTIF(HC!$C:$C,$U791)&gt;0,"Y",IF(COUNTIF($U$5:$U791,$U791)=1,"N","dup")))</f>
        <v/>
      </c>
    </row>
    <row r="792" spans="1:27" x14ac:dyDescent="0.3">
      <c r="A792" s="19" t="str">
        <f>IF(INDEX('Agents Shift'!$B:$B,ROW())="","",INDEX('Agents Shift'!$B:$B,ROW()))</f>
        <v/>
      </c>
      <c r="B792" s="20" t="str">
        <f>IF($A792="","",_xlfn.XLOOKUP($A792,HC!$A:$A,HC!$B:$B,""))</f>
        <v/>
      </c>
      <c r="C792" s="19" t="str">
        <f>IF($A792="","",_xlfn.XLOOKUP($A792,HC!$A:$A,HC!$E:$E,""))</f>
        <v/>
      </c>
      <c r="D792" s="20" t="str">
        <f>IF($A792="","",_xlfn.XLOOKUP($A792,HC!$A:$A,HC!$D:$D,""))</f>
        <v/>
      </c>
      <c r="E792" s="68" t="str">
        <f>IF(OR($A792="",$AE$3=""),"",IFERROR(IF(ISBLANK(INDEX('Agents Shift'!$F:$S,MATCH($A792,'Agents Shift'!$B:$B,0),$AE$3)),"",INDEX('Agents Shift'!$F:$S,MATCH($A792,'Agents Shift'!$B:$B,0),$AE$3)),""))</f>
        <v/>
      </c>
      <c r="F792" s="68" t="str">
        <f>IF(OR($A792="",$AE$3=""),"",IFERROR(IF(ISBLANK(INDEX('Agents Shift'!$F:$S,MATCH($A792,'Agents Shift'!$B:$B,0),$AE$3+1)),"",INDEX('Agents Shift'!$F:$S,MATCH($A792,'Agents Shift'!$B:$B,0),$AE$3+1)),""))</f>
        <v/>
      </c>
      <c r="G792" s="20" t="str">
        <f>IF($A792="","",_xlfn.XLOOKUP($A792,HC!$A:$A,HC!$C:$C,""))</f>
        <v/>
      </c>
      <c r="H792" s="20" t="str">
        <f t="shared" si="156"/>
        <v/>
      </c>
      <c r="I792" s="19" t="str">
        <f t="shared" si="157"/>
        <v/>
      </c>
      <c r="J792" s="19" t="str">
        <f>IF(OR($A792="",$H792=""),"",IF($H792="Not in Web Tool","Unmatched",_xlfn.XLOOKUP($H792,'RAW Data'!$E:$E,'RAW Data'!$F:$F,"Unmapped")))</f>
        <v/>
      </c>
      <c r="K792" s="19" t="str">
        <f t="shared" si="158"/>
        <v/>
      </c>
      <c r="M792" s="21" t="str">
        <f t="shared" si="159"/>
        <v/>
      </c>
      <c r="N792" s="21" t="str">
        <f t="shared" si="160"/>
        <v/>
      </c>
      <c r="P792" s="22" t="s">
        <v>39</v>
      </c>
      <c r="Q792" s="23">
        <v>788</v>
      </c>
      <c r="R792" s="23" t="str">
        <f>IF($C$3="Live Paste",IF($P792="","",$P792&amp;""),IF($AD$3="","",INDEX('Extraction History'!$A$3:$DT$9102,$Q792,$AD$3)&amp;""))</f>
        <v>DA</v>
      </c>
      <c r="S792" s="23">
        <f t="shared" si="167"/>
        <v>4725</v>
      </c>
      <c r="T792" s="23" t="str">
        <f t="shared" si="161"/>
        <v/>
      </c>
      <c r="U792" s="23" t="str">
        <f t="shared" si="162"/>
        <v/>
      </c>
      <c r="V792" s="24" t="str">
        <f t="shared" si="163"/>
        <v/>
      </c>
      <c r="W792" s="23">
        <f t="shared" si="168"/>
        <v>4726</v>
      </c>
      <c r="X792" s="23" t="str">
        <f t="shared" si="164"/>
        <v/>
      </c>
      <c r="Y792" s="23" t="str">
        <f t="shared" si="165"/>
        <v/>
      </c>
      <c r="Z792" s="23" t="str">
        <f t="shared" si="166"/>
        <v/>
      </c>
      <c r="AA792" s="25" t="str">
        <f>IF($U792="","",IF(COUNTIF(HC!$C:$C,$U792)&gt;0,"Y",IF(COUNTIF($U$5:$U792,$U792)=1,"N","dup")))</f>
        <v/>
      </c>
    </row>
    <row r="793" spans="1:27" x14ac:dyDescent="0.3">
      <c r="A793" s="19" t="str">
        <f>IF(INDEX('Agents Shift'!$B:$B,ROW())="","",INDEX('Agents Shift'!$B:$B,ROW()))</f>
        <v/>
      </c>
      <c r="B793" s="20" t="str">
        <f>IF($A793="","",_xlfn.XLOOKUP($A793,HC!$A:$A,HC!$B:$B,""))</f>
        <v/>
      </c>
      <c r="C793" s="19" t="str">
        <f>IF($A793="","",_xlfn.XLOOKUP($A793,HC!$A:$A,HC!$E:$E,""))</f>
        <v/>
      </c>
      <c r="D793" s="20" t="str">
        <f>IF($A793="","",_xlfn.XLOOKUP($A793,HC!$A:$A,HC!$D:$D,""))</f>
        <v/>
      </c>
      <c r="E793" s="68" t="str">
        <f>IF(OR($A793="",$AE$3=""),"",IFERROR(IF(ISBLANK(INDEX('Agents Shift'!$F:$S,MATCH($A793,'Agents Shift'!$B:$B,0),$AE$3)),"",INDEX('Agents Shift'!$F:$S,MATCH($A793,'Agents Shift'!$B:$B,0),$AE$3)),""))</f>
        <v/>
      </c>
      <c r="F793" s="68" t="str">
        <f>IF(OR($A793="",$AE$3=""),"",IFERROR(IF(ISBLANK(INDEX('Agents Shift'!$F:$S,MATCH($A793,'Agents Shift'!$B:$B,0),$AE$3+1)),"",INDEX('Agents Shift'!$F:$S,MATCH($A793,'Agents Shift'!$B:$B,0),$AE$3+1)),""))</f>
        <v/>
      </c>
      <c r="G793" s="20" t="str">
        <f>IF($A793="","",_xlfn.XLOOKUP($A793,HC!$A:$A,HC!$C:$C,""))</f>
        <v/>
      </c>
      <c r="H793" s="20" t="str">
        <f t="shared" si="156"/>
        <v/>
      </c>
      <c r="I793" s="19" t="str">
        <f t="shared" si="157"/>
        <v/>
      </c>
      <c r="J793" s="19" t="str">
        <f>IF(OR($A793="",$H793=""),"",IF($H793="Not in Web Tool","Unmatched",_xlfn.XLOOKUP($H793,'RAW Data'!$E:$E,'RAW Data'!$F:$F,"Unmapped")))</f>
        <v/>
      </c>
      <c r="K793" s="19" t="str">
        <f t="shared" si="158"/>
        <v/>
      </c>
      <c r="M793" s="21" t="str">
        <f t="shared" si="159"/>
        <v/>
      </c>
      <c r="N793" s="21" t="str">
        <f t="shared" si="160"/>
        <v/>
      </c>
      <c r="P793" s="22" t="s">
        <v>400</v>
      </c>
      <c r="Q793" s="23">
        <v>789</v>
      </c>
      <c r="R793" s="23" t="str">
        <f>IF($C$3="Live Paste",IF($P793="","",$P793&amp;""),IF($AD$3="","",INDEX('Extraction History'!$A$3:$DT$9102,$Q793,$AD$3)&amp;""))</f>
        <v>Dummy_USR 49 20083</v>
      </c>
      <c r="S793" s="23">
        <f t="shared" si="167"/>
        <v>4731</v>
      </c>
      <c r="T793" s="23" t="str">
        <f t="shared" si="161"/>
        <v/>
      </c>
      <c r="U793" s="23" t="str">
        <f t="shared" si="162"/>
        <v/>
      </c>
      <c r="V793" s="24" t="str">
        <f t="shared" si="163"/>
        <v/>
      </c>
      <c r="W793" s="23">
        <f t="shared" si="168"/>
        <v>4732</v>
      </c>
      <c r="X793" s="23" t="str">
        <f t="shared" si="164"/>
        <v/>
      </c>
      <c r="Y793" s="23" t="str">
        <f t="shared" si="165"/>
        <v/>
      </c>
      <c r="Z793" s="23" t="str">
        <f t="shared" si="166"/>
        <v/>
      </c>
      <c r="AA793" s="25" t="str">
        <f>IF($U793="","",IF(COUNTIF(HC!$C:$C,$U793)&gt;0,"Y",IF(COUNTIF($U$5:$U793,$U793)=1,"N","dup")))</f>
        <v/>
      </c>
    </row>
    <row r="794" spans="1:27" x14ac:dyDescent="0.3">
      <c r="A794" s="19" t="str">
        <f>IF(INDEX('Agents Shift'!$B:$B,ROW())="","",INDEX('Agents Shift'!$B:$B,ROW()))</f>
        <v/>
      </c>
      <c r="B794" s="20" t="str">
        <f>IF($A794="","",_xlfn.XLOOKUP($A794,HC!$A:$A,HC!$B:$B,""))</f>
        <v/>
      </c>
      <c r="C794" s="19" t="str">
        <f>IF($A794="","",_xlfn.XLOOKUP($A794,HC!$A:$A,HC!$E:$E,""))</f>
        <v/>
      </c>
      <c r="D794" s="20" t="str">
        <f>IF($A794="","",_xlfn.XLOOKUP($A794,HC!$A:$A,HC!$D:$D,""))</f>
        <v/>
      </c>
      <c r="E794" s="68" t="str">
        <f>IF(OR($A794="",$AE$3=""),"",IFERROR(IF(ISBLANK(INDEX('Agents Shift'!$F:$S,MATCH($A794,'Agents Shift'!$B:$B,0),$AE$3)),"",INDEX('Agents Shift'!$F:$S,MATCH($A794,'Agents Shift'!$B:$B,0),$AE$3)),""))</f>
        <v/>
      </c>
      <c r="F794" s="68" t="str">
        <f>IF(OR($A794="",$AE$3=""),"",IFERROR(IF(ISBLANK(INDEX('Agents Shift'!$F:$S,MATCH($A794,'Agents Shift'!$B:$B,0),$AE$3+1)),"",INDEX('Agents Shift'!$F:$S,MATCH($A794,'Agents Shift'!$B:$B,0),$AE$3+1)),""))</f>
        <v/>
      </c>
      <c r="G794" s="20" t="str">
        <f>IF($A794="","",_xlfn.XLOOKUP($A794,HC!$A:$A,HC!$C:$C,""))</f>
        <v/>
      </c>
      <c r="H794" s="20" t="str">
        <f t="shared" si="156"/>
        <v/>
      </c>
      <c r="I794" s="19" t="str">
        <f t="shared" si="157"/>
        <v/>
      </c>
      <c r="J794" s="19" t="str">
        <f>IF(OR($A794="",$H794=""),"",IF($H794="Not in Web Tool","Unmatched",_xlfn.XLOOKUP($H794,'RAW Data'!$E:$E,'RAW Data'!$F:$F,"Unmapped")))</f>
        <v/>
      </c>
      <c r="K794" s="19" t="str">
        <f t="shared" si="158"/>
        <v/>
      </c>
      <c r="M794" s="21" t="str">
        <f t="shared" si="159"/>
        <v/>
      </c>
      <c r="N794" s="21" t="str">
        <f t="shared" si="160"/>
        <v/>
      </c>
      <c r="P794" s="22" t="s">
        <v>401</v>
      </c>
      <c r="Q794" s="23">
        <v>790</v>
      </c>
      <c r="R794" s="23" t="str">
        <f>IF($C$3="Live Paste",IF($P794="","",$P794&amp;""),IF($AD$3="","",INDEX('Extraction History'!$A$3:$DT$9102,$Q794,$AD$3)&amp;""))</f>
        <v>Available · 12:39</v>
      </c>
      <c r="S794" s="23">
        <f t="shared" si="167"/>
        <v>4737</v>
      </c>
      <c r="T794" s="23" t="str">
        <f t="shared" si="161"/>
        <v/>
      </c>
      <c r="U794" s="23" t="str">
        <f t="shared" si="162"/>
        <v/>
      </c>
      <c r="V794" s="24" t="str">
        <f t="shared" si="163"/>
        <v/>
      </c>
      <c r="W794" s="23">
        <f t="shared" si="168"/>
        <v>4738</v>
      </c>
      <c r="X794" s="23" t="str">
        <f t="shared" si="164"/>
        <v/>
      </c>
      <c r="Y794" s="23" t="str">
        <f t="shared" si="165"/>
        <v/>
      </c>
      <c r="Z794" s="23" t="str">
        <f t="shared" si="166"/>
        <v/>
      </c>
      <c r="AA794" s="25" t="str">
        <f>IF($U794="","",IF(COUNTIF(HC!$C:$C,$U794)&gt;0,"Y",IF(COUNTIF($U$5:$U794,$U794)=1,"N","dup")))</f>
        <v/>
      </c>
    </row>
    <row r="795" spans="1:27" x14ac:dyDescent="0.3">
      <c r="A795" s="19" t="str">
        <f>IF(INDEX('Agents Shift'!$B:$B,ROW())="","",INDEX('Agents Shift'!$B:$B,ROW()))</f>
        <v/>
      </c>
      <c r="B795" s="20" t="str">
        <f>IF($A795="","",_xlfn.XLOOKUP($A795,HC!$A:$A,HC!$B:$B,""))</f>
        <v/>
      </c>
      <c r="C795" s="19" t="str">
        <f>IF($A795="","",_xlfn.XLOOKUP($A795,HC!$A:$A,HC!$E:$E,""))</f>
        <v/>
      </c>
      <c r="D795" s="20" t="str">
        <f>IF($A795="","",_xlfn.XLOOKUP($A795,HC!$A:$A,HC!$D:$D,""))</f>
        <v/>
      </c>
      <c r="E795" s="68" t="str">
        <f>IF(OR($A795="",$AE$3=""),"",IFERROR(IF(ISBLANK(INDEX('Agents Shift'!$F:$S,MATCH($A795,'Agents Shift'!$B:$B,0),$AE$3)),"",INDEX('Agents Shift'!$F:$S,MATCH($A795,'Agents Shift'!$B:$B,0),$AE$3)),""))</f>
        <v/>
      </c>
      <c r="F795" s="68" t="str">
        <f>IF(OR($A795="",$AE$3=""),"",IFERROR(IF(ISBLANK(INDEX('Agents Shift'!$F:$S,MATCH($A795,'Agents Shift'!$B:$B,0),$AE$3+1)),"",INDEX('Agents Shift'!$F:$S,MATCH($A795,'Agents Shift'!$B:$B,0),$AE$3+1)),""))</f>
        <v/>
      </c>
      <c r="G795" s="20" t="str">
        <f>IF($A795="","",_xlfn.XLOOKUP($A795,HC!$A:$A,HC!$C:$C,""))</f>
        <v/>
      </c>
      <c r="H795" s="20" t="str">
        <f t="shared" si="156"/>
        <v/>
      </c>
      <c r="I795" s="19" t="str">
        <f t="shared" si="157"/>
        <v/>
      </c>
      <c r="J795" s="19" t="str">
        <f>IF(OR($A795="",$H795=""),"",IF($H795="Not in Web Tool","Unmatched",_xlfn.XLOOKUP($H795,'RAW Data'!$E:$E,'RAW Data'!$F:$F,"Unmapped")))</f>
        <v/>
      </c>
      <c r="K795" s="19" t="str">
        <f t="shared" si="158"/>
        <v/>
      </c>
      <c r="M795" s="21" t="str">
        <f t="shared" si="159"/>
        <v/>
      </c>
      <c r="N795" s="21" t="str">
        <f t="shared" si="160"/>
        <v/>
      </c>
      <c r="P795" s="22" t="s">
        <v>402</v>
      </c>
      <c r="Q795" s="23">
        <v>791</v>
      </c>
      <c r="R795" s="23" t="str">
        <f>IF($C$3="Live Paste",IF($P795="","",$P795&amp;""),IF($AD$3="","",INDEX('Extraction History'!$A$3:$DT$9102,$Q795,$AD$3)&amp;""))</f>
        <v> 2  2  4</v>
      </c>
      <c r="S795" s="23">
        <f t="shared" si="167"/>
        <v>4743</v>
      </c>
      <c r="T795" s="23" t="str">
        <f t="shared" si="161"/>
        <v/>
      </c>
      <c r="U795" s="23" t="str">
        <f t="shared" si="162"/>
        <v/>
      </c>
      <c r="V795" s="24" t="str">
        <f t="shared" si="163"/>
        <v/>
      </c>
      <c r="W795" s="23">
        <f t="shared" si="168"/>
        <v>4744</v>
      </c>
      <c r="X795" s="23" t="str">
        <f t="shared" si="164"/>
        <v/>
      </c>
      <c r="Y795" s="23" t="str">
        <f t="shared" si="165"/>
        <v/>
      </c>
      <c r="Z795" s="23" t="str">
        <f t="shared" si="166"/>
        <v/>
      </c>
      <c r="AA795" s="25" t="str">
        <f>IF($U795="","",IF(COUNTIF(HC!$C:$C,$U795)&gt;0,"Y",IF(COUNTIF($U$5:$U795,$U795)=1,"N","dup")))</f>
        <v/>
      </c>
    </row>
    <row r="796" spans="1:27" x14ac:dyDescent="0.3">
      <c r="A796" s="19" t="str">
        <f>IF(INDEX('Agents Shift'!$B:$B,ROW())="","",INDEX('Agents Shift'!$B:$B,ROW()))</f>
        <v/>
      </c>
      <c r="B796" s="20" t="str">
        <f>IF($A796="","",_xlfn.XLOOKUP($A796,HC!$A:$A,HC!$B:$B,""))</f>
        <v/>
      </c>
      <c r="C796" s="19" t="str">
        <f>IF($A796="","",_xlfn.XLOOKUP($A796,HC!$A:$A,HC!$E:$E,""))</f>
        <v/>
      </c>
      <c r="D796" s="20" t="str">
        <f>IF($A796="","",_xlfn.XLOOKUP($A796,HC!$A:$A,HC!$D:$D,""))</f>
        <v/>
      </c>
      <c r="E796" s="68" t="str">
        <f>IF(OR($A796="",$AE$3=""),"",IFERROR(IF(ISBLANK(INDEX('Agents Shift'!$F:$S,MATCH($A796,'Agents Shift'!$B:$B,0),$AE$3)),"",INDEX('Agents Shift'!$F:$S,MATCH($A796,'Agents Shift'!$B:$B,0),$AE$3)),""))</f>
        <v/>
      </c>
      <c r="F796" s="68" t="str">
        <f>IF(OR($A796="",$AE$3=""),"",IFERROR(IF(ISBLANK(INDEX('Agents Shift'!$F:$S,MATCH($A796,'Agents Shift'!$B:$B,0),$AE$3+1)),"",INDEX('Agents Shift'!$F:$S,MATCH($A796,'Agents Shift'!$B:$B,0),$AE$3+1)),""))</f>
        <v/>
      </c>
      <c r="G796" s="20" t="str">
        <f>IF($A796="","",_xlfn.XLOOKUP($A796,HC!$A:$A,HC!$C:$C,""))</f>
        <v/>
      </c>
      <c r="H796" s="20" t="str">
        <f t="shared" si="156"/>
        <v/>
      </c>
      <c r="I796" s="19" t="str">
        <f t="shared" si="157"/>
        <v/>
      </c>
      <c r="J796" s="19" t="str">
        <f>IF(OR($A796="",$H796=""),"",IF($H796="Not in Web Tool","Unmatched",_xlfn.XLOOKUP($H796,'RAW Data'!$E:$E,'RAW Data'!$F:$F,"Unmapped")))</f>
        <v/>
      </c>
      <c r="K796" s="19" t="str">
        <f t="shared" si="158"/>
        <v/>
      </c>
      <c r="M796" s="21" t="str">
        <f t="shared" si="159"/>
        <v/>
      </c>
      <c r="N796" s="21" t="str">
        <f t="shared" si="160"/>
        <v/>
      </c>
      <c r="P796" s="22" t="s">
        <v>403</v>
      </c>
      <c r="Q796" s="23">
        <v>792</v>
      </c>
      <c r="R796" s="23" t="str">
        <f>IF($C$3="Live Paste",IF($P796="","",$P796&amp;""),IF($AD$3="","",INDEX('Extraction History'!$A$3:$DT$9102,$Q796,$AD$3)&amp;""))</f>
        <v> --:--:--  --:--:-- 9 June 2026 09:03 · 06:56:50</v>
      </c>
      <c r="S796" s="23">
        <f t="shared" si="167"/>
        <v>4749</v>
      </c>
      <c r="T796" s="23" t="str">
        <f t="shared" si="161"/>
        <v/>
      </c>
      <c r="U796" s="23" t="str">
        <f t="shared" si="162"/>
        <v/>
      </c>
      <c r="V796" s="24" t="str">
        <f t="shared" si="163"/>
        <v/>
      </c>
      <c r="W796" s="23">
        <f t="shared" si="168"/>
        <v>4750</v>
      </c>
      <c r="X796" s="23" t="str">
        <f t="shared" si="164"/>
        <v/>
      </c>
      <c r="Y796" s="23" t="str">
        <f t="shared" si="165"/>
        <v/>
      </c>
      <c r="Z796" s="23" t="str">
        <f t="shared" si="166"/>
        <v/>
      </c>
      <c r="AA796" s="25" t="str">
        <f>IF($U796="","",IF(COUNTIF(HC!$C:$C,$U796)&gt;0,"Y",IF(COUNTIF($U$5:$U796,$U796)=1,"N","dup")))</f>
        <v/>
      </c>
    </row>
    <row r="797" spans="1:27" x14ac:dyDescent="0.3">
      <c r="A797" s="19" t="str">
        <f>IF(INDEX('Agents Shift'!$B:$B,ROW())="","",INDEX('Agents Shift'!$B:$B,ROW()))</f>
        <v/>
      </c>
      <c r="B797" s="20" t="str">
        <f>IF($A797="","",_xlfn.XLOOKUP($A797,HC!$A:$A,HC!$B:$B,""))</f>
        <v/>
      </c>
      <c r="C797" s="19" t="str">
        <f>IF($A797="","",_xlfn.XLOOKUP($A797,HC!$A:$A,HC!$E:$E,""))</f>
        <v/>
      </c>
      <c r="D797" s="20" t="str">
        <f>IF($A797="","",_xlfn.XLOOKUP($A797,HC!$A:$A,HC!$D:$D,""))</f>
        <v/>
      </c>
      <c r="E797" s="68" t="str">
        <f>IF(OR($A797="",$AE$3=""),"",IFERROR(IF(ISBLANK(INDEX('Agents Shift'!$F:$S,MATCH($A797,'Agents Shift'!$B:$B,0),$AE$3)),"",INDEX('Agents Shift'!$F:$S,MATCH($A797,'Agents Shift'!$B:$B,0),$AE$3)),""))</f>
        <v/>
      </c>
      <c r="F797" s="68" t="str">
        <f>IF(OR($A797="",$AE$3=""),"",IFERROR(IF(ISBLANK(INDEX('Agents Shift'!$F:$S,MATCH($A797,'Agents Shift'!$B:$B,0),$AE$3+1)),"",INDEX('Agents Shift'!$F:$S,MATCH($A797,'Agents Shift'!$B:$B,0),$AE$3+1)),""))</f>
        <v/>
      </c>
      <c r="G797" s="20" t="str">
        <f>IF($A797="","",_xlfn.XLOOKUP($A797,HC!$A:$A,HC!$C:$C,""))</f>
        <v/>
      </c>
      <c r="H797" s="20" t="str">
        <f t="shared" si="156"/>
        <v/>
      </c>
      <c r="I797" s="19" t="str">
        <f t="shared" si="157"/>
        <v/>
      </c>
      <c r="J797" s="19" t="str">
        <f>IF(OR($A797="",$H797=""),"",IF($H797="Not in Web Tool","Unmatched",_xlfn.XLOOKUP($H797,'RAW Data'!$E:$E,'RAW Data'!$F:$F,"Unmapped")))</f>
        <v/>
      </c>
      <c r="K797" s="19" t="str">
        <f t="shared" si="158"/>
        <v/>
      </c>
      <c r="M797" s="21" t="str">
        <f t="shared" si="159"/>
        <v/>
      </c>
      <c r="N797" s="21" t="str">
        <f t="shared" si="160"/>
        <v/>
      </c>
      <c r="P797" s="22" t="s">
        <v>34</v>
      </c>
      <c r="Q797" s="23">
        <v>793</v>
      </c>
      <c r="R797" s="23" t="str">
        <f>IF($C$3="Live Paste",IF($P797="","",$P797&amp;""),IF($AD$3="","",INDEX('Extraction History'!$A$3:$DT$9102,$Q797,$AD$3)&amp;""))</f>
        <v>Employee State</v>
      </c>
      <c r="S797" s="23">
        <f t="shared" si="167"/>
        <v>4755</v>
      </c>
      <c r="T797" s="23" t="str">
        <f t="shared" si="161"/>
        <v/>
      </c>
      <c r="U797" s="23" t="str">
        <f t="shared" si="162"/>
        <v/>
      </c>
      <c r="V797" s="24" t="str">
        <f t="shared" si="163"/>
        <v/>
      </c>
      <c r="W797" s="23">
        <f t="shared" si="168"/>
        <v>4756</v>
      </c>
      <c r="X797" s="23" t="str">
        <f t="shared" si="164"/>
        <v/>
      </c>
      <c r="Y797" s="23" t="str">
        <f t="shared" si="165"/>
        <v/>
      </c>
      <c r="Z797" s="23" t="str">
        <f t="shared" si="166"/>
        <v/>
      </c>
      <c r="AA797" s="25" t="str">
        <f>IF($U797="","",IF(COUNTIF(HC!$C:$C,$U797)&gt;0,"Y",IF(COUNTIF($U$5:$U797,$U797)=1,"N","dup")))</f>
        <v/>
      </c>
    </row>
    <row r="798" spans="1:27" x14ac:dyDescent="0.3">
      <c r="A798" s="19" t="str">
        <f>IF(INDEX('Agents Shift'!$B:$B,ROW())="","",INDEX('Agents Shift'!$B:$B,ROW()))</f>
        <v/>
      </c>
      <c r="B798" s="20" t="str">
        <f>IF($A798="","",_xlfn.XLOOKUP($A798,HC!$A:$A,HC!$B:$B,""))</f>
        <v/>
      </c>
      <c r="C798" s="19" t="str">
        <f>IF($A798="","",_xlfn.XLOOKUP($A798,HC!$A:$A,HC!$E:$E,""))</f>
        <v/>
      </c>
      <c r="D798" s="20" t="str">
        <f>IF($A798="","",_xlfn.XLOOKUP($A798,HC!$A:$A,HC!$D:$D,""))</f>
        <v/>
      </c>
      <c r="E798" s="68" t="str">
        <f>IF(OR($A798="",$AE$3=""),"",IFERROR(IF(ISBLANK(INDEX('Agents Shift'!$F:$S,MATCH($A798,'Agents Shift'!$B:$B,0),$AE$3)),"",INDEX('Agents Shift'!$F:$S,MATCH($A798,'Agents Shift'!$B:$B,0),$AE$3)),""))</f>
        <v/>
      </c>
      <c r="F798" s="68" t="str">
        <f>IF(OR($A798="",$AE$3=""),"",IFERROR(IF(ISBLANK(INDEX('Agents Shift'!$F:$S,MATCH($A798,'Agents Shift'!$B:$B,0),$AE$3+1)),"",INDEX('Agents Shift'!$F:$S,MATCH($A798,'Agents Shift'!$B:$B,0),$AE$3+1)),""))</f>
        <v/>
      </c>
      <c r="G798" s="20" t="str">
        <f>IF($A798="","",_xlfn.XLOOKUP($A798,HC!$A:$A,HC!$C:$C,""))</f>
        <v/>
      </c>
      <c r="H798" s="20" t="str">
        <f t="shared" si="156"/>
        <v/>
      </c>
      <c r="I798" s="19" t="str">
        <f t="shared" si="157"/>
        <v/>
      </c>
      <c r="J798" s="19" t="str">
        <f>IF(OR($A798="",$H798=""),"",IF($H798="Not in Web Tool","Unmatched",_xlfn.XLOOKUP($H798,'RAW Data'!$E:$E,'RAW Data'!$F:$F,"Unmapped")))</f>
        <v/>
      </c>
      <c r="K798" s="19" t="str">
        <f t="shared" si="158"/>
        <v/>
      </c>
      <c r="M798" s="21" t="str">
        <f t="shared" si="159"/>
        <v/>
      </c>
      <c r="N798" s="21" t="str">
        <f t="shared" si="160"/>
        <v/>
      </c>
      <c r="P798" s="22" t="s">
        <v>39</v>
      </c>
      <c r="Q798" s="23">
        <v>794</v>
      </c>
      <c r="R798" s="23" t="str">
        <f>IF($C$3="Live Paste",IF($P798="","",$P798&amp;""),IF($AD$3="","",INDEX('Extraction History'!$A$3:$DT$9102,$Q798,$AD$3)&amp;""))</f>
        <v>DA</v>
      </c>
      <c r="S798" s="23">
        <f t="shared" si="167"/>
        <v>4761</v>
      </c>
      <c r="T798" s="23" t="str">
        <f t="shared" si="161"/>
        <v/>
      </c>
      <c r="U798" s="23" t="str">
        <f t="shared" si="162"/>
        <v/>
      </c>
      <c r="V798" s="24" t="str">
        <f t="shared" si="163"/>
        <v/>
      </c>
      <c r="W798" s="23">
        <f t="shared" si="168"/>
        <v>4762</v>
      </c>
      <c r="X798" s="23" t="str">
        <f t="shared" si="164"/>
        <v/>
      </c>
      <c r="Y798" s="23" t="str">
        <f t="shared" si="165"/>
        <v/>
      </c>
      <c r="Z798" s="23" t="str">
        <f t="shared" si="166"/>
        <v/>
      </c>
      <c r="AA798" s="25" t="str">
        <f>IF($U798="","",IF(COUNTIF(HC!$C:$C,$U798)&gt;0,"Y",IF(COUNTIF($U$5:$U798,$U798)=1,"N","dup")))</f>
        <v/>
      </c>
    </row>
    <row r="799" spans="1:27" x14ac:dyDescent="0.3">
      <c r="A799" s="19" t="str">
        <f>IF(INDEX('Agents Shift'!$B:$B,ROW())="","",INDEX('Agents Shift'!$B:$B,ROW()))</f>
        <v/>
      </c>
      <c r="B799" s="20" t="str">
        <f>IF($A799="","",_xlfn.XLOOKUP($A799,HC!$A:$A,HC!$B:$B,""))</f>
        <v/>
      </c>
      <c r="C799" s="19" t="str">
        <f>IF($A799="","",_xlfn.XLOOKUP($A799,HC!$A:$A,HC!$E:$E,""))</f>
        <v/>
      </c>
      <c r="D799" s="20" t="str">
        <f>IF($A799="","",_xlfn.XLOOKUP($A799,HC!$A:$A,HC!$D:$D,""))</f>
        <v/>
      </c>
      <c r="E799" s="68" t="str">
        <f>IF(OR($A799="",$AE$3=""),"",IFERROR(IF(ISBLANK(INDEX('Agents Shift'!$F:$S,MATCH($A799,'Agents Shift'!$B:$B,0),$AE$3)),"",INDEX('Agents Shift'!$F:$S,MATCH($A799,'Agents Shift'!$B:$B,0),$AE$3)),""))</f>
        <v/>
      </c>
      <c r="F799" s="68" t="str">
        <f>IF(OR($A799="",$AE$3=""),"",IFERROR(IF(ISBLANK(INDEX('Agents Shift'!$F:$S,MATCH($A799,'Agents Shift'!$B:$B,0),$AE$3+1)),"",INDEX('Agents Shift'!$F:$S,MATCH($A799,'Agents Shift'!$B:$B,0),$AE$3+1)),""))</f>
        <v/>
      </c>
      <c r="G799" s="20" t="str">
        <f>IF($A799="","",_xlfn.XLOOKUP($A799,HC!$A:$A,HC!$C:$C,""))</f>
        <v/>
      </c>
      <c r="H799" s="20" t="str">
        <f t="shared" si="156"/>
        <v/>
      </c>
      <c r="I799" s="19" t="str">
        <f t="shared" si="157"/>
        <v/>
      </c>
      <c r="J799" s="19" t="str">
        <f>IF(OR($A799="",$H799=""),"",IF($H799="Not in Web Tool","Unmatched",_xlfn.XLOOKUP($H799,'RAW Data'!$E:$E,'RAW Data'!$F:$F,"Unmapped")))</f>
        <v/>
      </c>
      <c r="K799" s="19" t="str">
        <f t="shared" si="158"/>
        <v/>
      </c>
      <c r="M799" s="21" t="str">
        <f t="shared" si="159"/>
        <v/>
      </c>
      <c r="N799" s="21" t="str">
        <f t="shared" si="160"/>
        <v/>
      </c>
      <c r="P799" s="22" t="s">
        <v>404</v>
      </c>
      <c r="Q799" s="23">
        <v>795</v>
      </c>
      <c r="R799" s="23" t="str">
        <f>IF($C$3="Live Paste",IF($P799="","",$P799&amp;""),IF($AD$3="","",INDEX('Extraction History'!$A$3:$DT$9102,$Q799,$AD$3)&amp;""))</f>
        <v>Dummy_USR 48 20007</v>
      </c>
      <c r="S799" s="23">
        <f t="shared" si="167"/>
        <v>4767</v>
      </c>
      <c r="T799" s="23" t="str">
        <f t="shared" si="161"/>
        <v/>
      </c>
      <c r="U799" s="23" t="str">
        <f t="shared" si="162"/>
        <v/>
      </c>
      <c r="V799" s="24" t="str">
        <f t="shared" si="163"/>
        <v/>
      </c>
      <c r="W799" s="23">
        <f t="shared" si="168"/>
        <v>4768</v>
      </c>
      <c r="X799" s="23" t="str">
        <f t="shared" si="164"/>
        <v/>
      </c>
      <c r="Y799" s="23" t="str">
        <f t="shared" si="165"/>
        <v/>
      </c>
      <c r="Z799" s="23" t="str">
        <f t="shared" si="166"/>
        <v/>
      </c>
      <c r="AA799" s="25" t="str">
        <f>IF($U799="","",IF(COUNTIF(HC!$C:$C,$U799)&gt;0,"Y",IF(COUNTIF($U$5:$U799,$U799)=1,"N","dup")))</f>
        <v/>
      </c>
    </row>
    <row r="800" spans="1:27" x14ac:dyDescent="0.3">
      <c r="A800" s="19" t="str">
        <f>IF(INDEX('Agents Shift'!$B:$B,ROW())="","",INDEX('Agents Shift'!$B:$B,ROW()))</f>
        <v/>
      </c>
      <c r="B800" s="20" t="str">
        <f>IF($A800="","",_xlfn.XLOOKUP($A800,HC!$A:$A,HC!$B:$B,""))</f>
        <v/>
      </c>
      <c r="C800" s="19" t="str">
        <f>IF($A800="","",_xlfn.XLOOKUP($A800,HC!$A:$A,HC!$E:$E,""))</f>
        <v/>
      </c>
      <c r="D800" s="20" t="str">
        <f>IF($A800="","",_xlfn.XLOOKUP($A800,HC!$A:$A,HC!$D:$D,""))</f>
        <v/>
      </c>
      <c r="E800" s="68" t="str">
        <f>IF(OR($A800="",$AE$3=""),"",IFERROR(IF(ISBLANK(INDEX('Agents Shift'!$F:$S,MATCH($A800,'Agents Shift'!$B:$B,0),$AE$3)),"",INDEX('Agents Shift'!$F:$S,MATCH($A800,'Agents Shift'!$B:$B,0),$AE$3)),""))</f>
        <v/>
      </c>
      <c r="F800" s="68" t="str">
        <f>IF(OR($A800="",$AE$3=""),"",IFERROR(IF(ISBLANK(INDEX('Agents Shift'!$F:$S,MATCH($A800,'Agents Shift'!$B:$B,0),$AE$3+1)),"",INDEX('Agents Shift'!$F:$S,MATCH($A800,'Agents Shift'!$B:$B,0),$AE$3+1)),""))</f>
        <v/>
      </c>
      <c r="G800" s="20" t="str">
        <f>IF($A800="","",_xlfn.XLOOKUP($A800,HC!$A:$A,HC!$C:$C,""))</f>
        <v/>
      </c>
      <c r="H800" s="20" t="str">
        <f t="shared" si="156"/>
        <v/>
      </c>
      <c r="I800" s="19" t="str">
        <f t="shared" si="157"/>
        <v/>
      </c>
      <c r="J800" s="19" t="str">
        <f>IF(OR($A800="",$H800=""),"",IF($H800="Not in Web Tool","Unmatched",_xlfn.XLOOKUP($H800,'RAW Data'!$E:$E,'RAW Data'!$F:$F,"Unmapped")))</f>
        <v/>
      </c>
      <c r="K800" s="19" t="str">
        <f t="shared" si="158"/>
        <v/>
      </c>
      <c r="M800" s="21" t="str">
        <f t="shared" si="159"/>
        <v/>
      </c>
      <c r="N800" s="21" t="str">
        <f t="shared" si="160"/>
        <v/>
      </c>
      <c r="P800" s="22" t="s">
        <v>405</v>
      </c>
      <c r="Q800" s="23">
        <v>796</v>
      </c>
      <c r="R800" s="23" t="str">
        <f>IF($C$3="Live Paste",IF($P800="","",$P800&amp;""),IF($AD$3="","",INDEX('Extraction History'!$A$3:$DT$9102,$Q800,$AD$3)&amp;""))</f>
        <v>Available · 08:27</v>
      </c>
      <c r="S800" s="23">
        <f t="shared" si="167"/>
        <v>4773</v>
      </c>
      <c r="T800" s="23" t="str">
        <f t="shared" si="161"/>
        <v/>
      </c>
      <c r="U800" s="23" t="str">
        <f t="shared" si="162"/>
        <v/>
      </c>
      <c r="V800" s="24" t="str">
        <f t="shared" si="163"/>
        <v/>
      </c>
      <c r="W800" s="23">
        <f t="shared" si="168"/>
        <v>4774</v>
      </c>
      <c r="X800" s="23" t="str">
        <f t="shared" si="164"/>
        <v/>
      </c>
      <c r="Y800" s="23" t="str">
        <f t="shared" si="165"/>
        <v/>
      </c>
      <c r="Z800" s="23" t="str">
        <f t="shared" si="166"/>
        <v/>
      </c>
      <c r="AA800" s="25" t="str">
        <f>IF($U800="","",IF(COUNTIF(HC!$C:$C,$U800)&gt;0,"Y",IF(COUNTIF($U$5:$U800,$U800)=1,"N","dup")))</f>
        <v/>
      </c>
    </row>
    <row r="801" spans="1:27" x14ac:dyDescent="0.3">
      <c r="A801" s="19" t="str">
        <f>IF(INDEX('Agents Shift'!$B:$B,ROW())="","",INDEX('Agents Shift'!$B:$B,ROW()))</f>
        <v/>
      </c>
      <c r="B801" s="20" t="str">
        <f>IF($A801="","",_xlfn.XLOOKUP($A801,HC!$A:$A,HC!$B:$B,""))</f>
        <v/>
      </c>
      <c r="C801" s="19" t="str">
        <f>IF($A801="","",_xlfn.XLOOKUP($A801,HC!$A:$A,HC!$E:$E,""))</f>
        <v/>
      </c>
      <c r="D801" s="20" t="str">
        <f>IF($A801="","",_xlfn.XLOOKUP($A801,HC!$A:$A,HC!$D:$D,""))</f>
        <v/>
      </c>
      <c r="E801" s="68" t="str">
        <f>IF(OR($A801="",$AE$3=""),"",IFERROR(IF(ISBLANK(INDEX('Agents Shift'!$F:$S,MATCH($A801,'Agents Shift'!$B:$B,0),$AE$3)),"",INDEX('Agents Shift'!$F:$S,MATCH($A801,'Agents Shift'!$B:$B,0),$AE$3)),""))</f>
        <v/>
      </c>
      <c r="F801" s="68" t="str">
        <f>IF(OR($A801="",$AE$3=""),"",IFERROR(IF(ISBLANK(INDEX('Agents Shift'!$F:$S,MATCH($A801,'Agents Shift'!$B:$B,0),$AE$3+1)),"",INDEX('Agents Shift'!$F:$S,MATCH($A801,'Agents Shift'!$B:$B,0),$AE$3+1)),""))</f>
        <v/>
      </c>
      <c r="G801" s="20" t="str">
        <f>IF($A801="","",_xlfn.XLOOKUP($A801,HC!$A:$A,HC!$C:$C,""))</f>
        <v/>
      </c>
      <c r="H801" s="20" t="str">
        <f t="shared" si="156"/>
        <v/>
      </c>
      <c r="I801" s="19" t="str">
        <f t="shared" si="157"/>
        <v/>
      </c>
      <c r="J801" s="19" t="str">
        <f>IF(OR($A801="",$H801=""),"",IF($H801="Not in Web Tool","Unmatched",_xlfn.XLOOKUP($H801,'RAW Data'!$E:$E,'RAW Data'!$F:$F,"Unmapped")))</f>
        <v/>
      </c>
      <c r="K801" s="19" t="str">
        <f t="shared" si="158"/>
        <v/>
      </c>
      <c r="M801" s="21" t="str">
        <f t="shared" si="159"/>
        <v/>
      </c>
      <c r="N801" s="21" t="str">
        <f t="shared" si="160"/>
        <v/>
      </c>
      <c r="P801" s="22" t="s">
        <v>406</v>
      </c>
      <c r="Q801" s="23">
        <v>797</v>
      </c>
      <c r="R801" s="23" t="str">
        <f>IF($C$3="Live Paste",IF($P801="","",$P801&amp;""),IF($AD$3="","",INDEX('Extraction History'!$A$3:$DT$9102,$Q801,$AD$3)&amp;""))</f>
        <v> 4  2  3</v>
      </c>
      <c r="S801" s="23">
        <f t="shared" si="167"/>
        <v>4779</v>
      </c>
      <c r="T801" s="23" t="str">
        <f t="shared" si="161"/>
        <v/>
      </c>
      <c r="U801" s="23" t="str">
        <f t="shared" si="162"/>
        <v/>
      </c>
      <c r="V801" s="24" t="str">
        <f t="shared" si="163"/>
        <v/>
      </c>
      <c r="W801" s="23">
        <f t="shared" si="168"/>
        <v>4780</v>
      </c>
      <c r="X801" s="23" t="str">
        <f t="shared" si="164"/>
        <v/>
      </c>
      <c r="Y801" s="23" t="str">
        <f t="shared" si="165"/>
        <v/>
      </c>
      <c r="Z801" s="23" t="str">
        <f t="shared" si="166"/>
        <v/>
      </c>
      <c r="AA801" s="25" t="str">
        <f>IF($U801="","",IF(COUNTIF(HC!$C:$C,$U801)&gt;0,"Y",IF(COUNTIF($U$5:$U801,$U801)=1,"N","dup")))</f>
        <v/>
      </c>
    </row>
    <row r="802" spans="1:27" x14ac:dyDescent="0.3">
      <c r="A802" s="19" t="str">
        <f>IF(INDEX('Agents Shift'!$B:$B,ROW())="","",INDEX('Agents Shift'!$B:$B,ROW()))</f>
        <v/>
      </c>
      <c r="B802" s="20" t="str">
        <f>IF($A802="","",_xlfn.XLOOKUP($A802,HC!$A:$A,HC!$B:$B,""))</f>
        <v/>
      </c>
      <c r="C802" s="19" t="str">
        <f>IF($A802="","",_xlfn.XLOOKUP($A802,HC!$A:$A,HC!$E:$E,""))</f>
        <v/>
      </c>
      <c r="D802" s="20" t="str">
        <f>IF($A802="","",_xlfn.XLOOKUP($A802,HC!$A:$A,HC!$D:$D,""))</f>
        <v/>
      </c>
      <c r="E802" s="68" t="str">
        <f>IF(OR($A802="",$AE$3=""),"",IFERROR(IF(ISBLANK(INDEX('Agents Shift'!$F:$S,MATCH($A802,'Agents Shift'!$B:$B,0),$AE$3)),"",INDEX('Agents Shift'!$F:$S,MATCH($A802,'Agents Shift'!$B:$B,0),$AE$3)),""))</f>
        <v/>
      </c>
      <c r="F802" s="68" t="str">
        <f>IF(OR($A802="",$AE$3=""),"",IFERROR(IF(ISBLANK(INDEX('Agents Shift'!$F:$S,MATCH($A802,'Agents Shift'!$B:$B,0),$AE$3+1)),"",INDEX('Agents Shift'!$F:$S,MATCH($A802,'Agents Shift'!$B:$B,0),$AE$3+1)),""))</f>
        <v/>
      </c>
      <c r="G802" s="20" t="str">
        <f>IF($A802="","",_xlfn.XLOOKUP($A802,HC!$A:$A,HC!$C:$C,""))</f>
        <v/>
      </c>
      <c r="H802" s="20" t="str">
        <f t="shared" si="156"/>
        <v/>
      </c>
      <c r="I802" s="19" t="str">
        <f t="shared" si="157"/>
        <v/>
      </c>
      <c r="J802" s="19" t="str">
        <f>IF(OR($A802="",$H802=""),"",IF($H802="Not in Web Tool","Unmatched",_xlfn.XLOOKUP($H802,'RAW Data'!$E:$E,'RAW Data'!$F:$F,"Unmapped")))</f>
        <v/>
      </c>
      <c r="K802" s="19" t="str">
        <f t="shared" si="158"/>
        <v/>
      </c>
      <c r="M802" s="21" t="str">
        <f t="shared" si="159"/>
        <v/>
      </c>
      <c r="N802" s="21" t="str">
        <f t="shared" si="160"/>
        <v/>
      </c>
      <c r="P802" s="22" t="s">
        <v>407</v>
      </c>
      <c r="Q802" s="23">
        <v>798</v>
      </c>
      <c r="R802" s="23" t="str">
        <f>IF($C$3="Live Paste",IF($P802="","",$P802&amp;""),IF($AD$3="","",INDEX('Extraction History'!$A$3:$DT$9102,$Q802,$AD$3)&amp;""))</f>
        <v> --:--:--  --:--:-- 9 June 2026 09:00 · 06:59:13</v>
      </c>
      <c r="S802" s="23">
        <f t="shared" si="167"/>
        <v>4785</v>
      </c>
      <c r="T802" s="23" t="str">
        <f t="shared" si="161"/>
        <v/>
      </c>
      <c r="U802" s="23" t="str">
        <f t="shared" si="162"/>
        <v/>
      </c>
      <c r="V802" s="24" t="str">
        <f t="shared" si="163"/>
        <v/>
      </c>
      <c r="W802" s="23">
        <f t="shared" si="168"/>
        <v>4786</v>
      </c>
      <c r="X802" s="23" t="str">
        <f t="shared" si="164"/>
        <v/>
      </c>
      <c r="Y802" s="23" t="str">
        <f t="shared" si="165"/>
        <v/>
      </c>
      <c r="Z802" s="23" t="str">
        <f t="shared" si="166"/>
        <v/>
      </c>
      <c r="AA802" s="25" t="str">
        <f>IF($U802="","",IF(COUNTIF(HC!$C:$C,$U802)&gt;0,"Y",IF(COUNTIF($U$5:$U802,$U802)=1,"N","dup")))</f>
        <v/>
      </c>
    </row>
    <row r="803" spans="1:27" x14ac:dyDescent="0.3">
      <c r="A803" s="19" t="str">
        <f>IF(INDEX('Agents Shift'!$B:$B,ROW())="","",INDEX('Agents Shift'!$B:$B,ROW()))</f>
        <v/>
      </c>
      <c r="B803" s="20" t="str">
        <f>IF($A803="","",_xlfn.XLOOKUP($A803,HC!$A:$A,HC!$B:$B,""))</f>
        <v/>
      </c>
      <c r="C803" s="19" t="str">
        <f>IF($A803="","",_xlfn.XLOOKUP($A803,HC!$A:$A,HC!$E:$E,""))</f>
        <v/>
      </c>
      <c r="D803" s="20" t="str">
        <f>IF($A803="","",_xlfn.XLOOKUP($A803,HC!$A:$A,HC!$D:$D,""))</f>
        <v/>
      </c>
      <c r="E803" s="68" t="str">
        <f>IF(OR($A803="",$AE$3=""),"",IFERROR(IF(ISBLANK(INDEX('Agents Shift'!$F:$S,MATCH($A803,'Agents Shift'!$B:$B,0),$AE$3)),"",INDEX('Agents Shift'!$F:$S,MATCH($A803,'Agents Shift'!$B:$B,0),$AE$3)),""))</f>
        <v/>
      </c>
      <c r="F803" s="68" t="str">
        <f>IF(OR($A803="",$AE$3=""),"",IFERROR(IF(ISBLANK(INDEX('Agents Shift'!$F:$S,MATCH($A803,'Agents Shift'!$B:$B,0),$AE$3+1)),"",INDEX('Agents Shift'!$F:$S,MATCH($A803,'Agents Shift'!$B:$B,0),$AE$3+1)),""))</f>
        <v/>
      </c>
      <c r="G803" s="20" t="str">
        <f>IF($A803="","",_xlfn.XLOOKUP($A803,HC!$A:$A,HC!$C:$C,""))</f>
        <v/>
      </c>
      <c r="H803" s="20" t="str">
        <f t="shared" si="156"/>
        <v/>
      </c>
      <c r="I803" s="19" t="str">
        <f t="shared" si="157"/>
        <v/>
      </c>
      <c r="J803" s="19" t="str">
        <f>IF(OR($A803="",$H803=""),"",IF($H803="Not in Web Tool","Unmatched",_xlfn.XLOOKUP($H803,'RAW Data'!$E:$E,'RAW Data'!$F:$F,"Unmapped")))</f>
        <v/>
      </c>
      <c r="K803" s="19" t="str">
        <f t="shared" si="158"/>
        <v/>
      </c>
      <c r="M803" s="21" t="str">
        <f t="shared" si="159"/>
        <v/>
      </c>
      <c r="N803" s="21" t="str">
        <f t="shared" si="160"/>
        <v/>
      </c>
      <c r="P803" s="22" t="s">
        <v>34</v>
      </c>
      <c r="Q803" s="23">
        <v>799</v>
      </c>
      <c r="R803" s="23" t="str">
        <f>IF($C$3="Live Paste",IF($P803="","",$P803&amp;""),IF($AD$3="","",INDEX('Extraction History'!$A$3:$DT$9102,$Q803,$AD$3)&amp;""))</f>
        <v>Employee State</v>
      </c>
      <c r="S803" s="23">
        <f t="shared" si="167"/>
        <v>4791</v>
      </c>
      <c r="T803" s="23" t="str">
        <f t="shared" si="161"/>
        <v/>
      </c>
      <c r="U803" s="23" t="str">
        <f t="shared" si="162"/>
        <v/>
      </c>
      <c r="V803" s="24" t="str">
        <f t="shared" si="163"/>
        <v/>
      </c>
      <c r="W803" s="23">
        <f t="shared" si="168"/>
        <v>4792</v>
      </c>
      <c r="X803" s="23" t="str">
        <f t="shared" si="164"/>
        <v/>
      </c>
      <c r="Y803" s="23" t="str">
        <f t="shared" si="165"/>
        <v/>
      </c>
      <c r="Z803" s="23" t="str">
        <f t="shared" si="166"/>
        <v/>
      </c>
      <c r="AA803" s="25" t="str">
        <f>IF($U803="","",IF(COUNTIF(HC!$C:$C,$U803)&gt;0,"Y",IF(COUNTIF($U$5:$U803,$U803)=1,"N","dup")))</f>
        <v/>
      </c>
    </row>
    <row r="804" spans="1:27" x14ac:dyDescent="0.3">
      <c r="A804" s="19" t="str">
        <f>IF(INDEX('Agents Shift'!$B:$B,ROW())="","",INDEX('Agents Shift'!$B:$B,ROW()))</f>
        <v/>
      </c>
      <c r="B804" s="20" t="str">
        <f>IF($A804="","",_xlfn.XLOOKUP($A804,HC!$A:$A,HC!$B:$B,""))</f>
        <v/>
      </c>
      <c r="C804" s="19" t="str">
        <f>IF($A804="","",_xlfn.XLOOKUP($A804,HC!$A:$A,HC!$E:$E,""))</f>
        <v/>
      </c>
      <c r="D804" s="20" t="str">
        <f>IF($A804="","",_xlfn.XLOOKUP($A804,HC!$A:$A,HC!$D:$D,""))</f>
        <v/>
      </c>
      <c r="E804" s="68" t="str">
        <f>IF(OR($A804="",$AE$3=""),"",IFERROR(IF(ISBLANK(INDEX('Agents Shift'!$F:$S,MATCH($A804,'Agents Shift'!$B:$B,0),$AE$3)),"",INDEX('Agents Shift'!$F:$S,MATCH($A804,'Agents Shift'!$B:$B,0),$AE$3)),""))</f>
        <v/>
      </c>
      <c r="F804" s="68" t="str">
        <f>IF(OR($A804="",$AE$3=""),"",IFERROR(IF(ISBLANK(INDEX('Agents Shift'!$F:$S,MATCH($A804,'Agents Shift'!$B:$B,0),$AE$3+1)),"",INDEX('Agents Shift'!$F:$S,MATCH($A804,'Agents Shift'!$B:$B,0),$AE$3+1)),""))</f>
        <v/>
      </c>
      <c r="G804" s="20" t="str">
        <f>IF($A804="","",_xlfn.XLOOKUP($A804,HC!$A:$A,HC!$C:$C,""))</f>
        <v/>
      </c>
      <c r="H804" s="20" t="str">
        <f t="shared" si="156"/>
        <v/>
      </c>
      <c r="I804" s="19" t="str">
        <f t="shared" si="157"/>
        <v/>
      </c>
      <c r="J804" s="19" t="str">
        <f>IF(OR($A804="",$H804=""),"",IF($H804="Not in Web Tool","Unmatched",_xlfn.XLOOKUP($H804,'RAW Data'!$E:$E,'RAW Data'!$F:$F,"Unmapped")))</f>
        <v/>
      </c>
      <c r="K804" s="19" t="str">
        <f t="shared" si="158"/>
        <v/>
      </c>
      <c r="M804" s="21" t="str">
        <f t="shared" si="159"/>
        <v/>
      </c>
      <c r="N804" s="21" t="str">
        <f t="shared" si="160"/>
        <v/>
      </c>
      <c r="P804" s="22" t="s">
        <v>39</v>
      </c>
      <c r="Q804" s="23">
        <v>800</v>
      </c>
      <c r="R804" s="23" t="str">
        <f>IF($C$3="Live Paste",IF($P804="","",$P804&amp;""),IF($AD$3="","",INDEX('Extraction History'!$A$3:$DT$9102,$Q804,$AD$3)&amp;""))</f>
        <v>DA</v>
      </c>
      <c r="S804" s="23">
        <f t="shared" si="167"/>
        <v>4797</v>
      </c>
      <c r="T804" s="23" t="str">
        <f t="shared" si="161"/>
        <v/>
      </c>
      <c r="U804" s="23" t="str">
        <f t="shared" si="162"/>
        <v/>
      </c>
      <c r="V804" s="24" t="str">
        <f t="shared" si="163"/>
        <v/>
      </c>
      <c r="W804" s="23">
        <f t="shared" si="168"/>
        <v>4798</v>
      </c>
      <c r="X804" s="23" t="str">
        <f t="shared" si="164"/>
        <v/>
      </c>
      <c r="Y804" s="23" t="str">
        <f t="shared" si="165"/>
        <v/>
      </c>
      <c r="Z804" s="23" t="str">
        <f t="shared" si="166"/>
        <v/>
      </c>
      <c r="AA804" s="25" t="str">
        <f>IF($U804="","",IF(COUNTIF(HC!$C:$C,$U804)&gt;0,"Y",IF(COUNTIF($U$5:$U804,$U804)=1,"N","dup")))</f>
        <v/>
      </c>
    </row>
    <row r="805" spans="1:27" x14ac:dyDescent="0.3">
      <c r="A805" s="19" t="str">
        <f>IF(INDEX('Agents Shift'!$B:$B,ROW())="","",INDEX('Agents Shift'!$B:$B,ROW()))</f>
        <v/>
      </c>
      <c r="B805" s="20" t="str">
        <f>IF($A805="","",_xlfn.XLOOKUP($A805,HC!$A:$A,HC!$B:$B,""))</f>
        <v/>
      </c>
      <c r="C805" s="19" t="str">
        <f>IF($A805="","",_xlfn.XLOOKUP($A805,HC!$A:$A,HC!$E:$E,""))</f>
        <v/>
      </c>
      <c r="D805" s="20" t="str">
        <f>IF($A805="","",_xlfn.XLOOKUP($A805,HC!$A:$A,HC!$D:$D,""))</f>
        <v/>
      </c>
      <c r="E805" s="68" t="str">
        <f>IF(OR($A805="",$AE$3=""),"",IFERROR(IF(ISBLANK(INDEX('Agents Shift'!$F:$S,MATCH($A805,'Agents Shift'!$B:$B,0),$AE$3)),"",INDEX('Agents Shift'!$F:$S,MATCH($A805,'Agents Shift'!$B:$B,0),$AE$3)),""))</f>
        <v/>
      </c>
      <c r="F805" s="68" t="str">
        <f>IF(OR($A805="",$AE$3=""),"",IFERROR(IF(ISBLANK(INDEX('Agents Shift'!$F:$S,MATCH($A805,'Agents Shift'!$B:$B,0),$AE$3+1)),"",INDEX('Agents Shift'!$F:$S,MATCH($A805,'Agents Shift'!$B:$B,0),$AE$3+1)),""))</f>
        <v/>
      </c>
      <c r="G805" s="20" t="str">
        <f>IF($A805="","",_xlfn.XLOOKUP($A805,HC!$A:$A,HC!$C:$C,""))</f>
        <v/>
      </c>
      <c r="H805" s="20" t="str">
        <f t="shared" si="156"/>
        <v/>
      </c>
      <c r="I805" s="19" t="str">
        <f t="shared" si="157"/>
        <v/>
      </c>
      <c r="J805" s="19" t="str">
        <f>IF(OR($A805="",$H805=""),"",IF($H805="Not in Web Tool","Unmatched",_xlfn.XLOOKUP($H805,'RAW Data'!$E:$E,'RAW Data'!$F:$F,"Unmapped")))</f>
        <v/>
      </c>
      <c r="K805" s="19" t="str">
        <f t="shared" si="158"/>
        <v/>
      </c>
      <c r="M805" s="21" t="str">
        <f t="shared" si="159"/>
        <v/>
      </c>
      <c r="N805" s="21" t="str">
        <f t="shared" si="160"/>
        <v/>
      </c>
      <c r="P805" s="22" t="s">
        <v>408</v>
      </c>
      <c r="Q805" s="23">
        <v>801</v>
      </c>
      <c r="R805" s="23" t="str">
        <f>IF($C$3="Live Paste",IF($P805="","",$P805&amp;""),IF($AD$3="","",INDEX('Extraction History'!$A$3:$DT$9102,$Q805,$AD$3)&amp;""))</f>
        <v>Dummy_USR 47 20063</v>
      </c>
      <c r="S805" s="23">
        <f t="shared" si="167"/>
        <v>4803</v>
      </c>
      <c r="T805" s="23" t="str">
        <f t="shared" si="161"/>
        <v/>
      </c>
      <c r="U805" s="23" t="str">
        <f t="shared" si="162"/>
        <v/>
      </c>
      <c r="V805" s="24" t="str">
        <f t="shared" si="163"/>
        <v/>
      </c>
      <c r="W805" s="23">
        <f t="shared" si="168"/>
        <v>4804</v>
      </c>
      <c r="X805" s="23" t="str">
        <f t="shared" si="164"/>
        <v/>
      </c>
      <c r="Y805" s="23" t="str">
        <f t="shared" si="165"/>
        <v/>
      </c>
      <c r="Z805" s="23" t="str">
        <f t="shared" si="166"/>
        <v/>
      </c>
      <c r="AA805" s="25" t="str">
        <f>IF($U805="","",IF(COUNTIF(HC!$C:$C,$U805)&gt;0,"Y",IF(COUNTIF($U$5:$U805,$U805)=1,"N","dup")))</f>
        <v/>
      </c>
    </row>
    <row r="806" spans="1:27" x14ac:dyDescent="0.3">
      <c r="A806" s="19" t="str">
        <f>IF(INDEX('Agents Shift'!$B:$B,ROW())="","",INDEX('Agents Shift'!$B:$B,ROW()))</f>
        <v/>
      </c>
      <c r="B806" s="20" t="str">
        <f>IF($A806="","",_xlfn.XLOOKUP($A806,HC!$A:$A,HC!$B:$B,""))</f>
        <v/>
      </c>
      <c r="C806" s="19" t="str">
        <f>IF($A806="","",_xlfn.XLOOKUP($A806,HC!$A:$A,HC!$E:$E,""))</f>
        <v/>
      </c>
      <c r="D806" s="20" t="str">
        <f>IF($A806="","",_xlfn.XLOOKUP($A806,HC!$A:$A,HC!$D:$D,""))</f>
        <v/>
      </c>
      <c r="E806" s="68" t="str">
        <f>IF(OR($A806="",$AE$3=""),"",IFERROR(IF(ISBLANK(INDEX('Agents Shift'!$F:$S,MATCH($A806,'Agents Shift'!$B:$B,0),$AE$3)),"",INDEX('Agents Shift'!$F:$S,MATCH($A806,'Agents Shift'!$B:$B,0),$AE$3)),""))</f>
        <v/>
      </c>
      <c r="F806" s="68" t="str">
        <f>IF(OR($A806="",$AE$3=""),"",IFERROR(IF(ISBLANK(INDEX('Agents Shift'!$F:$S,MATCH($A806,'Agents Shift'!$B:$B,0),$AE$3+1)),"",INDEX('Agents Shift'!$F:$S,MATCH($A806,'Agents Shift'!$B:$B,0),$AE$3+1)),""))</f>
        <v/>
      </c>
      <c r="G806" s="20" t="str">
        <f>IF($A806="","",_xlfn.XLOOKUP($A806,HC!$A:$A,HC!$C:$C,""))</f>
        <v/>
      </c>
      <c r="H806" s="20" t="str">
        <f t="shared" si="156"/>
        <v/>
      </c>
      <c r="I806" s="19" t="str">
        <f t="shared" si="157"/>
        <v/>
      </c>
      <c r="J806" s="19" t="str">
        <f>IF(OR($A806="",$H806=""),"",IF($H806="Not in Web Tool","Unmatched",_xlfn.XLOOKUP($H806,'RAW Data'!$E:$E,'RAW Data'!$F:$F,"Unmapped")))</f>
        <v/>
      </c>
      <c r="K806" s="19" t="str">
        <f t="shared" si="158"/>
        <v/>
      </c>
      <c r="M806" s="21" t="str">
        <f t="shared" si="159"/>
        <v/>
      </c>
      <c r="N806" s="21" t="str">
        <f t="shared" si="160"/>
        <v/>
      </c>
      <c r="P806" s="22" t="s">
        <v>409</v>
      </c>
      <c r="Q806" s="23">
        <v>802</v>
      </c>
      <c r="R806" s="23" t="str">
        <f>IF($C$3="Live Paste",IF($P806="","",$P806&amp;""),IF($AD$3="","",INDEX('Extraction History'!$A$3:$DT$9102,$Q806,$AD$3)&amp;""))</f>
        <v>ACD · 07:19</v>
      </c>
      <c r="S806" s="23">
        <f t="shared" si="167"/>
        <v>4809</v>
      </c>
      <c r="T806" s="23" t="str">
        <f t="shared" si="161"/>
        <v/>
      </c>
      <c r="U806" s="23" t="str">
        <f t="shared" si="162"/>
        <v/>
      </c>
      <c r="V806" s="24" t="str">
        <f t="shared" si="163"/>
        <v/>
      </c>
      <c r="W806" s="23">
        <f t="shared" si="168"/>
        <v>4810</v>
      </c>
      <c r="X806" s="23" t="str">
        <f t="shared" si="164"/>
        <v/>
      </c>
      <c r="Y806" s="23" t="str">
        <f t="shared" si="165"/>
        <v/>
      </c>
      <c r="Z806" s="23" t="str">
        <f t="shared" si="166"/>
        <v/>
      </c>
      <c r="AA806" s="25" t="str">
        <f>IF($U806="","",IF(COUNTIF(HC!$C:$C,$U806)&gt;0,"Y",IF(COUNTIF($U$5:$U806,$U806)=1,"N","dup")))</f>
        <v/>
      </c>
    </row>
    <row r="807" spans="1:27" x14ac:dyDescent="0.3">
      <c r="A807" s="19" t="str">
        <f>IF(INDEX('Agents Shift'!$B:$B,ROW())="","",INDEX('Agents Shift'!$B:$B,ROW()))</f>
        <v/>
      </c>
      <c r="B807" s="20" t="str">
        <f>IF($A807="","",_xlfn.XLOOKUP($A807,HC!$A:$A,HC!$B:$B,""))</f>
        <v/>
      </c>
      <c r="C807" s="19" t="str">
        <f>IF($A807="","",_xlfn.XLOOKUP($A807,HC!$A:$A,HC!$E:$E,""))</f>
        <v/>
      </c>
      <c r="D807" s="20" t="str">
        <f>IF($A807="","",_xlfn.XLOOKUP($A807,HC!$A:$A,HC!$D:$D,""))</f>
        <v/>
      </c>
      <c r="E807" s="68" t="str">
        <f>IF(OR($A807="",$AE$3=""),"",IFERROR(IF(ISBLANK(INDEX('Agents Shift'!$F:$S,MATCH($A807,'Agents Shift'!$B:$B,0),$AE$3)),"",INDEX('Agents Shift'!$F:$S,MATCH($A807,'Agents Shift'!$B:$B,0),$AE$3)),""))</f>
        <v/>
      </c>
      <c r="F807" s="68" t="str">
        <f>IF(OR($A807="",$AE$3=""),"",IFERROR(IF(ISBLANK(INDEX('Agents Shift'!$F:$S,MATCH($A807,'Agents Shift'!$B:$B,0),$AE$3+1)),"",INDEX('Agents Shift'!$F:$S,MATCH($A807,'Agents Shift'!$B:$B,0),$AE$3+1)),""))</f>
        <v/>
      </c>
      <c r="G807" s="20" t="str">
        <f>IF($A807="","",_xlfn.XLOOKUP($A807,HC!$A:$A,HC!$C:$C,""))</f>
        <v/>
      </c>
      <c r="H807" s="20" t="str">
        <f t="shared" si="156"/>
        <v/>
      </c>
      <c r="I807" s="19" t="str">
        <f t="shared" si="157"/>
        <v/>
      </c>
      <c r="J807" s="19" t="str">
        <f>IF(OR($A807="",$H807=""),"",IF($H807="Not in Web Tool","Unmatched",_xlfn.XLOOKUP($H807,'RAW Data'!$E:$E,'RAW Data'!$F:$F,"Unmapped")))</f>
        <v/>
      </c>
      <c r="K807" s="19" t="str">
        <f t="shared" si="158"/>
        <v/>
      </c>
      <c r="M807" s="21" t="str">
        <f t="shared" si="159"/>
        <v/>
      </c>
      <c r="N807" s="21" t="str">
        <f t="shared" si="160"/>
        <v/>
      </c>
      <c r="P807" s="22" t="s">
        <v>410</v>
      </c>
      <c r="Q807" s="23">
        <v>803</v>
      </c>
      <c r="R807" s="23" t="str">
        <f>IF($C$3="Live Paste",IF($P807="","",$P807&amp;""),IF($AD$3="","",INDEX('Extraction History'!$A$3:$DT$9102,$Q807,$AD$3)&amp;""))</f>
        <v> 9  3  5</v>
      </c>
      <c r="S807" s="23">
        <f t="shared" si="167"/>
        <v>4815</v>
      </c>
      <c r="T807" s="23" t="str">
        <f t="shared" si="161"/>
        <v/>
      </c>
      <c r="U807" s="23" t="str">
        <f t="shared" si="162"/>
        <v/>
      </c>
      <c r="V807" s="24" t="str">
        <f t="shared" si="163"/>
        <v/>
      </c>
      <c r="W807" s="23">
        <f t="shared" si="168"/>
        <v>4816</v>
      </c>
      <c r="X807" s="23" t="str">
        <f t="shared" si="164"/>
        <v/>
      </c>
      <c r="Y807" s="23" t="str">
        <f t="shared" si="165"/>
        <v/>
      </c>
      <c r="Z807" s="23" t="str">
        <f t="shared" si="166"/>
        <v/>
      </c>
      <c r="AA807" s="25" t="str">
        <f>IF($U807="","",IF(COUNTIF(HC!$C:$C,$U807)&gt;0,"Y",IF(COUNTIF($U$5:$U807,$U807)=1,"N","dup")))</f>
        <v/>
      </c>
    </row>
    <row r="808" spans="1:27" x14ac:dyDescent="0.3">
      <c r="A808" s="19" t="str">
        <f>IF(INDEX('Agents Shift'!$B:$B,ROW())="","",INDEX('Agents Shift'!$B:$B,ROW()))</f>
        <v/>
      </c>
      <c r="B808" s="20" t="str">
        <f>IF($A808="","",_xlfn.XLOOKUP($A808,HC!$A:$A,HC!$B:$B,""))</f>
        <v/>
      </c>
      <c r="C808" s="19" t="str">
        <f>IF($A808="","",_xlfn.XLOOKUP($A808,HC!$A:$A,HC!$E:$E,""))</f>
        <v/>
      </c>
      <c r="D808" s="20" t="str">
        <f>IF($A808="","",_xlfn.XLOOKUP($A808,HC!$A:$A,HC!$D:$D,""))</f>
        <v/>
      </c>
      <c r="E808" s="68" t="str">
        <f>IF(OR($A808="",$AE$3=""),"",IFERROR(IF(ISBLANK(INDEX('Agents Shift'!$F:$S,MATCH($A808,'Agents Shift'!$B:$B,0),$AE$3)),"",INDEX('Agents Shift'!$F:$S,MATCH($A808,'Agents Shift'!$B:$B,0),$AE$3)),""))</f>
        <v/>
      </c>
      <c r="F808" s="68" t="str">
        <f>IF(OR($A808="",$AE$3=""),"",IFERROR(IF(ISBLANK(INDEX('Agents Shift'!$F:$S,MATCH($A808,'Agents Shift'!$B:$B,0),$AE$3+1)),"",INDEX('Agents Shift'!$F:$S,MATCH($A808,'Agents Shift'!$B:$B,0),$AE$3+1)),""))</f>
        <v/>
      </c>
      <c r="G808" s="20" t="str">
        <f>IF($A808="","",_xlfn.XLOOKUP($A808,HC!$A:$A,HC!$C:$C,""))</f>
        <v/>
      </c>
      <c r="H808" s="20" t="str">
        <f t="shared" si="156"/>
        <v/>
      </c>
      <c r="I808" s="19" t="str">
        <f t="shared" si="157"/>
        <v/>
      </c>
      <c r="J808" s="19" t="str">
        <f>IF(OR($A808="",$H808=""),"",IF($H808="Not in Web Tool","Unmatched",_xlfn.XLOOKUP($H808,'RAW Data'!$E:$E,'RAW Data'!$F:$F,"Unmapped")))</f>
        <v/>
      </c>
      <c r="K808" s="19" t="str">
        <f t="shared" si="158"/>
        <v/>
      </c>
      <c r="M808" s="21" t="str">
        <f t="shared" si="159"/>
        <v/>
      </c>
      <c r="N808" s="21" t="str">
        <f t="shared" si="160"/>
        <v/>
      </c>
      <c r="P808" s="22" t="s">
        <v>411</v>
      </c>
      <c r="Q808" s="23">
        <v>804</v>
      </c>
      <c r="R808" s="23" t="str">
        <f>IF($C$3="Live Paste",IF($P808="","",$P808&amp;""),IF($AD$3="","",INDEX('Extraction History'!$A$3:$DT$9102,$Q808,$AD$3)&amp;""))</f>
        <v> --:--:--  --:--:-- 9 June 2026 08:58 · 07:01:07</v>
      </c>
      <c r="S808" s="23">
        <f t="shared" si="167"/>
        <v>4821</v>
      </c>
      <c r="T808" s="23" t="str">
        <f t="shared" si="161"/>
        <v/>
      </c>
      <c r="U808" s="23" t="str">
        <f t="shared" si="162"/>
        <v/>
      </c>
      <c r="V808" s="24" t="str">
        <f t="shared" si="163"/>
        <v/>
      </c>
      <c r="W808" s="23">
        <f t="shared" si="168"/>
        <v>4822</v>
      </c>
      <c r="X808" s="23" t="str">
        <f t="shared" si="164"/>
        <v/>
      </c>
      <c r="Y808" s="23" t="str">
        <f t="shared" si="165"/>
        <v/>
      </c>
      <c r="Z808" s="23" t="str">
        <f t="shared" si="166"/>
        <v/>
      </c>
      <c r="AA808" s="25" t="str">
        <f>IF($U808="","",IF(COUNTIF(HC!$C:$C,$U808)&gt;0,"Y",IF(COUNTIF($U$5:$U808,$U808)=1,"N","dup")))</f>
        <v/>
      </c>
    </row>
    <row r="809" spans="1:27" x14ac:dyDescent="0.3">
      <c r="A809" s="19" t="str">
        <f>IF(INDEX('Agents Shift'!$B:$B,ROW())="","",INDEX('Agents Shift'!$B:$B,ROW()))</f>
        <v/>
      </c>
      <c r="B809" s="20" t="str">
        <f>IF($A809="","",_xlfn.XLOOKUP($A809,HC!$A:$A,HC!$B:$B,""))</f>
        <v/>
      </c>
      <c r="C809" s="19" t="str">
        <f>IF($A809="","",_xlfn.XLOOKUP($A809,HC!$A:$A,HC!$E:$E,""))</f>
        <v/>
      </c>
      <c r="D809" s="20" t="str">
        <f>IF($A809="","",_xlfn.XLOOKUP($A809,HC!$A:$A,HC!$D:$D,""))</f>
        <v/>
      </c>
      <c r="E809" s="68" t="str">
        <f>IF(OR($A809="",$AE$3=""),"",IFERROR(IF(ISBLANK(INDEX('Agents Shift'!$F:$S,MATCH($A809,'Agents Shift'!$B:$B,0),$AE$3)),"",INDEX('Agents Shift'!$F:$S,MATCH($A809,'Agents Shift'!$B:$B,0),$AE$3)),""))</f>
        <v/>
      </c>
      <c r="F809" s="68" t="str">
        <f>IF(OR($A809="",$AE$3=""),"",IFERROR(IF(ISBLANK(INDEX('Agents Shift'!$F:$S,MATCH($A809,'Agents Shift'!$B:$B,0),$AE$3+1)),"",INDEX('Agents Shift'!$F:$S,MATCH($A809,'Agents Shift'!$B:$B,0),$AE$3+1)),""))</f>
        <v/>
      </c>
      <c r="G809" s="20" t="str">
        <f>IF($A809="","",_xlfn.XLOOKUP($A809,HC!$A:$A,HC!$C:$C,""))</f>
        <v/>
      </c>
      <c r="H809" s="20" t="str">
        <f t="shared" si="156"/>
        <v/>
      </c>
      <c r="I809" s="19" t="str">
        <f t="shared" si="157"/>
        <v/>
      </c>
      <c r="J809" s="19" t="str">
        <f>IF(OR($A809="",$H809=""),"",IF($H809="Not in Web Tool","Unmatched",_xlfn.XLOOKUP($H809,'RAW Data'!$E:$E,'RAW Data'!$F:$F,"Unmapped")))</f>
        <v/>
      </c>
      <c r="K809" s="19" t="str">
        <f t="shared" si="158"/>
        <v/>
      </c>
      <c r="M809" s="21" t="str">
        <f t="shared" si="159"/>
        <v/>
      </c>
      <c r="N809" s="21" t="str">
        <f t="shared" si="160"/>
        <v/>
      </c>
      <c r="P809" s="22" t="s">
        <v>34</v>
      </c>
      <c r="Q809" s="23">
        <v>805</v>
      </c>
      <c r="R809" s="23" t="str">
        <f>IF($C$3="Live Paste",IF($P809="","",$P809&amp;""),IF($AD$3="","",INDEX('Extraction History'!$A$3:$DT$9102,$Q809,$AD$3)&amp;""))</f>
        <v>Employee State</v>
      </c>
      <c r="S809" s="23">
        <f t="shared" si="167"/>
        <v>4827</v>
      </c>
      <c r="T809" s="23" t="str">
        <f t="shared" si="161"/>
        <v/>
      </c>
      <c r="U809" s="23" t="str">
        <f t="shared" si="162"/>
        <v/>
      </c>
      <c r="V809" s="24" t="str">
        <f t="shared" si="163"/>
        <v/>
      </c>
      <c r="W809" s="23">
        <f t="shared" si="168"/>
        <v>4828</v>
      </c>
      <c r="X809" s="23" t="str">
        <f t="shared" si="164"/>
        <v/>
      </c>
      <c r="Y809" s="23" t="str">
        <f t="shared" si="165"/>
        <v/>
      </c>
      <c r="Z809" s="23" t="str">
        <f t="shared" si="166"/>
        <v/>
      </c>
      <c r="AA809" s="25" t="str">
        <f>IF($U809="","",IF(COUNTIF(HC!$C:$C,$U809)&gt;0,"Y",IF(COUNTIF($U$5:$U809,$U809)=1,"N","dup")))</f>
        <v/>
      </c>
    </row>
    <row r="810" spans="1:27" x14ac:dyDescent="0.3">
      <c r="A810" s="19" t="str">
        <f>IF(INDEX('Agents Shift'!$B:$B,ROW())="","",INDEX('Agents Shift'!$B:$B,ROW()))</f>
        <v/>
      </c>
      <c r="B810" s="20" t="str">
        <f>IF($A810="","",_xlfn.XLOOKUP($A810,HC!$A:$A,HC!$B:$B,""))</f>
        <v/>
      </c>
      <c r="C810" s="19" t="str">
        <f>IF($A810="","",_xlfn.XLOOKUP($A810,HC!$A:$A,HC!$E:$E,""))</f>
        <v/>
      </c>
      <c r="D810" s="20" t="str">
        <f>IF($A810="","",_xlfn.XLOOKUP($A810,HC!$A:$A,HC!$D:$D,""))</f>
        <v/>
      </c>
      <c r="E810" s="68" t="str">
        <f>IF(OR($A810="",$AE$3=""),"",IFERROR(IF(ISBLANK(INDEX('Agents Shift'!$F:$S,MATCH($A810,'Agents Shift'!$B:$B,0),$AE$3)),"",INDEX('Agents Shift'!$F:$S,MATCH($A810,'Agents Shift'!$B:$B,0),$AE$3)),""))</f>
        <v/>
      </c>
      <c r="F810" s="68" t="str">
        <f>IF(OR($A810="",$AE$3=""),"",IFERROR(IF(ISBLANK(INDEX('Agents Shift'!$F:$S,MATCH($A810,'Agents Shift'!$B:$B,0),$AE$3+1)),"",INDEX('Agents Shift'!$F:$S,MATCH($A810,'Agents Shift'!$B:$B,0),$AE$3+1)),""))</f>
        <v/>
      </c>
      <c r="G810" s="20" t="str">
        <f>IF($A810="","",_xlfn.XLOOKUP($A810,HC!$A:$A,HC!$C:$C,""))</f>
        <v/>
      </c>
      <c r="H810" s="20" t="str">
        <f t="shared" si="156"/>
        <v/>
      </c>
      <c r="I810" s="19" t="str">
        <f t="shared" si="157"/>
        <v/>
      </c>
      <c r="J810" s="19" t="str">
        <f>IF(OR($A810="",$H810=""),"",IF($H810="Not in Web Tool","Unmatched",_xlfn.XLOOKUP($H810,'RAW Data'!$E:$E,'RAW Data'!$F:$F,"Unmapped")))</f>
        <v/>
      </c>
      <c r="K810" s="19" t="str">
        <f t="shared" si="158"/>
        <v/>
      </c>
      <c r="M810" s="21" t="str">
        <f t="shared" si="159"/>
        <v/>
      </c>
      <c r="N810" s="21" t="str">
        <f t="shared" si="160"/>
        <v/>
      </c>
      <c r="P810" s="22" t="s">
        <v>39</v>
      </c>
      <c r="Q810" s="23">
        <v>806</v>
      </c>
      <c r="R810" s="23" t="str">
        <f>IF($C$3="Live Paste",IF($P810="","",$P810&amp;""),IF($AD$3="","",INDEX('Extraction History'!$A$3:$DT$9102,$Q810,$AD$3)&amp;""))</f>
        <v>DA</v>
      </c>
      <c r="S810" s="23">
        <f t="shared" si="167"/>
        <v>4833</v>
      </c>
      <c r="T810" s="23" t="str">
        <f t="shared" si="161"/>
        <v/>
      </c>
      <c r="U810" s="23" t="str">
        <f t="shared" si="162"/>
        <v/>
      </c>
      <c r="V810" s="24" t="str">
        <f t="shared" si="163"/>
        <v/>
      </c>
      <c r="W810" s="23">
        <f t="shared" si="168"/>
        <v>4834</v>
      </c>
      <c r="X810" s="23" t="str">
        <f t="shared" si="164"/>
        <v/>
      </c>
      <c r="Y810" s="23" t="str">
        <f t="shared" si="165"/>
        <v/>
      </c>
      <c r="Z810" s="23" t="str">
        <f t="shared" si="166"/>
        <v/>
      </c>
      <c r="AA810" s="25" t="str">
        <f>IF($U810="","",IF(COUNTIF(HC!$C:$C,$U810)&gt;0,"Y",IF(COUNTIF($U$5:$U810,$U810)=1,"N","dup")))</f>
        <v/>
      </c>
    </row>
    <row r="811" spans="1:27" x14ac:dyDescent="0.3">
      <c r="A811" s="19" t="str">
        <f>IF(INDEX('Agents Shift'!$B:$B,ROW())="","",INDEX('Agents Shift'!$B:$B,ROW()))</f>
        <v/>
      </c>
      <c r="B811" s="20" t="str">
        <f>IF($A811="","",_xlfn.XLOOKUP($A811,HC!$A:$A,HC!$B:$B,""))</f>
        <v/>
      </c>
      <c r="C811" s="19" t="str">
        <f>IF($A811="","",_xlfn.XLOOKUP($A811,HC!$A:$A,HC!$E:$E,""))</f>
        <v/>
      </c>
      <c r="D811" s="20" t="str">
        <f>IF($A811="","",_xlfn.XLOOKUP($A811,HC!$A:$A,HC!$D:$D,""))</f>
        <v/>
      </c>
      <c r="E811" s="68" t="str">
        <f>IF(OR($A811="",$AE$3=""),"",IFERROR(IF(ISBLANK(INDEX('Agents Shift'!$F:$S,MATCH($A811,'Agents Shift'!$B:$B,0),$AE$3)),"",INDEX('Agents Shift'!$F:$S,MATCH($A811,'Agents Shift'!$B:$B,0),$AE$3)),""))</f>
        <v/>
      </c>
      <c r="F811" s="68" t="str">
        <f>IF(OR($A811="",$AE$3=""),"",IFERROR(IF(ISBLANK(INDEX('Agents Shift'!$F:$S,MATCH($A811,'Agents Shift'!$B:$B,0),$AE$3+1)),"",INDEX('Agents Shift'!$F:$S,MATCH($A811,'Agents Shift'!$B:$B,0),$AE$3+1)),""))</f>
        <v/>
      </c>
      <c r="G811" s="20" t="str">
        <f>IF($A811="","",_xlfn.XLOOKUP($A811,HC!$A:$A,HC!$C:$C,""))</f>
        <v/>
      </c>
      <c r="H811" s="20" t="str">
        <f t="shared" si="156"/>
        <v/>
      </c>
      <c r="I811" s="19" t="str">
        <f t="shared" si="157"/>
        <v/>
      </c>
      <c r="J811" s="19" t="str">
        <f>IF(OR($A811="",$H811=""),"",IF($H811="Not in Web Tool","Unmatched",_xlfn.XLOOKUP($H811,'RAW Data'!$E:$E,'RAW Data'!$F:$F,"Unmapped")))</f>
        <v/>
      </c>
      <c r="K811" s="19" t="str">
        <f t="shared" si="158"/>
        <v/>
      </c>
      <c r="M811" s="21" t="str">
        <f t="shared" si="159"/>
        <v/>
      </c>
      <c r="N811" s="21" t="str">
        <f t="shared" si="160"/>
        <v/>
      </c>
      <c r="P811" s="22" t="s">
        <v>412</v>
      </c>
      <c r="Q811" s="23">
        <v>807</v>
      </c>
      <c r="R811" s="23" t="str">
        <f>IF($C$3="Live Paste",IF($P811="","",$P811&amp;""),IF($AD$3="","",INDEX('Extraction History'!$A$3:$DT$9102,$Q811,$AD$3)&amp;""))</f>
        <v>Dummy_USR 46 20212</v>
      </c>
      <c r="S811" s="23">
        <f t="shared" si="167"/>
        <v>4839</v>
      </c>
      <c r="T811" s="23" t="str">
        <f t="shared" si="161"/>
        <v/>
      </c>
      <c r="U811" s="23" t="str">
        <f t="shared" si="162"/>
        <v/>
      </c>
      <c r="V811" s="24" t="str">
        <f t="shared" si="163"/>
        <v/>
      </c>
      <c r="W811" s="23">
        <f t="shared" si="168"/>
        <v>4840</v>
      </c>
      <c r="X811" s="23" t="str">
        <f t="shared" si="164"/>
        <v/>
      </c>
      <c r="Y811" s="23" t="str">
        <f t="shared" si="165"/>
        <v/>
      </c>
      <c r="Z811" s="23" t="str">
        <f t="shared" si="166"/>
        <v/>
      </c>
      <c r="AA811" s="25" t="str">
        <f>IF($U811="","",IF(COUNTIF(HC!$C:$C,$U811)&gt;0,"Y",IF(COUNTIF($U$5:$U811,$U811)=1,"N","dup")))</f>
        <v/>
      </c>
    </row>
    <row r="812" spans="1:27" x14ac:dyDescent="0.3">
      <c r="A812" s="19" t="str">
        <f>IF(INDEX('Agents Shift'!$B:$B,ROW())="","",INDEX('Agents Shift'!$B:$B,ROW()))</f>
        <v/>
      </c>
      <c r="B812" s="20" t="str">
        <f>IF($A812="","",_xlfn.XLOOKUP($A812,HC!$A:$A,HC!$B:$B,""))</f>
        <v/>
      </c>
      <c r="C812" s="19" t="str">
        <f>IF($A812="","",_xlfn.XLOOKUP($A812,HC!$A:$A,HC!$E:$E,""))</f>
        <v/>
      </c>
      <c r="D812" s="20" t="str">
        <f>IF($A812="","",_xlfn.XLOOKUP($A812,HC!$A:$A,HC!$D:$D,""))</f>
        <v/>
      </c>
      <c r="E812" s="68" t="str">
        <f>IF(OR($A812="",$AE$3=""),"",IFERROR(IF(ISBLANK(INDEX('Agents Shift'!$F:$S,MATCH($A812,'Agents Shift'!$B:$B,0),$AE$3)),"",INDEX('Agents Shift'!$F:$S,MATCH($A812,'Agents Shift'!$B:$B,0),$AE$3)),""))</f>
        <v/>
      </c>
      <c r="F812" s="68" t="str">
        <f>IF(OR($A812="",$AE$3=""),"",IFERROR(IF(ISBLANK(INDEX('Agents Shift'!$F:$S,MATCH($A812,'Agents Shift'!$B:$B,0),$AE$3+1)),"",INDEX('Agents Shift'!$F:$S,MATCH($A812,'Agents Shift'!$B:$B,0),$AE$3+1)),""))</f>
        <v/>
      </c>
      <c r="G812" s="20" t="str">
        <f>IF($A812="","",_xlfn.XLOOKUP($A812,HC!$A:$A,HC!$C:$C,""))</f>
        <v/>
      </c>
      <c r="H812" s="20" t="str">
        <f t="shared" si="156"/>
        <v/>
      </c>
      <c r="I812" s="19" t="str">
        <f t="shared" si="157"/>
        <v/>
      </c>
      <c r="J812" s="19" t="str">
        <f>IF(OR($A812="",$H812=""),"",IF($H812="Not in Web Tool","Unmatched",_xlfn.XLOOKUP($H812,'RAW Data'!$E:$E,'RAW Data'!$F:$F,"Unmapped")))</f>
        <v/>
      </c>
      <c r="K812" s="19" t="str">
        <f t="shared" si="158"/>
        <v/>
      </c>
      <c r="M812" s="21" t="str">
        <f t="shared" si="159"/>
        <v/>
      </c>
      <c r="N812" s="21" t="str">
        <f t="shared" si="160"/>
        <v/>
      </c>
      <c r="P812" s="22" t="s">
        <v>413</v>
      </c>
      <c r="Q812" s="23">
        <v>808</v>
      </c>
      <c r="R812" s="23" t="str">
        <f>IF($C$3="Live Paste",IF($P812="","",$P812&amp;""),IF($AD$3="","",INDEX('Extraction History'!$A$3:$DT$9102,$Q812,$AD$3)&amp;""))</f>
        <v>Coaching · 13:21</v>
      </c>
      <c r="S812" s="23">
        <f t="shared" si="167"/>
        <v>4845</v>
      </c>
      <c r="T812" s="23" t="str">
        <f t="shared" si="161"/>
        <v/>
      </c>
      <c r="U812" s="23" t="str">
        <f t="shared" si="162"/>
        <v/>
      </c>
      <c r="V812" s="24" t="str">
        <f t="shared" si="163"/>
        <v/>
      </c>
      <c r="W812" s="23">
        <f t="shared" si="168"/>
        <v>4846</v>
      </c>
      <c r="X812" s="23" t="str">
        <f t="shared" si="164"/>
        <v/>
      </c>
      <c r="Y812" s="23" t="str">
        <f t="shared" si="165"/>
        <v/>
      </c>
      <c r="Z812" s="23" t="str">
        <f t="shared" si="166"/>
        <v/>
      </c>
      <c r="AA812" s="25" t="str">
        <f>IF($U812="","",IF(COUNTIF(HC!$C:$C,$U812)&gt;0,"Y",IF(COUNTIF($U$5:$U812,$U812)=1,"N","dup")))</f>
        <v/>
      </c>
    </row>
    <row r="813" spans="1:27" x14ac:dyDescent="0.3">
      <c r="A813" s="19" t="str">
        <f>IF(INDEX('Agents Shift'!$B:$B,ROW())="","",INDEX('Agents Shift'!$B:$B,ROW()))</f>
        <v/>
      </c>
      <c r="B813" s="20" t="str">
        <f>IF($A813="","",_xlfn.XLOOKUP($A813,HC!$A:$A,HC!$B:$B,""))</f>
        <v/>
      </c>
      <c r="C813" s="19" t="str">
        <f>IF($A813="","",_xlfn.XLOOKUP($A813,HC!$A:$A,HC!$E:$E,""))</f>
        <v/>
      </c>
      <c r="D813" s="20" t="str">
        <f>IF($A813="","",_xlfn.XLOOKUP($A813,HC!$A:$A,HC!$D:$D,""))</f>
        <v/>
      </c>
      <c r="E813" s="68" t="str">
        <f>IF(OR($A813="",$AE$3=""),"",IFERROR(IF(ISBLANK(INDEX('Agents Shift'!$F:$S,MATCH($A813,'Agents Shift'!$B:$B,0),$AE$3)),"",INDEX('Agents Shift'!$F:$S,MATCH($A813,'Agents Shift'!$B:$B,0),$AE$3)),""))</f>
        <v/>
      </c>
      <c r="F813" s="68" t="str">
        <f>IF(OR($A813="",$AE$3=""),"",IFERROR(IF(ISBLANK(INDEX('Agents Shift'!$F:$S,MATCH($A813,'Agents Shift'!$B:$B,0),$AE$3+1)),"",INDEX('Agents Shift'!$F:$S,MATCH($A813,'Agents Shift'!$B:$B,0),$AE$3+1)),""))</f>
        <v/>
      </c>
      <c r="G813" s="20" t="str">
        <f>IF($A813="","",_xlfn.XLOOKUP($A813,HC!$A:$A,HC!$C:$C,""))</f>
        <v/>
      </c>
      <c r="H813" s="20" t="str">
        <f t="shared" si="156"/>
        <v/>
      </c>
      <c r="I813" s="19" t="str">
        <f t="shared" si="157"/>
        <v/>
      </c>
      <c r="J813" s="19" t="str">
        <f>IF(OR($A813="",$H813=""),"",IF($H813="Not in Web Tool","Unmatched",_xlfn.XLOOKUP($H813,'RAW Data'!$E:$E,'RAW Data'!$F:$F,"Unmapped")))</f>
        <v/>
      </c>
      <c r="K813" s="19" t="str">
        <f t="shared" si="158"/>
        <v/>
      </c>
      <c r="M813" s="21" t="str">
        <f t="shared" si="159"/>
        <v/>
      </c>
      <c r="N813" s="21" t="str">
        <f t="shared" si="160"/>
        <v/>
      </c>
      <c r="P813" s="22" t="s">
        <v>414</v>
      </c>
      <c r="Q813" s="23">
        <v>809</v>
      </c>
      <c r="R813" s="23" t="str">
        <f>IF($C$3="Live Paste",IF($P813="","",$P813&amp;""),IF($AD$3="","",INDEX('Extraction History'!$A$3:$DT$9102,$Q813,$AD$3)&amp;""))</f>
        <v> 3  0  11</v>
      </c>
      <c r="S813" s="23">
        <f t="shared" si="167"/>
        <v>4851</v>
      </c>
      <c r="T813" s="23" t="str">
        <f t="shared" si="161"/>
        <v/>
      </c>
      <c r="U813" s="23" t="str">
        <f t="shared" si="162"/>
        <v/>
      </c>
      <c r="V813" s="24" t="str">
        <f t="shared" si="163"/>
        <v/>
      </c>
      <c r="W813" s="23">
        <f t="shared" si="168"/>
        <v>4852</v>
      </c>
      <c r="X813" s="23" t="str">
        <f t="shared" si="164"/>
        <v/>
      </c>
      <c r="Y813" s="23" t="str">
        <f t="shared" si="165"/>
        <v/>
      </c>
      <c r="Z813" s="23" t="str">
        <f t="shared" si="166"/>
        <v/>
      </c>
      <c r="AA813" s="25" t="str">
        <f>IF($U813="","",IF(COUNTIF(HC!$C:$C,$U813)&gt;0,"Y",IF(COUNTIF($U$5:$U813,$U813)=1,"N","dup")))</f>
        <v/>
      </c>
    </row>
    <row r="814" spans="1:27" x14ac:dyDescent="0.3">
      <c r="A814" s="19" t="str">
        <f>IF(INDEX('Agents Shift'!$B:$B,ROW())="","",INDEX('Agents Shift'!$B:$B,ROW()))</f>
        <v/>
      </c>
      <c r="B814" s="20" t="str">
        <f>IF($A814="","",_xlfn.XLOOKUP($A814,HC!$A:$A,HC!$B:$B,""))</f>
        <v/>
      </c>
      <c r="C814" s="19" t="str">
        <f>IF($A814="","",_xlfn.XLOOKUP($A814,HC!$A:$A,HC!$E:$E,""))</f>
        <v/>
      </c>
      <c r="D814" s="20" t="str">
        <f>IF($A814="","",_xlfn.XLOOKUP($A814,HC!$A:$A,HC!$D:$D,""))</f>
        <v/>
      </c>
      <c r="E814" s="68" t="str">
        <f>IF(OR($A814="",$AE$3=""),"",IFERROR(IF(ISBLANK(INDEX('Agents Shift'!$F:$S,MATCH($A814,'Agents Shift'!$B:$B,0),$AE$3)),"",INDEX('Agents Shift'!$F:$S,MATCH($A814,'Agents Shift'!$B:$B,0),$AE$3)),""))</f>
        <v/>
      </c>
      <c r="F814" s="68" t="str">
        <f>IF(OR($A814="",$AE$3=""),"",IFERROR(IF(ISBLANK(INDEX('Agents Shift'!$F:$S,MATCH($A814,'Agents Shift'!$B:$B,0),$AE$3+1)),"",INDEX('Agents Shift'!$F:$S,MATCH($A814,'Agents Shift'!$B:$B,0),$AE$3+1)),""))</f>
        <v/>
      </c>
      <c r="G814" s="20" t="str">
        <f>IF($A814="","",_xlfn.XLOOKUP($A814,HC!$A:$A,HC!$C:$C,""))</f>
        <v/>
      </c>
      <c r="H814" s="20" t="str">
        <f t="shared" si="156"/>
        <v/>
      </c>
      <c r="I814" s="19" t="str">
        <f t="shared" si="157"/>
        <v/>
      </c>
      <c r="J814" s="19" t="str">
        <f>IF(OR($A814="",$H814=""),"",IF($H814="Not in Web Tool","Unmatched",_xlfn.XLOOKUP($H814,'RAW Data'!$E:$E,'RAW Data'!$F:$F,"Unmapped")))</f>
        <v/>
      </c>
      <c r="K814" s="19" t="str">
        <f t="shared" si="158"/>
        <v/>
      </c>
      <c r="M814" s="21" t="str">
        <f t="shared" si="159"/>
        <v/>
      </c>
      <c r="N814" s="21" t="str">
        <f t="shared" si="160"/>
        <v/>
      </c>
      <c r="P814" s="22" t="s">
        <v>415</v>
      </c>
      <c r="Q814" s="23">
        <v>810</v>
      </c>
      <c r="R814" s="23" t="str">
        <f>IF($C$3="Live Paste",IF($P814="","",$P814&amp;""),IF($AD$3="","",INDEX('Extraction History'!$A$3:$DT$9102,$Q814,$AD$3)&amp;""))</f>
        <v> --:--:--  --:--:-- 9 June 2026 09:04 · 06:55:36</v>
      </c>
      <c r="S814" s="23">
        <f t="shared" si="167"/>
        <v>4857</v>
      </c>
      <c r="T814" s="23" t="str">
        <f t="shared" si="161"/>
        <v/>
      </c>
      <c r="U814" s="23" t="str">
        <f t="shared" si="162"/>
        <v/>
      </c>
      <c r="V814" s="24" t="str">
        <f t="shared" si="163"/>
        <v/>
      </c>
      <c r="W814" s="23">
        <f t="shared" si="168"/>
        <v>4858</v>
      </c>
      <c r="X814" s="23" t="str">
        <f t="shared" si="164"/>
        <v/>
      </c>
      <c r="Y814" s="23" t="str">
        <f t="shared" si="165"/>
        <v/>
      </c>
      <c r="Z814" s="23" t="str">
        <f t="shared" si="166"/>
        <v/>
      </c>
      <c r="AA814" s="25" t="str">
        <f>IF($U814="","",IF(COUNTIF(HC!$C:$C,$U814)&gt;0,"Y",IF(COUNTIF($U$5:$U814,$U814)=1,"N","dup")))</f>
        <v/>
      </c>
    </row>
    <row r="815" spans="1:27" x14ac:dyDescent="0.3">
      <c r="A815" s="19" t="str">
        <f>IF(INDEX('Agents Shift'!$B:$B,ROW())="","",INDEX('Agents Shift'!$B:$B,ROW()))</f>
        <v/>
      </c>
      <c r="B815" s="20" t="str">
        <f>IF($A815="","",_xlfn.XLOOKUP($A815,HC!$A:$A,HC!$B:$B,""))</f>
        <v/>
      </c>
      <c r="C815" s="19" t="str">
        <f>IF($A815="","",_xlfn.XLOOKUP($A815,HC!$A:$A,HC!$E:$E,""))</f>
        <v/>
      </c>
      <c r="D815" s="20" t="str">
        <f>IF($A815="","",_xlfn.XLOOKUP($A815,HC!$A:$A,HC!$D:$D,""))</f>
        <v/>
      </c>
      <c r="E815" s="68" t="str">
        <f>IF(OR($A815="",$AE$3=""),"",IFERROR(IF(ISBLANK(INDEX('Agents Shift'!$F:$S,MATCH($A815,'Agents Shift'!$B:$B,0),$AE$3)),"",INDEX('Agents Shift'!$F:$S,MATCH($A815,'Agents Shift'!$B:$B,0),$AE$3)),""))</f>
        <v/>
      </c>
      <c r="F815" s="68" t="str">
        <f>IF(OR($A815="",$AE$3=""),"",IFERROR(IF(ISBLANK(INDEX('Agents Shift'!$F:$S,MATCH($A815,'Agents Shift'!$B:$B,0),$AE$3+1)),"",INDEX('Agents Shift'!$F:$S,MATCH($A815,'Agents Shift'!$B:$B,0),$AE$3+1)),""))</f>
        <v/>
      </c>
      <c r="G815" s="20" t="str">
        <f>IF($A815="","",_xlfn.XLOOKUP($A815,HC!$A:$A,HC!$C:$C,""))</f>
        <v/>
      </c>
      <c r="H815" s="20" t="str">
        <f t="shared" si="156"/>
        <v/>
      </c>
      <c r="I815" s="19" t="str">
        <f t="shared" si="157"/>
        <v/>
      </c>
      <c r="J815" s="19" t="str">
        <f>IF(OR($A815="",$H815=""),"",IF($H815="Not in Web Tool","Unmatched",_xlfn.XLOOKUP($H815,'RAW Data'!$E:$E,'RAW Data'!$F:$F,"Unmapped")))</f>
        <v/>
      </c>
      <c r="K815" s="19" t="str">
        <f t="shared" si="158"/>
        <v/>
      </c>
      <c r="M815" s="21" t="str">
        <f t="shared" si="159"/>
        <v/>
      </c>
      <c r="N815" s="21" t="str">
        <f t="shared" si="160"/>
        <v/>
      </c>
      <c r="P815" s="22" t="s">
        <v>34</v>
      </c>
      <c r="Q815" s="23">
        <v>811</v>
      </c>
      <c r="R815" s="23" t="str">
        <f>IF($C$3="Live Paste",IF($P815="","",$P815&amp;""),IF($AD$3="","",INDEX('Extraction History'!$A$3:$DT$9102,$Q815,$AD$3)&amp;""))</f>
        <v>Employee State</v>
      </c>
      <c r="S815" s="23">
        <f t="shared" si="167"/>
        <v>4863</v>
      </c>
      <c r="T815" s="23" t="str">
        <f t="shared" si="161"/>
        <v/>
      </c>
      <c r="U815" s="23" t="str">
        <f t="shared" si="162"/>
        <v/>
      </c>
      <c r="V815" s="24" t="str">
        <f t="shared" si="163"/>
        <v/>
      </c>
      <c r="W815" s="23">
        <f t="shared" si="168"/>
        <v>4864</v>
      </c>
      <c r="X815" s="23" t="str">
        <f t="shared" si="164"/>
        <v/>
      </c>
      <c r="Y815" s="23" t="str">
        <f t="shared" si="165"/>
        <v/>
      </c>
      <c r="Z815" s="23" t="str">
        <f t="shared" si="166"/>
        <v/>
      </c>
      <c r="AA815" s="25" t="str">
        <f>IF($U815="","",IF(COUNTIF(HC!$C:$C,$U815)&gt;0,"Y",IF(COUNTIF($U$5:$U815,$U815)=1,"N","dup")))</f>
        <v/>
      </c>
    </row>
    <row r="816" spans="1:27" x14ac:dyDescent="0.3">
      <c r="A816" s="19" t="str">
        <f>IF(INDEX('Agents Shift'!$B:$B,ROW())="","",INDEX('Agents Shift'!$B:$B,ROW()))</f>
        <v/>
      </c>
      <c r="B816" s="20" t="str">
        <f>IF($A816="","",_xlfn.XLOOKUP($A816,HC!$A:$A,HC!$B:$B,""))</f>
        <v/>
      </c>
      <c r="C816" s="19" t="str">
        <f>IF($A816="","",_xlfn.XLOOKUP($A816,HC!$A:$A,HC!$E:$E,""))</f>
        <v/>
      </c>
      <c r="D816" s="20" t="str">
        <f>IF($A816="","",_xlfn.XLOOKUP($A816,HC!$A:$A,HC!$D:$D,""))</f>
        <v/>
      </c>
      <c r="E816" s="68" t="str">
        <f>IF(OR($A816="",$AE$3=""),"",IFERROR(IF(ISBLANK(INDEX('Agents Shift'!$F:$S,MATCH($A816,'Agents Shift'!$B:$B,0),$AE$3)),"",INDEX('Agents Shift'!$F:$S,MATCH($A816,'Agents Shift'!$B:$B,0),$AE$3)),""))</f>
        <v/>
      </c>
      <c r="F816" s="68" t="str">
        <f>IF(OR($A816="",$AE$3=""),"",IFERROR(IF(ISBLANK(INDEX('Agents Shift'!$F:$S,MATCH($A816,'Agents Shift'!$B:$B,0),$AE$3+1)),"",INDEX('Agents Shift'!$F:$S,MATCH($A816,'Agents Shift'!$B:$B,0),$AE$3+1)),""))</f>
        <v/>
      </c>
      <c r="G816" s="20" t="str">
        <f>IF($A816="","",_xlfn.XLOOKUP($A816,HC!$A:$A,HC!$C:$C,""))</f>
        <v/>
      </c>
      <c r="H816" s="20" t="str">
        <f t="shared" si="156"/>
        <v/>
      </c>
      <c r="I816" s="19" t="str">
        <f t="shared" si="157"/>
        <v/>
      </c>
      <c r="J816" s="19" t="str">
        <f>IF(OR($A816="",$H816=""),"",IF($H816="Not in Web Tool","Unmatched",_xlfn.XLOOKUP($H816,'RAW Data'!$E:$E,'RAW Data'!$F:$F,"Unmapped")))</f>
        <v/>
      </c>
      <c r="K816" s="19" t="str">
        <f t="shared" si="158"/>
        <v/>
      </c>
      <c r="M816" s="21" t="str">
        <f t="shared" si="159"/>
        <v/>
      </c>
      <c r="N816" s="21" t="str">
        <f t="shared" si="160"/>
        <v/>
      </c>
      <c r="P816" s="22" t="s">
        <v>39</v>
      </c>
      <c r="Q816" s="23">
        <v>812</v>
      </c>
      <c r="R816" s="23" t="str">
        <f>IF($C$3="Live Paste",IF($P816="","",$P816&amp;""),IF($AD$3="","",INDEX('Extraction History'!$A$3:$DT$9102,$Q816,$AD$3)&amp;""))</f>
        <v>DA</v>
      </c>
      <c r="S816" s="23">
        <f t="shared" si="167"/>
        <v>4869</v>
      </c>
      <c r="T816" s="23" t="str">
        <f t="shared" si="161"/>
        <v/>
      </c>
      <c r="U816" s="23" t="str">
        <f t="shared" si="162"/>
        <v/>
      </c>
      <c r="V816" s="24" t="str">
        <f t="shared" si="163"/>
        <v/>
      </c>
      <c r="W816" s="23">
        <f t="shared" si="168"/>
        <v>4870</v>
      </c>
      <c r="X816" s="23" t="str">
        <f t="shared" si="164"/>
        <v/>
      </c>
      <c r="Y816" s="23" t="str">
        <f t="shared" si="165"/>
        <v/>
      </c>
      <c r="Z816" s="23" t="str">
        <f t="shared" si="166"/>
        <v/>
      </c>
      <c r="AA816" s="25" t="str">
        <f>IF($U816="","",IF(COUNTIF(HC!$C:$C,$U816)&gt;0,"Y",IF(COUNTIF($U$5:$U816,$U816)=1,"N","dup")))</f>
        <v/>
      </c>
    </row>
    <row r="817" spans="1:27" x14ac:dyDescent="0.3">
      <c r="A817" s="19" t="str">
        <f>IF(INDEX('Agents Shift'!$B:$B,ROW())="","",INDEX('Agents Shift'!$B:$B,ROW()))</f>
        <v/>
      </c>
      <c r="B817" s="20" t="str">
        <f>IF($A817="","",_xlfn.XLOOKUP($A817,HC!$A:$A,HC!$B:$B,""))</f>
        <v/>
      </c>
      <c r="C817" s="19" t="str">
        <f>IF($A817="","",_xlfn.XLOOKUP($A817,HC!$A:$A,HC!$E:$E,""))</f>
        <v/>
      </c>
      <c r="D817" s="20" t="str">
        <f>IF($A817="","",_xlfn.XLOOKUP($A817,HC!$A:$A,HC!$D:$D,""))</f>
        <v/>
      </c>
      <c r="E817" s="68" t="str">
        <f>IF(OR($A817="",$AE$3=""),"",IFERROR(IF(ISBLANK(INDEX('Agents Shift'!$F:$S,MATCH($A817,'Agents Shift'!$B:$B,0),$AE$3)),"",INDEX('Agents Shift'!$F:$S,MATCH($A817,'Agents Shift'!$B:$B,0),$AE$3)),""))</f>
        <v/>
      </c>
      <c r="F817" s="68" t="str">
        <f>IF(OR($A817="",$AE$3=""),"",IFERROR(IF(ISBLANK(INDEX('Agents Shift'!$F:$S,MATCH($A817,'Agents Shift'!$B:$B,0),$AE$3+1)),"",INDEX('Agents Shift'!$F:$S,MATCH($A817,'Agents Shift'!$B:$B,0),$AE$3+1)),""))</f>
        <v/>
      </c>
      <c r="G817" s="20" t="str">
        <f>IF($A817="","",_xlfn.XLOOKUP($A817,HC!$A:$A,HC!$C:$C,""))</f>
        <v/>
      </c>
      <c r="H817" s="20" t="str">
        <f t="shared" si="156"/>
        <v/>
      </c>
      <c r="I817" s="19" t="str">
        <f t="shared" si="157"/>
        <v/>
      </c>
      <c r="J817" s="19" t="str">
        <f>IF(OR($A817="",$H817=""),"",IF($H817="Not in Web Tool","Unmatched",_xlfn.XLOOKUP($H817,'RAW Data'!$E:$E,'RAW Data'!$F:$F,"Unmapped")))</f>
        <v/>
      </c>
      <c r="K817" s="19" t="str">
        <f t="shared" si="158"/>
        <v/>
      </c>
      <c r="M817" s="21" t="str">
        <f t="shared" si="159"/>
        <v/>
      </c>
      <c r="N817" s="21" t="str">
        <f t="shared" si="160"/>
        <v/>
      </c>
      <c r="P817" s="22" t="s">
        <v>416</v>
      </c>
      <c r="Q817" s="23">
        <v>813</v>
      </c>
      <c r="R817" s="23" t="str">
        <f>IF($C$3="Live Paste",IF($P817="","",$P817&amp;""),IF($AD$3="","",INDEX('Extraction History'!$A$3:$DT$9102,$Q817,$AD$3)&amp;""))</f>
        <v>Dummy_USR 45 29490</v>
      </c>
      <c r="S817" s="23">
        <f t="shared" si="167"/>
        <v>4875</v>
      </c>
      <c r="T817" s="23" t="str">
        <f t="shared" si="161"/>
        <v/>
      </c>
      <c r="U817" s="23" t="str">
        <f t="shared" si="162"/>
        <v/>
      </c>
      <c r="V817" s="24" t="str">
        <f t="shared" si="163"/>
        <v/>
      </c>
      <c r="W817" s="23">
        <f t="shared" si="168"/>
        <v>4876</v>
      </c>
      <c r="X817" s="23" t="str">
        <f t="shared" si="164"/>
        <v/>
      </c>
      <c r="Y817" s="23" t="str">
        <f t="shared" si="165"/>
        <v/>
      </c>
      <c r="Z817" s="23" t="str">
        <f t="shared" si="166"/>
        <v/>
      </c>
      <c r="AA817" s="25" t="str">
        <f>IF($U817="","",IF(COUNTIF(HC!$C:$C,$U817)&gt;0,"Y",IF(COUNTIF($U$5:$U817,$U817)=1,"N","dup")))</f>
        <v/>
      </c>
    </row>
    <row r="818" spans="1:27" x14ac:dyDescent="0.3">
      <c r="A818" s="19" t="str">
        <f>IF(INDEX('Agents Shift'!$B:$B,ROW())="","",INDEX('Agents Shift'!$B:$B,ROW()))</f>
        <v/>
      </c>
      <c r="B818" s="20" t="str">
        <f>IF($A818="","",_xlfn.XLOOKUP($A818,HC!$A:$A,HC!$B:$B,""))</f>
        <v/>
      </c>
      <c r="C818" s="19" t="str">
        <f>IF($A818="","",_xlfn.XLOOKUP($A818,HC!$A:$A,HC!$E:$E,""))</f>
        <v/>
      </c>
      <c r="D818" s="20" t="str">
        <f>IF($A818="","",_xlfn.XLOOKUP($A818,HC!$A:$A,HC!$D:$D,""))</f>
        <v/>
      </c>
      <c r="E818" s="68" t="str">
        <f>IF(OR($A818="",$AE$3=""),"",IFERROR(IF(ISBLANK(INDEX('Agents Shift'!$F:$S,MATCH($A818,'Agents Shift'!$B:$B,0),$AE$3)),"",INDEX('Agents Shift'!$F:$S,MATCH($A818,'Agents Shift'!$B:$B,0),$AE$3)),""))</f>
        <v/>
      </c>
      <c r="F818" s="68" t="str">
        <f>IF(OR($A818="",$AE$3=""),"",IFERROR(IF(ISBLANK(INDEX('Agents Shift'!$F:$S,MATCH($A818,'Agents Shift'!$B:$B,0),$AE$3+1)),"",INDEX('Agents Shift'!$F:$S,MATCH($A818,'Agents Shift'!$B:$B,0),$AE$3+1)),""))</f>
        <v/>
      </c>
      <c r="G818" s="20" t="str">
        <f>IF($A818="","",_xlfn.XLOOKUP($A818,HC!$A:$A,HC!$C:$C,""))</f>
        <v/>
      </c>
      <c r="H818" s="20" t="str">
        <f t="shared" si="156"/>
        <v/>
      </c>
      <c r="I818" s="19" t="str">
        <f t="shared" si="157"/>
        <v/>
      </c>
      <c r="J818" s="19" t="str">
        <f>IF(OR($A818="",$H818=""),"",IF($H818="Not in Web Tool","Unmatched",_xlfn.XLOOKUP($H818,'RAW Data'!$E:$E,'RAW Data'!$F:$F,"Unmapped")))</f>
        <v/>
      </c>
      <c r="K818" s="19" t="str">
        <f t="shared" si="158"/>
        <v/>
      </c>
      <c r="M818" s="21" t="str">
        <f t="shared" si="159"/>
        <v/>
      </c>
      <c r="N818" s="21" t="str">
        <f t="shared" si="160"/>
        <v/>
      </c>
      <c r="P818" s="22" t="s">
        <v>417</v>
      </c>
      <c r="Q818" s="23">
        <v>814</v>
      </c>
      <c r="R818" s="23" t="str">
        <f>IF($C$3="Live Paste",IF($P818="","",$P818&amp;""),IF($AD$3="","",INDEX('Extraction History'!$A$3:$DT$9102,$Q818,$AD$3)&amp;""))</f>
        <v>Offline · 3:13:59:06</v>
      </c>
      <c r="S818" s="23">
        <f t="shared" si="167"/>
        <v>4881</v>
      </c>
      <c r="T818" s="23" t="str">
        <f t="shared" si="161"/>
        <v/>
      </c>
      <c r="U818" s="23" t="str">
        <f t="shared" si="162"/>
        <v/>
      </c>
      <c r="V818" s="24" t="str">
        <f t="shared" si="163"/>
        <v/>
      </c>
      <c r="W818" s="23">
        <f t="shared" si="168"/>
        <v>4882</v>
      </c>
      <c r="X818" s="23" t="str">
        <f t="shared" si="164"/>
        <v/>
      </c>
      <c r="Y818" s="23" t="str">
        <f t="shared" si="165"/>
        <v/>
      </c>
      <c r="Z818" s="23" t="str">
        <f t="shared" si="166"/>
        <v/>
      </c>
      <c r="AA818" s="25" t="str">
        <f>IF($U818="","",IF(COUNTIF(HC!$C:$C,$U818)&gt;0,"Y",IF(COUNTIF($U$5:$U818,$U818)=1,"N","dup")))</f>
        <v/>
      </c>
    </row>
    <row r="819" spans="1:27" x14ac:dyDescent="0.3">
      <c r="A819" s="19" t="str">
        <f>IF(INDEX('Agents Shift'!$B:$B,ROW())="","",INDEX('Agents Shift'!$B:$B,ROW()))</f>
        <v/>
      </c>
      <c r="B819" s="20" t="str">
        <f>IF($A819="","",_xlfn.XLOOKUP($A819,HC!$A:$A,HC!$B:$B,""))</f>
        <v/>
      </c>
      <c r="C819" s="19" t="str">
        <f>IF($A819="","",_xlfn.XLOOKUP($A819,HC!$A:$A,HC!$E:$E,""))</f>
        <v/>
      </c>
      <c r="D819" s="20" t="str">
        <f>IF($A819="","",_xlfn.XLOOKUP($A819,HC!$A:$A,HC!$D:$D,""))</f>
        <v/>
      </c>
      <c r="E819" s="68" t="str">
        <f>IF(OR($A819="",$AE$3=""),"",IFERROR(IF(ISBLANK(INDEX('Agents Shift'!$F:$S,MATCH($A819,'Agents Shift'!$B:$B,0),$AE$3)),"",INDEX('Agents Shift'!$F:$S,MATCH($A819,'Agents Shift'!$B:$B,0),$AE$3)),""))</f>
        <v/>
      </c>
      <c r="F819" s="68" t="str">
        <f>IF(OR($A819="",$AE$3=""),"",IFERROR(IF(ISBLANK(INDEX('Agents Shift'!$F:$S,MATCH($A819,'Agents Shift'!$B:$B,0),$AE$3+1)),"",INDEX('Agents Shift'!$F:$S,MATCH($A819,'Agents Shift'!$B:$B,0),$AE$3+1)),""))</f>
        <v/>
      </c>
      <c r="G819" s="20" t="str">
        <f>IF($A819="","",_xlfn.XLOOKUP($A819,HC!$A:$A,HC!$C:$C,""))</f>
        <v/>
      </c>
      <c r="H819" s="20" t="str">
        <f t="shared" si="156"/>
        <v/>
      </c>
      <c r="I819" s="19" t="str">
        <f t="shared" si="157"/>
        <v/>
      </c>
      <c r="J819" s="19" t="str">
        <f>IF(OR($A819="",$H819=""),"",IF($H819="Not in Web Tool","Unmatched",_xlfn.XLOOKUP($H819,'RAW Data'!$E:$E,'RAW Data'!$F:$F,"Unmapped")))</f>
        <v/>
      </c>
      <c r="K819" s="19" t="str">
        <f t="shared" si="158"/>
        <v/>
      </c>
      <c r="M819" s="21" t="str">
        <f t="shared" si="159"/>
        <v/>
      </c>
      <c r="N819" s="21" t="str">
        <f t="shared" si="160"/>
        <v/>
      </c>
      <c r="P819" s="22" t="s">
        <v>119</v>
      </c>
      <c r="Q819" s="23">
        <v>815</v>
      </c>
      <c r="R819" s="23" t="str">
        <f>IF($C$3="Live Paste",IF($P819="","",$P819&amp;""),IF($AD$3="","",INDEX('Extraction History'!$A$3:$DT$9102,$Q819,$AD$3)&amp;""))</f>
        <v> 0  0  0</v>
      </c>
      <c r="S819" s="23">
        <f t="shared" si="167"/>
        <v>4887</v>
      </c>
      <c r="T819" s="23" t="str">
        <f t="shared" si="161"/>
        <v/>
      </c>
      <c r="U819" s="23" t="str">
        <f t="shared" si="162"/>
        <v/>
      </c>
      <c r="V819" s="24" t="str">
        <f t="shared" si="163"/>
        <v/>
      </c>
      <c r="W819" s="23">
        <f t="shared" si="168"/>
        <v>4888</v>
      </c>
      <c r="X819" s="23" t="str">
        <f t="shared" si="164"/>
        <v/>
      </c>
      <c r="Y819" s="23" t="str">
        <f t="shared" si="165"/>
        <v/>
      </c>
      <c r="Z819" s="23" t="str">
        <f t="shared" si="166"/>
        <v/>
      </c>
      <c r="AA819" s="25" t="str">
        <f>IF($U819="","",IF(COUNTIF(HC!$C:$C,$U819)&gt;0,"Y",IF(COUNTIF($U$5:$U819,$U819)=1,"N","dup")))</f>
        <v/>
      </c>
    </row>
    <row r="820" spans="1:27" x14ac:dyDescent="0.3">
      <c r="A820" s="19" t="str">
        <f>IF(INDEX('Agents Shift'!$B:$B,ROW())="","",INDEX('Agents Shift'!$B:$B,ROW()))</f>
        <v/>
      </c>
      <c r="B820" s="20" t="str">
        <f>IF($A820="","",_xlfn.XLOOKUP($A820,HC!$A:$A,HC!$B:$B,""))</f>
        <v/>
      </c>
      <c r="C820" s="19" t="str">
        <f>IF($A820="","",_xlfn.XLOOKUP($A820,HC!$A:$A,HC!$E:$E,""))</f>
        <v/>
      </c>
      <c r="D820" s="20" t="str">
        <f>IF($A820="","",_xlfn.XLOOKUP($A820,HC!$A:$A,HC!$D:$D,""))</f>
        <v/>
      </c>
      <c r="E820" s="68" t="str">
        <f>IF(OR($A820="",$AE$3=""),"",IFERROR(IF(ISBLANK(INDEX('Agents Shift'!$F:$S,MATCH($A820,'Agents Shift'!$B:$B,0),$AE$3)),"",INDEX('Agents Shift'!$F:$S,MATCH($A820,'Agents Shift'!$B:$B,0),$AE$3)),""))</f>
        <v/>
      </c>
      <c r="F820" s="68" t="str">
        <f>IF(OR($A820="",$AE$3=""),"",IFERROR(IF(ISBLANK(INDEX('Agents Shift'!$F:$S,MATCH($A820,'Agents Shift'!$B:$B,0),$AE$3+1)),"",INDEX('Agents Shift'!$F:$S,MATCH($A820,'Agents Shift'!$B:$B,0),$AE$3+1)),""))</f>
        <v/>
      </c>
      <c r="G820" s="20" t="str">
        <f>IF($A820="","",_xlfn.XLOOKUP($A820,HC!$A:$A,HC!$C:$C,""))</f>
        <v/>
      </c>
      <c r="H820" s="20" t="str">
        <f t="shared" si="156"/>
        <v/>
      </c>
      <c r="I820" s="19" t="str">
        <f t="shared" si="157"/>
        <v/>
      </c>
      <c r="J820" s="19" t="str">
        <f>IF(OR($A820="",$H820=""),"",IF($H820="Not in Web Tool","Unmatched",_xlfn.XLOOKUP($H820,'RAW Data'!$E:$E,'RAW Data'!$F:$F,"Unmapped")))</f>
        <v/>
      </c>
      <c r="K820" s="19" t="str">
        <f t="shared" si="158"/>
        <v/>
      </c>
      <c r="M820" s="21" t="str">
        <f t="shared" si="159"/>
        <v/>
      </c>
      <c r="N820" s="21" t="str">
        <f t="shared" si="160"/>
        <v/>
      </c>
      <c r="P820" s="22" t="s">
        <v>188</v>
      </c>
      <c r="Q820" s="23">
        <v>816</v>
      </c>
      <c r="R820" s="23" t="str">
        <f>IF($C$3="Live Paste",IF($P820="","",$P820&amp;""),IF($AD$3="","",INDEX('Extraction History'!$A$3:$DT$9102,$Q820,$AD$3)&amp;""))</f>
        <v> --:--:--  --:--:--  --:--:--</v>
      </c>
      <c r="S820" s="23">
        <f t="shared" si="167"/>
        <v>4893</v>
      </c>
      <c r="T820" s="23" t="str">
        <f t="shared" si="161"/>
        <v/>
      </c>
      <c r="U820" s="23" t="str">
        <f t="shared" si="162"/>
        <v/>
      </c>
      <c r="V820" s="24" t="str">
        <f t="shared" si="163"/>
        <v/>
      </c>
      <c r="W820" s="23">
        <f t="shared" si="168"/>
        <v>4894</v>
      </c>
      <c r="X820" s="23" t="str">
        <f t="shared" si="164"/>
        <v/>
      </c>
      <c r="Y820" s="23" t="str">
        <f t="shared" si="165"/>
        <v/>
      </c>
      <c r="Z820" s="23" t="str">
        <f t="shared" si="166"/>
        <v/>
      </c>
      <c r="AA820" s="25" t="str">
        <f>IF($U820="","",IF(COUNTIF(HC!$C:$C,$U820)&gt;0,"Y",IF(COUNTIF($U$5:$U820,$U820)=1,"N","dup")))</f>
        <v/>
      </c>
    </row>
    <row r="821" spans="1:27" x14ac:dyDescent="0.3">
      <c r="A821" s="19" t="str">
        <f>IF(INDEX('Agents Shift'!$B:$B,ROW())="","",INDEX('Agents Shift'!$B:$B,ROW()))</f>
        <v/>
      </c>
      <c r="B821" s="20" t="str">
        <f>IF($A821="","",_xlfn.XLOOKUP($A821,HC!$A:$A,HC!$B:$B,""))</f>
        <v/>
      </c>
      <c r="C821" s="19" t="str">
        <f>IF($A821="","",_xlfn.XLOOKUP($A821,HC!$A:$A,HC!$E:$E,""))</f>
        <v/>
      </c>
      <c r="D821" s="20" t="str">
        <f>IF($A821="","",_xlfn.XLOOKUP($A821,HC!$A:$A,HC!$D:$D,""))</f>
        <v/>
      </c>
      <c r="E821" s="68" t="str">
        <f>IF(OR($A821="",$AE$3=""),"",IFERROR(IF(ISBLANK(INDEX('Agents Shift'!$F:$S,MATCH($A821,'Agents Shift'!$B:$B,0),$AE$3)),"",INDEX('Agents Shift'!$F:$S,MATCH($A821,'Agents Shift'!$B:$B,0),$AE$3)),""))</f>
        <v/>
      </c>
      <c r="F821" s="68" t="str">
        <f>IF(OR($A821="",$AE$3=""),"",IFERROR(IF(ISBLANK(INDEX('Agents Shift'!$F:$S,MATCH($A821,'Agents Shift'!$B:$B,0),$AE$3+1)),"",INDEX('Agents Shift'!$F:$S,MATCH($A821,'Agents Shift'!$B:$B,0),$AE$3+1)),""))</f>
        <v/>
      </c>
      <c r="G821" s="20" t="str">
        <f>IF($A821="","",_xlfn.XLOOKUP($A821,HC!$A:$A,HC!$C:$C,""))</f>
        <v/>
      </c>
      <c r="H821" s="20" t="str">
        <f t="shared" si="156"/>
        <v/>
      </c>
      <c r="I821" s="19" t="str">
        <f t="shared" si="157"/>
        <v/>
      </c>
      <c r="J821" s="19" t="str">
        <f>IF(OR($A821="",$H821=""),"",IF($H821="Not in Web Tool","Unmatched",_xlfn.XLOOKUP($H821,'RAW Data'!$E:$E,'RAW Data'!$F:$F,"Unmapped")))</f>
        <v/>
      </c>
      <c r="K821" s="19" t="str">
        <f t="shared" si="158"/>
        <v/>
      </c>
      <c r="M821" s="21" t="str">
        <f t="shared" si="159"/>
        <v/>
      </c>
      <c r="N821" s="21" t="str">
        <f t="shared" si="160"/>
        <v/>
      </c>
      <c r="P821" s="22" t="s">
        <v>34</v>
      </c>
      <c r="Q821" s="23">
        <v>817</v>
      </c>
      <c r="R821" s="23" t="str">
        <f>IF($C$3="Live Paste",IF($P821="","",$P821&amp;""),IF($AD$3="","",INDEX('Extraction History'!$A$3:$DT$9102,$Q821,$AD$3)&amp;""))</f>
        <v>Employee State</v>
      </c>
      <c r="S821" s="23">
        <f t="shared" si="167"/>
        <v>4899</v>
      </c>
      <c r="T821" s="23" t="str">
        <f t="shared" si="161"/>
        <v/>
      </c>
      <c r="U821" s="23" t="str">
        <f t="shared" si="162"/>
        <v/>
      </c>
      <c r="V821" s="24" t="str">
        <f t="shared" si="163"/>
        <v/>
      </c>
      <c r="W821" s="23">
        <f t="shared" si="168"/>
        <v>4900</v>
      </c>
      <c r="X821" s="23" t="str">
        <f t="shared" si="164"/>
        <v/>
      </c>
      <c r="Y821" s="23" t="str">
        <f t="shared" si="165"/>
        <v/>
      </c>
      <c r="Z821" s="23" t="str">
        <f t="shared" si="166"/>
        <v/>
      </c>
      <c r="AA821" s="25" t="str">
        <f>IF($U821="","",IF(COUNTIF(HC!$C:$C,$U821)&gt;0,"Y",IF(COUNTIF($U$5:$U821,$U821)=1,"N","dup")))</f>
        <v/>
      </c>
    </row>
    <row r="822" spans="1:27" x14ac:dyDescent="0.3">
      <c r="A822" s="19" t="str">
        <f>IF(INDEX('Agents Shift'!$B:$B,ROW())="","",INDEX('Agents Shift'!$B:$B,ROW()))</f>
        <v/>
      </c>
      <c r="B822" s="20" t="str">
        <f>IF($A822="","",_xlfn.XLOOKUP($A822,HC!$A:$A,HC!$B:$B,""))</f>
        <v/>
      </c>
      <c r="C822" s="19" t="str">
        <f>IF($A822="","",_xlfn.XLOOKUP($A822,HC!$A:$A,HC!$E:$E,""))</f>
        <v/>
      </c>
      <c r="D822" s="20" t="str">
        <f>IF($A822="","",_xlfn.XLOOKUP($A822,HC!$A:$A,HC!$D:$D,""))</f>
        <v/>
      </c>
      <c r="E822" s="68" t="str">
        <f>IF(OR($A822="",$AE$3=""),"",IFERROR(IF(ISBLANK(INDEX('Agents Shift'!$F:$S,MATCH($A822,'Agents Shift'!$B:$B,0),$AE$3)),"",INDEX('Agents Shift'!$F:$S,MATCH($A822,'Agents Shift'!$B:$B,0),$AE$3)),""))</f>
        <v/>
      </c>
      <c r="F822" s="68" t="str">
        <f>IF(OR($A822="",$AE$3=""),"",IFERROR(IF(ISBLANK(INDEX('Agents Shift'!$F:$S,MATCH($A822,'Agents Shift'!$B:$B,0),$AE$3+1)),"",INDEX('Agents Shift'!$F:$S,MATCH($A822,'Agents Shift'!$B:$B,0),$AE$3+1)),""))</f>
        <v/>
      </c>
      <c r="G822" s="20" t="str">
        <f>IF($A822="","",_xlfn.XLOOKUP($A822,HC!$A:$A,HC!$C:$C,""))</f>
        <v/>
      </c>
      <c r="H822" s="20" t="str">
        <f t="shared" si="156"/>
        <v/>
      </c>
      <c r="I822" s="19" t="str">
        <f t="shared" si="157"/>
        <v/>
      </c>
      <c r="J822" s="19" t="str">
        <f>IF(OR($A822="",$H822=""),"",IF($H822="Not in Web Tool","Unmatched",_xlfn.XLOOKUP($H822,'RAW Data'!$E:$E,'RAW Data'!$F:$F,"Unmapped")))</f>
        <v/>
      </c>
      <c r="K822" s="19" t="str">
        <f t="shared" si="158"/>
        <v/>
      </c>
      <c r="M822" s="21" t="str">
        <f t="shared" si="159"/>
        <v/>
      </c>
      <c r="N822" s="21" t="str">
        <f t="shared" si="160"/>
        <v/>
      </c>
      <c r="P822" s="22" t="s">
        <v>39</v>
      </c>
      <c r="Q822" s="23">
        <v>818</v>
      </c>
      <c r="R822" s="23" t="str">
        <f>IF($C$3="Live Paste",IF($P822="","",$P822&amp;""),IF($AD$3="","",INDEX('Extraction History'!$A$3:$DT$9102,$Q822,$AD$3)&amp;""))</f>
        <v>DA</v>
      </c>
      <c r="S822" s="23">
        <f t="shared" si="167"/>
        <v>4905</v>
      </c>
      <c r="T822" s="23" t="str">
        <f t="shared" si="161"/>
        <v/>
      </c>
      <c r="U822" s="23" t="str">
        <f t="shared" si="162"/>
        <v/>
      </c>
      <c r="V822" s="24" t="str">
        <f t="shared" si="163"/>
        <v/>
      </c>
      <c r="W822" s="23">
        <f t="shared" si="168"/>
        <v>4906</v>
      </c>
      <c r="X822" s="23" t="str">
        <f t="shared" si="164"/>
        <v/>
      </c>
      <c r="Y822" s="23" t="str">
        <f t="shared" si="165"/>
        <v/>
      </c>
      <c r="Z822" s="23" t="str">
        <f t="shared" si="166"/>
        <v/>
      </c>
      <c r="AA822" s="25" t="str">
        <f>IF($U822="","",IF(COUNTIF(HC!$C:$C,$U822)&gt;0,"Y",IF(COUNTIF($U$5:$U822,$U822)=1,"N","dup")))</f>
        <v/>
      </c>
    </row>
    <row r="823" spans="1:27" x14ac:dyDescent="0.3">
      <c r="A823" s="19" t="str">
        <f>IF(INDEX('Agents Shift'!$B:$B,ROW())="","",INDEX('Agents Shift'!$B:$B,ROW()))</f>
        <v/>
      </c>
      <c r="B823" s="20" t="str">
        <f>IF($A823="","",_xlfn.XLOOKUP($A823,HC!$A:$A,HC!$B:$B,""))</f>
        <v/>
      </c>
      <c r="C823" s="19" t="str">
        <f>IF($A823="","",_xlfn.XLOOKUP($A823,HC!$A:$A,HC!$E:$E,""))</f>
        <v/>
      </c>
      <c r="D823" s="20" t="str">
        <f>IF($A823="","",_xlfn.XLOOKUP($A823,HC!$A:$A,HC!$D:$D,""))</f>
        <v/>
      </c>
      <c r="E823" s="68" t="str">
        <f>IF(OR($A823="",$AE$3=""),"",IFERROR(IF(ISBLANK(INDEX('Agents Shift'!$F:$S,MATCH($A823,'Agents Shift'!$B:$B,0),$AE$3)),"",INDEX('Agents Shift'!$F:$S,MATCH($A823,'Agents Shift'!$B:$B,0),$AE$3)),""))</f>
        <v/>
      </c>
      <c r="F823" s="68" t="str">
        <f>IF(OR($A823="",$AE$3=""),"",IFERROR(IF(ISBLANK(INDEX('Agents Shift'!$F:$S,MATCH($A823,'Agents Shift'!$B:$B,0),$AE$3+1)),"",INDEX('Agents Shift'!$F:$S,MATCH($A823,'Agents Shift'!$B:$B,0),$AE$3+1)),""))</f>
        <v/>
      </c>
      <c r="G823" s="20" t="str">
        <f>IF($A823="","",_xlfn.XLOOKUP($A823,HC!$A:$A,HC!$C:$C,""))</f>
        <v/>
      </c>
      <c r="H823" s="20" t="str">
        <f t="shared" si="156"/>
        <v/>
      </c>
      <c r="I823" s="19" t="str">
        <f t="shared" si="157"/>
        <v/>
      </c>
      <c r="J823" s="19" t="str">
        <f>IF(OR($A823="",$H823=""),"",IF($H823="Not in Web Tool","Unmatched",_xlfn.XLOOKUP($H823,'RAW Data'!$E:$E,'RAW Data'!$F:$F,"Unmapped")))</f>
        <v/>
      </c>
      <c r="K823" s="19" t="str">
        <f t="shared" si="158"/>
        <v/>
      </c>
      <c r="M823" s="21" t="str">
        <f t="shared" si="159"/>
        <v/>
      </c>
      <c r="N823" s="21" t="str">
        <f t="shared" si="160"/>
        <v/>
      </c>
      <c r="P823" s="22" t="s">
        <v>418</v>
      </c>
      <c r="Q823" s="23">
        <v>819</v>
      </c>
      <c r="R823" s="23" t="str">
        <f>IF($C$3="Live Paste",IF($P823="","",$P823&amp;""),IF($AD$3="","",INDEX('Extraction History'!$A$3:$DT$9102,$Q823,$AD$3)&amp;""))</f>
        <v>Dummy_USR 44 29497</v>
      </c>
      <c r="S823" s="23">
        <f t="shared" si="167"/>
        <v>4911</v>
      </c>
      <c r="T823" s="23" t="str">
        <f t="shared" si="161"/>
        <v/>
      </c>
      <c r="U823" s="23" t="str">
        <f t="shared" si="162"/>
        <v/>
      </c>
      <c r="V823" s="24" t="str">
        <f t="shared" si="163"/>
        <v/>
      </c>
      <c r="W823" s="23">
        <f t="shared" si="168"/>
        <v>4912</v>
      </c>
      <c r="X823" s="23" t="str">
        <f t="shared" si="164"/>
        <v/>
      </c>
      <c r="Y823" s="23" t="str">
        <f t="shared" si="165"/>
        <v/>
      </c>
      <c r="Z823" s="23" t="str">
        <f t="shared" si="166"/>
        <v/>
      </c>
      <c r="AA823" s="25" t="str">
        <f>IF($U823="","",IF(COUNTIF(HC!$C:$C,$U823)&gt;0,"Y",IF(COUNTIF($U$5:$U823,$U823)=1,"N","dup")))</f>
        <v/>
      </c>
    </row>
    <row r="824" spans="1:27" x14ac:dyDescent="0.3">
      <c r="A824" s="19" t="str">
        <f>IF(INDEX('Agents Shift'!$B:$B,ROW())="","",INDEX('Agents Shift'!$B:$B,ROW()))</f>
        <v/>
      </c>
      <c r="B824" s="20" t="str">
        <f>IF($A824="","",_xlfn.XLOOKUP($A824,HC!$A:$A,HC!$B:$B,""))</f>
        <v/>
      </c>
      <c r="C824" s="19" t="str">
        <f>IF($A824="","",_xlfn.XLOOKUP($A824,HC!$A:$A,HC!$E:$E,""))</f>
        <v/>
      </c>
      <c r="D824" s="20" t="str">
        <f>IF($A824="","",_xlfn.XLOOKUP($A824,HC!$A:$A,HC!$D:$D,""))</f>
        <v/>
      </c>
      <c r="E824" s="68" t="str">
        <f>IF(OR($A824="",$AE$3=""),"",IFERROR(IF(ISBLANK(INDEX('Agents Shift'!$F:$S,MATCH($A824,'Agents Shift'!$B:$B,0),$AE$3)),"",INDEX('Agents Shift'!$F:$S,MATCH($A824,'Agents Shift'!$B:$B,0),$AE$3)),""))</f>
        <v/>
      </c>
      <c r="F824" s="68" t="str">
        <f>IF(OR($A824="",$AE$3=""),"",IFERROR(IF(ISBLANK(INDEX('Agents Shift'!$F:$S,MATCH($A824,'Agents Shift'!$B:$B,0),$AE$3+1)),"",INDEX('Agents Shift'!$F:$S,MATCH($A824,'Agents Shift'!$B:$B,0),$AE$3+1)),""))</f>
        <v/>
      </c>
      <c r="G824" s="20" t="str">
        <f>IF($A824="","",_xlfn.XLOOKUP($A824,HC!$A:$A,HC!$C:$C,""))</f>
        <v/>
      </c>
      <c r="H824" s="20" t="str">
        <f t="shared" si="156"/>
        <v/>
      </c>
      <c r="I824" s="19" t="str">
        <f t="shared" si="157"/>
        <v/>
      </c>
      <c r="J824" s="19" t="str">
        <f>IF(OR($A824="",$H824=""),"",IF($H824="Not in Web Tool","Unmatched",_xlfn.XLOOKUP($H824,'RAW Data'!$E:$E,'RAW Data'!$F:$F,"Unmapped")))</f>
        <v/>
      </c>
      <c r="K824" s="19" t="str">
        <f t="shared" si="158"/>
        <v/>
      </c>
      <c r="M824" s="21" t="str">
        <f t="shared" si="159"/>
        <v/>
      </c>
      <c r="N824" s="21" t="str">
        <f t="shared" si="160"/>
        <v/>
      </c>
      <c r="P824" s="22" t="s">
        <v>260</v>
      </c>
      <c r="Q824" s="23">
        <v>820</v>
      </c>
      <c r="R824" s="23" t="str">
        <f>IF($C$3="Live Paste",IF($P824="","",$P824&amp;""),IF($AD$3="","",INDEX('Extraction History'!$A$3:$DT$9102,$Q824,$AD$3)&amp;""))</f>
        <v>Offline · 14:00:05</v>
      </c>
      <c r="S824" s="23">
        <f t="shared" si="167"/>
        <v>4917</v>
      </c>
      <c r="T824" s="23" t="str">
        <f t="shared" si="161"/>
        <v/>
      </c>
      <c r="U824" s="23" t="str">
        <f t="shared" si="162"/>
        <v/>
      </c>
      <c r="V824" s="24" t="str">
        <f t="shared" si="163"/>
        <v/>
      </c>
      <c r="W824" s="23">
        <f t="shared" si="168"/>
        <v>4918</v>
      </c>
      <c r="X824" s="23" t="str">
        <f t="shared" si="164"/>
        <v/>
      </c>
      <c r="Y824" s="23" t="str">
        <f t="shared" si="165"/>
        <v/>
      </c>
      <c r="Z824" s="23" t="str">
        <f t="shared" si="166"/>
        <v/>
      </c>
      <c r="AA824" s="25" t="str">
        <f>IF($U824="","",IF(COUNTIF(HC!$C:$C,$U824)&gt;0,"Y",IF(COUNTIF($U$5:$U824,$U824)=1,"N","dup")))</f>
        <v/>
      </c>
    </row>
    <row r="825" spans="1:27" x14ac:dyDescent="0.3">
      <c r="A825" s="19" t="str">
        <f>IF(INDEX('Agents Shift'!$B:$B,ROW())="","",INDEX('Agents Shift'!$B:$B,ROW()))</f>
        <v/>
      </c>
      <c r="B825" s="20" t="str">
        <f>IF($A825="","",_xlfn.XLOOKUP($A825,HC!$A:$A,HC!$B:$B,""))</f>
        <v/>
      </c>
      <c r="C825" s="19" t="str">
        <f>IF($A825="","",_xlfn.XLOOKUP($A825,HC!$A:$A,HC!$E:$E,""))</f>
        <v/>
      </c>
      <c r="D825" s="20" t="str">
        <f>IF($A825="","",_xlfn.XLOOKUP($A825,HC!$A:$A,HC!$D:$D,""))</f>
        <v/>
      </c>
      <c r="E825" s="68" t="str">
        <f>IF(OR($A825="",$AE$3=""),"",IFERROR(IF(ISBLANK(INDEX('Agents Shift'!$F:$S,MATCH($A825,'Agents Shift'!$B:$B,0),$AE$3)),"",INDEX('Agents Shift'!$F:$S,MATCH($A825,'Agents Shift'!$B:$B,0),$AE$3)),""))</f>
        <v/>
      </c>
      <c r="F825" s="68" t="str">
        <f>IF(OR($A825="",$AE$3=""),"",IFERROR(IF(ISBLANK(INDEX('Agents Shift'!$F:$S,MATCH($A825,'Agents Shift'!$B:$B,0),$AE$3+1)),"",INDEX('Agents Shift'!$F:$S,MATCH($A825,'Agents Shift'!$B:$B,0),$AE$3+1)),""))</f>
        <v/>
      </c>
      <c r="G825" s="20" t="str">
        <f>IF($A825="","",_xlfn.XLOOKUP($A825,HC!$A:$A,HC!$C:$C,""))</f>
        <v/>
      </c>
      <c r="H825" s="20" t="str">
        <f t="shared" si="156"/>
        <v/>
      </c>
      <c r="I825" s="19" t="str">
        <f t="shared" si="157"/>
        <v/>
      </c>
      <c r="J825" s="19" t="str">
        <f>IF(OR($A825="",$H825=""),"",IF($H825="Not in Web Tool","Unmatched",_xlfn.XLOOKUP($H825,'RAW Data'!$E:$E,'RAW Data'!$F:$F,"Unmapped")))</f>
        <v/>
      </c>
      <c r="K825" s="19" t="str">
        <f t="shared" si="158"/>
        <v/>
      </c>
      <c r="M825" s="21" t="str">
        <f t="shared" si="159"/>
        <v/>
      </c>
      <c r="N825" s="21" t="str">
        <f t="shared" si="160"/>
        <v/>
      </c>
      <c r="P825" s="22" t="s">
        <v>119</v>
      </c>
      <c r="Q825" s="23">
        <v>821</v>
      </c>
      <c r="R825" s="23" t="str">
        <f>IF($C$3="Live Paste",IF($P825="","",$P825&amp;""),IF($AD$3="","",INDEX('Extraction History'!$A$3:$DT$9102,$Q825,$AD$3)&amp;""))</f>
        <v> 0  0  0</v>
      </c>
      <c r="S825" s="23">
        <f t="shared" si="167"/>
        <v>4923</v>
      </c>
      <c r="T825" s="23" t="str">
        <f t="shared" si="161"/>
        <v/>
      </c>
      <c r="U825" s="23" t="str">
        <f t="shared" si="162"/>
        <v/>
      </c>
      <c r="V825" s="24" t="str">
        <f t="shared" si="163"/>
        <v/>
      </c>
      <c r="W825" s="23">
        <f t="shared" si="168"/>
        <v>4924</v>
      </c>
      <c r="X825" s="23" t="str">
        <f t="shared" si="164"/>
        <v/>
      </c>
      <c r="Y825" s="23" t="str">
        <f t="shared" si="165"/>
        <v/>
      </c>
      <c r="Z825" s="23" t="str">
        <f t="shared" si="166"/>
        <v/>
      </c>
      <c r="AA825" s="25" t="str">
        <f>IF($U825="","",IF(COUNTIF(HC!$C:$C,$U825)&gt;0,"Y",IF(COUNTIF($U$5:$U825,$U825)=1,"N","dup")))</f>
        <v/>
      </c>
    </row>
    <row r="826" spans="1:27" x14ac:dyDescent="0.3">
      <c r="A826" s="19" t="str">
        <f>IF(INDEX('Agents Shift'!$B:$B,ROW())="","",INDEX('Agents Shift'!$B:$B,ROW()))</f>
        <v/>
      </c>
      <c r="B826" s="20" t="str">
        <f>IF($A826="","",_xlfn.XLOOKUP($A826,HC!$A:$A,HC!$B:$B,""))</f>
        <v/>
      </c>
      <c r="C826" s="19" t="str">
        <f>IF($A826="","",_xlfn.XLOOKUP($A826,HC!$A:$A,HC!$E:$E,""))</f>
        <v/>
      </c>
      <c r="D826" s="20" t="str">
        <f>IF($A826="","",_xlfn.XLOOKUP($A826,HC!$A:$A,HC!$D:$D,""))</f>
        <v/>
      </c>
      <c r="E826" s="68" t="str">
        <f>IF(OR($A826="",$AE$3=""),"",IFERROR(IF(ISBLANK(INDEX('Agents Shift'!$F:$S,MATCH($A826,'Agents Shift'!$B:$B,0),$AE$3)),"",INDEX('Agents Shift'!$F:$S,MATCH($A826,'Agents Shift'!$B:$B,0),$AE$3)),""))</f>
        <v/>
      </c>
      <c r="F826" s="68" t="str">
        <f>IF(OR($A826="",$AE$3=""),"",IFERROR(IF(ISBLANK(INDEX('Agents Shift'!$F:$S,MATCH($A826,'Agents Shift'!$B:$B,0),$AE$3+1)),"",INDEX('Agents Shift'!$F:$S,MATCH($A826,'Agents Shift'!$B:$B,0),$AE$3+1)),""))</f>
        <v/>
      </c>
      <c r="G826" s="20" t="str">
        <f>IF($A826="","",_xlfn.XLOOKUP($A826,HC!$A:$A,HC!$C:$C,""))</f>
        <v/>
      </c>
      <c r="H826" s="20" t="str">
        <f t="shared" si="156"/>
        <v/>
      </c>
      <c r="I826" s="19" t="str">
        <f t="shared" si="157"/>
        <v/>
      </c>
      <c r="J826" s="19" t="str">
        <f>IF(OR($A826="",$H826=""),"",IF($H826="Not in Web Tool","Unmatched",_xlfn.XLOOKUP($H826,'RAW Data'!$E:$E,'RAW Data'!$F:$F,"Unmapped")))</f>
        <v/>
      </c>
      <c r="K826" s="19" t="str">
        <f t="shared" si="158"/>
        <v/>
      </c>
      <c r="M826" s="21" t="str">
        <f t="shared" si="159"/>
        <v/>
      </c>
      <c r="N826" s="21" t="str">
        <f t="shared" si="160"/>
        <v/>
      </c>
      <c r="P826" s="22" t="s">
        <v>188</v>
      </c>
      <c r="Q826" s="23">
        <v>822</v>
      </c>
      <c r="R826" s="23" t="str">
        <f>IF($C$3="Live Paste",IF($P826="","",$P826&amp;""),IF($AD$3="","",INDEX('Extraction History'!$A$3:$DT$9102,$Q826,$AD$3)&amp;""))</f>
        <v> --:--:--  --:--:--  --:--:--</v>
      </c>
      <c r="S826" s="23">
        <f t="shared" si="167"/>
        <v>4929</v>
      </c>
      <c r="T826" s="23" t="str">
        <f t="shared" si="161"/>
        <v/>
      </c>
      <c r="U826" s="23" t="str">
        <f t="shared" si="162"/>
        <v/>
      </c>
      <c r="V826" s="24" t="str">
        <f t="shared" si="163"/>
        <v/>
      </c>
      <c r="W826" s="23">
        <f t="shared" si="168"/>
        <v>4930</v>
      </c>
      <c r="X826" s="23" t="str">
        <f t="shared" si="164"/>
        <v/>
      </c>
      <c r="Y826" s="23" t="str">
        <f t="shared" si="165"/>
        <v/>
      </c>
      <c r="Z826" s="23" t="str">
        <f t="shared" si="166"/>
        <v/>
      </c>
      <c r="AA826" s="25" t="str">
        <f>IF($U826="","",IF(COUNTIF(HC!$C:$C,$U826)&gt;0,"Y",IF(COUNTIF($U$5:$U826,$U826)=1,"N","dup")))</f>
        <v/>
      </c>
    </row>
    <row r="827" spans="1:27" x14ac:dyDescent="0.3">
      <c r="A827" s="19" t="str">
        <f>IF(INDEX('Agents Shift'!$B:$B,ROW())="","",INDEX('Agents Shift'!$B:$B,ROW()))</f>
        <v/>
      </c>
      <c r="B827" s="20" t="str">
        <f>IF($A827="","",_xlfn.XLOOKUP($A827,HC!$A:$A,HC!$B:$B,""))</f>
        <v/>
      </c>
      <c r="C827" s="19" t="str">
        <f>IF($A827="","",_xlfn.XLOOKUP($A827,HC!$A:$A,HC!$E:$E,""))</f>
        <v/>
      </c>
      <c r="D827" s="20" t="str">
        <f>IF($A827="","",_xlfn.XLOOKUP($A827,HC!$A:$A,HC!$D:$D,""))</f>
        <v/>
      </c>
      <c r="E827" s="68" t="str">
        <f>IF(OR($A827="",$AE$3=""),"",IFERROR(IF(ISBLANK(INDEX('Agents Shift'!$F:$S,MATCH($A827,'Agents Shift'!$B:$B,0),$AE$3)),"",INDEX('Agents Shift'!$F:$S,MATCH($A827,'Agents Shift'!$B:$B,0),$AE$3)),""))</f>
        <v/>
      </c>
      <c r="F827" s="68" t="str">
        <f>IF(OR($A827="",$AE$3=""),"",IFERROR(IF(ISBLANK(INDEX('Agents Shift'!$F:$S,MATCH($A827,'Agents Shift'!$B:$B,0),$AE$3+1)),"",INDEX('Agents Shift'!$F:$S,MATCH($A827,'Agents Shift'!$B:$B,0),$AE$3+1)),""))</f>
        <v/>
      </c>
      <c r="G827" s="20" t="str">
        <f>IF($A827="","",_xlfn.XLOOKUP($A827,HC!$A:$A,HC!$C:$C,""))</f>
        <v/>
      </c>
      <c r="H827" s="20" t="str">
        <f t="shared" si="156"/>
        <v/>
      </c>
      <c r="I827" s="19" t="str">
        <f t="shared" si="157"/>
        <v/>
      </c>
      <c r="J827" s="19" t="str">
        <f>IF(OR($A827="",$H827=""),"",IF($H827="Not in Web Tool","Unmatched",_xlfn.XLOOKUP($H827,'RAW Data'!$E:$E,'RAW Data'!$F:$F,"Unmapped")))</f>
        <v/>
      </c>
      <c r="K827" s="19" t="str">
        <f t="shared" si="158"/>
        <v/>
      </c>
      <c r="M827" s="21" t="str">
        <f t="shared" si="159"/>
        <v/>
      </c>
      <c r="N827" s="21" t="str">
        <f t="shared" si="160"/>
        <v/>
      </c>
      <c r="P827" s="22" t="s">
        <v>34</v>
      </c>
      <c r="Q827" s="23">
        <v>823</v>
      </c>
      <c r="R827" s="23" t="str">
        <f>IF($C$3="Live Paste",IF($P827="","",$P827&amp;""),IF($AD$3="","",INDEX('Extraction History'!$A$3:$DT$9102,$Q827,$AD$3)&amp;""))</f>
        <v>Employee State</v>
      </c>
      <c r="S827" s="23">
        <f t="shared" si="167"/>
        <v>4935</v>
      </c>
      <c r="T827" s="23" t="str">
        <f t="shared" si="161"/>
        <v/>
      </c>
      <c r="U827" s="23" t="str">
        <f t="shared" si="162"/>
        <v/>
      </c>
      <c r="V827" s="24" t="str">
        <f t="shared" si="163"/>
        <v/>
      </c>
      <c r="W827" s="23">
        <f t="shared" si="168"/>
        <v>4936</v>
      </c>
      <c r="X827" s="23" t="str">
        <f t="shared" si="164"/>
        <v/>
      </c>
      <c r="Y827" s="23" t="str">
        <f t="shared" si="165"/>
        <v/>
      </c>
      <c r="Z827" s="23" t="str">
        <f t="shared" si="166"/>
        <v/>
      </c>
      <c r="AA827" s="25" t="str">
        <f>IF($U827="","",IF(COUNTIF(HC!$C:$C,$U827)&gt;0,"Y",IF(COUNTIF($U$5:$U827,$U827)=1,"N","dup")))</f>
        <v/>
      </c>
    </row>
    <row r="828" spans="1:27" x14ac:dyDescent="0.3">
      <c r="A828" s="19" t="str">
        <f>IF(INDEX('Agents Shift'!$B:$B,ROW())="","",INDEX('Agents Shift'!$B:$B,ROW()))</f>
        <v/>
      </c>
      <c r="B828" s="20" t="str">
        <f>IF($A828="","",_xlfn.XLOOKUP($A828,HC!$A:$A,HC!$B:$B,""))</f>
        <v/>
      </c>
      <c r="C828" s="19" t="str">
        <f>IF($A828="","",_xlfn.XLOOKUP($A828,HC!$A:$A,HC!$E:$E,""))</f>
        <v/>
      </c>
      <c r="D828" s="20" t="str">
        <f>IF($A828="","",_xlfn.XLOOKUP($A828,HC!$A:$A,HC!$D:$D,""))</f>
        <v/>
      </c>
      <c r="E828" s="68" t="str">
        <f>IF(OR($A828="",$AE$3=""),"",IFERROR(IF(ISBLANK(INDEX('Agents Shift'!$F:$S,MATCH($A828,'Agents Shift'!$B:$B,0),$AE$3)),"",INDEX('Agents Shift'!$F:$S,MATCH($A828,'Agents Shift'!$B:$B,0),$AE$3)),""))</f>
        <v/>
      </c>
      <c r="F828" s="68" t="str">
        <f>IF(OR($A828="",$AE$3=""),"",IFERROR(IF(ISBLANK(INDEX('Agents Shift'!$F:$S,MATCH($A828,'Agents Shift'!$B:$B,0),$AE$3+1)),"",INDEX('Agents Shift'!$F:$S,MATCH($A828,'Agents Shift'!$B:$B,0),$AE$3+1)),""))</f>
        <v/>
      </c>
      <c r="G828" s="20" t="str">
        <f>IF($A828="","",_xlfn.XLOOKUP($A828,HC!$A:$A,HC!$C:$C,""))</f>
        <v/>
      </c>
      <c r="H828" s="20" t="str">
        <f t="shared" si="156"/>
        <v/>
      </c>
      <c r="I828" s="19" t="str">
        <f t="shared" si="157"/>
        <v/>
      </c>
      <c r="J828" s="19" t="str">
        <f>IF(OR($A828="",$H828=""),"",IF($H828="Not in Web Tool","Unmatched",_xlfn.XLOOKUP($H828,'RAW Data'!$E:$E,'RAW Data'!$F:$F,"Unmapped")))</f>
        <v/>
      </c>
      <c r="K828" s="19" t="str">
        <f t="shared" si="158"/>
        <v/>
      </c>
      <c r="M828" s="21" t="str">
        <f t="shared" si="159"/>
        <v/>
      </c>
      <c r="N828" s="21" t="str">
        <f t="shared" si="160"/>
        <v/>
      </c>
      <c r="P828" s="22" t="s">
        <v>39</v>
      </c>
      <c r="Q828" s="23">
        <v>824</v>
      </c>
      <c r="R828" s="23" t="str">
        <f>IF($C$3="Live Paste",IF($P828="","",$P828&amp;""),IF($AD$3="","",INDEX('Extraction History'!$A$3:$DT$9102,$Q828,$AD$3)&amp;""))</f>
        <v>DA</v>
      </c>
      <c r="S828" s="23">
        <f t="shared" si="167"/>
        <v>4941</v>
      </c>
      <c r="T828" s="23" t="str">
        <f t="shared" si="161"/>
        <v/>
      </c>
      <c r="U828" s="23" t="str">
        <f t="shared" si="162"/>
        <v/>
      </c>
      <c r="V828" s="24" t="str">
        <f t="shared" si="163"/>
        <v/>
      </c>
      <c r="W828" s="23">
        <f t="shared" si="168"/>
        <v>4942</v>
      </c>
      <c r="X828" s="23" t="str">
        <f t="shared" si="164"/>
        <v/>
      </c>
      <c r="Y828" s="23" t="str">
        <f t="shared" si="165"/>
        <v/>
      </c>
      <c r="Z828" s="23" t="str">
        <f t="shared" si="166"/>
        <v/>
      </c>
      <c r="AA828" s="25" t="str">
        <f>IF($U828="","",IF(COUNTIF(HC!$C:$C,$U828)&gt;0,"Y",IF(COUNTIF($U$5:$U828,$U828)=1,"N","dup")))</f>
        <v/>
      </c>
    </row>
    <row r="829" spans="1:27" x14ac:dyDescent="0.3">
      <c r="A829" s="19" t="str">
        <f>IF(INDEX('Agents Shift'!$B:$B,ROW())="","",INDEX('Agents Shift'!$B:$B,ROW()))</f>
        <v/>
      </c>
      <c r="B829" s="20" t="str">
        <f>IF($A829="","",_xlfn.XLOOKUP($A829,HC!$A:$A,HC!$B:$B,""))</f>
        <v/>
      </c>
      <c r="C829" s="19" t="str">
        <f>IF($A829="","",_xlfn.XLOOKUP($A829,HC!$A:$A,HC!$E:$E,""))</f>
        <v/>
      </c>
      <c r="D829" s="20" t="str">
        <f>IF($A829="","",_xlfn.XLOOKUP($A829,HC!$A:$A,HC!$D:$D,""))</f>
        <v/>
      </c>
      <c r="E829" s="68" t="str">
        <f>IF(OR($A829="",$AE$3=""),"",IFERROR(IF(ISBLANK(INDEX('Agents Shift'!$F:$S,MATCH($A829,'Agents Shift'!$B:$B,0),$AE$3)),"",INDEX('Agents Shift'!$F:$S,MATCH($A829,'Agents Shift'!$B:$B,0),$AE$3)),""))</f>
        <v/>
      </c>
      <c r="F829" s="68" t="str">
        <f>IF(OR($A829="",$AE$3=""),"",IFERROR(IF(ISBLANK(INDEX('Agents Shift'!$F:$S,MATCH($A829,'Agents Shift'!$B:$B,0),$AE$3+1)),"",INDEX('Agents Shift'!$F:$S,MATCH($A829,'Agents Shift'!$B:$B,0),$AE$3+1)),""))</f>
        <v/>
      </c>
      <c r="G829" s="20" t="str">
        <f>IF($A829="","",_xlfn.XLOOKUP($A829,HC!$A:$A,HC!$C:$C,""))</f>
        <v/>
      </c>
      <c r="H829" s="20" t="str">
        <f t="shared" si="156"/>
        <v/>
      </c>
      <c r="I829" s="19" t="str">
        <f t="shared" si="157"/>
        <v/>
      </c>
      <c r="J829" s="19" t="str">
        <f>IF(OR($A829="",$H829=""),"",IF($H829="Not in Web Tool","Unmatched",_xlfn.XLOOKUP($H829,'RAW Data'!$E:$E,'RAW Data'!$F:$F,"Unmapped")))</f>
        <v/>
      </c>
      <c r="K829" s="19" t="str">
        <f t="shared" si="158"/>
        <v/>
      </c>
      <c r="M829" s="21" t="str">
        <f t="shared" si="159"/>
        <v/>
      </c>
      <c r="N829" s="21" t="str">
        <f t="shared" si="160"/>
        <v/>
      </c>
      <c r="P829" s="22" t="s">
        <v>419</v>
      </c>
      <c r="Q829" s="23">
        <v>825</v>
      </c>
      <c r="R829" s="23" t="str">
        <f>IF($C$3="Live Paste",IF($P829="","",$P829&amp;""),IF($AD$3="","",INDEX('Extraction History'!$A$3:$DT$9102,$Q829,$AD$3)&amp;""))</f>
        <v>Dummy_USR 43 20235</v>
      </c>
      <c r="S829" s="23">
        <f t="shared" si="167"/>
        <v>4947</v>
      </c>
      <c r="T829" s="23" t="str">
        <f t="shared" si="161"/>
        <v/>
      </c>
      <c r="U829" s="23" t="str">
        <f t="shared" si="162"/>
        <v/>
      </c>
      <c r="V829" s="24" t="str">
        <f t="shared" si="163"/>
        <v/>
      </c>
      <c r="W829" s="23">
        <f t="shared" si="168"/>
        <v>4948</v>
      </c>
      <c r="X829" s="23" t="str">
        <f t="shared" si="164"/>
        <v/>
      </c>
      <c r="Y829" s="23" t="str">
        <f t="shared" si="165"/>
        <v/>
      </c>
      <c r="Z829" s="23" t="str">
        <f t="shared" si="166"/>
        <v/>
      </c>
      <c r="AA829" s="25" t="str">
        <f>IF($U829="","",IF(COUNTIF(HC!$C:$C,$U829)&gt;0,"Y",IF(COUNTIF($U$5:$U829,$U829)=1,"N","dup")))</f>
        <v/>
      </c>
    </row>
    <row r="830" spans="1:27" x14ac:dyDescent="0.3">
      <c r="A830" s="19" t="str">
        <f>IF(INDEX('Agents Shift'!$B:$B,ROW())="","",INDEX('Agents Shift'!$B:$B,ROW()))</f>
        <v/>
      </c>
      <c r="B830" s="20" t="str">
        <f>IF($A830="","",_xlfn.XLOOKUP($A830,HC!$A:$A,HC!$B:$B,""))</f>
        <v/>
      </c>
      <c r="C830" s="19" t="str">
        <f>IF($A830="","",_xlfn.XLOOKUP($A830,HC!$A:$A,HC!$E:$E,""))</f>
        <v/>
      </c>
      <c r="D830" s="20" t="str">
        <f>IF($A830="","",_xlfn.XLOOKUP($A830,HC!$A:$A,HC!$D:$D,""))</f>
        <v/>
      </c>
      <c r="E830" s="68" t="str">
        <f>IF(OR($A830="",$AE$3=""),"",IFERROR(IF(ISBLANK(INDEX('Agents Shift'!$F:$S,MATCH($A830,'Agents Shift'!$B:$B,0),$AE$3)),"",INDEX('Agents Shift'!$F:$S,MATCH($A830,'Agents Shift'!$B:$B,0),$AE$3)),""))</f>
        <v/>
      </c>
      <c r="F830" s="68" t="str">
        <f>IF(OR($A830="",$AE$3=""),"",IFERROR(IF(ISBLANK(INDEX('Agents Shift'!$F:$S,MATCH($A830,'Agents Shift'!$B:$B,0),$AE$3+1)),"",INDEX('Agents Shift'!$F:$S,MATCH($A830,'Agents Shift'!$B:$B,0),$AE$3+1)),""))</f>
        <v/>
      </c>
      <c r="G830" s="20" t="str">
        <f>IF($A830="","",_xlfn.XLOOKUP($A830,HC!$A:$A,HC!$C:$C,""))</f>
        <v/>
      </c>
      <c r="H830" s="20" t="str">
        <f t="shared" si="156"/>
        <v/>
      </c>
      <c r="I830" s="19" t="str">
        <f t="shared" si="157"/>
        <v/>
      </c>
      <c r="J830" s="19" t="str">
        <f>IF(OR($A830="",$H830=""),"",IF($H830="Not in Web Tool","Unmatched",_xlfn.XLOOKUP($H830,'RAW Data'!$E:$E,'RAW Data'!$F:$F,"Unmapped")))</f>
        <v/>
      </c>
      <c r="K830" s="19" t="str">
        <f t="shared" si="158"/>
        <v/>
      </c>
      <c r="M830" s="21" t="str">
        <f t="shared" si="159"/>
        <v/>
      </c>
      <c r="N830" s="21" t="str">
        <f t="shared" si="160"/>
        <v/>
      </c>
      <c r="P830" s="22" t="s">
        <v>420</v>
      </c>
      <c r="Q830" s="23">
        <v>826</v>
      </c>
      <c r="R830" s="23" t="str">
        <f>IF($C$3="Live Paste",IF($P830="","",$P830&amp;""),IF($AD$3="","",INDEX('Extraction History'!$A$3:$DT$9102,$Q830,$AD$3)&amp;""))</f>
        <v>Coaching · 43:29</v>
      </c>
      <c r="S830" s="23">
        <f t="shared" si="167"/>
        <v>4953</v>
      </c>
      <c r="T830" s="23" t="str">
        <f t="shared" si="161"/>
        <v/>
      </c>
      <c r="U830" s="23" t="str">
        <f t="shared" si="162"/>
        <v/>
      </c>
      <c r="V830" s="24" t="str">
        <f t="shared" si="163"/>
        <v/>
      </c>
      <c r="W830" s="23">
        <f t="shared" si="168"/>
        <v>4954</v>
      </c>
      <c r="X830" s="23" t="str">
        <f t="shared" si="164"/>
        <v/>
      </c>
      <c r="Y830" s="23" t="str">
        <f t="shared" si="165"/>
        <v/>
      </c>
      <c r="Z830" s="23" t="str">
        <f t="shared" si="166"/>
        <v/>
      </c>
      <c r="AA830" s="25" t="str">
        <f>IF($U830="","",IF(COUNTIF(HC!$C:$C,$U830)&gt;0,"Y",IF(COUNTIF($U$5:$U830,$U830)=1,"N","dup")))</f>
        <v/>
      </c>
    </row>
    <row r="831" spans="1:27" x14ac:dyDescent="0.3">
      <c r="A831" s="19" t="str">
        <f>IF(INDEX('Agents Shift'!$B:$B,ROW())="","",INDEX('Agents Shift'!$B:$B,ROW()))</f>
        <v/>
      </c>
      <c r="B831" s="20" t="str">
        <f>IF($A831="","",_xlfn.XLOOKUP($A831,HC!$A:$A,HC!$B:$B,""))</f>
        <v/>
      </c>
      <c r="C831" s="19" t="str">
        <f>IF($A831="","",_xlfn.XLOOKUP($A831,HC!$A:$A,HC!$E:$E,""))</f>
        <v/>
      </c>
      <c r="D831" s="20" t="str">
        <f>IF($A831="","",_xlfn.XLOOKUP($A831,HC!$A:$A,HC!$D:$D,""))</f>
        <v/>
      </c>
      <c r="E831" s="68" t="str">
        <f>IF(OR($A831="",$AE$3=""),"",IFERROR(IF(ISBLANK(INDEX('Agents Shift'!$F:$S,MATCH($A831,'Agents Shift'!$B:$B,0),$AE$3)),"",INDEX('Agents Shift'!$F:$S,MATCH($A831,'Agents Shift'!$B:$B,0),$AE$3)),""))</f>
        <v/>
      </c>
      <c r="F831" s="68" t="str">
        <f>IF(OR($A831="",$AE$3=""),"",IFERROR(IF(ISBLANK(INDEX('Agents Shift'!$F:$S,MATCH($A831,'Agents Shift'!$B:$B,0),$AE$3+1)),"",INDEX('Agents Shift'!$F:$S,MATCH($A831,'Agents Shift'!$B:$B,0),$AE$3+1)),""))</f>
        <v/>
      </c>
      <c r="G831" s="20" t="str">
        <f>IF($A831="","",_xlfn.XLOOKUP($A831,HC!$A:$A,HC!$C:$C,""))</f>
        <v/>
      </c>
      <c r="H831" s="20" t="str">
        <f t="shared" si="156"/>
        <v/>
      </c>
      <c r="I831" s="19" t="str">
        <f t="shared" si="157"/>
        <v/>
      </c>
      <c r="J831" s="19" t="str">
        <f>IF(OR($A831="",$H831=""),"",IF($H831="Not in Web Tool","Unmatched",_xlfn.XLOOKUP($H831,'RAW Data'!$E:$E,'RAW Data'!$F:$F,"Unmapped")))</f>
        <v/>
      </c>
      <c r="K831" s="19" t="str">
        <f t="shared" si="158"/>
        <v/>
      </c>
      <c r="M831" s="21" t="str">
        <f t="shared" si="159"/>
        <v/>
      </c>
      <c r="N831" s="21" t="str">
        <f t="shared" si="160"/>
        <v/>
      </c>
      <c r="P831" s="22" t="s">
        <v>421</v>
      </c>
      <c r="Q831" s="23">
        <v>827</v>
      </c>
      <c r="R831" s="23" t="str">
        <f>IF($C$3="Live Paste",IF($P831="","",$P831&amp;""),IF($AD$3="","",INDEX('Extraction History'!$A$3:$DT$9102,$Q831,$AD$3)&amp;""))</f>
        <v> 8  1  2</v>
      </c>
      <c r="S831" s="23">
        <f t="shared" si="167"/>
        <v>4959</v>
      </c>
      <c r="T831" s="23" t="str">
        <f t="shared" si="161"/>
        <v/>
      </c>
      <c r="U831" s="23" t="str">
        <f t="shared" si="162"/>
        <v/>
      </c>
      <c r="V831" s="24" t="str">
        <f t="shared" si="163"/>
        <v/>
      </c>
      <c r="W831" s="23">
        <f t="shared" si="168"/>
        <v>4960</v>
      </c>
      <c r="X831" s="23" t="str">
        <f t="shared" si="164"/>
        <v/>
      </c>
      <c r="Y831" s="23" t="str">
        <f t="shared" si="165"/>
        <v/>
      </c>
      <c r="Z831" s="23" t="str">
        <f t="shared" si="166"/>
        <v/>
      </c>
      <c r="AA831" s="25" t="str">
        <f>IF($U831="","",IF(COUNTIF(HC!$C:$C,$U831)&gt;0,"Y",IF(COUNTIF($U$5:$U831,$U831)=1,"N","dup")))</f>
        <v/>
      </c>
    </row>
    <row r="832" spans="1:27" x14ac:dyDescent="0.3">
      <c r="A832" s="19" t="str">
        <f>IF(INDEX('Agents Shift'!$B:$B,ROW())="","",INDEX('Agents Shift'!$B:$B,ROW()))</f>
        <v/>
      </c>
      <c r="B832" s="20" t="str">
        <f>IF($A832="","",_xlfn.XLOOKUP($A832,HC!$A:$A,HC!$B:$B,""))</f>
        <v/>
      </c>
      <c r="C832" s="19" t="str">
        <f>IF($A832="","",_xlfn.XLOOKUP($A832,HC!$A:$A,HC!$E:$E,""))</f>
        <v/>
      </c>
      <c r="D832" s="20" t="str">
        <f>IF($A832="","",_xlfn.XLOOKUP($A832,HC!$A:$A,HC!$D:$D,""))</f>
        <v/>
      </c>
      <c r="E832" s="68" t="str">
        <f>IF(OR($A832="",$AE$3=""),"",IFERROR(IF(ISBLANK(INDEX('Agents Shift'!$F:$S,MATCH($A832,'Agents Shift'!$B:$B,0),$AE$3)),"",INDEX('Agents Shift'!$F:$S,MATCH($A832,'Agents Shift'!$B:$B,0),$AE$3)),""))</f>
        <v/>
      </c>
      <c r="F832" s="68" t="str">
        <f>IF(OR($A832="",$AE$3=""),"",IFERROR(IF(ISBLANK(INDEX('Agents Shift'!$F:$S,MATCH($A832,'Agents Shift'!$B:$B,0),$AE$3+1)),"",INDEX('Agents Shift'!$F:$S,MATCH($A832,'Agents Shift'!$B:$B,0),$AE$3+1)),""))</f>
        <v/>
      </c>
      <c r="G832" s="20" t="str">
        <f>IF($A832="","",_xlfn.XLOOKUP($A832,HC!$A:$A,HC!$C:$C,""))</f>
        <v/>
      </c>
      <c r="H832" s="20" t="str">
        <f t="shared" si="156"/>
        <v/>
      </c>
      <c r="I832" s="19" t="str">
        <f t="shared" si="157"/>
        <v/>
      </c>
      <c r="J832" s="19" t="str">
        <f>IF(OR($A832="",$H832=""),"",IF($H832="Not in Web Tool","Unmatched",_xlfn.XLOOKUP($H832,'RAW Data'!$E:$E,'RAW Data'!$F:$F,"Unmapped")))</f>
        <v/>
      </c>
      <c r="K832" s="19" t="str">
        <f t="shared" si="158"/>
        <v/>
      </c>
      <c r="M832" s="21" t="str">
        <f t="shared" si="159"/>
        <v/>
      </c>
      <c r="N832" s="21" t="str">
        <f t="shared" si="160"/>
        <v/>
      </c>
      <c r="P832" s="22" t="s">
        <v>422</v>
      </c>
      <c r="Q832" s="23">
        <v>828</v>
      </c>
      <c r="R832" s="23" t="str">
        <f>IF($C$3="Live Paste",IF($P832="","",$P832&amp;""),IF($AD$3="","",INDEX('Extraction History'!$A$3:$DT$9102,$Q832,$AD$3)&amp;""))</f>
        <v> --:--:--  --:--:-- 9 June 2026 09:16 · 06:43:05</v>
      </c>
      <c r="S832" s="23">
        <f t="shared" si="167"/>
        <v>4965</v>
      </c>
      <c r="T832" s="23" t="str">
        <f t="shared" si="161"/>
        <v/>
      </c>
      <c r="U832" s="23" t="str">
        <f t="shared" si="162"/>
        <v/>
      </c>
      <c r="V832" s="24" t="str">
        <f t="shared" si="163"/>
        <v/>
      </c>
      <c r="W832" s="23">
        <f t="shared" si="168"/>
        <v>4966</v>
      </c>
      <c r="X832" s="23" t="str">
        <f t="shared" si="164"/>
        <v/>
      </c>
      <c r="Y832" s="23" t="str">
        <f t="shared" si="165"/>
        <v/>
      </c>
      <c r="Z832" s="23" t="str">
        <f t="shared" si="166"/>
        <v/>
      </c>
      <c r="AA832" s="25" t="str">
        <f>IF($U832="","",IF(COUNTIF(HC!$C:$C,$U832)&gt;0,"Y",IF(COUNTIF($U$5:$U832,$U832)=1,"N","dup")))</f>
        <v/>
      </c>
    </row>
    <row r="833" spans="1:27" x14ac:dyDescent="0.3">
      <c r="A833" s="19" t="str">
        <f>IF(INDEX('Agents Shift'!$B:$B,ROW())="","",INDEX('Agents Shift'!$B:$B,ROW()))</f>
        <v/>
      </c>
      <c r="B833" s="20" t="str">
        <f>IF($A833="","",_xlfn.XLOOKUP($A833,HC!$A:$A,HC!$B:$B,""))</f>
        <v/>
      </c>
      <c r="C833" s="19" t="str">
        <f>IF($A833="","",_xlfn.XLOOKUP($A833,HC!$A:$A,HC!$E:$E,""))</f>
        <v/>
      </c>
      <c r="D833" s="20" t="str">
        <f>IF($A833="","",_xlfn.XLOOKUP($A833,HC!$A:$A,HC!$D:$D,""))</f>
        <v/>
      </c>
      <c r="E833" s="68" t="str">
        <f>IF(OR($A833="",$AE$3=""),"",IFERROR(IF(ISBLANK(INDEX('Agents Shift'!$F:$S,MATCH($A833,'Agents Shift'!$B:$B,0),$AE$3)),"",INDEX('Agents Shift'!$F:$S,MATCH($A833,'Agents Shift'!$B:$B,0),$AE$3)),""))</f>
        <v/>
      </c>
      <c r="F833" s="68" t="str">
        <f>IF(OR($A833="",$AE$3=""),"",IFERROR(IF(ISBLANK(INDEX('Agents Shift'!$F:$S,MATCH($A833,'Agents Shift'!$B:$B,0),$AE$3+1)),"",INDEX('Agents Shift'!$F:$S,MATCH($A833,'Agents Shift'!$B:$B,0),$AE$3+1)),""))</f>
        <v/>
      </c>
      <c r="G833" s="20" t="str">
        <f>IF($A833="","",_xlfn.XLOOKUP($A833,HC!$A:$A,HC!$C:$C,""))</f>
        <v/>
      </c>
      <c r="H833" s="20" t="str">
        <f t="shared" si="156"/>
        <v/>
      </c>
      <c r="I833" s="19" t="str">
        <f t="shared" si="157"/>
        <v/>
      </c>
      <c r="J833" s="19" t="str">
        <f>IF(OR($A833="",$H833=""),"",IF($H833="Not in Web Tool","Unmatched",_xlfn.XLOOKUP($H833,'RAW Data'!$E:$E,'RAW Data'!$F:$F,"Unmapped")))</f>
        <v/>
      </c>
      <c r="K833" s="19" t="str">
        <f t="shared" si="158"/>
        <v/>
      </c>
      <c r="M833" s="21" t="str">
        <f t="shared" si="159"/>
        <v/>
      </c>
      <c r="N833" s="21" t="str">
        <f t="shared" si="160"/>
        <v/>
      </c>
      <c r="P833" s="22" t="s">
        <v>34</v>
      </c>
      <c r="Q833" s="23">
        <v>829</v>
      </c>
      <c r="R833" s="23" t="str">
        <f>IF($C$3="Live Paste",IF($P833="","",$P833&amp;""),IF($AD$3="","",INDEX('Extraction History'!$A$3:$DT$9102,$Q833,$AD$3)&amp;""))</f>
        <v>Employee State</v>
      </c>
      <c r="S833" s="23">
        <f t="shared" si="167"/>
        <v>4971</v>
      </c>
      <c r="T833" s="23" t="str">
        <f t="shared" si="161"/>
        <v/>
      </c>
      <c r="U833" s="23" t="str">
        <f t="shared" si="162"/>
        <v/>
      </c>
      <c r="V833" s="24" t="str">
        <f t="shared" si="163"/>
        <v/>
      </c>
      <c r="W833" s="23">
        <f t="shared" si="168"/>
        <v>4972</v>
      </c>
      <c r="X833" s="23" t="str">
        <f t="shared" si="164"/>
        <v/>
      </c>
      <c r="Y833" s="23" t="str">
        <f t="shared" si="165"/>
        <v/>
      </c>
      <c r="Z833" s="23" t="str">
        <f t="shared" si="166"/>
        <v/>
      </c>
      <c r="AA833" s="25" t="str">
        <f>IF($U833="","",IF(COUNTIF(HC!$C:$C,$U833)&gt;0,"Y",IF(COUNTIF($U$5:$U833,$U833)=1,"N","dup")))</f>
        <v/>
      </c>
    </row>
    <row r="834" spans="1:27" x14ac:dyDescent="0.3">
      <c r="A834" s="19" t="str">
        <f>IF(INDEX('Agents Shift'!$B:$B,ROW())="","",INDEX('Agents Shift'!$B:$B,ROW()))</f>
        <v/>
      </c>
      <c r="B834" s="20" t="str">
        <f>IF($A834="","",_xlfn.XLOOKUP($A834,HC!$A:$A,HC!$B:$B,""))</f>
        <v/>
      </c>
      <c r="C834" s="19" t="str">
        <f>IF($A834="","",_xlfn.XLOOKUP($A834,HC!$A:$A,HC!$E:$E,""))</f>
        <v/>
      </c>
      <c r="D834" s="20" t="str">
        <f>IF($A834="","",_xlfn.XLOOKUP($A834,HC!$A:$A,HC!$D:$D,""))</f>
        <v/>
      </c>
      <c r="E834" s="68" t="str">
        <f>IF(OR($A834="",$AE$3=""),"",IFERROR(IF(ISBLANK(INDEX('Agents Shift'!$F:$S,MATCH($A834,'Agents Shift'!$B:$B,0),$AE$3)),"",INDEX('Agents Shift'!$F:$S,MATCH($A834,'Agents Shift'!$B:$B,0),$AE$3)),""))</f>
        <v/>
      </c>
      <c r="F834" s="68" t="str">
        <f>IF(OR($A834="",$AE$3=""),"",IFERROR(IF(ISBLANK(INDEX('Agents Shift'!$F:$S,MATCH($A834,'Agents Shift'!$B:$B,0),$AE$3+1)),"",INDEX('Agents Shift'!$F:$S,MATCH($A834,'Agents Shift'!$B:$B,0),$AE$3+1)),""))</f>
        <v/>
      </c>
      <c r="G834" s="20" t="str">
        <f>IF($A834="","",_xlfn.XLOOKUP($A834,HC!$A:$A,HC!$C:$C,""))</f>
        <v/>
      </c>
      <c r="H834" s="20" t="str">
        <f t="shared" si="156"/>
        <v/>
      </c>
      <c r="I834" s="19" t="str">
        <f t="shared" si="157"/>
        <v/>
      </c>
      <c r="J834" s="19" t="str">
        <f>IF(OR($A834="",$H834=""),"",IF($H834="Not in Web Tool","Unmatched",_xlfn.XLOOKUP($H834,'RAW Data'!$E:$E,'RAW Data'!$F:$F,"Unmapped")))</f>
        <v/>
      </c>
      <c r="K834" s="19" t="str">
        <f t="shared" si="158"/>
        <v/>
      </c>
      <c r="M834" s="21" t="str">
        <f t="shared" si="159"/>
        <v/>
      </c>
      <c r="N834" s="21" t="str">
        <f t="shared" si="160"/>
        <v/>
      </c>
      <c r="P834" s="22" t="s">
        <v>39</v>
      </c>
      <c r="Q834" s="23">
        <v>830</v>
      </c>
      <c r="R834" s="23" t="str">
        <f>IF($C$3="Live Paste",IF($P834="","",$P834&amp;""),IF($AD$3="","",INDEX('Extraction History'!$A$3:$DT$9102,$Q834,$AD$3)&amp;""))</f>
        <v>DA</v>
      </c>
      <c r="S834" s="23">
        <f t="shared" si="167"/>
        <v>4977</v>
      </c>
      <c r="T834" s="23" t="str">
        <f t="shared" si="161"/>
        <v/>
      </c>
      <c r="U834" s="23" t="str">
        <f t="shared" si="162"/>
        <v/>
      </c>
      <c r="V834" s="24" t="str">
        <f t="shared" si="163"/>
        <v/>
      </c>
      <c r="W834" s="23">
        <f t="shared" si="168"/>
        <v>4978</v>
      </c>
      <c r="X834" s="23" t="str">
        <f t="shared" si="164"/>
        <v/>
      </c>
      <c r="Y834" s="23" t="str">
        <f t="shared" si="165"/>
        <v/>
      </c>
      <c r="Z834" s="23" t="str">
        <f t="shared" si="166"/>
        <v/>
      </c>
      <c r="AA834" s="25" t="str">
        <f>IF($U834="","",IF(COUNTIF(HC!$C:$C,$U834)&gt;0,"Y",IF(COUNTIF($U$5:$U834,$U834)=1,"N","dup")))</f>
        <v/>
      </c>
    </row>
    <row r="835" spans="1:27" x14ac:dyDescent="0.3">
      <c r="A835" s="19" t="str">
        <f>IF(INDEX('Agents Shift'!$B:$B,ROW())="","",INDEX('Agents Shift'!$B:$B,ROW()))</f>
        <v/>
      </c>
      <c r="B835" s="20" t="str">
        <f>IF($A835="","",_xlfn.XLOOKUP($A835,HC!$A:$A,HC!$B:$B,""))</f>
        <v/>
      </c>
      <c r="C835" s="19" t="str">
        <f>IF($A835="","",_xlfn.XLOOKUP($A835,HC!$A:$A,HC!$E:$E,""))</f>
        <v/>
      </c>
      <c r="D835" s="20" t="str">
        <f>IF($A835="","",_xlfn.XLOOKUP($A835,HC!$A:$A,HC!$D:$D,""))</f>
        <v/>
      </c>
      <c r="E835" s="68" t="str">
        <f>IF(OR($A835="",$AE$3=""),"",IFERROR(IF(ISBLANK(INDEX('Agents Shift'!$F:$S,MATCH($A835,'Agents Shift'!$B:$B,0),$AE$3)),"",INDEX('Agents Shift'!$F:$S,MATCH($A835,'Agents Shift'!$B:$B,0),$AE$3)),""))</f>
        <v/>
      </c>
      <c r="F835" s="68" t="str">
        <f>IF(OR($A835="",$AE$3=""),"",IFERROR(IF(ISBLANK(INDEX('Agents Shift'!$F:$S,MATCH($A835,'Agents Shift'!$B:$B,0),$AE$3+1)),"",INDEX('Agents Shift'!$F:$S,MATCH($A835,'Agents Shift'!$B:$B,0),$AE$3+1)),""))</f>
        <v/>
      </c>
      <c r="G835" s="20" t="str">
        <f>IF($A835="","",_xlfn.XLOOKUP($A835,HC!$A:$A,HC!$C:$C,""))</f>
        <v/>
      </c>
      <c r="H835" s="20" t="str">
        <f t="shared" si="156"/>
        <v/>
      </c>
      <c r="I835" s="19" t="str">
        <f t="shared" si="157"/>
        <v/>
      </c>
      <c r="J835" s="19" t="str">
        <f>IF(OR($A835="",$H835=""),"",IF($H835="Not in Web Tool","Unmatched",_xlfn.XLOOKUP($H835,'RAW Data'!$E:$E,'RAW Data'!$F:$F,"Unmapped")))</f>
        <v/>
      </c>
      <c r="K835" s="19" t="str">
        <f t="shared" si="158"/>
        <v/>
      </c>
      <c r="M835" s="21" t="str">
        <f t="shared" si="159"/>
        <v/>
      </c>
      <c r="N835" s="21" t="str">
        <f t="shared" si="160"/>
        <v/>
      </c>
      <c r="P835" s="22" t="s">
        <v>423</v>
      </c>
      <c r="Q835" s="23">
        <v>831</v>
      </c>
      <c r="R835" s="23" t="str">
        <f>IF($C$3="Live Paste",IF($P835="","",$P835&amp;""),IF($AD$3="","",INDEX('Extraction History'!$A$3:$DT$9102,$Q835,$AD$3)&amp;""))</f>
        <v>Dummy_USR 42 20246</v>
      </c>
      <c r="S835" s="23">
        <f t="shared" si="167"/>
        <v>4983</v>
      </c>
      <c r="T835" s="23" t="str">
        <f t="shared" si="161"/>
        <v/>
      </c>
      <c r="U835" s="23" t="str">
        <f t="shared" si="162"/>
        <v/>
      </c>
      <c r="V835" s="24" t="str">
        <f t="shared" si="163"/>
        <v/>
      </c>
      <c r="W835" s="23">
        <f t="shared" si="168"/>
        <v>4984</v>
      </c>
      <c r="X835" s="23" t="str">
        <f t="shared" si="164"/>
        <v/>
      </c>
      <c r="Y835" s="23" t="str">
        <f t="shared" si="165"/>
        <v/>
      </c>
      <c r="Z835" s="23" t="str">
        <f t="shared" si="166"/>
        <v/>
      </c>
      <c r="AA835" s="25" t="str">
        <f>IF($U835="","",IF(COUNTIF(HC!$C:$C,$U835)&gt;0,"Y",IF(COUNTIF($U$5:$U835,$U835)=1,"N","dup")))</f>
        <v/>
      </c>
    </row>
    <row r="836" spans="1:27" x14ac:dyDescent="0.3">
      <c r="A836" s="19" t="str">
        <f>IF(INDEX('Agents Shift'!$B:$B,ROW())="","",INDEX('Agents Shift'!$B:$B,ROW()))</f>
        <v/>
      </c>
      <c r="B836" s="20" t="str">
        <f>IF($A836="","",_xlfn.XLOOKUP($A836,HC!$A:$A,HC!$B:$B,""))</f>
        <v/>
      </c>
      <c r="C836" s="19" t="str">
        <f>IF($A836="","",_xlfn.XLOOKUP($A836,HC!$A:$A,HC!$E:$E,""))</f>
        <v/>
      </c>
      <c r="D836" s="20" t="str">
        <f>IF($A836="","",_xlfn.XLOOKUP($A836,HC!$A:$A,HC!$D:$D,""))</f>
        <v/>
      </c>
      <c r="E836" s="68" t="str">
        <f>IF(OR($A836="",$AE$3=""),"",IFERROR(IF(ISBLANK(INDEX('Agents Shift'!$F:$S,MATCH($A836,'Agents Shift'!$B:$B,0),$AE$3)),"",INDEX('Agents Shift'!$F:$S,MATCH($A836,'Agents Shift'!$B:$B,0),$AE$3)),""))</f>
        <v/>
      </c>
      <c r="F836" s="68" t="str">
        <f>IF(OR($A836="",$AE$3=""),"",IFERROR(IF(ISBLANK(INDEX('Agents Shift'!$F:$S,MATCH($A836,'Agents Shift'!$B:$B,0),$AE$3+1)),"",INDEX('Agents Shift'!$F:$S,MATCH($A836,'Agents Shift'!$B:$B,0),$AE$3+1)),""))</f>
        <v/>
      </c>
      <c r="G836" s="20" t="str">
        <f>IF($A836="","",_xlfn.XLOOKUP($A836,HC!$A:$A,HC!$C:$C,""))</f>
        <v/>
      </c>
      <c r="H836" s="20" t="str">
        <f t="shared" si="156"/>
        <v/>
      </c>
      <c r="I836" s="19" t="str">
        <f t="shared" si="157"/>
        <v/>
      </c>
      <c r="J836" s="19" t="str">
        <f>IF(OR($A836="",$H836=""),"",IF($H836="Not in Web Tool","Unmatched",_xlfn.XLOOKUP($H836,'RAW Data'!$E:$E,'RAW Data'!$F:$F,"Unmapped")))</f>
        <v/>
      </c>
      <c r="K836" s="19" t="str">
        <f t="shared" si="158"/>
        <v/>
      </c>
      <c r="M836" s="21" t="str">
        <f t="shared" si="159"/>
        <v/>
      </c>
      <c r="N836" s="21" t="str">
        <f t="shared" si="160"/>
        <v/>
      </c>
      <c r="P836" s="22" t="s">
        <v>424</v>
      </c>
      <c r="Q836" s="23">
        <v>832</v>
      </c>
      <c r="R836" s="23" t="str">
        <f>IF($C$3="Live Paste",IF($P836="","",$P836&amp;""),IF($AD$3="","",INDEX('Extraction History'!$A$3:$DT$9102,$Q836,$AD$3)&amp;""))</f>
        <v>Available · 05:46</v>
      </c>
      <c r="S836" s="23">
        <f t="shared" si="167"/>
        <v>4989</v>
      </c>
      <c r="T836" s="23" t="str">
        <f t="shared" si="161"/>
        <v/>
      </c>
      <c r="U836" s="23" t="str">
        <f t="shared" si="162"/>
        <v/>
      </c>
      <c r="V836" s="24" t="str">
        <f t="shared" si="163"/>
        <v/>
      </c>
      <c r="W836" s="23">
        <f t="shared" si="168"/>
        <v>4990</v>
      </c>
      <c r="X836" s="23" t="str">
        <f t="shared" si="164"/>
        <v/>
      </c>
      <c r="Y836" s="23" t="str">
        <f t="shared" si="165"/>
        <v/>
      </c>
      <c r="Z836" s="23" t="str">
        <f t="shared" si="166"/>
        <v/>
      </c>
      <c r="AA836" s="25" t="str">
        <f>IF($U836="","",IF(COUNTIF(HC!$C:$C,$U836)&gt;0,"Y",IF(COUNTIF($U$5:$U836,$U836)=1,"N","dup")))</f>
        <v/>
      </c>
    </row>
    <row r="837" spans="1:27" x14ac:dyDescent="0.3">
      <c r="A837" s="19" t="str">
        <f>IF(INDEX('Agents Shift'!$B:$B,ROW())="","",INDEX('Agents Shift'!$B:$B,ROW()))</f>
        <v/>
      </c>
      <c r="B837" s="20" t="str">
        <f>IF($A837="","",_xlfn.XLOOKUP($A837,HC!$A:$A,HC!$B:$B,""))</f>
        <v/>
      </c>
      <c r="C837" s="19" t="str">
        <f>IF($A837="","",_xlfn.XLOOKUP($A837,HC!$A:$A,HC!$E:$E,""))</f>
        <v/>
      </c>
      <c r="D837" s="20" t="str">
        <f>IF($A837="","",_xlfn.XLOOKUP($A837,HC!$A:$A,HC!$D:$D,""))</f>
        <v/>
      </c>
      <c r="E837" s="68" t="str">
        <f>IF(OR($A837="",$AE$3=""),"",IFERROR(IF(ISBLANK(INDEX('Agents Shift'!$F:$S,MATCH($A837,'Agents Shift'!$B:$B,0),$AE$3)),"",INDEX('Agents Shift'!$F:$S,MATCH($A837,'Agents Shift'!$B:$B,0),$AE$3)),""))</f>
        <v/>
      </c>
      <c r="F837" s="68" t="str">
        <f>IF(OR($A837="",$AE$3=""),"",IFERROR(IF(ISBLANK(INDEX('Agents Shift'!$F:$S,MATCH($A837,'Agents Shift'!$B:$B,0),$AE$3+1)),"",INDEX('Agents Shift'!$F:$S,MATCH($A837,'Agents Shift'!$B:$B,0),$AE$3+1)),""))</f>
        <v/>
      </c>
      <c r="G837" s="20" t="str">
        <f>IF($A837="","",_xlfn.XLOOKUP($A837,HC!$A:$A,HC!$C:$C,""))</f>
        <v/>
      </c>
      <c r="H837" s="20" t="str">
        <f t="shared" ref="H837:H900" si="169">IF($G837="","",_xlfn.XLOOKUP($G837,$U:$U,$Z:$Z,"Not in Web Tool"))</f>
        <v/>
      </c>
      <c r="I837" s="19" t="str">
        <f t="shared" ref="I837:I900" si="170">IF($G837="","",_xlfn.XLOOKUP($G837,$U:$U,$Y:$Y,""))</f>
        <v/>
      </c>
      <c r="J837" s="19" t="str">
        <f>IF(OR($A837="",$H837=""),"",IF($H837="Not in Web Tool","Unmatched",_xlfn.XLOOKUP($H837,'RAW Data'!$E:$E,'RAW Data'!$F:$F,"Unmapped")))</f>
        <v/>
      </c>
      <c r="K837" s="19" t="str">
        <f t="shared" ref="K837:K900" si="171">_xlfn.IFS($J837="Yes","YES",$J837="","",$J837="No","NO",$J837="Not Productive",$H837,TRUE,$J837)</f>
        <v/>
      </c>
      <c r="M837" s="21" t="str">
        <f t="shared" ref="M837:M900" si="172">IF(ISNUMBER($E837),ROUND($E837*1440,0),"")</f>
        <v/>
      </c>
      <c r="N837" s="21" t="str">
        <f t="shared" ref="N837:N900" si="173">IF(AND(ISNUMBER($E837),ISNUMBER($F837)),ROUND($F837*1440,0)+IF($F837&lt;=$E837,1440,0),"")</f>
        <v/>
      </c>
      <c r="P837" s="22" t="s">
        <v>425</v>
      </c>
      <c r="Q837" s="23">
        <v>833</v>
      </c>
      <c r="R837" s="23" t="str">
        <f>IF($C$3="Live Paste",IF($P837="","",$P837&amp;""),IF($AD$3="","",INDEX('Extraction History'!$A$3:$DT$9102,$Q837,$AD$3)&amp;""))</f>
        <v> 8  0  1</v>
      </c>
      <c r="S837" s="23">
        <f t="shared" si="167"/>
        <v>4995</v>
      </c>
      <c r="T837" s="23" t="str">
        <f t="shared" ref="T837:T900" si="174">_xlfn.XLOOKUP($S837,$Q$5:$Q$9104,$R$5:$R$9104,"")</f>
        <v/>
      </c>
      <c r="U837" s="23" t="str">
        <f t="shared" ref="U837:U900" si="175">IFERROR(_xlfn.TEXTBEFORE($T837,_xlfn.UNICHAR(160),1),"")</f>
        <v/>
      </c>
      <c r="V837" s="24" t="str">
        <f t="shared" ref="V837:V900" si="176">IF($U837="","",_xlfn.TEXTAFTER($T837,_xlfn.UNICHAR(160),1))</f>
        <v/>
      </c>
      <c r="W837" s="23">
        <f t="shared" si="168"/>
        <v>4996</v>
      </c>
      <c r="X837" s="23" t="str">
        <f t="shared" ref="X837:X900" si="177">_xlfn.XLOOKUP($W837,$Q$5:$Q$9104,$R$5:$R$9104,"")</f>
        <v/>
      </c>
      <c r="Y837" s="23" t="str">
        <f t="shared" ref="Y837:Y900" si="178">IFERROR(IF($Z837="","",TRIM(SUBSTITUTE(_xlfn.TEXTAFTER($X837,_xlfn.UNICHAR(160)&amp;"·",1),_xlfn.UNICHAR(160)," "))),"")</f>
        <v/>
      </c>
      <c r="Z837" s="23" t="str">
        <f t="shared" ref="Z837:Z900" si="179">IFERROR(_xlfn.TEXTBEFORE($X837,_xlfn.UNICHAR(160),1),$X837)</f>
        <v/>
      </c>
      <c r="AA837" s="25" t="str">
        <f>IF($U837="","",IF(COUNTIF(HC!$C:$C,$U837)&gt;0,"Y",IF(COUNTIF($U$5:$U837,$U837)=1,"N","dup")))</f>
        <v/>
      </c>
    </row>
    <row r="838" spans="1:27" x14ac:dyDescent="0.3">
      <c r="A838" s="19" t="str">
        <f>IF(INDEX('Agents Shift'!$B:$B,ROW())="","",INDEX('Agents Shift'!$B:$B,ROW()))</f>
        <v/>
      </c>
      <c r="B838" s="20" t="str">
        <f>IF($A838="","",_xlfn.XLOOKUP($A838,HC!$A:$A,HC!$B:$B,""))</f>
        <v/>
      </c>
      <c r="C838" s="19" t="str">
        <f>IF($A838="","",_xlfn.XLOOKUP($A838,HC!$A:$A,HC!$E:$E,""))</f>
        <v/>
      </c>
      <c r="D838" s="20" t="str">
        <f>IF($A838="","",_xlfn.XLOOKUP($A838,HC!$A:$A,HC!$D:$D,""))</f>
        <v/>
      </c>
      <c r="E838" s="68" t="str">
        <f>IF(OR($A838="",$AE$3=""),"",IFERROR(IF(ISBLANK(INDEX('Agents Shift'!$F:$S,MATCH($A838,'Agents Shift'!$B:$B,0),$AE$3)),"",INDEX('Agents Shift'!$F:$S,MATCH($A838,'Agents Shift'!$B:$B,0),$AE$3)),""))</f>
        <v/>
      </c>
      <c r="F838" s="68" t="str">
        <f>IF(OR($A838="",$AE$3=""),"",IFERROR(IF(ISBLANK(INDEX('Agents Shift'!$F:$S,MATCH($A838,'Agents Shift'!$B:$B,0),$AE$3+1)),"",INDEX('Agents Shift'!$F:$S,MATCH($A838,'Agents Shift'!$B:$B,0),$AE$3+1)),""))</f>
        <v/>
      </c>
      <c r="G838" s="20" t="str">
        <f>IF($A838="","",_xlfn.XLOOKUP($A838,HC!$A:$A,HC!$C:$C,""))</f>
        <v/>
      </c>
      <c r="H838" s="20" t="str">
        <f t="shared" si="169"/>
        <v/>
      </c>
      <c r="I838" s="19" t="str">
        <f t="shared" si="170"/>
        <v/>
      </c>
      <c r="J838" s="19" t="str">
        <f>IF(OR($A838="",$H838=""),"",IF($H838="Not in Web Tool","Unmatched",_xlfn.XLOOKUP($H838,'RAW Data'!$E:$E,'RAW Data'!$F:$F,"Unmapped")))</f>
        <v/>
      </c>
      <c r="K838" s="19" t="str">
        <f t="shared" si="171"/>
        <v/>
      </c>
      <c r="M838" s="21" t="str">
        <f t="shared" si="172"/>
        <v/>
      </c>
      <c r="N838" s="21" t="str">
        <f t="shared" si="173"/>
        <v/>
      </c>
      <c r="P838" s="22" t="s">
        <v>426</v>
      </c>
      <c r="Q838" s="23">
        <v>834</v>
      </c>
      <c r="R838" s="23" t="str">
        <f>IF($C$3="Live Paste",IF($P838="","",$P838&amp;""),IF($AD$3="","",INDEX('Extraction History'!$A$3:$DT$9102,$Q838,$AD$3)&amp;""))</f>
        <v> --:--:--  --:--:-- 9 June 2026 09:02 · 06:57:15</v>
      </c>
      <c r="S838" s="23">
        <f t="shared" ref="S838:S901" si="180">S837+6</f>
        <v>5001</v>
      </c>
      <c r="T838" s="23" t="str">
        <f t="shared" si="174"/>
        <v/>
      </c>
      <c r="U838" s="23" t="str">
        <f t="shared" si="175"/>
        <v/>
      </c>
      <c r="V838" s="24" t="str">
        <f t="shared" si="176"/>
        <v/>
      </c>
      <c r="W838" s="23">
        <f t="shared" ref="W838:W901" si="181">W837+6</f>
        <v>5002</v>
      </c>
      <c r="X838" s="23" t="str">
        <f t="shared" si="177"/>
        <v/>
      </c>
      <c r="Y838" s="23" t="str">
        <f t="shared" si="178"/>
        <v/>
      </c>
      <c r="Z838" s="23" t="str">
        <f t="shared" si="179"/>
        <v/>
      </c>
      <c r="AA838" s="25" t="str">
        <f>IF($U838="","",IF(COUNTIF(HC!$C:$C,$U838)&gt;0,"Y",IF(COUNTIF($U$5:$U838,$U838)=1,"N","dup")))</f>
        <v/>
      </c>
    </row>
    <row r="839" spans="1:27" x14ac:dyDescent="0.3">
      <c r="A839" s="19" t="str">
        <f>IF(INDEX('Agents Shift'!$B:$B,ROW())="","",INDEX('Agents Shift'!$B:$B,ROW()))</f>
        <v/>
      </c>
      <c r="B839" s="20" t="str">
        <f>IF($A839="","",_xlfn.XLOOKUP($A839,HC!$A:$A,HC!$B:$B,""))</f>
        <v/>
      </c>
      <c r="C839" s="19" t="str">
        <f>IF($A839="","",_xlfn.XLOOKUP($A839,HC!$A:$A,HC!$E:$E,""))</f>
        <v/>
      </c>
      <c r="D839" s="20" t="str">
        <f>IF($A839="","",_xlfn.XLOOKUP($A839,HC!$A:$A,HC!$D:$D,""))</f>
        <v/>
      </c>
      <c r="E839" s="68" t="str">
        <f>IF(OR($A839="",$AE$3=""),"",IFERROR(IF(ISBLANK(INDEX('Agents Shift'!$F:$S,MATCH($A839,'Agents Shift'!$B:$B,0),$AE$3)),"",INDEX('Agents Shift'!$F:$S,MATCH($A839,'Agents Shift'!$B:$B,0),$AE$3)),""))</f>
        <v/>
      </c>
      <c r="F839" s="68" t="str">
        <f>IF(OR($A839="",$AE$3=""),"",IFERROR(IF(ISBLANK(INDEX('Agents Shift'!$F:$S,MATCH($A839,'Agents Shift'!$B:$B,0),$AE$3+1)),"",INDEX('Agents Shift'!$F:$S,MATCH($A839,'Agents Shift'!$B:$B,0),$AE$3+1)),""))</f>
        <v/>
      </c>
      <c r="G839" s="20" t="str">
        <f>IF($A839="","",_xlfn.XLOOKUP($A839,HC!$A:$A,HC!$C:$C,""))</f>
        <v/>
      </c>
      <c r="H839" s="20" t="str">
        <f t="shared" si="169"/>
        <v/>
      </c>
      <c r="I839" s="19" t="str">
        <f t="shared" si="170"/>
        <v/>
      </c>
      <c r="J839" s="19" t="str">
        <f>IF(OR($A839="",$H839=""),"",IF($H839="Not in Web Tool","Unmatched",_xlfn.XLOOKUP($H839,'RAW Data'!$E:$E,'RAW Data'!$F:$F,"Unmapped")))</f>
        <v/>
      </c>
      <c r="K839" s="19" t="str">
        <f t="shared" si="171"/>
        <v/>
      </c>
      <c r="M839" s="21" t="str">
        <f t="shared" si="172"/>
        <v/>
      </c>
      <c r="N839" s="21" t="str">
        <f t="shared" si="173"/>
        <v/>
      </c>
      <c r="P839" s="22" t="s">
        <v>34</v>
      </c>
      <c r="Q839" s="23">
        <v>835</v>
      </c>
      <c r="R839" s="23" t="str">
        <f>IF($C$3="Live Paste",IF($P839="","",$P839&amp;""),IF($AD$3="","",INDEX('Extraction History'!$A$3:$DT$9102,$Q839,$AD$3)&amp;""))</f>
        <v>Employee State</v>
      </c>
      <c r="S839" s="23">
        <f t="shared" si="180"/>
        <v>5007</v>
      </c>
      <c r="T839" s="23" t="str">
        <f t="shared" si="174"/>
        <v/>
      </c>
      <c r="U839" s="23" t="str">
        <f t="shared" si="175"/>
        <v/>
      </c>
      <c r="V839" s="24" t="str">
        <f t="shared" si="176"/>
        <v/>
      </c>
      <c r="W839" s="23">
        <f t="shared" si="181"/>
        <v>5008</v>
      </c>
      <c r="X839" s="23" t="str">
        <f t="shared" si="177"/>
        <v/>
      </c>
      <c r="Y839" s="23" t="str">
        <f t="shared" si="178"/>
        <v/>
      </c>
      <c r="Z839" s="23" t="str">
        <f t="shared" si="179"/>
        <v/>
      </c>
      <c r="AA839" s="25" t="str">
        <f>IF($U839="","",IF(COUNTIF(HC!$C:$C,$U839)&gt;0,"Y",IF(COUNTIF($U$5:$U839,$U839)=1,"N","dup")))</f>
        <v/>
      </c>
    </row>
    <row r="840" spans="1:27" x14ac:dyDescent="0.3">
      <c r="A840" s="19" t="str">
        <f>IF(INDEX('Agents Shift'!$B:$B,ROW())="","",INDEX('Agents Shift'!$B:$B,ROW()))</f>
        <v/>
      </c>
      <c r="B840" s="20" t="str">
        <f>IF($A840="","",_xlfn.XLOOKUP($A840,HC!$A:$A,HC!$B:$B,""))</f>
        <v/>
      </c>
      <c r="C840" s="19" t="str">
        <f>IF($A840="","",_xlfn.XLOOKUP($A840,HC!$A:$A,HC!$E:$E,""))</f>
        <v/>
      </c>
      <c r="D840" s="20" t="str">
        <f>IF($A840="","",_xlfn.XLOOKUP($A840,HC!$A:$A,HC!$D:$D,""))</f>
        <v/>
      </c>
      <c r="E840" s="68" t="str">
        <f>IF(OR($A840="",$AE$3=""),"",IFERROR(IF(ISBLANK(INDEX('Agents Shift'!$F:$S,MATCH($A840,'Agents Shift'!$B:$B,0),$AE$3)),"",INDEX('Agents Shift'!$F:$S,MATCH($A840,'Agents Shift'!$B:$B,0),$AE$3)),""))</f>
        <v/>
      </c>
      <c r="F840" s="68" t="str">
        <f>IF(OR($A840="",$AE$3=""),"",IFERROR(IF(ISBLANK(INDEX('Agents Shift'!$F:$S,MATCH($A840,'Agents Shift'!$B:$B,0),$AE$3+1)),"",INDEX('Agents Shift'!$F:$S,MATCH($A840,'Agents Shift'!$B:$B,0),$AE$3+1)),""))</f>
        <v/>
      </c>
      <c r="G840" s="20" t="str">
        <f>IF($A840="","",_xlfn.XLOOKUP($A840,HC!$A:$A,HC!$C:$C,""))</f>
        <v/>
      </c>
      <c r="H840" s="20" t="str">
        <f t="shared" si="169"/>
        <v/>
      </c>
      <c r="I840" s="19" t="str">
        <f t="shared" si="170"/>
        <v/>
      </c>
      <c r="J840" s="19" t="str">
        <f>IF(OR($A840="",$H840=""),"",IF($H840="Not in Web Tool","Unmatched",_xlfn.XLOOKUP($H840,'RAW Data'!$E:$E,'RAW Data'!$F:$F,"Unmapped")))</f>
        <v/>
      </c>
      <c r="K840" s="19" t="str">
        <f t="shared" si="171"/>
        <v/>
      </c>
      <c r="M840" s="21" t="str">
        <f t="shared" si="172"/>
        <v/>
      </c>
      <c r="N840" s="21" t="str">
        <f t="shared" si="173"/>
        <v/>
      </c>
      <c r="P840" s="22" t="s">
        <v>39</v>
      </c>
      <c r="Q840" s="23">
        <v>836</v>
      </c>
      <c r="R840" s="23" t="str">
        <f>IF($C$3="Live Paste",IF($P840="","",$P840&amp;""),IF($AD$3="","",INDEX('Extraction History'!$A$3:$DT$9102,$Q840,$AD$3)&amp;""))</f>
        <v>DA</v>
      </c>
      <c r="S840" s="23">
        <f t="shared" si="180"/>
        <v>5013</v>
      </c>
      <c r="T840" s="23" t="str">
        <f t="shared" si="174"/>
        <v/>
      </c>
      <c r="U840" s="23" t="str">
        <f t="shared" si="175"/>
        <v/>
      </c>
      <c r="V840" s="24" t="str">
        <f t="shared" si="176"/>
        <v/>
      </c>
      <c r="W840" s="23">
        <f t="shared" si="181"/>
        <v>5014</v>
      </c>
      <c r="X840" s="23" t="str">
        <f t="shared" si="177"/>
        <v/>
      </c>
      <c r="Y840" s="23" t="str">
        <f t="shared" si="178"/>
        <v/>
      </c>
      <c r="Z840" s="23" t="str">
        <f t="shared" si="179"/>
        <v/>
      </c>
      <c r="AA840" s="25" t="str">
        <f>IF($U840="","",IF(COUNTIF(HC!$C:$C,$U840)&gt;0,"Y",IF(COUNTIF($U$5:$U840,$U840)=1,"N","dup")))</f>
        <v/>
      </c>
    </row>
    <row r="841" spans="1:27" x14ac:dyDescent="0.3">
      <c r="A841" s="19" t="str">
        <f>IF(INDEX('Agents Shift'!$B:$B,ROW())="","",INDEX('Agents Shift'!$B:$B,ROW()))</f>
        <v/>
      </c>
      <c r="B841" s="20" t="str">
        <f>IF($A841="","",_xlfn.XLOOKUP($A841,HC!$A:$A,HC!$B:$B,""))</f>
        <v/>
      </c>
      <c r="C841" s="19" t="str">
        <f>IF($A841="","",_xlfn.XLOOKUP($A841,HC!$A:$A,HC!$E:$E,""))</f>
        <v/>
      </c>
      <c r="D841" s="20" t="str">
        <f>IF($A841="","",_xlfn.XLOOKUP($A841,HC!$A:$A,HC!$D:$D,""))</f>
        <v/>
      </c>
      <c r="E841" s="68" t="str">
        <f>IF(OR($A841="",$AE$3=""),"",IFERROR(IF(ISBLANK(INDEX('Agents Shift'!$F:$S,MATCH($A841,'Agents Shift'!$B:$B,0),$AE$3)),"",INDEX('Agents Shift'!$F:$S,MATCH($A841,'Agents Shift'!$B:$B,0),$AE$3)),""))</f>
        <v/>
      </c>
      <c r="F841" s="68" t="str">
        <f>IF(OR($A841="",$AE$3=""),"",IFERROR(IF(ISBLANK(INDEX('Agents Shift'!$F:$S,MATCH($A841,'Agents Shift'!$B:$B,0),$AE$3+1)),"",INDEX('Agents Shift'!$F:$S,MATCH($A841,'Agents Shift'!$B:$B,0),$AE$3+1)),""))</f>
        <v/>
      </c>
      <c r="G841" s="20" t="str">
        <f>IF($A841="","",_xlfn.XLOOKUP($A841,HC!$A:$A,HC!$C:$C,""))</f>
        <v/>
      </c>
      <c r="H841" s="20" t="str">
        <f t="shared" si="169"/>
        <v/>
      </c>
      <c r="I841" s="19" t="str">
        <f t="shared" si="170"/>
        <v/>
      </c>
      <c r="J841" s="19" t="str">
        <f>IF(OR($A841="",$H841=""),"",IF($H841="Not in Web Tool","Unmatched",_xlfn.XLOOKUP($H841,'RAW Data'!$E:$E,'RAW Data'!$F:$F,"Unmapped")))</f>
        <v/>
      </c>
      <c r="K841" s="19" t="str">
        <f t="shared" si="171"/>
        <v/>
      </c>
      <c r="M841" s="21" t="str">
        <f t="shared" si="172"/>
        <v/>
      </c>
      <c r="N841" s="21" t="str">
        <f t="shared" si="173"/>
        <v/>
      </c>
      <c r="P841" s="22" t="s">
        <v>427</v>
      </c>
      <c r="Q841" s="23">
        <v>837</v>
      </c>
      <c r="R841" s="23" t="str">
        <f>IF($C$3="Live Paste",IF($P841="","",$P841&amp;""),IF($AD$3="","",INDEX('Extraction History'!$A$3:$DT$9102,$Q841,$AD$3)&amp;""))</f>
        <v>Dummy_USR 41 20220</v>
      </c>
      <c r="S841" s="23">
        <f t="shared" si="180"/>
        <v>5019</v>
      </c>
      <c r="T841" s="23" t="str">
        <f t="shared" si="174"/>
        <v/>
      </c>
      <c r="U841" s="23" t="str">
        <f t="shared" si="175"/>
        <v/>
      </c>
      <c r="V841" s="24" t="str">
        <f t="shared" si="176"/>
        <v/>
      </c>
      <c r="W841" s="23">
        <f t="shared" si="181"/>
        <v>5020</v>
      </c>
      <c r="X841" s="23" t="str">
        <f t="shared" si="177"/>
        <v/>
      </c>
      <c r="Y841" s="23" t="str">
        <f t="shared" si="178"/>
        <v/>
      </c>
      <c r="Z841" s="23" t="str">
        <f t="shared" si="179"/>
        <v/>
      </c>
      <c r="AA841" s="25" t="str">
        <f>IF($U841="","",IF(COUNTIF(HC!$C:$C,$U841)&gt;0,"Y",IF(COUNTIF($U$5:$U841,$U841)=1,"N","dup")))</f>
        <v/>
      </c>
    </row>
    <row r="842" spans="1:27" x14ac:dyDescent="0.3">
      <c r="A842" s="19" t="str">
        <f>IF(INDEX('Agents Shift'!$B:$B,ROW())="","",INDEX('Agents Shift'!$B:$B,ROW()))</f>
        <v/>
      </c>
      <c r="B842" s="20" t="str">
        <f>IF($A842="","",_xlfn.XLOOKUP($A842,HC!$A:$A,HC!$B:$B,""))</f>
        <v/>
      </c>
      <c r="C842" s="19" t="str">
        <f>IF($A842="","",_xlfn.XLOOKUP($A842,HC!$A:$A,HC!$E:$E,""))</f>
        <v/>
      </c>
      <c r="D842" s="20" t="str">
        <f>IF($A842="","",_xlfn.XLOOKUP($A842,HC!$A:$A,HC!$D:$D,""))</f>
        <v/>
      </c>
      <c r="E842" s="68" t="str">
        <f>IF(OR($A842="",$AE$3=""),"",IFERROR(IF(ISBLANK(INDEX('Agents Shift'!$F:$S,MATCH($A842,'Agents Shift'!$B:$B,0),$AE$3)),"",INDEX('Agents Shift'!$F:$S,MATCH($A842,'Agents Shift'!$B:$B,0),$AE$3)),""))</f>
        <v/>
      </c>
      <c r="F842" s="68" t="str">
        <f>IF(OR($A842="",$AE$3=""),"",IFERROR(IF(ISBLANK(INDEX('Agents Shift'!$F:$S,MATCH($A842,'Agents Shift'!$B:$B,0),$AE$3+1)),"",INDEX('Agents Shift'!$F:$S,MATCH($A842,'Agents Shift'!$B:$B,0),$AE$3+1)),""))</f>
        <v/>
      </c>
      <c r="G842" s="20" t="str">
        <f>IF($A842="","",_xlfn.XLOOKUP($A842,HC!$A:$A,HC!$C:$C,""))</f>
        <v/>
      </c>
      <c r="H842" s="20" t="str">
        <f t="shared" si="169"/>
        <v/>
      </c>
      <c r="I842" s="19" t="str">
        <f t="shared" si="170"/>
        <v/>
      </c>
      <c r="J842" s="19" t="str">
        <f>IF(OR($A842="",$H842=""),"",IF($H842="Not in Web Tool","Unmatched",_xlfn.XLOOKUP($H842,'RAW Data'!$E:$E,'RAW Data'!$F:$F,"Unmapped")))</f>
        <v/>
      </c>
      <c r="K842" s="19" t="str">
        <f t="shared" si="171"/>
        <v/>
      </c>
      <c r="M842" s="21" t="str">
        <f t="shared" si="172"/>
        <v/>
      </c>
      <c r="N842" s="21" t="str">
        <f t="shared" si="173"/>
        <v/>
      </c>
      <c r="P842" s="22" t="s">
        <v>428</v>
      </c>
      <c r="Q842" s="23">
        <v>838</v>
      </c>
      <c r="R842" s="23" t="str">
        <f>IF($C$3="Live Paste",IF($P842="","",$P842&amp;""),IF($AD$3="","",INDEX('Extraction History'!$A$3:$DT$9102,$Q842,$AD$3)&amp;""))</f>
        <v>Available · 05:17</v>
      </c>
      <c r="S842" s="23">
        <f t="shared" si="180"/>
        <v>5025</v>
      </c>
      <c r="T842" s="23" t="str">
        <f t="shared" si="174"/>
        <v/>
      </c>
      <c r="U842" s="23" t="str">
        <f t="shared" si="175"/>
        <v/>
      </c>
      <c r="V842" s="24" t="str">
        <f t="shared" si="176"/>
        <v/>
      </c>
      <c r="W842" s="23">
        <f t="shared" si="181"/>
        <v>5026</v>
      </c>
      <c r="X842" s="23" t="str">
        <f t="shared" si="177"/>
        <v/>
      </c>
      <c r="Y842" s="23" t="str">
        <f t="shared" si="178"/>
        <v/>
      </c>
      <c r="Z842" s="23" t="str">
        <f t="shared" si="179"/>
        <v/>
      </c>
      <c r="AA842" s="25" t="str">
        <f>IF($U842="","",IF(COUNTIF(HC!$C:$C,$U842)&gt;0,"Y",IF(COUNTIF($U$5:$U842,$U842)=1,"N","dup")))</f>
        <v/>
      </c>
    </row>
    <row r="843" spans="1:27" x14ac:dyDescent="0.3">
      <c r="A843" s="19" t="str">
        <f>IF(INDEX('Agents Shift'!$B:$B,ROW())="","",INDEX('Agents Shift'!$B:$B,ROW()))</f>
        <v/>
      </c>
      <c r="B843" s="20" t="str">
        <f>IF($A843="","",_xlfn.XLOOKUP($A843,HC!$A:$A,HC!$B:$B,""))</f>
        <v/>
      </c>
      <c r="C843" s="19" t="str">
        <f>IF($A843="","",_xlfn.XLOOKUP($A843,HC!$A:$A,HC!$E:$E,""))</f>
        <v/>
      </c>
      <c r="D843" s="20" t="str">
        <f>IF($A843="","",_xlfn.XLOOKUP($A843,HC!$A:$A,HC!$D:$D,""))</f>
        <v/>
      </c>
      <c r="E843" s="68" t="str">
        <f>IF(OR($A843="",$AE$3=""),"",IFERROR(IF(ISBLANK(INDEX('Agents Shift'!$F:$S,MATCH($A843,'Agents Shift'!$B:$B,0),$AE$3)),"",INDEX('Agents Shift'!$F:$S,MATCH($A843,'Agents Shift'!$B:$B,0),$AE$3)),""))</f>
        <v/>
      </c>
      <c r="F843" s="68" t="str">
        <f>IF(OR($A843="",$AE$3=""),"",IFERROR(IF(ISBLANK(INDEX('Agents Shift'!$F:$S,MATCH($A843,'Agents Shift'!$B:$B,0),$AE$3+1)),"",INDEX('Agents Shift'!$F:$S,MATCH($A843,'Agents Shift'!$B:$B,0),$AE$3+1)),""))</f>
        <v/>
      </c>
      <c r="G843" s="20" t="str">
        <f>IF($A843="","",_xlfn.XLOOKUP($A843,HC!$A:$A,HC!$C:$C,""))</f>
        <v/>
      </c>
      <c r="H843" s="20" t="str">
        <f t="shared" si="169"/>
        <v/>
      </c>
      <c r="I843" s="19" t="str">
        <f t="shared" si="170"/>
        <v/>
      </c>
      <c r="J843" s="19" t="str">
        <f>IF(OR($A843="",$H843=""),"",IF($H843="Not in Web Tool","Unmatched",_xlfn.XLOOKUP($H843,'RAW Data'!$E:$E,'RAW Data'!$F:$F,"Unmapped")))</f>
        <v/>
      </c>
      <c r="K843" s="19" t="str">
        <f t="shared" si="171"/>
        <v/>
      </c>
      <c r="M843" s="21" t="str">
        <f t="shared" si="172"/>
        <v/>
      </c>
      <c r="N843" s="21" t="str">
        <f t="shared" si="173"/>
        <v/>
      </c>
      <c r="P843" s="22" t="s">
        <v>429</v>
      </c>
      <c r="Q843" s="23">
        <v>839</v>
      </c>
      <c r="R843" s="23" t="str">
        <f>IF($C$3="Live Paste",IF($P843="","",$P843&amp;""),IF($AD$3="","",INDEX('Extraction History'!$A$3:$DT$9102,$Q843,$AD$3)&amp;""))</f>
        <v> 9  2  1</v>
      </c>
      <c r="S843" s="23">
        <f t="shared" si="180"/>
        <v>5031</v>
      </c>
      <c r="T843" s="23" t="str">
        <f t="shared" si="174"/>
        <v/>
      </c>
      <c r="U843" s="23" t="str">
        <f t="shared" si="175"/>
        <v/>
      </c>
      <c r="V843" s="24" t="str">
        <f t="shared" si="176"/>
        <v/>
      </c>
      <c r="W843" s="23">
        <f t="shared" si="181"/>
        <v>5032</v>
      </c>
      <c r="X843" s="23" t="str">
        <f t="shared" si="177"/>
        <v/>
      </c>
      <c r="Y843" s="23" t="str">
        <f t="shared" si="178"/>
        <v/>
      </c>
      <c r="Z843" s="23" t="str">
        <f t="shared" si="179"/>
        <v/>
      </c>
      <c r="AA843" s="25" t="str">
        <f>IF($U843="","",IF(COUNTIF(HC!$C:$C,$U843)&gt;0,"Y",IF(COUNTIF($U$5:$U843,$U843)=1,"N","dup")))</f>
        <v/>
      </c>
    </row>
    <row r="844" spans="1:27" x14ac:dyDescent="0.3">
      <c r="A844" s="19" t="str">
        <f>IF(INDEX('Agents Shift'!$B:$B,ROW())="","",INDEX('Agents Shift'!$B:$B,ROW()))</f>
        <v/>
      </c>
      <c r="B844" s="20" t="str">
        <f>IF($A844="","",_xlfn.XLOOKUP($A844,HC!$A:$A,HC!$B:$B,""))</f>
        <v/>
      </c>
      <c r="C844" s="19" t="str">
        <f>IF($A844="","",_xlfn.XLOOKUP($A844,HC!$A:$A,HC!$E:$E,""))</f>
        <v/>
      </c>
      <c r="D844" s="20" t="str">
        <f>IF($A844="","",_xlfn.XLOOKUP($A844,HC!$A:$A,HC!$D:$D,""))</f>
        <v/>
      </c>
      <c r="E844" s="68" t="str">
        <f>IF(OR($A844="",$AE$3=""),"",IFERROR(IF(ISBLANK(INDEX('Agents Shift'!$F:$S,MATCH($A844,'Agents Shift'!$B:$B,0),$AE$3)),"",INDEX('Agents Shift'!$F:$S,MATCH($A844,'Agents Shift'!$B:$B,0),$AE$3)),""))</f>
        <v/>
      </c>
      <c r="F844" s="68" t="str">
        <f>IF(OR($A844="",$AE$3=""),"",IFERROR(IF(ISBLANK(INDEX('Agents Shift'!$F:$S,MATCH($A844,'Agents Shift'!$B:$B,0),$AE$3+1)),"",INDEX('Agents Shift'!$F:$S,MATCH($A844,'Agents Shift'!$B:$B,0),$AE$3+1)),""))</f>
        <v/>
      </c>
      <c r="G844" s="20" t="str">
        <f>IF($A844="","",_xlfn.XLOOKUP($A844,HC!$A:$A,HC!$C:$C,""))</f>
        <v/>
      </c>
      <c r="H844" s="20" t="str">
        <f t="shared" si="169"/>
        <v/>
      </c>
      <c r="I844" s="19" t="str">
        <f t="shared" si="170"/>
        <v/>
      </c>
      <c r="J844" s="19" t="str">
        <f>IF(OR($A844="",$H844=""),"",IF($H844="Not in Web Tool","Unmatched",_xlfn.XLOOKUP($H844,'RAW Data'!$E:$E,'RAW Data'!$F:$F,"Unmapped")))</f>
        <v/>
      </c>
      <c r="K844" s="19" t="str">
        <f t="shared" si="171"/>
        <v/>
      </c>
      <c r="M844" s="21" t="str">
        <f t="shared" si="172"/>
        <v/>
      </c>
      <c r="N844" s="21" t="str">
        <f t="shared" si="173"/>
        <v/>
      </c>
      <c r="P844" s="22" t="s">
        <v>430</v>
      </c>
      <c r="Q844" s="23">
        <v>840</v>
      </c>
      <c r="R844" s="23" t="str">
        <f>IF($C$3="Live Paste",IF($P844="","",$P844&amp;""),IF($AD$3="","",INDEX('Extraction History'!$A$3:$DT$9102,$Q844,$AD$3)&amp;""))</f>
        <v> --:--:--  --:--:-- 9 June 2026 09:41 · 06:18:58</v>
      </c>
      <c r="S844" s="23">
        <f t="shared" si="180"/>
        <v>5037</v>
      </c>
      <c r="T844" s="23" t="str">
        <f t="shared" si="174"/>
        <v/>
      </c>
      <c r="U844" s="23" t="str">
        <f t="shared" si="175"/>
        <v/>
      </c>
      <c r="V844" s="24" t="str">
        <f t="shared" si="176"/>
        <v/>
      </c>
      <c r="W844" s="23">
        <f t="shared" si="181"/>
        <v>5038</v>
      </c>
      <c r="X844" s="23" t="str">
        <f t="shared" si="177"/>
        <v/>
      </c>
      <c r="Y844" s="23" t="str">
        <f t="shared" si="178"/>
        <v/>
      </c>
      <c r="Z844" s="23" t="str">
        <f t="shared" si="179"/>
        <v/>
      </c>
      <c r="AA844" s="25" t="str">
        <f>IF($U844="","",IF(COUNTIF(HC!$C:$C,$U844)&gt;0,"Y",IF(COUNTIF($U$5:$U844,$U844)=1,"N","dup")))</f>
        <v/>
      </c>
    </row>
    <row r="845" spans="1:27" x14ac:dyDescent="0.3">
      <c r="A845" s="19" t="str">
        <f>IF(INDEX('Agents Shift'!$B:$B,ROW())="","",INDEX('Agents Shift'!$B:$B,ROW()))</f>
        <v/>
      </c>
      <c r="B845" s="20" t="str">
        <f>IF($A845="","",_xlfn.XLOOKUP($A845,HC!$A:$A,HC!$B:$B,""))</f>
        <v/>
      </c>
      <c r="C845" s="19" t="str">
        <f>IF($A845="","",_xlfn.XLOOKUP($A845,HC!$A:$A,HC!$E:$E,""))</f>
        <v/>
      </c>
      <c r="D845" s="20" t="str">
        <f>IF($A845="","",_xlfn.XLOOKUP($A845,HC!$A:$A,HC!$D:$D,""))</f>
        <v/>
      </c>
      <c r="E845" s="68" t="str">
        <f>IF(OR($A845="",$AE$3=""),"",IFERROR(IF(ISBLANK(INDEX('Agents Shift'!$F:$S,MATCH($A845,'Agents Shift'!$B:$B,0),$AE$3)),"",INDEX('Agents Shift'!$F:$S,MATCH($A845,'Agents Shift'!$B:$B,0),$AE$3)),""))</f>
        <v/>
      </c>
      <c r="F845" s="68" t="str">
        <f>IF(OR($A845="",$AE$3=""),"",IFERROR(IF(ISBLANK(INDEX('Agents Shift'!$F:$S,MATCH($A845,'Agents Shift'!$B:$B,0),$AE$3+1)),"",INDEX('Agents Shift'!$F:$S,MATCH($A845,'Agents Shift'!$B:$B,0),$AE$3+1)),""))</f>
        <v/>
      </c>
      <c r="G845" s="20" t="str">
        <f>IF($A845="","",_xlfn.XLOOKUP($A845,HC!$A:$A,HC!$C:$C,""))</f>
        <v/>
      </c>
      <c r="H845" s="20" t="str">
        <f t="shared" si="169"/>
        <v/>
      </c>
      <c r="I845" s="19" t="str">
        <f t="shared" si="170"/>
        <v/>
      </c>
      <c r="J845" s="19" t="str">
        <f>IF(OR($A845="",$H845=""),"",IF($H845="Not in Web Tool","Unmatched",_xlfn.XLOOKUP($H845,'RAW Data'!$E:$E,'RAW Data'!$F:$F,"Unmapped")))</f>
        <v/>
      </c>
      <c r="K845" s="19" t="str">
        <f t="shared" si="171"/>
        <v/>
      </c>
      <c r="M845" s="21" t="str">
        <f t="shared" si="172"/>
        <v/>
      </c>
      <c r="N845" s="21" t="str">
        <f t="shared" si="173"/>
        <v/>
      </c>
      <c r="P845" s="22" t="s">
        <v>34</v>
      </c>
      <c r="Q845" s="23">
        <v>841</v>
      </c>
      <c r="R845" s="23" t="str">
        <f>IF($C$3="Live Paste",IF($P845="","",$P845&amp;""),IF($AD$3="","",INDEX('Extraction History'!$A$3:$DT$9102,$Q845,$AD$3)&amp;""))</f>
        <v>Employee State</v>
      </c>
      <c r="S845" s="23">
        <f t="shared" si="180"/>
        <v>5043</v>
      </c>
      <c r="T845" s="23" t="str">
        <f t="shared" si="174"/>
        <v/>
      </c>
      <c r="U845" s="23" t="str">
        <f t="shared" si="175"/>
        <v/>
      </c>
      <c r="V845" s="24" t="str">
        <f t="shared" si="176"/>
        <v/>
      </c>
      <c r="W845" s="23">
        <f t="shared" si="181"/>
        <v>5044</v>
      </c>
      <c r="X845" s="23" t="str">
        <f t="shared" si="177"/>
        <v/>
      </c>
      <c r="Y845" s="23" t="str">
        <f t="shared" si="178"/>
        <v/>
      </c>
      <c r="Z845" s="23" t="str">
        <f t="shared" si="179"/>
        <v/>
      </c>
      <c r="AA845" s="25" t="str">
        <f>IF($U845="","",IF(COUNTIF(HC!$C:$C,$U845)&gt;0,"Y",IF(COUNTIF($U$5:$U845,$U845)=1,"N","dup")))</f>
        <v/>
      </c>
    </row>
    <row r="846" spans="1:27" x14ac:dyDescent="0.3">
      <c r="A846" s="19" t="str">
        <f>IF(INDEX('Agents Shift'!$B:$B,ROW())="","",INDEX('Agents Shift'!$B:$B,ROW()))</f>
        <v/>
      </c>
      <c r="B846" s="20" t="str">
        <f>IF($A846="","",_xlfn.XLOOKUP($A846,HC!$A:$A,HC!$B:$B,""))</f>
        <v/>
      </c>
      <c r="C846" s="19" t="str">
        <f>IF($A846="","",_xlfn.XLOOKUP($A846,HC!$A:$A,HC!$E:$E,""))</f>
        <v/>
      </c>
      <c r="D846" s="20" t="str">
        <f>IF($A846="","",_xlfn.XLOOKUP($A846,HC!$A:$A,HC!$D:$D,""))</f>
        <v/>
      </c>
      <c r="E846" s="68" t="str">
        <f>IF(OR($A846="",$AE$3=""),"",IFERROR(IF(ISBLANK(INDEX('Agents Shift'!$F:$S,MATCH($A846,'Agents Shift'!$B:$B,0),$AE$3)),"",INDEX('Agents Shift'!$F:$S,MATCH($A846,'Agents Shift'!$B:$B,0),$AE$3)),""))</f>
        <v/>
      </c>
      <c r="F846" s="68" t="str">
        <f>IF(OR($A846="",$AE$3=""),"",IFERROR(IF(ISBLANK(INDEX('Agents Shift'!$F:$S,MATCH($A846,'Agents Shift'!$B:$B,0),$AE$3+1)),"",INDEX('Agents Shift'!$F:$S,MATCH($A846,'Agents Shift'!$B:$B,0),$AE$3+1)),""))</f>
        <v/>
      </c>
      <c r="G846" s="20" t="str">
        <f>IF($A846="","",_xlfn.XLOOKUP($A846,HC!$A:$A,HC!$C:$C,""))</f>
        <v/>
      </c>
      <c r="H846" s="20" t="str">
        <f t="shared" si="169"/>
        <v/>
      </c>
      <c r="I846" s="19" t="str">
        <f t="shared" si="170"/>
        <v/>
      </c>
      <c r="J846" s="19" t="str">
        <f>IF(OR($A846="",$H846=""),"",IF($H846="Not in Web Tool","Unmatched",_xlfn.XLOOKUP($H846,'RAW Data'!$E:$E,'RAW Data'!$F:$F,"Unmapped")))</f>
        <v/>
      </c>
      <c r="K846" s="19" t="str">
        <f t="shared" si="171"/>
        <v/>
      </c>
      <c r="M846" s="21" t="str">
        <f t="shared" si="172"/>
        <v/>
      </c>
      <c r="N846" s="21" t="str">
        <f t="shared" si="173"/>
        <v/>
      </c>
      <c r="P846" s="22" t="s">
        <v>39</v>
      </c>
      <c r="Q846" s="23">
        <v>842</v>
      </c>
      <c r="R846" s="23" t="str">
        <f>IF($C$3="Live Paste",IF($P846="","",$P846&amp;""),IF($AD$3="","",INDEX('Extraction History'!$A$3:$DT$9102,$Q846,$AD$3)&amp;""))</f>
        <v>DA</v>
      </c>
      <c r="S846" s="23">
        <f t="shared" si="180"/>
        <v>5049</v>
      </c>
      <c r="T846" s="23" t="str">
        <f t="shared" si="174"/>
        <v/>
      </c>
      <c r="U846" s="23" t="str">
        <f t="shared" si="175"/>
        <v/>
      </c>
      <c r="V846" s="24" t="str">
        <f t="shared" si="176"/>
        <v/>
      </c>
      <c r="W846" s="23">
        <f t="shared" si="181"/>
        <v>5050</v>
      </c>
      <c r="X846" s="23" t="str">
        <f t="shared" si="177"/>
        <v/>
      </c>
      <c r="Y846" s="23" t="str">
        <f t="shared" si="178"/>
        <v/>
      </c>
      <c r="Z846" s="23" t="str">
        <f t="shared" si="179"/>
        <v/>
      </c>
      <c r="AA846" s="25" t="str">
        <f>IF($U846="","",IF(COUNTIF(HC!$C:$C,$U846)&gt;0,"Y",IF(COUNTIF($U$5:$U846,$U846)=1,"N","dup")))</f>
        <v/>
      </c>
    </row>
    <row r="847" spans="1:27" x14ac:dyDescent="0.3">
      <c r="A847" s="19" t="str">
        <f>IF(INDEX('Agents Shift'!$B:$B,ROW())="","",INDEX('Agents Shift'!$B:$B,ROW()))</f>
        <v/>
      </c>
      <c r="B847" s="20" t="str">
        <f>IF($A847="","",_xlfn.XLOOKUP($A847,HC!$A:$A,HC!$B:$B,""))</f>
        <v/>
      </c>
      <c r="C847" s="19" t="str">
        <f>IF($A847="","",_xlfn.XLOOKUP($A847,HC!$A:$A,HC!$E:$E,""))</f>
        <v/>
      </c>
      <c r="D847" s="20" t="str">
        <f>IF($A847="","",_xlfn.XLOOKUP($A847,HC!$A:$A,HC!$D:$D,""))</f>
        <v/>
      </c>
      <c r="E847" s="68" t="str">
        <f>IF(OR($A847="",$AE$3=""),"",IFERROR(IF(ISBLANK(INDEX('Agents Shift'!$F:$S,MATCH($A847,'Agents Shift'!$B:$B,0),$AE$3)),"",INDEX('Agents Shift'!$F:$S,MATCH($A847,'Agents Shift'!$B:$B,0),$AE$3)),""))</f>
        <v/>
      </c>
      <c r="F847" s="68" t="str">
        <f>IF(OR($A847="",$AE$3=""),"",IFERROR(IF(ISBLANK(INDEX('Agents Shift'!$F:$S,MATCH($A847,'Agents Shift'!$B:$B,0),$AE$3+1)),"",INDEX('Agents Shift'!$F:$S,MATCH($A847,'Agents Shift'!$B:$B,0),$AE$3+1)),""))</f>
        <v/>
      </c>
      <c r="G847" s="20" t="str">
        <f>IF($A847="","",_xlfn.XLOOKUP($A847,HC!$A:$A,HC!$C:$C,""))</f>
        <v/>
      </c>
      <c r="H847" s="20" t="str">
        <f t="shared" si="169"/>
        <v/>
      </c>
      <c r="I847" s="19" t="str">
        <f t="shared" si="170"/>
        <v/>
      </c>
      <c r="J847" s="19" t="str">
        <f>IF(OR($A847="",$H847=""),"",IF($H847="Not in Web Tool","Unmatched",_xlfn.XLOOKUP($H847,'RAW Data'!$E:$E,'RAW Data'!$F:$F,"Unmapped")))</f>
        <v/>
      </c>
      <c r="K847" s="19" t="str">
        <f t="shared" si="171"/>
        <v/>
      </c>
      <c r="M847" s="21" t="str">
        <f t="shared" si="172"/>
        <v/>
      </c>
      <c r="N847" s="21" t="str">
        <f t="shared" si="173"/>
        <v/>
      </c>
      <c r="P847" s="22" t="s">
        <v>431</v>
      </c>
      <c r="Q847" s="23">
        <v>843</v>
      </c>
      <c r="R847" s="23" t="str">
        <f>IF($C$3="Live Paste",IF($P847="","",$P847&amp;""),IF($AD$3="","",INDEX('Extraction History'!$A$3:$DT$9102,$Q847,$AD$3)&amp;""))</f>
        <v>Dummy_USR 40 25218</v>
      </c>
      <c r="S847" s="23">
        <f t="shared" si="180"/>
        <v>5055</v>
      </c>
      <c r="T847" s="23" t="str">
        <f t="shared" si="174"/>
        <v/>
      </c>
      <c r="U847" s="23" t="str">
        <f t="shared" si="175"/>
        <v/>
      </c>
      <c r="V847" s="24" t="str">
        <f t="shared" si="176"/>
        <v/>
      </c>
      <c r="W847" s="23">
        <f t="shared" si="181"/>
        <v>5056</v>
      </c>
      <c r="X847" s="23" t="str">
        <f t="shared" si="177"/>
        <v/>
      </c>
      <c r="Y847" s="23" t="str">
        <f t="shared" si="178"/>
        <v/>
      </c>
      <c r="Z847" s="23" t="str">
        <f t="shared" si="179"/>
        <v/>
      </c>
      <c r="AA847" s="25" t="str">
        <f>IF($U847="","",IF(COUNTIF(HC!$C:$C,$U847)&gt;0,"Y",IF(COUNTIF($U$5:$U847,$U847)=1,"N","dup")))</f>
        <v/>
      </c>
    </row>
    <row r="848" spans="1:27" x14ac:dyDescent="0.3">
      <c r="A848" s="19" t="str">
        <f>IF(INDEX('Agents Shift'!$B:$B,ROW())="","",INDEX('Agents Shift'!$B:$B,ROW()))</f>
        <v/>
      </c>
      <c r="B848" s="20" t="str">
        <f>IF($A848="","",_xlfn.XLOOKUP($A848,HC!$A:$A,HC!$B:$B,""))</f>
        <v/>
      </c>
      <c r="C848" s="19" t="str">
        <f>IF($A848="","",_xlfn.XLOOKUP($A848,HC!$A:$A,HC!$E:$E,""))</f>
        <v/>
      </c>
      <c r="D848" s="20" t="str">
        <f>IF($A848="","",_xlfn.XLOOKUP($A848,HC!$A:$A,HC!$D:$D,""))</f>
        <v/>
      </c>
      <c r="E848" s="68" t="str">
        <f>IF(OR($A848="",$AE$3=""),"",IFERROR(IF(ISBLANK(INDEX('Agents Shift'!$F:$S,MATCH($A848,'Agents Shift'!$B:$B,0),$AE$3)),"",INDEX('Agents Shift'!$F:$S,MATCH($A848,'Agents Shift'!$B:$B,0),$AE$3)),""))</f>
        <v/>
      </c>
      <c r="F848" s="68" t="str">
        <f>IF(OR($A848="",$AE$3=""),"",IFERROR(IF(ISBLANK(INDEX('Agents Shift'!$F:$S,MATCH($A848,'Agents Shift'!$B:$B,0),$AE$3+1)),"",INDEX('Agents Shift'!$F:$S,MATCH($A848,'Agents Shift'!$B:$B,0),$AE$3+1)),""))</f>
        <v/>
      </c>
      <c r="G848" s="20" t="str">
        <f>IF($A848="","",_xlfn.XLOOKUP($A848,HC!$A:$A,HC!$C:$C,""))</f>
        <v/>
      </c>
      <c r="H848" s="20" t="str">
        <f t="shared" si="169"/>
        <v/>
      </c>
      <c r="I848" s="19" t="str">
        <f t="shared" si="170"/>
        <v/>
      </c>
      <c r="J848" s="19" t="str">
        <f>IF(OR($A848="",$H848=""),"",IF($H848="Not in Web Tool","Unmatched",_xlfn.XLOOKUP($H848,'RAW Data'!$E:$E,'RAW Data'!$F:$F,"Unmapped")))</f>
        <v/>
      </c>
      <c r="K848" s="19" t="str">
        <f t="shared" si="171"/>
        <v/>
      </c>
      <c r="M848" s="21" t="str">
        <f t="shared" si="172"/>
        <v/>
      </c>
      <c r="N848" s="21" t="str">
        <f t="shared" si="173"/>
        <v/>
      </c>
      <c r="P848" s="22" t="s">
        <v>432</v>
      </c>
      <c r="Q848" s="23">
        <v>844</v>
      </c>
      <c r="R848" s="23" t="str">
        <f>IF($C$3="Live Paste",IF($P848="","",$P848&amp;""),IF($AD$3="","",INDEX('Extraction History'!$A$3:$DT$9102,$Q848,$AD$3)&amp;""))</f>
        <v>Offline · 20:59:37</v>
      </c>
      <c r="S848" s="23">
        <f t="shared" si="180"/>
        <v>5061</v>
      </c>
      <c r="T848" s="23" t="str">
        <f t="shared" si="174"/>
        <v/>
      </c>
      <c r="U848" s="23" t="str">
        <f t="shared" si="175"/>
        <v/>
      </c>
      <c r="V848" s="24" t="str">
        <f t="shared" si="176"/>
        <v/>
      </c>
      <c r="W848" s="23">
        <f t="shared" si="181"/>
        <v>5062</v>
      </c>
      <c r="X848" s="23" t="str">
        <f t="shared" si="177"/>
        <v/>
      </c>
      <c r="Y848" s="23" t="str">
        <f t="shared" si="178"/>
        <v/>
      </c>
      <c r="Z848" s="23" t="str">
        <f t="shared" si="179"/>
        <v/>
      </c>
      <c r="AA848" s="25" t="str">
        <f>IF($U848="","",IF(COUNTIF(HC!$C:$C,$U848)&gt;0,"Y",IF(COUNTIF($U$5:$U848,$U848)=1,"N","dup")))</f>
        <v/>
      </c>
    </row>
    <row r="849" spans="1:27" x14ac:dyDescent="0.3">
      <c r="A849" s="19" t="str">
        <f>IF(INDEX('Agents Shift'!$B:$B,ROW())="","",INDEX('Agents Shift'!$B:$B,ROW()))</f>
        <v/>
      </c>
      <c r="B849" s="20" t="str">
        <f>IF($A849="","",_xlfn.XLOOKUP($A849,HC!$A:$A,HC!$B:$B,""))</f>
        <v/>
      </c>
      <c r="C849" s="19" t="str">
        <f>IF($A849="","",_xlfn.XLOOKUP($A849,HC!$A:$A,HC!$E:$E,""))</f>
        <v/>
      </c>
      <c r="D849" s="20" t="str">
        <f>IF($A849="","",_xlfn.XLOOKUP($A849,HC!$A:$A,HC!$D:$D,""))</f>
        <v/>
      </c>
      <c r="E849" s="68" t="str">
        <f>IF(OR($A849="",$AE$3=""),"",IFERROR(IF(ISBLANK(INDEX('Agents Shift'!$F:$S,MATCH($A849,'Agents Shift'!$B:$B,0),$AE$3)),"",INDEX('Agents Shift'!$F:$S,MATCH($A849,'Agents Shift'!$B:$B,0),$AE$3)),""))</f>
        <v/>
      </c>
      <c r="F849" s="68" t="str">
        <f>IF(OR($A849="",$AE$3=""),"",IFERROR(IF(ISBLANK(INDEX('Agents Shift'!$F:$S,MATCH($A849,'Agents Shift'!$B:$B,0),$AE$3+1)),"",INDEX('Agents Shift'!$F:$S,MATCH($A849,'Agents Shift'!$B:$B,0),$AE$3+1)),""))</f>
        <v/>
      </c>
      <c r="G849" s="20" t="str">
        <f>IF($A849="","",_xlfn.XLOOKUP($A849,HC!$A:$A,HC!$C:$C,""))</f>
        <v/>
      </c>
      <c r="H849" s="20" t="str">
        <f t="shared" si="169"/>
        <v/>
      </c>
      <c r="I849" s="19" t="str">
        <f t="shared" si="170"/>
        <v/>
      </c>
      <c r="J849" s="19" t="str">
        <f>IF(OR($A849="",$H849=""),"",IF($H849="Not in Web Tool","Unmatched",_xlfn.XLOOKUP($H849,'RAW Data'!$E:$E,'RAW Data'!$F:$F,"Unmapped")))</f>
        <v/>
      </c>
      <c r="K849" s="19" t="str">
        <f t="shared" si="171"/>
        <v/>
      </c>
      <c r="M849" s="21" t="str">
        <f t="shared" si="172"/>
        <v/>
      </c>
      <c r="N849" s="21" t="str">
        <f t="shared" si="173"/>
        <v/>
      </c>
      <c r="P849" s="22" t="s">
        <v>433</v>
      </c>
      <c r="Q849" s="23">
        <v>845</v>
      </c>
      <c r="R849" s="23" t="str">
        <f>IF($C$3="Live Paste",IF($P849="","",$P849&amp;""),IF($AD$3="","",INDEX('Extraction History'!$A$3:$DT$9102,$Q849,$AD$3)&amp;""))</f>
        <v> 0</v>
      </c>
      <c r="S849" s="23">
        <f t="shared" si="180"/>
        <v>5067</v>
      </c>
      <c r="T849" s="23" t="str">
        <f t="shared" si="174"/>
        <v/>
      </c>
      <c r="U849" s="23" t="str">
        <f t="shared" si="175"/>
        <v/>
      </c>
      <c r="V849" s="24" t="str">
        <f t="shared" si="176"/>
        <v/>
      </c>
      <c r="W849" s="23">
        <f t="shared" si="181"/>
        <v>5068</v>
      </c>
      <c r="X849" s="23" t="str">
        <f t="shared" si="177"/>
        <v/>
      </c>
      <c r="Y849" s="23" t="str">
        <f t="shared" si="178"/>
        <v/>
      </c>
      <c r="Z849" s="23" t="str">
        <f t="shared" si="179"/>
        <v/>
      </c>
      <c r="AA849" s="25" t="str">
        <f>IF($U849="","",IF(COUNTIF(HC!$C:$C,$U849)&gt;0,"Y",IF(COUNTIF($U$5:$U849,$U849)=1,"N","dup")))</f>
        <v/>
      </c>
    </row>
    <row r="850" spans="1:27" x14ac:dyDescent="0.3">
      <c r="A850" s="19" t="str">
        <f>IF(INDEX('Agents Shift'!$B:$B,ROW())="","",INDEX('Agents Shift'!$B:$B,ROW()))</f>
        <v/>
      </c>
      <c r="B850" s="20" t="str">
        <f>IF($A850="","",_xlfn.XLOOKUP($A850,HC!$A:$A,HC!$B:$B,""))</f>
        <v/>
      </c>
      <c r="C850" s="19" t="str">
        <f>IF($A850="","",_xlfn.XLOOKUP($A850,HC!$A:$A,HC!$E:$E,""))</f>
        <v/>
      </c>
      <c r="D850" s="20" t="str">
        <f>IF($A850="","",_xlfn.XLOOKUP($A850,HC!$A:$A,HC!$D:$D,""))</f>
        <v/>
      </c>
      <c r="E850" s="68" t="str">
        <f>IF(OR($A850="",$AE$3=""),"",IFERROR(IF(ISBLANK(INDEX('Agents Shift'!$F:$S,MATCH($A850,'Agents Shift'!$B:$B,0),$AE$3)),"",INDEX('Agents Shift'!$F:$S,MATCH($A850,'Agents Shift'!$B:$B,0),$AE$3)),""))</f>
        <v/>
      </c>
      <c r="F850" s="68" t="str">
        <f>IF(OR($A850="",$AE$3=""),"",IFERROR(IF(ISBLANK(INDEX('Agents Shift'!$F:$S,MATCH($A850,'Agents Shift'!$B:$B,0),$AE$3+1)),"",INDEX('Agents Shift'!$F:$S,MATCH($A850,'Agents Shift'!$B:$B,0),$AE$3+1)),""))</f>
        <v/>
      </c>
      <c r="G850" s="20" t="str">
        <f>IF($A850="","",_xlfn.XLOOKUP($A850,HC!$A:$A,HC!$C:$C,""))</f>
        <v/>
      </c>
      <c r="H850" s="20" t="str">
        <f t="shared" si="169"/>
        <v/>
      </c>
      <c r="I850" s="19" t="str">
        <f t="shared" si="170"/>
        <v/>
      </c>
      <c r="J850" s="19" t="str">
        <f>IF(OR($A850="",$H850=""),"",IF($H850="Not in Web Tool","Unmatched",_xlfn.XLOOKUP($H850,'RAW Data'!$E:$E,'RAW Data'!$F:$F,"Unmapped")))</f>
        <v/>
      </c>
      <c r="K850" s="19" t="str">
        <f t="shared" si="171"/>
        <v/>
      </c>
      <c r="M850" s="21" t="str">
        <f t="shared" si="172"/>
        <v/>
      </c>
      <c r="N850" s="21" t="str">
        <f t="shared" si="173"/>
        <v/>
      </c>
      <c r="P850" s="22" t="s">
        <v>188</v>
      </c>
      <c r="Q850" s="23">
        <v>846</v>
      </c>
      <c r="R850" s="23" t="str">
        <f>IF($C$3="Live Paste",IF($P850="","",$P850&amp;""),IF($AD$3="","",INDEX('Extraction History'!$A$3:$DT$9102,$Q850,$AD$3)&amp;""))</f>
        <v> --:--:--  --:--:--  --:--:--</v>
      </c>
      <c r="S850" s="23">
        <f t="shared" si="180"/>
        <v>5073</v>
      </c>
      <c r="T850" s="23" t="str">
        <f t="shared" si="174"/>
        <v/>
      </c>
      <c r="U850" s="23" t="str">
        <f t="shared" si="175"/>
        <v/>
      </c>
      <c r="V850" s="24" t="str">
        <f t="shared" si="176"/>
        <v/>
      </c>
      <c r="W850" s="23">
        <f t="shared" si="181"/>
        <v>5074</v>
      </c>
      <c r="X850" s="23" t="str">
        <f t="shared" si="177"/>
        <v/>
      </c>
      <c r="Y850" s="23" t="str">
        <f t="shared" si="178"/>
        <v/>
      </c>
      <c r="Z850" s="23" t="str">
        <f t="shared" si="179"/>
        <v/>
      </c>
      <c r="AA850" s="25" t="str">
        <f>IF($U850="","",IF(COUNTIF(HC!$C:$C,$U850)&gt;0,"Y",IF(COUNTIF($U$5:$U850,$U850)=1,"N","dup")))</f>
        <v/>
      </c>
    </row>
    <row r="851" spans="1:27" x14ac:dyDescent="0.3">
      <c r="A851" s="19" t="str">
        <f>IF(INDEX('Agents Shift'!$B:$B,ROW())="","",INDEX('Agents Shift'!$B:$B,ROW()))</f>
        <v/>
      </c>
      <c r="B851" s="20" t="str">
        <f>IF($A851="","",_xlfn.XLOOKUP($A851,HC!$A:$A,HC!$B:$B,""))</f>
        <v/>
      </c>
      <c r="C851" s="19" t="str">
        <f>IF($A851="","",_xlfn.XLOOKUP($A851,HC!$A:$A,HC!$E:$E,""))</f>
        <v/>
      </c>
      <c r="D851" s="20" t="str">
        <f>IF($A851="","",_xlfn.XLOOKUP($A851,HC!$A:$A,HC!$D:$D,""))</f>
        <v/>
      </c>
      <c r="E851" s="68" t="str">
        <f>IF(OR($A851="",$AE$3=""),"",IFERROR(IF(ISBLANK(INDEX('Agents Shift'!$F:$S,MATCH($A851,'Agents Shift'!$B:$B,0),$AE$3)),"",INDEX('Agents Shift'!$F:$S,MATCH($A851,'Agents Shift'!$B:$B,0),$AE$3)),""))</f>
        <v/>
      </c>
      <c r="F851" s="68" t="str">
        <f>IF(OR($A851="",$AE$3=""),"",IFERROR(IF(ISBLANK(INDEX('Agents Shift'!$F:$S,MATCH($A851,'Agents Shift'!$B:$B,0),$AE$3+1)),"",INDEX('Agents Shift'!$F:$S,MATCH($A851,'Agents Shift'!$B:$B,0),$AE$3+1)),""))</f>
        <v/>
      </c>
      <c r="G851" s="20" t="str">
        <f>IF($A851="","",_xlfn.XLOOKUP($A851,HC!$A:$A,HC!$C:$C,""))</f>
        <v/>
      </c>
      <c r="H851" s="20" t="str">
        <f t="shared" si="169"/>
        <v/>
      </c>
      <c r="I851" s="19" t="str">
        <f t="shared" si="170"/>
        <v/>
      </c>
      <c r="J851" s="19" t="str">
        <f>IF(OR($A851="",$H851=""),"",IF($H851="Not in Web Tool","Unmatched",_xlfn.XLOOKUP($H851,'RAW Data'!$E:$E,'RAW Data'!$F:$F,"Unmapped")))</f>
        <v/>
      </c>
      <c r="K851" s="19" t="str">
        <f t="shared" si="171"/>
        <v/>
      </c>
      <c r="M851" s="21" t="str">
        <f t="shared" si="172"/>
        <v/>
      </c>
      <c r="N851" s="21" t="str">
        <f t="shared" si="173"/>
        <v/>
      </c>
      <c r="P851" s="22" t="s">
        <v>34</v>
      </c>
      <c r="Q851" s="23">
        <v>847</v>
      </c>
      <c r="R851" s="23" t="str">
        <f>IF($C$3="Live Paste",IF($P851="","",$P851&amp;""),IF($AD$3="","",INDEX('Extraction History'!$A$3:$DT$9102,$Q851,$AD$3)&amp;""))</f>
        <v>Employee State</v>
      </c>
      <c r="S851" s="23">
        <f t="shared" si="180"/>
        <v>5079</v>
      </c>
      <c r="T851" s="23" t="str">
        <f t="shared" si="174"/>
        <v/>
      </c>
      <c r="U851" s="23" t="str">
        <f t="shared" si="175"/>
        <v/>
      </c>
      <c r="V851" s="24" t="str">
        <f t="shared" si="176"/>
        <v/>
      </c>
      <c r="W851" s="23">
        <f t="shared" si="181"/>
        <v>5080</v>
      </c>
      <c r="X851" s="23" t="str">
        <f t="shared" si="177"/>
        <v/>
      </c>
      <c r="Y851" s="23" t="str">
        <f t="shared" si="178"/>
        <v/>
      </c>
      <c r="Z851" s="23" t="str">
        <f t="shared" si="179"/>
        <v/>
      </c>
      <c r="AA851" s="25" t="str">
        <f>IF($U851="","",IF(COUNTIF(HC!$C:$C,$U851)&gt;0,"Y",IF(COUNTIF($U$5:$U851,$U851)=1,"N","dup")))</f>
        <v/>
      </c>
    </row>
    <row r="852" spans="1:27" x14ac:dyDescent="0.3">
      <c r="A852" s="19" t="str">
        <f>IF(INDEX('Agents Shift'!$B:$B,ROW())="","",INDEX('Agents Shift'!$B:$B,ROW()))</f>
        <v/>
      </c>
      <c r="B852" s="20" t="str">
        <f>IF($A852="","",_xlfn.XLOOKUP($A852,HC!$A:$A,HC!$B:$B,""))</f>
        <v/>
      </c>
      <c r="C852" s="19" t="str">
        <f>IF($A852="","",_xlfn.XLOOKUP($A852,HC!$A:$A,HC!$E:$E,""))</f>
        <v/>
      </c>
      <c r="D852" s="20" t="str">
        <f>IF($A852="","",_xlfn.XLOOKUP($A852,HC!$A:$A,HC!$D:$D,""))</f>
        <v/>
      </c>
      <c r="E852" s="68" t="str">
        <f>IF(OR($A852="",$AE$3=""),"",IFERROR(IF(ISBLANK(INDEX('Agents Shift'!$F:$S,MATCH($A852,'Agents Shift'!$B:$B,0),$AE$3)),"",INDEX('Agents Shift'!$F:$S,MATCH($A852,'Agents Shift'!$B:$B,0),$AE$3)),""))</f>
        <v/>
      </c>
      <c r="F852" s="68" t="str">
        <f>IF(OR($A852="",$AE$3=""),"",IFERROR(IF(ISBLANK(INDEX('Agents Shift'!$F:$S,MATCH($A852,'Agents Shift'!$B:$B,0),$AE$3+1)),"",INDEX('Agents Shift'!$F:$S,MATCH($A852,'Agents Shift'!$B:$B,0),$AE$3+1)),""))</f>
        <v/>
      </c>
      <c r="G852" s="20" t="str">
        <f>IF($A852="","",_xlfn.XLOOKUP($A852,HC!$A:$A,HC!$C:$C,""))</f>
        <v/>
      </c>
      <c r="H852" s="20" t="str">
        <f t="shared" si="169"/>
        <v/>
      </c>
      <c r="I852" s="19" t="str">
        <f t="shared" si="170"/>
        <v/>
      </c>
      <c r="J852" s="19" t="str">
        <f>IF(OR($A852="",$H852=""),"",IF($H852="Not in Web Tool","Unmatched",_xlfn.XLOOKUP($H852,'RAW Data'!$E:$E,'RAW Data'!$F:$F,"Unmapped")))</f>
        <v/>
      </c>
      <c r="K852" s="19" t="str">
        <f t="shared" si="171"/>
        <v/>
      </c>
      <c r="M852" s="21" t="str">
        <f t="shared" si="172"/>
        <v/>
      </c>
      <c r="N852" s="21" t="str">
        <f t="shared" si="173"/>
        <v/>
      </c>
      <c r="P852" s="22" t="s">
        <v>39</v>
      </c>
      <c r="Q852" s="23">
        <v>848</v>
      </c>
      <c r="R852" s="23" t="str">
        <f>IF($C$3="Live Paste",IF($P852="","",$P852&amp;""),IF($AD$3="","",INDEX('Extraction History'!$A$3:$DT$9102,$Q852,$AD$3)&amp;""))</f>
        <v>DA</v>
      </c>
      <c r="S852" s="23">
        <f t="shared" si="180"/>
        <v>5085</v>
      </c>
      <c r="T852" s="23" t="str">
        <f t="shared" si="174"/>
        <v/>
      </c>
      <c r="U852" s="23" t="str">
        <f t="shared" si="175"/>
        <v/>
      </c>
      <c r="V852" s="24" t="str">
        <f t="shared" si="176"/>
        <v/>
      </c>
      <c r="W852" s="23">
        <f t="shared" si="181"/>
        <v>5086</v>
      </c>
      <c r="X852" s="23" t="str">
        <f t="shared" si="177"/>
        <v/>
      </c>
      <c r="Y852" s="23" t="str">
        <f t="shared" si="178"/>
        <v/>
      </c>
      <c r="Z852" s="23" t="str">
        <f t="shared" si="179"/>
        <v/>
      </c>
      <c r="AA852" s="25" t="str">
        <f>IF($U852="","",IF(COUNTIF(HC!$C:$C,$U852)&gt;0,"Y",IF(COUNTIF($U$5:$U852,$U852)=1,"N","dup")))</f>
        <v/>
      </c>
    </row>
    <row r="853" spans="1:27" x14ac:dyDescent="0.3">
      <c r="A853" s="19" t="str">
        <f>IF(INDEX('Agents Shift'!$B:$B,ROW())="","",INDEX('Agents Shift'!$B:$B,ROW()))</f>
        <v/>
      </c>
      <c r="B853" s="20" t="str">
        <f>IF($A853="","",_xlfn.XLOOKUP($A853,HC!$A:$A,HC!$B:$B,""))</f>
        <v/>
      </c>
      <c r="C853" s="19" t="str">
        <f>IF($A853="","",_xlfn.XLOOKUP($A853,HC!$A:$A,HC!$E:$E,""))</f>
        <v/>
      </c>
      <c r="D853" s="20" t="str">
        <f>IF($A853="","",_xlfn.XLOOKUP($A853,HC!$A:$A,HC!$D:$D,""))</f>
        <v/>
      </c>
      <c r="E853" s="68" t="str">
        <f>IF(OR($A853="",$AE$3=""),"",IFERROR(IF(ISBLANK(INDEX('Agents Shift'!$F:$S,MATCH($A853,'Agents Shift'!$B:$B,0),$AE$3)),"",INDEX('Agents Shift'!$F:$S,MATCH($A853,'Agents Shift'!$B:$B,0),$AE$3)),""))</f>
        <v/>
      </c>
      <c r="F853" s="68" t="str">
        <f>IF(OR($A853="",$AE$3=""),"",IFERROR(IF(ISBLANK(INDEX('Agents Shift'!$F:$S,MATCH($A853,'Agents Shift'!$B:$B,0),$AE$3+1)),"",INDEX('Agents Shift'!$F:$S,MATCH($A853,'Agents Shift'!$B:$B,0),$AE$3+1)),""))</f>
        <v/>
      </c>
      <c r="G853" s="20" t="str">
        <f>IF($A853="","",_xlfn.XLOOKUP($A853,HC!$A:$A,HC!$C:$C,""))</f>
        <v/>
      </c>
      <c r="H853" s="20" t="str">
        <f t="shared" si="169"/>
        <v/>
      </c>
      <c r="I853" s="19" t="str">
        <f t="shared" si="170"/>
        <v/>
      </c>
      <c r="J853" s="19" t="str">
        <f>IF(OR($A853="",$H853=""),"",IF($H853="Not in Web Tool","Unmatched",_xlfn.XLOOKUP($H853,'RAW Data'!$E:$E,'RAW Data'!$F:$F,"Unmapped")))</f>
        <v/>
      </c>
      <c r="K853" s="19" t="str">
        <f t="shared" si="171"/>
        <v/>
      </c>
      <c r="M853" s="21" t="str">
        <f t="shared" si="172"/>
        <v/>
      </c>
      <c r="N853" s="21" t="str">
        <f t="shared" si="173"/>
        <v/>
      </c>
      <c r="P853" s="22" t="s">
        <v>160</v>
      </c>
      <c r="Q853" s="23">
        <v>849</v>
      </c>
      <c r="R853" s="23" t="str">
        <f>IF($C$3="Live Paste",IF($P853="","",$P853&amp;""),IF($AD$3="","",INDEX('Extraction History'!$A$3:$DT$9102,$Q853,$AD$3)&amp;""))</f>
        <v>Dummy_USR 171 28037</v>
      </c>
      <c r="S853" s="23">
        <f t="shared" si="180"/>
        <v>5091</v>
      </c>
      <c r="T853" s="23" t="str">
        <f t="shared" si="174"/>
        <v/>
      </c>
      <c r="U853" s="23" t="str">
        <f t="shared" si="175"/>
        <v/>
      </c>
      <c r="V853" s="24" t="str">
        <f t="shared" si="176"/>
        <v/>
      </c>
      <c r="W853" s="23">
        <f t="shared" si="181"/>
        <v>5092</v>
      </c>
      <c r="X853" s="23" t="str">
        <f t="shared" si="177"/>
        <v/>
      </c>
      <c r="Y853" s="23" t="str">
        <f t="shared" si="178"/>
        <v/>
      </c>
      <c r="Z853" s="23" t="str">
        <f t="shared" si="179"/>
        <v/>
      </c>
      <c r="AA853" s="25" t="str">
        <f>IF($U853="","",IF(COUNTIF(HC!$C:$C,$U853)&gt;0,"Y",IF(COUNTIF($U$5:$U853,$U853)=1,"N","dup")))</f>
        <v/>
      </c>
    </row>
    <row r="854" spans="1:27" x14ac:dyDescent="0.3">
      <c r="A854" s="19" t="str">
        <f>IF(INDEX('Agents Shift'!$B:$B,ROW())="","",INDEX('Agents Shift'!$B:$B,ROW()))</f>
        <v/>
      </c>
      <c r="B854" s="20" t="str">
        <f>IF($A854="","",_xlfn.XLOOKUP($A854,HC!$A:$A,HC!$B:$B,""))</f>
        <v/>
      </c>
      <c r="C854" s="19" t="str">
        <f>IF($A854="","",_xlfn.XLOOKUP($A854,HC!$A:$A,HC!$E:$E,""))</f>
        <v/>
      </c>
      <c r="D854" s="20" t="str">
        <f>IF($A854="","",_xlfn.XLOOKUP($A854,HC!$A:$A,HC!$D:$D,""))</f>
        <v/>
      </c>
      <c r="E854" s="68" t="str">
        <f>IF(OR($A854="",$AE$3=""),"",IFERROR(IF(ISBLANK(INDEX('Agents Shift'!$F:$S,MATCH($A854,'Agents Shift'!$B:$B,0),$AE$3)),"",INDEX('Agents Shift'!$F:$S,MATCH($A854,'Agents Shift'!$B:$B,0),$AE$3)),""))</f>
        <v/>
      </c>
      <c r="F854" s="68" t="str">
        <f>IF(OR($A854="",$AE$3=""),"",IFERROR(IF(ISBLANK(INDEX('Agents Shift'!$F:$S,MATCH($A854,'Agents Shift'!$B:$B,0),$AE$3+1)),"",INDEX('Agents Shift'!$F:$S,MATCH($A854,'Agents Shift'!$B:$B,0),$AE$3+1)),""))</f>
        <v/>
      </c>
      <c r="G854" s="20" t="str">
        <f>IF($A854="","",_xlfn.XLOOKUP($A854,HC!$A:$A,HC!$C:$C,""))</f>
        <v/>
      </c>
      <c r="H854" s="20" t="str">
        <f t="shared" si="169"/>
        <v/>
      </c>
      <c r="I854" s="19" t="str">
        <f t="shared" si="170"/>
        <v/>
      </c>
      <c r="J854" s="19" t="str">
        <f>IF(OR($A854="",$H854=""),"",IF($H854="Not in Web Tool","Unmatched",_xlfn.XLOOKUP($H854,'RAW Data'!$E:$E,'RAW Data'!$F:$F,"Unmapped")))</f>
        <v/>
      </c>
      <c r="K854" s="19" t="str">
        <f t="shared" si="171"/>
        <v/>
      </c>
      <c r="M854" s="21" t="str">
        <f t="shared" si="172"/>
        <v/>
      </c>
      <c r="N854" s="21" t="str">
        <f t="shared" si="173"/>
        <v/>
      </c>
      <c r="P854" s="22" t="s">
        <v>161</v>
      </c>
      <c r="Q854" s="23">
        <v>850</v>
      </c>
      <c r="R854" s="23" t="str">
        <f>IF($C$3="Live Paste",IF($P854="","",$P854&amp;""),IF($AD$3="","",INDEX('Extraction History'!$A$3:$DT$9102,$Q854,$AD$3)&amp;""))</f>
        <v>Break (NON MAN) · 04:38</v>
      </c>
      <c r="S854" s="23">
        <f t="shared" si="180"/>
        <v>5097</v>
      </c>
      <c r="T854" s="23" t="str">
        <f t="shared" si="174"/>
        <v/>
      </c>
      <c r="U854" s="23" t="str">
        <f t="shared" si="175"/>
        <v/>
      </c>
      <c r="V854" s="24" t="str">
        <f t="shared" si="176"/>
        <v/>
      </c>
      <c r="W854" s="23">
        <f t="shared" si="181"/>
        <v>5098</v>
      </c>
      <c r="X854" s="23" t="str">
        <f t="shared" si="177"/>
        <v/>
      </c>
      <c r="Y854" s="23" t="str">
        <f t="shared" si="178"/>
        <v/>
      </c>
      <c r="Z854" s="23" t="str">
        <f t="shared" si="179"/>
        <v/>
      </c>
      <c r="AA854" s="25" t="str">
        <f>IF($U854="","",IF(COUNTIF(HC!$C:$C,$U854)&gt;0,"Y",IF(COUNTIF($U$5:$U854,$U854)=1,"N","dup")))</f>
        <v/>
      </c>
    </row>
    <row r="855" spans="1:27" x14ac:dyDescent="0.3">
      <c r="A855" s="19" t="str">
        <f>IF(INDEX('Agents Shift'!$B:$B,ROW())="","",INDEX('Agents Shift'!$B:$B,ROW()))</f>
        <v/>
      </c>
      <c r="B855" s="20" t="str">
        <f>IF($A855="","",_xlfn.XLOOKUP($A855,HC!$A:$A,HC!$B:$B,""))</f>
        <v/>
      </c>
      <c r="C855" s="19" t="str">
        <f>IF($A855="","",_xlfn.XLOOKUP($A855,HC!$A:$A,HC!$E:$E,""))</f>
        <v/>
      </c>
      <c r="D855" s="20" t="str">
        <f>IF($A855="","",_xlfn.XLOOKUP($A855,HC!$A:$A,HC!$D:$D,""))</f>
        <v/>
      </c>
      <c r="E855" s="68" t="str">
        <f>IF(OR($A855="",$AE$3=""),"",IFERROR(IF(ISBLANK(INDEX('Agents Shift'!$F:$S,MATCH($A855,'Agents Shift'!$B:$B,0),$AE$3)),"",INDEX('Agents Shift'!$F:$S,MATCH($A855,'Agents Shift'!$B:$B,0),$AE$3)),""))</f>
        <v/>
      </c>
      <c r="F855" s="68" t="str">
        <f>IF(OR($A855="",$AE$3=""),"",IFERROR(IF(ISBLANK(INDEX('Agents Shift'!$F:$S,MATCH($A855,'Agents Shift'!$B:$B,0),$AE$3+1)),"",INDEX('Agents Shift'!$F:$S,MATCH($A855,'Agents Shift'!$B:$B,0),$AE$3+1)),""))</f>
        <v/>
      </c>
      <c r="G855" s="20" t="str">
        <f>IF($A855="","",_xlfn.XLOOKUP($A855,HC!$A:$A,HC!$C:$C,""))</f>
        <v/>
      </c>
      <c r="H855" s="20" t="str">
        <f t="shared" si="169"/>
        <v/>
      </c>
      <c r="I855" s="19" t="str">
        <f t="shared" si="170"/>
        <v/>
      </c>
      <c r="J855" s="19" t="str">
        <f>IF(OR($A855="",$H855=""),"",IF($H855="Not in Web Tool","Unmatched",_xlfn.XLOOKUP($H855,'RAW Data'!$E:$E,'RAW Data'!$F:$F,"Unmapped")))</f>
        <v/>
      </c>
      <c r="K855" s="19" t="str">
        <f t="shared" si="171"/>
        <v/>
      </c>
      <c r="M855" s="21" t="str">
        <f t="shared" si="172"/>
        <v/>
      </c>
      <c r="N855" s="21" t="str">
        <f t="shared" si="173"/>
        <v/>
      </c>
      <c r="P855" s="22" t="s">
        <v>162</v>
      </c>
      <c r="Q855" s="23">
        <v>851</v>
      </c>
      <c r="R855" s="23" t="str">
        <f>IF($C$3="Live Paste",IF($P855="","",$P855&amp;""),IF($AD$3="","",INDEX('Extraction History'!$A$3:$DT$9102,$Q855,$AD$3)&amp;""))</f>
        <v> 4  3  1</v>
      </c>
      <c r="S855" s="23">
        <f t="shared" si="180"/>
        <v>5103</v>
      </c>
      <c r="T855" s="23" t="str">
        <f t="shared" si="174"/>
        <v/>
      </c>
      <c r="U855" s="23" t="str">
        <f t="shared" si="175"/>
        <v/>
      </c>
      <c r="V855" s="24" t="str">
        <f t="shared" si="176"/>
        <v/>
      </c>
      <c r="W855" s="23">
        <f t="shared" si="181"/>
        <v>5104</v>
      </c>
      <c r="X855" s="23" t="str">
        <f t="shared" si="177"/>
        <v/>
      </c>
      <c r="Y855" s="23" t="str">
        <f t="shared" si="178"/>
        <v/>
      </c>
      <c r="Z855" s="23" t="str">
        <f t="shared" si="179"/>
        <v/>
      </c>
      <c r="AA855" s="25" t="str">
        <f>IF($U855="","",IF(COUNTIF(HC!$C:$C,$U855)&gt;0,"Y",IF(COUNTIF($U$5:$U855,$U855)=1,"N","dup")))</f>
        <v/>
      </c>
    </row>
    <row r="856" spans="1:27" x14ac:dyDescent="0.3">
      <c r="A856" s="19" t="str">
        <f>IF(INDEX('Agents Shift'!$B:$B,ROW())="","",INDEX('Agents Shift'!$B:$B,ROW()))</f>
        <v/>
      </c>
      <c r="B856" s="20" t="str">
        <f>IF($A856="","",_xlfn.XLOOKUP($A856,HC!$A:$A,HC!$B:$B,""))</f>
        <v/>
      </c>
      <c r="C856" s="19" t="str">
        <f>IF($A856="","",_xlfn.XLOOKUP($A856,HC!$A:$A,HC!$E:$E,""))</f>
        <v/>
      </c>
      <c r="D856" s="20" t="str">
        <f>IF($A856="","",_xlfn.XLOOKUP($A856,HC!$A:$A,HC!$D:$D,""))</f>
        <v/>
      </c>
      <c r="E856" s="68" t="str">
        <f>IF(OR($A856="",$AE$3=""),"",IFERROR(IF(ISBLANK(INDEX('Agents Shift'!$F:$S,MATCH($A856,'Agents Shift'!$B:$B,0),$AE$3)),"",INDEX('Agents Shift'!$F:$S,MATCH($A856,'Agents Shift'!$B:$B,0),$AE$3)),""))</f>
        <v/>
      </c>
      <c r="F856" s="68" t="str">
        <f>IF(OR($A856="",$AE$3=""),"",IFERROR(IF(ISBLANK(INDEX('Agents Shift'!$F:$S,MATCH($A856,'Agents Shift'!$B:$B,0),$AE$3+1)),"",INDEX('Agents Shift'!$F:$S,MATCH($A856,'Agents Shift'!$B:$B,0),$AE$3+1)),""))</f>
        <v/>
      </c>
      <c r="G856" s="20" t="str">
        <f>IF($A856="","",_xlfn.XLOOKUP($A856,HC!$A:$A,HC!$C:$C,""))</f>
        <v/>
      </c>
      <c r="H856" s="20" t="str">
        <f t="shared" si="169"/>
        <v/>
      </c>
      <c r="I856" s="19" t="str">
        <f t="shared" si="170"/>
        <v/>
      </c>
      <c r="J856" s="19" t="str">
        <f>IF(OR($A856="",$H856=""),"",IF($H856="Not in Web Tool","Unmatched",_xlfn.XLOOKUP($H856,'RAW Data'!$E:$E,'RAW Data'!$F:$F,"Unmapped")))</f>
        <v/>
      </c>
      <c r="K856" s="19" t="str">
        <f t="shared" si="171"/>
        <v/>
      </c>
      <c r="M856" s="21" t="str">
        <f t="shared" si="172"/>
        <v/>
      </c>
      <c r="N856" s="21" t="str">
        <f t="shared" si="173"/>
        <v/>
      </c>
      <c r="P856" s="22" t="s">
        <v>163</v>
      </c>
      <c r="Q856" s="23">
        <v>852</v>
      </c>
      <c r="R856" s="23" t="str">
        <f>IF($C$3="Live Paste",IF($P856="","",$P856&amp;""),IF($AD$3="","",INDEX('Extraction History'!$A$3:$DT$9102,$Q856,$AD$3)&amp;""))</f>
        <v> 01:04:23  00:00:00 9 June 2026 11:00 · 02:59:46</v>
      </c>
      <c r="S856" s="23">
        <f t="shared" si="180"/>
        <v>5109</v>
      </c>
      <c r="T856" s="23" t="str">
        <f t="shared" si="174"/>
        <v/>
      </c>
      <c r="U856" s="23" t="str">
        <f t="shared" si="175"/>
        <v/>
      </c>
      <c r="V856" s="24" t="str">
        <f t="shared" si="176"/>
        <v/>
      </c>
      <c r="W856" s="23">
        <f t="shared" si="181"/>
        <v>5110</v>
      </c>
      <c r="X856" s="23" t="str">
        <f t="shared" si="177"/>
        <v/>
      </c>
      <c r="Y856" s="23" t="str">
        <f t="shared" si="178"/>
        <v/>
      </c>
      <c r="Z856" s="23" t="str">
        <f t="shared" si="179"/>
        <v/>
      </c>
      <c r="AA856" s="25" t="str">
        <f>IF($U856="","",IF(COUNTIF(HC!$C:$C,$U856)&gt;0,"Y",IF(COUNTIF($U$5:$U856,$U856)=1,"N","dup")))</f>
        <v/>
      </c>
    </row>
    <row r="857" spans="1:27" x14ac:dyDescent="0.3">
      <c r="A857" s="19" t="str">
        <f>IF(INDEX('Agents Shift'!$B:$B,ROW())="","",INDEX('Agents Shift'!$B:$B,ROW()))</f>
        <v/>
      </c>
      <c r="B857" s="20" t="str">
        <f>IF($A857="","",_xlfn.XLOOKUP($A857,HC!$A:$A,HC!$B:$B,""))</f>
        <v/>
      </c>
      <c r="C857" s="19" t="str">
        <f>IF($A857="","",_xlfn.XLOOKUP($A857,HC!$A:$A,HC!$E:$E,""))</f>
        <v/>
      </c>
      <c r="D857" s="20" t="str">
        <f>IF($A857="","",_xlfn.XLOOKUP($A857,HC!$A:$A,HC!$D:$D,""))</f>
        <v/>
      </c>
      <c r="E857" s="68" t="str">
        <f>IF(OR($A857="",$AE$3=""),"",IFERROR(IF(ISBLANK(INDEX('Agents Shift'!$F:$S,MATCH($A857,'Agents Shift'!$B:$B,0),$AE$3)),"",INDEX('Agents Shift'!$F:$S,MATCH($A857,'Agents Shift'!$B:$B,0),$AE$3)),""))</f>
        <v/>
      </c>
      <c r="F857" s="68" t="str">
        <f>IF(OR($A857="",$AE$3=""),"",IFERROR(IF(ISBLANK(INDEX('Agents Shift'!$F:$S,MATCH($A857,'Agents Shift'!$B:$B,0),$AE$3+1)),"",INDEX('Agents Shift'!$F:$S,MATCH($A857,'Agents Shift'!$B:$B,0),$AE$3+1)),""))</f>
        <v/>
      </c>
      <c r="G857" s="20" t="str">
        <f>IF($A857="","",_xlfn.XLOOKUP($A857,HC!$A:$A,HC!$C:$C,""))</f>
        <v/>
      </c>
      <c r="H857" s="20" t="str">
        <f t="shared" si="169"/>
        <v/>
      </c>
      <c r="I857" s="19" t="str">
        <f t="shared" si="170"/>
        <v/>
      </c>
      <c r="J857" s="19" t="str">
        <f>IF(OR($A857="",$H857=""),"",IF($H857="Not in Web Tool","Unmatched",_xlfn.XLOOKUP($H857,'RAW Data'!$E:$E,'RAW Data'!$F:$F,"Unmapped")))</f>
        <v/>
      </c>
      <c r="K857" s="19" t="str">
        <f t="shared" si="171"/>
        <v/>
      </c>
      <c r="M857" s="21" t="str">
        <f t="shared" si="172"/>
        <v/>
      </c>
      <c r="N857" s="21" t="str">
        <f t="shared" si="173"/>
        <v/>
      </c>
      <c r="P857" s="22" t="s">
        <v>34</v>
      </c>
      <c r="Q857" s="23">
        <v>853</v>
      </c>
      <c r="R857" s="23" t="str">
        <f>IF($C$3="Live Paste",IF($P857="","",$P857&amp;""),IF($AD$3="","",INDEX('Extraction History'!$A$3:$DT$9102,$Q857,$AD$3)&amp;""))</f>
        <v>Employee State</v>
      </c>
      <c r="S857" s="23">
        <f t="shared" si="180"/>
        <v>5115</v>
      </c>
      <c r="T857" s="23" t="str">
        <f t="shared" si="174"/>
        <v/>
      </c>
      <c r="U857" s="23" t="str">
        <f t="shared" si="175"/>
        <v/>
      </c>
      <c r="V857" s="24" t="str">
        <f t="shared" si="176"/>
        <v/>
      </c>
      <c r="W857" s="23">
        <f t="shared" si="181"/>
        <v>5116</v>
      </c>
      <c r="X857" s="23" t="str">
        <f t="shared" si="177"/>
        <v/>
      </c>
      <c r="Y857" s="23" t="str">
        <f t="shared" si="178"/>
        <v/>
      </c>
      <c r="Z857" s="23" t="str">
        <f t="shared" si="179"/>
        <v/>
      </c>
      <c r="AA857" s="25" t="str">
        <f>IF($U857="","",IF(COUNTIF(HC!$C:$C,$U857)&gt;0,"Y",IF(COUNTIF($U$5:$U857,$U857)=1,"N","dup")))</f>
        <v/>
      </c>
    </row>
    <row r="858" spans="1:27" x14ac:dyDescent="0.3">
      <c r="A858" s="19" t="str">
        <f>IF(INDEX('Agents Shift'!$B:$B,ROW())="","",INDEX('Agents Shift'!$B:$B,ROW()))</f>
        <v/>
      </c>
      <c r="B858" s="20" t="str">
        <f>IF($A858="","",_xlfn.XLOOKUP($A858,HC!$A:$A,HC!$B:$B,""))</f>
        <v/>
      </c>
      <c r="C858" s="19" t="str">
        <f>IF($A858="","",_xlfn.XLOOKUP($A858,HC!$A:$A,HC!$E:$E,""))</f>
        <v/>
      </c>
      <c r="D858" s="20" t="str">
        <f>IF($A858="","",_xlfn.XLOOKUP($A858,HC!$A:$A,HC!$D:$D,""))</f>
        <v/>
      </c>
      <c r="E858" s="68" t="str">
        <f>IF(OR($A858="",$AE$3=""),"",IFERROR(IF(ISBLANK(INDEX('Agents Shift'!$F:$S,MATCH($A858,'Agents Shift'!$B:$B,0),$AE$3)),"",INDEX('Agents Shift'!$F:$S,MATCH($A858,'Agents Shift'!$B:$B,0),$AE$3)),""))</f>
        <v/>
      </c>
      <c r="F858" s="68" t="str">
        <f>IF(OR($A858="",$AE$3=""),"",IFERROR(IF(ISBLANK(INDEX('Agents Shift'!$F:$S,MATCH($A858,'Agents Shift'!$B:$B,0),$AE$3+1)),"",INDEX('Agents Shift'!$F:$S,MATCH($A858,'Agents Shift'!$B:$B,0),$AE$3+1)),""))</f>
        <v/>
      </c>
      <c r="G858" s="20" t="str">
        <f>IF($A858="","",_xlfn.XLOOKUP($A858,HC!$A:$A,HC!$C:$C,""))</f>
        <v/>
      </c>
      <c r="H858" s="20" t="str">
        <f t="shared" si="169"/>
        <v/>
      </c>
      <c r="I858" s="19" t="str">
        <f t="shared" si="170"/>
        <v/>
      </c>
      <c r="J858" s="19" t="str">
        <f>IF(OR($A858="",$H858=""),"",IF($H858="Not in Web Tool","Unmatched",_xlfn.XLOOKUP($H858,'RAW Data'!$E:$E,'RAW Data'!$F:$F,"Unmapped")))</f>
        <v/>
      </c>
      <c r="K858" s="19" t="str">
        <f t="shared" si="171"/>
        <v/>
      </c>
      <c r="M858" s="21" t="str">
        <f t="shared" si="172"/>
        <v/>
      </c>
      <c r="N858" s="21" t="str">
        <f t="shared" si="173"/>
        <v/>
      </c>
      <c r="P858" s="22" t="s">
        <v>39</v>
      </c>
      <c r="Q858" s="23">
        <v>854</v>
      </c>
      <c r="R858" s="23" t="str">
        <f>IF($C$3="Live Paste",IF($P858="","",$P858&amp;""),IF($AD$3="","",INDEX('Extraction History'!$A$3:$DT$9102,$Q858,$AD$3)&amp;""))</f>
        <v>DA</v>
      </c>
      <c r="S858" s="23">
        <f t="shared" si="180"/>
        <v>5121</v>
      </c>
      <c r="T858" s="23" t="str">
        <f t="shared" si="174"/>
        <v/>
      </c>
      <c r="U858" s="23" t="str">
        <f t="shared" si="175"/>
        <v/>
      </c>
      <c r="V858" s="24" t="str">
        <f t="shared" si="176"/>
        <v/>
      </c>
      <c r="W858" s="23">
        <f t="shared" si="181"/>
        <v>5122</v>
      </c>
      <c r="X858" s="23" t="str">
        <f t="shared" si="177"/>
        <v/>
      </c>
      <c r="Y858" s="23" t="str">
        <f t="shared" si="178"/>
        <v/>
      </c>
      <c r="Z858" s="23" t="str">
        <f t="shared" si="179"/>
        <v/>
      </c>
      <c r="AA858" s="25" t="str">
        <f>IF($U858="","",IF(COUNTIF(HC!$C:$C,$U858)&gt;0,"Y",IF(COUNTIF($U$5:$U858,$U858)=1,"N","dup")))</f>
        <v/>
      </c>
    </row>
    <row r="859" spans="1:27" x14ac:dyDescent="0.3">
      <c r="A859" s="19" t="str">
        <f>IF(INDEX('Agents Shift'!$B:$B,ROW())="","",INDEX('Agents Shift'!$B:$B,ROW()))</f>
        <v/>
      </c>
      <c r="B859" s="20" t="str">
        <f>IF($A859="","",_xlfn.XLOOKUP($A859,HC!$A:$A,HC!$B:$B,""))</f>
        <v/>
      </c>
      <c r="C859" s="19" t="str">
        <f>IF($A859="","",_xlfn.XLOOKUP($A859,HC!$A:$A,HC!$E:$E,""))</f>
        <v/>
      </c>
      <c r="D859" s="20" t="str">
        <f>IF($A859="","",_xlfn.XLOOKUP($A859,HC!$A:$A,HC!$D:$D,""))</f>
        <v/>
      </c>
      <c r="E859" s="68" t="str">
        <f>IF(OR($A859="",$AE$3=""),"",IFERROR(IF(ISBLANK(INDEX('Agents Shift'!$F:$S,MATCH($A859,'Agents Shift'!$B:$B,0),$AE$3)),"",INDEX('Agents Shift'!$F:$S,MATCH($A859,'Agents Shift'!$B:$B,0),$AE$3)),""))</f>
        <v/>
      </c>
      <c r="F859" s="68" t="str">
        <f>IF(OR($A859="",$AE$3=""),"",IFERROR(IF(ISBLANK(INDEX('Agents Shift'!$F:$S,MATCH($A859,'Agents Shift'!$B:$B,0),$AE$3+1)),"",INDEX('Agents Shift'!$F:$S,MATCH($A859,'Agents Shift'!$B:$B,0),$AE$3+1)),""))</f>
        <v/>
      </c>
      <c r="G859" s="20" t="str">
        <f>IF($A859="","",_xlfn.XLOOKUP($A859,HC!$A:$A,HC!$C:$C,""))</f>
        <v/>
      </c>
      <c r="H859" s="20" t="str">
        <f t="shared" si="169"/>
        <v/>
      </c>
      <c r="I859" s="19" t="str">
        <f t="shared" si="170"/>
        <v/>
      </c>
      <c r="J859" s="19" t="str">
        <f>IF(OR($A859="",$H859=""),"",IF($H859="Not in Web Tool","Unmatched",_xlfn.XLOOKUP($H859,'RAW Data'!$E:$E,'RAW Data'!$F:$F,"Unmapped")))</f>
        <v/>
      </c>
      <c r="K859" s="19" t="str">
        <f t="shared" si="171"/>
        <v/>
      </c>
      <c r="M859" s="21" t="str">
        <f t="shared" si="172"/>
        <v/>
      </c>
      <c r="N859" s="21" t="str">
        <f t="shared" si="173"/>
        <v/>
      </c>
      <c r="P859" s="22" t="s">
        <v>160</v>
      </c>
      <c r="Q859" s="23">
        <v>855</v>
      </c>
      <c r="R859" s="23" t="str">
        <f>IF($C$3="Live Paste",IF($P859="","",$P859&amp;""),IF($AD$3="","",INDEX('Extraction History'!$A$3:$DT$9102,$Q859,$AD$3)&amp;""))</f>
        <v>Dummy_USR 171 28037</v>
      </c>
      <c r="S859" s="23">
        <f t="shared" si="180"/>
        <v>5127</v>
      </c>
      <c r="T859" s="23" t="str">
        <f t="shared" si="174"/>
        <v/>
      </c>
      <c r="U859" s="23" t="str">
        <f t="shared" si="175"/>
        <v/>
      </c>
      <c r="V859" s="24" t="str">
        <f t="shared" si="176"/>
        <v/>
      </c>
      <c r="W859" s="23">
        <f t="shared" si="181"/>
        <v>5128</v>
      </c>
      <c r="X859" s="23" t="str">
        <f t="shared" si="177"/>
        <v/>
      </c>
      <c r="Y859" s="23" t="str">
        <f t="shared" si="178"/>
        <v/>
      </c>
      <c r="Z859" s="23" t="str">
        <f t="shared" si="179"/>
        <v/>
      </c>
      <c r="AA859" s="25" t="str">
        <f>IF($U859="","",IF(COUNTIF(HC!$C:$C,$U859)&gt;0,"Y",IF(COUNTIF($U$5:$U859,$U859)=1,"N","dup")))</f>
        <v/>
      </c>
    </row>
    <row r="860" spans="1:27" x14ac:dyDescent="0.3">
      <c r="A860" s="19" t="str">
        <f>IF(INDEX('Agents Shift'!$B:$B,ROW())="","",INDEX('Agents Shift'!$B:$B,ROW()))</f>
        <v/>
      </c>
      <c r="B860" s="20" t="str">
        <f>IF($A860="","",_xlfn.XLOOKUP($A860,HC!$A:$A,HC!$B:$B,""))</f>
        <v/>
      </c>
      <c r="C860" s="19" t="str">
        <f>IF($A860="","",_xlfn.XLOOKUP($A860,HC!$A:$A,HC!$E:$E,""))</f>
        <v/>
      </c>
      <c r="D860" s="20" t="str">
        <f>IF($A860="","",_xlfn.XLOOKUP($A860,HC!$A:$A,HC!$D:$D,""))</f>
        <v/>
      </c>
      <c r="E860" s="68" t="str">
        <f>IF(OR($A860="",$AE$3=""),"",IFERROR(IF(ISBLANK(INDEX('Agents Shift'!$F:$S,MATCH($A860,'Agents Shift'!$B:$B,0),$AE$3)),"",INDEX('Agents Shift'!$F:$S,MATCH($A860,'Agents Shift'!$B:$B,0),$AE$3)),""))</f>
        <v/>
      </c>
      <c r="F860" s="68" t="str">
        <f>IF(OR($A860="",$AE$3=""),"",IFERROR(IF(ISBLANK(INDEX('Agents Shift'!$F:$S,MATCH($A860,'Agents Shift'!$B:$B,0),$AE$3+1)),"",INDEX('Agents Shift'!$F:$S,MATCH($A860,'Agents Shift'!$B:$B,0),$AE$3+1)),""))</f>
        <v/>
      </c>
      <c r="G860" s="20" t="str">
        <f>IF($A860="","",_xlfn.XLOOKUP($A860,HC!$A:$A,HC!$C:$C,""))</f>
        <v/>
      </c>
      <c r="H860" s="20" t="str">
        <f t="shared" si="169"/>
        <v/>
      </c>
      <c r="I860" s="19" t="str">
        <f t="shared" si="170"/>
        <v/>
      </c>
      <c r="J860" s="19" t="str">
        <f>IF(OR($A860="",$H860=""),"",IF($H860="Not in Web Tool","Unmatched",_xlfn.XLOOKUP($H860,'RAW Data'!$E:$E,'RAW Data'!$F:$F,"Unmapped")))</f>
        <v/>
      </c>
      <c r="K860" s="19" t="str">
        <f t="shared" si="171"/>
        <v/>
      </c>
      <c r="M860" s="21" t="str">
        <f t="shared" si="172"/>
        <v/>
      </c>
      <c r="N860" s="21" t="str">
        <f t="shared" si="173"/>
        <v/>
      </c>
      <c r="P860" s="22" t="s">
        <v>161</v>
      </c>
      <c r="Q860" s="23">
        <v>856</v>
      </c>
      <c r="R860" s="23" t="str">
        <f>IF($C$3="Live Paste",IF($P860="","",$P860&amp;""),IF($AD$3="","",INDEX('Extraction History'!$A$3:$DT$9102,$Q860,$AD$3)&amp;""))</f>
        <v>Break (NON MAN) · 04:38</v>
      </c>
      <c r="S860" s="23">
        <f t="shared" si="180"/>
        <v>5133</v>
      </c>
      <c r="T860" s="23" t="str">
        <f t="shared" si="174"/>
        <v/>
      </c>
      <c r="U860" s="23" t="str">
        <f t="shared" si="175"/>
        <v/>
      </c>
      <c r="V860" s="24" t="str">
        <f t="shared" si="176"/>
        <v/>
      </c>
      <c r="W860" s="23">
        <f t="shared" si="181"/>
        <v>5134</v>
      </c>
      <c r="X860" s="23" t="str">
        <f t="shared" si="177"/>
        <v/>
      </c>
      <c r="Y860" s="23" t="str">
        <f t="shared" si="178"/>
        <v/>
      </c>
      <c r="Z860" s="23" t="str">
        <f t="shared" si="179"/>
        <v/>
      </c>
      <c r="AA860" s="25" t="str">
        <f>IF($U860="","",IF(COUNTIF(HC!$C:$C,$U860)&gt;0,"Y",IF(COUNTIF($U$5:$U860,$U860)=1,"N","dup")))</f>
        <v/>
      </c>
    </row>
    <row r="861" spans="1:27" x14ac:dyDescent="0.3">
      <c r="A861" s="19" t="str">
        <f>IF(INDEX('Agents Shift'!$B:$B,ROW())="","",INDEX('Agents Shift'!$B:$B,ROW()))</f>
        <v/>
      </c>
      <c r="B861" s="20" t="str">
        <f>IF($A861="","",_xlfn.XLOOKUP($A861,HC!$A:$A,HC!$B:$B,""))</f>
        <v/>
      </c>
      <c r="C861" s="19" t="str">
        <f>IF($A861="","",_xlfn.XLOOKUP($A861,HC!$A:$A,HC!$E:$E,""))</f>
        <v/>
      </c>
      <c r="D861" s="20" t="str">
        <f>IF($A861="","",_xlfn.XLOOKUP($A861,HC!$A:$A,HC!$D:$D,""))</f>
        <v/>
      </c>
      <c r="E861" s="68" t="str">
        <f>IF(OR($A861="",$AE$3=""),"",IFERROR(IF(ISBLANK(INDEX('Agents Shift'!$F:$S,MATCH($A861,'Agents Shift'!$B:$B,0),$AE$3)),"",INDEX('Agents Shift'!$F:$S,MATCH($A861,'Agents Shift'!$B:$B,0),$AE$3)),""))</f>
        <v/>
      </c>
      <c r="F861" s="68" t="str">
        <f>IF(OR($A861="",$AE$3=""),"",IFERROR(IF(ISBLANK(INDEX('Agents Shift'!$F:$S,MATCH($A861,'Agents Shift'!$B:$B,0),$AE$3+1)),"",INDEX('Agents Shift'!$F:$S,MATCH($A861,'Agents Shift'!$B:$B,0),$AE$3+1)),""))</f>
        <v/>
      </c>
      <c r="G861" s="20" t="str">
        <f>IF($A861="","",_xlfn.XLOOKUP($A861,HC!$A:$A,HC!$C:$C,""))</f>
        <v/>
      </c>
      <c r="H861" s="20" t="str">
        <f t="shared" si="169"/>
        <v/>
      </c>
      <c r="I861" s="19" t="str">
        <f t="shared" si="170"/>
        <v/>
      </c>
      <c r="J861" s="19" t="str">
        <f>IF(OR($A861="",$H861=""),"",IF($H861="Not in Web Tool","Unmatched",_xlfn.XLOOKUP($H861,'RAW Data'!$E:$E,'RAW Data'!$F:$F,"Unmapped")))</f>
        <v/>
      </c>
      <c r="K861" s="19" t="str">
        <f t="shared" si="171"/>
        <v/>
      </c>
      <c r="M861" s="21" t="str">
        <f t="shared" si="172"/>
        <v/>
      </c>
      <c r="N861" s="21" t="str">
        <f t="shared" si="173"/>
        <v/>
      </c>
      <c r="P861" s="22" t="s">
        <v>162</v>
      </c>
      <c r="Q861" s="23">
        <v>857</v>
      </c>
      <c r="R861" s="23" t="str">
        <f>IF($C$3="Live Paste",IF($P861="","",$P861&amp;""),IF($AD$3="","",INDEX('Extraction History'!$A$3:$DT$9102,$Q861,$AD$3)&amp;""))</f>
        <v> 4  3  1</v>
      </c>
      <c r="S861" s="23">
        <f t="shared" si="180"/>
        <v>5139</v>
      </c>
      <c r="T861" s="23" t="str">
        <f t="shared" si="174"/>
        <v/>
      </c>
      <c r="U861" s="23" t="str">
        <f t="shared" si="175"/>
        <v/>
      </c>
      <c r="V861" s="24" t="str">
        <f t="shared" si="176"/>
        <v/>
      </c>
      <c r="W861" s="23">
        <f t="shared" si="181"/>
        <v>5140</v>
      </c>
      <c r="X861" s="23" t="str">
        <f t="shared" si="177"/>
        <v/>
      </c>
      <c r="Y861" s="23" t="str">
        <f t="shared" si="178"/>
        <v/>
      </c>
      <c r="Z861" s="23" t="str">
        <f t="shared" si="179"/>
        <v/>
      </c>
      <c r="AA861" s="25" t="str">
        <f>IF($U861="","",IF(COUNTIF(HC!$C:$C,$U861)&gt;0,"Y",IF(COUNTIF($U$5:$U861,$U861)=1,"N","dup")))</f>
        <v/>
      </c>
    </row>
    <row r="862" spans="1:27" x14ac:dyDescent="0.3">
      <c r="A862" s="19" t="str">
        <f>IF(INDEX('Agents Shift'!$B:$B,ROW())="","",INDEX('Agents Shift'!$B:$B,ROW()))</f>
        <v/>
      </c>
      <c r="B862" s="20" t="str">
        <f>IF($A862="","",_xlfn.XLOOKUP($A862,HC!$A:$A,HC!$B:$B,""))</f>
        <v/>
      </c>
      <c r="C862" s="19" t="str">
        <f>IF($A862="","",_xlfn.XLOOKUP($A862,HC!$A:$A,HC!$E:$E,""))</f>
        <v/>
      </c>
      <c r="D862" s="20" t="str">
        <f>IF($A862="","",_xlfn.XLOOKUP($A862,HC!$A:$A,HC!$D:$D,""))</f>
        <v/>
      </c>
      <c r="E862" s="68" t="str">
        <f>IF(OR($A862="",$AE$3=""),"",IFERROR(IF(ISBLANK(INDEX('Agents Shift'!$F:$S,MATCH($A862,'Agents Shift'!$B:$B,0),$AE$3)),"",INDEX('Agents Shift'!$F:$S,MATCH($A862,'Agents Shift'!$B:$B,0),$AE$3)),""))</f>
        <v/>
      </c>
      <c r="F862" s="68" t="str">
        <f>IF(OR($A862="",$AE$3=""),"",IFERROR(IF(ISBLANK(INDEX('Agents Shift'!$F:$S,MATCH($A862,'Agents Shift'!$B:$B,0),$AE$3+1)),"",INDEX('Agents Shift'!$F:$S,MATCH($A862,'Agents Shift'!$B:$B,0),$AE$3+1)),""))</f>
        <v/>
      </c>
      <c r="G862" s="20" t="str">
        <f>IF($A862="","",_xlfn.XLOOKUP($A862,HC!$A:$A,HC!$C:$C,""))</f>
        <v/>
      </c>
      <c r="H862" s="20" t="str">
        <f t="shared" si="169"/>
        <v/>
      </c>
      <c r="I862" s="19" t="str">
        <f t="shared" si="170"/>
        <v/>
      </c>
      <c r="J862" s="19" t="str">
        <f>IF(OR($A862="",$H862=""),"",IF($H862="Not in Web Tool","Unmatched",_xlfn.XLOOKUP($H862,'RAW Data'!$E:$E,'RAW Data'!$F:$F,"Unmapped")))</f>
        <v/>
      </c>
      <c r="K862" s="19" t="str">
        <f t="shared" si="171"/>
        <v/>
      </c>
      <c r="M862" s="21" t="str">
        <f t="shared" si="172"/>
        <v/>
      </c>
      <c r="N862" s="21" t="str">
        <f t="shared" si="173"/>
        <v/>
      </c>
      <c r="P862" s="22" t="s">
        <v>163</v>
      </c>
      <c r="Q862" s="23">
        <v>858</v>
      </c>
      <c r="R862" s="23" t="str">
        <f>IF($C$3="Live Paste",IF($P862="","",$P862&amp;""),IF($AD$3="","",INDEX('Extraction History'!$A$3:$DT$9102,$Q862,$AD$3)&amp;""))</f>
        <v> 01:04:23  00:00:00 9 June 2026 11:00 · 02:59:46</v>
      </c>
      <c r="S862" s="23">
        <f t="shared" si="180"/>
        <v>5145</v>
      </c>
      <c r="T862" s="23" t="str">
        <f t="shared" si="174"/>
        <v/>
      </c>
      <c r="U862" s="23" t="str">
        <f t="shared" si="175"/>
        <v/>
      </c>
      <c r="V862" s="24" t="str">
        <f t="shared" si="176"/>
        <v/>
      </c>
      <c r="W862" s="23">
        <f t="shared" si="181"/>
        <v>5146</v>
      </c>
      <c r="X862" s="23" t="str">
        <f t="shared" si="177"/>
        <v/>
      </c>
      <c r="Y862" s="23" t="str">
        <f t="shared" si="178"/>
        <v/>
      </c>
      <c r="Z862" s="23" t="str">
        <f t="shared" si="179"/>
        <v/>
      </c>
      <c r="AA862" s="25" t="str">
        <f>IF($U862="","",IF(COUNTIF(HC!$C:$C,$U862)&gt;0,"Y",IF(COUNTIF($U$5:$U862,$U862)=1,"N","dup")))</f>
        <v/>
      </c>
    </row>
    <row r="863" spans="1:27" x14ac:dyDescent="0.3">
      <c r="A863" s="19" t="str">
        <f>IF(INDEX('Agents Shift'!$B:$B,ROW())="","",INDEX('Agents Shift'!$B:$B,ROW()))</f>
        <v/>
      </c>
      <c r="B863" s="20" t="str">
        <f>IF($A863="","",_xlfn.XLOOKUP($A863,HC!$A:$A,HC!$B:$B,""))</f>
        <v/>
      </c>
      <c r="C863" s="19" t="str">
        <f>IF($A863="","",_xlfn.XLOOKUP($A863,HC!$A:$A,HC!$E:$E,""))</f>
        <v/>
      </c>
      <c r="D863" s="20" t="str">
        <f>IF($A863="","",_xlfn.XLOOKUP($A863,HC!$A:$A,HC!$D:$D,""))</f>
        <v/>
      </c>
      <c r="E863" s="68" t="str">
        <f>IF(OR($A863="",$AE$3=""),"",IFERROR(IF(ISBLANK(INDEX('Agents Shift'!$F:$S,MATCH($A863,'Agents Shift'!$B:$B,0),$AE$3)),"",INDEX('Agents Shift'!$F:$S,MATCH($A863,'Agents Shift'!$B:$B,0),$AE$3)),""))</f>
        <v/>
      </c>
      <c r="F863" s="68" t="str">
        <f>IF(OR($A863="",$AE$3=""),"",IFERROR(IF(ISBLANK(INDEX('Agents Shift'!$F:$S,MATCH($A863,'Agents Shift'!$B:$B,0),$AE$3+1)),"",INDEX('Agents Shift'!$F:$S,MATCH($A863,'Agents Shift'!$B:$B,0),$AE$3+1)),""))</f>
        <v/>
      </c>
      <c r="G863" s="20" t="str">
        <f>IF($A863="","",_xlfn.XLOOKUP($A863,HC!$A:$A,HC!$C:$C,""))</f>
        <v/>
      </c>
      <c r="H863" s="20" t="str">
        <f t="shared" si="169"/>
        <v/>
      </c>
      <c r="I863" s="19" t="str">
        <f t="shared" si="170"/>
        <v/>
      </c>
      <c r="J863" s="19" t="str">
        <f>IF(OR($A863="",$H863=""),"",IF($H863="Not in Web Tool","Unmatched",_xlfn.XLOOKUP($H863,'RAW Data'!$E:$E,'RAW Data'!$F:$F,"Unmapped")))</f>
        <v/>
      </c>
      <c r="K863" s="19" t="str">
        <f t="shared" si="171"/>
        <v/>
      </c>
      <c r="M863" s="21" t="str">
        <f t="shared" si="172"/>
        <v/>
      </c>
      <c r="N863" s="21" t="str">
        <f t="shared" si="173"/>
        <v/>
      </c>
      <c r="P863" s="22" t="s">
        <v>34</v>
      </c>
      <c r="Q863" s="23">
        <v>859</v>
      </c>
      <c r="R863" s="23" t="str">
        <f>IF($C$3="Live Paste",IF($P863="","",$P863&amp;""),IF($AD$3="","",INDEX('Extraction History'!$A$3:$DT$9102,$Q863,$AD$3)&amp;""))</f>
        <v>Employee State</v>
      </c>
      <c r="S863" s="23">
        <f t="shared" si="180"/>
        <v>5151</v>
      </c>
      <c r="T863" s="23" t="str">
        <f t="shared" si="174"/>
        <v/>
      </c>
      <c r="U863" s="23" t="str">
        <f t="shared" si="175"/>
        <v/>
      </c>
      <c r="V863" s="24" t="str">
        <f t="shared" si="176"/>
        <v/>
      </c>
      <c r="W863" s="23">
        <f t="shared" si="181"/>
        <v>5152</v>
      </c>
      <c r="X863" s="23" t="str">
        <f t="shared" si="177"/>
        <v/>
      </c>
      <c r="Y863" s="23" t="str">
        <f t="shared" si="178"/>
        <v/>
      </c>
      <c r="Z863" s="23" t="str">
        <f t="shared" si="179"/>
        <v/>
      </c>
      <c r="AA863" s="25" t="str">
        <f>IF($U863="","",IF(COUNTIF(HC!$C:$C,$U863)&gt;0,"Y",IF(COUNTIF($U$5:$U863,$U863)=1,"N","dup")))</f>
        <v/>
      </c>
    </row>
    <row r="864" spans="1:27" x14ac:dyDescent="0.3">
      <c r="A864" s="19" t="str">
        <f>IF(INDEX('Agents Shift'!$B:$B,ROW())="","",INDEX('Agents Shift'!$B:$B,ROW()))</f>
        <v/>
      </c>
      <c r="B864" s="20" t="str">
        <f>IF($A864="","",_xlfn.XLOOKUP($A864,HC!$A:$A,HC!$B:$B,""))</f>
        <v/>
      </c>
      <c r="C864" s="19" t="str">
        <f>IF($A864="","",_xlfn.XLOOKUP($A864,HC!$A:$A,HC!$E:$E,""))</f>
        <v/>
      </c>
      <c r="D864" s="20" t="str">
        <f>IF($A864="","",_xlfn.XLOOKUP($A864,HC!$A:$A,HC!$D:$D,""))</f>
        <v/>
      </c>
      <c r="E864" s="68" t="str">
        <f>IF(OR($A864="",$AE$3=""),"",IFERROR(IF(ISBLANK(INDEX('Agents Shift'!$F:$S,MATCH($A864,'Agents Shift'!$B:$B,0),$AE$3)),"",INDEX('Agents Shift'!$F:$S,MATCH($A864,'Agents Shift'!$B:$B,0),$AE$3)),""))</f>
        <v/>
      </c>
      <c r="F864" s="68" t="str">
        <f>IF(OR($A864="",$AE$3=""),"",IFERROR(IF(ISBLANK(INDEX('Agents Shift'!$F:$S,MATCH($A864,'Agents Shift'!$B:$B,0),$AE$3+1)),"",INDEX('Agents Shift'!$F:$S,MATCH($A864,'Agents Shift'!$B:$B,0),$AE$3+1)),""))</f>
        <v/>
      </c>
      <c r="G864" s="20" t="str">
        <f>IF($A864="","",_xlfn.XLOOKUP($A864,HC!$A:$A,HC!$C:$C,""))</f>
        <v/>
      </c>
      <c r="H864" s="20" t="str">
        <f t="shared" si="169"/>
        <v/>
      </c>
      <c r="I864" s="19" t="str">
        <f t="shared" si="170"/>
        <v/>
      </c>
      <c r="J864" s="19" t="str">
        <f>IF(OR($A864="",$H864=""),"",IF($H864="Not in Web Tool","Unmatched",_xlfn.XLOOKUP($H864,'RAW Data'!$E:$E,'RAW Data'!$F:$F,"Unmapped")))</f>
        <v/>
      </c>
      <c r="K864" s="19" t="str">
        <f t="shared" si="171"/>
        <v/>
      </c>
      <c r="M864" s="21" t="str">
        <f t="shared" si="172"/>
        <v/>
      </c>
      <c r="N864" s="21" t="str">
        <f t="shared" si="173"/>
        <v/>
      </c>
      <c r="P864" s="22" t="s">
        <v>39</v>
      </c>
      <c r="Q864" s="23">
        <v>860</v>
      </c>
      <c r="R864" s="23" t="str">
        <f>IF($C$3="Live Paste",IF($P864="","",$P864&amp;""),IF($AD$3="","",INDEX('Extraction History'!$A$3:$DT$9102,$Q864,$AD$3)&amp;""))</f>
        <v>DA</v>
      </c>
      <c r="S864" s="23">
        <f t="shared" si="180"/>
        <v>5157</v>
      </c>
      <c r="T864" s="23" t="str">
        <f t="shared" si="174"/>
        <v/>
      </c>
      <c r="U864" s="23" t="str">
        <f t="shared" si="175"/>
        <v/>
      </c>
      <c r="V864" s="24" t="str">
        <f t="shared" si="176"/>
        <v/>
      </c>
      <c r="W864" s="23">
        <f t="shared" si="181"/>
        <v>5158</v>
      </c>
      <c r="X864" s="23" t="str">
        <f t="shared" si="177"/>
        <v/>
      </c>
      <c r="Y864" s="23" t="str">
        <f t="shared" si="178"/>
        <v/>
      </c>
      <c r="Z864" s="23" t="str">
        <f t="shared" si="179"/>
        <v/>
      </c>
      <c r="AA864" s="25" t="str">
        <f>IF($U864="","",IF(COUNTIF(HC!$C:$C,$U864)&gt;0,"Y",IF(COUNTIF($U$5:$U864,$U864)=1,"N","dup")))</f>
        <v/>
      </c>
    </row>
    <row r="865" spans="1:27" x14ac:dyDescent="0.3">
      <c r="A865" s="19" t="str">
        <f>IF(INDEX('Agents Shift'!$B:$B,ROW())="","",INDEX('Agents Shift'!$B:$B,ROW()))</f>
        <v/>
      </c>
      <c r="B865" s="20" t="str">
        <f>IF($A865="","",_xlfn.XLOOKUP($A865,HC!$A:$A,HC!$B:$B,""))</f>
        <v/>
      </c>
      <c r="C865" s="19" t="str">
        <f>IF($A865="","",_xlfn.XLOOKUP($A865,HC!$A:$A,HC!$E:$E,""))</f>
        <v/>
      </c>
      <c r="D865" s="20" t="str">
        <f>IF($A865="","",_xlfn.XLOOKUP($A865,HC!$A:$A,HC!$D:$D,""))</f>
        <v/>
      </c>
      <c r="E865" s="68" t="str">
        <f>IF(OR($A865="",$AE$3=""),"",IFERROR(IF(ISBLANK(INDEX('Agents Shift'!$F:$S,MATCH($A865,'Agents Shift'!$B:$B,0),$AE$3)),"",INDEX('Agents Shift'!$F:$S,MATCH($A865,'Agents Shift'!$B:$B,0),$AE$3)),""))</f>
        <v/>
      </c>
      <c r="F865" s="68" t="str">
        <f>IF(OR($A865="",$AE$3=""),"",IFERROR(IF(ISBLANK(INDEX('Agents Shift'!$F:$S,MATCH($A865,'Agents Shift'!$B:$B,0),$AE$3+1)),"",INDEX('Agents Shift'!$F:$S,MATCH($A865,'Agents Shift'!$B:$B,0),$AE$3+1)),""))</f>
        <v/>
      </c>
      <c r="G865" s="20" t="str">
        <f>IF($A865="","",_xlfn.XLOOKUP($A865,HC!$A:$A,HC!$C:$C,""))</f>
        <v/>
      </c>
      <c r="H865" s="20" t="str">
        <f t="shared" si="169"/>
        <v/>
      </c>
      <c r="I865" s="19" t="str">
        <f t="shared" si="170"/>
        <v/>
      </c>
      <c r="J865" s="19" t="str">
        <f>IF(OR($A865="",$H865=""),"",IF($H865="Not in Web Tool","Unmatched",_xlfn.XLOOKUP($H865,'RAW Data'!$E:$E,'RAW Data'!$F:$F,"Unmapped")))</f>
        <v/>
      </c>
      <c r="K865" s="19" t="str">
        <f t="shared" si="171"/>
        <v/>
      </c>
      <c r="M865" s="21" t="str">
        <f t="shared" si="172"/>
        <v/>
      </c>
      <c r="N865" s="21" t="str">
        <f t="shared" si="173"/>
        <v/>
      </c>
      <c r="P865" s="22" t="s">
        <v>434</v>
      </c>
      <c r="Q865" s="23">
        <v>861</v>
      </c>
      <c r="R865" s="23" t="str">
        <f>IF($C$3="Live Paste",IF($P865="","",$P865&amp;""),IF($AD$3="","",INDEX('Extraction History'!$A$3:$DT$9102,$Q865,$AD$3)&amp;""))</f>
        <v>Dummy_USR 37 20035</v>
      </c>
      <c r="S865" s="23">
        <f t="shared" si="180"/>
        <v>5163</v>
      </c>
      <c r="T865" s="23" t="str">
        <f t="shared" si="174"/>
        <v/>
      </c>
      <c r="U865" s="23" t="str">
        <f t="shared" si="175"/>
        <v/>
      </c>
      <c r="V865" s="24" t="str">
        <f t="shared" si="176"/>
        <v/>
      </c>
      <c r="W865" s="23">
        <f t="shared" si="181"/>
        <v>5164</v>
      </c>
      <c r="X865" s="23" t="str">
        <f t="shared" si="177"/>
        <v/>
      </c>
      <c r="Y865" s="23" t="str">
        <f t="shared" si="178"/>
        <v/>
      </c>
      <c r="Z865" s="23" t="str">
        <f t="shared" si="179"/>
        <v/>
      </c>
      <c r="AA865" s="25" t="str">
        <f>IF($U865="","",IF(COUNTIF(HC!$C:$C,$U865)&gt;0,"Y",IF(COUNTIF($U$5:$U865,$U865)=1,"N","dup")))</f>
        <v/>
      </c>
    </row>
    <row r="866" spans="1:27" x14ac:dyDescent="0.3">
      <c r="A866" s="19" t="str">
        <f>IF(INDEX('Agents Shift'!$B:$B,ROW())="","",INDEX('Agents Shift'!$B:$B,ROW()))</f>
        <v/>
      </c>
      <c r="B866" s="20" t="str">
        <f>IF($A866="","",_xlfn.XLOOKUP($A866,HC!$A:$A,HC!$B:$B,""))</f>
        <v/>
      </c>
      <c r="C866" s="19" t="str">
        <f>IF($A866="","",_xlfn.XLOOKUP($A866,HC!$A:$A,HC!$E:$E,""))</f>
        <v/>
      </c>
      <c r="D866" s="20" t="str">
        <f>IF($A866="","",_xlfn.XLOOKUP($A866,HC!$A:$A,HC!$D:$D,""))</f>
        <v/>
      </c>
      <c r="E866" s="68" t="str">
        <f>IF(OR($A866="",$AE$3=""),"",IFERROR(IF(ISBLANK(INDEX('Agents Shift'!$F:$S,MATCH($A866,'Agents Shift'!$B:$B,0),$AE$3)),"",INDEX('Agents Shift'!$F:$S,MATCH($A866,'Agents Shift'!$B:$B,0),$AE$3)),""))</f>
        <v/>
      </c>
      <c r="F866" s="68" t="str">
        <f>IF(OR($A866="",$AE$3=""),"",IFERROR(IF(ISBLANK(INDEX('Agents Shift'!$F:$S,MATCH($A866,'Agents Shift'!$B:$B,0),$AE$3+1)),"",INDEX('Agents Shift'!$F:$S,MATCH($A866,'Agents Shift'!$B:$B,0),$AE$3+1)),""))</f>
        <v/>
      </c>
      <c r="G866" s="20" t="str">
        <f>IF($A866="","",_xlfn.XLOOKUP($A866,HC!$A:$A,HC!$C:$C,""))</f>
        <v/>
      </c>
      <c r="H866" s="20" t="str">
        <f t="shared" si="169"/>
        <v/>
      </c>
      <c r="I866" s="19" t="str">
        <f t="shared" si="170"/>
        <v/>
      </c>
      <c r="J866" s="19" t="str">
        <f>IF(OR($A866="",$H866=""),"",IF($H866="Not in Web Tool","Unmatched",_xlfn.XLOOKUP($H866,'RAW Data'!$E:$E,'RAW Data'!$F:$F,"Unmapped")))</f>
        <v/>
      </c>
      <c r="K866" s="19" t="str">
        <f t="shared" si="171"/>
        <v/>
      </c>
      <c r="M866" s="21" t="str">
        <f t="shared" si="172"/>
        <v/>
      </c>
      <c r="N866" s="21" t="str">
        <f t="shared" si="173"/>
        <v/>
      </c>
      <c r="P866" s="22" t="s">
        <v>435</v>
      </c>
      <c r="Q866" s="23">
        <v>862</v>
      </c>
      <c r="R866" s="23" t="str">
        <f>IF($C$3="Live Paste",IF($P866="","",$P866&amp;""),IF($AD$3="","",INDEX('Extraction History'!$A$3:$DT$9102,$Q866,$AD$3)&amp;""))</f>
        <v>Available · 07:05</v>
      </c>
      <c r="S866" s="23">
        <f t="shared" si="180"/>
        <v>5169</v>
      </c>
      <c r="T866" s="23" t="str">
        <f t="shared" si="174"/>
        <v/>
      </c>
      <c r="U866" s="23" t="str">
        <f t="shared" si="175"/>
        <v/>
      </c>
      <c r="V866" s="24" t="str">
        <f t="shared" si="176"/>
        <v/>
      </c>
      <c r="W866" s="23">
        <f t="shared" si="181"/>
        <v>5170</v>
      </c>
      <c r="X866" s="23" t="str">
        <f t="shared" si="177"/>
        <v/>
      </c>
      <c r="Y866" s="23" t="str">
        <f t="shared" si="178"/>
        <v/>
      </c>
      <c r="Z866" s="23" t="str">
        <f t="shared" si="179"/>
        <v/>
      </c>
      <c r="AA866" s="25" t="str">
        <f>IF($U866="","",IF(COUNTIF(HC!$C:$C,$U866)&gt;0,"Y",IF(COUNTIF($U$5:$U866,$U866)=1,"N","dup")))</f>
        <v/>
      </c>
    </row>
    <row r="867" spans="1:27" x14ac:dyDescent="0.3">
      <c r="A867" s="19" t="str">
        <f>IF(INDEX('Agents Shift'!$B:$B,ROW())="","",INDEX('Agents Shift'!$B:$B,ROW()))</f>
        <v/>
      </c>
      <c r="B867" s="20" t="str">
        <f>IF($A867="","",_xlfn.XLOOKUP($A867,HC!$A:$A,HC!$B:$B,""))</f>
        <v/>
      </c>
      <c r="C867" s="19" t="str">
        <f>IF($A867="","",_xlfn.XLOOKUP($A867,HC!$A:$A,HC!$E:$E,""))</f>
        <v/>
      </c>
      <c r="D867" s="20" t="str">
        <f>IF($A867="","",_xlfn.XLOOKUP($A867,HC!$A:$A,HC!$D:$D,""))</f>
        <v/>
      </c>
      <c r="E867" s="68" t="str">
        <f>IF(OR($A867="",$AE$3=""),"",IFERROR(IF(ISBLANK(INDEX('Agents Shift'!$F:$S,MATCH($A867,'Agents Shift'!$B:$B,0),$AE$3)),"",INDEX('Agents Shift'!$F:$S,MATCH($A867,'Agents Shift'!$B:$B,0),$AE$3)),""))</f>
        <v/>
      </c>
      <c r="F867" s="68" t="str">
        <f>IF(OR($A867="",$AE$3=""),"",IFERROR(IF(ISBLANK(INDEX('Agents Shift'!$F:$S,MATCH($A867,'Agents Shift'!$B:$B,0),$AE$3+1)),"",INDEX('Agents Shift'!$F:$S,MATCH($A867,'Agents Shift'!$B:$B,0),$AE$3+1)),""))</f>
        <v/>
      </c>
      <c r="G867" s="20" t="str">
        <f>IF($A867="","",_xlfn.XLOOKUP($A867,HC!$A:$A,HC!$C:$C,""))</f>
        <v/>
      </c>
      <c r="H867" s="20" t="str">
        <f t="shared" si="169"/>
        <v/>
      </c>
      <c r="I867" s="19" t="str">
        <f t="shared" si="170"/>
        <v/>
      </c>
      <c r="J867" s="19" t="str">
        <f>IF(OR($A867="",$H867=""),"",IF($H867="Not in Web Tool","Unmatched",_xlfn.XLOOKUP($H867,'RAW Data'!$E:$E,'RAW Data'!$F:$F,"Unmapped")))</f>
        <v/>
      </c>
      <c r="K867" s="19" t="str">
        <f t="shared" si="171"/>
        <v/>
      </c>
      <c r="M867" s="21" t="str">
        <f t="shared" si="172"/>
        <v/>
      </c>
      <c r="N867" s="21" t="str">
        <f t="shared" si="173"/>
        <v/>
      </c>
      <c r="P867" s="22" t="s">
        <v>436</v>
      </c>
      <c r="Q867" s="23">
        <v>863</v>
      </c>
      <c r="R867" s="23" t="str">
        <f>IF($C$3="Live Paste",IF($P867="","",$P867&amp;""),IF($AD$3="","",INDEX('Extraction History'!$A$3:$DT$9102,$Q867,$AD$3)&amp;""))</f>
        <v> 0  0  7</v>
      </c>
      <c r="S867" s="23">
        <f t="shared" si="180"/>
        <v>5175</v>
      </c>
      <c r="T867" s="23" t="str">
        <f t="shared" si="174"/>
        <v/>
      </c>
      <c r="U867" s="23" t="str">
        <f t="shared" si="175"/>
        <v/>
      </c>
      <c r="V867" s="24" t="str">
        <f t="shared" si="176"/>
        <v/>
      </c>
      <c r="W867" s="23">
        <f t="shared" si="181"/>
        <v>5176</v>
      </c>
      <c r="X867" s="23" t="str">
        <f t="shared" si="177"/>
        <v/>
      </c>
      <c r="Y867" s="23" t="str">
        <f t="shared" si="178"/>
        <v/>
      </c>
      <c r="Z867" s="23" t="str">
        <f t="shared" si="179"/>
        <v/>
      </c>
      <c r="AA867" s="25" t="str">
        <f>IF($U867="","",IF(COUNTIF(HC!$C:$C,$U867)&gt;0,"Y",IF(COUNTIF($U$5:$U867,$U867)=1,"N","dup")))</f>
        <v/>
      </c>
    </row>
    <row r="868" spans="1:27" x14ac:dyDescent="0.3">
      <c r="A868" s="19" t="str">
        <f>IF(INDEX('Agents Shift'!$B:$B,ROW())="","",INDEX('Agents Shift'!$B:$B,ROW()))</f>
        <v/>
      </c>
      <c r="B868" s="20" t="str">
        <f>IF($A868="","",_xlfn.XLOOKUP($A868,HC!$A:$A,HC!$B:$B,""))</f>
        <v/>
      </c>
      <c r="C868" s="19" t="str">
        <f>IF($A868="","",_xlfn.XLOOKUP($A868,HC!$A:$A,HC!$E:$E,""))</f>
        <v/>
      </c>
      <c r="D868" s="20" t="str">
        <f>IF($A868="","",_xlfn.XLOOKUP($A868,HC!$A:$A,HC!$D:$D,""))</f>
        <v/>
      </c>
      <c r="E868" s="68" t="str">
        <f>IF(OR($A868="",$AE$3=""),"",IFERROR(IF(ISBLANK(INDEX('Agents Shift'!$F:$S,MATCH($A868,'Agents Shift'!$B:$B,0),$AE$3)),"",INDEX('Agents Shift'!$F:$S,MATCH($A868,'Agents Shift'!$B:$B,0),$AE$3)),""))</f>
        <v/>
      </c>
      <c r="F868" s="68" t="str">
        <f>IF(OR($A868="",$AE$3=""),"",IFERROR(IF(ISBLANK(INDEX('Agents Shift'!$F:$S,MATCH($A868,'Agents Shift'!$B:$B,0),$AE$3+1)),"",INDEX('Agents Shift'!$F:$S,MATCH($A868,'Agents Shift'!$B:$B,0),$AE$3+1)),""))</f>
        <v/>
      </c>
      <c r="G868" s="20" t="str">
        <f>IF($A868="","",_xlfn.XLOOKUP($A868,HC!$A:$A,HC!$C:$C,""))</f>
        <v/>
      </c>
      <c r="H868" s="20" t="str">
        <f t="shared" si="169"/>
        <v/>
      </c>
      <c r="I868" s="19" t="str">
        <f t="shared" si="170"/>
        <v/>
      </c>
      <c r="J868" s="19" t="str">
        <f>IF(OR($A868="",$H868=""),"",IF($H868="Not in Web Tool","Unmatched",_xlfn.XLOOKUP($H868,'RAW Data'!$E:$E,'RAW Data'!$F:$F,"Unmapped")))</f>
        <v/>
      </c>
      <c r="K868" s="19" t="str">
        <f t="shared" si="171"/>
        <v/>
      </c>
      <c r="M868" s="21" t="str">
        <f t="shared" si="172"/>
        <v/>
      </c>
      <c r="N868" s="21" t="str">
        <f t="shared" si="173"/>
        <v/>
      </c>
      <c r="P868" s="22" t="s">
        <v>437</v>
      </c>
      <c r="Q868" s="23">
        <v>864</v>
      </c>
      <c r="R868" s="23" t="str">
        <f>IF($C$3="Live Paste",IF($P868="","",$P868&amp;""),IF($AD$3="","",INDEX('Extraction History'!$A$3:$DT$9102,$Q868,$AD$3)&amp;""))</f>
        <v> --:--:--  --:--:-- 9 June 2026 09:10 · 06:49:39</v>
      </c>
      <c r="S868" s="23">
        <f t="shared" si="180"/>
        <v>5181</v>
      </c>
      <c r="T868" s="23" t="str">
        <f t="shared" si="174"/>
        <v/>
      </c>
      <c r="U868" s="23" t="str">
        <f t="shared" si="175"/>
        <v/>
      </c>
      <c r="V868" s="24" t="str">
        <f t="shared" si="176"/>
        <v/>
      </c>
      <c r="W868" s="23">
        <f t="shared" si="181"/>
        <v>5182</v>
      </c>
      <c r="X868" s="23" t="str">
        <f t="shared" si="177"/>
        <v/>
      </c>
      <c r="Y868" s="23" t="str">
        <f t="shared" si="178"/>
        <v/>
      </c>
      <c r="Z868" s="23" t="str">
        <f t="shared" si="179"/>
        <v/>
      </c>
      <c r="AA868" s="25" t="str">
        <f>IF($U868="","",IF(COUNTIF(HC!$C:$C,$U868)&gt;0,"Y",IF(COUNTIF($U$5:$U868,$U868)=1,"N","dup")))</f>
        <v/>
      </c>
    </row>
    <row r="869" spans="1:27" x14ac:dyDescent="0.3">
      <c r="A869" s="19" t="str">
        <f>IF(INDEX('Agents Shift'!$B:$B,ROW())="","",INDEX('Agents Shift'!$B:$B,ROW()))</f>
        <v/>
      </c>
      <c r="B869" s="20" t="str">
        <f>IF($A869="","",_xlfn.XLOOKUP($A869,HC!$A:$A,HC!$B:$B,""))</f>
        <v/>
      </c>
      <c r="C869" s="19" t="str">
        <f>IF($A869="","",_xlfn.XLOOKUP($A869,HC!$A:$A,HC!$E:$E,""))</f>
        <v/>
      </c>
      <c r="D869" s="20" t="str">
        <f>IF($A869="","",_xlfn.XLOOKUP($A869,HC!$A:$A,HC!$D:$D,""))</f>
        <v/>
      </c>
      <c r="E869" s="68" t="str">
        <f>IF(OR($A869="",$AE$3=""),"",IFERROR(IF(ISBLANK(INDEX('Agents Shift'!$F:$S,MATCH($A869,'Agents Shift'!$B:$B,0),$AE$3)),"",INDEX('Agents Shift'!$F:$S,MATCH($A869,'Agents Shift'!$B:$B,0),$AE$3)),""))</f>
        <v/>
      </c>
      <c r="F869" s="68" t="str">
        <f>IF(OR($A869="",$AE$3=""),"",IFERROR(IF(ISBLANK(INDEX('Agents Shift'!$F:$S,MATCH($A869,'Agents Shift'!$B:$B,0),$AE$3+1)),"",INDEX('Agents Shift'!$F:$S,MATCH($A869,'Agents Shift'!$B:$B,0),$AE$3+1)),""))</f>
        <v/>
      </c>
      <c r="G869" s="20" t="str">
        <f>IF($A869="","",_xlfn.XLOOKUP($A869,HC!$A:$A,HC!$C:$C,""))</f>
        <v/>
      </c>
      <c r="H869" s="20" t="str">
        <f t="shared" si="169"/>
        <v/>
      </c>
      <c r="I869" s="19" t="str">
        <f t="shared" si="170"/>
        <v/>
      </c>
      <c r="J869" s="19" t="str">
        <f>IF(OR($A869="",$H869=""),"",IF($H869="Not in Web Tool","Unmatched",_xlfn.XLOOKUP($H869,'RAW Data'!$E:$E,'RAW Data'!$F:$F,"Unmapped")))</f>
        <v/>
      </c>
      <c r="K869" s="19" t="str">
        <f t="shared" si="171"/>
        <v/>
      </c>
      <c r="M869" s="21" t="str">
        <f t="shared" si="172"/>
        <v/>
      </c>
      <c r="N869" s="21" t="str">
        <f t="shared" si="173"/>
        <v/>
      </c>
      <c r="P869" s="22" t="s">
        <v>34</v>
      </c>
      <c r="Q869" s="23">
        <v>865</v>
      </c>
      <c r="R869" s="23" t="str">
        <f>IF($C$3="Live Paste",IF($P869="","",$P869&amp;""),IF($AD$3="","",INDEX('Extraction History'!$A$3:$DT$9102,$Q869,$AD$3)&amp;""))</f>
        <v>Employee State</v>
      </c>
      <c r="S869" s="23">
        <f t="shared" si="180"/>
        <v>5187</v>
      </c>
      <c r="T869" s="23" t="str">
        <f t="shared" si="174"/>
        <v/>
      </c>
      <c r="U869" s="23" t="str">
        <f t="shared" si="175"/>
        <v/>
      </c>
      <c r="V869" s="24" t="str">
        <f t="shared" si="176"/>
        <v/>
      </c>
      <c r="W869" s="23">
        <f t="shared" si="181"/>
        <v>5188</v>
      </c>
      <c r="X869" s="23" t="str">
        <f t="shared" si="177"/>
        <v/>
      </c>
      <c r="Y869" s="23" t="str">
        <f t="shared" si="178"/>
        <v/>
      </c>
      <c r="Z869" s="23" t="str">
        <f t="shared" si="179"/>
        <v/>
      </c>
      <c r="AA869" s="25" t="str">
        <f>IF($U869="","",IF(COUNTIF(HC!$C:$C,$U869)&gt;0,"Y",IF(COUNTIF($U$5:$U869,$U869)=1,"N","dup")))</f>
        <v/>
      </c>
    </row>
    <row r="870" spans="1:27" x14ac:dyDescent="0.3">
      <c r="A870" s="19" t="str">
        <f>IF(INDEX('Agents Shift'!$B:$B,ROW())="","",INDEX('Agents Shift'!$B:$B,ROW()))</f>
        <v/>
      </c>
      <c r="B870" s="20" t="str">
        <f>IF($A870="","",_xlfn.XLOOKUP($A870,HC!$A:$A,HC!$B:$B,""))</f>
        <v/>
      </c>
      <c r="C870" s="19" t="str">
        <f>IF($A870="","",_xlfn.XLOOKUP($A870,HC!$A:$A,HC!$E:$E,""))</f>
        <v/>
      </c>
      <c r="D870" s="20" t="str">
        <f>IF($A870="","",_xlfn.XLOOKUP($A870,HC!$A:$A,HC!$D:$D,""))</f>
        <v/>
      </c>
      <c r="E870" s="68" t="str">
        <f>IF(OR($A870="",$AE$3=""),"",IFERROR(IF(ISBLANK(INDEX('Agents Shift'!$F:$S,MATCH($A870,'Agents Shift'!$B:$B,0),$AE$3)),"",INDEX('Agents Shift'!$F:$S,MATCH($A870,'Agents Shift'!$B:$B,0),$AE$3)),""))</f>
        <v/>
      </c>
      <c r="F870" s="68" t="str">
        <f>IF(OR($A870="",$AE$3=""),"",IFERROR(IF(ISBLANK(INDEX('Agents Shift'!$F:$S,MATCH($A870,'Agents Shift'!$B:$B,0),$AE$3+1)),"",INDEX('Agents Shift'!$F:$S,MATCH($A870,'Agents Shift'!$B:$B,0),$AE$3+1)),""))</f>
        <v/>
      </c>
      <c r="G870" s="20" t="str">
        <f>IF($A870="","",_xlfn.XLOOKUP($A870,HC!$A:$A,HC!$C:$C,""))</f>
        <v/>
      </c>
      <c r="H870" s="20" t="str">
        <f t="shared" si="169"/>
        <v/>
      </c>
      <c r="I870" s="19" t="str">
        <f t="shared" si="170"/>
        <v/>
      </c>
      <c r="J870" s="19" t="str">
        <f>IF(OR($A870="",$H870=""),"",IF($H870="Not in Web Tool","Unmatched",_xlfn.XLOOKUP($H870,'RAW Data'!$E:$E,'RAW Data'!$F:$F,"Unmapped")))</f>
        <v/>
      </c>
      <c r="K870" s="19" t="str">
        <f t="shared" si="171"/>
        <v/>
      </c>
      <c r="M870" s="21" t="str">
        <f t="shared" si="172"/>
        <v/>
      </c>
      <c r="N870" s="21" t="str">
        <f t="shared" si="173"/>
        <v/>
      </c>
      <c r="P870" s="22" t="s">
        <v>39</v>
      </c>
      <c r="Q870" s="23">
        <v>866</v>
      </c>
      <c r="R870" s="23" t="str">
        <f>IF($C$3="Live Paste",IF($P870="","",$P870&amp;""),IF($AD$3="","",INDEX('Extraction History'!$A$3:$DT$9102,$Q870,$AD$3)&amp;""))</f>
        <v>DA</v>
      </c>
      <c r="S870" s="23">
        <f t="shared" si="180"/>
        <v>5193</v>
      </c>
      <c r="T870" s="23" t="str">
        <f t="shared" si="174"/>
        <v/>
      </c>
      <c r="U870" s="23" t="str">
        <f t="shared" si="175"/>
        <v/>
      </c>
      <c r="V870" s="24" t="str">
        <f t="shared" si="176"/>
        <v/>
      </c>
      <c r="W870" s="23">
        <f t="shared" si="181"/>
        <v>5194</v>
      </c>
      <c r="X870" s="23" t="str">
        <f t="shared" si="177"/>
        <v/>
      </c>
      <c r="Y870" s="23" t="str">
        <f t="shared" si="178"/>
        <v/>
      </c>
      <c r="Z870" s="23" t="str">
        <f t="shared" si="179"/>
        <v/>
      </c>
      <c r="AA870" s="25" t="str">
        <f>IF($U870="","",IF(COUNTIF(HC!$C:$C,$U870)&gt;0,"Y",IF(COUNTIF($U$5:$U870,$U870)=1,"N","dup")))</f>
        <v/>
      </c>
    </row>
    <row r="871" spans="1:27" x14ac:dyDescent="0.3">
      <c r="A871" s="19" t="str">
        <f>IF(INDEX('Agents Shift'!$B:$B,ROW())="","",INDEX('Agents Shift'!$B:$B,ROW()))</f>
        <v/>
      </c>
      <c r="B871" s="20" t="str">
        <f>IF($A871="","",_xlfn.XLOOKUP($A871,HC!$A:$A,HC!$B:$B,""))</f>
        <v/>
      </c>
      <c r="C871" s="19" t="str">
        <f>IF($A871="","",_xlfn.XLOOKUP($A871,HC!$A:$A,HC!$E:$E,""))</f>
        <v/>
      </c>
      <c r="D871" s="20" t="str">
        <f>IF($A871="","",_xlfn.XLOOKUP($A871,HC!$A:$A,HC!$D:$D,""))</f>
        <v/>
      </c>
      <c r="E871" s="68" t="str">
        <f>IF(OR($A871="",$AE$3=""),"",IFERROR(IF(ISBLANK(INDEX('Agents Shift'!$F:$S,MATCH($A871,'Agents Shift'!$B:$B,0),$AE$3)),"",INDEX('Agents Shift'!$F:$S,MATCH($A871,'Agents Shift'!$B:$B,0),$AE$3)),""))</f>
        <v/>
      </c>
      <c r="F871" s="68" t="str">
        <f>IF(OR($A871="",$AE$3=""),"",IFERROR(IF(ISBLANK(INDEX('Agents Shift'!$F:$S,MATCH($A871,'Agents Shift'!$B:$B,0),$AE$3+1)),"",INDEX('Agents Shift'!$F:$S,MATCH($A871,'Agents Shift'!$B:$B,0),$AE$3+1)),""))</f>
        <v/>
      </c>
      <c r="G871" s="20" t="str">
        <f>IF($A871="","",_xlfn.XLOOKUP($A871,HC!$A:$A,HC!$C:$C,""))</f>
        <v/>
      </c>
      <c r="H871" s="20" t="str">
        <f t="shared" si="169"/>
        <v/>
      </c>
      <c r="I871" s="19" t="str">
        <f t="shared" si="170"/>
        <v/>
      </c>
      <c r="J871" s="19" t="str">
        <f>IF(OR($A871="",$H871=""),"",IF($H871="Not in Web Tool","Unmatched",_xlfn.XLOOKUP($H871,'RAW Data'!$E:$E,'RAW Data'!$F:$F,"Unmapped")))</f>
        <v/>
      </c>
      <c r="K871" s="19" t="str">
        <f t="shared" si="171"/>
        <v/>
      </c>
      <c r="M871" s="21" t="str">
        <f t="shared" si="172"/>
        <v/>
      </c>
      <c r="N871" s="21" t="str">
        <f t="shared" si="173"/>
        <v/>
      </c>
      <c r="P871" s="22" t="s">
        <v>438</v>
      </c>
      <c r="Q871" s="23">
        <v>867</v>
      </c>
      <c r="R871" s="23" t="str">
        <f>IF($C$3="Live Paste",IF($P871="","",$P871&amp;""),IF($AD$3="","",INDEX('Extraction History'!$A$3:$DT$9102,$Q871,$AD$3)&amp;""))</f>
        <v>Dummy_USR 35 20260</v>
      </c>
      <c r="S871" s="23">
        <f t="shared" si="180"/>
        <v>5199</v>
      </c>
      <c r="T871" s="23" t="str">
        <f t="shared" si="174"/>
        <v/>
      </c>
      <c r="U871" s="23" t="str">
        <f t="shared" si="175"/>
        <v/>
      </c>
      <c r="V871" s="24" t="str">
        <f t="shared" si="176"/>
        <v/>
      </c>
      <c r="W871" s="23">
        <f t="shared" si="181"/>
        <v>5200</v>
      </c>
      <c r="X871" s="23" t="str">
        <f t="shared" si="177"/>
        <v/>
      </c>
      <c r="Y871" s="23" t="str">
        <f t="shared" si="178"/>
        <v/>
      </c>
      <c r="Z871" s="23" t="str">
        <f t="shared" si="179"/>
        <v/>
      </c>
      <c r="AA871" s="25" t="str">
        <f>IF($U871="","",IF(COUNTIF(HC!$C:$C,$U871)&gt;0,"Y",IF(COUNTIF($U$5:$U871,$U871)=1,"N","dup")))</f>
        <v/>
      </c>
    </row>
    <row r="872" spans="1:27" x14ac:dyDescent="0.3">
      <c r="A872" s="19" t="str">
        <f>IF(INDEX('Agents Shift'!$B:$B,ROW())="","",INDEX('Agents Shift'!$B:$B,ROW()))</f>
        <v/>
      </c>
      <c r="B872" s="20" t="str">
        <f>IF($A872="","",_xlfn.XLOOKUP($A872,HC!$A:$A,HC!$B:$B,""))</f>
        <v/>
      </c>
      <c r="C872" s="19" t="str">
        <f>IF($A872="","",_xlfn.XLOOKUP($A872,HC!$A:$A,HC!$E:$E,""))</f>
        <v/>
      </c>
      <c r="D872" s="20" t="str">
        <f>IF($A872="","",_xlfn.XLOOKUP($A872,HC!$A:$A,HC!$D:$D,""))</f>
        <v/>
      </c>
      <c r="E872" s="68" t="str">
        <f>IF(OR($A872="",$AE$3=""),"",IFERROR(IF(ISBLANK(INDEX('Agents Shift'!$F:$S,MATCH($A872,'Agents Shift'!$B:$B,0),$AE$3)),"",INDEX('Agents Shift'!$F:$S,MATCH($A872,'Agents Shift'!$B:$B,0),$AE$3)),""))</f>
        <v/>
      </c>
      <c r="F872" s="68" t="str">
        <f>IF(OR($A872="",$AE$3=""),"",IFERROR(IF(ISBLANK(INDEX('Agents Shift'!$F:$S,MATCH($A872,'Agents Shift'!$B:$B,0),$AE$3+1)),"",INDEX('Agents Shift'!$F:$S,MATCH($A872,'Agents Shift'!$B:$B,0),$AE$3+1)),""))</f>
        <v/>
      </c>
      <c r="G872" s="20" t="str">
        <f>IF($A872="","",_xlfn.XLOOKUP($A872,HC!$A:$A,HC!$C:$C,""))</f>
        <v/>
      </c>
      <c r="H872" s="20" t="str">
        <f t="shared" si="169"/>
        <v/>
      </c>
      <c r="I872" s="19" t="str">
        <f t="shared" si="170"/>
        <v/>
      </c>
      <c r="J872" s="19" t="str">
        <f>IF(OR($A872="",$H872=""),"",IF($H872="Not in Web Tool","Unmatched",_xlfn.XLOOKUP($H872,'RAW Data'!$E:$E,'RAW Data'!$F:$F,"Unmapped")))</f>
        <v/>
      </c>
      <c r="K872" s="19" t="str">
        <f t="shared" si="171"/>
        <v/>
      </c>
      <c r="M872" s="21" t="str">
        <f t="shared" si="172"/>
        <v/>
      </c>
      <c r="N872" s="21" t="str">
        <f t="shared" si="173"/>
        <v/>
      </c>
      <c r="P872" s="22" t="s">
        <v>439</v>
      </c>
      <c r="Q872" s="23">
        <v>868</v>
      </c>
      <c r="R872" s="23" t="str">
        <f>IF($C$3="Live Paste",IF($P872="","",$P872&amp;""),IF($AD$3="","",INDEX('Extraction History'!$A$3:$DT$9102,$Q872,$AD$3)&amp;""))</f>
        <v>Available · 06:33</v>
      </c>
      <c r="S872" s="23">
        <f t="shared" si="180"/>
        <v>5205</v>
      </c>
      <c r="T872" s="23" t="str">
        <f t="shared" si="174"/>
        <v/>
      </c>
      <c r="U872" s="23" t="str">
        <f t="shared" si="175"/>
        <v/>
      </c>
      <c r="V872" s="24" t="str">
        <f t="shared" si="176"/>
        <v/>
      </c>
      <c r="W872" s="23">
        <f t="shared" si="181"/>
        <v>5206</v>
      </c>
      <c r="X872" s="23" t="str">
        <f t="shared" si="177"/>
        <v/>
      </c>
      <c r="Y872" s="23" t="str">
        <f t="shared" si="178"/>
        <v/>
      </c>
      <c r="Z872" s="23" t="str">
        <f t="shared" si="179"/>
        <v/>
      </c>
      <c r="AA872" s="25" t="str">
        <f>IF($U872="","",IF(COUNTIF(HC!$C:$C,$U872)&gt;0,"Y",IF(COUNTIF($U$5:$U872,$U872)=1,"N","dup")))</f>
        <v/>
      </c>
    </row>
    <row r="873" spans="1:27" x14ac:dyDescent="0.3">
      <c r="A873" s="19" t="str">
        <f>IF(INDEX('Agents Shift'!$B:$B,ROW())="","",INDEX('Agents Shift'!$B:$B,ROW()))</f>
        <v/>
      </c>
      <c r="B873" s="20" t="str">
        <f>IF($A873="","",_xlfn.XLOOKUP($A873,HC!$A:$A,HC!$B:$B,""))</f>
        <v/>
      </c>
      <c r="C873" s="19" t="str">
        <f>IF($A873="","",_xlfn.XLOOKUP($A873,HC!$A:$A,HC!$E:$E,""))</f>
        <v/>
      </c>
      <c r="D873" s="20" t="str">
        <f>IF($A873="","",_xlfn.XLOOKUP($A873,HC!$A:$A,HC!$D:$D,""))</f>
        <v/>
      </c>
      <c r="E873" s="68" t="str">
        <f>IF(OR($A873="",$AE$3=""),"",IFERROR(IF(ISBLANK(INDEX('Agents Shift'!$F:$S,MATCH($A873,'Agents Shift'!$B:$B,0),$AE$3)),"",INDEX('Agents Shift'!$F:$S,MATCH($A873,'Agents Shift'!$B:$B,0),$AE$3)),""))</f>
        <v/>
      </c>
      <c r="F873" s="68" t="str">
        <f>IF(OR($A873="",$AE$3=""),"",IFERROR(IF(ISBLANK(INDEX('Agents Shift'!$F:$S,MATCH($A873,'Agents Shift'!$B:$B,0),$AE$3+1)),"",INDEX('Agents Shift'!$F:$S,MATCH($A873,'Agents Shift'!$B:$B,0),$AE$3+1)),""))</f>
        <v/>
      </c>
      <c r="G873" s="20" t="str">
        <f>IF($A873="","",_xlfn.XLOOKUP($A873,HC!$A:$A,HC!$C:$C,""))</f>
        <v/>
      </c>
      <c r="H873" s="20" t="str">
        <f t="shared" si="169"/>
        <v/>
      </c>
      <c r="I873" s="19" t="str">
        <f t="shared" si="170"/>
        <v/>
      </c>
      <c r="J873" s="19" t="str">
        <f>IF(OR($A873="",$H873=""),"",IF($H873="Not in Web Tool","Unmatched",_xlfn.XLOOKUP($H873,'RAW Data'!$E:$E,'RAW Data'!$F:$F,"Unmapped")))</f>
        <v/>
      </c>
      <c r="K873" s="19" t="str">
        <f t="shared" si="171"/>
        <v/>
      </c>
      <c r="M873" s="21" t="str">
        <f t="shared" si="172"/>
        <v/>
      </c>
      <c r="N873" s="21" t="str">
        <f t="shared" si="173"/>
        <v/>
      </c>
      <c r="P873" s="22" t="s">
        <v>440</v>
      </c>
      <c r="Q873" s="23">
        <v>869</v>
      </c>
      <c r="R873" s="23" t="str">
        <f>IF($C$3="Live Paste",IF($P873="","",$P873&amp;""),IF($AD$3="","",INDEX('Extraction History'!$A$3:$DT$9102,$Q873,$AD$3)&amp;""))</f>
        <v> 0  3  11</v>
      </c>
      <c r="S873" s="23">
        <f t="shared" si="180"/>
        <v>5211</v>
      </c>
      <c r="T873" s="23" t="str">
        <f t="shared" si="174"/>
        <v/>
      </c>
      <c r="U873" s="23" t="str">
        <f t="shared" si="175"/>
        <v/>
      </c>
      <c r="V873" s="24" t="str">
        <f t="shared" si="176"/>
        <v/>
      </c>
      <c r="W873" s="23">
        <f t="shared" si="181"/>
        <v>5212</v>
      </c>
      <c r="X873" s="23" t="str">
        <f t="shared" si="177"/>
        <v/>
      </c>
      <c r="Y873" s="23" t="str">
        <f t="shared" si="178"/>
        <v/>
      </c>
      <c r="Z873" s="23" t="str">
        <f t="shared" si="179"/>
        <v/>
      </c>
      <c r="AA873" s="25" t="str">
        <f>IF($U873="","",IF(COUNTIF(HC!$C:$C,$U873)&gt;0,"Y",IF(COUNTIF($U$5:$U873,$U873)=1,"N","dup")))</f>
        <v/>
      </c>
    </row>
    <row r="874" spans="1:27" x14ac:dyDescent="0.3">
      <c r="A874" s="19" t="str">
        <f>IF(INDEX('Agents Shift'!$B:$B,ROW())="","",INDEX('Agents Shift'!$B:$B,ROW()))</f>
        <v/>
      </c>
      <c r="B874" s="20" t="str">
        <f>IF($A874="","",_xlfn.XLOOKUP($A874,HC!$A:$A,HC!$B:$B,""))</f>
        <v/>
      </c>
      <c r="C874" s="19" t="str">
        <f>IF($A874="","",_xlfn.XLOOKUP($A874,HC!$A:$A,HC!$E:$E,""))</f>
        <v/>
      </c>
      <c r="D874" s="20" t="str">
        <f>IF($A874="","",_xlfn.XLOOKUP($A874,HC!$A:$A,HC!$D:$D,""))</f>
        <v/>
      </c>
      <c r="E874" s="68" t="str">
        <f>IF(OR($A874="",$AE$3=""),"",IFERROR(IF(ISBLANK(INDEX('Agents Shift'!$F:$S,MATCH($A874,'Agents Shift'!$B:$B,0),$AE$3)),"",INDEX('Agents Shift'!$F:$S,MATCH($A874,'Agents Shift'!$B:$B,0),$AE$3)),""))</f>
        <v/>
      </c>
      <c r="F874" s="68" t="str">
        <f>IF(OR($A874="",$AE$3=""),"",IFERROR(IF(ISBLANK(INDEX('Agents Shift'!$F:$S,MATCH($A874,'Agents Shift'!$B:$B,0),$AE$3+1)),"",INDEX('Agents Shift'!$F:$S,MATCH($A874,'Agents Shift'!$B:$B,0),$AE$3+1)),""))</f>
        <v/>
      </c>
      <c r="G874" s="20" t="str">
        <f>IF($A874="","",_xlfn.XLOOKUP($A874,HC!$A:$A,HC!$C:$C,""))</f>
        <v/>
      </c>
      <c r="H874" s="20" t="str">
        <f t="shared" si="169"/>
        <v/>
      </c>
      <c r="I874" s="19" t="str">
        <f t="shared" si="170"/>
        <v/>
      </c>
      <c r="J874" s="19" t="str">
        <f>IF(OR($A874="",$H874=""),"",IF($H874="Not in Web Tool","Unmatched",_xlfn.XLOOKUP($H874,'RAW Data'!$E:$E,'RAW Data'!$F:$F,"Unmapped")))</f>
        <v/>
      </c>
      <c r="K874" s="19" t="str">
        <f t="shared" si="171"/>
        <v/>
      </c>
      <c r="M874" s="21" t="str">
        <f t="shared" si="172"/>
        <v/>
      </c>
      <c r="N874" s="21" t="str">
        <f t="shared" si="173"/>
        <v/>
      </c>
      <c r="P874" s="22" t="s">
        <v>441</v>
      </c>
      <c r="Q874" s="23">
        <v>870</v>
      </c>
      <c r="R874" s="23" t="str">
        <f>IF($C$3="Live Paste",IF($P874="","",$P874&amp;""),IF($AD$3="","",INDEX('Extraction History'!$A$3:$DT$9102,$Q874,$AD$3)&amp;""))</f>
        <v> --:--:--  --:--:-- 9 June 2026 09:05 · 06:54:54</v>
      </c>
      <c r="S874" s="23">
        <f t="shared" si="180"/>
        <v>5217</v>
      </c>
      <c r="T874" s="23" t="str">
        <f t="shared" si="174"/>
        <v/>
      </c>
      <c r="U874" s="23" t="str">
        <f t="shared" si="175"/>
        <v/>
      </c>
      <c r="V874" s="24" t="str">
        <f t="shared" si="176"/>
        <v/>
      </c>
      <c r="W874" s="23">
        <f t="shared" si="181"/>
        <v>5218</v>
      </c>
      <c r="X874" s="23" t="str">
        <f t="shared" si="177"/>
        <v/>
      </c>
      <c r="Y874" s="23" t="str">
        <f t="shared" si="178"/>
        <v/>
      </c>
      <c r="Z874" s="23" t="str">
        <f t="shared" si="179"/>
        <v/>
      </c>
      <c r="AA874" s="25" t="str">
        <f>IF($U874="","",IF(COUNTIF(HC!$C:$C,$U874)&gt;0,"Y",IF(COUNTIF($U$5:$U874,$U874)=1,"N","dup")))</f>
        <v/>
      </c>
    </row>
    <row r="875" spans="1:27" x14ac:dyDescent="0.3">
      <c r="A875" s="19" t="str">
        <f>IF(INDEX('Agents Shift'!$B:$B,ROW())="","",INDEX('Agents Shift'!$B:$B,ROW()))</f>
        <v/>
      </c>
      <c r="B875" s="20" t="str">
        <f>IF($A875="","",_xlfn.XLOOKUP($A875,HC!$A:$A,HC!$B:$B,""))</f>
        <v/>
      </c>
      <c r="C875" s="19" t="str">
        <f>IF($A875="","",_xlfn.XLOOKUP($A875,HC!$A:$A,HC!$E:$E,""))</f>
        <v/>
      </c>
      <c r="D875" s="20" t="str">
        <f>IF($A875="","",_xlfn.XLOOKUP($A875,HC!$A:$A,HC!$D:$D,""))</f>
        <v/>
      </c>
      <c r="E875" s="68" t="str">
        <f>IF(OR($A875="",$AE$3=""),"",IFERROR(IF(ISBLANK(INDEX('Agents Shift'!$F:$S,MATCH($A875,'Agents Shift'!$B:$B,0),$AE$3)),"",INDEX('Agents Shift'!$F:$S,MATCH($A875,'Agents Shift'!$B:$B,0),$AE$3)),""))</f>
        <v/>
      </c>
      <c r="F875" s="68" t="str">
        <f>IF(OR($A875="",$AE$3=""),"",IFERROR(IF(ISBLANK(INDEX('Agents Shift'!$F:$S,MATCH($A875,'Agents Shift'!$B:$B,0),$AE$3+1)),"",INDEX('Agents Shift'!$F:$S,MATCH($A875,'Agents Shift'!$B:$B,0),$AE$3+1)),""))</f>
        <v/>
      </c>
      <c r="G875" s="20" t="str">
        <f>IF($A875="","",_xlfn.XLOOKUP($A875,HC!$A:$A,HC!$C:$C,""))</f>
        <v/>
      </c>
      <c r="H875" s="20" t="str">
        <f t="shared" si="169"/>
        <v/>
      </c>
      <c r="I875" s="19" t="str">
        <f t="shared" si="170"/>
        <v/>
      </c>
      <c r="J875" s="19" t="str">
        <f>IF(OR($A875="",$H875=""),"",IF($H875="Not in Web Tool","Unmatched",_xlfn.XLOOKUP($H875,'RAW Data'!$E:$E,'RAW Data'!$F:$F,"Unmapped")))</f>
        <v/>
      </c>
      <c r="K875" s="19" t="str">
        <f t="shared" si="171"/>
        <v/>
      </c>
      <c r="M875" s="21" t="str">
        <f t="shared" si="172"/>
        <v/>
      </c>
      <c r="N875" s="21" t="str">
        <f t="shared" si="173"/>
        <v/>
      </c>
      <c r="P875" s="22" t="s">
        <v>34</v>
      </c>
      <c r="Q875" s="23">
        <v>871</v>
      </c>
      <c r="R875" s="23" t="str">
        <f>IF($C$3="Live Paste",IF($P875="","",$P875&amp;""),IF($AD$3="","",INDEX('Extraction History'!$A$3:$DT$9102,$Q875,$AD$3)&amp;""))</f>
        <v>Employee State</v>
      </c>
      <c r="S875" s="23">
        <f t="shared" si="180"/>
        <v>5223</v>
      </c>
      <c r="T875" s="23" t="str">
        <f t="shared" si="174"/>
        <v/>
      </c>
      <c r="U875" s="23" t="str">
        <f t="shared" si="175"/>
        <v/>
      </c>
      <c r="V875" s="24" t="str">
        <f t="shared" si="176"/>
        <v/>
      </c>
      <c r="W875" s="23">
        <f t="shared" si="181"/>
        <v>5224</v>
      </c>
      <c r="X875" s="23" t="str">
        <f t="shared" si="177"/>
        <v/>
      </c>
      <c r="Y875" s="23" t="str">
        <f t="shared" si="178"/>
        <v/>
      </c>
      <c r="Z875" s="23" t="str">
        <f t="shared" si="179"/>
        <v/>
      </c>
      <c r="AA875" s="25" t="str">
        <f>IF($U875="","",IF(COUNTIF(HC!$C:$C,$U875)&gt;0,"Y",IF(COUNTIF($U$5:$U875,$U875)=1,"N","dup")))</f>
        <v/>
      </c>
    </row>
    <row r="876" spans="1:27" x14ac:dyDescent="0.3">
      <c r="A876" s="19" t="str">
        <f>IF(INDEX('Agents Shift'!$B:$B,ROW())="","",INDEX('Agents Shift'!$B:$B,ROW()))</f>
        <v/>
      </c>
      <c r="B876" s="20" t="str">
        <f>IF($A876="","",_xlfn.XLOOKUP($A876,HC!$A:$A,HC!$B:$B,""))</f>
        <v/>
      </c>
      <c r="C876" s="19" t="str">
        <f>IF($A876="","",_xlfn.XLOOKUP($A876,HC!$A:$A,HC!$E:$E,""))</f>
        <v/>
      </c>
      <c r="D876" s="20" t="str">
        <f>IF($A876="","",_xlfn.XLOOKUP($A876,HC!$A:$A,HC!$D:$D,""))</f>
        <v/>
      </c>
      <c r="E876" s="68" t="str">
        <f>IF(OR($A876="",$AE$3=""),"",IFERROR(IF(ISBLANK(INDEX('Agents Shift'!$F:$S,MATCH($A876,'Agents Shift'!$B:$B,0),$AE$3)),"",INDEX('Agents Shift'!$F:$S,MATCH($A876,'Agents Shift'!$B:$B,0),$AE$3)),""))</f>
        <v/>
      </c>
      <c r="F876" s="68" t="str">
        <f>IF(OR($A876="",$AE$3=""),"",IFERROR(IF(ISBLANK(INDEX('Agents Shift'!$F:$S,MATCH($A876,'Agents Shift'!$B:$B,0),$AE$3+1)),"",INDEX('Agents Shift'!$F:$S,MATCH($A876,'Agents Shift'!$B:$B,0),$AE$3+1)),""))</f>
        <v/>
      </c>
      <c r="G876" s="20" t="str">
        <f>IF($A876="","",_xlfn.XLOOKUP($A876,HC!$A:$A,HC!$C:$C,""))</f>
        <v/>
      </c>
      <c r="H876" s="20" t="str">
        <f t="shared" si="169"/>
        <v/>
      </c>
      <c r="I876" s="19" t="str">
        <f t="shared" si="170"/>
        <v/>
      </c>
      <c r="J876" s="19" t="str">
        <f>IF(OR($A876="",$H876=""),"",IF($H876="Not in Web Tool","Unmatched",_xlfn.XLOOKUP($H876,'RAW Data'!$E:$E,'RAW Data'!$F:$F,"Unmapped")))</f>
        <v/>
      </c>
      <c r="K876" s="19" t="str">
        <f t="shared" si="171"/>
        <v/>
      </c>
      <c r="M876" s="21" t="str">
        <f t="shared" si="172"/>
        <v/>
      </c>
      <c r="N876" s="21" t="str">
        <f t="shared" si="173"/>
        <v/>
      </c>
      <c r="P876" s="22" t="s">
        <v>39</v>
      </c>
      <c r="Q876" s="23">
        <v>872</v>
      </c>
      <c r="R876" s="23" t="str">
        <f>IF($C$3="Live Paste",IF($P876="","",$P876&amp;""),IF($AD$3="","",INDEX('Extraction History'!$A$3:$DT$9102,$Q876,$AD$3)&amp;""))</f>
        <v>DA</v>
      </c>
      <c r="S876" s="23">
        <f t="shared" si="180"/>
        <v>5229</v>
      </c>
      <c r="T876" s="23" t="str">
        <f t="shared" si="174"/>
        <v/>
      </c>
      <c r="U876" s="23" t="str">
        <f t="shared" si="175"/>
        <v/>
      </c>
      <c r="V876" s="24" t="str">
        <f t="shared" si="176"/>
        <v/>
      </c>
      <c r="W876" s="23">
        <f t="shared" si="181"/>
        <v>5230</v>
      </c>
      <c r="X876" s="23" t="str">
        <f t="shared" si="177"/>
        <v/>
      </c>
      <c r="Y876" s="23" t="str">
        <f t="shared" si="178"/>
        <v/>
      </c>
      <c r="Z876" s="23" t="str">
        <f t="shared" si="179"/>
        <v/>
      </c>
      <c r="AA876" s="25" t="str">
        <f>IF($U876="","",IF(COUNTIF(HC!$C:$C,$U876)&gt;0,"Y",IF(COUNTIF($U$5:$U876,$U876)=1,"N","dup")))</f>
        <v/>
      </c>
    </row>
    <row r="877" spans="1:27" x14ac:dyDescent="0.3">
      <c r="A877" s="19" t="str">
        <f>IF(INDEX('Agents Shift'!$B:$B,ROW())="","",INDEX('Agents Shift'!$B:$B,ROW()))</f>
        <v/>
      </c>
      <c r="B877" s="20" t="str">
        <f>IF($A877="","",_xlfn.XLOOKUP($A877,HC!$A:$A,HC!$B:$B,""))</f>
        <v/>
      </c>
      <c r="C877" s="19" t="str">
        <f>IF($A877="","",_xlfn.XLOOKUP($A877,HC!$A:$A,HC!$E:$E,""))</f>
        <v/>
      </c>
      <c r="D877" s="20" t="str">
        <f>IF($A877="","",_xlfn.XLOOKUP($A877,HC!$A:$A,HC!$D:$D,""))</f>
        <v/>
      </c>
      <c r="E877" s="68" t="str">
        <f>IF(OR($A877="",$AE$3=""),"",IFERROR(IF(ISBLANK(INDEX('Agents Shift'!$F:$S,MATCH($A877,'Agents Shift'!$B:$B,0),$AE$3)),"",INDEX('Agents Shift'!$F:$S,MATCH($A877,'Agents Shift'!$B:$B,0),$AE$3)),""))</f>
        <v/>
      </c>
      <c r="F877" s="68" t="str">
        <f>IF(OR($A877="",$AE$3=""),"",IFERROR(IF(ISBLANK(INDEX('Agents Shift'!$F:$S,MATCH($A877,'Agents Shift'!$B:$B,0),$AE$3+1)),"",INDEX('Agents Shift'!$F:$S,MATCH($A877,'Agents Shift'!$B:$B,0),$AE$3+1)),""))</f>
        <v/>
      </c>
      <c r="G877" s="20" t="str">
        <f>IF($A877="","",_xlfn.XLOOKUP($A877,HC!$A:$A,HC!$C:$C,""))</f>
        <v/>
      </c>
      <c r="H877" s="20" t="str">
        <f t="shared" si="169"/>
        <v/>
      </c>
      <c r="I877" s="19" t="str">
        <f t="shared" si="170"/>
        <v/>
      </c>
      <c r="J877" s="19" t="str">
        <f>IF(OR($A877="",$H877=""),"",IF($H877="Not in Web Tool","Unmatched",_xlfn.XLOOKUP($H877,'RAW Data'!$E:$E,'RAW Data'!$F:$F,"Unmapped")))</f>
        <v/>
      </c>
      <c r="K877" s="19" t="str">
        <f t="shared" si="171"/>
        <v/>
      </c>
      <c r="M877" s="21" t="str">
        <f t="shared" si="172"/>
        <v/>
      </c>
      <c r="N877" s="21" t="str">
        <f t="shared" si="173"/>
        <v/>
      </c>
      <c r="P877" s="22" t="s">
        <v>442</v>
      </c>
      <c r="Q877" s="23">
        <v>873</v>
      </c>
      <c r="R877" s="23" t="str">
        <f>IF($C$3="Live Paste",IF($P877="","",$P877&amp;""),IF($AD$3="","",INDEX('Extraction History'!$A$3:$DT$9102,$Q877,$AD$3)&amp;""))</f>
        <v>Dummy_USR 36 25239</v>
      </c>
      <c r="S877" s="23">
        <f t="shared" si="180"/>
        <v>5235</v>
      </c>
      <c r="T877" s="23" t="str">
        <f t="shared" si="174"/>
        <v/>
      </c>
      <c r="U877" s="23" t="str">
        <f t="shared" si="175"/>
        <v/>
      </c>
      <c r="V877" s="24" t="str">
        <f t="shared" si="176"/>
        <v/>
      </c>
      <c r="W877" s="23">
        <f t="shared" si="181"/>
        <v>5236</v>
      </c>
      <c r="X877" s="23" t="str">
        <f t="shared" si="177"/>
        <v/>
      </c>
      <c r="Y877" s="23" t="str">
        <f t="shared" si="178"/>
        <v/>
      </c>
      <c r="Z877" s="23" t="str">
        <f t="shared" si="179"/>
        <v/>
      </c>
      <c r="AA877" s="25" t="str">
        <f>IF($U877="","",IF(COUNTIF(HC!$C:$C,$U877)&gt;0,"Y",IF(COUNTIF($U$5:$U877,$U877)=1,"N","dup")))</f>
        <v/>
      </c>
    </row>
    <row r="878" spans="1:27" x14ac:dyDescent="0.3">
      <c r="A878" s="19" t="str">
        <f>IF(INDEX('Agents Shift'!$B:$B,ROW())="","",INDEX('Agents Shift'!$B:$B,ROW()))</f>
        <v/>
      </c>
      <c r="B878" s="20" t="str">
        <f>IF($A878="","",_xlfn.XLOOKUP($A878,HC!$A:$A,HC!$B:$B,""))</f>
        <v/>
      </c>
      <c r="C878" s="19" t="str">
        <f>IF($A878="","",_xlfn.XLOOKUP($A878,HC!$A:$A,HC!$E:$E,""))</f>
        <v/>
      </c>
      <c r="D878" s="20" t="str">
        <f>IF($A878="","",_xlfn.XLOOKUP($A878,HC!$A:$A,HC!$D:$D,""))</f>
        <v/>
      </c>
      <c r="E878" s="68" t="str">
        <f>IF(OR($A878="",$AE$3=""),"",IFERROR(IF(ISBLANK(INDEX('Agents Shift'!$F:$S,MATCH($A878,'Agents Shift'!$B:$B,0),$AE$3)),"",INDEX('Agents Shift'!$F:$S,MATCH($A878,'Agents Shift'!$B:$B,0),$AE$3)),""))</f>
        <v/>
      </c>
      <c r="F878" s="68" t="str">
        <f>IF(OR($A878="",$AE$3=""),"",IFERROR(IF(ISBLANK(INDEX('Agents Shift'!$F:$S,MATCH($A878,'Agents Shift'!$B:$B,0),$AE$3+1)),"",INDEX('Agents Shift'!$F:$S,MATCH($A878,'Agents Shift'!$B:$B,0),$AE$3+1)),""))</f>
        <v/>
      </c>
      <c r="G878" s="20" t="str">
        <f>IF($A878="","",_xlfn.XLOOKUP($A878,HC!$A:$A,HC!$C:$C,""))</f>
        <v/>
      </c>
      <c r="H878" s="20" t="str">
        <f t="shared" si="169"/>
        <v/>
      </c>
      <c r="I878" s="19" t="str">
        <f t="shared" si="170"/>
        <v/>
      </c>
      <c r="J878" s="19" t="str">
        <f>IF(OR($A878="",$H878=""),"",IF($H878="Not in Web Tool","Unmatched",_xlfn.XLOOKUP($H878,'RAW Data'!$E:$E,'RAW Data'!$F:$F,"Unmapped")))</f>
        <v/>
      </c>
      <c r="K878" s="19" t="str">
        <f t="shared" si="171"/>
        <v/>
      </c>
      <c r="M878" s="21" t="str">
        <f t="shared" si="172"/>
        <v/>
      </c>
      <c r="N878" s="21" t="str">
        <f t="shared" si="173"/>
        <v/>
      </c>
      <c r="P878" s="22" t="s">
        <v>443</v>
      </c>
      <c r="Q878" s="23">
        <v>874</v>
      </c>
      <c r="R878" s="23" t="str">
        <f>IF($C$3="Live Paste",IF($P878="","",$P878&amp;""),IF($AD$3="","",INDEX('Extraction History'!$A$3:$DT$9102,$Q878,$AD$3)&amp;""))</f>
        <v>ACD · 06:07</v>
      </c>
      <c r="S878" s="23">
        <f t="shared" si="180"/>
        <v>5241</v>
      </c>
      <c r="T878" s="23" t="str">
        <f t="shared" si="174"/>
        <v/>
      </c>
      <c r="U878" s="23" t="str">
        <f t="shared" si="175"/>
        <v/>
      </c>
      <c r="V878" s="24" t="str">
        <f t="shared" si="176"/>
        <v/>
      </c>
      <c r="W878" s="23">
        <f t="shared" si="181"/>
        <v>5242</v>
      </c>
      <c r="X878" s="23" t="str">
        <f t="shared" si="177"/>
        <v/>
      </c>
      <c r="Y878" s="23" t="str">
        <f t="shared" si="178"/>
        <v/>
      </c>
      <c r="Z878" s="23" t="str">
        <f t="shared" si="179"/>
        <v/>
      </c>
      <c r="AA878" s="25" t="str">
        <f>IF($U878="","",IF(COUNTIF(HC!$C:$C,$U878)&gt;0,"Y",IF(COUNTIF($U$5:$U878,$U878)=1,"N","dup")))</f>
        <v/>
      </c>
    </row>
    <row r="879" spans="1:27" x14ac:dyDescent="0.3">
      <c r="A879" s="19" t="str">
        <f>IF(INDEX('Agents Shift'!$B:$B,ROW())="","",INDEX('Agents Shift'!$B:$B,ROW()))</f>
        <v/>
      </c>
      <c r="B879" s="20" t="str">
        <f>IF($A879="","",_xlfn.XLOOKUP($A879,HC!$A:$A,HC!$B:$B,""))</f>
        <v/>
      </c>
      <c r="C879" s="19" t="str">
        <f>IF($A879="","",_xlfn.XLOOKUP($A879,HC!$A:$A,HC!$E:$E,""))</f>
        <v/>
      </c>
      <c r="D879" s="20" t="str">
        <f>IF($A879="","",_xlfn.XLOOKUP($A879,HC!$A:$A,HC!$D:$D,""))</f>
        <v/>
      </c>
      <c r="E879" s="68" t="str">
        <f>IF(OR($A879="",$AE$3=""),"",IFERROR(IF(ISBLANK(INDEX('Agents Shift'!$F:$S,MATCH($A879,'Agents Shift'!$B:$B,0),$AE$3)),"",INDEX('Agents Shift'!$F:$S,MATCH($A879,'Agents Shift'!$B:$B,0),$AE$3)),""))</f>
        <v/>
      </c>
      <c r="F879" s="68" t="str">
        <f>IF(OR($A879="",$AE$3=""),"",IFERROR(IF(ISBLANK(INDEX('Agents Shift'!$F:$S,MATCH($A879,'Agents Shift'!$B:$B,0),$AE$3+1)),"",INDEX('Agents Shift'!$F:$S,MATCH($A879,'Agents Shift'!$B:$B,0),$AE$3+1)),""))</f>
        <v/>
      </c>
      <c r="G879" s="20" t="str">
        <f>IF($A879="","",_xlfn.XLOOKUP($A879,HC!$A:$A,HC!$C:$C,""))</f>
        <v/>
      </c>
      <c r="H879" s="20" t="str">
        <f t="shared" si="169"/>
        <v/>
      </c>
      <c r="I879" s="19" t="str">
        <f t="shared" si="170"/>
        <v/>
      </c>
      <c r="J879" s="19" t="str">
        <f>IF(OR($A879="",$H879=""),"",IF($H879="Not in Web Tool","Unmatched",_xlfn.XLOOKUP($H879,'RAW Data'!$E:$E,'RAW Data'!$F:$F,"Unmapped")))</f>
        <v/>
      </c>
      <c r="K879" s="19" t="str">
        <f t="shared" si="171"/>
        <v/>
      </c>
      <c r="M879" s="21" t="str">
        <f t="shared" si="172"/>
        <v/>
      </c>
      <c r="N879" s="21" t="str">
        <f t="shared" si="173"/>
        <v/>
      </c>
      <c r="P879" s="22" t="s">
        <v>444</v>
      </c>
      <c r="Q879" s="23">
        <v>875</v>
      </c>
      <c r="R879" s="23" t="str">
        <f>IF($C$3="Live Paste",IF($P879="","",$P879&amp;""),IF($AD$3="","",INDEX('Extraction History'!$A$3:$DT$9102,$Q879,$AD$3)&amp;""))</f>
        <v> 2  3  7</v>
      </c>
      <c r="S879" s="23">
        <f t="shared" si="180"/>
        <v>5247</v>
      </c>
      <c r="T879" s="23" t="str">
        <f t="shared" si="174"/>
        <v/>
      </c>
      <c r="U879" s="23" t="str">
        <f t="shared" si="175"/>
        <v/>
      </c>
      <c r="V879" s="24" t="str">
        <f t="shared" si="176"/>
        <v/>
      </c>
      <c r="W879" s="23">
        <f t="shared" si="181"/>
        <v>5248</v>
      </c>
      <c r="X879" s="23" t="str">
        <f t="shared" si="177"/>
        <v/>
      </c>
      <c r="Y879" s="23" t="str">
        <f t="shared" si="178"/>
        <v/>
      </c>
      <c r="Z879" s="23" t="str">
        <f t="shared" si="179"/>
        <v/>
      </c>
      <c r="AA879" s="25" t="str">
        <f>IF($U879="","",IF(COUNTIF(HC!$C:$C,$U879)&gt;0,"Y",IF(COUNTIF($U$5:$U879,$U879)=1,"N","dup")))</f>
        <v/>
      </c>
    </row>
    <row r="880" spans="1:27" x14ac:dyDescent="0.3">
      <c r="A880" s="19" t="str">
        <f>IF(INDEX('Agents Shift'!$B:$B,ROW())="","",INDEX('Agents Shift'!$B:$B,ROW()))</f>
        <v/>
      </c>
      <c r="B880" s="20" t="str">
        <f>IF($A880="","",_xlfn.XLOOKUP($A880,HC!$A:$A,HC!$B:$B,""))</f>
        <v/>
      </c>
      <c r="C880" s="19" t="str">
        <f>IF($A880="","",_xlfn.XLOOKUP($A880,HC!$A:$A,HC!$E:$E,""))</f>
        <v/>
      </c>
      <c r="D880" s="20" t="str">
        <f>IF($A880="","",_xlfn.XLOOKUP($A880,HC!$A:$A,HC!$D:$D,""))</f>
        <v/>
      </c>
      <c r="E880" s="68" t="str">
        <f>IF(OR($A880="",$AE$3=""),"",IFERROR(IF(ISBLANK(INDEX('Agents Shift'!$F:$S,MATCH($A880,'Agents Shift'!$B:$B,0),$AE$3)),"",INDEX('Agents Shift'!$F:$S,MATCH($A880,'Agents Shift'!$B:$B,0),$AE$3)),""))</f>
        <v/>
      </c>
      <c r="F880" s="68" t="str">
        <f>IF(OR($A880="",$AE$3=""),"",IFERROR(IF(ISBLANK(INDEX('Agents Shift'!$F:$S,MATCH($A880,'Agents Shift'!$B:$B,0),$AE$3+1)),"",INDEX('Agents Shift'!$F:$S,MATCH($A880,'Agents Shift'!$B:$B,0),$AE$3+1)),""))</f>
        <v/>
      </c>
      <c r="G880" s="20" t="str">
        <f>IF($A880="","",_xlfn.XLOOKUP($A880,HC!$A:$A,HC!$C:$C,""))</f>
        <v/>
      </c>
      <c r="H880" s="20" t="str">
        <f t="shared" si="169"/>
        <v/>
      </c>
      <c r="I880" s="19" t="str">
        <f t="shared" si="170"/>
        <v/>
      </c>
      <c r="J880" s="19" t="str">
        <f>IF(OR($A880="",$H880=""),"",IF($H880="Not in Web Tool","Unmatched",_xlfn.XLOOKUP($H880,'RAW Data'!$E:$E,'RAW Data'!$F:$F,"Unmapped")))</f>
        <v/>
      </c>
      <c r="K880" s="19" t="str">
        <f t="shared" si="171"/>
        <v/>
      </c>
      <c r="M880" s="21" t="str">
        <f t="shared" si="172"/>
        <v/>
      </c>
      <c r="N880" s="21" t="str">
        <f t="shared" si="173"/>
        <v/>
      </c>
      <c r="P880" s="22" t="s">
        <v>445</v>
      </c>
      <c r="Q880" s="23">
        <v>876</v>
      </c>
      <c r="R880" s="23" t="str">
        <f>IF($C$3="Live Paste",IF($P880="","",$P880&amp;""),IF($AD$3="","",INDEX('Extraction History'!$A$3:$DT$9102,$Q880,$AD$3)&amp;""))</f>
        <v> --:--:--  --:--:-- 9 June 2026 10:54 · 05:05:20</v>
      </c>
      <c r="S880" s="23">
        <f t="shared" si="180"/>
        <v>5253</v>
      </c>
      <c r="T880" s="23" t="str">
        <f t="shared" si="174"/>
        <v/>
      </c>
      <c r="U880" s="23" t="str">
        <f t="shared" si="175"/>
        <v/>
      </c>
      <c r="V880" s="24" t="str">
        <f t="shared" si="176"/>
        <v/>
      </c>
      <c r="W880" s="23">
        <f t="shared" si="181"/>
        <v>5254</v>
      </c>
      <c r="X880" s="23" t="str">
        <f t="shared" si="177"/>
        <v/>
      </c>
      <c r="Y880" s="23" t="str">
        <f t="shared" si="178"/>
        <v/>
      </c>
      <c r="Z880" s="23" t="str">
        <f t="shared" si="179"/>
        <v/>
      </c>
      <c r="AA880" s="25" t="str">
        <f>IF($U880="","",IF(COUNTIF(HC!$C:$C,$U880)&gt;0,"Y",IF(COUNTIF($U$5:$U880,$U880)=1,"N","dup")))</f>
        <v/>
      </c>
    </row>
    <row r="881" spans="1:27" x14ac:dyDescent="0.3">
      <c r="A881" s="19" t="str">
        <f>IF(INDEX('Agents Shift'!$B:$B,ROW())="","",INDEX('Agents Shift'!$B:$B,ROW()))</f>
        <v/>
      </c>
      <c r="B881" s="20" t="str">
        <f>IF($A881="","",_xlfn.XLOOKUP($A881,HC!$A:$A,HC!$B:$B,""))</f>
        <v/>
      </c>
      <c r="C881" s="19" t="str">
        <f>IF($A881="","",_xlfn.XLOOKUP($A881,HC!$A:$A,HC!$E:$E,""))</f>
        <v/>
      </c>
      <c r="D881" s="20" t="str">
        <f>IF($A881="","",_xlfn.XLOOKUP($A881,HC!$A:$A,HC!$D:$D,""))</f>
        <v/>
      </c>
      <c r="E881" s="68" t="str">
        <f>IF(OR($A881="",$AE$3=""),"",IFERROR(IF(ISBLANK(INDEX('Agents Shift'!$F:$S,MATCH($A881,'Agents Shift'!$B:$B,0),$AE$3)),"",INDEX('Agents Shift'!$F:$S,MATCH($A881,'Agents Shift'!$B:$B,0),$AE$3)),""))</f>
        <v/>
      </c>
      <c r="F881" s="68" t="str">
        <f>IF(OR($A881="",$AE$3=""),"",IFERROR(IF(ISBLANK(INDEX('Agents Shift'!$F:$S,MATCH($A881,'Agents Shift'!$B:$B,0),$AE$3+1)),"",INDEX('Agents Shift'!$F:$S,MATCH($A881,'Agents Shift'!$B:$B,0),$AE$3+1)),""))</f>
        <v/>
      </c>
      <c r="G881" s="20" t="str">
        <f>IF($A881="","",_xlfn.XLOOKUP($A881,HC!$A:$A,HC!$C:$C,""))</f>
        <v/>
      </c>
      <c r="H881" s="20" t="str">
        <f t="shared" si="169"/>
        <v/>
      </c>
      <c r="I881" s="19" t="str">
        <f t="shared" si="170"/>
        <v/>
      </c>
      <c r="J881" s="19" t="str">
        <f>IF(OR($A881="",$H881=""),"",IF($H881="Not in Web Tool","Unmatched",_xlfn.XLOOKUP($H881,'RAW Data'!$E:$E,'RAW Data'!$F:$F,"Unmapped")))</f>
        <v/>
      </c>
      <c r="K881" s="19" t="str">
        <f t="shared" si="171"/>
        <v/>
      </c>
      <c r="M881" s="21" t="str">
        <f t="shared" si="172"/>
        <v/>
      </c>
      <c r="N881" s="21" t="str">
        <f t="shared" si="173"/>
        <v/>
      </c>
      <c r="P881" s="22" t="s">
        <v>34</v>
      </c>
      <c r="Q881" s="23">
        <v>877</v>
      </c>
      <c r="R881" s="23" t="str">
        <f>IF($C$3="Live Paste",IF($P881="","",$P881&amp;""),IF($AD$3="","",INDEX('Extraction History'!$A$3:$DT$9102,$Q881,$AD$3)&amp;""))</f>
        <v>Employee State</v>
      </c>
      <c r="S881" s="23">
        <f t="shared" si="180"/>
        <v>5259</v>
      </c>
      <c r="T881" s="23" t="str">
        <f t="shared" si="174"/>
        <v/>
      </c>
      <c r="U881" s="23" t="str">
        <f t="shared" si="175"/>
        <v/>
      </c>
      <c r="V881" s="24" t="str">
        <f t="shared" si="176"/>
        <v/>
      </c>
      <c r="W881" s="23">
        <f t="shared" si="181"/>
        <v>5260</v>
      </c>
      <c r="X881" s="23" t="str">
        <f t="shared" si="177"/>
        <v/>
      </c>
      <c r="Y881" s="23" t="str">
        <f t="shared" si="178"/>
        <v/>
      </c>
      <c r="Z881" s="23" t="str">
        <f t="shared" si="179"/>
        <v/>
      </c>
      <c r="AA881" s="25" t="str">
        <f>IF($U881="","",IF(COUNTIF(HC!$C:$C,$U881)&gt;0,"Y",IF(COUNTIF($U$5:$U881,$U881)=1,"N","dup")))</f>
        <v/>
      </c>
    </row>
    <row r="882" spans="1:27" x14ac:dyDescent="0.3">
      <c r="A882" s="19" t="str">
        <f>IF(INDEX('Agents Shift'!$B:$B,ROW())="","",INDEX('Agents Shift'!$B:$B,ROW()))</f>
        <v/>
      </c>
      <c r="B882" s="20" t="str">
        <f>IF($A882="","",_xlfn.XLOOKUP($A882,HC!$A:$A,HC!$B:$B,""))</f>
        <v/>
      </c>
      <c r="C882" s="19" t="str">
        <f>IF($A882="","",_xlfn.XLOOKUP($A882,HC!$A:$A,HC!$E:$E,""))</f>
        <v/>
      </c>
      <c r="D882" s="20" t="str">
        <f>IF($A882="","",_xlfn.XLOOKUP($A882,HC!$A:$A,HC!$D:$D,""))</f>
        <v/>
      </c>
      <c r="E882" s="68" t="str">
        <f>IF(OR($A882="",$AE$3=""),"",IFERROR(IF(ISBLANK(INDEX('Agents Shift'!$F:$S,MATCH($A882,'Agents Shift'!$B:$B,0),$AE$3)),"",INDEX('Agents Shift'!$F:$S,MATCH($A882,'Agents Shift'!$B:$B,0),$AE$3)),""))</f>
        <v/>
      </c>
      <c r="F882" s="68" t="str">
        <f>IF(OR($A882="",$AE$3=""),"",IFERROR(IF(ISBLANK(INDEX('Agents Shift'!$F:$S,MATCH($A882,'Agents Shift'!$B:$B,0),$AE$3+1)),"",INDEX('Agents Shift'!$F:$S,MATCH($A882,'Agents Shift'!$B:$B,0),$AE$3+1)),""))</f>
        <v/>
      </c>
      <c r="G882" s="20" t="str">
        <f>IF($A882="","",_xlfn.XLOOKUP($A882,HC!$A:$A,HC!$C:$C,""))</f>
        <v/>
      </c>
      <c r="H882" s="20" t="str">
        <f t="shared" si="169"/>
        <v/>
      </c>
      <c r="I882" s="19" t="str">
        <f t="shared" si="170"/>
        <v/>
      </c>
      <c r="J882" s="19" t="str">
        <f>IF(OR($A882="",$H882=""),"",IF($H882="Not in Web Tool","Unmatched",_xlfn.XLOOKUP($H882,'RAW Data'!$E:$E,'RAW Data'!$F:$F,"Unmapped")))</f>
        <v/>
      </c>
      <c r="K882" s="19" t="str">
        <f t="shared" si="171"/>
        <v/>
      </c>
      <c r="M882" s="21" t="str">
        <f t="shared" si="172"/>
        <v/>
      </c>
      <c r="N882" s="21" t="str">
        <f t="shared" si="173"/>
        <v/>
      </c>
      <c r="P882" s="22" t="s">
        <v>39</v>
      </c>
      <c r="Q882" s="23">
        <v>878</v>
      </c>
      <c r="R882" s="23" t="str">
        <f>IF($C$3="Live Paste",IF($P882="","",$P882&amp;""),IF($AD$3="","",INDEX('Extraction History'!$A$3:$DT$9102,$Q882,$AD$3)&amp;""))</f>
        <v>DA</v>
      </c>
      <c r="S882" s="23">
        <f t="shared" si="180"/>
        <v>5265</v>
      </c>
      <c r="T882" s="23" t="str">
        <f t="shared" si="174"/>
        <v/>
      </c>
      <c r="U882" s="23" t="str">
        <f t="shared" si="175"/>
        <v/>
      </c>
      <c r="V882" s="24" t="str">
        <f t="shared" si="176"/>
        <v/>
      </c>
      <c r="W882" s="23">
        <f t="shared" si="181"/>
        <v>5266</v>
      </c>
      <c r="X882" s="23" t="str">
        <f t="shared" si="177"/>
        <v/>
      </c>
      <c r="Y882" s="23" t="str">
        <f t="shared" si="178"/>
        <v/>
      </c>
      <c r="Z882" s="23" t="str">
        <f t="shared" si="179"/>
        <v/>
      </c>
      <c r="AA882" s="25" t="str">
        <f>IF($U882="","",IF(COUNTIF(HC!$C:$C,$U882)&gt;0,"Y",IF(COUNTIF($U$5:$U882,$U882)=1,"N","dup")))</f>
        <v/>
      </c>
    </row>
    <row r="883" spans="1:27" x14ac:dyDescent="0.3">
      <c r="A883" s="19" t="str">
        <f>IF(INDEX('Agents Shift'!$B:$B,ROW())="","",INDEX('Agents Shift'!$B:$B,ROW()))</f>
        <v/>
      </c>
      <c r="B883" s="20" t="str">
        <f>IF($A883="","",_xlfn.XLOOKUP($A883,HC!$A:$A,HC!$B:$B,""))</f>
        <v/>
      </c>
      <c r="C883" s="19" t="str">
        <f>IF($A883="","",_xlfn.XLOOKUP($A883,HC!$A:$A,HC!$E:$E,""))</f>
        <v/>
      </c>
      <c r="D883" s="20" t="str">
        <f>IF($A883="","",_xlfn.XLOOKUP($A883,HC!$A:$A,HC!$D:$D,""))</f>
        <v/>
      </c>
      <c r="E883" s="68" t="str">
        <f>IF(OR($A883="",$AE$3=""),"",IFERROR(IF(ISBLANK(INDEX('Agents Shift'!$F:$S,MATCH($A883,'Agents Shift'!$B:$B,0),$AE$3)),"",INDEX('Agents Shift'!$F:$S,MATCH($A883,'Agents Shift'!$B:$B,0),$AE$3)),""))</f>
        <v/>
      </c>
      <c r="F883" s="68" t="str">
        <f>IF(OR($A883="",$AE$3=""),"",IFERROR(IF(ISBLANK(INDEX('Agents Shift'!$F:$S,MATCH($A883,'Agents Shift'!$B:$B,0),$AE$3+1)),"",INDEX('Agents Shift'!$F:$S,MATCH($A883,'Agents Shift'!$B:$B,0),$AE$3+1)),""))</f>
        <v/>
      </c>
      <c r="G883" s="20" t="str">
        <f>IF($A883="","",_xlfn.XLOOKUP($A883,HC!$A:$A,HC!$C:$C,""))</f>
        <v/>
      </c>
      <c r="H883" s="20" t="str">
        <f t="shared" si="169"/>
        <v/>
      </c>
      <c r="I883" s="19" t="str">
        <f t="shared" si="170"/>
        <v/>
      </c>
      <c r="J883" s="19" t="str">
        <f>IF(OR($A883="",$H883=""),"",IF($H883="Not in Web Tool","Unmatched",_xlfn.XLOOKUP($H883,'RAW Data'!$E:$E,'RAW Data'!$F:$F,"Unmapped")))</f>
        <v/>
      </c>
      <c r="K883" s="19" t="str">
        <f t="shared" si="171"/>
        <v/>
      </c>
      <c r="M883" s="21" t="str">
        <f t="shared" si="172"/>
        <v/>
      </c>
      <c r="N883" s="21" t="str">
        <f t="shared" si="173"/>
        <v/>
      </c>
      <c r="P883" s="22" t="s">
        <v>446</v>
      </c>
      <c r="Q883" s="23">
        <v>879</v>
      </c>
      <c r="R883" s="23" t="str">
        <f>IF($C$3="Live Paste",IF($P883="","",$P883&amp;""),IF($AD$3="","",INDEX('Extraction History'!$A$3:$DT$9102,$Q883,$AD$3)&amp;""))</f>
        <v>Dummy_USR 34 29055</v>
      </c>
      <c r="S883" s="23">
        <f t="shared" si="180"/>
        <v>5271</v>
      </c>
      <c r="T883" s="23" t="str">
        <f t="shared" si="174"/>
        <v/>
      </c>
      <c r="U883" s="23" t="str">
        <f t="shared" si="175"/>
        <v/>
      </c>
      <c r="V883" s="24" t="str">
        <f t="shared" si="176"/>
        <v/>
      </c>
      <c r="W883" s="23">
        <f t="shared" si="181"/>
        <v>5272</v>
      </c>
      <c r="X883" s="23" t="str">
        <f t="shared" si="177"/>
        <v/>
      </c>
      <c r="Y883" s="23" t="str">
        <f t="shared" si="178"/>
        <v/>
      </c>
      <c r="Z883" s="23" t="str">
        <f t="shared" si="179"/>
        <v/>
      </c>
      <c r="AA883" s="25" t="str">
        <f>IF($U883="","",IF(COUNTIF(HC!$C:$C,$U883)&gt;0,"Y",IF(COUNTIF($U$5:$U883,$U883)=1,"N","dup")))</f>
        <v/>
      </c>
    </row>
    <row r="884" spans="1:27" x14ac:dyDescent="0.3">
      <c r="A884" s="19" t="str">
        <f>IF(INDEX('Agents Shift'!$B:$B,ROW())="","",INDEX('Agents Shift'!$B:$B,ROW()))</f>
        <v/>
      </c>
      <c r="B884" s="20" t="str">
        <f>IF($A884="","",_xlfn.XLOOKUP($A884,HC!$A:$A,HC!$B:$B,""))</f>
        <v/>
      </c>
      <c r="C884" s="19" t="str">
        <f>IF($A884="","",_xlfn.XLOOKUP($A884,HC!$A:$A,HC!$E:$E,""))</f>
        <v/>
      </c>
      <c r="D884" s="20" t="str">
        <f>IF($A884="","",_xlfn.XLOOKUP($A884,HC!$A:$A,HC!$D:$D,""))</f>
        <v/>
      </c>
      <c r="E884" s="68" t="str">
        <f>IF(OR($A884="",$AE$3=""),"",IFERROR(IF(ISBLANK(INDEX('Agents Shift'!$F:$S,MATCH($A884,'Agents Shift'!$B:$B,0),$AE$3)),"",INDEX('Agents Shift'!$F:$S,MATCH($A884,'Agents Shift'!$B:$B,0),$AE$3)),""))</f>
        <v/>
      </c>
      <c r="F884" s="68" t="str">
        <f>IF(OR($A884="",$AE$3=""),"",IFERROR(IF(ISBLANK(INDEX('Agents Shift'!$F:$S,MATCH($A884,'Agents Shift'!$B:$B,0),$AE$3+1)),"",INDEX('Agents Shift'!$F:$S,MATCH($A884,'Agents Shift'!$B:$B,0),$AE$3+1)),""))</f>
        <v/>
      </c>
      <c r="G884" s="20" t="str">
        <f>IF($A884="","",_xlfn.XLOOKUP($A884,HC!$A:$A,HC!$C:$C,""))</f>
        <v/>
      </c>
      <c r="H884" s="20" t="str">
        <f t="shared" si="169"/>
        <v/>
      </c>
      <c r="I884" s="19" t="str">
        <f t="shared" si="170"/>
        <v/>
      </c>
      <c r="J884" s="19" t="str">
        <f>IF(OR($A884="",$H884=""),"",IF($H884="Not in Web Tool","Unmatched",_xlfn.XLOOKUP($H884,'RAW Data'!$E:$E,'RAW Data'!$F:$F,"Unmapped")))</f>
        <v/>
      </c>
      <c r="K884" s="19" t="str">
        <f t="shared" si="171"/>
        <v/>
      </c>
      <c r="M884" s="21" t="str">
        <f t="shared" si="172"/>
        <v/>
      </c>
      <c r="N884" s="21" t="str">
        <f t="shared" si="173"/>
        <v/>
      </c>
      <c r="P884" s="22" t="s">
        <v>447</v>
      </c>
      <c r="Q884" s="23">
        <v>880</v>
      </c>
      <c r="R884" s="23" t="str">
        <f>IF($C$3="Live Paste",IF($P884="","",$P884&amp;""),IF($AD$3="","",INDEX('Extraction History'!$A$3:$DT$9102,$Q884,$AD$3)&amp;""))</f>
        <v>Offline · 14:59:47</v>
      </c>
      <c r="S884" s="23">
        <f t="shared" si="180"/>
        <v>5277</v>
      </c>
      <c r="T884" s="23" t="str">
        <f t="shared" si="174"/>
        <v/>
      </c>
      <c r="U884" s="23" t="str">
        <f t="shared" si="175"/>
        <v/>
      </c>
      <c r="V884" s="24" t="str">
        <f t="shared" si="176"/>
        <v/>
      </c>
      <c r="W884" s="23">
        <f t="shared" si="181"/>
        <v>5278</v>
      </c>
      <c r="X884" s="23" t="str">
        <f t="shared" si="177"/>
        <v/>
      </c>
      <c r="Y884" s="23" t="str">
        <f t="shared" si="178"/>
        <v/>
      </c>
      <c r="Z884" s="23" t="str">
        <f t="shared" si="179"/>
        <v/>
      </c>
      <c r="AA884" s="25" t="str">
        <f>IF($U884="","",IF(COUNTIF(HC!$C:$C,$U884)&gt;0,"Y",IF(COUNTIF($U$5:$U884,$U884)=1,"N","dup")))</f>
        <v/>
      </c>
    </row>
    <row r="885" spans="1:27" x14ac:dyDescent="0.3">
      <c r="A885" s="19" t="str">
        <f>IF(INDEX('Agents Shift'!$B:$B,ROW())="","",INDEX('Agents Shift'!$B:$B,ROW()))</f>
        <v/>
      </c>
      <c r="B885" s="20" t="str">
        <f>IF($A885="","",_xlfn.XLOOKUP($A885,HC!$A:$A,HC!$B:$B,""))</f>
        <v/>
      </c>
      <c r="C885" s="19" t="str">
        <f>IF($A885="","",_xlfn.XLOOKUP($A885,HC!$A:$A,HC!$E:$E,""))</f>
        <v/>
      </c>
      <c r="D885" s="20" t="str">
        <f>IF($A885="","",_xlfn.XLOOKUP($A885,HC!$A:$A,HC!$D:$D,""))</f>
        <v/>
      </c>
      <c r="E885" s="68" t="str">
        <f>IF(OR($A885="",$AE$3=""),"",IFERROR(IF(ISBLANK(INDEX('Agents Shift'!$F:$S,MATCH($A885,'Agents Shift'!$B:$B,0),$AE$3)),"",INDEX('Agents Shift'!$F:$S,MATCH($A885,'Agents Shift'!$B:$B,0),$AE$3)),""))</f>
        <v/>
      </c>
      <c r="F885" s="68" t="str">
        <f>IF(OR($A885="",$AE$3=""),"",IFERROR(IF(ISBLANK(INDEX('Agents Shift'!$F:$S,MATCH($A885,'Agents Shift'!$B:$B,0),$AE$3+1)),"",INDEX('Agents Shift'!$F:$S,MATCH($A885,'Agents Shift'!$B:$B,0),$AE$3+1)),""))</f>
        <v/>
      </c>
      <c r="G885" s="20" t="str">
        <f>IF($A885="","",_xlfn.XLOOKUP($A885,HC!$A:$A,HC!$C:$C,""))</f>
        <v/>
      </c>
      <c r="H885" s="20" t="str">
        <f t="shared" si="169"/>
        <v/>
      </c>
      <c r="I885" s="19" t="str">
        <f t="shared" si="170"/>
        <v/>
      </c>
      <c r="J885" s="19" t="str">
        <f>IF(OR($A885="",$H885=""),"",IF($H885="Not in Web Tool","Unmatched",_xlfn.XLOOKUP($H885,'RAW Data'!$E:$E,'RAW Data'!$F:$F,"Unmapped")))</f>
        <v/>
      </c>
      <c r="K885" s="19" t="str">
        <f t="shared" si="171"/>
        <v/>
      </c>
      <c r="M885" s="21" t="str">
        <f t="shared" si="172"/>
        <v/>
      </c>
      <c r="N885" s="21" t="str">
        <f t="shared" si="173"/>
        <v/>
      </c>
      <c r="P885" s="22" t="s">
        <v>119</v>
      </c>
      <c r="Q885" s="23">
        <v>881</v>
      </c>
      <c r="R885" s="23" t="str">
        <f>IF($C$3="Live Paste",IF($P885="","",$P885&amp;""),IF($AD$3="","",INDEX('Extraction History'!$A$3:$DT$9102,$Q885,$AD$3)&amp;""))</f>
        <v> 0  0  0</v>
      </c>
      <c r="S885" s="23">
        <f t="shared" si="180"/>
        <v>5283</v>
      </c>
      <c r="T885" s="23" t="str">
        <f t="shared" si="174"/>
        <v/>
      </c>
      <c r="U885" s="23" t="str">
        <f t="shared" si="175"/>
        <v/>
      </c>
      <c r="V885" s="24" t="str">
        <f t="shared" si="176"/>
        <v/>
      </c>
      <c r="W885" s="23">
        <f t="shared" si="181"/>
        <v>5284</v>
      </c>
      <c r="X885" s="23" t="str">
        <f t="shared" si="177"/>
        <v/>
      </c>
      <c r="Y885" s="23" t="str">
        <f t="shared" si="178"/>
        <v/>
      </c>
      <c r="Z885" s="23" t="str">
        <f t="shared" si="179"/>
        <v/>
      </c>
      <c r="AA885" s="25" t="str">
        <f>IF($U885="","",IF(COUNTIF(HC!$C:$C,$U885)&gt;0,"Y",IF(COUNTIF($U$5:$U885,$U885)=1,"N","dup")))</f>
        <v/>
      </c>
    </row>
    <row r="886" spans="1:27" x14ac:dyDescent="0.3">
      <c r="A886" s="19" t="str">
        <f>IF(INDEX('Agents Shift'!$B:$B,ROW())="","",INDEX('Agents Shift'!$B:$B,ROW()))</f>
        <v/>
      </c>
      <c r="B886" s="20" t="str">
        <f>IF($A886="","",_xlfn.XLOOKUP($A886,HC!$A:$A,HC!$B:$B,""))</f>
        <v/>
      </c>
      <c r="C886" s="19" t="str">
        <f>IF($A886="","",_xlfn.XLOOKUP($A886,HC!$A:$A,HC!$E:$E,""))</f>
        <v/>
      </c>
      <c r="D886" s="20" t="str">
        <f>IF($A886="","",_xlfn.XLOOKUP($A886,HC!$A:$A,HC!$D:$D,""))</f>
        <v/>
      </c>
      <c r="E886" s="68" t="str">
        <f>IF(OR($A886="",$AE$3=""),"",IFERROR(IF(ISBLANK(INDEX('Agents Shift'!$F:$S,MATCH($A886,'Agents Shift'!$B:$B,0),$AE$3)),"",INDEX('Agents Shift'!$F:$S,MATCH($A886,'Agents Shift'!$B:$B,0),$AE$3)),""))</f>
        <v/>
      </c>
      <c r="F886" s="68" t="str">
        <f>IF(OR($A886="",$AE$3=""),"",IFERROR(IF(ISBLANK(INDEX('Agents Shift'!$F:$S,MATCH($A886,'Agents Shift'!$B:$B,0),$AE$3+1)),"",INDEX('Agents Shift'!$F:$S,MATCH($A886,'Agents Shift'!$B:$B,0),$AE$3+1)),""))</f>
        <v/>
      </c>
      <c r="G886" s="20" t="str">
        <f>IF($A886="","",_xlfn.XLOOKUP($A886,HC!$A:$A,HC!$C:$C,""))</f>
        <v/>
      </c>
      <c r="H886" s="20" t="str">
        <f t="shared" si="169"/>
        <v/>
      </c>
      <c r="I886" s="19" t="str">
        <f t="shared" si="170"/>
        <v/>
      </c>
      <c r="J886" s="19" t="str">
        <f>IF(OR($A886="",$H886=""),"",IF($H886="Not in Web Tool","Unmatched",_xlfn.XLOOKUP($H886,'RAW Data'!$E:$E,'RAW Data'!$F:$F,"Unmapped")))</f>
        <v/>
      </c>
      <c r="K886" s="19" t="str">
        <f t="shared" si="171"/>
        <v/>
      </c>
      <c r="M886" s="21" t="str">
        <f t="shared" si="172"/>
        <v/>
      </c>
      <c r="N886" s="21" t="str">
        <f t="shared" si="173"/>
        <v/>
      </c>
      <c r="P886" s="22" t="s">
        <v>188</v>
      </c>
      <c r="Q886" s="23">
        <v>882</v>
      </c>
      <c r="R886" s="23" t="str">
        <f>IF($C$3="Live Paste",IF($P886="","",$P886&amp;""),IF($AD$3="","",INDEX('Extraction History'!$A$3:$DT$9102,$Q886,$AD$3)&amp;""))</f>
        <v> --:--:--  --:--:--  --:--:--</v>
      </c>
      <c r="S886" s="23">
        <f t="shared" si="180"/>
        <v>5289</v>
      </c>
      <c r="T886" s="23" t="str">
        <f t="shared" si="174"/>
        <v/>
      </c>
      <c r="U886" s="23" t="str">
        <f t="shared" si="175"/>
        <v/>
      </c>
      <c r="V886" s="24" t="str">
        <f t="shared" si="176"/>
        <v/>
      </c>
      <c r="W886" s="23">
        <f t="shared" si="181"/>
        <v>5290</v>
      </c>
      <c r="X886" s="23" t="str">
        <f t="shared" si="177"/>
        <v/>
      </c>
      <c r="Y886" s="23" t="str">
        <f t="shared" si="178"/>
        <v/>
      </c>
      <c r="Z886" s="23" t="str">
        <f t="shared" si="179"/>
        <v/>
      </c>
      <c r="AA886" s="25" t="str">
        <f>IF($U886="","",IF(COUNTIF(HC!$C:$C,$U886)&gt;0,"Y",IF(COUNTIF($U$5:$U886,$U886)=1,"N","dup")))</f>
        <v/>
      </c>
    </row>
    <row r="887" spans="1:27" x14ac:dyDescent="0.3">
      <c r="A887" s="19" t="str">
        <f>IF(INDEX('Agents Shift'!$B:$B,ROW())="","",INDEX('Agents Shift'!$B:$B,ROW()))</f>
        <v/>
      </c>
      <c r="B887" s="20" t="str">
        <f>IF($A887="","",_xlfn.XLOOKUP($A887,HC!$A:$A,HC!$B:$B,""))</f>
        <v/>
      </c>
      <c r="C887" s="19" t="str">
        <f>IF($A887="","",_xlfn.XLOOKUP($A887,HC!$A:$A,HC!$E:$E,""))</f>
        <v/>
      </c>
      <c r="D887" s="20" t="str">
        <f>IF($A887="","",_xlfn.XLOOKUP($A887,HC!$A:$A,HC!$D:$D,""))</f>
        <v/>
      </c>
      <c r="E887" s="68" t="str">
        <f>IF(OR($A887="",$AE$3=""),"",IFERROR(IF(ISBLANK(INDEX('Agents Shift'!$F:$S,MATCH($A887,'Agents Shift'!$B:$B,0),$AE$3)),"",INDEX('Agents Shift'!$F:$S,MATCH($A887,'Agents Shift'!$B:$B,0),$AE$3)),""))</f>
        <v/>
      </c>
      <c r="F887" s="68" t="str">
        <f>IF(OR($A887="",$AE$3=""),"",IFERROR(IF(ISBLANK(INDEX('Agents Shift'!$F:$S,MATCH($A887,'Agents Shift'!$B:$B,0),$AE$3+1)),"",INDEX('Agents Shift'!$F:$S,MATCH($A887,'Agents Shift'!$B:$B,0),$AE$3+1)),""))</f>
        <v/>
      </c>
      <c r="G887" s="20" t="str">
        <f>IF($A887="","",_xlfn.XLOOKUP($A887,HC!$A:$A,HC!$C:$C,""))</f>
        <v/>
      </c>
      <c r="H887" s="20" t="str">
        <f t="shared" si="169"/>
        <v/>
      </c>
      <c r="I887" s="19" t="str">
        <f t="shared" si="170"/>
        <v/>
      </c>
      <c r="J887" s="19" t="str">
        <f>IF(OR($A887="",$H887=""),"",IF($H887="Not in Web Tool","Unmatched",_xlfn.XLOOKUP($H887,'RAW Data'!$E:$E,'RAW Data'!$F:$F,"Unmapped")))</f>
        <v/>
      </c>
      <c r="K887" s="19" t="str">
        <f t="shared" si="171"/>
        <v/>
      </c>
      <c r="M887" s="21" t="str">
        <f t="shared" si="172"/>
        <v/>
      </c>
      <c r="N887" s="21" t="str">
        <f t="shared" si="173"/>
        <v/>
      </c>
      <c r="P887" s="22" t="s">
        <v>34</v>
      </c>
      <c r="Q887" s="23">
        <v>883</v>
      </c>
      <c r="R887" s="23" t="str">
        <f>IF($C$3="Live Paste",IF($P887="","",$P887&amp;""),IF($AD$3="","",INDEX('Extraction History'!$A$3:$DT$9102,$Q887,$AD$3)&amp;""))</f>
        <v>Employee State</v>
      </c>
      <c r="S887" s="23">
        <f t="shared" si="180"/>
        <v>5295</v>
      </c>
      <c r="T887" s="23" t="str">
        <f t="shared" si="174"/>
        <v/>
      </c>
      <c r="U887" s="23" t="str">
        <f t="shared" si="175"/>
        <v/>
      </c>
      <c r="V887" s="24" t="str">
        <f t="shared" si="176"/>
        <v/>
      </c>
      <c r="W887" s="23">
        <f t="shared" si="181"/>
        <v>5296</v>
      </c>
      <c r="X887" s="23" t="str">
        <f t="shared" si="177"/>
        <v/>
      </c>
      <c r="Y887" s="23" t="str">
        <f t="shared" si="178"/>
        <v/>
      </c>
      <c r="Z887" s="23" t="str">
        <f t="shared" si="179"/>
        <v/>
      </c>
      <c r="AA887" s="25" t="str">
        <f>IF($U887="","",IF(COUNTIF(HC!$C:$C,$U887)&gt;0,"Y",IF(COUNTIF($U$5:$U887,$U887)=1,"N","dup")))</f>
        <v/>
      </c>
    </row>
    <row r="888" spans="1:27" x14ac:dyDescent="0.3">
      <c r="A888" s="19" t="str">
        <f>IF(INDEX('Agents Shift'!$B:$B,ROW())="","",INDEX('Agents Shift'!$B:$B,ROW()))</f>
        <v/>
      </c>
      <c r="B888" s="20" t="str">
        <f>IF($A888="","",_xlfn.XLOOKUP($A888,HC!$A:$A,HC!$B:$B,""))</f>
        <v/>
      </c>
      <c r="C888" s="19" t="str">
        <f>IF($A888="","",_xlfn.XLOOKUP($A888,HC!$A:$A,HC!$E:$E,""))</f>
        <v/>
      </c>
      <c r="D888" s="20" t="str">
        <f>IF($A888="","",_xlfn.XLOOKUP($A888,HC!$A:$A,HC!$D:$D,""))</f>
        <v/>
      </c>
      <c r="E888" s="68" t="str">
        <f>IF(OR($A888="",$AE$3=""),"",IFERROR(IF(ISBLANK(INDEX('Agents Shift'!$F:$S,MATCH($A888,'Agents Shift'!$B:$B,0),$AE$3)),"",INDEX('Agents Shift'!$F:$S,MATCH($A888,'Agents Shift'!$B:$B,0),$AE$3)),""))</f>
        <v/>
      </c>
      <c r="F888" s="68" t="str">
        <f>IF(OR($A888="",$AE$3=""),"",IFERROR(IF(ISBLANK(INDEX('Agents Shift'!$F:$S,MATCH($A888,'Agents Shift'!$B:$B,0),$AE$3+1)),"",INDEX('Agents Shift'!$F:$S,MATCH($A888,'Agents Shift'!$B:$B,0),$AE$3+1)),""))</f>
        <v/>
      </c>
      <c r="G888" s="20" t="str">
        <f>IF($A888="","",_xlfn.XLOOKUP($A888,HC!$A:$A,HC!$C:$C,""))</f>
        <v/>
      </c>
      <c r="H888" s="20" t="str">
        <f t="shared" si="169"/>
        <v/>
      </c>
      <c r="I888" s="19" t="str">
        <f t="shared" si="170"/>
        <v/>
      </c>
      <c r="J888" s="19" t="str">
        <f>IF(OR($A888="",$H888=""),"",IF($H888="Not in Web Tool","Unmatched",_xlfn.XLOOKUP($H888,'RAW Data'!$E:$E,'RAW Data'!$F:$F,"Unmapped")))</f>
        <v/>
      </c>
      <c r="K888" s="19" t="str">
        <f t="shared" si="171"/>
        <v/>
      </c>
      <c r="M888" s="21" t="str">
        <f t="shared" si="172"/>
        <v/>
      </c>
      <c r="N888" s="21" t="str">
        <f t="shared" si="173"/>
        <v/>
      </c>
      <c r="P888" s="22" t="s">
        <v>39</v>
      </c>
      <c r="Q888" s="23">
        <v>884</v>
      </c>
      <c r="R888" s="23" t="str">
        <f>IF($C$3="Live Paste",IF($P888="","",$P888&amp;""),IF($AD$3="","",INDEX('Extraction History'!$A$3:$DT$9102,$Q888,$AD$3)&amp;""))</f>
        <v>DA</v>
      </c>
      <c r="S888" s="23">
        <f t="shared" si="180"/>
        <v>5301</v>
      </c>
      <c r="T888" s="23" t="str">
        <f t="shared" si="174"/>
        <v/>
      </c>
      <c r="U888" s="23" t="str">
        <f t="shared" si="175"/>
        <v/>
      </c>
      <c r="V888" s="24" t="str">
        <f t="shared" si="176"/>
        <v/>
      </c>
      <c r="W888" s="23">
        <f t="shared" si="181"/>
        <v>5302</v>
      </c>
      <c r="X888" s="23" t="str">
        <f t="shared" si="177"/>
        <v/>
      </c>
      <c r="Y888" s="23" t="str">
        <f t="shared" si="178"/>
        <v/>
      </c>
      <c r="Z888" s="23" t="str">
        <f t="shared" si="179"/>
        <v/>
      </c>
      <c r="AA888" s="25" t="str">
        <f>IF($U888="","",IF(COUNTIF(HC!$C:$C,$U888)&gt;0,"Y",IF(COUNTIF($U$5:$U888,$U888)=1,"N","dup")))</f>
        <v/>
      </c>
    </row>
    <row r="889" spans="1:27" x14ac:dyDescent="0.3">
      <c r="A889" s="19" t="str">
        <f>IF(INDEX('Agents Shift'!$B:$B,ROW())="","",INDEX('Agents Shift'!$B:$B,ROW()))</f>
        <v/>
      </c>
      <c r="B889" s="20" t="str">
        <f>IF($A889="","",_xlfn.XLOOKUP($A889,HC!$A:$A,HC!$B:$B,""))</f>
        <v/>
      </c>
      <c r="C889" s="19" t="str">
        <f>IF($A889="","",_xlfn.XLOOKUP($A889,HC!$A:$A,HC!$E:$E,""))</f>
        <v/>
      </c>
      <c r="D889" s="20" t="str">
        <f>IF($A889="","",_xlfn.XLOOKUP($A889,HC!$A:$A,HC!$D:$D,""))</f>
        <v/>
      </c>
      <c r="E889" s="68" t="str">
        <f>IF(OR($A889="",$AE$3=""),"",IFERROR(IF(ISBLANK(INDEX('Agents Shift'!$F:$S,MATCH($A889,'Agents Shift'!$B:$B,0),$AE$3)),"",INDEX('Agents Shift'!$F:$S,MATCH($A889,'Agents Shift'!$B:$B,0),$AE$3)),""))</f>
        <v/>
      </c>
      <c r="F889" s="68" t="str">
        <f>IF(OR($A889="",$AE$3=""),"",IFERROR(IF(ISBLANK(INDEX('Agents Shift'!$F:$S,MATCH($A889,'Agents Shift'!$B:$B,0),$AE$3+1)),"",INDEX('Agents Shift'!$F:$S,MATCH($A889,'Agents Shift'!$B:$B,0),$AE$3+1)),""))</f>
        <v/>
      </c>
      <c r="G889" s="20" t="str">
        <f>IF($A889="","",_xlfn.XLOOKUP($A889,HC!$A:$A,HC!$C:$C,""))</f>
        <v/>
      </c>
      <c r="H889" s="20" t="str">
        <f t="shared" si="169"/>
        <v/>
      </c>
      <c r="I889" s="19" t="str">
        <f t="shared" si="170"/>
        <v/>
      </c>
      <c r="J889" s="19" t="str">
        <f>IF(OR($A889="",$H889=""),"",IF($H889="Not in Web Tool","Unmatched",_xlfn.XLOOKUP($H889,'RAW Data'!$E:$E,'RAW Data'!$F:$F,"Unmapped")))</f>
        <v/>
      </c>
      <c r="K889" s="19" t="str">
        <f t="shared" si="171"/>
        <v/>
      </c>
      <c r="M889" s="21" t="str">
        <f t="shared" si="172"/>
        <v/>
      </c>
      <c r="N889" s="21" t="str">
        <f t="shared" si="173"/>
        <v/>
      </c>
      <c r="P889" s="22" t="s">
        <v>121</v>
      </c>
      <c r="Q889" s="23">
        <v>885</v>
      </c>
      <c r="R889" s="23" t="str">
        <f>IF($C$3="Live Paste",IF($P889="","",$P889&amp;""),IF($AD$3="","",INDEX('Extraction History'!$A$3:$DT$9102,$Q889,$AD$3)&amp;""))</f>
        <v>Dummy_USR 33 29135</v>
      </c>
      <c r="S889" s="23">
        <f t="shared" si="180"/>
        <v>5307</v>
      </c>
      <c r="T889" s="23" t="str">
        <f t="shared" si="174"/>
        <v/>
      </c>
      <c r="U889" s="23" t="str">
        <f t="shared" si="175"/>
        <v/>
      </c>
      <c r="V889" s="24" t="str">
        <f t="shared" si="176"/>
        <v/>
      </c>
      <c r="W889" s="23">
        <f t="shared" si="181"/>
        <v>5308</v>
      </c>
      <c r="X889" s="23" t="str">
        <f t="shared" si="177"/>
        <v/>
      </c>
      <c r="Y889" s="23" t="str">
        <f t="shared" si="178"/>
        <v/>
      </c>
      <c r="Z889" s="23" t="str">
        <f t="shared" si="179"/>
        <v/>
      </c>
      <c r="AA889" s="25" t="str">
        <f>IF($U889="","",IF(COUNTIF(HC!$C:$C,$U889)&gt;0,"Y",IF(COUNTIF($U$5:$U889,$U889)=1,"N","dup")))</f>
        <v/>
      </c>
    </row>
    <row r="890" spans="1:27" x14ac:dyDescent="0.3">
      <c r="A890" s="19" t="str">
        <f>IF(INDEX('Agents Shift'!$B:$B,ROW())="","",INDEX('Agents Shift'!$B:$B,ROW()))</f>
        <v/>
      </c>
      <c r="B890" s="20" t="str">
        <f>IF($A890="","",_xlfn.XLOOKUP($A890,HC!$A:$A,HC!$B:$B,""))</f>
        <v/>
      </c>
      <c r="C890" s="19" t="str">
        <f>IF($A890="","",_xlfn.XLOOKUP($A890,HC!$A:$A,HC!$E:$E,""))</f>
        <v/>
      </c>
      <c r="D890" s="20" t="str">
        <f>IF($A890="","",_xlfn.XLOOKUP($A890,HC!$A:$A,HC!$D:$D,""))</f>
        <v/>
      </c>
      <c r="E890" s="68" t="str">
        <f>IF(OR($A890="",$AE$3=""),"",IFERROR(IF(ISBLANK(INDEX('Agents Shift'!$F:$S,MATCH($A890,'Agents Shift'!$B:$B,0),$AE$3)),"",INDEX('Agents Shift'!$F:$S,MATCH($A890,'Agents Shift'!$B:$B,0),$AE$3)),""))</f>
        <v/>
      </c>
      <c r="F890" s="68" t="str">
        <f>IF(OR($A890="",$AE$3=""),"",IFERROR(IF(ISBLANK(INDEX('Agents Shift'!$F:$S,MATCH($A890,'Agents Shift'!$B:$B,0),$AE$3+1)),"",INDEX('Agents Shift'!$F:$S,MATCH($A890,'Agents Shift'!$B:$B,0),$AE$3+1)),""))</f>
        <v/>
      </c>
      <c r="G890" s="20" t="str">
        <f>IF($A890="","",_xlfn.XLOOKUP($A890,HC!$A:$A,HC!$C:$C,""))</f>
        <v/>
      </c>
      <c r="H890" s="20" t="str">
        <f t="shared" si="169"/>
        <v/>
      </c>
      <c r="I890" s="19" t="str">
        <f t="shared" si="170"/>
        <v/>
      </c>
      <c r="J890" s="19" t="str">
        <f>IF(OR($A890="",$H890=""),"",IF($H890="Not in Web Tool","Unmatched",_xlfn.XLOOKUP($H890,'RAW Data'!$E:$E,'RAW Data'!$F:$F,"Unmapped")))</f>
        <v/>
      </c>
      <c r="K890" s="19" t="str">
        <f t="shared" si="171"/>
        <v/>
      </c>
      <c r="M890" s="21" t="str">
        <f t="shared" si="172"/>
        <v/>
      </c>
      <c r="N890" s="21" t="str">
        <f t="shared" si="173"/>
        <v/>
      </c>
      <c r="P890" s="22" t="s">
        <v>122</v>
      </c>
      <c r="Q890" s="23">
        <v>886</v>
      </c>
      <c r="R890" s="23" t="str">
        <f>IF($C$3="Live Paste",IF($P890="","",$P890&amp;""),IF($AD$3="","",INDEX('Extraction History'!$A$3:$DT$9102,$Q890,$AD$3)&amp;""))</f>
        <v>Offline · 4:20:58:41</v>
      </c>
      <c r="S890" s="23">
        <f t="shared" si="180"/>
        <v>5313</v>
      </c>
      <c r="T890" s="23" t="str">
        <f t="shared" si="174"/>
        <v/>
      </c>
      <c r="U890" s="23" t="str">
        <f t="shared" si="175"/>
        <v/>
      </c>
      <c r="V890" s="24" t="str">
        <f t="shared" si="176"/>
        <v/>
      </c>
      <c r="W890" s="23">
        <f t="shared" si="181"/>
        <v>5314</v>
      </c>
      <c r="X890" s="23" t="str">
        <f t="shared" si="177"/>
        <v/>
      </c>
      <c r="Y890" s="23" t="str">
        <f t="shared" si="178"/>
        <v/>
      </c>
      <c r="Z890" s="23" t="str">
        <f t="shared" si="179"/>
        <v/>
      </c>
      <c r="AA890" s="25" t="str">
        <f>IF($U890="","",IF(COUNTIF(HC!$C:$C,$U890)&gt;0,"Y",IF(COUNTIF($U$5:$U890,$U890)=1,"N","dup")))</f>
        <v/>
      </c>
    </row>
    <row r="891" spans="1:27" x14ac:dyDescent="0.3">
      <c r="A891" s="19" t="str">
        <f>IF(INDEX('Agents Shift'!$B:$B,ROW())="","",INDEX('Agents Shift'!$B:$B,ROW()))</f>
        <v/>
      </c>
      <c r="B891" s="20" t="str">
        <f>IF($A891="","",_xlfn.XLOOKUP($A891,HC!$A:$A,HC!$B:$B,""))</f>
        <v/>
      </c>
      <c r="C891" s="19" t="str">
        <f>IF($A891="","",_xlfn.XLOOKUP($A891,HC!$A:$A,HC!$E:$E,""))</f>
        <v/>
      </c>
      <c r="D891" s="20" t="str">
        <f>IF($A891="","",_xlfn.XLOOKUP($A891,HC!$A:$A,HC!$D:$D,""))</f>
        <v/>
      </c>
      <c r="E891" s="68" t="str">
        <f>IF(OR($A891="",$AE$3=""),"",IFERROR(IF(ISBLANK(INDEX('Agents Shift'!$F:$S,MATCH($A891,'Agents Shift'!$B:$B,0),$AE$3)),"",INDEX('Agents Shift'!$F:$S,MATCH($A891,'Agents Shift'!$B:$B,0),$AE$3)),""))</f>
        <v/>
      </c>
      <c r="F891" s="68" t="str">
        <f>IF(OR($A891="",$AE$3=""),"",IFERROR(IF(ISBLANK(INDEX('Agents Shift'!$F:$S,MATCH($A891,'Agents Shift'!$B:$B,0),$AE$3+1)),"",INDEX('Agents Shift'!$F:$S,MATCH($A891,'Agents Shift'!$B:$B,0),$AE$3+1)),""))</f>
        <v/>
      </c>
      <c r="G891" s="20" t="str">
        <f>IF($A891="","",_xlfn.XLOOKUP($A891,HC!$A:$A,HC!$C:$C,""))</f>
        <v/>
      </c>
      <c r="H891" s="20" t="str">
        <f t="shared" si="169"/>
        <v/>
      </c>
      <c r="I891" s="19" t="str">
        <f t="shared" si="170"/>
        <v/>
      </c>
      <c r="J891" s="19" t="str">
        <f>IF(OR($A891="",$H891=""),"",IF($H891="Not in Web Tool","Unmatched",_xlfn.XLOOKUP($H891,'RAW Data'!$E:$E,'RAW Data'!$F:$F,"Unmapped")))</f>
        <v/>
      </c>
      <c r="K891" s="19" t="str">
        <f t="shared" si="171"/>
        <v/>
      </c>
      <c r="M891" s="21" t="str">
        <f t="shared" si="172"/>
        <v/>
      </c>
      <c r="N891" s="21" t="str">
        <f t="shared" si="173"/>
        <v/>
      </c>
      <c r="P891" s="22" t="s">
        <v>119</v>
      </c>
      <c r="Q891" s="23">
        <v>887</v>
      </c>
      <c r="R891" s="23" t="str">
        <f>IF($C$3="Live Paste",IF($P891="","",$P891&amp;""),IF($AD$3="","",INDEX('Extraction History'!$A$3:$DT$9102,$Q891,$AD$3)&amp;""))</f>
        <v> 0  0  0</v>
      </c>
      <c r="S891" s="23">
        <f t="shared" si="180"/>
        <v>5319</v>
      </c>
      <c r="T891" s="23" t="str">
        <f t="shared" si="174"/>
        <v/>
      </c>
      <c r="U891" s="23" t="str">
        <f t="shared" si="175"/>
        <v/>
      </c>
      <c r="V891" s="24" t="str">
        <f t="shared" si="176"/>
        <v/>
      </c>
      <c r="W891" s="23">
        <f t="shared" si="181"/>
        <v>5320</v>
      </c>
      <c r="X891" s="23" t="str">
        <f t="shared" si="177"/>
        <v/>
      </c>
      <c r="Y891" s="23" t="str">
        <f t="shared" si="178"/>
        <v/>
      </c>
      <c r="Z891" s="23" t="str">
        <f t="shared" si="179"/>
        <v/>
      </c>
      <c r="AA891" s="25" t="str">
        <f>IF($U891="","",IF(COUNTIF(HC!$C:$C,$U891)&gt;0,"Y",IF(COUNTIF($U$5:$U891,$U891)=1,"N","dup")))</f>
        <v/>
      </c>
    </row>
    <row r="892" spans="1:27" x14ac:dyDescent="0.3">
      <c r="A892" s="19" t="str">
        <f>IF(INDEX('Agents Shift'!$B:$B,ROW())="","",INDEX('Agents Shift'!$B:$B,ROW()))</f>
        <v/>
      </c>
      <c r="B892" s="20" t="str">
        <f>IF($A892="","",_xlfn.XLOOKUP($A892,HC!$A:$A,HC!$B:$B,""))</f>
        <v/>
      </c>
      <c r="C892" s="19" t="str">
        <f>IF($A892="","",_xlfn.XLOOKUP($A892,HC!$A:$A,HC!$E:$E,""))</f>
        <v/>
      </c>
      <c r="D892" s="20" t="str">
        <f>IF($A892="","",_xlfn.XLOOKUP($A892,HC!$A:$A,HC!$D:$D,""))</f>
        <v/>
      </c>
      <c r="E892" s="68" t="str">
        <f>IF(OR($A892="",$AE$3=""),"",IFERROR(IF(ISBLANK(INDEX('Agents Shift'!$F:$S,MATCH($A892,'Agents Shift'!$B:$B,0),$AE$3)),"",INDEX('Agents Shift'!$F:$S,MATCH($A892,'Agents Shift'!$B:$B,0),$AE$3)),""))</f>
        <v/>
      </c>
      <c r="F892" s="68" t="str">
        <f>IF(OR($A892="",$AE$3=""),"",IFERROR(IF(ISBLANK(INDEX('Agents Shift'!$F:$S,MATCH($A892,'Agents Shift'!$B:$B,0),$AE$3+1)),"",INDEX('Agents Shift'!$F:$S,MATCH($A892,'Agents Shift'!$B:$B,0),$AE$3+1)),""))</f>
        <v/>
      </c>
      <c r="G892" s="20" t="str">
        <f>IF($A892="","",_xlfn.XLOOKUP($A892,HC!$A:$A,HC!$C:$C,""))</f>
        <v/>
      </c>
      <c r="H892" s="20" t="str">
        <f t="shared" si="169"/>
        <v/>
      </c>
      <c r="I892" s="19" t="str">
        <f t="shared" si="170"/>
        <v/>
      </c>
      <c r="J892" s="19" t="str">
        <f>IF(OR($A892="",$H892=""),"",IF($H892="Not in Web Tool","Unmatched",_xlfn.XLOOKUP($H892,'RAW Data'!$E:$E,'RAW Data'!$F:$F,"Unmapped")))</f>
        <v/>
      </c>
      <c r="K892" s="19" t="str">
        <f t="shared" si="171"/>
        <v/>
      </c>
      <c r="M892" s="21" t="str">
        <f t="shared" si="172"/>
        <v/>
      </c>
      <c r="N892" s="21" t="str">
        <f t="shared" si="173"/>
        <v/>
      </c>
      <c r="P892" s="22" t="s">
        <v>120</v>
      </c>
      <c r="Q892" s="23">
        <v>888</v>
      </c>
      <c r="R892" s="23" t="str">
        <f>IF($C$3="Live Paste",IF($P892="","",$P892&amp;""),IF($AD$3="","",INDEX('Extraction History'!$A$3:$DT$9102,$Q892,$AD$3)&amp;""))</f>
        <v> 00:00:00  00:00:00  --:--:--</v>
      </c>
      <c r="S892" s="23">
        <f t="shared" si="180"/>
        <v>5325</v>
      </c>
      <c r="T892" s="23" t="str">
        <f t="shared" si="174"/>
        <v/>
      </c>
      <c r="U892" s="23" t="str">
        <f t="shared" si="175"/>
        <v/>
      </c>
      <c r="V892" s="24" t="str">
        <f t="shared" si="176"/>
        <v/>
      </c>
      <c r="W892" s="23">
        <f t="shared" si="181"/>
        <v>5326</v>
      </c>
      <c r="X892" s="23" t="str">
        <f t="shared" si="177"/>
        <v/>
      </c>
      <c r="Y892" s="23" t="str">
        <f t="shared" si="178"/>
        <v/>
      </c>
      <c r="Z892" s="23" t="str">
        <f t="shared" si="179"/>
        <v/>
      </c>
      <c r="AA892" s="25" t="str">
        <f>IF($U892="","",IF(COUNTIF(HC!$C:$C,$U892)&gt;0,"Y",IF(COUNTIF($U$5:$U892,$U892)=1,"N","dup")))</f>
        <v/>
      </c>
    </row>
    <row r="893" spans="1:27" x14ac:dyDescent="0.3">
      <c r="A893" s="19" t="str">
        <f>IF(INDEX('Agents Shift'!$B:$B,ROW())="","",INDEX('Agents Shift'!$B:$B,ROW()))</f>
        <v/>
      </c>
      <c r="B893" s="20" t="str">
        <f>IF($A893="","",_xlfn.XLOOKUP($A893,HC!$A:$A,HC!$B:$B,""))</f>
        <v/>
      </c>
      <c r="C893" s="19" t="str">
        <f>IF($A893="","",_xlfn.XLOOKUP($A893,HC!$A:$A,HC!$E:$E,""))</f>
        <v/>
      </c>
      <c r="D893" s="20" t="str">
        <f>IF($A893="","",_xlfn.XLOOKUP($A893,HC!$A:$A,HC!$D:$D,""))</f>
        <v/>
      </c>
      <c r="E893" s="68" t="str">
        <f>IF(OR($A893="",$AE$3=""),"",IFERROR(IF(ISBLANK(INDEX('Agents Shift'!$F:$S,MATCH($A893,'Agents Shift'!$B:$B,0),$AE$3)),"",INDEX('Agents Shift'!$F:$S,MATCH($A893,'Agents Shift'!$B:$B,0),$AE$3)),""))</f>
        <v/>
      </c>
      <c r="F893" s="68" t="str">
        <f>IF(OR($A893="",$AE$3=""),"",IFERROR(IF(ISBLANK(INDEX('Agents Shift'!$F:$S,MATCH($A893,'Agents Shift'!$B:$B,0),$AE$3+1)),"",INDEX('Agents Shift'!$F:$S,MATCH($A893,'Agents Shift'!$B:$B,0),$AE$3+1)),""))</f>
        <v/>
      </c>
      <c r="G893" s="20" t="str">
        <f>IF($A893="","",_xlfn.XLOOKUP($A893,HC!$A:$A,HC!$C:$C,""))</f>
        <v/>
      </c>
      <c r="H893" s="20" t="str">
        <f t="shared" si="169"/>
        <v/>
      </c>
      <c r="I893" s="19" t="str">
        <f t="shared" si="170"/>
        <v/>
      </c>
      <c r="J893" s="19" t="str">
        <f>IF(OR($A893="",$H893=""),"",IF($H893="Not in Web Tool","Unmatched",_xlfn.XLOOKUP($H893,'RAW Data'!$E:$E,'RAW Data'!$F:$F,"Unmapped")))</f>
        <v/>
      </c>
      <c r="K893" s="19" t="str">
        <f t="shared" si="171"/>
        <v/>
      </c>
      <c r="M893" s="21" t="str">
        <f t="shared" si="172"/>
        <v/>
      </c>
      <c r="N893" s="21" t="str">
        <f t="shared" si="173"/>
        <v/>
      </c>
      <c r="P893" s="22" t="s">
        <v>34</v>
      </c>
      <c r="Q893" s="23">
        <v>889</v>
      </c>
      <c r="R893" s="23" t="str">
        <f>IF($C$3="Live Paste",IF($P893="","",$P893&amp;""),IF($AD$3="","",INDEX('Extraction History'!$A$3:$DT$9102,$Q893,$AD$3)&amp;""))</f>
        <v>Employee State</v>
      </c>
      <c r="S893" s="23">
        <f t="shared" si="180"/>
        <v>5331</v>
      </c>
      <c r="T893" s="23" t="str">
        <f t="shared" si="174"/>
        <v/>
      </c>
      <c r="U893" s="23" t="str">
        <f t="shared" si="175"/>
        <v/>
      </c>
      <c r="V893" s="24" t="str">
        <f t="shared" si="176"/>
        <v/>
      </c>
      <c r="W893" s="23">
        <f t="shared" si="181"/>
        <v>5332</v>
      </c>
      <c r="X893" s="23" t="str">
        <f t="shared" si="177"/>
        <v/>
      </c>
      <c r="Y893" s="23" t="str">
        <f t="shared" si="178"/>
        <v/>
      </c>
      <c r="Z893" s="23" t="str">
        <f t="shared" si="179"/>
        <v/>
      </c>
      <c r="AA893" s="25" t="str">
        <f>IF($U893="","",IF(COUNTIF(HC!$C:$C,$U893)&gt;0,"Y",IF(COUNTIF($U$5:$U893,$U893)=1,"N","dup")))</f>
        <v/>
      </c>
    </row>
    <row r="894" spans="1:27" x14ac:dyDescent="0.3">
      <c r="A894" s="19" t="str">
        <f>IF(INDEX('Agents Shift'!$B:$B,ROW())="","",INDEX('Agents Shift'!$B:$B,ROW()))</f>
        <v/>
      </c>
      <c r="B894" s="20" t="str">
        <f>IF($A894="","",_xlfn.XLOOKUP($A894,HC!$A:$A,HC!$B:$B,""))</f>
        <v/>
      </c>
      <c r="C894" s="19" t="str">
        <f>IF($A894="","",_xlfn.XLOOKUP($A894,HC!$A:$A,HC!$E:$E,""))</f>
        <v/>
      </c>
      <c r="D894" s="20" t="str">
        <f>IF($A894="","",_xlfn.XLOOKUP($A894,HC!$A:$A,HC!$D:$D,""))</f>
        <v/>
      </c>
      <c r="E894" s="68" t="str">
        <f>IF(OR($A894="",$AE$3=""),"",IFERROR(IF(ISBLANK(INDEX('Agents Shift'!$F:$S,MATCH($A894,'Agents Shift'!$B:$B,0),$AE$3)),"",INDEX('Agents Shift'!$F:$S,MATCH($A894,'Agents Shift'!$B:$B,0),$AE$3)),""))</f>
        <v/>
      </c>
      <c r="F894" s="68" t="str">
        <f>IF(OR($A894="",$AE$3=""),"",IFERROR(IF(ISBLANK(INDEX('Agents Shift'!$F:$S,MATCH($A894,'Agents Shift'!$B:$B,0),$AE$3+1)),"",INDEX('Agents Shift'!$F:$S,MATCH($A894,'Agents Shift'!$B:$B,0),$AE$3+1)),""))</f>
        <v/>
      </c>
      <c r="G894" s="20" t="str">
        <f>IF($A894="","",_xlfn.XLOOKUP($A894,HC!$A:$A,HC!$C:$C,""))</f>
        <v/>
      </c>
      <c r="H894" s="20" t="str">
        <f t="shared" si="169"/>
        <v/>
      </c>
      <c r="I894" s="19" t="str">
        <f t="shared" si="170"/>
        <v/>
      </c>
      <c r="J894" s="19" t="str">
        <f>IF(OR($A894="",$H894=""),"",IF($H894="Not in Web Tool","Unmatched",_xlfn.XLOOKUP($H894,'RAW Data'!$E:$E,'RAW Data'!$F:$F,"Unmapped")))</f>
        <v/>
      </c>
      <c r="K894" s="19" t="str">
        <f t="shared" si="171"/>
        <v/>
      </c>
      <c r="M894" s="21" t="str">
        <f t="shared" si="172"/>
        <v/>
      </c>
      <c r="N894" s="21" t="str">
        <f t="shared" si="173"/>
        <v/>
      </c>
      <c r="P894" s="22" t="s">
        <v>39</v>
      </c>
      <c r="Q894" s="23">
        <v>890</v>
      </c>
      <c r="R894" s="23" t="str">
        <f>IF($C$3="Live Paste",IF($P894="","",$P894&amp;""),IF($AD$3="","",INDEX('Extraction History'!$A$3:$DT$9102,$Q894,$AD$3)&amp;""))</f>
        <v>DA</v>
      </c>
      <c r="S894" s="23">
        <f t="shared" si="180"/>
        <v>5337</v>
      </c>
      <c r="T894" s="23" t="str">
        <f t="shared" si="174"/>
        <v/>
      </c>
      <c r="U894" s="23" t="str">
        <f t="shared" si="175"/>
        <v/>
      </c>
      <c r="V894" s="24" t="str">
        <f t="shared" si="176"/>
        <v/>
      </c>
      <c r="W894" s="23">
        <f t="shared" si="181"/>
        <v>5338</v>
      </c>
      <c r="X894" s="23" t="str">
        <f t="shared" si="177"/>
        <v/>
      </c>
      <c r="Y894" s="23" t="str">
        <f t="shared" si="178"/>
        <v/>
      </c>
      <c r="Z894" s="23" t="str">
        <f t="shared" si="179"/>
        <v/>
      </c>
      <c r="AA894" s="25" t="str">
        <f>IF($U894="","",IF(COUNTIF(HC!$C:$C,$U894)&gt;0,"Y",IF(COUNTIF($U$5:$U894,$U894)=1,"N","dup")))</f>
        <v/>
      </c>
    </row>
    <row r="895" spans="1:27" x14ac:dyDescent="0.3">
      <c r="A895" s="19" t="str">
        <f>IF(INDEX('Agents Shift'!$B:$B,ROW())="","",INDEX('Agents Shift'!$B:$B,ROW()))</f>
        <v/>
      </c>
      <c r="B895" s="20" t="str">
        <f>IF($A895="","",_xlfn.XLOOKUP($A895,HC!$A:$A,HC!$B:$B,""))</f>
        <v/>
      </c>
      <c r="C895" s="19" t="str">
        <f>IF($A895="","",_xlfn.XLOOKUP($A895,HC!$A:$A,HC!$E:$E,""))</f>
        <v/>
      </c>
      <c r="D895" s="20" t="str">
        <f>IF($A895="","",_xlfn.XLOOKUP($A895,HC!$A:$A,HC!$D:$D,""))</f>
        <v/>
      </c>
      <c r="E895" s="68" t="str">
        <f>IF(OR($A895="",$AE$3=""),"",IFERROR(IF(ISBLANK(INDEX('Agents Shift'!$F:$S,MATCH($A895,'Agents Shift'!$B:$B,0),$AE$3)),"",INDEX('Agents Shift'!$F:$S,MATCH($A895,'Agents Shift'!$B:$B,0),$AE$3)),""))</f>
        <v/>
      </c>
      <c r="F895" s="68" t="str">
        <f>IF(OR($A895="",$AE$3=""),"",IFERROR(IF(ISBLANK(INDEX('Agents Shift'!$F:$S,MATCH($A895,'Agents Shift'!$B:$B,0),$AE$3+1)),"",INDEX('Agents Shift'!$F:$S,MATCH($A895,'Agents Shift'!$B:$B,0),$AE$3+1)),""))</f>
        <v/>
      </c>
      <c r="G895" s="20" t="str">
        <f>IF($A895="","",_xlfn.XLOOKUP($A895,HC!$A:$A,HC!$C:$C,""))</f>
        <v/>
      </c>
      <c r="H895" s="20" t="str">
        <f t="shared" si="169"/>
        <v/>
      </c>
      <c r="I895" s="19" t="str">
        <f t="shared" si="170"/>
        <v/>
      </c>
      <c r="J895" s="19" t="str">
        <f>IF(OR($A895="",$H895=""),"",IF($H895="Not in Web Tool","Unmatched",_xlfn.XLOOKUP($H895,'RAW Data'!$E:$E,'RAW Data'!$F:$F,"Unmapped")))</f>
        <v/>
      </c>
      <c r="K895" s="19" t="str">
        <f t="shared" si="171"/>
        <v/>
      </c>
      <c r="M895" s="21" t="str">
        <f t="shared" si="172"/>
        <v/>
      </c>
      <c r="N895" s="21" t="str">
        <f t="shared" si="173"/>
        <v/>
      </c>
      <c r="P895" s="22" t="s">
        <v>448</v>
      </c>
      <c r="Q895" s="23">
        <v>891</v>
      </c>
      <c r="R895" s="23" t="str">
        <f>IF($C$3="Live Paste",IF($P895="","",$P895&amp;""),IF($AD$3="","",INDEX('Extraction History'!$A$3:$DT$9102,$Q895,$AD$3)&amp;""))</f>
        <v>Dummy_USR 32 29111</v>
      </c>
      <c r="S895" s="23">
        <f t="shared" si="180"/>
        <v>5343</v>
      </c>
      <c r="T895" s="23" t="str">
        <f t="shared" si="174"/>
        <v/>
      </c>
      <c r="U895" s="23" t="str">
        <f t="shared" si="175"/>
        <v/>
      </c>
      <c r="V895" s="24" t="str">
        <f t="shared" si="176"/>
        <v/>
      </c>
      <c r="W895" s="23">
        <f t="shared" si="181"/>
        <v>5344</v>
      </c>
      <c r="X895" s="23" t="str">
        <f t="shared" si="177"/>
        <v/>
      </c>
      <c r="Y895" s="23" t="str">
        <f t="shared" si="178"/>
        <v/>
      </c>
      <c r="Z895" s="23" t="str">
        <f t="shared" si="179"/>
        <v/>
      </c>
      <c r="AA895" s="25" t="str">
        <f>IF($U895="","",IF(COUNTIF(HC!$C:$C,$U895)&gt;0,"Y",IF(COUNTIF($U$5:$U895,$U895)=1,"N","dup")))</f>
        <v/>
      </c>
    </row>
    <row r="896" spans="1:27" x14ac:dyDescent="0.3">
      <c r="A896" s="19" t="str">
        <f>IF(INDEX('Agents Shift'!$B:$B,ROW())="","",INDEX('Agents Shift'!$B:$B,ROW()))</f>
        <v/>
      </c>
      <c r="B896" s="20" t="str">
        <f>IF($A896="","",_xlfn.XLOOKUP($A896,HC!$A:$A,HC!$B:$B,""))</f>
        <v/>
      </c>
      <c r="C896" s="19" t="str">
        <f>IF($A896="","",_xlfn.XLOOKUP($A896,HC!$A:$A,HC!$E:$E,""))</f>
        <v/>
      </c>
      <c r="D896" s="20" t="str">
        <f>IF($A896="","",_xlfn.XLOOKUP($A896,HC!$A:$A,HC!$D:$D,""))</f>
        <v/>
      </c>
      <c r="E896" s="68" t="str">
        <f>IF(OR($A896="",$AE$3=""),"",IFERROR(IF(ISBLANK(INDEX('Agents Shift'!$F:$S,MATCH($A896,'Agents Shift'!$B:$B,0),$AE$3)),"",INDEX('Agents Shift'!$F:$S,MATCH($A896,'Agents Shift'!$B:$B,0),$AE$3)),""))</f>
        <v/>
      </c>
      <c r="F896" s="68" t="str">
        <f>IF(OR($A896="",$AE$3=""),"",IFERROR(IF(ISBLANK(INDEX('Agents Shift'!$F:$S,MATCH($A896,'Agents Shift'!$B:$B,0),$AE$3+1)),"",INDEX('Agents Shift'!$F:$S,MATCH($A896,'Agents Shift'!$B:$B,0),$AE$3+1)),""))</f>
        <v/>
      </c>
      <c r="G896" s="20" t="str">
        <f>IF($A896="","",_xlfn.XLOOKUP($A896,HC!$A:$A,HC!$C:$C,""))</f>
        <v/>
      </c>
      <c r="H896" s="20" t="str">
        <f t="shared" si="169"/>
        <v/>
      </c>
      <c r="I896" s="19" t="str">
        <f t="shared" si="170"/>
        <v/>
      </c>
      <c r="J896" s="19" t="str">
        <f>IF(OR($A896="",$H896=""),"",IF($H896="Not in Web Tool","Unmatched",_xlfn.XLOOKUP($H896,'RAW Data'!$E:$E,'RAW Data'!$F:$F,"Unmapped")))</f>
        <v/>
      </c>
      <c r="K896" s="19" t="str">
        <f t="shared" si="171"/>
        <v/>
      </c>
      <c r="M896" s="21" t="str">
        <f t="shared" si="172"/>
        <v/>
      </c>
      <c r="N896" s="21" t="str">
        <f t="shared" si="173"/>
        <v/>
      </c>
      <c r="P896" s="22" t="s">
        <v>449</v>
      </c>
      <c r="Q896" s="23">
        <v>892</v>
      </c>
      <c r="R896" s="23" t="str">
        <f>IF($C$3="Live Paste",IF($P896="","",$P896&amp;""),IF($AD$3="","",INDEX('Extraction History'!$A$3:$DT$9102,$Q896,$AD$3)&amp;""))</f>
        <v>Offline · 4:16:59:49</v>
      </c>
      <c r="S896" s="23">
        <f t="shared" si="180"/>
        <v>5349</v>
      </c>
      <c r="T896" s="23" t="str">
        <f t="shared" si="174"/>
        <v/>
      </c>
      <c r="U896" s="23" t="str">
        <f t="shared" si="175"/>
        <v/>
      </c>
      <c r="V896" s="24" t="str">
        <f t="shared" si="176"/>
        <v/>
      </c>
      <c r="W896" s="23">
        <f t="shared" si="181"/>
        <v>5350</v>
      </c>
      <c r="X896" s="23" t="str">
        <f t="shared" si="177"/>
        <v/>
      </c>
      <c r="Y896" s="23" t="str">
        <f t="shared" si="178"/>
        <v/>
      </c>
      <c r="Z896" s="23" t="str">
        <f t="shared" si="179"/>
        <v/>
      </c>
      <c r="AA896" s="25" t="str">
        <f>IF($U896="","",IF(COUNTIF(HC!$C:$C,$U896)&gt;0,"Y",IF(COUNTIF($U$5:$U896,$U896)=1,"N","dup")))</f>
        <v/>
      </c>
    </row>
    <row r="897" spans="1:27" x14ac:dyDescent="0.3">
      <c r="A897" s="19" t="str">
        <f>IF(INDEX('Agents Shift'!$B:$B,ROW())="","",INDEX('Agents Shift'!$B:$B,ROW()))</f>
        <v/>
      </c>
      <c r="B897" s="20" t="str">
        <f>IF($A897="","",_xlfn.XLOOKUP($A897,HC!$A:$A,HC!$B:$B,""))</f>
        <v/>
      </c>
      <c r="C897" s="19" t="str">
        <f>IF($A897="","",_xlfn.XLOOKUP($A897,HC!$A:$A,HC!$E:$E,""))</f>
        <v/>
      </c>
      <c r="D897" s="20" t="str">
        <f>IF($A897="","",_xlfn.XLOOKUP($A897,HC!$A:$A,HC!$D:$D,""))</f>
        <v/>
      </c>
      <c r="E897" s="68" t="str">
        <f>IF(OR($A897="",$AE$3=""),"",IFERROR(IF(ISBLANK(INDEX('Agents Shift'!$F:$S,MATCH($A897,'Agents Shift'!$B:$B,0),$AE$3)),"",INDEX('Agents Shift'!$F:$S,MATCH($A897,'Agents Shift'!$B:$B,0),$AE$3)),""))</f>
        <v/>
      </c>
      <c r="F897" s="68" t="str">
        <f>IF(OR($A897="",$AE$3=""),"",IFERROR(IF(ISBLANK(INDEX('Agents Shift'!$F:$S,MATCH($A897,'Agents Shift'!$B:$B,0),$AE$3+1)),"",INDEX('Agents Shift'!$F:$S,MATCH($A897,'Agents Shift'!$B:$B,0),$AE$3+1)),""))</f>
        <v/>
      </c>
      <c r="G897" s="20" t="str">
        <f>IF($A897="","",_xlfn.XLOOKUP($A897,HC!$A:$A,HC!$C:$C,""))</f>
        <v/>
      </c>
      <c r="H897" s="20" t="str">
        <f t="shared" si="169"/>
        <v/>
      </c>
      <c r="I897" s="19" t="str">
        <f t="shared" si="170"/>
        <v/>
      </c>
      <c r="J897" s="19" t="str">
        <f>IF(OR($A897="",$H897=""),"",IF($H897="Not in Web Tool","Unmatched",_xlfn.XLOOKUP($H897,'RAW Data'!$E:$E,'RAW Data'!$F:$F,"Unmapped")))</f>
        <v/>
      </c>
      <c r="K897" s="19" t="str">
        <f t="shared" si="171"/>
        <v/>
      </c>
      <c r="M897" s="21" t="str">
        <f t="shared" si="172"/>
        <v/>
      </c>
      <c r="N897" s="21" t="str">
        <f t="shared" si="173"/>
        <v/>
      </c>
      <c r="P897" s="22" t="s">
        <v>119</v>
      </c>
      <c r="Q897" s="23">
        <v>893</v>
      </c>
      <c r="R897" s="23" t="str">
        <f>IF($C$3="Live Paste",IF($P897="","",$P897&amp;""),IF($AD$3="","",INDEX('Extraction History'!$A$3:$DT$9102,$Q897,$AD$3)&amp;""))</f>
        <v> 0  0  0</v>
      </c>
      <c r="S897" s="23">
        <f t="shared" si="180"/>
        <v>5355</v>
      </c>
      <c r="T897" s="23" t="str">
        <f t="shared" si="174"/>
        <v/>
      </c>
      <c r="U897" s="23" t="str">
        <f t="shared" si="175"/>
        <v/>
      </c>
      <c r="V897" s="24" t="str">
        <f t="shared" si="176"/>
        <v/>
      </c>
      <c r="W897" s="23">
        <f t="shared" si="181"/>
        <v>5356</v>
      </c>
      <c r="X897" s="23" t="str">
        <f t="shared" si="177"/>
        <v/>
      </c>
      <c r="Y897" s="23" t="str">
        <f t="shared" si="178"/>
        <v/>
      </c>
      <c r="Z897" s="23" t="str">
        <f t="shared" si="179"/>
        <v/>
      </c>
      <c r="AA897" s="25" t="str">
        <f>IF($U897="","",IF(COUNTIF(HC!$C:$C,$U897)&gt;0,"Y",IF(COUNTIF($U$5:$U897,$U897)=1,"N","dup")))</f>
        <v/>
      </c>
    </row>
    <row r="898" spans="1:27" x14ac:dyDescent="0.3">
      <c r="A898" s="19" t="str">
        <f>IF(INDEX('Agents Shift'!$B:$B,ROW())="","",INDEX('Agents Shift'!$B:$B,ROW()))</f>
        <v/>
      </c>
      <c r="B898" s="20" t="str">
        <f>IF($A898="","",_xlfn.XLOOKUP($A898,HC!$A:$A,HC!$B:$B,""))</f>
        <v/>
      </c>
      <c r="C898" s="19" t="str">
        <f>IF($A898="","",_xlfn.XLOOKUP($A898,HC!$A:$A,HC!$E:$E,""))</f>
        <v/>
      </c>
      <c r="D898" s="20" t="str">
        <f>IF($A898="","",_xlfn.XLOOKUP($A898,HC!$A:$A,HC!$D:$D,""))</f>
        <v/>
      </c>
      <c r="E898" s="68" t="str">
        <f>IF(OR($A898="",$AE$3=""),"",IFERROR(IF(ISBLANK(INDEX('Agents Shift'!$F:$S,MATCH($A898,'Agents Shift'!$B:$B,0),$AE$3)),"",INDEX('Agents Shift'!$F:$S,MATCH($A898,'Agents Shift'!$B:$B,0),$AE$3)),""))</f>
        <v/>
      </c>
      <c r="F898" s="68" t="str">
        <f>IF(OR($A898="",$AE$3=""),"",IFERROR(IF(ISBLANK(INDEX('Agents Shift'!$F:$S,MATCH($A898,'Agents Shift'!$B:$B,0),$AE$3+1)),"",INDEX('Agents Shift'!$F:$S,MATCH($A898,'Agents Shift'!$B:$B,0),$AE$3+1)),""))</f>
        <v/>
      </c>
      <c r="G898" s="20" t="str">
        <f>IF($A898="","",_xlfn.XLOOKUP($A898,HC!$A:$A,HC!$C:$C,""))</f>
        <v/>
      </c>
      <c r="H898" s="20" t="str">
        <f t="shared" si="169"/>
        <v/>
      </c>
      <c r="I898" s="19" t="str">
        <f t="shared" si="170"/>
        <v/>
      </c>
      <c r="J898" s="19" t="str">
        <f>IF(OR($A898="",$H898=""),"",IF($H898="Not in Web Tool","Unmatched",_xlfn.XLOOKUP($H898,'RAW Data'!$E:$E,'RAW Data'!$F:$F,"Unmapped")))</f>
        <v/>
      </c>
      <c r="K898" s="19" t="str">
        <f t="shared" si="171"/>
        <v/>
      </c>
      <c r="M898" s="21" t="str">
        <f t="shared" si="172"/>
        <v/>
      </c>
      <c r="N898" s="21" t="str">
        <f t="shared" si="173"/>
        <v/>
      </c>
      <c r="P898" s="22" t="s">
        <v>188</v>
      </c>
      <c r="Q898" s="23">
        <v>894</v>
      </c>
      <c r="R898" s="23" t="str">
        <f>IF($C$3="Live Paste",IF($P898="","",$P898&amp;""),IF($AD$3="","",INDEX('Extraction History'!$A$3:$DT$9102,$Q898,$AD$3)&amp;""))</f>
        <v> --:--:--  --:--:--  --:--:--</v>
      </c>
      <c r="S898" s="23">
        <f t="shared" si="180"/>
        <v>5361</v>
      </c>
      <c r="T898" s="23" t="str">
        <f t="shared" si="174"/>
        <v/>
      </c>
      <c r="U898" s="23" t="str">
        <f t="shared" si="175"/>
        <v/>
      </c>
      <c r="V898" s="24" t="str">
        <f t="shared" si="176"/>
        <v/>
      </c>
      <c r="W898" s="23">
        <f t="shared" si="181"/>
        <v>5362</v>
      </c>
      <c r="X898" s="23" t="str">
        <f t="shared" si="177"/>
        <v/>
      </c>
      <c r="Y898" s="23" t="str">
        <f t="shared" si="178"/>
        <v/>
      </c>
      <c r="Z898" s="23" t="str">
        <f t="shared" si="179"/>
        <v/>
      </c>
      <c r="AA898" s="25" t="str">
        <f>IF($U898="","",IF(COUNTIF(HC!$C:$C,$U898)&gt;0,"Y",IF(COUNTIF($U$5:$U898,$U898)=1,"N","dup")))</f>
        <v/>
      </c>
    </row>
    <row r="899" spans="1:27" x14ac:dyDescent="0.3">
      <c r="A899" s="19" t="str">
        <f>IF(INDEX('Agents Shift'!$B:$B,ROW())="","",INDEX('Agents Shift'!$B:$B,ROW()))</f>
        <v/>
      </c>
      <c r="B899" s="20" t="str">
        <f>IF($A899="","",_xlfn.XLOOKUP($A899,HC!$A:$A,HC!$B:$B,""))</f>
        <v/>
      </c>
      <c r="C899" s="19" t="str">
        <f>IF($A899="","",_xlfn.XLOOKUP($A899,HC!$A:$A,HC!$E:$E,""))</f>
        <v/>
      </c>
      <c r="D899" s="20" t="str">
        <f>IF($A899="","",_xlfn.XLOOKUP($A899,HC!$A:$A,HC!$D:$D,""))</f>
        <v/>
      </c>
      <c r="E899" s="68" t="str">
        <f>IF(OR($A899="",$AE$3=""),"",IFERROR(IF(ISBLANK(INDEX('Agents Shift'!$F:$S,MATCH($A899,'Agents Shift'!$B:$B,0),$AE$3)),"",INDEX('Agents Shift'!$F:$S,MATCH($A899,'Agents Shift'!$B:$B,0),$AE$3)),""))</f>
        <v/>
      </c>
      <c r="F899" s="68" t="str">
        <f>IF(OR($A899="",$AE$3=""),"",IFERROR(IF(ISBLANK(INDEX('Agents Shift'!$F:$S,MATCH($A899,'Agents Shift'!$B:$B,0),$AE$3+1)),"",INDEX('Agents Shift'!$F:$S,MATCH($A899,'Agents Shift'!$B:$B,0),$AE$3+1)),""))</f>
        <v/>
      </c>
      <c r="G899" s="20" t="str">
        <f>IF($A899="","",_xlfn.XLOOKUP($A899,HC!$A:$A,HC!$C:$C,""))</f>
        <v/>
      </c>
      <c r="H899" s="20" t="str">
        <f t="shared" si="169"/>
        <v/>
      </c>
      <c r="I899" s="19" t="str">
        <f t="shared" si="170"/>
        <v/>
      </c>
      <c r="J899" s="19" t="str">
        <f>IF(OR($A899="",$H899=""),"",IF($H899="Not in Web Tool","Unmatched",_xlfn.XLOOKUP($H899,'RAW Data'!$E:$E,'RAW Data'!$F:$F,"Unmapped")))</f>
        <v/>
      </c>
      <c r="K899" s="19" t="str">
        <f t="shared" si="171"/>
        <v/>
      </c>
      <c r="M899" s="21" t="str">
        <f t="shared" si="172"/>
        <v/>
      </c>
      <c r="N899" s="21" t="str">
        <f t="shared" si="173"/>
        <v/>
      </c>
      <c r="P899" s="22" t="s">
        <v>34</v>
      </c>
      <c r="Q899" s="23">
        <v>895</v>
      </c>
      <c r="R899" s="23" t="str">
        <f>IF($C$3="Live Paste",IF($P899="","",$P899&amp;""),IF($AD$3="","",INDEX('Extraction History'!$A$3:$DT$9102,$Q899,$AD$3)&amp;""))</f>
        <v>Employee State</v>
      </c>
      <c r="S899" s="23">
        <f t="shared" si="180"/>
        <v>5367</v>
      </c>
      <c r="T899" s="23" t="str">
        <f t="shared" si="174"/>
        <v/>
      </c>
      <c r="U899" s="23" t="str">
        <f t="shared" si="175"/>
        <v/>
      </c>
      <c r="V899" s="24" t="str">
        <f t="shared" si="176"/>
        <v/>
      </c>
      <c r="W899" s="23">
        <f t="shared" si="181"/>
        <v>5368</v>
      </c>
      <c r="X899" s="23" t="str">
        <f t="shared" si="177"/>
        <v/>
      </c>
      <c r="Y899" s="23" t="str">
        <f t="shared" si="178"/>
        <v/>
      </c>
      <c r="Z899" s="23" t="str">
        <f t="shared" si="179"/>
        <v/>
      </c>
      <c r="AA899" s="25" t="str">
        <f>IF($U899="","",IF(COUNTIF(HC!$C:$C,$U899)&gt;0,"Y",IF(COUNTIF($U$5:$U899,$U899)=1,"N","dup")))</f>
        <v/>
      </c>
    </row>
    <row r="900" spans="1:27" x14ac:dyDescent="0.3">
      <c r="A900" s="19" t="str">
        <f>IF(INDEX('Agents Shift'!$B:$B,ROW())="","",INDEX('Agents Shift'!$B:$B,ROW()))</f>
        <v/>
      </c>
      <c r="B900" s="20" t="str">
        <f>IF($A900="","",_xlfn.XLOOKUP($A900,HC!$A:$A,HC!$B:$B,""))</f>
        <v/>
      </c>
      <c r="C900" s="19" t="str">
        <f>IF($A900="","",_xlfn.XLOOKUP($A900,HC!$A:$A,HC!$E:$E,""))</f>
        <v/>
      </c>
      <c r="D900" s="20" t="str">
        <f>IF($A900="","",_xlfn.XLOOKUP($A900,HC!$A:$A,HC!$D:$D,""))</f>
        <v/>
      </c>
      <c r="E900" s="68" t="str">
        <f>IF(OR($A900="",$AE$3=""),"",IFERROR(IF(ISBLANK(INDEX('Agents Shift'!$F:$S,MATCH($A900,'Agents Shift'!$B:$B,0),$AE$3)),"",INDEX('Agents Shift'!$F:$S,MATCH($A900,'Agents Shift'!$B:$B,0),$AE$3)),""))</f>
        <v/>
      </c>
      <c r="F900" s="68" t="str">
        <f>IF(OR($A900="",$AE$3=""),"",IFERROR(IF(ISBLANK(INDEX('Agents Shift'!$F:$S,MATCH($A900,'Agents Shift'!$B:$B,0),$AE$3+1)),"",INDEX('Agents Shift'!$F:$S,MATCH($A900,'Agents Shift'!$B:$B,0),$AE$3+1)),""))</f>
        <v/>
      </c>
      <c r="G900" s="20" t="str">
        <f>IF($A900="","",_xlfn.XLOOKUP($A900,HC!$A:$A,HC!$C:$C,""))</f>
        <v/>
      </c>
      <c r="H900" s="20" t="str">
        <f t="shared" si="169"/>
        <v/>
      </c>
      <c r="I900" s="19" t="str">
        <f t="shared" si="170"/>
        <v/>
      </c>
      <c r="J900" s="19" t="str">
        <f>IF(OR($A900="",$H900=""),"",IF($H900="Not in Web Tool","Unmatched",_xlfn.XLOOKUP($H900,'RAW Data'!$E:$E,'RAW Data'!$F:$F,"Unmapped")))</f>
        <v/>
      </c>
      <c r="K900" s="19" t="str">
        <f t="shared" si="171"/>
        <v/>
      </c>
      <c r="M900" s="21" t="str">
        <f t="shared" si="172"/>
        <v/>
      </c>
      <c r="N900" s="21" t="str">
        <f t="shared" si="173"/>
        <v/>
      </c>
      <c r="P900" s="22" t="s">
        <v>39</v>
      </c>
      <c r="Q900" s="23">
        <v>896</v>
      </c>
      <c r="R900" s="23" t="str">
        <f>IF($C$3="Live Paste",IF($P900="","",$P900&amp;""),IF($AD$3="","",INDEX('Extraction History'!$A$3:$DT$9102,$Q900,$AD$3)&amp;""))</f>
        <v>DA</v>
      </c>
      <c r="S900" s="23">
        <f t="shared" si="180"/>
        <v>5373</v>
      </c>
      <c r="T900" s="23" t="str">
        <f t="shared" si="174"/>
        <v/>
      </c>
      <c r="U900" s="23" t="str">
        <f t="shared" si="175"/>
        <v/>
      </c>
      <c r="V900" s="24" t="str">
        <f t="shared" si="176"/>
        <v/>
      </c>
      <c r="W900" s="23">
        <f t="shared" si="181"/>
        <v>5374</v>
      </c>
      <c r="X900" s="23" t="str">
        <f t="shared" si="177"/>
        <v/>
      </c>
      <c r="Y900" s="23" t="str">
        <f t="shared" si="178"/>
        <v/>
      </c>
      <c r="Z900" s="23" t="str">
        <f t="shared" si="179"/>
        <v/>
      </c>
      <c r="AA900" s="25" t="str">
        <f>IF($U900="","",IF(COUNTIF(HC!$C:$C,$U900)&gt;0,"Y",IF(COUNTIF($U$5:$U900,$U900)=1,"N","dup")))</f>
        <v/>
      </c>
    </row>
    <row r="901" spans="1:27" x14ac:dyDescent="0.3">
      <c r="A901" s="19" t="str">
        <f>IF(INDEX('Agents Shift'!$B:$B,ROW())="","",INDEX('Agents Shift'!$B:$B,ROW()))</f>
        <v/>
      </c>
      <c r="B901" s="20" t="str">
        <f>IF($A901="","",_xlfn.XLOOKUP($A901,HC!$A:$A,HC!$B:$B,""))</f>
        <v/>
      </c>
      <c r="C901" s="19" t="str">
        <f>IF($A901="","",_xlfn.XLOOKUP($A901,HC!$A:$A,HC!$E:$E,""))</f>
        <v/>
      </c>
      <c r="D901" s="20" t="str">
        <f>IF($A901="","",_xlfn.XLOOKUP($A901,HC!$A:$A,HC!$D:$D,""))</f>
        <v/>
      </c>
      <c r="E901" s="68" t="str">
        <f>IF(OR($A901="",$AE$3=""),"",IFERROR(IF(ISBLANK(INDEX('Agents Shift'!$F:$S,MATCH($A901,'Agents Shift'!$B:$B,0),$AE$3)),"",INDEX('Agents Shift'!$F:$S,MATCH($A901,'Agents Shift'!$B:$B,0),$AE$3)),""))</f>
        <v/>
      </c>
      <c r="F901" s="68" t="str">
        <f>IF(OR($A901="",$AE$3=""),"",IFERROR(IF(ISBLANK(INDEX('Agents Shift'!$F:$S,MATCH($A901,'Agents Shift'!$B:$B,0),$AE$3+1)),"",INDEX('Agents Shift'!$F:$S,MATCH($A901,'Agents Shift'!$B:$B,0),$AE$3+1)),""))</f>
        <v/>
      </c>
      <c r="G901" s="20" t="str">
        <f>IF($A901="","",_xlfn.XLOOKUP($A901,HC!$A:$A,HC!$C:$C,""))</f>
        <v/>
      </c>
      <c r="H901" s="20" t="str">
        <f t="shared" ref="H901:H964" si="182">IF($G901="","",_xlfn.XLOOKUP($G901,$U:$U,$Z:$Z,"Not in Web Tool"))</f>
        <v/>
      </c>
      <c r="I901" s="19" t="str">
        <f t="shared" ref="I901:I964" si="183">IF($G901="","",_xlfn.XLOOKUP($G901,$U:$U,$Y:$Y,""))</f>
        <v/>
      </c>
      <c r="J901" s="19" t="str">
        <f>IF(OR($A901="",$H901=""),"",IF($H901="Not in Web Tool","Unmatched",_xlfn.XLOOKUP($H901,'RAW Data'!$E:$E,'RAW Data'!$F:$F,"Unmapped")))</f>
        <v/>
      </c>
      <c r="K901" s="19" t="str">
        <f t="shared" ref="K901:K964" si="184">_xlfn.IFS($J901="Yes","YES",$J901="","",$J901="No","NO",$J901="Not Productive",$H901,TRUE,$J901)</f>
        <v/>
      </c>
      <c r="M901" s="21" t="str">
        <f t="shared" ref="M901:M964" si="185">IF(ISNUMBER($E901),ROUND($E901*1440,0),"")</f>
        <v/>
      </c>
      <c r="N901" s="21" t="str">
        <f t="shared" ref="N901:N964" si="186">IF(AND(ISNUMBER($E901),ISNUMBER($F901)),ROUND($F901*1440,0)+IF($F901&lt;=$E901,1440,0),"")</f>
        <v/>
      </c>
      <c r="P901" s="22" t="s">
        <v>450</v>
      </c>
      <c r="Q901" s="23">
        <v>897</v>
      </c>
      <c r="R901" s="23" t="str">
        <f>IF($C$3="Live Paste",IF($P901="","",$P901&amp;""),IF($AD$3="","",INDEX('Extraction History'!$A$3:$DT$9102,$Q901,$AD$3)&amp;""))</f>
        <v>Dummy_USR 31 29132</v>
      </c>
      <c r="S901" s="23">
        <f t="shared" si="180"/>
        <v>5379</v>
      </c>
      <c r="T901" s="23" t="str">
        <f t="shared" ref="T901:T964" si="187">_xlfn.XLOOKUP($S901,$Q$5:$Q$9104,$R$5:$R$9104,"")</f>
        <v/>
      </c>
      <c r="U901" s="23" t="str">
        <f t="shared" ref="U901:U964" si="188">IFERROR(_xlfn.TEXTBEFORE($T901,_xlfn.UNICHAR(160),1),"")</f>
        <v/>
      </c>
      <c r="V901" s="24" t="str">
        <f t="shared" ref="V901:V964" si="189">IF($U901="","",_xlfn.TEXTAFTER($T901,_xlfn.UNICHAR(160),1))</f>
        <v/>
      </c>
      <c r="W901" s="23">
        <f t="shared" si="181"/>
        <v>5380</v>
      </c>
      <c r="X901" s="23" t="str">
        <f t="shared" ref="X901:X964" si="190">_xlfn.XLOOKUP($W901,$Q$5:$Q$9104,$R$5:$R$9104,"")</f>
        <v/>
      </c>
      <c r="Y901" s="23" t="str">
        <f t="shared" ref="Y901:Y964" si="191">IFERROR(IF($Z901="","",TRIM(SUBSTITUTE(_xlfn.TEXTAFTER($X901,_xlfn.UNICHAR(160)&amp;"·",1),_xlfn.UNICHAR(160)," "))),"")</f>
        <v/>
      </c>
      <c r="Z901" s="23" t="str">
        <f t="shared" ref="Z901:Z964" si="192">IFERROR(_xlfn.TEXTBEFORE($X901,_xlfn.UNICHAR(160),1),$X901)</f>
        <v/>
      </c>
      <c r="AA901" s="25" t="str">
        <f>IF($U901="","",IF(COUNTIF(HC!$C:$C,$U901)&gt;0,"Y",IF(COUNTIF($U$5:$U901,$U901)=1,"N","dup")))</f>
        <v/>
      </c>
    </row>
    <row r="902" spans="1:27" x14ac:dyDescent="0.3">
      <c r="A902" s="19" t="str">
        <f>IF(INDEX('Agents Shift'!$B:$B,ROW())="","",INDEX('Agents Shift'!$B:$B,ROW()))</f>
        <v/>
      </c>
      <c r="B902" s="20" t="str">
        <f>IF($A902="","",_xlfn.XLOOKUP($A902,HC!$A:$A,HC!$B:$B,""))</f>
        <v/>
      </c>
      <c r="C902" s="19" t="str">
        <f>IF($A902="","",_xlfn.XLOOKUP($A902,HC!$A:$A,HC!$E:$E,""))</f>
        <v/>
      </c>
      <c r="D902" s="20" t="str">
        <f>IF($A902="","",_xlfn.XLOOKUP($A902,HC!$A:$A,HC!$D:$D,""))</f>
        <v/>
      </c>
      <c r="E902" s="68" t="str">
        <f>IF(OR($A902="",$AE$3=""),"",IFERROR(IF(ISBLANK(INDEX('Agents Shift'!$F:$S,MATCH($A902,'Agents Shift'!$B:$B,0),$AE$3)),"",INDEX('Agents Shift'!$F:$S,MATCH($A902,'Agents Shift'!$B:$B,0),$AE$3)),""))</f>
        <v/>
      </c>
      <c r="F902" s="68" t="str">
        <f>IF(OR($A902="",$AE$3=""),"",IFERROR(IF(ISBLANK(INDEX('Agents Shift'!$F:$S,MATCH($A902,'Agents Shift'!$B:$B,0),$AE$3+1)),"",INDEX('Agents Shift'!$F:$S,MATCH($A902,'Agents Shift'!$B:$B,0),$AE$3+1)),""))</f>
        <v/>
      </c>
      <c r="G902" s="20" t="str">
        <f>IF($A902="","",_xlfn.XLOOKUP($A902,HC!$A:$A,HC!$C:$C,""))</f>
        <v/>
      </c>
      <c r="H902" s="20" t="str">
        <f t="shared" si="182"/>
        <v/>
      </c>
      <c r="I902" s="19" t="str">
        <f t="shared" si="183"/>
        <v/>
      </c>
      <c r="J902" s="19" t="str">
        <f>IF(OR($A902="",$H902=""),"",IF($H902="Not in Web Tool","Unmatched",_xlfn.XLOOKUP($H902,'RAW Data'!$E:$E,'RAW Data'!$F:$F,"Unmapped")))</f>
        <v/>
      </c>
      <c r="K902" s="19" t="str">
        <f t="shared" si="184"/>
        <v/>
      </c>
      <c r="M902" s="21" t="str">
        <f t="shared" si="185"/>
        <v/>
      </c>
      <c r="N902" s="21" t="str">
        <f t="shared" si="186"/>
        <v/>
      </c>
      <c r="P902" s="22" t="s">
        <v>451</v>
      </c>
      <c r="Q902" s="23">
        <v>898</v>
      </c>
      <c r="R902" s="23" t="str">
        <f>IF($C$3="Live Paste",IF($P902="","",$P902&amp;""),IF($AD$3="","",INDEX('Extraction History'!$A$3:$DT$9102,$Q902,$AD$3)&amp;""))</f>
        <v>1st Login · 03:41</v>
      </c>
      <c r="S902" s="23">
        <f t="shared" ref="S902:S965" si="193">S901+6</f>
        <v>5385</v>
      </c>
      <c r="T902" s="23" t="str">
        <f t="shared" si="187"/>
        <v/>
      </c>
      <c r="U902" s="23" t="str">
        <f t="shared" si="188"/>
        <v/>
      </c>
      <c r="V902" s="24" t="str">
        <f t="shared" si="189"/>
        <v/>
      </c>
      <c r="W902" s="23">
        <f t="shared" ref="W902:W965" si="194">W901+6</f>
        <v>5386</v>
      </c>
      <c r="X902" s="23" t="str">
        <f t="shared" si="190"/>
        <v/>
      </c>
      <c r="Y902" s="23" t="str">
        <f t="shared" si="191"/>
        <v/>
      </c>
      <c r="Z902" s="23" t="str">
        <f t="shared" si="192"/>
        <v/>
      </c>
      <c r="AA902" s="25" t="str">
        <f>IF($U902="","",IF(COUNTIF(HC!$C:$C,$U902)&gt;0,"Y",IF(COUNTIF($U$5:$U902,$U902)=1,"N","dup")))</f>
        <v/>
      </c>
    </row>
    <row r="903" spans="1:27" x14ac:dyDescent="0.3">
      <c r="A903" s="19" t="str">
        <f>IF(INDEX('Agents Shift'!$B:$B,ROW())="","",INDEX('Agents Shift'!$B:$B,ROW()))</f>
        <v/>
      </c>
      <c r="B903" s="20" t="str">
        <f>IF($A903="","",_xlfn.XLOOKUP($A903,HC!$A:$A,HC!$B:$B,""))</f>
        <v/>
      </c>
      <c r="C903" s="19" t="str">
        <f>IF($A903="","",_xlfn.XLOOKUP($A903,HC!$A:$A,HC!$E:$E,""))</f>
        <v/>
      </c>
      <c r="D903" s="20" t="str">
        <f>IF($A903="","",_xlfn.XLOOKUP($A903,HC!$A:$A,HC!$D:$D,""))</f>
        <v/>
      </c>
      <c r="E903" s="68" t="str">
        <f>IF(OR($A903="",$AE$3=""),"",IFERROR(IF(ISBLANK(INDEX('Agents Shift'!$F:$S,MATCH($A903,'Agents Shift'!$B:$B,0),$AE$3)),"",INDEX('Agents Shift'!$F:$S,MATCH($A903,'Agents Shift'!$B:$B,0),$AE$3)),""))</f>
        <v/>
      </c>
      <c r="F903" s="68" t="str">
        <f>IF(OR($A903="",$AE$3=""),"",IFERROR(IF(ISBLANK(INDEX('Agents Shift'!$F:$S,MATCH($A903,'Agents Shift'!$B:$B,0),$AE$3+1)),"",INDEX('Agents Shift'!$F:$S,MATCH($A903,'Agents Shift'!$B:$B,0),$AE$3+1)),""))</f>
        <v/>
      </c>
      <c r="G903" s="20" t="str">
        <f>IF($A903="","",_xlfn.XLOOKUP($A903,HC!$A:$A,HC!$C:$C,""))</f>
        <v/>
      </c>
      <c r="H903" s="20" t="str">
        <f t="shared" si="182"/>
        <v/>
      </c>
      <c r="I903" s="19" t="str">
        <f t="shared" si="183"/>
        <v/>
      </c>
      <c r="J903" s="19" t="str">
        <f>IF(OR($A903="",$H903=""),"",IF($H903="Not in Web Tool","Unmatched",_xlfn.XLOOKUP($H903,'RAW Data'!$E:$E,'RAW Data'!$F:$F,"Unmapped")))</f>
        <v/>
      </c>
      <c r="K903" s="19" t="str">
        <f t="shared" si="184"/>
        <v/>
      </c>
      <c r="M903" s="21" t="str">
        <f t="shared" si="185"/>
        <v/>
      </c>
      <c r="N903" s="21" t="str">
        <f t="shared" si="186"/>
        <v/>
      </c>
      <c r="P903" s="22" t="s">
        <v>119</v>
      </c>
      <c r="Q903" s="23">
        <v>899</v>
      </c>
      <c r="R903" s="23" t="str">
        <f>IF($C$3="Live Paste",IF($P903="","",$P903&amp;""),IF($AD$3="","",INDEX('Extraction History'!$A$3:$DT$9102,$Q903,$AD$3)&amp;""))</f>
        <v> 0  0  0</v>
      </c>
      <c r="S903" s="23">
        <f t="shared" si="193"/>
        <v>5391</v>
      </c>
      <c r="T903" s="23" t="str">
        <f t="shared" si="187"/>
        <v/>
      </c>
      <c r="U903" s="23" t="str">
        <f t="shared" si="188"/>
        <v/>
      </c>
      <c r="V903" s="24" t="str">
        <f t="shared" si="189"/>
        <v/>
      </c>
      <c r="W903" s="23">
        <f t="shared" si="194"/>
        <v>5392</v>
      </c>
      <c r="X903" s="23" t="str">
        <f t="shared" si="190"/>
        <v/>
      </c>
      <c r="Y903" s="23" t="str">
        <f t="shared" si="191"/>
        <v/>
      </c>
      <c r="Z903" s="23" t="str">
        <f t="shared" si="192"/>
        <v/>
      </c>
      <c r="AA903" s="25" t="str">
        <f>IF($U903="","",IF(COUNTIF(HC!$C:$C,$U903)&gt;0,"Y",IF(COUNTIF($U$5:$U903,$U903)=1,"N","dup")))</f>
        <v/>
      </c>
    </row>
    <row r="904" spans="1:27" x14ac:dyDescent="0.3">
      <c r="A904" s="19" t="str">
        <f>IF(INDEX('Agents Shift'!$B:$B,ROW())="","",INDEX('Agents Shift'!$B:$B,ROW()))</f>
        <v/>
      </c>
      <c r="B904" s="20" t="str">
        <f>IF($A904="","",_xlfn.XLOOKUP($A904,HC!$A:$A,HC!$B:$B,""))</f>
        <v/>
      </c>
      <c r="C904" s="19" t="str">
        <f>IF($A904="","",_xlfn.XLOOKUP($A904,HC!$A:$A,HC!$E:$E,""))</f>
        <v/>
      </c>
      <c r="D904" s="20" t="str">
        <f>IF($A904="","",_xlfn.XLOOKUP($A904,HC!$A:$A,HC!$D:$D,""))</f>
        <v/>
      </c>
      <c r="E904" s="68" t="str">
        <f>IF(OR($A904="",$AE$3=""),"",IFERROR(IF(ISBLANK(INDEX('Agents Shift'!$F:$S,MATCH($A904,'Agents Shift'!$B:$B,0),$AE$3)),"",INDEX('Agents Shift'!$F:$S,MATCH($A904,'Agents Shift'!$B:$B,0),$AE$3)),""))</f>
        <v/>
      </c>
      <c r="F904" s="68" t="str">
        <f>IF(OR($A904="",$AE$3=""),"",IFERROR(IF(ISBLANK(INDEX('Agents Shift'!$F:$S,MATCH($A904,'Agents Shift'!$B:$B,0),$AE$3+1)),"",INDEX('Agents Shift'!$F:$S,MATCH($A904,'Agents Shift'!$B:$B,0),$AE$3+1)),""))</f>
        <v/>
      </c>
      <c r="G904" s="20" t="str">
        <f>IF($A904="","",_xlfn.XLOOKUP($A904,HC!$A:$A,HC!$C:$C,""))</f>
        <v/>
      </c>
      <c r="H904" s="20" t="str">
        <f t="shared" si="182"/>
        <v/>
      </c>
      <c r="I904" s="19" t="str">
        <f t="shared" si="183"/>
        <v/>
      </c>
      <c r="J904" s="19" t="str">
        <f>IF(OR($A904="",$H904=""),"",IF($H904="Not in Web Tool","Unmatched",_xlfn.XLOOKUP($H904,'RAW Data'!$E:$E,'RAW Data'!$F:$F,"Unmapped")))</f>
        <v/>
      </c>
      <c r="K904" s="19" t="str">
        <f t="shared" si="184"/>
        <v/>
      </c>
      <c r="M904" s="21" t="str">
        <f t="shared" si="185"/>
        <v/>
      </c>
      <c r="N904" s="21" t="str">
        <f t="shared" si="186"/>
        <v/>
      </c>
      <c r="P904" s="22" t="s">
        <v>452</v>
      </c>
      <c r="Q904" s="23">
        <v>900</v>
      </c>
      <c r="R904" s="23" t="str">
        <f>IF($C$3="Live Paste",IF($P904="","",$P904&amp;""),IF($AD$3="","",INDEX('Extraction History'!$A$3:$DT$9102,$Q904,$AD$3)&amp;""))</f>
        <v> --:--:--  --:--:-- 9 June 2026 13:56 · 02:03:41</v>
      </c>
      <c r="S904" s="23">
        <f t="shared" si="193"/>
        <v>5397</v>
      </c>
      <c r="T904" s="23" t="str">
        <f t="shared" si="187"/>
        <v/>
      </c>
      <c r="U904" s="23" t="str">
        <f t="shared" si="188"/>
        <v/>
      </c>
      <c r="V904" s="24" t="str">
        <f t="shared" si="189"/>
        <v/>
      </c>
      <c r="W904" s="23">
        <f t="shared" si="194"/>
        <v>5398</v>
      </c>
      <c r="X904" s="23" t="str">
        <f t="shared" si="190"/>
        <v/>
      </c>
      <c r="Y904" s="23" t="str">
        <f t="shared" si="191"/>
        <v/>
      </c>
      <c r="Z904" s="23" t="str">
        <f t="shared" si="192"/>
        <v/>
      </c>
      <c r="AA904" s="25" t="str">
        <f>IF($U904="","",IF(COUNTIF(HC!$C:$C,$U904)&gt;0,"Y",IF(COUNTIF($U$5:$U904,$U904)=1,"N","dup")))</f>
        <v/>
      </c>
    </row>
    <row r="905" spans="1:27" x14ac:dyDescent="0.3">
      <c r="A905" s="19" t="str">
        <f>IF(INDEX('Agents Shift'!$B:$B,ROW())="","",INDEX('Agents Shift'!$B:$B,ROW()))</f>
        <v/>
      </c>
      <c r="B905" s="20" t="str">
        <f>IF($A905="","",_xlfn.XLOOKUP($A905,HC!$A:$A,HC!$B:$B,""))</f>
        <v/>
      </c>
      <c r="C905" s="19" t="str">
        <f>IF($A905="","",_xlfn.XLOOKUP($A905,HC!$A:$A,HC!$E:$E,""))</f>
        <v/>
      </c>
      <c r="D905" s="20" t="str">
        <f>IF($A905="","",_xlfn.XLOOKUP($A905,HC!$A:$A,HC!$D:$D,""))</f>
        <v/>
      </c>
      <c r="E905" s="68" t="str">
        <f>IF(OR($A905="",$AE$3=""),"",IFERROR(IF(ISBLANK(INDEX('Agents Shift'!$F:$S,MATCH($A905,'Agents Shift'!$B:$B,0),$AE$3)),"",INDEX('Agents Shift'!$F:$S,MATCH($A905,'Agents Shift'!$B:$B,0),$AE$3)),""))</f>
        <v/>
      </c>
      <c r="F905" s="68" t="str">
        <f>IF(OR($A905="",$AE$3=""),"",IFERROR(IF(ISBLANK(INDEX('Agents Shift'!$F:$S,MATCH($A905,'Agents Shift'!$B:$B,0),$AE$3+1)),"",INDEX('Agents Shift'!$F:$S,MATCH($A905,'Agents Shift'!$B:$B,0),$AE$3+1)),""))</f>
        <v/>
      </c>
      <c r="G905" s="20" t="str">
        <f>IF($A905="","",_xlfn.XLOOKUP($A905,HC!$A:$A,HC!$C:$C,""))</f>
        <v/>
      </c>
      <c r="H905" s="20" t="str">
        <f t="shared" si="182"/>
        <v/>
      </c>
      <c r="I905" s="19" t="str">
        <f t="shared" si="183"/>
        <v/>
      </c>
      <c r="J905" s="19" t="str">
        <f>IF(OR($A905="",$H905=""),"",IF($H905="Not in Web Tool","Unmatched",_xlfn.XLOOKUP($H905,'RAW Data'!$E:$E,'RAW Data'!$F:$F,"Unmapped")))</f>
        <v/>
      </c>
      <c r="K905" s="19" t="str">
        <f t="shared" si="184"/>
        <v/>
      </c>
      <c r="M905" s="21" t="str">
        <f t="shared" si="185"/>
        <v/>
      </c>
      <c r="N905" s="21" t="str">
        <f t="shared" si="186"/>
        <v/>
      </c>
      <c r="P905" s="22" t="s">
        <v>34</v>
      </c>
      <c r="Q905" s="23">
        <v>901</v>
      </c>
      <c r="R905" s="23" t="str">
        <f>IF($C$3="Live Paste",IF($P905="","",$P905&amp;""),IF($AD$3="","",INDEX('Extraction History'!$A$3:$DT$9102,$Q905,$AD$3)&amp;""))</f>
        <v>Employee State</v>
      </c>
      <c r="S905" s="23">
        <f t="shared" si="193"/>
        <v>5403</v>
      </c>
      <c r="T905" s="23" t="str">
        <f t="shared" si="187"/>
        <v/>
      </c>
      <c r="U905" s="23" t="str">
        <f t="shared" si="188"/>
        <v/>
      </c>
      <c r="V905" s="24" t="str">
        <f t="shared" si="189"/>
        <v/>
      </c>
      <c r="W905" s="23">
        <f t="shared" si="194"/>
        <v>5404</v>
      </c>
      <c r="X905" s="23" t="str">
        <f t="shared" si="190"/>
        <v/>
      </c>
      <c r="Y905" s="23" t="str">
        <f t="shared" si="191"/>
        <v/>
      </c>
      <c r="Z905" s="23" t="str">
        <f t="shared" si="192"/>
        <v/>
      </c>
      <c r="AA905" s="25" t="str">
        <f>IF($U905="","",IF(COUNTIF(HC!$C:$C,$U905)&gt;0,"Y",IF(COUNTIF($U$5:$U905,$U905)=1,"N","dup")))</f>
        <v/>
      </c>
    </row>
    <row r="906" spans="1:27" x14ac:dyDescent="0.3">
      <c r="A906" s="19" t="str">
        <f>IF(INDEX('Agents Shift'!$B:$B,ROW())="","",INDEX('Agents Shift'!$B:$B,ROW()))</f>
        <v/>
      </c>
      <c r="B906" s="20" t="str">
        <f>IF($A906="","",_xlfn.XLOOKUP($A906,HC!$A:$A,HC!$B:$B,""))</f>
        <v/>
      </c>
      <c r="C906" s="19" t="str">
        <f>IF($A906="","",_xlfn.XLOOKUP($A906,HC!$A:$A,HC!$E:$E,""))</f>
        <v/>
      </c>
      <c r="D906" s="20" t="str">
        <f>IF($A906="","",_xlfn.XLOOKUP($A906,HC!$A:$A,HC!$D:$D,""))</f>
        <v/>
      </c>
      <c r="E906" s="68" t="str">
        <f>IF(OR($A906="",$AE$3=""),"",IFERROR(IF(ISBLANK(INDEX('Agents Shift'!$F:$S,MATCH($A906,'Agents Shift'!$B:$B,0),$AE$3)),"",INDEX('Agents Shift'!$F:$S,MATCH($A906,'Agents Shift'!$B:$B,0),$AE$3)),""))</f>
        <v/>
      </c>
      <c r="F906" s="68" t="str">
        <f>IF(OR($A906="",$AE$3=""),"",IFERROR(IF(ISBLANK(INDEX('Agents Shift'!$F:$S,MATCH($A906,'Agents Shift'!$B:$B,0),$AE$3+1)),"",INDEX('Agents Shift'!$F:$S,MATCH($A906,'Agents Shift'!$B:$B,0),$AE$3+1)),""))</f>
        <v/>
      </c>
      <c r="G906" s="20" t="str">
        <f>IF($A906="","",_xlfn.XLOOKUP($A906,HC!$A:$A,HC!$C:$C,""))</f>
        <v/>
      </c>
      <c r="H906" s="20" t="str">
        <f t="shared" si="182"/>
        <v/>
      </c>
      <c r="I906" s="19" t="str">
        <f t="shared" si="183"/>
        <v/>
      </c>
      <c r="J906" s="19" t="str">
        <f>IF(OR($A906="",$H906=""),"",IF($H906="Not in Web Tool","Unmatched",_xlfn.XLOOKUP($H906,'RAW Data'!$E:$E,'RAW Data'!$F:$F,"Unmapped")))</f>
        <v/>
      </c>
      <c r="K906" s="19" t="str">
        <f t="shared" si="184"/>
        <v/>
      </c>
      <c r="M906" s="21" t="str">
        <f t="shared" si="185"/>
        <v/>
      </c>
      <c r="N906" s="21" t="str">
        <f t="shared" si="186"/>
        <v/>
      </c>
      <c r="P906" s="22" t="s">
        <v>39</v>
      </c>
      <c r="Q906" s="23">
        <v>902</v>
      </c>
      <c r="R906" s="23" t="str">
        <f>IF($C$3="Live Paste",IF($P906="","",$P906&amp;""),IF($AD$3="","",INDEX('Extraction History'!$A$3:$DT$9102,$Q906,$AD$3)&amp;""))</f>
        <v>DA</v>
      </c>
      <c r="S906" s="23">
        <f t="shared" si="193"/>
        <v>5409</v>
      </c>
      <c r="T906" s="23" t="str">
        <f t="shared" si="187"/>
        <v/>
      </c>
      <c r="U906" s="23" t="str">
        <f t="shared" si="188"/>
        <v/>
      </c>
      <c r="V906" s="24" t="str">
        <f t="shared" si="189"/>
        <v/>
      </c>
      <c r="W906" s="23">
        <f t="shared" si="194"/>
        <v>5410</v>
      </c>
      <c r="X906" s="23" t="str">
        <f t="shared" si="190"/>
        <v/>
      </c>
      <c r="Y906" s="23" t="str">
        <f t="shared" si="191"/>
        <v/>
      </c>
      <c r="Z906" s="23" t="str">
        <f t="shared" si="192"/>
        <v/>
      </c>
      <c r="AA906" s="25" t="str">
        <f>IF($U906="","",IF(COUNTIF(HC!$C:$C,$U906)&gt;0,"Y",IF(COUNTIF($U$5:$U906,$U906)=1,"N","dup")))</f>
        <v/>
      </c>
    </row>
    <row r="907" spans="1:27" x14ac:dyDescent="0.3">
      <c r="A907" s="19" t="str">
        <f>IF(INDEX('Agents Shift'!$B:$B,ROW())="","",INDEX('Agents Shift'!$B:$B,ROW()))</f>
        <v/>
      </c>
      <c r="B907" s="20" t="str">
        <f>IF($A907="","",_xlfn.XLOOKUP($A907,HC!$A:$A,HC!$B:$B,""))</f>
        <v/>
      </c>
      <c r="C907" s="19" t="str">
        <f>IF($A907="","",_xlfn.XLOOKUP($A907,HC!$A:$A,HC!$E:$E,""))</f>
        <v/>
      </c>
      <c r="D907" s="20" t="str">
        <f>IF($A907="","",_xlfn.XLOOKUP($A907,HC!$A:$A,HC!$D:$D,""))</f>
        <v/>
      </c>
      <c r="E907" s="68" t="str">
        <f>IF(OR($A907="",$AE$3=""),"",IFERROR(IF(ISBLANK(INDEX('Agents Shift'!$F:$S,MATCH($A907,'Agents Shift'!$B:$B,0),$AE$3)),"",INDEX('Agents Shift'!$F:$S,MATCH($A907,'Agents Shift'!$B:$B,0),$AE$3)),""))</f>
        <v/>
      </c>
      <c r="F907" s="68" t="str">
        <f>IF(OR($A907="",$AE$3=""),"",IFERROR(IF(ISBLANK(INDEX('Agents Shift'!$F:$S,MATCH($A907,'Agents Shift'!$B:$B,0),$AE$3+1)),"",INDEX('Agents Shift'!$F:$S,MATCH($A907,'Agents Shift'!$B:$B,0),$AE$3+1)),""))</f>
        <v/>
      </c>
      <c r="G907" s="20" t="str">
        <f>IF($A907="","",_xlfn.XLOOKUP($A907,HC!$A:$A,HC!$C:$C,""))</f>
        <v/>
      </c>
      <c r="H907" s="20" t="str">
        <f t="shared" si="182"/>
        <v/>
      </c>
      <c r="I907" s="19" t="str">
        <f t="shared" si="183"/>
        <v/>
      </c>
      <c r="J907" s="19" t="str">
        <f>IF(OR($A907="",$H907=""),"",IF($H907="Not in Web Tool","Unmatched",_xlfn.XLOOKUP($H907,'RAW Data'!$E:$E,'RAW Data'!$F:$F,"Unmapped")))</f>
        <v/>
      </c>
      <c r="K907" s="19" t="str">
        <f t="shared" si="184"/>
        <v/>
      </c>
      <c r="M907" s="21" t="str">
        <f t="shared" si="185"/>
        <v/>
      </c>
      <c r="N907" s="21" t="str">
        <f t="shared" si="186"/>
        <v/>
      </c>
      <c r="P907" s="22" t="s">
        <v>453</v>
      </c>
      <c r="Q907" s="23">
        <v>903</v>
      </c>
      <c r="R907" s="23" t="str">
        <f>IF($C$3="Live Paste",IF($P907="","",$P907&amp;""),IF($AD$3="","",INDEX('Extraction History'!$A$3:$DT$9102,$Q907,$AD$3)&amp;""))</f>
        <v>Dummy_USR 30 29054</v>
      </c>
      <c r="S907" s="23">
        <f t="shared" si="193"/>
        <v>5415</v>
      </c>
      <c r="T907" s="23" t="str">
        <f t="shared" si="187"/>
        <v/>
      </c>
      <c r="U907" s="23" t="str">
        <f t="shared" si="188"/>
        <v/>
      </c>
      <c r="V907" s="24" t="str">
        <f t="shared" si="189"/>
        <v/>
      </c>
      <c r="W907" s="23">
        <f t="shared" si="194"/>
        <v>5416</v>
      </c>
      <c r="X907" s="23" t="str">
        <f t="shared" si="190"/>
        <v/>
      </c>
      <c r="Y907" s="23" t="str">
        <f t="shared" si="191"/>
        <v/>
      </c>
      <c r="Z907" s="23" t="str">
        <f t="shared" si="192"/>
        <v/>
      </c>
      <c r="AA907" s="25" t="str">
        <f>IF($U907="","",IF(COUNTIF(HC!$C:$C,$U907)&gt;0,"Y",IF(COUNTIF($U$5:$U907,$U907)=1,"N","dup")))</f>
        <v/>
      </c>
    </row>
    <row r="908" spans="1:27" x14ac:dyDescent="0.3">
      <c r="A908" s="19" t="str">
        <f>IF(INDEX('Agents Shift'!$B:$B,ROW())="","",INDEX('Agents Shift'!$B:$B,ROW()))</f>
        <v/>
      </c>
      <c r="B908" s="20" t="str">
        <f>IF($A908="","",_xlfn.XLOOKUP($A908,HC!$A:$A,HC!$B:$B,""))</f>
        <v/>
      </c>
      <c r="C908" s="19" t="str">
        <f>IF($A908="","",_xlfn.XLOOKUP($A908,HC!$A:$A,HC!$E:$E,""))</f>
        <v/>
      </c>
      <c r="D908" s="20" t="str">
        <f>IF($A908="","",_xlfn.XLOOKUP($A908,HC!$A:$A,HC!$D:$D,""))</f>
        <v/>
      </c>
      <c r="E908" s="68" t="str">
        <f>IF(OR($A908="",$AE$3=""),"",IFERROR(IF(ISBLANK(INDEX('Agents Shift'!$F:$S,MATCH($A908,'Agents Shift'!$B:$B,0),$AE$3)),"",INDEX('Agents Shift'!$F:$S,MATCH($A908,'Agents Shift'!$B:$B,0),$AE$3)),""))</f>
        <v/>
      </c>
      <c r="F908" s="68" t="str">
        <f>IF(OR($A908="",$AE$3=""),"",IFERROR(IF(ISBLANK(INDEX('Agents Shift'!$F:$S,MATCH($A908,'Agents Shift'!$B:$B,0),$AE$3+1)),"",INDEX('Agents Shift'!$F:$S,MATCH($A908,'Agents Shift'!$B:$B,0),$AE$3+1)),""))</f>
        <v/>
      </c>
      <c r="G908" s="20" t="str">
        <f>IF($A908="","",_xlfn.XLOOKUP($A908,HC!$A:$A,HC!$C:$C,""))</f>
        <v/>
      </c>
      <c r="H908" s="20" t="str">
        <f t="shared" si="182"/>
        <v/>
      </c>
      <c r="I908" s="19" t="str">
        <f t="shared" si="183"/>
        <v/>
      </c>
      <c r="J908" s="19" t="str">
        <f>IF(OR($A908="",$H908=""),"",IF($H908="Not in Web Tool","Unmatched",_xlfn.XLOOKUP($H908,'RAW Data'!$E:$E,'RAW Data'!$F:$F,"Unmapped")))</f>
        <v/>
      </c>
      <c r="K908" s="19" t="str">
        <f t="shared" si="184"/>
        <v/>
      </c>
      <c r="M908" s="21" t="str">
        <f t="shared" si="185"/>
        <v/>
      </c>
      <c r="N908" s="21" t="str">
        <f t="shared" si="186"/>
        <v/>
      </c>
      <c r="P908" s="22" t="s">
        <v>454</v>
      </c>
      <c r="Q908" s="23">
        <v>904</v>
      </c>
      <c r="R908" s="23" t="str">
        <f>IF($C$3="Live Paste",IF($P908="","",$P908&amp;""),IF($AD$3="","",INDEX('Extraction History'!$A$3:$DT$9102,$Q908,$AD$3)&amp;""))</f>
        <v>Available · 10:03</v>
      </c>
      <c r="S908" s="23">
        <f t="shared" si="193"/>
        <v>5421</v>
      </c>
      <c r="T908" s="23" t="str">
        <f t="shared" si="187"/>
        <v/>
      </c>
      <c r="U908" s="23" t="str">
        <f t="shared" si="188"/>
        <v/>
      </c>
      <c r="V908" s="24" t="str">
        <f t="shared" si="189"/>
        <v/>
      </c>
      <c r="W908" s="23">
        <f t="shared" si="194"/>
        <v>5422</v>
      </c>
      <c r="X908" s="23" t="str">
        <f t="shared" si="190"/>
        <v/>
      </c>
      <c r="Y908" s="23" t="str">
        <f t="shared" si="191"/>
        <v/>
      </c>
      <c r="Z908" s="23" t="str">
        <f t="shared" si="192"/>
        <v/>
      </c>
      <c r="AA908" s="25" t="str">
        <f>IF($U908="","",IF(COUNTIF(HC!$C:$C,$U908)&gt;0,"Y",IF(COUNTIF($U$5:$U908,$U908)=1,"N","dup")))</f>
        <v/>
      </c>
    </row>
    <row r="909" spans="1:27" x14ac:dyDescent="0.3">
      <c r="A909" s="19" t="str">
        <f>IF(INDEX('Agents Shift'!$B:$B,ROW())="","",INDEX('Agents Shift'!$B:$B,ROW()))</f>
        <v/>
      </c>
      <c r="B909" s="20" t="str">
        <f>IF($A909="","",_xlfn.XLOOKUP($A909,HC!$A:$A,HC!$B:$B,""))</f>
        <v/>
      </c>
      <c r="C909" s="19" t="str">
        <f>IF($A909="","",_xlfn.XLOOKUP($A909,HC!$A:$A,HC!$E:$E,""))</f>
        <v/>
      </c>
      <c r="D909" s="20" t="str">
        <f>IF($A909="","",_xlfn.XLOOKUP($A909,HC!$A:$A,HC!$D:$D,""))</f>
        <v/>
      </c>
      <c r="E909" s="68" t="str">
        <f>IF(OR($A909="",$AE$3=""),"",IFERROR(IF(ISBLANK(INDEX('Agents Shift'!$F:$S,MATCH($A909,'Agents Shift'!$B:$B,0),$AE$3)),"",INDEX('Agents Shift'!$F:$S,MATCH($A909,'Agents Shift'!$B:$B,0),$AE$3)),""))</f>
        <v/>
      </c>
      <c r="F909" s="68" t="str">
        <f>IF(OR($A909="",$AE$3=""),"",IFERROR(IF(ISBLANK(INDEX('Agents Shift'!$F:$S,MATCH($A909,'Agents Shift'!$B:$B,0),$AE$3+1)),"",INDEX('Agents Shift'!$F:$S,MATCH($A909,'Agents Shift'!$B:$B,0),$AE$3+1)),""))</f>
        <v/>
      </c>
      <c r="G909" s="20" t="str">
        <f>IF($A909="","",_xlfn.XLOOKUP($A909,HC!$A:$A,HC!$C:$C,""))</f>
        <v/>
      </c>
      <c r="H909" s="20" t="str">
        <f t="shared" si="182"/>
        <v/>
      </c>
      <c r="I909" s="19" t="str">
        <f t="shared" si="183"/>
        <v/>
      </c>
      <c r="J909" s="19" t="str">
        <f>IF(OR($A909="",$H909=""),"",IF($H909="Not in Web Tool","Unmatched",_xlfn.XLOOKUP($H909,'RAW Data'!$E:$E,'RAW Data'!$F:$F,"Unmapped")))</f>
        <v/>
      </c>
      <c r="K909" s="19" t="str">
        <f t="shared" si="184"/>
        <v/>
      </c>
      <c r="M909" s="21" t="str">
        <f t="shared" si="185"/>
        <v/>
      </c>
      <c r="N909" s="21" t="str">
        <f t="shared" si="186"/>
        <v/>
      </c>
      <c r="P909" s="22" t="s">
        <v>455</v>
      </c>
      <c r="Q909" s="23">
        <v>905</v>
      </c>
      <c r="R909" s="23" t="str">
        <f>IF($C$3="Live Paste",IF($P909="","",$P909&amp;""),IF($AD$3="","",INDEX('Extraction History'!$A$3:$DT$9102,$Q909,$AD$3)&amp;""))</f>
        <v> 8  2  4</v>
      </c>
      <c r="S909" s="23">
        <f t="shared" si="193"/>
        <v>5427</v>
      </c>
      <c r="T909" s="23" t="str">
        <f t="shared" si="187"/>
        <v/>
      </c>
      <c r="U909" s="23" t="str">
        <f t="shared" si="188"/>
        <v/>
      </c>
      <c r="V909" s="24" t="str">
        <f t="shared" si="189"/>
        <v/>
      </c>
      <c r="W909" s="23">
        <f t="shared" si="194"/>
        <v>5428</v>
      </c>
      <c r="X909" s="23" t="str">
        <f t="shared" si="190"/>
        <v/>
      </c>
      <c r="Y909" s="23" t="str">
        <f t="shared" si="191"/>
        <v/>
      </c>
      <c r="Z909" s="23" t="str">
        <f t="shared" si="192"/>
        <v/>
      </c>
      <c r="AA909" s="25" t="str">
        <f>IF($U909="","",IF(COUNTIF(HC!$C:$C,$U909)&gt;0,"Y",IF(COUNTIF($U$5:$U909,$U909)=1,"N","dup")))</f>
        <v/>
      </c>
    </row>
    <row r="910" spans="1:27" x14ac:dyDescent="0.3">
      <c r="A910" s="19" t="str">
        <f>IF(INDEX('Agents Shift'!$B:$B,ROW())="","",INDEX('Agents Shift'!$B:$B,ROW()))</f>
        <v/>
      </c>
      <c r="B910" s="20" t="str">
        <f>IF($A910="","",_xlfn.XLOOKUP($A910,HC!$A:$A,HC!$B:$B,""))</f>
        <v/>
      </c>
      <c r="C910" s="19" t="str">
        <f>IF($A910="","",_xlfn.XLOOKUP($A910,HC!$A:$A,HC!$E:$E,""))</f>
        <v/>
      </c>
      <c r="D910" s="20" t="str">
        <f>IF($A910="","",_xlfn.XLOOKUP($A910,HC!$A:$A,HC!$D:$D,""))</f>
        <v/>
      </c>
      <c r="E910" s="68" t="str">
        <f>IF(OR($A910="",$AE$3=""),"",IFERROR(IF(ISBLANK(INDEX('Agents Shift'!$F:$S,MATCH($A910,'Agents Shift'!$B:$B,0),$AE$3)),"",INDEX('Agents Shift'!$F:$S,MATCH($A910,'Agents Shift'!$B:$B,0),$AE$3)),""))</f>
        <v/>
      </c>
      <c r="F910" s="68" t="str">
        <f>IF(OR($A910="",$AE$3=""),"",IFERROR(IF(ISBLANK(INDEX('Agents Shift'!$F:$S,MATCH($A910,'Agents Shift'!$B:$B,0),$AE$3+1)),"",INDEX('Agents Shift'!$F:$S,MATCH($A910,'Agents Shift'!$B:$B,0),$AE$3+1)),""))</f>
        <v/>
      </c>
      <c r="G910" s="20" t="str">
        <f>IF($A910="","",_xlfn.XLOOKUP($A910,HC!$A:$A,HC!$C:$C,""))</f>
        <v/>
      </c>
      <c r="H910" s="20" t="str">
        <f t="shared" si="182"/>
        <v/>
      </c>
      <c r="I910" s="19" t="str">
        <f t="shared" si="183"/>
        <v/>
      </c>
      <c r="J910" s="19" t="str">
        <f>IF(OR($A910="",$H910=""),"",IF($H910="Not in Web Tool","Unmatched",_xlfn.XLOOKUP($H910,'RAW Data'!$E:$E,'RAW Data'!$F:$F,"Unmapped")))</f>
        <v/>
      </c>
      <c r="K910" s="19" t="str">
        <f t="shared" si="184"/>
        <v/>
      </c>
      <c r="M910" s="21" t="str">
        <f t="shared" si="185"/>
        <v/>
      </c>
      <c r="N910" s="21" t="str">
        <f t="shared" si="186"/>
        <v/>
      </c>
      <c r="P910" s="22" t="s">
        <v>456</v>
      </c>
      <c r="Q910" s="23">
        <v>906</v>
      </c>
      <c r="R910" s="23" t="str">
        <f>IF($C$3="Live Paste",IF($P910="","",$P910&amp;""),IF($AD$3="","",INDEX('Extraction History'!$A$3:$DT$9102,$Q910,$AD$3)&amp;""))</f>
        <v> 01:36:21  00:00:00 9 June 2026 08:55 · 03:04:39</v>
      </c>
      <c r="S910" s="23">
        <f t="shared" si="193"/>
        <v>5433</v>
      </c>
      <c r="T910" s="23" t="str">
        <f t="shared" si="187"/>
        <v/>
      </c>
      <c r="U910" s="23" t="str">
        <f t="shared" si="188"/>
        <v/>
      </c>
      <c r="V910" s="24" t="str">
        <f t="shared" si="189"/>
        <v/>
      </c>
      <c r="W910" s="23">
        <f t="shared" si="194"/>
        <v>5434</v>
      </c>
      <c r="X910" s="23" t="str">
        <f t="shared" si="190"/>
        <v/>
      </c>
      <c r="Y910" s="23" t="str">
        <f t="shared" si="191"/>
        <v/>
      </c>
      <c r="Z910" s="23" t="str">
        <f t="shared" si="192"/>
        <v/>
      </c>
      <c r="AA910" s="25" t="str">
        <f>IF($U910="","",IF(COUNTIF(HC!$C:$C,$U910)&gt;0,"Y",IF(COUNTIF($U$5:$U910,$U910)=1,"N","dup")))</f>
        <v/>
      </c>
    </row>
    <row r="911" spans="1:27" x14ac:dyDescent="0.3">
      <c r="A911" s="19" t="str">
        <f>IF(INDEX('Agents Shift'!$B:$B,ROW())="","",INDEX('Agents Shift'!$B:$B,ROW()))</f>
        <v/>
      </c>
      <c r="B911" s="20" t="str">
        <f>IF($A911="","",_xlfn.XLOOKUP($A911,HC!$A:$A,HC!$B:$B,""))</f>
        <v/>
      </c>
      <c r="C911" s="19" t="str">
        <f>IF($A911="","",_xlfn.XLOOKUP($A911,HC!$A:$A,HC!$E:$E,""))</f>
        <v/>
      </c>
      <c r="D911" s="20" t="str">
        <f>IF($A911="","",_xlfn.XLOOKUP($A911,HC!$A:$A,HC!$D:$D,""))</f>
        <v/>
      </c>
      <c r="E911" s="68" t="str">
        <f>IF(OR($A911="",$AE$3=""),"",IFERROR(IF(ISBLANK(INDEX('Agents Shift'!$F:$S,MATCH($A911,'Agents Shift'!$B:$B,0),$AE$3)),"",INDEX('Agents Shift'!$F:$S,MATCH($A911,'Agents Shift'!$B:$B,0),$AE$3)),""))</f>
        <v/>
      </c>
      <c r="F911" s="68" t="str">
        <f>IF(OR($A911="",$AE$3=""),"",IFERROR(IF(ISBLANK(INDEX('Agents Shift'!$F:$S,MATCH($A911,'Agents Shift'!$B:$B,0),$AE$3+1)),"",INDEX('Agents Shift'!$F:$S,MATCH($A911,'Agents Shift'!$B:$B,0),$AE$3+1)),""))</f>
        <v/>
      </c>
      <c r="G911" s="20" t="str">
        <f>IF($A911="","",_xlfn.XLOOKUP($A911,HC!$A:$A,HC!$C:$C,""))</f>
        <v/>
      </c>
      <c r="H911" s="20" t="str">
        <f t="shared" si="182"/>
        <v/>
      </c>
      <c r="I911" s="19" t="str">
        <f t="shared" si="183"/>
        <v/>
      </c>
      <c r="J911" s="19" t="str">
        <f>IF(OR($A911="",$H911=""),"",IF($H911="Not in Web Tool","Unmatched",_xlfn.XLOOKUP($H911,'RAW Data'!$E:$E,'RAW Data'!$F:$F,"Unmapped")))</f>
        <v/>
      </c>
      <c r="K911" s="19" t="str">
        <f t="shared" si="184"/>
        <v/>
      </c>
      <c r="M911" s="21" t="str">
        <f t="shared" si="185"/>
        <v/>
      </c>
      <c r="N911" s="21" t="str">
        <f t="shared" si="186"/>
        <v/>
      </c>
      <c r="P911" s="22" t="s">
        <v>34</v>
      </c>
      <c r="Q911" s="23">
        <v>907</v>
      </c>
      <c r="R911" s="23" t="str">
        <f>IF($C$3="Live Paste",IF($P911="","",$P911&amp;""),IF($AD$3="","",INDEX('Extraction History'!$A$3:$DT$9102,$Q911,$AD$3)&amp;""))</f>
        <v>Employee State</v>
      </c>
      <c r="S911" s="23">
        <f t="shared" si="193"/>
        <v>5439</v>
      </c>
      <c r="T911" s="23" t="str">
        <f t="shared" si="187"/>
        <v/>
      </c>
      <c r="U911" s="23" t="str">
        <f t="shared" si="188"/>
        <v/>
      </c>
      <c r="V911" s="24" t="str">
        <f t="shared" si="189"/>
        <v/>
      </c>
      <c r="W911" s="23">
        <f t="shared" si="194"/>
        <v>5440</v>
      </c>
      <c r="X911" s="23" t="str">
        <f t="shared" si="190"/>
        <v/>
      </c>
      <c r="Y911" s="23" t="str">
        <f t="shared" si="191"/>
        <v/>
      </c>
      <c r="Z911" s="23" t="str">
        <f t="shared" si="192"/>
        <v/>
      </c>
      <c r="AA911" s="25" t="str">
        <f>IF($U911="","",IF(COUNTIF(HC!$C:$C,$U911)&gt;0,"Y",IF(COUNTIF($U$5:$U911,$U911)=1,"N","dup")))</f>
        <v/>
      </c>
    </row>
    <row r="912" spans="1:27" x14ac:dyDescent="0.3">
      <c r="A912" s="19" t="str">
        <f>IF(INDEX('Agents Shift'!$B:$B,ROW())="","",INDEX('Agents Shift'!$B:$B,ROW()))</f>
        <v/>
      </c>
      <c r="B912" s="20" t="str">
        <f>IF($A912="","",_xlfn.XLOOKUP($A912,HC!$A:$A,HC!$B:$B,""))</f>
        <v/>
      </c>
      <c r="C912" s="19" t="str">
        <f>IF($A912="","",_xlfn.XLOOKUP($A912,HC!$A:$A,HC!$E:$E,""))</f>
        <v/>
      </c>
      <c r="D912" s="20" t="str">
        <f>IF($A912="","",_xlfn.XLOOKUP($A912,HC!$A:$A,HC!$D:$D,""))</f>
        <v/>
      </c>
      <c r="E912" s="68" t="str">
        <f>IF(OR($A912="",$AE$3=""),"",IFERROR(IF(ISBLANK(INDEX('Agents Shift'!$F:$S,MATCH($A912,'Agents Shift'!$B:$B,0),$AE$3)),"",INDEX('Agents Shift'!$F:$S,MATCH($A912,'Agents Shift'!$B:$B,0),$AE$3)),""))</f>
        <v/>
      </c>
      <c r="F912" s="68" t="str">
        <f>IF(OR($A912="",$AE$3=""),"",IFERROR(IF(ISBLANK(INDEX('Agents Shift'!$F:$S,MATCH($A912,'Agents Shift'!$B:$B,0),$AE$3+1)),"",INDEX('Agents Shift'!$F:$S,MATCH($A912,'Agents Shift'!$B:$B,0),$AE$3+1)),""))</f>
        <v/>
      </c>
      <c r="G912" s="20" t="str">
        <f>IF($A912="","",_xlfn.XLOOKUP($A912,HC!$A:$A,HC!$C:$C,""))</f>
        <v/>
      </c>
      <c r="H912" s="20" t="str">
        <f t="shared" si="182"/>
        <v/>
      </c>
      <c r="I912" s="19" t="str">
        <f t="shared" si="183"/>
        <v/>
      </c>
      <c r="J912" s="19" t="str">
        <f>IF(OR($A912="",$H912=""),"",IF($H912="Not in Web Tool","Unmatched",_xlfn.XLOOKUP($H912,'RAW Data'!$E:$E,'RAW Data'!$F:$F,"Unmapped")))</f>
        <v/>
      </c>
      <c r="K912" s="19" t="str">
        <f t="shared" si="184"/>
        <v/>
      </c>
      <c r="M912" s="21" t="str">
        <f t="shared" si="185"/>
        <v/>
      </c>
      <c r="N912" s="21" t="str">
        <f t="shared" si="186"/>
        <v/>
      </c>
      <c r="P912" s="22" t="s">
        <v>39</v>
      </c>
      <c r="Q912" s="23">
        <v>908</v>
      </c>
      <c r="R912" s="23" t="str">
        <f>IF($C$3="Live Paste",IF($P912="","",$P912&amp;""),IF($AD$3="","",INDEX('Extraction History'!$A$3:$DT$9102,$Q912,$AD$3)&amp;""))</f>
        <v>DA</v>
      </c>
      <c r="S912" s="23">
        <f t="shared" si="193"/>
        <v>5445</v>
      </c>
      <c r="T912" s="23" t="str">
        <f t="shared" si="187"/>
        <v/>
      </c>
      <c r="U912" s="23" t="str">
        <f t="shared" si="188"/>
        <v/>
      </c>
      <c r="V912" s="24" t="str">
        <f t="shared" si="189"/>
        <v/>
      </c>
      <c r="W912" s="23">
        <f t="shared" si="194"/>
        <v>5446</v>
      </c>
      <c r="X912" s="23" t="str">
        <f t="shared" si="190"/>
        <v/>
      </c>
      <c r="Y912" s="23" t="str">
        <f t="shared" si="191"/>
        <v/>
      </c>
      <c r="Z912" s="23" t="str">
        <f t="shared" si="192"/>
        <v/>
      </c>
      <c r="AA912" s="25" t="str">
        <f>IF($U912="","",IF(COUNTIF(HC!$C:$C,$U912)&gt;0,"Y",IF(COUNTIF($U$5:$U912,$U912)=1,"N","dup")))</f>
        <v/>
      </c>
    </row>
    <row r="913" spans="1:27" x14ac:dyDescent="0.3">
      <c r="A913" s="19" t="str">
        <f>IF(INDEX('Agents Shift'!$B:$B,ROW())="","",INDEX('Agents Shift'!$B:$B,ROW()))</f>
        <v/>
      </c>
      <c r="B913" s="20" t="str">
        <f>IF($A913="","",_xlfn.XLOOKUP($A913,HC!$A:$A,HC!$B:$B,""))</f>
        <v/>
      </c>
      <c r="C913" s="19" t="str">
        <f>IF($A913="","",_xlfn.XLOOKUP($A913,HC!$A:$A,HC!$E:$E,""))</f>
        <v/>
      </c>
      <c r="D913" s="20" t="str">
        <f>IF($A913="","",_xlfn.XLOOKUP($A913,HC!$A:$A,HC!$D:$D,""))</f>
        <v/>
      </c>
      <c r="E913" s="68" t="str">
        <f>IF(OR($A913="",$AE$3=""),"",IFERROR(IF(ISBLANK(INDEX('Agents Shift'!$F:$S,MATCH($A913,'Agents Shift'!$B:$B,0),$AE$3)),"",INDEX('Agents Shift'!$F:$S,MATCH($A913,'Agents Shift'!$B:$B,0),$AE$3)),""))</f>
        <v/>
      </c>
      <c r="F913" s="68" t="str">
        <f>IF(OR($A913="",$AE$3=""),"",IFERROR(IF(ISBLANK(INDEX('Agents Shift'!$F:$S,MATCH($A913,'Agents Shift'!$B:$B,0),$AE$3+1)),"",INDEX('Agents Shift'!$F:$S,MATCH($A913,'Agents Shift'!$B:$B,0),$AE$3+1)),""))</f>
        <v/>
      </c>
      <c r="G913" s="20" t="str">
        <f>IF($A913="","",_xlfn.XLOOKUP($A913,HC!$A:$A,HC!$C:$C,""))</f>
        <v/>
      </c>
      <c r="H913" s="20" t="str">
        <f t="shared" si="182"/>
        <v/>
      </c>
      <c r="I913" s="19" t="str">
        <f t="shared" si="183"/>
        <v/>
      </c>
      <c r="J913" s="19" t="str">
        <f>IF(OR($A913="",$H913=""),"",IF($H913="Not in Web Tool","Unmatched",_xlfn.XLOOKUP($H913,'RAW Data'!$E:$E,'RAW Data'!$F:$F,"Unmapped")))</f>
        <v/>
      </c>
      <c r="K913" s="19" t="str">
        <f t="shared" si="184"/>
        <v/>
      </c>
      <c r="M913" s="21" t="str">
        <f t="shared" si="185"/>
        <v/>
      </c>
      <c r="N913" s="21" t="str">
        <f t="shared" si="186"/>
        <v/>
      </c>
      <c r="P913" s="22" t="s">
        <v>457</v>
      </c>
      <c r="Q913" s="23">
        <v>909</v>
      </c>
      <c r="R913" s="23" t="str">
        <f>IF($C$3="Live Paste",IF($P913="","",$P913&amp;""),IF($AD$3="","",INDEX('Extraction History'!$A$3:$DT$9102,$Q913,$AD$3)&amp;""))</f>
        <v>Dummy_USR 29 29068</v>
      </c>
      <c r="S913" s="23">
        <f t="shared" si="193"/>
        <v>5451</v>
      </c>
      <c r="T913" s="23" t="str">
        <f t="shared" si="187"/>
        <v/>
      </c>
      <c r="U913" s="23" t="str">
        <f t="shared" si="188"/>
        <v/>
      </c>
      <c r="V913" s="24" t="str">
        <f t="shared" si="189"/>
        <v/>
      </c>
      <c r="W913" s="23">
        <f t="shared" si="194"/>
        <v>5452</v>
      </c>
      <c r="X913" s="23" t="str">
        <f t="shared" si="190"/>
        <v/>
      </c>
      <c r="Y913" s="23" t="str">
        <f t="shared" si="191"/>
        <v/>
      </c>
      <c r="Z913" s="23" t="str">
        <f t="shared" si="192"/>
        <v/>
      </c>
      <c r="AA913" s="25" t="str">
        <f>IF($U913="","",IF(COUNTIF(HC!$C:$C,$U913)&gt;0,"Y",IF(COUNTIF($U$5:$U913,$U913)=1,"N","dup")))</f>
        <v/>
      </c>
    </row>
    <row r="914" spans="1:27" x14ac:dyDescent="0.3">
      <c r="A914" s="19" t="str">
        <f>IF(INDEX('Agents Shift'!$B:$B,ROW())="","",INDEX('Agents Shift'!$B:$B,ROW()))</f>
        <v/>
      </c>
      <c r="B914" s="20" t="str">
        <f>IF($A914="","",_xlfn.XLOOKUP($A914,HC!$A:$A,HC!$B:$B,""))</f>
        <v/>
      </c>
      <c r="C914" s="19" t="str">
        <f>IF($A914="","",_xlfn.XLOOKUP($A914,HC!$A:$A,HC!$E:$E,""))</f>
        <v/>
      </c>
      <c r="D914" s="20" t="str">
        <f>IF($A914="","",_xlfn.XLOOKUP($A914,HC!$A:$A,HC!$D:$D,""))</f>
        <v/>
      </c>
      <c r="E914" s="68" t="str">
        <f>IF(OR($A914="",$AE$3=""),"",IFERROR(IF(ISBLANK(INDEX('Agents Shift'!$F:$S,MATCH($A914,'Agents Shift'!$B:$B,0),$AE$3)),"",INDEX('Agents Shift'!$F:$S,MATCH($A914,'Agents Shift'!$B:$B,0),$AE$3)),""))</f>
        <v/>
      </c>
      <c r="F914" s="68" t="str">
        <f>IF(OR($A914="",$AE$3=""),"",IFERROR(IF(ISBLANK(INDEX('Agents Shift'!$F:$S,MATCH($A914,'Agents Shift'!$B:$B,0),$AE$3+1)),"",INDEX('Agents Shift'!$F:$S,MATCH($A914,'Agents Shift'!$B:$B,0),$AE$3+1)),""))</f>
        <v/>
      </c>
      <c r="G914" s="20" t="str">
        <f>IF($A914="","",_xlfn.XLOOKUP($A914,HC!$A:$A,HC!$C:$C,""))</f>
        <v/>
      </c>
      <c r="H914" s="20" t="str">
        <f t="shared" si="182"/>
        <v/>
      </c>
      <c r="I914" s="19" t="str">
        <f t="shared" si="183"/>
        <v/>
      </c>
      <c r="J914" s="19" t="str">
        <f>IF(OR($A914="",$H914=""),"",IF($H914="Not in Web Tool","Unmatched",_xlfn.XLOOKUP($H914,'RAW Data'!$E:$E,'RAW Data'!$F:$F,"Unmapped")))</f>
        <v/>
      </c>
      <c r="K914" s="19" t="str">
        <f t="shared" si="184"/>
        <v/>
      </c>
      <c r="M914" s="21" t="str">
        <f t="shared" si="185"/>
        <v/>
      </c>
      <c r="N914" s="21" t="str">
        <f t="shared" si="186"/>
        <v/>
      </c>
      <c r="P914" s="22" t="s">
        <v>458</v>
      </c>
      <c r="Q914" s="23">
        <v>910</v>
      </c>
      <c r="R914" s="23" t="str">
        <f>IF($C$3="Live Paste",IF($P914="","",$P914&amp;""),IF($AD$3="","",INDEX('Extraction History'!$A$3:$DT$9102,$Q914,$AD$3)&amp;""))</f>
        <v>1st Login · 16:44</v>
      </c>
      <c r="S914" s="23">
        <f t="shared" si="193"/>
        <v>5457</v>
      </c>
      <c r="T914" s="23" t="str">
        <f t="shared" si="187"/>
        <v/>
      </c>
      <c r="U914" s="23" t="str">
        <f t="shared" si="188"/>
        <v/>
      </c>
      <c r="V914" s="24" t="str">
        <f t="shared" si="189"/>
        <v/>
      </c>
      <c r="W914" s="23">
        <f t="shared" si="194"/>
        <v>5458</v>
      </c>
      <c r="X914" s="23" t="str">
        <f t="shared" si="190"/>
        <v/>
      </c>
      <c r="Y914" s="23" t="str">
        <f t="shared" si="191"/>
        <v/>
      </c>
      <c r="Z914" s="23" t="str">
        <f t="shared" si="192"/>
        <v/>
      </c>
      <c r="AA914" s="25" t="str">
        <f>IF($U914="","",IF(COUNTIF(HC!$C:$C,$U914)&gt;0,"Y",IF(COUNTIF($U$5:$U914,$U914)=1,"N","dup")))</f>
        <v/>
      </c>
    </row>
    <row r="915" spans="1:27" x14ac:dyDescent="0.3">
      <c r="A915" s="19" t="str">
        <f>IF(INDEX('Agents Shift'!$B:$B,ROW())="","",INDEX('Agents Shift'!$B:$B,ROW()))</f>
        <v/>
      </c>
      <c r="B915" s="20" t="str">
        <f>IF($A915="","",_xlfn.XLOOKUP($A915,HC!$A:$A,HC!$B:$B,""))</f>
        <v/>
      </c>
      <c r="C915" s="19" t="str">
        <f>IF($A915="","",_xlfn.XLOOKUP($A915,HC!$A:$A,HC!$E:$E,""))</f>
        <v/>
      </c>
      <c r="D915" s="20" t="str">
        <f>IF($A915="","",_xlfn.XLOOKUP($A915,HC!$A:$A,HC!$D:$D,""))</f>
        <v/>
      </c>
      <c r="E915" s="68" t="str">
        <f>IF(OR($A915="",$AE$3=""),"",IFERROR(IF(ISBLANK(INDEX('Agents Shift'!$F:$S,MATCH($A915,'Agents Shift'!$B:$B,0),$AE$3)),"",INDEX('Agents Shift'!$F:$S,MATCH($A915,'Agents Shift'!$B:$B,0),$AE$3)),""))</f>
        <v/>
      </c>
      <c r="F915" s="68" t="str">
        <f>IF(OR($A915="",$AE$3=""),"",IFERROR(IF(ISBLANK(INDEX('Agents Shift'!$F:$S,MATCH($A915,'Agents Shift'!$B:$B,0),$AE$3+1)),"",INDEX('Agents Shift'!$F:$S,MATCH($A915,'Agents Shift'!$B:$B,0),$AE$3+1)),""))</f>
        <v/>
      </c>
      <c r="G915" s="20" t="str">
        <f>IF($A915="","",_xlfn.XLOOKUP($A915,HC!$A:$A,HC!$C:$C,""))</f>
        <v/>
      </c>
      <c r="H915" s="20" t="str">
        <f t="shared" si="182"/>
        <v/>
      </c>
      <c r="I915" s="19" t="str">
        <f t="shared" si="183"/>
        <v/>
      </c>
      <c r="J915" s="19" t="str">
        <f>IF(OR($A915="",$H915=""),"",IF($H915="Not in Web Tool","Unmatched",_xlfn.XLOOKUP($H915,'RAW Data'!$E:$E,'RAW Data'!$F:$F,"Unmapped")))</f>
        <v/>
      </c>
      <c r="K915" s="19" t="str">
        <f t="shared" si="184"/>
        <v/>
      </c>
      <c r="M915" s="21" t="str">
        <f t="shared" si="185"/>
        <v/>
      </c>
      <c r="N915" s="21" t="str">
        <f t="shared" si="186"/>
        <v/>
      </c>
      <c r="P915" s="22" t="s">
        <v>119</v>
      </c>
      <c r="Q915" s="23">
        <v>911</v>
      </c>
      <c r="R915" s="23" t="str">
        <f>IF($C$3="Live Paste",IF($P915="","",$P915&amp;""),IF($AD$3="","",INDEX('Extraction History'!$A$3:$DT$9102,$Q915,$AD$3)&amp;""))</f>
        <v> 0  0  0</v>
      </c>
      <c r="S915" s="23">
        <f t="shared" si="193"/>
        <v>5463</v>
      </c>
      <c r="T915" s="23" t="str">
        <f t="shared" si="187"/>
        <v/>
      </c>
      <c r="U915" s="23" t="str">
        <f t="shared" si="188"/>
        <v/>
      </c>
      <c r="V915" s="24" t="str">
        <f t="shared" si="189"/>
        <v/>
      </c>
      <c r="W915" s="23">
        <f t="shared" si="194"/>
        <v>5464</v>
      </c>
      <c r="X915" s="23" t="str">
        <f t="shared" si="190"/>
        <v/>
      </c>
      <c r="Y915" s="23" t="str">
        <f t="shared" si="191"/>
        <v/>
      </c>
      <c r="Z915" s="23" t="str">
        <f t="shared" si="192"/>
        <v/>
      </c>
      <c r="AA915" s="25" t="str">
        <f>IF($U915="","",IF(COUNTIF(HC!$C:$C,$U915)&gt;0,"Y",IF(COUNTIF($U$5:$U915,$U915)=1,"N","dup")))</f>
        <v/>
      </c>
    </row>
    <row r="916" spans="1:27" x14ac:dyDescent="0.3">
      <c r="A916" s="19" t="str">
        <f>IF(INDEX('Agents Shift'!$B:$B,ROW())="","",INDEX('Agents Shift'!$B:$B,ROW()))</f>
        <v/>
      </c>
      <c r="B916" s="20" t="str">
        <f>IF($A916="","",_xlfn.XLOOKUP($A916,HC!$A:$A,HC!$B:$B,""))</f>
        <v/>
      </c>
      <c r="C916" s="19" t="str">
        <f>IF($A916="","",_xlfn.XLOOKUP($A916,HC!$A:$A,HC!$E:$E,""))</f>
        <v/>
      </c>
      <c r="D916" s="20" t="str">
        <f>IF($A916="","",_xlfn.XLOOKUP($A916,HC!$A:$A,HC!$D:$D,""))</f>
        <v/>
      </c>
      <c r="E916" s="68" t="str">
        <f>IF(OR($A916="",$AE$3=""),"",IFERROR(IF(ISBLANK(INDEX('Agents Shift'!$F:$S,MATCH($A916,'Agents Shift'!$B:$B,0),$AE$3)),"",INDEX('Agents Shift'!$F:$S,MATCH($A916,'Agents Shift'!$B:$B,0),$AE$3)),""))</f>
        <v/>
      </c>
      <c r="F916" s="68" t="str">
        <f>IF(OR($A916="",$AE$3=""),"",IFERROR(IF(ISBLANK(INDEX('Agents Shift'!$F:$S,MATCH($A916,'Agents Shift'!$B:$B,0),$AE$3+1)),"",INDEX('Agents Shift'!$F:$S,MATCH($A916,'Agents Shift'!$B:$B,0),$AE$3+1)),""))</f>
        <v/>
      </c>
      <c r="G916" s="20" t="str">
        <f>IF($A916="","",_xlfn.XLOOKUP($A916,HC!$A:$A,HC!$C:$C,""))</f>
        <v/>
      </c>
      <c r="H916" s="20" t="str">
        <f t="shared" si="182"/>
        <v/>
      </c>
      <c r="I916" s="19" t="str">
        <f t="shared" si="183"/>
        <v/>
      </c>
      <c r="J916" s="19" t="str">
        <f>IF(OR($A916="",$H916=""),"",IF($H916="Not in Web Tool","Unmatched",_xlfn.XLOOKUP($H916,'RAW Data'!$E:$E,'RAW Data'!$F:$F,"Unmapped")))</f>
        <v/>
      </c>
      <c r="K916" s="19" t="str">
        <f t="shared" si="184"/>
        <v/>
      </c>
      <c r="M916" s="21" t="str">
        <f t="shared" si="185"/>
        <v/>
      </c>
      <c r="N916" s="21" t="str">
        <f t="shared" si="186"/>
        <v/>
      </c>
      <c r="P916" s="22" t="s">
        <v>459</v>
      </c>
      <c r="Q916" s="23">
        <v>912</v>
      </c>
      <c r="R916" s="23" t="str">
        <f>IF($C$3="Live Paste",IF($P916="","",$P916&amp;""),IF($AD$3="","",INDEX('Extraction History'!$A$3:$DT$9102,$Q916,$AD$3)&amp;""))</f>
        <v> --:--:--  --:--:-- 9 June 2026 13:43 · 02:16:44</v>
      </c>
      <c r="S916" s="23">
        <f t="shared" si="193"/>
        <v>5469</v>
      </c>
      <c r="T916" s="23" t="str">
        <f t="shared" si="187"/>
        <v/>
      </c>
      <c r="U916" s="23" t="str">
        <f t="shared" si="188"/>
        <v/>
      </c>
      <c r="V916" s="24" t="str">
        <f t="shared" si="189"/>
        <v/>
      </c>
      <c r="W916" s="23">
        <f t="shared" si="194"/>
        <v>5470</v>
      </c>
      <c r="X916" s="23" t="str">
        <f t="shared" si="190"/>
        <v/>
      </c>
      <c r="Y916" s="23" t="str">
        <f t="shared" si="191"/>
        <v/>
      </c>
      <c r="Z916" s="23" t="str">
        <f t="shared" si="192"/>
        <v/>
      </c>
      <c r="AA916" s="25" t="str">
        <f>IF($U916="","",IF(COUNTIF(HC!$C:$C,$U916)&gt;0,"Y",IF(COUNTIF($U$5:$U916,$U916)=1,"N","dup")))</f>
        <v/>
      </c>
    </row>
    <row r="917" spans="1:27" x14ac:dyDescent="0.3">
      <c r="A917" s="19" t="str">
        <f>IF(INDEX('Agents Shift'!$B:$B,ROW())="","",INDEX('Agents Shift'!$B:$B,ROW()))</f>
        <v/>
      </c>
      <c r="B917" s="20" t="str">
        <f>IF($A917="","",_xlfn.XLOOKUP($A917,HC!$A:$A,HC!$B:$B,""))</f>
        <v/>
      </c>
      <c r="C917" s="19" t="str">
        <f>IF($A917="","",_xlfn.XLOOKUP($A917,HC!$A:$A,HC!$E:$E,""))</f>
        <v/>
      </c>
      <c r="D917" s="20" t="str">
        <f>IF($A917="","",_xlfn.XLOOKUP($A917,HC!$A:$A,HC!$D:$D,""))</f>
        <v/>
      </c>
      <c r="E917" s="68" t="str">
        <f>IF(OR($A917="",$AE$3=""),"",IFERROR(IF(ISBLANK(INDEX('Agents Shift'!$F:$S,MATCH($A917,'Agents Shift'!$B:$B,0),$AE$3)),"",INDEX('Agents Shift'!$F:$S,MATCH($A917,'Agents Shift'!$B:$B,0),$AE$3)),""))</f>
        <v/>
      </c>
      <c r="F917" s="68" t="str">
        <f>IF(OR($A917="",$AE$3=""),"",IFERROR(IF(ISBLANK(INDEX('Agents Shift'!$F:$S,MATCH($A917,'Agents Shift'!$B:$B,0),$AE$3+1)),"",INDEX('Agents Shift'!$F:$S,MATCH($A917,'Agents Shift'!$B:$B,0),$AE$3+1)),""))</f>
        <v/>
      </c>
      <c r="G917" s="20" t="str">
        <f>IF($A917="","",_xlfn.XLOOKUP($A917,HC!$A:$A,HC!$C:$C,""))</f>
        <v/>
      </c>
      <c r="H917" s="20" t="str">
        <f t="shared" si="182"/>
        <v/>
      </c>
      <c r="I917" s="19" t="str">
        <f t="shared" si="183"/>
        <v/>
      </c>
      <c r="J917" s="19" t="str">
        <f>IF(OR($A917="",$H917=""),"",IF($H917="Not in Web Tool","Unmatched",_xlfn.XLOOKUP($H917,'RAW Data'!$E:$E,'RAW Data'!$F:$F,"Unmapped")))</f>
        <v/>
      </c>
      <c r="K917" s="19" t="str">
        <f t="shared" si="184"/>
        <v/>
      </c>
      <c r="M917" s="21" t="str">
        <f t="shared" si="185"/>
        <v/>
      </c>
      <c r="N917" s="21" t="str">
        <f t="shared" si="186"/>
        <v/>
      </c>
      <c r="P917" s="22" t="s">
        <v>34</v>
      </c>
      <c r="Q917" s="23">
        <v>913</v>
      </c>
      <c r="R917" s="23" t="str">
        <f>IF($C$3="Live Paste",IF($P917="","",$P917&amp;""),IF($AD$3="","",INDEX('Extraction History'!$A$3:$DT$9102,$Q917,$AD$3)&amp;""))</f>
        <v>Employee State</v>
      </c>
      <c r="S917" s="23">
        <f t="shared" si="193"/>
        <v>5475</v>
      </c>
      <c r="T917" s="23" t="str">
        <f t="shared" si="187"/>
        <v/>
      </c>
      <c r="U917" s="23" t="str">
        <f t="shared" si="188"/>
        <v/>
      </c>
      <c r="V917" s="24" t="str">
        <f t="shared" si="189"/>
        <v/>
      </c>
      <c r="W917" s="23">
        <f t="shared" si="194"/>
        <v>5476</v>
      </c>
      <c r="X917" s="23" t="str">
        <f t="shared" si="190"/>
        <v/>
      </c>
      <c r="Y917" s="23" t="str">
        <f t="shared" si="191"/>
        <v/>
      </c>
      <c r="Z917" s="23" t="str">
        <f t="shared" si="192"/>
        <v/>
      </c>
      <c r="AA917" s="25" t="str">
        <f>IF($U917="","",IF(COUNTIF(HC!$C:$C,$U917)&gt;0,"Y",IF(COUNTIF($U$5:$U917,$U917)=1,"N","dup")))</f>
        <v/>
      </c>
    </row>
    <row r="918" spans="1:27" x14ac:dyDescent="0.3">
      <c r="A918" s="19" t="str">
        <f>IF(INDEX('Agents Shift'!$B:$B,ROW())="","",INDEX('Agents Shift'!$B:$B,ROW()))</f>
        <v/>
      </c>
      <c r="B918" s="20" t="str">
        <f>IF($A918="","",_xlfn.XLOOKUP($A918,HC!$A:$A,HC!$B:$B,""))</f>
        <v/>
      </c>
      <c r="C918" s="19" t="str">
        <f>IF($A918="","",_xlfn.XLOOKUP($A918,HC!$A:$A,HC!$E:$E,""))</f>
        <v/>
      </c>
      <c r="D918" s="20" t="str">
        <f>IF($A918="","",_xlfn.XLOOKUP($A918,HC!$A:$A,HC!$D:$D,""))</f>
        <v/>
      </c>
      <c r="E918" s="68" t="str">
        <f>IF(OR($A918="",$AE$3=""),"",IFERROR(IF(ISBLANK(INDEX('Agents Shift'!$F:$S,MATCH($A918,'Agents Shift'!$B:$B,0),$AE$3)),"",INDEX('Agents Shift'!$F:$S,MATCH($A918,'Agents Shift'!$B:$B,0),$AE$3)),""))</f>
        <v/>
      </c>
      <c r="F918" s="68" t="str">
        <f>IF(OR($A918="",$AE$3=""),"",IFERROR(IF(ISBLANK(INDEX('Agents Shift'!$F:$S,MATCH($A918,'Agents Shift'!$B:$B,0),$AE$3+1)),"",INDEX('Agents Shift'!$F:$S,MATCH($A918,'Agents Shift'!$B:$B,0),$AE$3+1)),""))</f>
        <v/>
      </c>
      <c r="G918" s="20" t="str">
        <f>IF($A918="","",_xlfn.XLOOKUP($A918,HC!$A:$A,HC!$C:$C,""))</f>
        <v/>
      </c>
      <c r="H918" s="20" t="str">
        <f t="shared" si="182"/>
        <v/>
      </c>
      <c r="I918" s="19" t="str">
        <f t="shared" si="183"/>
        <v/>
      </c>
      <c r="J918" s="19" t="str">
        <f>IF(OR($A918="",$H918=""),"",IF($H918="Not in Web Tool","Unmatched",_xlfn.XLOOKUP($H918,'RAW Data'!$E:$E,'RAW Data'!$F:$F,"Unmapped")))</f>
        <v/>
      </c>
      <c r="K918" s="19" t="str">
        <f t="shared" si="184"/>
        <v/>
      </c>
      <c r="M918" s="21" t="str">
        <f t="shared" si="185"/>
        <v/>
      </c>
      <c r="N918" s="21" t="str">
        <f t="shared" si="186"/>
        <v/>
      </c>
      <c r="P918" s="22" t="s">
        <v>39</v>
      </c>
      <c r="Q918" s="23">
        <v>914</v>
      </c>
      <c r="R918" s="23" t="str">
        <f>IF($C$3="Live Paste",IF($P918="","",$P918&amp;""),IF($AD$3="","",INDEX('Extraction History'!$A$3:$DT$9102,$Q918,$AD$3)&amp;""))</f>
        <v>DA</v>
      </c>
      <c r="S918" s="23">
        <f t="shared" si="193"/>
        <v>5481</v>
      </c>
      <c r="T918" s="23" t="str">
        <f t="shared" si="187"/>
        <v/>
      </c>
      <c r="U918" s="23" t="str">
        <f t="shared" si="188"/>
        <v/>
      </c>
      <c r="V918" s="24" t="str">
        <f t="shared" si="189"/>
        <v/>
      </c>
      <c r="W918" s="23">
        <f t="shared" si="194"/>
        <v>5482</v>
      </c>
      <c r="X918" s="23" t="str">
        <f t="shared" si="190"/>
        <v/>
      </c>
      <c r="Y918" s="23" t="str">
        <f t="shared" si="191"/>
        <v/>
      </c>
      <c r="Z918" s="23" t="str">
        <f t="shared" si="192"/>
        <v/>
      </c>
      <c r="AA918" s="25" t="str">
        <f>IF($U918="","",IF(COUNTIF(HC!$C:$C,$U918)&gt;0,"Y",IF(COUNTIF($U$5:$U918,$U918)=1,"N","dup")))</f>
        <v/>
      </c>
    </row>
    <row r="919" spans="1:27" x14ac:dyDescent="0.3">
      <c r="A919" s="19" t="str">
        <f>IF(INDEX('Agents Shift'!$B:$B,ROW())="","",INDEX('Agents Shift'!$B:$B,ROW()))</f>
        <v/>
      </c>
      <c r="B919" s="20" t="str">
        <f>IF($A919="","",_xlfn.XLOOKUP($A919,HC!$A:$A,HC!$B:$B,""))</f>
        <v/>
      </c>
      <c r="C919" s="19" t="str">
        <f>IF($A919="","",_xlfn.XLOOKUP($A919,HC!$A:$A,HC!$E:$E,""))</f>
        <v/>
      </c>
      <c r="D919" s="20" t="str">
        <f>IF($A919="","",_xlfn.XLOOKUP($A919,HC!$A:$A,HC!$D:$D,""))</f>
        <v/>
      </c>
      <c r="E919" s="68" t="str">
        <f>IF(OR($A919="",$AE$3=""),"",IFERROR(IF(ISBLANK(INDEX('Agents Shift'!$F:$S,MATCH($A919,'Agents Shift'!$B:$B,0),$AE$3)),"",INDEX('Agents Shift'!$F:$S,MATCH($A919,'Agents Shift'!$B:$B,0),$AE$3)),""))</f>
        <v/>
      </c>
      <c r="F919" s="68" t="str">
        <f>IF(OR($A919="",$AE$3=""),"",IFERROR(IF(ISBLANK(INDEX('Agents Shift'!$F:$S,MATCH($A919,'Agents Shift'!$B:$B,0),$AE$3+1)),"",INDEX('Agents Shift'!$F:$S,MATCH($A919,'Agents Shift'!$B:$B,0),$AE$3+1)),""))</f>
        <v/>
      </c>
      <c r="G919" s="20" t="str">
        <f>IF($A919="","",_xlfn.XLOOKUP($A919,HC!$A:$A,HC!$C:$C,""))</f>
        <v/>
      </c>
      <c r="H919" s="20" t="str">
        <f t="shared" si="182"/>
        <v/>
      </c>
      <c r="I919" s="19" t="str">
        <f t="shared" si="183"/>
        <v/>
      </c>
      <c r="J919" s="19" t="str">
        <f>IF(OR($A919="",$H919=""),"",IF($H919="Not in Web Tool","Unmatched",_xlfn.XLOOKUP($H919,'RAW Data'!$E:$E,'RAW Data'!$F:$F,"Unmapped")))</f>
        <v/>
      </c>
      <c r="K919" s="19" t="str">
        <f t="shared" si="184"/>
        <v/>
      </c>
      <c r="M919" s="21" t="str">
        <f t="shared" si="185"/>
        <v/>
      </c>
      <c r="N919" s="21" t="str">
        <f t="shared" si="186"/>
        <v/>
      </c>
      <c r="P919" s="22" t="s">
        <v>460</v>
      </c>
      <c r="Q919" s="23">
        <v>915</v>
      </c>
      <c r="R919" s="23" t="str">
        <f>IF($C$3="Live Paste",IF($P919="","",$P919&amp;""),IF($AD$3="","",INDEX('Extraction History'!$A$3:$DT$9102,$Q919,$AD$3)&amp;""))</f>
        <v>Dummy_USR 28 20009</v>
      </c>
      <c r="S919" s="23">
        <f t="shared" si="193"/>
        <v>5487</v>
      </c>
      <c r="T919" s="23" t="str">
        <f t="shared" si="187"/>
        <v/>
      </c>
      <c r="U919" s="23" t="str">
        <f t="shared" si="188"/>
        <v/>
      </c>
      <c r="V919" s="24" t="str">
        <f t="shared" si="189"/>
        <v/>
      </c>
      <c r="W919" s="23">
        <f t="shared" si="194"/>
        <v>5488</v>
      </c>
      <c r="X919" s="23" t="str">
        <f t="shared" si="190"/>
        <v/>
      </c>
      <c r="Y919" s="23" t="str">
        <f t="shared" si="191"/>
        <v/>
      </c>
      <c r="Z919" s="23" t="str">
        <f t="shared" si="192"/>
        <v/>
      </c>
      <c r="AA919" s="25" t="str">
        <f>IF($U919="","",IF(COUNTIF(HC!$C:$C,$U919)&gt;0,"Y",IF(COUNTIF($U$5:$U919,$U919)=1,"N","dup")))</f>
        <v/>
      </c>
    </row>
    <row r="920" spans="1:27" x14ac:dyDescent="0.3">
      <c r="A920" s="19" t="str">
        <f>IF(INDEX('Agents Shift'!$B:$B,ROW())="","",INDEX('Agents Shift'!$B:$B,ROW()))</f>
        <v/>
      </c>
      <c r="B920" s="20" t="str">
        <f>IF($A920="","",_xlfn.XLOOKUP($A920,HC!$A:$A,HC!$B:$B,""))</f>
        <v/>
      </c>
      <c r="C920" s="19" t="str">
        <f>IF($A920="","",_xlfn.XLOOKUP($A920,HC!$A:$A,HC!$E:$E,""))</f>
        <v/>
      </c>
      <c r="D920" s="20" t="str">
        <f>IF($A920="","",_xlfn.XLOOKUP($A920,HC!$A:$A,HC!$D:$D,""))</f>
        <v/>
      </c>
      <c r="E920" s="68" t="str">
        <f>IF(OR($A920="",$AE$3=""),"",IFERROR(IF(ISBLANK(INDEX('Agents Shift'!$F:$S,MATCH($A920,'Agents Shift'!$B:$B,0),$AE$3)),"",INDEX('Agents Shift'!$F:$S,MATCH($A920,'Agents Shift'!$B:$B,0),$AE$3)),""))</f>
        <v/>
      </c>
      <c r="F920" s="68" t="str">
        <f>IF(OR($A920="",$AE$3=""),"",IFERROR(IF(ISBLANK(INDEX('Agents Shift'!$F:$S,MATCH($A920,'Agents Shift'!$B:$B,0),$AE$3+1)),"",INDEX('Agents Shift'!$F:$S,MATCH($A920,'Agents Shift'!$B:$B,0),$AE$3+1)),""))</f>
        <v/>
      </c>
      <c r="G920" s="20" t="str">
        <f>IF($A920="","",_xlfn.XLOOKUP($A920,HC!$A:$A,HC!$C:$C,""))</f>
        <v/>
      </c>
      <c r="H920" s="20" t="str">
        <f t="shared" si="182"/>
        <v/>
      </c>
      <c r="I920" s="19" t="str">
        <f t="shared" si="183"/>
        <v/>
      </c>
      <c r="J920" s="19" t="str">
        <f>IF(OR($A920="",$H920=""),"",IF($H920="Not in Web Tool","Unmatched",_xlfn.XLOOKUP($H920,'RAW Data'!$E:$E,'RAW Data'!$F:$F,"Unmapped")))</f>
        <v/>
      </c>
      <c r="K920" s="19" t="str">
        <f t="shared" si="184"/>
        <v/>
      </c>
      <c r="M920" s="21" t="str">
        <f t="shared" si="185"/>
        <v/>
      </c>
      <c r="N920" s="21" t="str">
        <f t="shared" si="186"/>
        <v/>
      </c>
      <c r="P920" s="22" t="s">
        <v>461</v>
      </c>
      <c r="Q920" s="23">
        <v>916</v>
      </c>
      <c r="R920" s="23" t="str">
        <f>IF($C$3="Live Paste",IF($P920="","",$P920&amp;""),IF($AD$3="","",INDEX('Extraction History'!$A$3:$DT$9102,$Q920,$AD$3)&amp;""))</f>
        <v>Available · 06:44</v>
      </c>
      <c r="S920" s="23">
        <f t="shared" si="193"/>
        <v>5493</v>
      </c>
      <c r="T920" s="23" t="str">
        <f t="shared" si="187"/>
        <v/>
      </c>
      <c r="U920" s="23" t="str">
        <f t="shared" si="188"/>
        <v/>
      </c>
      <c r="V920" s="24" t="str">
        <f t="shared" si="189"/>
        <v/>
      </c>
      <c r="W920" s="23">
        <f t="shared" si="194"/>
        <v>5494</v>
      </c>
      <c r="X920" s="23" t="str">
        <f t="shared" si="190"/>
        <v/>
      </c>
      <c r="Y920" s="23" t="str">
        <f t="shared" si="191"/>
        <v/>
      </c>
      <c r="Z920" s="23" t="str">
        <f t="shared" si="192"/>
        <v/>
      </c>
      <c r="AA920" s="25" t="str">
        <f>IF($U920="","",IF(COUNTIF(HC!$C:$C,$U920)&gt;0,"Y",IF(COUNTIF($U$5:$U920,$U920)=1,"N","dup")))</f>
        <v/>
      </c>
    </row>
    <row r="921" spans="1:27" x14ac:dyDescent="0.3">
      <c r="A921" s="19" t="str">
        <f>IF(INDEX('Agents Shift'!$B:$B,ROW())="","",INDEX('Agents Shift'!$B:$B,ROW()))</f>
        <v/>
      </c>
      <c r="B921" s="20" t="str">
        <f>IF($A921="","",_xlfn.XLOOKUP($A921,HC!$A:$A,HC!$B:$B,""))</f>
        <v/>
      </c>
      <c r="C921" s="19" t="str">
        <f>IF($A921="","",_xlfn.XLOOKUP($A921,HC!$A:$A,HC!$E:$E,""))</f>
        <v/>
      </c>
      <c r="D921" s="20" t="str">
        <f>IF($A921="","",_xlfn.XLOOKUP($A921,HC!$A:$A,HC!$D:$D,""))</f>
        <v/>
      </c>
      <c r="E921" s="68" t="str">
        <f>IF(OR($A921="",$AE$3=""),"",IFERROR(IF(ISBLANK(INDEX('Agents Shift'!$F:$S,MATCH($A921,'Agents Shift'!$B:$B,0),$AE$3)),"",INDEX('Agents Shift'!$F:$S,MATCH($A921,'Agents Shift'!$B:$B,0),$AE$3)),""))</f>
        <v/>
      </c>
      <c r="F921" s="68" t="str">
        <f>IF(OR($A921="",$AE$3=""),"",IFERROR(IF(ISBLANK(INDEX('Agents Shift'!$F:$S,MATCH($A921,'Agents Shift'!$B:$B,0),$AE$3+1)),"",INDEX('Agents Shift'!$F:$S,MATCH($A921,'Agents Shift'!$B:$B,0),$AE$3+1)),""))</f>
        <v/>
      </c>
      <c r="G921" s="20" t="str">
        <f>IF($A921="","",_xlfn.XLOOKUP($A921,HC!$A:$A,HC!$C:$C,""))</f>
        <v/>
      </c>
      <c r="H921" s="20" t="str">
        <f t="shared" si="182"/>
        <v/>
      </c>
      <c r="I921" s="19" t="str">
        <f t="shared" si="183"/>
        <v/>
      </c>
      <c r="J921" s="19" t="str">
        <f>IF(OR($A921="",$H921=""),"",IF($H921="Not in Web Tool","Unmatched",_xlfn.XLOOKUP($H921,'RAW Data'!$E:$E,'RAW Data'!$F:$F,"Unmapped")))</f>
        <v/>
      </c>
      <c r="K921" s="19" t="str">
        <f t="shared" si="184"/>
        <v/>
      </c>
      <c r="M921" s="21" t="str">
        <f t="shared" si="185"/>
        <v/>
      </c>
      <c r="N921" s="21" t="str">
        <f t="shared" si="186"/>
        <v/>
      </c>
      <c r="P921" s="22" t="s">
        <v>462</v>
      </c>
      <c r="Q921" s="23">
        <v>917</v>
      </c>
      <c r="R921" s="23" t="str">
        <f>IF($C$3="Live Paste",IF($P921="","",$P921&amp;""),IF($AD$3="","",INDEX('Extraction History'!$A$3:$DT$9102,$Q921,$AD$3)&amp;""))</f>
        <v> 10  3  5</v>
      </c>
      <c r="S921" s="23">
        <f t="shared" si="193"/>
        <v>5499</v>
      </c>
      <c r="T921" s="23" t="str">
        <f t="shared" si="187"/>
        <v/>
      </c>
      <c r="U921" s="23" t="str">
        <f t="shared" si="188"/>
        <v/>
      </c>
      <c r="V921" s="24" t="str">
        <f t="shared" si="189"/>
        <v/>
      </c>
      <c r="W921" s="23">
        <f t="shared" si="194"/>
        <v>5500</v>
      </c>
      <c r="X921" s="23" t="str">
        <f t="shared" si="190"/>
        <v/>
      </c>
      <c r="Y921" s="23" t="str">
        <f t="shared" si="191"/>
        <v/>
      </c>
      <c r="Z921" s="23" t="str">
        <f t="shared" si="192"/>
        <v/>
      </c>
      <c r="AA921" s="25" t="str">
        <f>IF($U921="","",IF(COUNTIF(HC!$C:$C,$U921)&gt;0,"Y",IF(COUNTIF($U$5:$U921,$U921)=1,"N","dup")))</f>
        <v/>
      </c>
    </row>
    <row r="922" spans="1:27" x14ac:dyDescent="0.3">
      <c r="A922" s="19" t="str">
        <f>IF(INDEX('Agents Shift'!$B:$B,ROW())="","",INDEX('Agents Shift'!$B:$B,ROW()))</f>
        <v/>
      </c>
      <c r="B922" s="20" t="str">
        <f>IF($A922="","",_xlfn.XLOOKUP($A922,HC!$A:$A,HC!$B:$B,""))</f>
        <v/>
      </c>
      <c r="C922" s="19" t="str">
        <f>IF($A922="","",_xlfn.XLOOKUP($A922,HC!$A:$A,HC!$E:$E,""))</f>
        <v/>
      </c>
      <c r="D922" s="20" t="str">
        <f>IF($A922="","",_xlfn.XLOOKUP($A922,HC!$A:$A,HC!$D:$D,""))</f>
        <v/>
      </c>
      <c r="E922" s="68" t="str">
        <f>IF(OR($A922="",$AE$3=""),"",IFERROR(IF(ISBLANK(INDEX('Agents Shift'!$F:$S,MATCH($A922,'Agents Shift'!$B:$B,0),$AE$3)),"",INDEX('Agents Shift'!$F:$S,MATCH($A922,'Agents Shift'!$B:$B,0),$AE$3)),""))</f>
        <v/>
      </c>
      <c r="F922" s="68" t="str">
        <f>IF(OR($A922="",$AE$3=""),"",IFERROR(IF(ISBLANK(INDEX('Agents Shift'!$F:$S,MATCH($A922,'Agents Shift'!$B:$B,0),$AE$3+1)),"",INDEX('Agents Shift'!$F:$S,MATCH($A922,'Agents Shift'!$B:$B,0),$AE$3+1)),""))</f>
        <v/>
      </c>
      <c r="G922" s="20" t="str">
        <f>IF($A922="","",_xlfn.XLOOKUP($A922,HC!$A:$A,HC!$C:$C,""))</f>
        <v/>
      </c>
      <c r="H922" s="20" t="str">
        <f t="shared" si="182"/>
        <v/>
      </c>
      <c r="I922" s="19" t="str">
        <f t="shared" si="183"/>
        <v/>
      </c>
      <c r="J922" s="19" t="str">
        <f>IF(OR($A922="",$H922=""),"",IF($H922="Not in Web Tool","Unmatched",_xlfn.XLOOKUP($H922,'RAW Data'!$E:$E,'RAW Data'!$F:$F,"Unmapped")))</f>
        <v/>
      </c>
      <c r="K922" s="19" t="str">
        <f t="shared" si="184"/>
        <v/>
      </c>
      <c r="M922" s="21" t="str">
        <f t="shared" si="185"/>
        <v/>
      </c>
      <c r="N922" s="21" t="str">
        <f t="shared" si="186"/>
        <v/>
      </c>
      <c r="P922" s="22" t="s">
        <v>463</v>
      </c>
      <c r="Q922" s="23">
        <v>918</v>
      </c>
      <c r="R922" s="23" t="str">
        <f>IF($C$3="Live Paste",IF($P922="","",$P922&amp;""),IF($AD$3="","",INDEX('Extraction History'!$A$3:$DT$9102,$Q922,$AD$3)&amp;""))</f>
        <v> --:--:--  --:--:-- 9 June 2026 08:59 · 07:00:33</v>
      </c>
      <c r="S922" s="23">
        <f t="shared" si="193"/>
        <v>5505</v>
      </c>
      <c r="T922" s="23" t="str">
        <f t="shared" si="187"/>
        <v/>
      </c>
      <c r="U922" s="23" t="str">
        <f t="shared" si="188"/>
        <v/>
      </c>
      <c r="V922" s="24" t="str">
        <f t="shared" si="189"/>
        <v/>
      </c>
      <c r="W922" s="23">
        <f t="shared" si="194"/>
        <v>5506</v>
      </c>
      <c r="X922" s="23" t="str">
        <f t="shared" si="190"/>
        <v/>
      </c>
      <c r="Y922" s="23" t="str">
        <f t="shared" si="191"/>
        <v/>
      </c>
      <c r="Z922" s="23" t="str">
        <f t="shared" si="192"/>
        <v/>
      </c>
      <c r="AA922" s="25" t="str">
        <f>IF($U922="","",IF(COUNTIF(HC!$C:$C,$U922)&gt;0,"Y",IF(COUNTIF($U$5:$U922,$U922)=1,"N","dup")))</f>
        <v/>
      </c>
    </row>
    <row r="923" spans="1:27" x14ac:dyDescent="0.3">
      <c r="A923" s="19" t="str">
        <f>IF(INDEX('Agents Shift'!$B:$B,ROW())="","",INDEX('Agents Shift'!$B:$B,ROW()))</f>
        <v/>
      </c>
      <c r="B923" s="20" t="str">
        <f>IF($A923="","",_xlfn.XLOOKUP($A923,HC!$A:$A,HC!$B:$B,""))</f>
        <v/>
      </c>
      <c r="C923" s="19" t="str">
        <f>IF($A923="","",_xlfn.XLOOKUP($A923,HC!$A:$A,HC!$E:$E,""))</f>
        <v/>
      </c>
      <c r="D923" s="20" t="str">
        <f>IF($A923="","",_xlfn.XLOOKUP($A923,HC!$A:$A,HC!$D:$D,""))</f>
        <v/>
      </c>
      <c r="E923" s="68" t="str">
        <f>IF(OR($A923="",$AE$3=""),"",IFERROR(IF(ISBLANK(INDEX('Agents Shift'!$F:$S,MATCH($A923,'Agents Shift'!$B:$B,0),$AE$3)),"",INDEX('Agents Shift'!$F:$S,MATCH($A923,'Agents Shift'!$B:$B,0),$AE$3)),""))</f>
        <v/>
      </c>
      <c r="F923" s="68" t="str">
        <f>IF(OR($A923="",$AE$3=""),"",IFERROR(IF(ISBLANK(INDEX('Agents Shift'!$F:$S,MATCH($A923,'Agents Shift'!$B:$B,0),$AE$3+1)),"",INDEX('Agents Shift'!$F:$S,MATCH($A923,'Agents Shift'!$B:$B,0),$AE$3+1)),""))</f>
        <v/>
      </c>
      <c r="G923" s="20" t="str">
        <f>IF($A923="","",_xlfn.XLOOKUP($A923,HC!$A:$A,HC!$C:$C,""))</f>
        <v/>
      </c>
      <c r="H923" s="20" t="str">
        <f t="shared" si="182"/>
        <v/>
      </c>
      <c r="I923" s="19" t="str">
        <f t="shared" si="183"/>
        <v/>
      </c>
      <c r="J923" s="19" t="str">
        <f>IF(OR($A923="",$H923=""),"",IF($H923="Not in Web Tool","Unmatched",_xlfn.XLOOKUP($H923,'RAW Data'!$E:$E,'RAW Data'!$F:$F,"Unmapped")))</f>
        <v/>
      </c>
      <c r="K923" s="19" t="str">
        <f t="shared" si="184"/>
        <v/>
      </c>
      <c r="M923" s="21" t="str">
        <f t="shared" si="185"/>
        <v/>
      </c>
      <c r="N923" s="21" t="str">
        <f t="shared" si="186"/>
        <v/>
      </c>
      <c r="P923" s="22" t="s">
        <v>34</v>
      </c>
      <c r="Q923" s="23">
        <v>919</v>
      </c>
      <c r="R923" s="23" t="str">
        <f>IF($C$3="Live Paste",IF($P923="","",$P923&amp;""),IF($AD$3="","",INDEX('Extraction History'!$A$3:$DT$9102,$Q923,$AD$3)&amp;""))</f>
        <v>Employee State</v>
      </c>
      <c r="S923" s="23">
        <f t="shared" si="193"/>
        <v>5511</v>
      </c>
      <c r="T923" s="23" t="str">
        <f t="shared" si="187"/>
        <v/>
      </c>
      <c r="U923" s="23" t="str">
        <f t="shared" si="188"/>
        <v/>
      </c>
      <c r="V923" s="24" t="str">
        <f t="shared" si="189"/>
        <v/>
      </c>
      <c r="W923" s="23">
        <f t="shared" si="194"/>
        <v>5512</v>
      </c>
      <c r="X923" s="23" t="str">
        <f t="shared" si="190"/>
        <v/>
      </c>
      <c r="Y923" s="23" t="str">
        <f t="shared" si="191"/>
        <v/>
      </c>
      <c r="Z923" s="23" t="str">
        <f t="shared" si="192"/>
        <v/>
      </c>
      <c r="AA923" s="25" t="str">
        <f>IF($U923="","",IF(COUNTIF(HC!$C:$C,$U923)&gt;0,"Y",IF(COUNTIF($U$5:$U923,$U923)=1,"N","dup")))</f>
        <v/>
      </c>
    </row>
    <row r="924" spans="1:27" x14ac:dyDescent="0.3">
      <c r="A924" s="19" t="str">
        <f>IF(INDEX('Agents Shift'!$B:$B,ROW())="","",INDEX('Agents Shift'!$B:$B,ROW()))</f>
        <v/>
      </c>
      <c r="B924" s="20" t="str">
        <f>IF($A924="","",_xlfn.XLOOKUP($A924,HC!$A:$A,HC!$B:$B,""))</f>
        <v/>
      </c>
      <c r="C924" s="19" t="str">
        <f>IF($A924="","",_xlfn.XLOOKUP($A924,HC!$A:$A,HC!$E:$E,""))</f>
        <v/>
      </c>
      <c r="D924" s="20" t="str">
        <f>IF($A924="","",_xlfn.XLOOKUP($A924,HC!$A:$A,HC!$D:$D,""))</f>
        <v/>
      </c>
      <c r="E924" s="68" t="str">
        <f>IF(OR($A924="",$AE$3=""),"",IFERROR(IF(ISBLANK(INDEX('Agents Shift'!$F:$S,MATCH($A924,'Agents Shift'!$B:$B,0),$AE$3)),"",INDEX('Agents Shift'!$F:$S,MATCH($A924,'Agents Shift'!$B:$B,0),$AE$3)),""))</f>
        <v/>
      </c>
      <c r="F924" s="68" t="str">
        <f>IF(OR($A924="",$AE$3=""),"",IFERROR(IF(ISBLANK(INDEX('Agents Shift'!$F:$S,MATCH($A924,'Agents Shift'!$B:$B,0),$AE$3+1)),"",INDEX('Agents Shift'!$F:$S,MATCH($A924,'Agents Shift'!$B:$B,0),$AE$3+1)),""))</f>
        <v/>
      </c>
      <c r="G924" s="20" t="str">
        <f>IF($A924="","",_xlfn.XLOOKUP($A924,HC!$A:$A,HC!$C:$C,""))</f>
        <v/>
      </c>
      <c r="H924" s="20" t="str">
        <f t="shared" si="182"/>
        <v/>
      </c>
      <c r="I924" s="19" t="str">
        <f t="shared" si="183"/>
        <v/>
      </c>
      <c r="J924" s="19" t="str">
        <f>IF(OR($A924="",$H924=""),"",IF($H924="Not in Web Tool","Unmatched",_xlfn.XLOOKUP($H924,'RAW Data'!$E:$E,'RAW Data'!$F:$F,"Unmapped")))</f>
        <v/>
      </c>
      <c r="K924" s="19" t="str">
        <f t="shared" si="184"/>
        <v/>
      </c>
      <c r="M924" s="21" t="str">
        <f t="shared" si="185"/>
        <v/>
      </c>
      <c r="N924" s="21" t="str">
        <f t="shared" si="186"/>
        <v/>
      </c>
      <c r="P924" s="22" t="s">
        <v>39</v>
      </c>
      <c r="Q924" s="23">
        <v>920</v>
      </c>
      <c r="R924" s="23" t="str">
        <f>IF($C$3="Live Paste",IF($P924="","",$P924&amp;""),IF($AD$3="","",INDEX('Extraction History'!$A$3:$DT$9102,$Q924,$AD$3)&amp;""))</f>
        <v>DA</v>
      </c>
      <c r="S924" s="23">
        <f t="shared" si="193"/>
        <v>5517</v>
      </c>
      <c r="T924" s="23" t="str">
        <f t="shared" si="187"/>
        <v/>
      </c>
      <c r="U924" s="23" t="str">
        <f t="shared" si="188"/>
        <v/>
      </c>
      <c r="V924" s="24" t="str">
        <f t="shared" si="189"/>
        <v/>
      </c>
      <c r="W924" s="23">
        <f t="shared" si="194"/>
        <v>5518</v>
      </c>
      <c r="X924" s="23" t="str">
        <f t="shared" si="190"/>
        <v/>
      </c>
      <c r="Y924" s="23" t="str">
        <f t="shared" si="191"/>
        <v/>
      </c>
      <c r="Z924" s="23" t="str">
        <f t="shared" si="192"/>
        <v/>
      </c>
      <c r="AA924" s="25" t="str">
        <f>IF($U924="","",IF(COUNTIF(HC!$C:$C,$U924)&gt;0,"Y",IF(COUNTIF($U$5:$U924,$U924)=1,"N","dup")))</f>
        <v/>
      </c>
    </row>
    <row r="925" spans="1:27" x14ac:dyDescent="0.3">
      <c r="A925" s="19" t="str">
        <f>IF(INDEX('Agents Shift'!$B:$B,ROW())="","",INDEX('Agents Shift'!$B:$B,ROW()))</f>
        <v/>
      </c>
      <c r="B925" s="20" t="str">
        <f>IF($A925="","",_xlfn.XLOOKUP($A925,HC!$A:$A,HC!$B:$B,""))</f>
        <v/>
      </c>
      <c r="C925" s="19" t="str">
        <f>IF($A925="","",_xlfn.XLOOKUP($A925,HC!$A:$A,HC!$E:$E,""))</f>
        <v/>
      </c>
      <c r="D925" s="20" t="str">
        <f>IF($A925="","",_xlfn.XLOOKUP($A925,HC!$A:$A,HC!$D:$D,""))</f>
        <v/>
      </c>
      <c r="E925" s="68" t="str">
        <f>IF(OR($A925="",$AE$3=""),"",IFERROR(IF(ISBLANK(INDEX('Agents Shift'!$F:$S,MATCH($A925,'Agents Shift'!$B:$B,0),$AE$3)),"",INDEX('Agents Shift'!$F:$S,MATCH($A925,'Agents Shift'!$B:$B,0),$AE$3)),""))</f>
        <v/>
      </c>
      <c r="F925" s="68" t="str">
        <f>IF(OR($A925="",$AE$3=""),"",IFERROR(IF(ISBLANK(INDEX('Agents Shift'!$F:$S,MATCH($A925,'Agents Shift'!$B:$B,0),$AE$3+1)),"",INDEX('Agents Shift'!$F:$S,MATCH($A925,'Agents Shift'!$B:$B,0),$AE$3+1)),""))</f>
        <v/>
      </c>
      <c r="G925" s="20" t="str">
        <f>IF($A925="","",_xlfn.XLOOKUP($A925,HC!$A:$A,HC!$C:$C,""))</f>
        <v/>
      </c>
      <c r="H925" s="20" t="str">
        <f t="shared" si="182"/>
        <v/>
      </c>
      <c r="I925" s="19" t="str">
        <f t="shared" si="183"/>
        <v/>
      </c>
      <c r="J925" s="19" t="str">
        <f>IF(OR($A925="",$H925=""),"",IF($H925="Not in Web Tool","Unmatched",_xlfn.XLOOKUP($H925,'RAW Data'!$E:$E,'RAW Data'!$F:$F,"Unmapped")))</f>
        <v/>
      </c>
      <c r="K925" s="19" t="str">
        <f t="shared" si="184"/>
        <v/>
      </c>
      <c r="M925" s="21" t="str">
        <f t="shared" si="185"/>
        <v/>
      </c>
      <c r="N925" s="21" t="str">
        <f t="shared" si="186"/>
        <v/>
      </c>
      <c r="P925" s="22" t="s">
        <v>117</v>
      </c>
      <c r="Q925" s="23">
        <v>921</v>
      </c>
      <c r="R925" s="23" t="str">
        <f>IF($C$3="Live Paste",IF($P925="","",$P925&amp;""),IF($AD$3="","",INDEX('Extraction History'!$A$3:$DT$9102,$Q925,$AD$3)&amp;""))</f>
        <v>Dummy_USR 27 29137</v>
      </c>
      <c r="S925" s="23">
        <f t="shared" si="193"/>
        <v>5523</v>
      </c>
      <c r="T925" s="23" t="str">
        <f t="shared" si="187"/>
        <v/>
      </c>
      <c r="U925" s="23" t="str">
        <f t="shared" si="188"/>
        <v/>
      </c>
      <c r="V925" s="24" t="str">
        <f t="shared" si="189"/>
        <v/>
      </c>
      <c r="W925" s="23">
        <f t="shared" si="194"/>
        <v>5524</v>
      </c>
      <c r="X925" s="23" t="str">
        <f t="shared" si="190"/>
        <v/>
      </c>
      <c r="Y925" s="23" t="str">
        <f t="shared" si="191"/>
        <v/>
      </c>
      <c r="Z925" s="23" t="str">
        <f t="shared" si="192"/>
        <v/>
      </c>
      <c r="AA925" s="25" t="str">
        <f>IF($U925="","",IF(COUNTIF(HC!$C:$C,$U925)&gt;0,"Y",IF(COUNTIF($U$5:$U925,$U925)=1,"N","dup")))</f>
        <v/>
      </c>
    </row>
    <row r="926" spans="1:27" x14ac:dyDescent="0.3">
      <c r="A926" s="19" t="str">
        <f>IF(INDEX('Agents Shift'!$B:$B,ROW())="","",INDEX('Agents Shift'!$B:$B,ROW()))</f>
        <v/>
      </c>
      <c r="B926" s="20" t="str">
        <f>IF($A926="","",_xlfn.XLOOKUP($A926,HC!$A:$A,HC!$B:$B,""))</f>
        <v/>
      </c>
      <c r="C926" s="19" t="str">
        <f>IF($A926="","",_xlfn.XLOOKUP($A926,HC!$A:$A,HC!$E:$E,""))</f>
        <v/>
      </c>
      <c r="D926" s="20" t="str">
        <f>IF($A926="","",_xlfn.XLOOKUP($A926,HC!$A:$A,HC!$D:$D,""))</f>
        <v/>
      </c>
      <c r="E926" s="68" t="str">
        <f>IF(OR($A926="",$AE$3=""),"",IFERROR(IF(ISBLANK(INDEX('Agents Shift'!$F:$S,MATCH($A926,'Agents Shift'!$B:$B,0),$AE$3)),"",INDEX('Agents Shift'!$F:$S,MATCH($A926,'Agents Shift'!$B:$B,0),$AE$3)),""))</f>
        <v/>
      </c>
      <c r="F926" s="68" t="str">
        <f>IF(OR($A926="",$AE$3=""),"",IFERROR(IF(ISBLANK(INDEX('Agents Shift'!$F:$S,MATCH($A926,'Agents Shift'!$B:$B,0),$AE$3+1)),"",INDEX('Agents Shift'!$F:$S,MATCH($A926,'Agents Shift'!$B:$B,0),$AE$3+1)),""))</f>
        <v/>
      </c>
      <c r="G926" s="20" t="str">
        <f>IF($A926="","",_xlfn.XLOOKUP($A926,HC!$A:$A,HC!$C:$C,""))</f>
        <v/>
      </c>
      <c r="H926" s="20" t="str">
        <f t="shared" si="182"/>
        <v/>
      </c>
      <c r="I926" s="19" t="str">
        <f t="shared" si="183"/>
        <v/>
      </c>
      <c r="J926" s="19" t="str">
        <f>IF(OR($A926="",$H926=""),"",IF($H926="Not in Web Tool","Unmatched",_xlfn.XLOOKUP($H926,'RAW Data'!$E:$E,'RAW Data'!$F:$F,"Unmapped")))</f>
        <v/>
      </c>
      <c r="K926" s="19" t="str">
        <f t="shared" si="184"/>
        <v/>
      </c>
      <c r="M926" s="21" t="str">
        <f t="shared" si="185"/>
        <v/>
      </c>
      <c r="N926" s="21" t="str">
        <f t="shared" si="186"/>
        <v/>
      </c>
      <c r="P926" s="22" t="s">
        <v>118</v>
      </c>
      <c r="Q926" s="23">
        <v>922</v>
      </c>
      <c r="R926" s="23" t="str">
        <f>IF($C$3="Live Paste",IF($P926="","",$P926&amp;""),IF($AD$3="","",INDEX('Extraction History'!$A$3:$DT$9102,$Q926,$AD$3)&amp;""))</f>
        <v>Offline · 21:00:02</v>
      </c>
      <c r="S926" s="23">
        <f t="shared" si="193"/>
        <v>5529</v>
      </c>
      <c r="T926" s="23" t="str">
        <f t="shared" si="187"/>
        <v/>
      </c>
      <c r="U926" s="23" t="str">
        <f t="shared" si="188"/>
        <v/>
      </c>
      <c r="V926" s="24" t="str">
        <f t="shared" si="189"/>
        <v/>
      </c>
      <c r="W926" s="23">
        <f t="shared" si="194"/>
        <v>5530</v>
      </c>
      <c r="X926" s="23" t="str">
        <f t="shared" si="190"/>
        <v/>
      </c>
      <c r="Y926" s="23" t="str">
        <f t="shared" si="191"/>
        <v/>
      </c>
      <c r="Z926" s="23" t="str">
        <f t="shared" si="192"/>
        <v/>
      </c>
      <c r="AA926" s="25" t="str">
        <f>IF($U926="","",IF(COUNTIF(HC!$C:$C,$U926)&gt;0,"Y",IF(COUNTIF($U$5:$U926,$U926)=1,"N","dup")))</f>
        <v/>
      </c>
    </row>
    <row r="927" spans="1:27" x14ac:dyDescent="0.3">
      <c r="A927" s="19" t="str">
        <f>IF(INDEX('Agents Shift'!$B:$B,ROW())="","",INDEX('Agents Shift'!$B:$B,ROW()))</f>
        <v/>
      </c>
      <c r="B927" s="20" t="str">
        <f>IF($A927="","",_xlfn.XLOOKUP($A927,HC!$A:$A,HC!$B:$B,""))</f>
        <v/>
      </c>
      <c r="C927" s="19" t="str">
        <f>IF($A927="","",_xlfn.XLOOKUP($A927,HC!$A:$A,HC!$E:$E,""))</f>
        <v/>
      </c>
      <c r="D927" s="20" t="str">
        <f>IF($A927="","",_xlfn.XLOOKUP($A927,HC!$A:$A,HC!$D:$D,""))</f>
        <v/>
      </c>
      <c r="E927" s="68" t="str">
        <f>IF(OR($A927="",$AE$3=""),"",IFERROR(IF(ISBLANK(INDEX('Agents Shift'!$F:$S,MATCH($A927,'Agents Shift'!$B:$B,0),$AE$3)),"",INDEX('Agents Shift'!$F:$S,MATCH($A927,'Agents Shift'!$B:$B,0),$AE$3)),""))</f>
        <v/>
      </c>
      <c r="F927" s="68" t="str">
        <f>IF(OR($A927="",$AE$3=""),"",IFERROR(IF(ISBLANK(INDEX('Agents Shift'!$F:$S,MATCH($A927,'Agents Shift'!$B:$B,0),$AE$3+1)),"",INDEX('Agents Shift'!$F:$S,MATCH($A927,'Agents Shift'!$B:$B,0),$AE$3+1)),""))</f>
        <v/>
      </c>
      <c r="G927" s="20" t="str">
        <f>IF($A927="","",_xlfn.XLOOKUP($A927,HC!$A:$A,HC!$C:$C,""))</f>
        <v/>
      </c>
      <c r="H927" s="20" t="str">
        <f t="shared" si="182"/>
        <v/>
      </c>
      <c r="I927" s="19" t="str">
        <f t="shared" si="183"/>
        <v/>
      </c>
      <c r="J927" s="19" t="str">
        <f>IF(OR($A927="",$H927=""),"",IF($H927="Not in Web Tool","Unmatched",_xlfn.XLOOKUP($H927,'RAW Data'!$E:$E,'RAW Data'!$F:$F,"Unmapped")))</f>
        <v/>
      </c>
      <c r="K927" s="19" t="str">
        <f t="shared" si="184"/>
        <v/>
      </c>
      <c r="M927" s="21" t="str">
        <f t="shared" si="185"/>
        <v/>
      </c>
      <c r="N927" s="21" t="str">
        <f t="shared" si="186"/>
        <v/>
      </c>
      <c r="P927" s="22" t="s">
        <v>119</v>
      </c>
      <c r="Q927" s="23">
        <v>923</v>
      </c>
      <c r="R927" s="23" t="str">
        <f>IF($C$3="Live Paste",IF($P927="","",$P927&amp;""),IF($AD$3="","",INDEX('Extraction History'!$A$3:$DT$9102,$Q927,$AD$3)&amp;""))</f>
        <v> 0  0  0</v>
      </c>
      <c r="S927" s="23">
        <f t="shared" si="193"/>
        <v>5535</v>
      </c>
      <c r="T927" s="23" t="str">
        <f t="shared" si="187"/>
        <v/>
      </c>
      <c r="U927" s="23" t="str">
        <f t="shared" si="188"/>
        <v/>
      </c>
      <c r="V927" s="24" t="str">
        <f t="shared" si="189"/>
        <v/>
      </c>
      <c r="W927" s="23">
        <f t="shared" si="194"/>
        <v>5536</v>
      </c>
      <c r="X927" s="23" t="str">
        <f t="shared" si="190"/>
        <v/>
      </c>
      <c r="Y927" s="23" t="str">
        <f t="shared" si="191"/>
        <v/>
      </c>
      <c r="Z927" s="23" t="str">
        <f t="shared" si="192"/>
        <v/>
      </c>
      <c r="AA927" s="25" t="str">
        <f>IF($U927="","",IF(COUNTIF(HC!$C:$C,$U927)&gt;0,"Y",IF(COUNTIF($U$5:$U927,$U927)=1,"N","dup")))</f>
        <v/>
      </c>
    </row>
    <row r="928" spans="1:27" x14ac:dyDescent="0.3">
      <c r="A928" s="19" t="str">
        <f>IF(INDEX('Agents Shift'!$B:$B,ROW())="","",INDEX('Agents Shift'!$B:$B,ROW()))</f>
        <v/>
      </c>
      <c r="B928" s="20" t="str">
        <f>IF($A928="","",_xlfn.XLOOKUP($A928,HC!$A:$A,HC!$B:$B,""))</f>
        <v/>
      </c>
      <c r="C928" s="19" t="str">
        <f>IF($A928="","",_xlfn.XLOOKUP($A928,HC!$A:$A,HC!$E:$E,""))</f>
        <v/>
      </c>
      <c r="D928" s="20" t="str">
        <f>IF($A928="","",_xlfn.XLOOKUP($A928,HC!$A:$A,HC!$D:$D,""))</f>
        <v/>
      </c>
      <c r="E928" s="68" t="str">
        <f>IF(OR($A928="",$AE$3=""),"",IFERROR(IF(ISBLANK(INDEX('Agents Shift'!$F:$S,MATCH($A928,'Agents Shift'!$B:$B,0),$AE$3)),"",INDEX('Agents Shift'!$F:$S,MATCH($A928,'Agents Shift'!$B:$B,0),$AE$3)),""))</f>
        <v/>
      </c>
      <c r="F928" s="68" t="str">
        <f>IF(OR($A928="",$AE$3=""),"",IFERROR(IF(ISBLANK(INDEX('Agents Shift'!$F:$S,MATCH($A928,'Agents Shift'!$B:$B,0),$AE$3+1)),"",INDEX('Agents Shift'!$F:$S,MATCH($A928,'Agents Shift'!$B:$B,0),$AE$3+1)),""))</f>
        <v/>
      </c>
      <c r="G928" s="20" t="str">
        <f>IF($A928="","",_xlfn.XLOOKUP($A928,HC!$A:$A,HC!$C:$C,""))</f>
        <v/>
      </c>
      <c r="H928" s="20" t="str">
        <f t="shared" si="182"/>
        <v/>
      </c>
      <c r="I928" s="19" t="str">
        <f t="shared" si="183"/>
        <v/>
      </c>
      <c r="J928" s="19" t="str">
        <f>IF(OR($A928="",$H928=""),"",IF($H928="Not in Web Tool","Unmatched",_xlfn.XLOOKUP($H928,'RAW Data'!$E:$E,'RAW Data'!$F:$F,"Unmapped")))</f>
        <v/>
      </c>
      <c r="K928" s="19" t="str">
        <f t="shared" si="184"/>
        <v/>
      </c>
      <c r="M928" s="21" t="str">
        <f t="shared" si="185"/>
        <v/>
      </c>
      <c r="N928" s="21" t="str">
        <f t="shared" si="186"/>
        <v/>
      </c>
      <c r="P928" s="22" t="s">
        <v>120</v>
      </c>
      <c r="Q928" s="23">
        <v>924</v>
      </c>
      <c r="R928" s="23" t="str">
        <f>IF($C$3="Live Paste",IF($P928="","",$P928&amp;""),IF($AD$3="","",INDEX('Extraction History'!$A$3:$DT$9102,$Q928,$AD$3)&amp;""))</f>
        <v> 00:00:00  00:00:00  --:--:--</v>
      </c>
      <c r="S928" s="23">
        <f t="shared" si="193"/>
        <v>5541</v>
      </c>
      <c r="T928" s="23" t="str">
        <f t="shared" si="187"/>
        <v/>
      </c>
      <c r="U928" s="23" t="str">
        <f t="shared" si="188"/>
        <v/>
      </c>
      <c r="V928" s="24" t="str">
        <f t="shared" si="189"/>
        <v/>
      </c>
      <c r="W928" s="23">
        <f t="shared" si="194"/>
        <v>5542</v>
      </c>
      <c r="X928" s="23" t="str">
        <f t="shared" si="190"/>
        <v/>
      </c>
      <c r="Y928" s="23" t="str">
        <f t="shared" si="191"/>
        <v/>
      </c>
      <c r="Z928" s="23" t="str">
        <f t="shared" si="192"/>
        <v/>
      </c>
      <c r="AA928" s="25" t="str">
        <f>IF($U928="","",IF(COUNTIF(HC!$C:$C,$U928)&gt;0,"Y",IF(COUNTIF($U$5:$U928,$U928)=1,"N","dup")))</f>
        <v/>
      </c>
    </row>
    <row r="929" spans="1:27" x14ac:dyDescent="0.3">
      <c r="A929" s="19" t="str">
        <f>IF(INDEX('Agents Shift'!$B:$B,ROW())="","",INDEX('Agents Shift'!$B:$B,ROW()))</f>
        <v/>
      </c>
      <c r="B929" s="20" t="str">
        <f>IF($A929="","",_xlfn.XLOOKUP($A929,HC!$A:$A,HC!$B:$B,""))</f>
        <v/>
      </c>
      <c r="C929" s="19" t="str">
        <f>IF($A929="","",_xlfn.XLOOKUP($A929,HC!$A:$A,HC!$E:$E,""))</f>
        <v/>
      </c>
      <c r="D929" s="20" t="str">
        <f>IF($A929="","",_xlfn.XLOOKUP($A929,HC!$A:$A,HC!$D:$D,""))</f>
        <v/>
      </c>
      <c r="E929" s="68" t="str">
        <f>IF(OR($A929="",$AE$3=""),"",IFERROR(IF(ISBLANK(INDEX('Agents Shift'!$F:$S,MATCH($A929,'Agents Shift'!$B:$B,0),$AE$3)),"",INDEX('Agents Shift'!$F:$S,MATCH($A929,'Agents Shift'!$B:$B,0),$AE$3)),""))</f>
        <v/>
      </c>
      <c r="F929" s="68" t="str">
        <f>IF(OR($A929="",$AE$3=""),"",IFERROR(IF(ISBLANK(INDEX('Agents Shift'!$F:$S,MATCH($A929,'Agents Shift'!$B:$B,0),$AE$3+1)),"",INDEX('Agents Shift'!$F:$S,MATCH($A929,'Agents Shift'!$B:$B,0),$AE$3+1)),""))</f>
        <v/>
      </c>
      <c r="G929" s="20" t="str">
        <f>IF($A929="","",_xlfn.XLOOKUP($A929,HC!$A:$A,HC!$C:$C,""))</f>
        <v/>
      </c>
      <c r="H929" s="20" t="str">
        <f t="shared" si="182"/>
        <v/>
      </c>
      <c r="I929" s="19" t="str">
        <f t="shared" si="183"/>
        <v/>
      </c>
      <c r="J929" s="19" t="str">
        <f>IF(OR($A929="",$H929=""),"",IF($H929="Not in Web Tool","Unmatched",_xlfn.XLOOKUP($H929,'RAW Data'!$E:$E,'RAW Data'!$F:$F,"Unmapped")))</f>
        <v/>
      </c>
      <c r="K929" s="19" t="str">
        <f t="shared" si="184"/>
        <v/>
      </c>
      <c r="M929" s="21" t="str">
        <f t="shared" si="185"/>
        <v/>
      </c>
      <c r="N929" s="21" t="str">
        <f t="shared" si="186"/>
        <v/>
      </c>
      <c r="P929" s="22" t="s">
        <v>34</v>
      </c>
      <c r="Q929" s="23">
        <v>925</v>
      </c>
      <c r="R929" s="23" t="str">
        <f>IF($C$3="Live Paste",IF($P929="","",$P929&amp;""),IF($AD$3="","",INDEX('Extraction History'!$A$3:$DT$9102,$Q929,$AD$3)&amp;""))</f>
        <v>Employee State</v>
      </c>
      <c r="S929" s="23">
        <f t="shared" si="193"/>
        <v>5547</v>
      </c>
      <c r="T929" s="23" t="str">
        <f t="shared" si="187"/>
        <v/>
      </c>
      <c r="U929" s="23" t="str">
        <f t="shared" si="188"/>
        <v/>
      </c>
      <c r="V929" s="24" t="str">
        <f t="shared" si="189"/>
        <v/>
      </c>
      <c r="W929" s="23">
        <f t="shared" si="194"/>
        <v>5548</v>
      </c>
      <c r="X929" s="23" t="str">
        <f t="shared" si="190"/>
        <v/>
      </c>
      <c r="Y929" s="23" t="str">
        <f t="shared" si="191"/>
        <v/>
      </c>
      <c r="Z929" s="23" t="str">
        <f t="shared" si="192"/>
        <v/>
      </c>
      <c r="AA929" s="25" t="str">
        <f>IF($U929="","",IF(COUNTIF(HC!$C:$C,$U929)&gt;0,"Y",IF(COUNTIF($U$5:$U929,$U929)=1,"N","dup")))</f>
        <v/>
      </c>
    </row>
    <row r="930" spans="1:27" x14ac:dyDescent="0.3">
      <c r="A930" s="19" t="str">
        <f>IF(INDEX('Agents Shift'!$B:$B,ROW())="","",INDEX('Agents Shift'!$B:$B,ROW()))</f>
        <v/>
      </c>
      <c r="B930" s="20" t="str">
        <f>IF($A930="","",_xlfn.XLOOKUP($A930,HC!$A:$A,HC!$B:$B,""))</f>
        <v/>
      </c>
      <c r="C930" s="19" t="str">
        <f>IF($A930="","",_xlfn.XLOOKUP($A930,HC!$A:$A,HC!$E:$E,""))</f>
        <v/>
      </c>
      <c r="D930" s="20" t="str">
        <f>IF($A930="","",_xlfn.XLOOKUP($A930,HC!$A:$A,HC!$D:$D,""))</f>
        <v/>
      </c>
      <c r="E930" s="68" t="str">
        <f>IF(OR($A930="",$AE$3=""),"",IFERROR(IF(ISBLANK(INDEX('Agents Shift'!$F:$S,MATCH($A930,'Agents Shift'!$B:$B,0),$AE$3)),"",INDEX('Agents Shift'!$F:$S,MATCH($A930,'Agents Shift'!$B:$B,0),$AE$3)),""))</f>
        <v/>
      </c>
      <c r="F930" s="68" t="str">
        <f>IF(OR($A930="",$AE$3=""),"",IFERROR(IF(ISBLANK(INDEX('Agents Shift'!$F:$S,MATCH($A930,'Agents Shift'!$B:$B,0),$AE$3+1)),"",INDEX('Agents Shift'!$F:$S,MATCH($A930,'Agents Shift'!$B:$B,0),$AE$3+1)),""))</f>
        <v/>
      </c>
      <c r="G930" s="20" t="str">
        <f>IF($A930="","",_xlfn.XLOOKUP($A930,HC!$A:$A,HC!$C:$C,""))</f>
        <v/>
      </c>
      <c r="H930" s="20" t="str">
        <f t="shared" si="182"/>
        <v/>
      </c>
      <c r="I930" s="19" t="str">
        <f t="shared" si="183"/>
        <v/>
      </c>
      <c r="J930" s="19" t="str">
        <f>IF(OR($A930="",$H930=""),"",IF($H930="Not in Web Tool","Unmatched",_xlfn.XLOOKUP($H930,'RAW Data'!$E:$E,'RAW Data'!$F:$F,"Unmapped")))</f>
        <v/>
      </c>
      <c r="K930" s="19" t="str">
        <f t="shared" si="184"/>
        <v/>
      </c>
      <c r="M930" s="21" t="str">
        <f t="shared" si="185"/>
        <v/>
      </c>
      <c r="N930" s="21" t="str">
        <f t="shared" si="186"/>
        <v/>
      </c>
      <c r="P930" s="22" t="s">
        <v>39</v>
      </c>
      <c r="Q930" s="23">
        <v>926</v>
      </c>
      <c r="R930" s="23" t="str">
        <f>IF($C$3="Live Paste",IF($P930="","",$P930&amp;""),IF($AD$3="","",INDEX('Extraction History'!$A$3:$DT$9102,$Q930,$AD$3)&amp;""))</f>
        <v>DA</v>
      </c>
      <c r="S930" s="23">
        <f t="shared" si="193"/>
        <v>5553</v>
      </c>
      <c r="T930" s="23" t="str">
        <f t="shared" si="187"/>
        <v/>
      </c>
      <c r="U930" s="23" t="str">
        <f t="shared" si="188"/>
        <v/>
      </c>
      <c r="V930" s="24" t="str">
        <f t="shared" si="189"/>
        <v/>
      </c>
      <c r="W930" s="23">
        <f t="shared" si="194"/>
        <v>5554</v>
      </c>
      <c r="X930" s="23" t="str">
        <f t="shared" si="190"/>
        <v/>
      </c>
      <c r="Y930" s="23" t="str">
        <f t="shared" si="191"/>
        <v/>
      </c>
      <c r="Z930" s="23" t="str">
        <f t="shared" si="192"/>
        <v/>
      </c>
      <c r="AA930" s="25" t="str">
        <f>IF($U930="","",IF(COUNTIF(HC!$C:$C,$U930)&gt;0,"Y",IF(COUNTIF($U$5:$U930,$U930)=1,"N","dup")))</f>
        <v/>
      </c>
    </row>
    <row r="931" spans="1:27" x14ac:dyDescent="0.3">
      <c r="A931" s="19" t="str">
        <f>IF(INDEX('Agents Shift'!$B:$B,ROW())="","",INDEX('Agents Shift'!$B:$B,ROW()))</f>
        <v/>
      </c>
      <c r="B931" s="20" t="str">
        <f>IF($A931="","",_xlfn.XLOOKUP($A931,HC!$A:$A,HC!$B:$B,""))</f>
        <v/>
      </c>
      <c r="C931" s="19" t="str">
        <f>IF($A931="","",_xlfn.XLOOKUP($A931,HC!$A:$A,HC!$E:$E,""))</f>
        <v/>
      </c>
      <c r="D931" s="20" t="str">
        <f>IF($A931="","",_xlfn.XLOOKUP($A931,HC!$A:$A,HC!$D:$D,""))</f>
        <v/>
      </c>
      <c r="E931" s="68" t="str">
        <f>IF(OR($A931="",$AE$3=""),"",IFERROR(IF(ISBLANK(INDEX('Agents Shift'!$F:$S,MATCH($A931,'Agents Shift'!$B:$B,0),$AE$3)),"",INDEX('Agents Shift'!$F:$S,MATCH($A931,'Agents Shift'!$B:$B,0),$AE$3)),""))</f>
        <v/>
      </c>
      <c r="F931" s="68" t="str">
        <f>IF(OR($A931="",$AE$3=""),"",IFERROR(IF(ISBLANK(INDEX('Agents Shift'!$F:$S,MATCH($A931,'Agents Shift'!$B:$B,0),$AE$3+1)),"",INDEX('Agents Shift'!$F:$S,MATCH($A931,'Agents Shift'!$B:$B,0),$AE$3+1)),""))</f>
        <v/>
      </c>
      <c r="G931" s="20" t="str">
        <f>IF($A931="","",_xlfn.XLOOKUP($A931,HC!$A:$A,HC!$C:$C,""))</f>
        <v/>
      </c>
      <c r="H931" s="20" t="str">
        <f t="shared" si="182"/>
        <v/>
      </c>
      <c r="I931" s="19" t="str">
        <f t="shared" si="183"/>
        <v/>
      </c>
      <c r="J931" s="19" t="str">
        <f>IF(OR($A931="",$H931=""),"",IF($H931="Not in Web Tool","Unmatched",_xlfn.XLOOKUP($H931,'RAW Data'!$E:$E,'RAW Data'!$F:$F,"Unmapped")))</f>
        <v/>
      </c>
      <c r="K931" s="19" t="str">
        <f t="shared" si="184"/>
        <v/>
      </c>
      <c r="M931" s="21" t="str">
        <f t="shared" si="185"/>
        <v/>
      </c>
      <c r="N931" s="21" t="str">
        <f t="shared" si="186"/>
        <v/>
      </c>
      <c r="P931" s="22" t="s">
        <v>464</v>
      </c>
      <c r="Q931" s="23">
        <v>927</v>
      </c>
      <c r="R931" s="23" t="str">
        <f>IF($C$3="Live Paste",IF($P931="","",$P931&amp;""),IF($AD$3="","",INDEX('Extraction History'!$A$3:$DT$9102,$Q931,$AD$3)&amp;""))</f>
        <v>Dummy_USR 26 29017</v>
      </c>
      <c r="S931" s="23">
        <f t="shared" si="193"/>
        <v>5559</v>
      </c>
      <c r="T931" s="23" t="str">
        <f t="shared" si="187"/>
        <v/>
      </c>
      <c r="U931" s="23" t="str">
        <f t="shared" si="188"/>
        <v/>
      </c>
      <c r="V931" s="24" t="str">
        <f t="shared" si="189"/>
        <v/>
      </c>
      <c r="W931" s="23">
        <f t="shared" si="194"/>
        <v>5560</v>
      </c>
      <c r="X931" s="23" t="str">
        <f t="shared" si="190"/>
        <v/>
      </c>
      <c r="Y931" s="23" t="str">
        <f t="shared" si="191"/>
        <v/>
      </c>
      <c r="Z931" s="23" t="str">
        <f t="shared" si="192"/>
        <v/>
      </c>
      <c r="AA931" s="25" t="str">
        <f>IF($U931="","",IF(COUNTIF(HC!$C:$C,$U931)&gt;0,"Y",IF(COUNTIF($U$5:$U931,$U931)=1,"N","dup")))</f>
        <v/>
      </c>
    </row>
    <row r="932" spans="1:27" x14ac:dyDescent="0.3">
      <c r="A932" s="19" t="str">
        <f>IF(INDEX('Agents Shift'!$B:$B,ROW())="","",INDEX('Agents Shift'!$B:$B,ROW()))</f>
        <v/>
      </c>
      <c r="B932" s="20" t="str">
        <f>IF($A932="","",_xlfn.XLOOKUP($A932,HC!$A:$A,HC!$B:$B,""))</f>
        <v/>
      </c>
      <c r="C932" s="19" t="str">
        <f>IF($A932="","",_xlfn.XLOOKUP($A932,HC!$A:$A,HC!$E:$E,""))</f>
        <v/>
      </c>
      <c r="D932" s="20" t="str">
        <f>IF($A932="","",_xlfn.XLOOKUP($A932,HC!$A:$A,HC!$D:$D,""))</f>
        <v/>
      </c>
      <c r="E932" s="68" t="str">
        <f>IF(OR($A932="",$AE$3=""),"",IFERROR(IF(ISBLANK(INDEX('Agents Shift'!$F:$S,MATCH($A932,'Agents Shift'!$B:$B,0),$AE$3)),"",INDEX('Agents Shift'!$F:$S,MATCH($A932,'Agents Shift'!$B:$B,0),$AE$3)),""))</f>
        <v/>
      </c>
      <c r="F932" s="68" t="str">
        <f>IF(OR($A932="",$AE$3=""),"",IFERROR(IF(ISBLANK(INDEX('Agents Shift'!$F:$S,MATCH($A932,'Agents Shift'!$B:$B,0),$AE$3+1)),"",INDEX('Agents Shift'!$F:$S,MATCH($A932,'Agents Shift'!$B:$B,0),$AE$3+1)),""))</f>
        <v/>
      </c>
      <c r="G932" s="20" t="str">
        <f>IF($A932="","",_xlfn.XLOOKUP($A932,HC!$A:$A,HC!$C:$C,""))</f>
        <v/>
      </c>
      <c r="H932" s="20" t="str">
        <f t="shared" si="182"/>
        <v/>
      </c>
      <c r="I932" s="19" t="str">
        <f t="shared" si="183"/>
        <v/>
      </c>
      <c r="J932" s="19" t="str">
        <f>IF(OR($A932="",$H932=""),"",IF($H932="Not in Web Tool","Unmatched",_xlfn.XLOOKUP($H932,'RAW Data'!$E:$E,'RAW Data'!$F:$F,"Unmapped")))</f>
        <v/>
      </c>
      <c r="K932" s="19" t="str">
        <f t="shared" si="184"/>
        <v/>
      </c>
      <c r="M932" s="21" t="str">
        <f t="shared" si="185"/>
        <v/>
      </c>
      <c r="N932" s="21" t="str">
        <f t="shared" si="186"/>
        <v/>
      </c>
      <c r="P932" s="22" t="s">
        <v>465</v>
      </c>
      <c r="Q932" s="23">
        <v>928</v>
      </c>
      <c r="R932" s="23" t="str">
        <f>IF($C$3="Live Paste",IF($P932="","",$P932&amp;""),IF($AD$3="","",INDEX('Extraction History'!$A$3:$DT$9102,$Q932,$AD$3)&amp;""))</f>
        <v>Ops · 01:59:49</v>
      </c>
      <c r="S932" s="23">
        <f t="shared" si="193"/>
        <v>5565</v>
      </c>
      <c r="T932" s="23" t="str">
        <f t="shared" si="187"/>
        <v/>
      </c>
      <c r="U932" s="23" t="str">
        <f t="shared" si="188"/>
        <v/>
      </c>
      <c r="V932" s="24" t="str">
        <f t="shared" si="189"/>
        <v/>
      </c>
      <c r="W932" s="23">
        <f t="shared" si="194"/>
        <v>5566</v>
      </c>
      <c r="X932" s="23" t="str">
        <f t="shared" si="190"/>
        <v/>
      </c>
      <c r="Y932" s="23" t="str">
        <f t="shared" si="191"/>
        <v/>
      </c>
      <c r="Z932" s="23" t="str">
        <f t="shared" si="192"/>
        <v/>
      </c>
      <c r="AA932" s="25" t="str">
        <f>IF($U932="","",IF(COUNTIF(HC!$C:$C,$U932)&gt;0,"Y",IF(COUNTIF($U$5:$U932,$U932)=1,"N","dup")))</f>
        <v/>
      </c>
    </row>
    <row r="933" spans="1:27" x14ac:dyDescent="0.3">
      <c r="A933" s="19" t="str">
        <f>IF(INDEX('Agents Shift'!$B:$B,ROW())="","",INDEX('Agents Shift'!$B:$B,ROW()))</f>
        <v/>
      </c>
      <c r="B933" s="20" t="str">
        <f>IF($A933="","",_xlfn.XLOOKUP($A933,HC!$A:$A,HC!$B:$B,""))</f>
        <v/>
      </c>
      <c r="C933" s="19" t="str">
        <f>IF($A933="","",_xlfn.XLOOKUP($A933,HC!$A:$A,HC!$E:$E,""))</f>
        <v/>
      </c>
      <c r="D933" s="20" t="str">
        <f>IF($A933="","",_xlfn.XLOOKUP($A933,HC!$A:$A,HC!$D:$D,""))</f>
        <v/>
      </c>
      <c r="E933" s="68" t="str">
        <f>IF(OR($A933="",$AE$3=""),"",IFERROR(IF(ISBLANK(INDEX('Agents Shift'!$F:$S,MATCH($A933,'Agents Shift'!$B:$B,0),$AE$3)),"",INDEX('Agents Shift'!$F:$S,MATCH($A933,'Agents Shift'!$B:$B,0),$AE$3)),""))</f>
        <v/>
      </c>
      <c r="F933" s="68" t="str">
        <f>IF(OR($A933="",$AE$3=""),"",IFERROR(IF(ISBLANK(INDEX('Agents Shift'!$F:$S,MATCH($A933,'Agents Shift'!$B:$B,0),$AE$3+1)),"",INDEX('Agents Shift'!$F:$S,MATCH($A933,'Agents Shift'!$B:$B,0),$AE$3+1)),""))</f>
        <v/>
      </c>
      <c r="G933" s="20" t="str">
        <f>IF($A933="","",_xlfn.XLOOKUP($A933,HC!$A:$A,HC!$C:$C,""))</f>
        <v/>
      </c>
      <c r="H933" s="20" t="str">
        <f t="shared" si="182"/>
        <v/>
      </c>
      <c r="I933" s="19" t="str">
        <f t="shared" si="183"/>
        <v/>
      </c>
      <c r="J933" s="19" t="str">
        <f>IF(OR($A933="",$H933=""),"",IF($H933="Not in Web Tool","Unmatched",_xlfn.XLOOKUP($H933,'RAW Data'!$E:$E,'RAW Data'!$F:$F,"Unmapped")))</f>
        <v/>
      </c>
      <c r="K933" s="19" t="str">
        <f t="shared" si="184"/>
        <v/>
      </c>
      <c r="M933" s="21" t="str">
        <f t="shared" si="185"/>
        <v/>
      </c>
      <c r="N933" s="21" t="str">
        <f t="shared" si="186"/>
        <v/>
      </c>
      <c r="P933" s="22" t="s">
        <v>119</v>
      </c>
      <c r="Q933" s="23">
        <v>929</v>
      </c>
      <c r="R933" s="23" t="str">
        <f>IF($C$3="Live Paste",IF($P933="","",$P933&amp;""),IF($AD$3="","",INDEX('Extraction History'!$A$3:$DT$9102,$Q933,$AD$3)&amp;""))</f>
        <v> 0  0  0</v>
      </c>
      <c r="S933" s="23">
        <f t="shared" si="193"/>
        <v>5571</v>
      </c>
      <c r="T933" s="23" t="str">
        <f t="shared" si="187"/>
        <v/>
      </c>
      <c r="U933" s="23" t="str">
        <f t="shared" si="188"/>
        <v/>
      </c>
      <c r="V933" s="24" t="str">
        <f t="shared" si="189"/>
        <v/>
      </c>
      <c r="W933" s="23">
        <f t="shared" si="194"/>
        <v>5572</v>
      </c>
      <c r="X933" s="23" t="str">
        <f t="shared" si="190"/>
        <v/>
      </c>
      <c r="Y933" s="23" t="str">
        <f t="shared" si="191"/>
        <v/>
      </c>
      <c r="Z933" s="23" t="str">
        <f t="shared" si="192"/>
        <v/>
      </c>
      <c r="AA933" s="25" t="str">
        <f>IF($U933="","",IF(COUNTIF(HC!$C:$C,$U933)&gt;0,"Y",IF(COUNTIF($U$5:$U933,$U933)=1,"N","dup")))</f>
        <v/>
      </c>
    </row>
    <row r="934" spans="1:27" x14ac:dyDescent="0.3">
      <c r="A934" s="19" t="str">
        <f>IF(INDEX('Agents Shift'!$B:$B,ROW())="","",INDEX('Agents Shift'!$B:$B,ROW()))</f>
        <v/>
      </c>
      <c r="B934" s="20" t="str">
        <f>IF($A934="","",_xlfn.XLOOKUP($A934,HC!$A:$A,HC!$B:$B,""))</f>
        <v/>
      </c>
      <c r="C934" s="19" t="str">
        <f>IF($A934="","",_xlfn.XLOOKUP($A934,HC!$A:$A,HC!$E:$E,""))</f>
        <v/>
      </c>
      <c r="D934" s="20" t="str">
        <f>IF($A934="","",_xlfn.XLOOKUP($A934,HC!$A:$A,HC!$D:$D,""))</f>
        <v/>
      </c>
      <c r="E934" s="68" t="str">
        <f>IF(OR($A934="",$AE$3=""),"",IFERROR(IF(ISBLANK(INDEX('Agents Shift'!$F:$S,MATCH($A934,'Agents Shift'!$B:$B,0),$AE$3)),"",INDEX('Agents Shift'!$F:$S,MATCH($A934,'Agents Shift'!$B:$B,0),$AE$3)),""))</f>
        <v/>
      </c>
      <c r="F934" s="68" t="str">
        <f>IF(OR($A934="",$AE$3=""),"",IFERROR(IF(ISBLANK(INDEX('Agents Shift'!$F:$S,MATCH($A934,'Agents Shift'!$B:$B,0),$AE$3+1)),"",INDEX('Agents Shift'!$F:$S,MATCH($A934,'Agents Shift'!$B:$B,0),$AE$3+1)),""))</f>
        <v/>
      </c>
      <c r="G934" s="20" t="str">
        <f>IF($A934="","",_xlfn.XLOOKUP($A934,HC!$A:$A,HC!$C:$C,""))</f>
        <v/>
      </c>
      <c r="H934" s="20" t="str">
        <f t="shared" si="182"/>
        <v/>
      </c>
      <c r="I934" s="19" t="str">
        <f t="shared" si="183"/>
        <v/>
      </c>
      <c r="J934" s="19" t="str">
        <f>IF(OR($A934="",$H934=""),"",IF($H934="Not in Web Tool","Unmatched",_xlfn.XLOOKUP($H934,'RAW Data'!$E:$E,'RAW Data'!$F:$F,"Unmapped")))</f>
        <v/>
      </c>
      <c r="K934" s="19" t="str">
        <f t="shared" si="184"/>
        <v/>
      </c>
      <c r="M934" s="21" t="str">
        <f t="shared" si="185"/>
        <v/>
      </c>
      <c r="N934" s="21" t="str">
        <f t="shared" si="186"/>
        <v/>
      </c>
      <c r="P934" s="22" t="s">
        <v>466</v>
      </c>
      <c r="Q934" s="23">
        <v>930</v>
      </c>
      <c r="R934" s="23" t="str">
        <f>IF($C$3="Live Paste",IF($P934="","",$P934&amp;""),IF($AD$3="","",INDEX('Extraction History'!$A$3:$DT$9102,$Q934,$AD$3)&amp;""))</f>
        <v> --:--:--  --:--:-- 9 June 2026 09:21 · 06:38:29</v>
      </c>
      <c r="S934" s="23">
        <f t="shared" si="193"/>
        <v>5577</v>
      </c>
      <c r="T934" s="23" t="str">
        <f t="shared" si="187"/>
        <v/>
      </c>
      <c r="U934" s="23" t="str">
        <f t="shared" si="188"/>
        <v/>
      </c>
      <c r="V934" s="24" t="str">
        <f t="shared" si="189"/>
        <v/>
      </c>
      <c r="W934" s="23">
        <f t="shared" si="194"/>
        <v>5578</v>
      </c>
      <c r="X934" s="23" t="str">
        <f t="shared" si="190"/>
        <v/>
      </c>
      <c r="Y934" s="23" t="str">
        <f t="shared" si="191"/>
        <v/>
      </c>
      <c r="Z934" s="23" t="str">
        <f t="shared" si="192"/>
        <v/>
      </c>
      <c r="AA934" s="25" t="str">
        <f>IF($U934="","",IF(COUNTIF(HC!$C:$C,$U934)&gt;0,"Y",IF(COUNTIF($U$5:$U934,$U934)=1,"N","dup")))</f>
        <v/>
      </c>
    </row>
    <row r="935" spans="1:27" x14ac:dyDescent="0.3">
      <c r="A935" s="19" t="str">
        <f>IF(INDEX('Agents Shift'!$B:$B,ROW())="","",INDEX('Agents Shift'!$B:$B,ROW()))</f>
        <v/>
      </c>
      <c r="B935" s="20" t="str">
        <f>IF($A935="","",_xlfn.XLOOKUP($A935,HC!$A:$A,HC!$B:$B,""))</f>
        <v/>
      </c>
      <c r="C935" s="19" t="str">
        <f>IF($A935="","",_xlfn.XLOOKUP($A935,HC!$A:$A,HC!$E:$E,""))</f>
        <v/>
      </c>
      <c r="D935" s="20" t="str">
        <f>IF($A935="","",_xlfn.XLOOKUP($A935,HC!$A:$A,HC!$D:$D,""))</f>
        <v/>
      </c>
      <c r="E935" s="68" t="str">
        <f>IF(OR($A935="",$AE$3=""),"",IFERROR(IF(ISBLANK(INDEX('Agents Shift'!$F:$S,MATCH($A935,'Agents Shift'!$B:$B,0),$AE$3)),"",INDEX('Agents Shift'!$F:$S,MATCH($A935,'Agents Shift'!$B:$B,0),$AE$3)),""))</f>
        <v/>
      </c>
      <c r="F935" s="68" t="str">
        <f>IF(OR($A935="",$AE$3=""),"",IFERROR(IF(ISBLANK(INDEX('Agents Shift'!$F:$S,MATCH($A935,'Agents Shift'!$B:$B,0),$AE$3+1)),"",INDEX('Agents Shift'!$F:$S,MATCH($A935,'Agents Shift'!$B:$B,0),$AE$3+1)),""))</f>
        <v/>
      </c>
      <c r="G935" s="20" t="str">
        <f>IF($A935="","",_xlfn.XLOOKUP($A935,HC!$A:$A,HC!$C:$C,""))</f>
        <v/>
      </c>
      <c r="H935" s="20" t="str">
        <f t="shared" si="182"/>
        <v/>
      </c>
      <c r="I935" s="19" t="str">
        <f t="shared" si="183"/>
        <v/>
      </c>
      <c r="J935" s="19" t="str">
        <f>IF(OR($A935="",$H935=""),"",IF($H935="Not in Web Tool","Unmatched",_xlfn.XLOOKUP($H935,'RAW Data'!$E:$E,'RAW Data'!$F:$F,"Unmapped")))</f>
        <v/>
      </c>
      <c r="K935" s="19" t="str">
        <f t="shared" si="184"/>
        <v/>
      </c>
      <c r="M935" s="21" t="str">
        <f t="shared" si="185"/>
        <v/>
      </c>
      <c r="N935" s="21" t="str">
        <f t="shared" si="186"/>
        <v/>
      </c>
      <c r="P935" s="22" t="s">
        <v>34</v>
      </c>
      <c r="Q935" s="23">
        <v>931</v>
      </c>
      <c r="R935" s="23" t="str">
        <f>IF($C$3="Live Paste",IF($P935="","",$P935&amp;""),IF($AD$3="","",INDEX('Extraction History'!$A$3:$DT$9102,$Q935,$AD$3)&amp;""))</f>
        <v>Employee State</v>
      </c>
      <c r="S935" s="23">
        <f t="shared" si="193"/>
        <v>5583</v>
      </c>
      <c r="T935" s="23" t="str">
        <f t="shared" si="187"/>
        <v/>
      </c>
      <c r="U935" s="23" t="str">
        <f t="shared" si="188"/>
        <v/>
      </c>
      <c r="V935" s="24" t="str">
        <f t="shared" si="189"/>
        <v/>
      </c>
      <c r="W935" s="23">
        <f t="shared" si="194"/>
        <v>5584</v>
      </c>
      <c r="X935" s="23" t="str">
        <f t="shared" si="190"/>
        <v/>
      </c>
      <c r="Y935" s="23" t="str">
        <f t="shared" si="191"/>
        <v/>
      </c>
      <c r="Z935" s="23" t="str">
        <f t="shared" si="192"/>
        <v/>
      </c>
      <c r="AA935" s="25" t="str">
        <f>IF($U935="","",IF(COUNTIF(HC!$C:$C,$U935)&gt;0,"Y",IF(COUNTIF($U$5:$U935,$U935)=1,"N","dup")))</f>
        <v/>
      </c>
    </row>
    <row r="936" spans="1:27" x14ac:dyDescent="0.3">
      <c r="A936" s="19" t="str">
        <f>IF(INDEX('Agents Shift'!$B:$B,ROW())="","",INDEX('Agents Shift'!$B:$B,ROW()))</f>
        <v/>
      </c>
      <c r="B936" s="20" t="str">
        <f>IF($A936="","",_xlfn.XLOOKUP($A936,HC!$A:$A,HC!$B:$B,""))</f>
        <v/>
      </c>
      <c r="C936" s="19" t="str">
        <f>IF($A936="","",_xlfn.XLOOKUP($A936,HC!$A:$A,HC!$E:$E,""))</f>
        <v/>
      </c>
      <c r="D936" s="20" t="str">
        <f>IF($A936="","",_xlfn.XLOOKUP($A936,HC!$A:$A,HC!$D:$D,""))</f>
        <v/>
      </c>
      <c r="E936" s="68" t="str">
        <f>IF(OR($A936="",$AE$3=""),"",IFERROR(IF(ISBLANK(INDEX('Agents Shift'!$F:$S,MATCH($A936,'Agents Shift'!$B:$B,0),$AE$3)),"",INDEX('Agents Shift'!$F:$S,MATCH($A936,'Agents Shift'!$B:$B,0),$AE$3)),""))</f>
        <v/>
      </c>
      <c r="F936" s="68" t="str">
        <f>IF(OR($A936="",$AE$3=""),"",IFERROR(IF(ISBLANK(INDEX('Agents Shift'!$F:$S,MATCH($A936,'Agents Shift'!$B:$B,0),$AE$3+1)),"",INDEX('Agents Shift'!$F:$S,MATCH($A936,'Agents Shift'!$B:$B,0),$AE$3+1)),""))</f>
        <v/>
      </c>
      <c r="G936" s="20" t="str">
        <f>IF($A936="","",_xlfn.XLOOKUP($A936,HC!$A:$A,HC!$C:$C,""))</f>
        <v/>
      </c>
      <c r="H936" s="20" t="str">
        <f t="shared" si="182"/>
        <v/>
      </c>
      <c r="I936" s="19" t="str">
        <f t="shared" si="183"/>
        <v/>
      </c>
      <c r="J936" s="19" t="str">
        <f>IF(OR($A936="",$H936=""),"",IF($H936="Not in Web Tool","Unmatched",_xlfn.XLOOKUP($H936,'RAW Data'!$E:$E,'RAW Data'!$F:$F,"Unmapped")))</f>
        <v/>
      </c>
      <c r="K936" s="19" t="str">
        <f t="shared" si="184"/>
        <v/>
      </c>
      <c r="M936" s="21" t="str">
        <f t="shared" si="185"/>
        <v/>
      </c>
      <c r="N936" s="21" t="str">
        <f t="shared" si="186"/>
        <v/>
      </c>
      <c r="P936" s="22" t="s">
        <v>39</v>
      </c>
      <c r="Q936" s="23">
        <v>932</v>
      </c>
      <c r="R936" s="23" t="str">
        <f>IF($C$3="Live Paste",IF($P936="","",$P936&amp;""),IF($AD$3="","",INDEX('Extraction History'!$A$3:$DT$9102,$Q936,$AD$3)&amp;""))</f>
        <v>DA</v>
      </c>
      <c r="S936" s="23">
        <f t="shared" si="193"/>
        <v>5589</v>
      </c>
      <c r="T936" s="23" t="str">
        <f t="shared" si="187"/>
        <v/>
      </c>
      <c r="U936" s="23" t="str">
        <f t="shared" si="188"/>
        <v/>
      </c>
      <c r="V936" s="24" t="str">
        <f t="shared" si="189"/>
        <v/>
      </c>
      <c r="W936" s="23">
        <f t="shared" si="194"/>
        <v>5590</v>
      </c>
      <c r="X936" s="23" t="str">
        <f t="shared" si="190"/>
        <v/>
      </c>
      <c r="Y936" s="23" t="str">
        <f t="shared" si="191"/>
        <v/>
      </c>
      <c r="Z936" s="23" t="str">
        <f t="shared" si="192"/>
        <v/>
      </c>
      <c r="AA936" s="25" t="str">
        <f>IF($U936="","",IF(COUNTIF(HC!$C:$C,$U936)&gt;0,"Y",IF(COUNTIF($U$5:$U936,$U936)=1,"N","dup")))</f>
        <v/>
      </c>
    </row>
    <row r="937" spans="1:27" x14ac:dyDescent="0.3">
      <c r="A937" s="19" t="str">
        <f>IF(INDEX('Agents Shift'!$B:$B,ROW())="","",INDEX('Agents Shift'!$B:$B,ROW()))</f>
        <v/>
      </c>
      <c r="B937" s="20" t="str">
        <f>IF($A937="","",_xlfn.XLOOKUP($A937,HC!$A:$A,HC!$B:$B,""))</f>
        <v/>
      </c>
      <c r="C937" s="19" t="str">
        <f>IF($A937="","",_xlfn.XLOOKUP($A937,HC!$A:$A,HC!$E:$E,""))</f>
        <v/>
      </c>
      <c r="D937" s="20" t="str">
        <f>IF($A937="","",_xlfn.XLOOKUP($A937,HC!$A:$A,HC!$D:$D,""))</f>
        <v/>
      </c>
      <c r="E937" s="68" t="str">
        <f>IF(OR($A937="",$AE$3=""),"",IFERROR(IF(ISBLANK(INDEX('Agents Shift'!$F:$S,MATCH($A937,'Agents Shift'!$B:$B,0),$AE$3)),"",INDEX('Agents Shift'!$F:$S,MATCH($A937,'Agents Shift'!$B:$B,0),$AE$3)),""))</f>
        <v/>
      </c>
      <c r="F937" s="68" t="str">
        <f>IF(OR($A937="",$AE$3=""),"",IFERROR(IF(ISBLANK(INDEX('Agents Shift'!$F:$S,MATCH($A937,'Agents Shift'!$B:$B,0),$AE$3+1)),"",INDEX('Agents Shift'!$F:$S,MATCH($A937,'Agents Shift'!$B:$B,0),$AE$3+1)),""))</f>
        <v/>
      </c>
      <c r="G937" s="20" t="str">
        <f>IF($A937="","",_xlfn.XLOOKUP($A937,HC!$A:$A,HC!$C:$C,""))</f>
        <v/>
      </c>
      <c r="H937" s="20" t="str">
        <f t="shared" si="182"/>
        <v/>
      </c>
      <c r="I937" s="19" t="str">
        <f t="shared" si="183"/>
        <v/>
      </c>
      <c r="J937" s="19" t="str">
        <f>IF(OR($A937="",$H937=""),"",IF($H937="Not in Web Tool","Unmatched",_xlfn.XLOOKUP($H937,'RAW Data'!$E:$E,'RAW Data'!$F:$F,"Unmapped")))</f>
        <v/>
      </c>
      <c r="K937" s="19" t="str">
        <f t="shared" si="184"/>
        <v/>
      </c>
      <c r="M937" s="21" t="str">
        <f t="shared" si="185"/>
        <v/>
      </c>
      <c r="N937" s="21" t="str">
        <f t="shared" si="186"/>
        <v/>
      </c>
      <c r="P937" s="22" t="s">
        <v>467</v>
      </c>
      <c r="Q937" s="23">
        <v>933</v>
      </c>
      <c r="R937" s="23" t="str">
        <f>IF($C$3="Live Paste",IF($P937="","",$P937&amp;""),IF($AD$3="","",INDEX('Extraction History'!$A$3:$DT$9102,$Q937,$AD$3)&amp;""))</f>
        <v>Dummy_USR 25 29041</v>
      </c>
      <c r="S937" s="23">
        <f t="shared" si="193"/>
        <v>5595</v>
      </c>
      <c r="T937" s="23" t="str">
        <f t="shared" si="187"/>
        <v/>
      </c>
      <c r="U937" s="23" t="str">
        <f t="shared" si="188"/>
        <v/>
      </c>
      <c r="V937" s="24" t="str">
        <f t="shared" si="189"/>
        <v/>
      </c>
      <c r="W937" s="23">
        <f t="shared" si="194"/>
        <v>5596</v>
      </c>
      <c r="X937" s="23" t="str">
        <f t="shared" si="190"/>
        <v/>
      </c>
      <c r="Y937" s="23" t="str">
        <f t="shared" si="191"/>
        <v/>
      </c>
      <c r="Z937" s="23" t="str">
        <f t="shared" si="192"/>
        <v/>
      </c>
      <c r="AA937" s="25" t="str">
        <f>IF($U937="","",IF(COUNTIF(HC!$C:$C,$U937)&gt;0,"Y",IF(COUNTIF($U$5:$U937,$U937)=1,"N","dup")))</f>
        <v/>
      </c>
    </row>
    <row r="938" spans="1:27" x14ac:dyDescent="0.3">
      <c r="A938" s="19" t="str">
        <f>IF(INDEX('Agents Shift'!$B:$B,ROW())="","",INDEX('Agents Shift'!$B:$B,ROW()))</f>
        <v/>
      </c>
      <c r="B938" s="20" t="str">
        <f>IF($A938="","",_xlfn.XLOOKUP($A938,HC!$A:$A,HC!$B:$B,""))</f>
        <v/>
      </c>
      <c r="C938" s="19" t="str">
        <f>IF($A938="","",_xlfn.XLOOKUP($A938,HC!$A:$A,HC!$E:$E,""))</f>
        <v/>
      </c>
      <c r="D938" s="20" t="str">
        <f>IF($A938="","",_xlfn.XLOOKUP($A938,HC!$A:$A,HC!$D:$D,""))</f>
        <v/>
      </c>
      <c r="E938" s="68" t="str">
        <f>IF(OR($A938="",$AE$3=""),"",IFERROR(IF(ISBLANK(INDEX('Agents Shift'!$F:$S,MATCH($A938,'Agents Shift'!$B:$B,0),$AE$3)),"",INDEX('Agents Shift'!$F:$S,MATCH($A938,'Agents Shift'!$B:$B,0),$AE$3)),""))</f>
        <v/>
      </c>
      <c r="F938" s="68" t="str">
        <f>IF(OR($A938="",$AE$3=""),"",IFERROR(IF(ISBLANK(INDEX('Agents Shift'!$F:$S,MATCH($A938,'Agents Shift'!$B:$B,0),$AE$3+1)),"",INDEX('Agents Shift'!$F:$S,MATCH($A938,'Agents Shift'!$B:$B,0),$AE$3+1)),""))</f>
        <v/>
      </c>
      <c r="G938" s="20" t="str">
        <f>IF($A938="","",_xlfn.XLOOKUP($A938,HC!$A:$A,HC!$C:$C,""))</f>
        <v/>
      </c>
      <c r="H938" s="20" t="str">
        <f t="shared" si="182"/>
        <v/>
      </c>
      <c r="I938" s="19" t="str">
        <f t="shared" si="183"/>
        <v/>
      </c>
      <c r="J938" s="19" t="str">
        <f>IF(OR($A938="",$H938=""),"",IF($H938="Not in Web Tool","Unmatched",_xlfn.XLOOKUP($H938,'RAW Data'!$E:$E,'RAW Data'!$F:$F,"Unmapped")))</f>
        <v/>
      </c>
      <c r="K938" s="19" t="str">
        <f t="shared" si="184"/>
        <v/>
      </c>
      <c r="M938" s="21" t="str">
        <f t="shared" si="185"/>
        <v/>
      </c>
      <c r="N938" s="21" t="str">
        <f t="shared" si="186"/>
        <v/>
      </c>
      <c r="P938" s="22" t="s">
        <v>468</v>
      </c>
      <c r="Q938" s="23">
        <v>934</v>
      </c>
      <c r="R938" s="23" t="str">
        <f>IF($C$3="Live Paste",IF($P938="","",$P938&amp;""),IF($AD$3="","",INDEX('Extraction History'!$A$3:$DT$9102,$Q938,$AD$3)&amp;""))</f>
        <v>1st Login · 06:46</v>
      </c>
      <c r="S938" s="23">
        <f t="shared" si="193"/>
        <v>5601</v>
      </c>
      <c r="T938" s="23" t="str">
        <f t="shared" si="187"/>
        <v/>
      </c>
      <c r="U938" s="23" t="str">
        <f t="shared" si="188"/>
        <v/>
      </c>
      <c r="V938" s="24" t="str">
        <f t="shared" si="189"/>
        <v/>
      </c>
      <c r="W938" s="23">
        <f t="shared" si="194"/>
        <v>5602</v>
      </c>
      <c r="X938" s="23" t="str">
        <f t="shared" si="190"/>
        <v/>
      </c>
      <c r="Y938" s="23" t="str">
        <f t="shared" si="191"/>
        <v/>
      </c>
      <c r="Z938" s="23" t="str">
        <f t="shared" si="192"/>
        <v/>
      </c>
      <c r="AA938" s="25" t="str">
        <f>IF($U938="","",IF(COUNTIF(HC!$C:$C,$U938)&gt;0,"Y",IF(COUNTIF($U$5:$U938,$U938)=1,"N","dup")))</f>
        <v/>
      </c>
    </row>
    <row r="939" spans="1:27" x14ac:dyDescent="0.3">
      <c r="A939" s="19" t="str">
        <f>IF(INDEX('Agents Shift'!$B:$B,ROW())="","",INDEX('Agents Shift'!$B:$B,ROW()))</f>
        <v/>
      </c>
      <c r="B939" s="20" t="str">
        <f>IF($A939="","",_xlfn.XLOOKUP($A939,HC!$A:$A,HC!$B:$B,""))</f>
        <v/>
      </c>
      <c r="C939" s="19" t="str">
        <f>IF($A939="","",_xlfn.XLOOKUP($A939,HC!$A:$A,HC!$E:$E,""))</f>
        <v/>
      </c>
      <c r="D939" s="20" t="str">
        <f>IF($A939="","",_xlfn.XLOOKUP($A939,HC!$A:$A,HC!$D:$D,""))</f>
        <v/>
      </c>
      <c r="E939" s="68" t="str">
        <f>IF(OR($A939="",$AE$3=""),"",IFERROR(IF(ISBLANK(INDEX('Agents Shift'!$F:$S,MATCH($A939,'Agents Shift'!$B:$B,0),$AE$3)),"",INDEX('Agents Shift'!$F:$S,MATCH($A939,'Agents Shift'!$B:$B,0),$AE$3)),""))</f>
        <v/>
      </c>
      <c r="F939" s="68" t="str">
        <f>IF(OR($A939="",$AE$3=""),"",IFERROR(IF(ISBLANK(INDEX('Agents Shift'!$F:$S,MATCH($A939,'Agents Shift'!$B:$B,0),$AE$3+1)),"",INDEX('Agents Shift'!$F:$S,MATCH($A939,'Agents Shift'!$B:$B,0),$AE$3+1)),""))</f>
        <v/>
      </c>
      <c r="G939" s="20" t="str">
        <f>IF($A939="","",_xlfn.XLOOKUP($A939,HC!$A:$A,HC!$C:$C,""))</f>
        <v/>
      </c>
      <c r="H939" s="20" t="str">
        <f t="shared" si="182"/>
        <v/>
      </c>
      <c r="I939" s="19" t="str">
        <f t="shared" si="183"/>
        <v/>
      </c>
      <c r="J939" s="19" t="str">
        <f>IF(OR($A939="",$H939=""),"",IF($H939="Not in Web Tool","Unmatched",_xlfn.XLOOKUP($H939,'RAW Data'!$E:$E,'RAW Data'!$F:$F,"Unmapped")))</f>
        <v/>
      </c>
      <c r="K939" s="19" t="str">
        <f t="shared" si="184"/>
        <v/>
      </c>
      <c r="M939" s="21" t="str">
        <f t="shared" si="185"/>
        <v/>
      </c>
      <c r="N939" s="21" t="str">
        <f t="shared" si="186"/>
        <v/>
      </c>
      <c r="P939" s="22" t="s">
        <v>433</v>
      </c>
      <c r="Q939" s="23">
        <v>935</v>
      </c>
      <c r="R939" s="23" t="str">
        <f>IF($C$3="Live Paste",IF($P939="","",$P939&amp;""),IF($AD$3="","",INDEX('Extraction History'!$A$3:$DT$9102,$Q939,$AD$3)&amp;""))</f>
        <v> 0</v>
      </c>
      <c r="S939" s="23">
        <f t="shared" si="193"/>
        <v>5607</v>
      </c>
      <c r="T939" s="23" t="str">
        <f t="shared" si="187"/>
        <v/>
      </c>
      <c r="U939" s="23" t="str">
        <f t="shared" si="188"/>
        <v/>
      </c>
      <c r="V939" s="24" t="str">
        <f t="shared" si="189"/>
        <v/>
      </c>
      <c r="W939" s="23">
        <f t="shared" si="194"/>
        <v>5608</v>
      </c>
      <c r="X939" s="23" t="str">
        <f t="shared" si="190"/>
        <v/>
      </c>
      <c r="Y939" s="23" t="str">
        <f t="shared" si="191"/>
        <v/>
      </c>
      <c r="Z939" s="23" t="str">
        <f t="shared" si="192"/>
        <v/>
      </c>
      <c r="AA939" s="25" t="str">
        <f>IF($U939="","",IF(COUNTIF(HC!$C:$C,$U939)&gt;0,"Y",IF(COUNTIF($U$5:$U939,$U939)=1,"N","dup")))</f>
        <v/>
      </c>
    </row>
    <row r="940" spans="1:27" x14ac:dyDescent="0.3">
      <c r="A940" s="19" t="str">
        <f>IF(INDEX('Agents Shift'!$B:$B,ROW())="","",INDEX('Agents Shift'!$B:$B,ROW()))</f>
        <v/>
      </c>
      <c r="B940" s="20" t="str">
        <f>IF($A940="","",_xlfn.XLOOKUP($A940,HC!$A:$A,HC!$B:$B,""))</f>
        <v/>
      </c>
      <c r="C940" s="19" t="str">
        <f>IF($A940="","",_xlfn.XLOOKUP($A940,HC!$A:$A,HC!$E:$E,""))</f>
        <v/>
      </c>
      <c r="D940" s="20" t="str">
        <f>IF($A940="","",_xlfn.XLOOKUP($A940,HC!$A:$A,HC!$D:$D,""))</f>
        <v/>
      </c>
      <c r="E940" s="68" t="str">
        <f>IF(OR($A940="",$AE$3=""),"",IFERROR(IF(ISBLANK(INDEX('Agents Shift'!$F:$S,MATCH($A940,'Agents Shift'!$B:$B,0),$AE$3)),"",INDEX('Agents Shift'!$F:$S,MATCH($A940,'Agents Shift'!$B:$B,0),$AE$3)),""))</f>
        <v/>
      </c>
      <c r="F940" s="68" t="str">
        <f>IF(OR($A940="",$AE$3=""),"",IFERROR(IF(ISBLANK(INDEX('Agents Shift'!$F:$S,MATCH($A940,'Agents Shift'!$B:$B,0),$AE$3+1)),"",INDEX('Agents Shift'!$F:$S,MATCH($A940,'Agents Shift'!$B:$B,0),$AE$3+1)),""))</f>
        <v/>
      </c>
      <c r="G940" s="20" t="str">
        <f>IF($A940="","",_xlfn.XLOOKUP($A940,HC!$A:$A,HC!$C:$C,""))</f>
        <v/>
      </c>
      <c r="H940" s="20" t="str">
        <f t="shared" si="182"/>
        <v/>
      </c>
      <c r="I940" s="19" t="str">
        <f t="shared" si="183"/>
        <v/>
      </c>
      <c r="J940" s="19" t="str">
        <f>IF(OR($A940="",$H940=""),"",IF($H940="Not in Web Tool","Unmatched",_xlfn.XLOOKUP($H940,'RAW Data'!$E:$E,'RAW Data'!$F:$F,"Unmapped")))</f>
        <v/>
      </c>
      <c r="K940" s="19" t="str">
        <f t="shared" si="184"/>
        <v/>
      </c>
      <c r="M940" s="21" t="str">
        <f t="shared" si="185"/>
        <v/>
      </c>
      <c r="N940" s="21" t="str">
        <f t="shared" si="186"/>
        <v/>
      </c>
      <c r="P940" s="22" t="s">
        <v>469</v>
      </c>
      <c r="Q940" s="23">
        <v>936</v>
      </c>
      <c r="R940" s="23" t="str">
        <f>IF($C$3="Live Paste",IF($P940="","",$P940&amp;""),IF($AD$3="","",INDEX('Extraction History'!$A$3:$DT$9102,$Q940,$AD$3)&amp;""))</f>
        <v> --:--:--  --:--:-- 9 June 2026 13:53 · 02:06:46</v>
      </c>
      <c r="S940" s="23">
        <f t="shared" si="193"/>
        <v>5613</v>
      </c>
      <c r="T940" s="23" t="str">
        <f t="shared" si="187"/>
        <v/>
      </c>
      <c r="U940" s="23" t="str">
        <f t="shared" si="188"/>
        <v/>
      </c>
      <c r="V940" s="24" t="str">
        <f t="shared" si="189"/>
        <v/>
      </c>
      <c r="W940" s="23">
        <f t="shared" si="194"/>
        <v>5614</v>
      </c>
      <c r="X940" s="23" t="str">
        <f t="shared" si="190"/>
        <v/>
      </c>
      <c r="Y940" s="23" t="str">
        <f t="shared" si="191"/>
        <v/>
      </c>
      <c r="Z940" s="23" t="str">
        <f t="shared" si="192"/>
        <v/>
      </c>
      <c r="AA940" s="25" t="str">
        <f>IF($U940="","",IF(COUNTIF(HC!$C:$C,$U940)&gt;0,"Y",IF(COUNTIF($U$5:$U940,$U940)=1,"N","dup")))</f>
        <v/>
      </c>
    </row>
    <row r="941" spans="1:27" x14ac:dyDescent="0.3">
      <c r="A941" s="19" t="str">
        <f>IF(INDEX('Agents Shift'!$B:$B,ROW())="","",INDEX('Agents Shift'!$B:$B,ROW()))</f>
        <v/>
      </c>
      <c r="B941" s="20" t="str">
        <f>IF($A941="","",_xlfn.XLOOKUP($A941,HC!$A:$A,HC!$B:$B,""))</f>
        <v/>
      </c>
      <c r="C941" s="19" t="str">
        <f>IF($A941="","",_xlfn.XLOOKUP($A941,HC!$A:$A,HC!$E:$E,""))</f>
        <v/>
      </c>
      <c r="D941" s="20" t="str">
        <f>IF($A941="","",_xlfn.XLOOKUP($A941,HC!$A:$A,HC!$D:$D,""))</f>
        <v/>
      </c>
      <c r="E941" s="68" t="str">
        <f>IF(OR($A941="",$AE$3=""),"",IFERROR(IF(ISBLANK(INDEX('Agents Shift'!$F:$S,MATCH($A941,'Agents Shift'!$B:$B,0),$AE$3)),"",INDEX('Agents Shift'!$F:$S,MATCH($A941,'Agents Shift'!$B:$B,0),$AE$3)),""))</f>
        <v/>
      </c>
      <c r="F941" s="68" t="str">
        <f>IF(OR($A941="",$AE$3=""),"",IFERROR(IF(ISBLANK(INDEX('Agents Shift'!$F:$S,MATCH($A941,'Agents Shift'!$B:$B,0),$AE$3+1)),"",INDEX('Agents Shift'!$F:$S,MATCH($A941,'Agents Shift'!$B:$B,0),$AE$3+1)),""))</f>
        <v/>
      </c>
      <c r="G941" s="20" t="str">
        <f>IF($A941="","",_xlfn.XLOOKUP($A941,HC!$A:$A,HC!$C:$C,""))</f>
        <v/>
      </c>
      <c r="H941" s="20" t="str">
        <f t="shared" si="182"/>
        <v/>
      </c>
      <c r="I941" s="19" t="str">
        <f t="shared" si="183"/>
        <v/>
      </c>
      <c r="J941" s="19" t="str">
        <f>IF(OR($A941="",$H941=""),"",IF($H941="Not in Web Tool","Unmatched",_xlfn.XLOOKUP($H941,'RAW Data'!$E:$E,'RAW Data'!$F:$F,"Unmapped")))</f>
        <v/>
      </c>
      <c r="K941" s="19" t="str">
        <f t="shared" si="184"/>
        <v/>
      </c>
      <c r="M941" s="21" t="str">
        <f t="shared" si="185"/>
        <v/>
      </c>
      <c r="N941" s="21" t="str">
        <f t="shared" si="186"/>
        <v/>
      </c>
      <c r="P941" s="22" t="s">
        <v>34</v>
      </c>
      <c r="Q941" s="23">
        <v>937</v>
      </c>
      <c r="R941" s="23" t="str">
        <f>IF($C$3="Live Paste",IF($P941="","",$P941&amp;""),IF($AD$3="","",INDEX('Extraction History'!$A$3:$DT$9102,$Q941,$AD$3)&amp;""))</f>
        <v>Employee State</v>
      </c>
      <c r="S941" s="23">
        <f t="shared" si="193"/>
        <v>5619</v>
      </c>
      <c r="T941" s="23" t="str">
        <f t="shared" si="187"/>
        <v/>
      </c>
      <c r="U941" s="23" t="str">
        <f t="shared" si="188"/>
        <v/>
      </c>
      <c r="V941" s="24" t="str">
        <f t="shared" si="189"/>
        <v/>
      </c>
      <c r="W941" s="23">
        <f t="shared" si="194"/>
        <v>5620</v>
      </c>
      <c r="X941" s="23" t="str">
        <f t="shared" si="190"/>
        <v/>
      </c>
      <c r="Y941" s="23" t="str">
        <f t="shared" si="191"/>
        <v/>
      </c>
      <c r="Z941" s="23" t="str">
        <f t="shared" si="192"/>
        <v/>
      </c>
      <c r="AA941" s="25" t="str">
        <f>IF($U941="","",IF(COUNTIF(HC!$C:$C,$U941)&gt;0,"Y",IF(COUNTIF($U$5:$U941,$U941)=1,"N","dup")))</f>
        <v/>
      </c>
    </row>
    <row r="942" spans="1:27" x14ac:dyDescent="0.3">
      <c r="A942" s="19" t="str">
        <f>IF(INDEX('Agents Shift'!$B:$B,ROW())="","",INDEX('Agents Shift'!$B:$B,ROW()))</f>
        <v/>
      </c>
      <c r="B942" s="20" t="str">
        <f>IF($A942="","",_xlfn.XLOOKUP($A942,HC!$A:$A,HC!$B:$B,""))</f>
        <v/>
      </c>
      <c r="C942" s="19" t="str">
        <f>IF($A942="","",_xlfn.XLOOKUP($A942,HC!$A:$A,HC!$E:$E,""))</f>
        <v/>
      </c>
      <c r="D942" s="20" t="str">
        <f>IF($A942="","",_xlfn.XLOOKUP($A942,HC!$A:$A,HC!$D:$D,""))</f>
        <v/>
      </c>
      <c r="E942" s="68" t="str">
        <f>IF(OR($A942="",$AE$3=""),"",IFERROR(IF(ISBLANK(INDEX('Agents Shift'!$F:$S,MATCH($A942,'Agents Shift'!$B:$B,0),$AE$3)),"",INDEX('Agents Shift'!$F:$S,MATCH($A942,'Agents Shift'!$B:$B,0),$AE$3)),""))</f>
        <v/>
      </c>
      <c r="F942" s="68" t="str">
        <f>IF(OR($A942="",$AE$3=""),"",IFERROR(IF(ISBLANK(INDEX('Agents Shift'!$F:$S,MATCH($A942,'Agents Shift'!$B:$B,0),$AE$3+1)),"",INDEX('Agents Shift'!$F:$S,MATCH($A942,'Agents Shift'!$B:$B,0),$AE$3+1)),""))</f>
        <v/>
      </c>
      <c r="G942" s="20" t="str">
        <f>IF($A942="","",_xlfn.XLOOKUP($A942,HC!$A:$A,HC!$C:$C,""))</f>
        <v/>
      </c>
      <c r="H942" s="20" t="str">
        <f t="shared" si="182"/>
        <v/>
      </c>
      <c r="I942" s="19" t="str">
        <f t="shared" si="183"/>
        <v/>
      </c>
      <c r="J942" s="19" t="str">
        <f>IF(OR($A942="",$H942=""),"",IF($H942="Not in Web Tool","Unmatched",_xlfn.XLOOKUP($H942,'RAW Data'!$E:$E,'RAW Data'!$F:$F,"Unmapped")))</f>
        <v/>
      </c>
      <c r="K942" s="19" t="str">
        <f t="shared" si="184"/>
        <v/>
      </c>
      <c r="M942" s="21" t="str">
        <f t="shared" si="185"/>
        <v/>
      </c>
      <c r="N942" s="21" t="str">
        <f t="shared" si="186"/>
        <v/>
      </c>
      <c r="P942" s="22" t="s">
        <v>39</v>
      </c>
      <c r="Q942" s="23">
        <v>938</v>
      </c>
      <c r="R942" s="23" t="str">
        <f>IF($C$3="Live Paste",IF($P942="","",$P942&amp;""),IF($AD$3="","",INDEX('Extraction History'!$A$3:$DT$9102,$Q942,$AD$3)&amp;""))</f>
        <v>DA</v>
      </c>
      <c r="S942" s="23">
        <f t="shared" si="193"/>
        <v>5625</v>
      </c>
      <c r="T942" s="23" t="str">
        <f t="shared" si="187"/>
        <v/>
      </c>
      <c r="U942" s="23" t="str">
        <f t="shared" si="188"/>
        <v/>
      </c>
      <c r="V942" s="24" t="str">
        <f t="shared" si="189"/>
        <v/>
      </c>
      <c r="W942" s="23">
        <f t="shared" si="194"/>
        <v>5626</v>
      </c>
      <c r="X942" s="23" t="str">
        <f t="shared" si="190"/>
        <v/>
      </c>
      <c r="Y942" s="23" t="str">
        <f t="shared" si="191"/>
        <v/>
      </c>
      <c r="Z942" s="23" t="str">
        <f t="shared" si="192"/>
        <v/>
      </c>
      <c r="AA942" s="25" t="str">
        <f>IF($U942="","",IF(COUNTIF(HC!$C:$C,$U942)&gt;0,"Y",IF(COUNTIF($U$5:$U942,$U942)=1,"N","dup")))</f>
        <v/>
      </c>
    </row>
    <row r="943" spans="1:27" x14ac:dyDescent="0.3">
      <c r="A943" s="19" t="str">
        <f>IF(INDEX('Agents Shift'!$B:$B,ROW())="","",INDEX('Agents Shift'!$B:$B,ROW()))</f>
        <v/>
      </c>
      <c r="B943" s="20" t="str">
        <f>IF($A943="","",_xlfn.XLOOKUP($A943,HC!$A:$A,HC!$B:$B,""))</f>
        <v/>
      </c>
      <c r="C943" s="19" t="str">
        <f>IF($A943="","",_xlfn.XLOOKUP($A943,HC!$A:$A,HC!$E:$E,""))</f>
        <v/>
      </c>
      <c r="D943" s="20" t="str">
        <f>IF($A943="","",_xlfn.XLOOKUP($A943,HC!$A:$A,HC!$D:$D,""))</f>
        <v/>
      </c>
      <c r="E943" s="68" t="str">
        <f>IF(OR($A943="",$AE$3=""),"",IFERROR(IF(ISBLANK(INDEX('Agents Shift'!$F:$S,MATCH($A943,'Agents Shift'!$B:$B,0),$AE$3)),"",INDEX('Agents Shift'!$F:$S,MATCH($A943,'Agents Shift'!$B:$B,0),$AE$3)),""))</f>
        <v/>
      </c>
      <c r="F943" s="68" t="str">
        <f>IF(OR($A943="",$AE$3=""),"",IFERROR(IF(ISBLANK(INDEX('Agents Shift'!$F:$S,MATCH($A943,'Agents Shift'!$B:$B,0),$AE$3+1)),"",INDEX('Agents Shift'!$F:$S,MATCH($A943,'Agents Shift'!$B:$B,0),$AE$3+1)),""))</f>
        <v/>
      </c>
      <c r="G943" s="20" t="str">
        <f>IF($A943="","",_xlfn.XLOOKUP($A943,HC!$A:$A,HC!$C:$C,""))</f>
        <v/>
      </c>
      <c r="H943" s="20" t="str">
        <f t="shared" si="182"/>
        <v/>
      </c>
      <c r="I943" s="19" t="str">
        <f t="shared" si="183"/>
        <v/>
      </c>
      <c r="J943" s="19" t="str">
        <f>IF(OR($A943="",$H943=""),"",IF($H943="Not in Web Tool","Unmatched",_xlfn.XLOOKUP($H943,'RAW Data'!$E:$E,'RAW Data'!$F:$F,"Unmapped")))</f>
        <v/>
      </c>
      <c r="K943" s="19" t="str">
        <f t="shared" si="184"/>
        <v/>
      </c>
      <c r="M943" s="21" t="str">
        <f t="shared" si="185"/>
        <v/>
      </c>
      <c r="N943" s="21" t="str">
        <f t="shared" si="186"/>
        <v/>
      </c>
      <c r="P943" s="22" t="s">
        <v>470</v>
      </c>
      <c r="Q943" s="23">
        <v>939</v>
      </c>
      <c r="R943" s="23" t="str">
        <f>IF($C$3="Live Paste",IF($P943="","",$P943&amp;""),IF($AD$3="","",INDEX('Extraction History'!$A$3:$DT$9102,$Q943,$AD$3)&amp;""))</f>
        <v>Dummy_USR 24 29085</v>
      </c>
      <c r="S943" s="23">
        <f t="shared" si="193"/>
        <v>5631</v>
      </c>
      <c r="T943" s="23" t="str">
        <f t="shared" si="187"/>
        <v/>
      </c>
      <c r="U943" s="23" t="str">
        <f t="shared" si="188"/>
        <v/>
      </c>
      <c r="V943" s="24" t="str">
        <f t="shared" si="189"/>
        <v/>
      </c>
      <c r="W943" s="23">
        <f t="shared" si="194"/>
        <v>5632</v>
      </c>
      <c r="X943" s="23" t="str">
        <f t="shared" si="190"/>
        <v/>
      </c>
      <c r="Y943" s="23" t="str">
        <f t="shared" si="191"/>
        <v/>
      </c>
      <c r="Z943" s="23" t="str">
        <f t="shared" si="192"/>
        <v/>
      </c>
      <c r="AA943" s="25" t="str">
        <f>IF($U943="","",IF(COUNTIF(HC!$C:$C,$U943)&gt;0,"Y",IF(COUNTIF($U$5:$U943,$U943)=1,"N","dup")))</f>
        <v/>
      </c>
    </row>
    <row r="944" spans="1:27" x14ac:dyDescent="0.3">
      <c r="A944" s="19" t="str">
        <f>IF(INDEX('Agents Shift'!$B:$B,ROW())="","",INDEX('Agents Shift'!$B:$B,ROW()))</f>
        <v/>
      </c>
      <c r="B944" s="20" t="str">
        <f>IF($A944="","",_xlfn.XLOOKUP($A944,HC!$A:$A,HC!$B:$B,""))</f>
        <v/>
      </c>
      <c r="C944" s="19" t="str">
        <f>IF($A944="","",_xlfn.XLOOKUP($A944,HC!$A:$A,HC!$E:$E,""))</f>
        <v/>
      </c>
      <c r="D944" s="20" t="str">
        <f>IF($A944="","",_xlfn.XLOOKUP($A944,HC!$A:$A,HC!$D:$D,""))</f>
        <v/>
      </c>
      <c r="E944" s="68" t="str">
        <f>IF(OR($A944="",$AE$3=""),"",IFERROR(IF(ISBLANK(INDEX('Agents Shift'!$F:$S,MATCH($A944,'Agents Shift'!$B:$B,0),$AE$3)),"",INDEX('Agents Shift'!$F:$S,MATCH($A944,'Agents Shift'!$B:$B,0),$AE$3)),""))</f>
        <v/>
      </c>
      <c r="F944" s="68" t="str">
        <f>IF(OR($A944="",$AE$3=""),"",IFERROR(IF(ISBLANK(INDEX('Agents Shift'!$F:$S,MATCH($A944,'Agents Shift'!$B:$B,0),$AE$3+1)),"",INDEX('Agents Shift'!$F:$S,MATCH($A944,'Agents Shift'!$B:$B,0),$AE$3+1)),""))</f>
        <v/>
      </c>
      <c r="G944" s="20" t="str">
        <f>IF($A944="","",_xlfn.XLOOKUP($A944,HC!$A:$A,HC!$C:$C,""))</f>
        <v/>
      </c>
      <c r="H944" s="20" t="str">
        <f t="shared" si="182"/>
        <v/>
      </c>
      <c r="I944" s="19" t="str">
        <f t="shared" si="183"/>
        <v/>
      </c>
      <c r="J944" s="19" t="str">
        <f>IF(OR($A944="",$H944=""),"",IF($H944="Not in Web Tool","Unmatched",_xlfn.XLOOKUP($H944,'RAW Data'!$E:$E,'RAW Data'!$F:$F,"Unmapped")))</f>
        <v/>
      </c>
      <c r="K944" s="19" t="str">
        <f t="shared" si="184"/>
        <v/>
      </c>
      <c r="M944" s="21" t="str">
        <f t="shared" si="185"/>
        <v/>
      </c>
      <c r="N944" s="21" t="str">
        <f t="shared" si="186"/>
        <v/>
      </c>
      <c r="P944" s="22" t="s">
        <v>471</v>
      </c>
      <c r="Q944" s="23">
        <v>940</v>
      </c>
      <c r="R944" s="23" t="str">
        <f>IF($C$3="Live Paste",IF($P944="","",$P944&amp;""),IF($AD$3="","",INDEX('Extraction History'!$A$3:$DT$9102,$Q944,$AD$3)&amp;""))</f>
        <v>Ops · 13:43</v>
      </c>
      <c r="S944" s="23">
        <f t="shared" si="193"/>
        <v>5637</v>
      </c>
      <c r="T944" s="23" t="str">
        <f t="shared" si="187"/>
        <v/>
      </c>
      <c r="U944" s="23" t="str">
        <f t="shared" si="188"/>
        <v/>
      </c>
      <c r="V944" s="24" t="str">
        <f t="shared" si="189"/>
        <v/>
      </c>
      <c r="W944" s="23">
        <f t="shared" si="194"/>
        <v>5638</v>
      </c>
      <c r="X944" s="23" t="str">
        <f t="shared" si="190"/>
        <v/>
      </c>
      <c r="Y944" s="23" t="str">
        <f t="shared" si="191"/>
        <v/>
      </c>
      <c r="Z944" s="23" t="str">
        <f t="shared" si="192"/>
        <v/>
      </c>
      <c r="AA944" s="25" t="str">
        <f>IF($U944="","",IF(COUNTIF(HC!$C:$C,$U944)&gt;0,"Y",IF(COUNTIF($U$5:$U944,$U944)=1,"N","dup")))</f>
        <v/>
      </c>
    </row>
    <row r="945" spans="1:27" x14ac:dyDescent="0.3">
      <c r="A945" s="19" t="str">
        <f>IF(INDEX('Agents Shift'!$B:$B,ROW())="","",INDEX('Agents Shift'!$B:$B,ROW()))</f>
        <v/>
      </c>
      <c r="B945" s="20" t="str">
        <f>IF($A945="","",_xlfn.XLOOKUP($A945,HC!$A:$A,HC!$B:$B,""))</f>
        <v/>
      </c>
      <c r="C945" s="19" t="str">
        <f>IF($A945="","",_xlfn.XLOOKUP($A945,HC!$A:$A,HC!$E:$E,""))</f>
        <v/>
      </c>
      <c r="D945" s="20" t="str">
        <f>IF($A945="","",_xlfn.XLOOKUP($A945,HC!$A:$A,HC!$D:$D,""))</f>
        <v/>
      </c>
      <c r="E945" s="68" t="str">
        <f>IF(OR($A945="",$AE$3=""),"",IFERROR(IF(ISBLANK(INDEX('Agents Shift'!$F:$S,MATCH($A945,'Agents Shift'!$B:$B,0),$AE$3)),"",INDEX('Agents Shift'!$F:$S,MATCH($A945,'Agents Shift'!$B:$B,0),$AE$3)),""))</f>
        <v/>
      </c>
      <c r="F945" s="68" t="str">
        <f>IF(OR($A945="",$AE$3=""),"",IFERROR(IF(ISBLANK(INDEX('Agents Shift'!$F:$S,MATCH($A945,'Agents Shift'!$B:$B,0),$AE$3+1)),"",INDEX('Agents Shift'!$F:$S,MATCH($A945,'Agents Shift'!$B:$B,0),$AE$3+1)),""))</f>
        <v/>
      </c>
      <c r="G945" s="20" t="str">
        <f>IF($A945="","",_xlfn.XLOOKUP($A945,HC!$A:$A,HC!$C:$C,""))</f>
        <v/>
      </c>
      <c r="H945" s="20" t="str">
        <f t="shared" si="182"/>
        <v/>
      </c>
      <c r="I945" s="19" t="str">
        <f t="shared" si="183"/>
        <v/>
      </c>
      <c r="J945" s="19" t="str">
        <f>IF(OR($A945="",$H945=""),"",IF($H945="Not in Web Tool","Unmatched",_xlfn.XLOOKUP($H945,'RAW Data'!$E:$E,'RAW Data'!$F:$F,"Unmapped")))</f>
        <v/>
      </c>
      <c r="K945" s="19" t="str">
        <f t="shared" si="184"/>
        <v/>
      </c>
      <c r="M945" s="21" t="str">
        <f t="shared" si="185"/>
        <v/>
      </c>
      <c r="N945" s="21" t="str">
        <f t="shared" si="186"/>
        <v/>
      </c>
      <c r="P945" s="22" t="s">
        <v>119</v>
      </c>
      <c r="Q945" s="23">
        <v>941</v>
      </c>
      <c r="R945" s="23" t="str">
        <f>IF($C$3="Live Paste",IF($P945="","",$P945&amp;""),IF($AD$3="","",INDEX('Extraction History'!$A$3:$DT$9102,$Q945,$AD$3)&amp;""))</f>
        <v> 0  0  0</v>
      </c>
      <c r="S945" s="23">
        <f t="shared" si="193"/>
        <v>5643</v>
      </c>
      <c r="T945" s="23" t="str">
        <f t="shared" si="187"/>
        <v/>
      </c>
      <c r="U945" s="23" t="str">
        <f t="shared" si="188"/>
        <v/>
      </c>
      <c r="V945" s="24" t="str">
        <f t="shared" si="189"/>
        <v/>
      </c>
      <c r="W945" s="23">
        <f t="shared" si="194"/>
        <v>5644</v>
      </c>
      <c r="X945" s="23" t="str">
        <f t="shared" si="190"/>
        <v/>
      </c>
      <c r="Y945" s="23" t="str">
        <f t="shared" si="191"/>
        <v/>
      </c>
      <c r="Z945" s="23" t="str">
        <f t="shared" si="192"/>
        <v/>
      </c>
      <c r="AA945" s="25" t="str">
        <f>IF($U945="","",IF(COUNTIF(HC!$C:$C,$U945)&gt;0,"Y",IF(COUNTIF($U$5:$U945,$U945)=1,"N","dup")))</f>
        <v/>
      </c>
    </row>
    <row r="946" spans="1:27" x14ac:dyDescent="0.3">
      <c r="A946" s="19" t="str">
        <f>IF(INDEX('Agents Shift'!$B:$B,ROW())="","",INDEX('Agents Shift'!$B:$B,ROW()))</f>
        <v/>
      </c>
      <c r="B946" s="20" t="str">
        <f>IF($A946="","",_xlfn.XLOOKUP($A946,HC!$A:$A,HC!$B:$B,""))</f>
        <v/>
      </c>
      <c r="C946" s="19" t="str">
        <f>IF($A946="","",_xlfn.XLOOKUP($A946,HC!$A:$A,HC!$E:$E,""))</f>
        <v/>
      </c>
      <c r="D946" s="20" t="str">
        <f>IF($A946="","",_xlfn.XLOOKUP($A946,HC!$A:$A,HC!$D:$D,""))</f>
        <v/>
      </c>
      <c r="E946" s="68" t="str">
        <f>IF(OR($A946="",$AE$3=""),"",IFERROR(IF(ISBLANK(INDEX('Agents Shift'!$F:$S,MATCH($A946,'Agents Shift'!$B:$B,0),$AE$3)),"",INDEX('Agents Shift'!$F:$S,MATCH($A946,'Agents Shift'!$B:$B,0),$AE$3)),""))</f>
        <v/>
      </c>
      <c r="F946" s="68" t="str">
        <f>IF(OR($A946="",$AE$3=""),"",IFERROR(IF(ISBLANK(INDEX('Agents Shift'!$F:$S,MATCH($A946,'Agents Shift'!$B:$B,0),$AE$3+1)),"",INDEX('Agents Shift'!$F:$S,MATCH($A946,'Agents Shift'!$B:$B,0),$AE$3+1)),""))</f>
        <v/>
      </c>
      <c r="G946" s="20" t="str">
        <f>IF($A946="","",_xlfn.XLOOKUP($A946,HC!$A:$A,HC!$C:$C,""))</f>
        <v/>
      </c>
      <c r="H946" s="20" t="str">
        <f t="shared" si="182"/>
        <v/>
      </c>
      <c r="I946" s="19" t="str">
        <f t="shared" si="183"/>
        <v/>
      </c>
      <c r="J946" s="19" t="str">
        <f>IF(OR($A946="",$H946=""),"",IF($H946="Not in Web Tool","Unmatched",_xlfn.XLOOKUP($H946,'RAW Data'!$E:$E,'RAW Data'!$F:$F,"Unmapped")))</f>
        <v/>
      </c>
      <c r="K946" s="19" t="str">
        <f t="shared" si="184"/>
        <v/>
      </c>
      <c r="M946" s="21" t="str">
        <f t="shared" si="185"/>
        <v/>
      </c>
      <c r="N946" s="21" t="str">
        <f t="shared" si="186"/>
        <v/>
      </c>
      <c r="P946" s="22" t="s">
        <v>472</v>
      </c>
      <c r="Q946" s="23">
        <v>942</v>
      </c>
      <c r="R946" s="23" t="str">
        <f>IF($C$3="Live Paste",IF($P946="","",$P946&amp;""),IF($AD$3="","",INDEX('Extraction History'!$A$3:$DT$9102,$Q946,$AD$3)&amp;""))</f>
        <v> --:--:--  --:--:-- 9 June 2026 09:02 · 06:57:21</v>
      </c>
      <c r="S946" s="23">
        <f t="shared" si="193"/>
        <v>5649</v>
      </c>
      <c r="T946" s="23" t="str">
        <f t="shared" si="187"/>
        <v/>
      </c>
      <c r="U946" s="23" t="str">
        <f t="shared" si="188"/>
        <v/>
      </c>
      <c r="V946" s="24" t="str">
        <f t="shared" si="189"/>
        <v/>
      </c>
      <c r="W946" s="23">
        <f t="shared" si="194"/>
        <v>5650</v>
      </c>
      <c r="X946" s="23" t="str">
        <f t="shared" si="190"/>
        <v/>
      </c>
      <c r="Y946" s="23" t="str">
        <f t="shared" si="191"/>
        <v/>
      </c>
      <c r="Z946" s="23" t="str">
        <f t="shared" si="192"/>
        <v/>
      </c>
      <c r="AA946" s="25" t="str">
        <f>IF($U946="","",IF(COUNTIF(HC!$C:$C,$U946)&gt;0,"Y",IF(COUNTIF($U$5:$U946,$U946)=1,"N","dup")))</f>
        <v/>
      </c>
    </row>
    <row r="947" spans="1:27" x14ac:dyDescent="0.3">
      <c r="A947" s="19" t="str">
        <f>IF(INDEX('Agents Shift'!$B:$B,ROW())="","",INDEX('Agents Shift'!$B:$B,ROW()))</f>
        <v/>
      </c>
      <c r="B947" s="20" t="str">
        <f>IF($A947="","",_xlfn.XLOOKUP($A947,HC!$A:$A,HC!$B:$B,""))</f>
        <v/>
      </c>
      <c r="C947" s="19" t="str">
        <f>IF($A947="","",_xlfn.XLOOKUP($A947,HC!$A:$A,HC!$E:$E,""))</f>
        <v/>
      </c>
      <c r="D947" s="20" t="str">
        <f>IF($A947="","",_xlfn.XLOOKUP($A947,HC!$A:$A,HC!$D:$D,""))</f>
        <v/>
      </c>
      <c r="E947" s="68" t="str">
        <f>IF(OR($A947="",$AE$3=""),"",IFERROR(IF(ISBLANK(INDEX('Agents Shift'!$F:$S,MATCH($A947,'Agents Shift'!$B:$B,0),$AE$3)),"",INDEX('Agents Shift'!$F:$S,MATCH($A947,'Agents Shift'!$B:$B,0),$AE$3)),""))</f>
        <v/>
      </c>
      <c r="F947" s="68" t="str">
        <f>IF(OR($A947="",$AE$3=""),"",IFERROR(IF(ISBLANK(INDEX('Agents Shift'!$F:$S,MATCH($A947,'Agents Shift'!$B:$B,0),$AE$3+1)),"",INDEX('Agents Shift'!$F:$S,MATCH($A947,'Agents Shift'!$B:$B,0),$AE$3+1)),""))</f>
        <v/>
      </c>
      <c r="G947" s="20" t="str">
        <f>IF($A947="","",_xlfn.XLOOKUP($A947,HC!$A:$A,HC!$C:$C,""))</f>
        <v/>
      </c>
      <c r="H947" s="20" t="str">
        <f t="shared" si="182"/>
        <v/>
      </c>
      <c r="I947" s="19" t="str">
        <f t="shared" si="183"/>
        <v/>
      </c>
      <c r="J947" s="19" t="str">
        <f>IF(OR($A947="",$H947=""),"",IF($H947="Not in Web Tool","Unmatched",_xlfn.XLOOKUP($H947,'RAW Data'!$E:$E,'RAW Data'!$F:$F,"Unmapped")))</f>
        <v/>
      </c>
      <c r="K947" s="19" t="str">
        <f t="shared" si="184"/>
        <v/>
      </c>
      <c r="M947" s="21" t="str">
        <f t="shared" si="185"/>
        <v/>
      </c>
      <c r="N947" s="21" t="str">
        <f t="shared" si="186"/>
        <v/>
      </c>
      <c r="P947" s="22" t="s">
        <v>34</v>
      </c>
      <c r="Q947" s="23">
        <v>943</v>
      </c>
      <c r="R947" s="23" t="str">
        <f>IF($C$3="Live Paste",IF($P947="","",$P947&amp;""),IF($AD$3="","",INDEX('Extraction History'!$A$3:$DT$9102,$Q947,$AD$3)&amp;""))</f>
        <v>Employee State</v>
      </c>
      <c r="S947" s="23">
        <f t="shared" si="193"/>
        <v>5655</v>
      </c>
      <c r="T947" s="23" t="str">
        <f t="shared" si="187"/>
        <v/>
      </c>
      <c r="U947" s="23" t="str">
        <f t="shared" si="188"/>
        <v/>
      </c>
      <c r="V947" s="24" t="str">
        <f t="shared" si="189"/>
        <v/>
      </c>
      <c r="W947" s="23">
        <f t="shared" si="194"/>
        <v>5656</v>
      </c>
      <c r="X947" s="23" t="str">
        <f t="shared" si="190"/>
        <v/>
      </c>
      <c r="Y947" s="23" t="str">
        <f t="shared" si="191"/>
        <v/>
      </c>
      <c r="Z947" s="23" t="str">
        <f t="shared" si="192"/>
        <v/>
      </c>
      <c r="AA947" s="25" t="str">
        <f>IF($U947="","",IF(COUNTIF(HC!$C:$C,$U947)&gt;0,"Y",IF(COUNTIF($U$5:$U947,$U947)=1,"N","dup")))</f>
        <v/>
      </c>
    </row>
    <row r="948" spans="1:27" x14ac:dyDescent="0.3">
      <c r="A948" s="19" t="str">
        <f>IF(INDEX('Agents Shift'!$B:$B,ROW())="","",INDEX('Agents Shift'!$B:$B,ROW()))</f>
        <v/>
      </c>
      <c r="B948" s="20" t="str">
        <f>IF($A948="","",_xlfn.XLOOKUP($A948,HC!$A:$A,HC!$B:$B,""))</f>
        <v/>
      </c>
      <c r="C948" s="19" t="str">
        <f>IF($A948="","",_xlfn.XLOOKUP($A948,HC!$A:$A,HC!$E:$E,""))</f>
        <v/>
      </c>
      <c r="D948" s="20" t="str">
        <f>IF($A948="","",_xlfn.XLOOKUP($A948,HC!$A:$A,HC!$D:$D,""))</f>
        <v/>
      </c>
      <c r="E948" s="68" t="str">
        <f>IF(OR($A948="",$AE$3=""),"",IFERROR(IF(ISBLANK(INDEX('Agents Shift'!$F:$S,MATCH($A948,'Agents Shift'!$B:$B,0),$AE$3)),"",INDEX('Agents Shift'!$F:$S,MATCH($A948,'Agents Shift'!$B:$B,0),$AE$3)),""))</f>
        <v/>
      </c>
      <c r="F948" s="68" t="str">
        <f>IF(OR($A948="",$AE$3=""),"",IFERROR(IF(ISBLANK(INDEX('Agents Shift'!$F:$S,MATCH($A948,'Agents Shift'!$B:$B,0),$AE$3+1)),"",INDEX('Agents Shift'!$F:$S,MATCH($A948,'Agents Shift'!$B:$B,0),$AE$3+1)),""))</f>
        <v/>
      </c>
      <c r="G948" s="20" t="str">
        <f>IF($A948="","",_xlfn.XLOOKUP($A948,HC!$A:$A,HC!$C:$C,""))</f>
        <v/>
      </c>
      <c r="H948" s="20" t="str">
        <f t="shared" si="182"/>
        <v/>
      </c>
      <c r="I948" s="19" t="str">
        <f t="shared" si="183"/>
        <v/>
      </c>
      <c r="J948" s="19" t="str">
        <f>IF(OR($A948="",$H948=""),"",IF($H948="Not in Web Tool","Unmatched",_xlfn.XLOOKUP($H948,'RAW Data'!$E:$E,'RAW Data'!$F:$F,"Unmapped")))</f>
        <v/>
      </c>
      <c r="K948" s="19" t="str">
        <f t="shared" si="184"/>
        <v/>
      </c>
      <c r="M948" s="21" t="str">
        <f t="shared" si="185"/>
        <v/>
      </c>
      <c r="N948" s="21" t="str">
        <f t="shared" si="186"/>
        <v/>
      </c>
      <c r="P948" s="22" t="s">
        <v>39</v>
      </c>
      <c r="Q948" s="23">
        <v>944</v>
      </c>
      <c r="R948" s="23" t="str">
        <f>IF($C$3="Live Paste",IF($P948="","",$P948&amp;""),IF($AD$3="","",INDEX('Extraction History'!$A$3:$DT$9102,$Q948,$AD$3)&amp;""))</f>
        <v>DA</v>
      </c>
      <c r="S948" s="23">
        <f t="shared" si="193"/>
        <v>5661</v>
      </c>
      <c r="T948" s="23" t="str">
        <f t="shared" si="187"/>
        <v/>
      </c>
      <c r="U948" s="23" t="str">
        <f t="shared" si="188"/>
        <v/>
      </c>
      <c r="V948" s="24" t="str">
        <f t="shared" si="189"/>
        <v/>
      </c>
      <c r="W948" s="23">
        <f t="shared" si="194"/>
        <v>5662</v>
      </c>
      <c r="X948" s="23" t="str">
        <f t="shared" si="190"/>
        <v/>
      </c>
      <c r="Y948" s="23" t="str">
        <f t="shared" si="191"/>
        <v/>
      </c>
      <c r="Z948" s="23" t="str">
        <f t="shared" si="192"/>
        <v/>
      </c>
      <c r="AA948" s="25" t="str">
        <f>IF($U948="","",IF(COUNTIF(HC!$C:$C,$U948)&gt;0,"Y",IF(COUNTIF($U$5:$U948,$U948)=1,"N","dup")))</f>
        <v/>
      </c>
    </row>
    <row r="949" spans="1:27" x14ac:dyDescent="0.3">
      <c r="A949" s="19" t="str">
        <f>IF(INDEX('Agents Shift'!$B:$B,ROW())="","",INDEX('Agents Shift'!$B:$B,ROW()))</f>
        <v/>
      </c>
      <c r="B949" s="20" t="str">
        <f>IF($A949="","",_xlfn.XLOOKUP($A949,HC!$A:$A,HC!$B:$B,""))</f>
        <v/>
      </c>
      <c r="C949" s="19" t="str">
        <f>IF($A949="","",_xlfn.XLOOKUP($A949,HC!$A:$A,HC!$E:$E,""))</f>
        <v/>
      </c>
      <c r="D949" s="20" t="str">
        <f>IF($A949="","",_xlfn.XLOOKUP($A949,HC!$A:$A,HC!$D:$D,""))</f>
        <v/>
      </c>
      <c r="E949" s="68" t="str">
        <f>IF(OR($A949="",$AE$3=""),"",IFERROR(IF(ISBLANK(INDEX('Agents Shift'!$F:$S,MATCH($A949,'Agents Shift'!$B:$B,0),$AE$3)),"",INDEX('Agents Shift'!$F:$S,MATCH($A949,'Agents Shift'!$B:$B,0),$AE$3)),""))</f>
        <v/>
      </c>
      <c r="F949" s="68" t="str">
        <f>IF(OR($A949="",$AE$3=""),"",IFERROR(IF(ISBLANK(INDEX('Agents Shift'!$F:$S,MATCH($A949,'Agents Shift'!$B:$B,0),$AE$3+1)),"",INDEX('Agents Shift'!$F:$S,MATCH($A949,'Agents Shift'!$B:$B,0),$AE$3+1)),""))</f>
        <v/>
      </c>
      <c r="G949" s="20" t="str">
        <f>IF($A949="","",_xlfn.XLOOKUP($A949,HC!$A:$A,HC!$C:$C,""))</f>
        <v/>
      </c>
      <c r="H949" s="20" t="str">
        <f t="shared" si="182"/>
        <v/>
      </c>
      <c r="I949" s="19" t="str">
        <f t="shared" si="183"/>
        <v/>
      </c>
      <c r="J949" s="19" t="str">
        <f>IF(OR($A949="",$H949=""),"",IF($H949="Not in Web Tool","Unmatched",_xlfn.XLOOKUP($H949,'RAW Data'!$E:$E,'RAW Data'!$F:$F,"Unmapped")))</f>
        <v/>
      </c>
      <c r="K949" s="19" t="str">
        <f t="shared" si="184"/>
        <v/>
      </c>
      <c r="M949" s="21" t="str">
        <f t="shared" si="185"/>
        <v/>
      </c>
      <c r="N949" s="21" t="str">
        <f t="shared" si="186"/>
        <v/>
      </c>
      <c r="P949" s="22" t="s">
        <v>473</v>
      </c>
      <c r="Q949" s="23">
        <v>945</v>
      </c>
      <c r="R949" s="23" t="str">
        <f>IF($C$3="Live Paste",IF($P949="","",$P949&amp;""),IF($AD$3="","",INDEX('Extraction History'!$A$3:$DT$9102,$Q949,$AD$3)&amp;""))</f>
        <v>Dummy_USR 23 29022</v>
      </c>
      <c r="S949" s="23">
        <f t="shared" si="193"/>
        <v>5667</v>
      </c>
      <c r="T949" s="23" t="str">
        <f t="shared" si="187"/>
        <v/>
      </c>
      <c r="U949" s="23" t="str">
        <f t="shared" si="188"/>
        <v/>
      </c>
      <c r="V949" s="24" t="str">
        <f t="shared" si="189"/>
        <v/>
      </c>
      <c r="W949" s="23">
        <f t="shared" si="194"/>
        <v>5668</v>
      </c>
      <c r="X949" s="23" t="str">
        <f t="shared" si="190"/>
        <v/>
      </c>
      <c r="Y949" s="23" t="str">
        <f t="shared" si="191"/>
        <v/>
      </c>
      <c r="Z949" s="23" t="str">
        <f t="shared" si="192"/>
        <v/>
      </c>
      <c r="AA949" s="25" t="str">
        <f>IF($U949="","",IF(COUNTIF(HC!$C:$C,$U949)&gt;0,"Y",IF(COUNTIF($U$5:$U949,$U949)=1,"N","dup")))</f>
        <v/>
      </c>
    </row>
    <row r="950" spans="1:27" x14ac:dyDescent="0.3">
      <c r="A950" s="19" t="str">
        <f>IF(INDEX('Agents Shift'!$B:$B,ROW())="","",INDEX('Agents Shift'!$B:$B,ROW()))</f>
        <v/>
      </c>
      <c r="B950" s="20" t="str">
        <f>IF($A950="","",_xlfn.XLOOKUP($A950,HC!$A:$A,HC!$B:$B,""))</f>
        <v/>
      </c>
      <c r="C950" s="19" t="str">
        <f>IF($A950="","",_xlfn.XLOOKUP($A950,HC!$A:$A,HC!$E:$E,""))</f>
        <v/>
      </c>
      <c r="D950" s="20" t="str">
        <f>IF($A950="","",_xlfn.XLOOKUP($A950,HC!$A:$A,HC!$D:$D,""))</f>
        <v/>
      </c>
      <c r="E950" s="68" t="str">
        <f>IF(OR($A950="",$AE$3=""),"",IFERROR(IF(ISBLANK(INDEX('Agents Shift'!$F:$S,MATCH($A950,'Agents Shift'!$B:$B,0),$AE$3)),"",INDEX('Agents Shift'!$F:$S,MATCH($A950,'Agents Shift'!$B:$B,0),$AE$3)),""))</f>
        <v/>
      </c>
      <c r="F950" s="68" t="str">
        <f>IF(OR($A950="",$AE$3=""),"",IFERROR(IF(ISBLANK(INDEX('Agents Shift'!$F:$S,MATCH($A950,'Agents Shift'!$B:$B,0),$AE$3+1)),"",INDEX('Agents Shift'!$F:$S,MATCH($A950,'Agents Shift'!$B:$B,0),$AE$3+1)),""))</f>
        <v/>
      </c>
      <c r="G950" s="20" t="str">
        <f>IF($A950="","",_xlfn.XLOOKUP($A950,HC!$A:$A,HC!$C:$C,""))</f>
        <v/>
      </c>
      <c r="H950" s="20" t="str">
        <f t="shared" si="182"/>
        <v/>
      </c>
      <c r="I950" s="19" t="str">
        <f t="shared" si="183"/>
        <v/>
      </c>
      <c r="J950" s="19" t="str">
        <f>IF(OR($A950="",$H950=""),"",IF($H950="Not in Web Tool","Unmatched",_xlfn.XLOOKUP($H950,'RAW Data'!$E:$E,'RAW Data'!$F:$F,"Unmapped")))</f>
        <v/>
      </c>
      <c r="K950" s="19" t="str">
        <f t="shared" si="184"/>
        <v/>
      </c>
      <c r="M950" s="21" t="str">
        <f t="shared" si="185"/>
        <v/>
      </c>
      <c r="N950" s="21" t="str">
        <f t="shared" si="186"/>
        <v/>
      </c>
      <c r="P950" s="22" t="s">
        <v>474</v>
      </c>
      <c r="Q950" s="23">
        <v>946</v>
      </c>
      <c r="R950" s="23" t="str">
        <f>IF($C$3="Live Paste",IF($P950="","",$P950&amp;""),IF($AD$3="","",INDEX('Extraction History'!$A$3:$DT$9102,$Q950,$AD$3)&amp;""))</f>
        <v>Ops · 05:32</v>
      </c>
      <c r="S950" s="23">
        <f t="shared" si="193"/>
        <v>5673</v>
      </c>
      <c r="T950" s="23" t="str">
        <f t="shared" si="187"/>
        <v/>
      </c>
      <c r="U950" s="23" t="str">
        <f t="shared" si="188"/>
        <v/>
      </c>
      <c r="V950" s="24" t="str">
        <f t="shared" si="189"/>
        <v/>
      </c>
      <c r="W950" s="23">
        <f t="shared" si="194"/>
        <v>5674</v>
      </c>
      <c r="X950" s="23" t="str">
        <f t="shared" si="190"/>
        <v/>
      </c>
      <c r="Y950" s="23" t="str">
        <f t="shared" si="191"/>
        <v/>
      </c>
      <c r="Z950" s="23" t="str">
        <f t="shared" si="192"/>
        <v/>
      </c>
      <c r="AA950" s="25" t="str">
        <f>IF($U950="","",IF(COUNTIF(HC!$C:$C,$U950)&gt;0,"Y",IF(COUNTIF($U$5:$U950,$U950)=1,"N","dup")))</f>
        <v/>
      </c>
    </row>
    <row r="951" spans="1:27" x14ac:dyDescent="0.3">
      <c r="A951" s="19" t="str">
        <f>IF(INDEX('Agents Shift'!$B:$B,ROW())="","",INDEX('Agents Shift'!$B:$B,ROW()))</f>
        <v/>
      </c>
      <c r="B951" s="20" t="str">
        <f>IF($A951="","",_xlfn.XLOOKUP($A951,HC!$A:$A,HC!$B:$B,""))</f>
        <v/>
      </c>
      <c r="C951" s="19" t="str">
        <f>IF($A951="","",_xlfn.XLOOKUP($A951,HC!$A:$A,HC!$E:$E,""))</f>
        <v/>
      </c>
      <c r="D951" s="20" t="str">
        <f>IF($A951="","",_xlfn.XLOOKUP($A951,HC!$A:$A,HC!$D:$D,""))</f>
        <v/>
      </c>
      <c r="E951" s="68" t="str">
        <f>IF(OR($A951="",$AE$3=""),"",IFERROR(IF(ISBLANK(INDEX('Agents Shift'!$F:$S,MATCH($A951,'Agents Shift'!$B:$B,0),$AE$3)),"",INDEX('Agents Shift'!$F:$S,MATCH($A951,'Agents Shift'!$B:$B,0),$AE$3)),""))</f>
        <v/>
      </c>
      <c r="F951" s="68" t="str">
        <f>IF(OR($A951="",$AE$3=""),"",IFERROR(IF(ISBLANK(INDEX('Agents Shift'!$F:$S,MATCH($A951,'Agents Shift'!$B:$B,0),$AE$3+1)),"",INDEX('Agents Shift'!$F:$S,MATCH($A951,'Agents Shift'!$B:$B,0),$AE$3+1)),""))</f>
        <v/>
      </c>
      <c r="G951" s="20" t="str">
        <f>IF($A951="","",_xlfn.XLOOKUP($A951,HC!$A:$A,HC!$C:$C,""))</f>
        <v/>
      </c>
      <c r="H951" s="20" t="str">
        <f t="shared" si="182"/>
        <v/>
      </c>
      <c r="I951" s="19" t="str">
        <f t="shared" si="183"/>
        <v/>
      </c>
      <c r="J951" s="19" t="str">
        <f>IF(OR($A951="",$H951=""),"",IF($H951="Not in Web Tool","Unmatched",_xlfn.XLOOKUP($H951,'RAW Data'!$E:$E,'RAW Data'!$F:$F,"Unmapped")))</f>
        <v/>
      </c>
      <c r="K951" s="19" t="str">
        <f t="shared" si="184"/>
        <v/>
      </c>
      <c r="M951" s="21" t="str">
        <f t="shared" si="185"/>
        <v/>
      </c>
      <c r="N951" s="21" t="str">
        <f t="shared" si="186"/>
        <v/>
      </c>
      <c r="P951" s="22" t="s">
        <v>433</v>
      </c>
      <c r="Q951" s="23">
        <v>947</v>
      </c>
      <c r="R951" s="23" t="str">
        <f>IF($C$3="Live Paste",IF($P951="","",$P951&amp;""),IF($AD$3="","",INDEX('Extraction History'!$A$3:$DT$9102,$Q951,$AD$3)&amp;""))</f>
        <v> 0</v>
      </c>
      <c r="S951" s="23">
        <f t="shared" si="193"/>
        <v>5679</v>
      </c>
      <c r="T951" s="23" t="str">
        <f t="shared" si="187"/>
        <v/>
      </c>
      <c r="U951" s="23" t="str">
        <f t="shared" si="188"/>
        <v/>
      </c>
      <c r="V951" s="24" t="str">
        <f t="shared" si="189"/>
        <v/>
      </c>
      <c r="W951" s="23">
        <f t="shared" si="194"/>
        <v>5680</v>
      </c>
      <c r="X951" s="23" t="str">
        <f t="shared" si="190"/>
        <v/>
      </c>
      <c r="Y951" s="23" t="str">
        <f t="shared" si="191"/>
        <v/>
      </c>
      <c r="Z951" s="23" t="str">
        <f t="shared" si="192"/>
        <v/>
      </c>
      <c r="AA951" s="25" t="str">
        <f>IF($U951="","",IF(COUNTIF(HC!$C:$C,$U951)&gt;0,"Y",IF(COUNTIF($U$5:$U951,$U951)=1,"N","dup")))</f>
        <v/>
      </c>
    </row>
    <row r="952" spans="1:27" x14ac:dyDescent="0.3">
      <c r="A952" s="19" t="str">
        <f>IF(INDEX('Agents Shift'!$B:$B,ROW())="","",INDEX('Agents Shift'!$B:$B,ROW()))</f>
        <v/>
      </c>
      <c r="B952" s="20" t="str">
        <f>IF($A952="","",_xlfn.XLOOKUP($A952,HC!$A:$A,HC!$B:$B,""))</f>
        <v/>
      </c>
      <c r="C952" s="19" t="str">
        <f>IF($A952="","",_xlfn.XLOOKUP($A952,HC!$A:$A,HC!$E:$E,""))</f>
        <v/>
      </c>
      <c r="D952" s="20" t="str">
        <f>IF($A952="","",_xlfn.XLOOKUP($A952,HC!$A:$A,HC!$D:$D,""))</f>
        <v/>
      </c>
      <c r="E952" s="68" t="str">
        <f>IF(OR($A952="",$AE$3=""),"",IFERROR(IF(ISBLANK(INDEX('Agents Shift'!$F:$S,MATCH($A952,'Agents Shift'!$B:$B,0),$AE$3)),"",INDEX('Agents Shift'!$F:$S,MATCH($A952,'Agents Shift'!$B:$B,0),$AE$3)),""))</f>
        <v/>
      </c>
      <c r="F952" s="68" t="str">
        <f>IF(OR($A952="",$AE$3=""),"",IFERROR(IF(ISBLANK(INDEX('Agents Shift'!$F:$S,MATCH($A952,'Agents Shift'!$B:$B,0),$AE$3+1)),"",INDEX('Agents Shift'!$F:$S,MATCH($A952,'Agents Shift'!$B:$B,0),$AE$3+1)),""))</f>
        <v/>
      </c>
      <c r="G952" s="20" t="str">
        <f>IF($A952="","",_xlfn.XLOOKUP($A952,HC!$A:$A,HC!$C:$C,""))</f>
        <v/>
      </c>
      <c r="H952" s="20" t="str">
        <f t="shared" si="182"/>
        <v/>
      </c>
      <c r="I952" s="19" t="str">
        <f t="shared" si="183"/>
        <v/>
      </c>
      <c r="J952" s="19" t="str">
        <f>IF(OR($A952="",$H952=""),"",IF($H952="Not in Web Tool","Unmatched",_xlfn.XLOOKUP($H952,'RAW Data'!$E:$E,'RAW Data'!$F:$F,"Unmapped")))</f>
        <v/>
      </c>
      <c r="K952" s="19" t="str">
        <f t="shared" si="184"/>
        <v/>
      </c>
      <c r="M952" s="21" t="str">
        <f t="shared" si="185"/>
        <v/>
      </c>
      <c r="N952" s="21" t="str">
        <f t="shared" si="186"/>
        <v/>
      </c>
      <c r="P952" s="22" t="s">
        <v>475</v>
      </c>
      <c r="Q952" s="23">
        <v>948</v>
      </c>
      <c r="R952" s="23" t="str">
        <f>IF($C$3="Live Paste",IF($P952="","",$P952&amp;""),IF($AD$3="","",INDEX('Extraction History'!$A$3:$DT$9102,$Q952,$AD$3)&amp;""))</f>
        <v> 05:11:40  00:00:00 9 June 2026 08:42 · 05:17:12</v>
      </c>
      <c r="S952" s="23">
        <f t="shared" si="193"/>
        <v>5685</v>
      </c>
      <c r="T952" s="23" t="str">
        <f t="shared" si="187"/>
        <v/>
      </c>
      <c r="U952" s="23" t="str">
        <f t="shared" si="188"/>
        <v/>
      </c>
      <c r="V952" s="24" t="str">
        <f t="shared" si="189"/>
        <v/>
      </c>
      <c r="W952" s="23">
        <f t="shared" si="194"/>
        <v>5686</v>
      </c>
      <c r="X952" s="23" t="str">
        <f t="shared" si="190"/>
        <v/>
      </c>
      <c r="Y952" s="23" t="str">
        <f t="shared" si="191"/>
        <v/>
      </c>
      <c r="Z952" s="23" t="str">
        <f t="shared" si="192"/>
        <v/>
      </c>
      <c r="AA952" s="25" t="str">
        <f>IF($U952="","",IF(COUNTIF(HC!$C:$C,$U952)&gt;0,"Y",IF(COUNTIF($U$5:$U952,$U952)=1,"N","dup")))</f>
        <v/>
      </c>
    </row>
    <row r="953" spans="1:27" x14ac:dyDescent="0.3">
      <c r="A953" s="19" t="str">
        <f>IF(INDEX('Agents Shift'!$B:$B,ROW())="","",INDEX('Agents Shift'!$B:$B,ROW()))</f>
        <v/>
      </c>
      <c r="B953" s="20" t="str">
        <f>IF($A953="","",_xlfn.XLOOKUP($A953,HC!$A:$A,HC!$B:$B,""))</f>
        <v/>
      </c>
      <c r="C953" s="19" t="str">
        <f>IF($A953="","",_xlfn.XLOOKUP($A953,HC!$A:$A,HC!$E:$E,""))</f>
        <v/>
      </c>
      <c r="D953" s="20" t="str">
        <f>IF($A953="","",_xlfn.XLOOKUP($A953,HC!$A:$A,HC!$D:$D,""))</f>
        <v/>
      </c>
      <c r="E953" s="68" t="str">
        <f>IF(OR($A953="",$AE$3=""),"",IFERROR(IF(ISBLANK(INDEX('Agents Shift'!$F:$S,MATCH($A953,'Agents Shift'!$B:$B,0),$AE$3)),"",INDEX('Agents Shift'!$F:$S,MATCH($A953,'Agents Shift'!$B:$B,0),$AE$3)),""))</f>
        <v/>
      </c>
      <c r="F953" s="68" t="str">
        <f>IF(OR($A953="",$AE$3=""),"",IFERROR(IF(ISBLANK(INDEX('Agents Shift'!$F:$S,MATCH($A953,'Agents Shift'!$B:$B,0),$AE$3+1)),"",INDEX('Agents Shift'!$F:$S,MATCH($A953,'Agents Shift'!$B:$B,0),$AE$3+1)),""))</f>
        <v/>
      </c>
      <c r="G953" s="20" t="str">
        <f>IF($A953="","",_xlfn.XLOOKUP($A953,HC!$A:$A,HC!$C:$C,""))</f>
        <v/>
      </c>
      <c r="H953" s="20" t="str">
        <f t="shared" si="182"/>
        <v/>
      </c>
      <c r="I953" s="19" t="str">
        <f t="shared" si="183"/>
        <v/>
      </c>
      <c r="J953" s="19" t="str">
        <f>IF(OR($A953="",$H953=""),"",IF($H953="Not in Web Tool","Unmatched",_xlfn.XLOOKUP($H953,'RAW Data'!$E:$E,'RAW Data'!$F:$F,"Unmapped")))</f>
        <v/>
      </c>
      <c r="K953" s="19" t="str">
        <f t="shared" si="184"/>
        <v/>
      </c>
      <c r="M953" s="21" t="str">
        <f t="shared" si="185"/>
        <v/>
      </c>
      <c r="N953" s="21" t="str">
        <f t="shared" si="186"/>
        <v/>
      </c>
      <c r="P953" s="22" t="s">
        <v>34</v>
      </c>
      <c r="Q953" s="23">
        <v>949</v>
      </c>
      <c r="R953" s="23" t="str">
        <f>IF($C$3="Live Paste",IF($P953="","",$P953&amp;""),IF($AD$3="","",INDEX('Extraction History'!$A$3:$DT$9102,$Q953,$AD$3)&amp;""))</f>
        <v>Employee State</v>
      </c>
      <c r="S953" s="23">
        <f t="shared" si="193"/>
        <v>5691</v>
      </c>
      <c r="T953" s="23" t="str">
        <f t="shared" si="187"/>
        <v/>
      </c>
      <c r="U953" s="23" t="str">
        <f t="shared" si="188"/>
        <v/>
      </c>
      <c r="V953" s="24" t="str">
        <f t="shared" si="189"/>
        <v/>
      </c>
      <c r="W953" s="23">
        <f t="shared" si="194"/>
        <v>5692</v>
      </c>
      <c r="X953" s="23" t="str">
        <f t="shared" si="190"/>
        <v/>
      </c>
      <c r="Y953" s="23" t="str">
        <f t="shared" si="191"/>
        <v/>
      </c>
      <c r="Z953" s="23" t="str">
        <f t="shared" si="192"/>
        <v/>
      </c>
      <c r="AA953" s="25" t="str">
        <f>IF($U953="","",IF(COUNTIF(HC!$C:$C,$U953)&gt;0,"Y",IF(COUNTIF($U$5:$U953,$U953)=1,"N","dup")))</f>
        <v/>
      </c>
    </row>
    <row r="954" spans="1:27" x14ac:dyDescent="0.3">
      <c r="A954" s="19" t="str">
        <f>IF(INDEX('Agents Shift'!$B:$B,ROW())="","",INDEX('Agents Shift'!$B:$B,ROW()))</f>
        <v/>
      </c>
      <c r="B954" s="20" t="str">
        <f>IF($A954="","",_xlfn.XLOOKUP($A954,HC!$A:$A,HC!$B:$B,""))</f>
        <v/>
      </c>
      <c r="C954" s="19" t="str">
        <f>IF($A954="","",_xlfn.XLOOKUP($A954,HC!$A:$A,HC!$E:$E,""))</f>
        <v/>
      </c>
      <c r="D954" s="20" t="str">
        <f>IF($A954="","",_xlfn.XLOOKUP($A954,HC!$A:$A,HC!$D:$D,""))</f>
        <v/>
      </c>
      <c r="E954" s="68" t="str">
        <f>IF(OR($A954="",$AE$3=""),"",IFERROR(IF(ISBLANK(INDEX('Agents Shift'!$F:$S,MATCH($A954,'Agents Shift'!$B:$B,0),$AE$3)),"",INDEX('Agents Shift'!$F:$S,MATCH($A954,'Agents Shift'!$B:$B,0),$AE$3)),""))</f>
        <v/>
      </c>
      <c r="F954" s="68" t="str">
        <f>IF(OR($A954="",$AE$3=""),"",IFERROR(IF(ISBLANK(INDEX('Agents Shift'!$F:$S,MATCH($A954,'Agents Shift'!$B:$B,0),$AE$3+1)),"",INDEX('Agents Shift'!$F:$S,MATCH($A954,'Agents Shift'!$B:$B,0),$AE$3+1)),""))</f>
        <v/>
      </c>
      <c r="G954" s="20" t="str">
        <f>IF($A954="","",_xlfn.XLOOKUP($A954,HC!$A:$A,HC!$C:$C,""))</f>
        <v/>
      </c>
      <c r="H954" s="20" t="str">
        <f t="shared" si="182"/>
        <v/>
      </c>
      <c r="I954" s="19" t="str">
        <f t="shared" si="183"/>
        <v/>
      </c>
      <c r="J954" s="19" t="str">
        <f>IF(OR($A954="",$H954=""),"",IF($H954="Not in Web Tool","Unmatched",_xlfn.XLOOKUP($H954,'RAW Data'!$E:$E,'RAW Data'!$F:$F,"Unmapped")))</f>
        <v/>
      </c>
      <c r="K954" s="19" t="str">
        <f t="shared" si="184"/>
        <v/>
      </c>
      <c r="M954" s="21" t="str">
        <f t="shared" si="185"/>
        <v/>
      </c>
      <c r="N954" s="21" t="str">
        <f t="shared" si="186"/>
        <v/>
      </c>
      <c r="P954" s="22" t="s">
        <v>39</v>
      </c>
      <c r="Q954" s="23">
        <v>950</v>
      </c>
      <c r="R954" s="23" t="str">
        <f>IF($C$3="Live Paste",IF($P954="","",$P954&amp;""),IF($AD$3="","",INDEX('Extraction History'!$A$3:$DT$9102,$Q954,$AD$3)&amp;""))</f>
        <v>DA</v>
      </c>
      <c r="S954" s="23">
        <f t="shared" si="193"/>
        <v>5697</v>
      </c>
      <c r="T954" s="23" t="str">
        <f t="shared" si="187"/>
        <v/>
      </c>
      <c r="U954" s="23" t="str">
        <f t="shared" si="188"/>
        <v/>
      </c>
      <c r="V954" s="24" t="str">
        <f t="shared" si="189"/>
        <v/>
      </c>
      <c r="W954" s="23">
        <f t="shared" si="194"/>
        <v>5698</v>
      </c>
      <c r="X954" s="23" t="str">
        <f t="shared" si="190"/>
        <v/>
      </c>
      <c r="Y954" s="23" t="str">
        <f t="shared" si="191"/>
        <v/>
      </c>
      <c r="Z954" s="23" t="str">
        <f t="shared" si="192"/>
        <v/>
      </c>
      <c r="AA954" s="25" t="str">
        <f>IF($U954="","",IF(COUNTIF(HC!$C:$C,$U954)&gt;0,"Y",IF(COUNTIF($U$5:$U954,$U954)=1,"N","dup")))</f>
        <v/>
      </c>
    </row>
    <row r="955" spans="1:27" x14ac:dyDescent="0.3">
      <c r="A955" s="19" t="str">
        <f>IF(INDEX('Agents Shift'!$B:$B,ROW())="","",INDEX('Agents Shift'!$B:$B,ROW()))</f>
        <v/>
      </c>
      <c r="B955" s="20" t="str">
        <f>IF($A955="","",_xlfn.XLOOKUP($A955,HC!$A:$A,HC!$B:$B,""))</f>
        <v/>
      </c>
      <c r="C955" s="19" t="str">
        <f>IF($A955="","",_xlfn.XLOOKUP($A955,HC!$A:$A,HC!$E:$E,""))</f>
        <v/>
      </c>
      <c r="D955" s="20" t="str">
        <f>IF($A955="","",_xlfn.XLOOKUP($A955,HC!$A:$A,HC!$D:$D,""))</f>
        <v/>
      </c>
      <c r="E955" s="68" t="str">
        <f>IF(OR($A955="",$AE$3=""),"",IFERROR(IF(ISBLANK(INDEX('Agents Shift'!$F:$S,MATCH($A955,'Agents Shift'!$B:$B,0),$AE$3)),"",INDEX('Agents Shift'!$F:$S,MATCH($A955,'Agents Shift'!$B:$B,0),$AE$3)),""))</f>
        <v/>
      </c>
      <c r="F955" s="68" t="str">
        <f>IF(OR($A955="",$AE$3=""),"",IFERROR(IF(ISBLANK(INDEX('Agents Shift'!$F:$S,MATCH($A955,'Agents Shift'!$B:$B,0),$AE$3+1)),"",INDEX('Agents Shift'!$F:$S,MATCH($A955,'Agents Shift'!$B:$B,0),$AE$3+1)),""))</f>
        <v/>
      </c>
      <c r="G955" s="20" t="str">
        <f>IF($A955="","",_xlfn.XLOOKUP($A955,HC!$A:$A,HC!$C:$C,""))</f>
        <v/>
      </c>
      <c r="H955" s="20" t="str">
        <f t="shared" si="182"/>
        <v/>
      </c>
      <c r="I955" s="19" t="str">
        <f t="shared" si="183"/>
        <v/>
      </c>
      <c r="J955" s="19" t="str">
        <f>IF(OR($A955="",$H955=""),"",IF($H955="Not in Web Tool","Unmatched",_xlfn.XLOOKUP($H955,'RAW Data'!$E:$E,'RAW Data'!$F:$F,"Unmapped")))</f>
        <v/>
      </c>
      <c r="K955" s="19" t="str">
        <f t="shared" si="184"/>
        <v/>
      </c>
      <c r="M955" s="21" t="str">
        <f t="shared" si="185"/>
        <v/>
      </c>
      <c r="N955" s="21" t="str">
        <f t="shared" si="186"/>
        <v/>
      </c>
      <c r="P955" s="22" t="s">
        <v>476</v>
      </c>
      <c r="Q955" s="23">
        <v>951</v>
      </c>
      <c r="R955" s="23" t="str">
        <f>IF($C$3="Live Paste",IF($P955="","",$P955&amp;""),IF($AD$3="","",INDEX('Extraction History'!$A$3:$DT$9102,$Q955,$AD$3)&amp;""))</f>
        <v>Dummy_USR 22 29124</v>
      </c>
      <c r="S955" s="23">
        <f t="shared" si="193"/>
        <v>5703</v>
      </c>
      <c r="T955" s="23" t="str">
        <f t="shared" si="187"/>
        <v/>
      </c>
      <c r="U955" s="23" t="str">
        <f t="shared" si="188"/>
        <v/>
      </c>
      <c r="V955" s="24" t="str">
        <f t="shared" si="189"/>
        <v/>
      </c>
      <c r="W955" s="23">
        <f t="shared" si="194"/>
        <v>5704</v>
      </c>
      <c r="X955" s="23" t="str">
        <f t="shared" si="190"/>
        <v/>
      </c>
      <c r="Y955" s="23" t="str">
        <f t="shared" si="191"/>
        <v/>
      </c>
      <c r="Z955" s="23" t="str">
        <f t="shared" si="192"/>
        <v/>
      </c>
      <c r="AA955" s="25" t="str">
        <f>IF($U955="","",IF(COUNTIF(HC!$C:$C,$U955)&gt;0,"Y",IF(COUNTIF($U$5:$U955,$U955)=1,"N","dup")))</f>
        <v/>
      </c>
    </row>
    <row r="956" spans="1:27" x14ac:dyDescent="0.3">
      <c r="A956" s="19" t="str">
        <f>IF(INDEX('Agents Shift'!$B:$B,ROW())="","",INDEX('Agents Shift'!$B:$B,ROW()))</f>
        <v/>
      </c>
      <c r="B956" s="20" t="str">
        <f>IF($A956="","",_xlfn.XLOOKUP($A956,HC!$A:$A,HC!$B:$B,""))</f>
        <v/>
      </c>
      <c r="C956" s="19" t="str">
        <f>IF($A956="","",_xlfn.XLOOKUP($A956,HC!$A:$A,HC!$E:$E,""))</f>
        <v/>
      </c>
      <c r="D956" s="20" t="str">
        <f>IF($A956="","",_xlfn.XLOOKUP($A956,HC!$A:$A,HC!$D:$D,""))</f>
        <v/>
      </c>
      <c r="E956" s="68" t="str">
        <f>IF(OR($A956="",$AE$3=""),"",IFERROR(IF(ISBLANK(INDEX('Agents Shift'!$F:$S,MATCH($A956,'Agents Shift'!$B:$B,0),$AE$3)),"",INDEX('Agents Shift'!$F:$S,MATCH($A956,'Agents Shift'!$B:$B,0),$AE$3)),""))</f>
        <v/>
      </c>
      <c r="F956" s="68" t="str">
        <f>IF(OR($A956="",$AE$3=""),"",IFERROR(IF(ISBLANK(INDEX('Agents Shift'!$F:$S,MATCH($A956,'Agents Shift'!$B:$B,0),$AE$3+1)),"",INDEX('Agents Shift'!$F:$S,MATCH($A956,'Agents Shift'!$B:$B,0),$AE$3+1)),""))</f>
        <v/>
      </c>
      <c r="G956" s="20" t="str">
        <f>IF($A956="","",_xlfn.XLOOKUP($A956,HC!$A:$A,HC!$C:$C,""))</f>
        <v/>
      </c>
      <c r="H956" s="20" t="str">
        <f t="shared" si="182"/>
        <v/>
      </c>
      <c r="I956" s="19" t="str">
        <f t="shared" si="183"/>
        <v/>
      </c>
      <c r="J956" s="19" t="str">
        <f>IF(OR($A956="",$H956=""),"",IF($H956="Not in Web Tool","Unmatched",_xlfn.XLOOKUP($H956,'RAW Data'!$E:$E,'RAW Data'!$F:$F,"Unmapped")))</f>
        <v/>
      </c>
      <c r="K956" s="19" t="str">
        <f t="shared" si="184"/>
        <v/>
      </c>
      <c r="M956" s="21" t="str">
        <f t="shared" si="185"/>
        <v/>
      </c>
      <c r="N956" s="21" t="str">
        <f t="shared" si="186"/>
        <v/>
      </c>
      <c r="P956" s="22" t="s">
        <v>477</v>
      </c>
      <c r="Q956" s="23">
        <v>952</v>
      </c>
      <c r="R956" s="23" t="str">
        <f>IF($C$3="Live Paste",IF($P956="","",$P956&amp;""),IF($AD$3="","",INDEX('Extraction History'!$A$3:$DT$9102,$Q956,$AD$3)&amp;""))</f>
        <v>Ops · 01:13:16</v>
      </c>
      <c r="S956" s="23">
        <f t="shared" si="193"/>
        <v>5709</v>
      </c>
      <c r="T956" s="23" t="str">
        <f t="shared" si="187"/>
        <v/>
      </c>
      <c r="U956" s="23" t="str">
        <f t="shared" si="188"/>
        <v/>
      </c>
      <c r="V956" s="24" t="str">
        <f t="shared" si="189"/>
        <v/>
      </c>
      <c r="W956" s="23">
        <f t="shared" si="194"/>
        <v>5710</v>
      </c>
      <c r="X956" s="23" t="str">
        <f t="shared" si="190"/>
        <v/>
      </c>
      <c r="Y956" s="23" t="str">
        <f t="shared" si="191"/>
        <v/>
      </c>
      <c r="Z956" s="23" t="str">
        <f t="shared" si="192"/>
        <v/>
      </c>
      <c r="AA956" s="25" t="str">
        <f>IF($U956="","",IF(COUNTIF(HC!$C:$C,$U956)&gt;0,"Y",IF(COUNTIF($U$5:$U956,$U956)=1,"N","dup")))</f>
        <v/>
      </c>
    </row>
    <row r="957" spans="1:27" x14ac:dyDescent="0.3">
      <c r="A957" s="19" t="str">
        <f>IF(INDEX('Agents Shift'!$B:$B,ROW())="","",INDEX('Agents Shift'!$B:$B,ROW()))</f>
        <v/>
      </c>
      <c r="B957" s="20" t="str">
        <f>IF($A957="","",_xlfn.XLOOKUP($A957,HC!$A:$A,HC!$B:$B,""))</f>
        <v/>
      </c>
      <c r="C957" s="19" t="str">
        <f>IF($A957="","",_xlfn.XLOOKUP($A957,HC!$A:$A,HC!$E:$E,""))</f>
        <v/>
      </c>
      <c r="D957" s="20" t="str">
        <f>IF($A957="","",_xlfn.XLOOKUP($A957,HC!$A:$A,HC!$D:$D,""))</f>
        <v/>
      </c>
      <c r="E957" s="68" t="str">
        <f>IF(OR($A957="",$AE$3=""),"",IFERROR(IF(ISBLANK(INDEX('Agents Shift'!$F:$S,MATCH($A957,'Agents Shift'!$B:$B,0),$AE$3)),"",INDEX('Agents Shift'!$F:$S,MATCH($A957,'Agents Shift'!$B:$B,0),$AE$3)),""))</f>
        <v/>
      </c>
      <c r="F957" s="68" t="str">
        <f>IF(OR($A957="",$AE$3=""),"",IFERROR(IF(ISBLANK(INDEX('Agents Shift'!$F:$S,MATCH($A957,'Agents Shift'!$B:$B,0),$AE$3+1)),"",INDEX('Agents Shift'!$F:$S,MATCH($A957,'Agents Shift'!$B:$B,0),$AE$3+1)),""))</f>
        <v/>
      </c>
      <c r="G957" s="20" t="str">
        <f>IF($A957="","",_xlfn.XLOOKUP($A957,HC!$A:$A,HC!$C:$C,""))</f>
        <v/>
      </c>
      <c r="H957" s="20" t="str">
        <f t="shared" si="182"/>
        <v/>
      </c>
      <c r="I957" s="19" t="str">
        <f t="shared" si="183"/>
        <v/>
      </c>
      <c r="J957" s="19" t="str">
        <f>IF(OR($A957="",$H957=""),"",IF($H957="Not in Web Tool","Unmatched",_xlfn.XLOOKUP($H957,'RAW Data'!$E:$E,'RAW Data'!$F:$F,"Unmapped")))</f>
        <v/>
      </c>
      <c r="K957" s="19" t="str">
        <f t="shared" si="184"/>
        <v/>
      </c>
      <c r="M957" s="21" t="str">
        <f t="shared" si="185"/>
        <v/>
      </c>
      <c r="N957" s="21" t="str">
        <f t="shared" si="186"/>
        <v/>
      </c>
      <c r="P957" s="22" t="s">
        <v>119</v>
      </c>
      <c r="Q957" s="23">
        <v>953</v>
      </c>
      <c r="R957" s="23" t="str">
        <f>IF($C$3="Live Paste",IF($P957="","",$P957&amp;""),IF($AD$3="","",INDEX('Extraction History'!$A$3:$DT$9102,$Q957,$AD$3)&amp;""))</f>
        <v> 0  0  0</v>
      </c>
      <c r="S957" s="23">
        <f t="shared" si="193"/>
        <v>5715</v>
      </c>
      <c r="T957" s="23" t="str">
        <f t="shared" si="187"/>
        <v/>
      </c>
      <c r="U957" s="23" t="str">
        <f t="shared" si="188"/>
        <v/>
      </c>
      <c r="V957" s="24" t="str">
        <f t="shared" si="189"/>
        <v/>
      </c>
      <c r="W957" s="23">
        <f t="shared" si="194"/>
        <v>5716</v>
      </c>
      <c r="X957" s="23" t="str">
        <f t="shared" si="190"/>
        <v/>
      </c>
      <c r="Y957" s="23" t="str">
        <f t="shared" si="191"/>
        <v/>
      </c>
      <c r="Z957" s="23" t="str">
        <f t="shared" si="192"/>
        <v/>
      </c>
      <c r="AA957" s="25" t="str">
        <f>IF($U957="","",IF(COUNTIF(HC!$C:$C,$U957)&gt;0,"Y",IF(COUNTIF($U$5:$U957,$U957)=1,"N","dup")))</f>
        <v/>
      </c>
    </row>
    <row r="958" spans="1:27" x14ac:dyDescent="0.3">
      <c r="A958" s="19" t="str">
        <f>IF(INDEX('Agents Shift'!$B:$B,ROW())="","",INDEX('Agents Shift'!$B:$B,ROW()))</f>
        <v/>
      </c>
      <c r="B958" s="20" t="str">
        <f>IF($A958="","",_xlfn.XLOOKUP($A958,HC!$A:$A,HC!$B:$B,""))</f>
        <v/>
      </c>
      <c r="C958" s="19" t="str">
        <f>IF($A958="","",_xlfn.XLOOKUP($A958,HC!$A:$A,HC!$E:$E,""))</f>
        <v/>
      </c>
      <c r="D958" s="20" t="str">
        <f>IF($A958="","",_xlfn.XLOOKUP($A958,HC!$A:$A,HC!$D:$D,""))</f>
        <v/>
      </c>
      <c r="E958" s="68" t="str">
        <f>IF(OR($A958="",$AE$3=""),"",IFERROR(IF(ISBLANK(INDEX('Agents Shift'!$F:$S,MATCH($A958,'Agents Shift'!$B:$B,0),$AE$3)),"",INDEX('Agents Shift'!$F:$S,MATCH($A958,'Agents Shift'!$B:$B,0),$AE$3)),""))</f>
        <v/>
      </c>
      <c r="F958" s="68" t="str">
        <f>IF(OR($A958="",$AE$3=""),"",IFERROR(IF(ISBLANK(INDEX('Agents Shift'!$F:$S,MATCH($A958,'Agents Shift'!$B:$B,0),$AE$3+1)),"",INDEX('Agents Shift'!$F:$S,MATCH($A958,'Agents Shift'!$B:$B,0),$AE$3+1)),""))</f>
        <v/>
      </c>
      <c r="G958" s="20" t="str">
        <f>IF($A958="","",_xlfn.XLOOKUP($A958,HC!$A:$A,HC!$C:$C,""))</f>
        <v/>
      </c>
      <c r="H958" s="20" t="str">
        <f t="shared" si="182"/>
        <v/>
      </c>
      <c r="I958" s="19" t="str">
        <f t="shared" si="183"/>
        <v/>
      </c>
      <c r="J958" s="19" t="str">
        <f>IF(OR($A958="",$H958=""),"",IF($H958="Not in Web Tool","Unmatched",_xlfn.XLOOKUP($H958,'RAW Data'!$E:$E,'RAW Data'!$F:$F,"Unmapped")))</f>
        <v/>
      </c>
      <c r="K958" s="19" t="str">
        <f t="shared" si="184"/>
        <v/>
      </c>
      <c r="M958" s="21" t="str">
        <f t="shared" si="185"/>
        <v/>
      </c>
      <c r="N958" s="21" t="str">
        <f t="shared" si="186"/>
        <v/>
      </c>
      <c r="P958" s="22" t="s">
        <v>478</v>
      </c>
      <c r="Q958" s="23">
        <v>954</v>
      </c>
      <c r="R958" s="23" t="str">
        <f>IF($C$3="Live Paste",IF($P958="","",$P958&amp;""),IF($AD$3="","",INDEX('Extraction History'!$A$3:$DT$9102,$Q958,$AD$3)&amp;""))</f>
        <v> 03:51:10  00:00:00 9 June 2026 08:55 · 03:04:26</v>
      </c>
      <c r="S958" s="23">
        <f t="shared" si="193"/>
        <v>5721</v>
      </c>
      <c r="T958" s="23" t="str">
        <f t="shared" si="187"/>
        <v/>
      </c>
      <c r="U958" s="23" t="str">
        <f t="shared" si="188"/>
        <v/>
      </c>
      <c r="V958" s="24" t="str">
        <f t="shared" si="189"/>
        <v/>
      </c>
      <c r="W958" s="23">
        <f t="shared" si="194"/>
        <v>5722</v>
      </c>
      <c r="X958" s="23" t="str">
        <f t="shared" si="190"/>
        <v/>
      </c>
      <c r="Y958" s="23" t="str">
        <f t="shared" si="191"/>
        <v/>
      </c>
      <c r="Z958" s="23" t="str">
        <f t="shared" si="192"/>
        <v/>
      </c>
      <c r="AA958" s="25" t="str">
        <f>IF($U958="","",IF(COUNTIF(HC!$C:$C,$U958)&gt;0,"Y",IF(COUNTIF($U$5:$U958,$U958)=1,"N","dup")))</f>
        <v/>
      </c>
    </row>
    <row r="959" spans="1:27" x14ac:dyDescent="0.3">
      <c r="A959" s="19" t="str">
        <f>IF(INDEX('Agents Shift'!$B:$B,ROW())="","",INDEX('Agents Shift'!$B:$B,ROW()))</f>
        <v/>
      </c>
      <c r="B959" s="20" t="str">
        <f>IF($A959="","",_xlfn.XLOOKUP($A959,HC!$A:$A,HC!$B:$B,""))</f>
        <v/>
      </c>
      <c r="C959" s="19" t="str">
        <f>IF($A959="","",_xlfn.XLOOKUP($A959,HC!$A:$A,HC!$E:$E,""))</f>
        <v/>
      </c>
      <c r="D959" s="20" t="str">
        <f>IF($A959="","",_xlfn.XLOOKUP($A959,HC!$A:$A,HC!$D:$D,""))</f>
        <v/>
      </c>
      <c r="E959" s="68" t="str">
        <f>IF(OR($A959="",$AE$3=""),"",IFERROR(IF(ISBLANK(INDEX('Agents Shift'!$F:$S,MATCH($A959,'Agents Shift'!$B:$B,0),$AE$3)),"",INDEX('Agents Shift'!$F:$S,MATCH($A959,'Agents Shift'!$B:$B,0),$AE$3)),""))</f>
        <v/>
      </c>
      <c r="F959" s="68" t="str">
        <f>IF(OR($A959="",$AE$3=""),"",IFERROR(IF(ISBLANK(INDEX('Agents Shift'!$F:$S,MATCH($A959,'Agents Shift'!$B:$B,0),$AE$3+1)),"",INDEX('Agents Shift'!$F:$S,MATCH($A959,'Agents Shift'!$B:$B,0),$AE$3+1)),""))</f>
        <v/>
      </c>
      <c r="G959" s="20" t="str">
        <f>IF($A959="","",_xlfn.XLOOKUP($A959,HC!$A:$A,HC!$C:$C,""))</f>
        <v/>
      </c>
      <c r="H959" s="20" t="str">
        <f t="shared" si="182"/>
        <v/>
      </c>
      <c r="I959" s="19" t="str">
        <f t="shared" si="183"/>
        <v/>
      </c>
      <c r="J959" s="19" t="str">
        <f>IF(OR($A959="",$H959=""),"",IF($H959="Not in Web Tool","Unmatched",_xlfn.XLOOKUP($H959,'RAW Data'!$E:$E,'RAW Data'!$F:$F,"Unmapped")))</f>
        <v/>
      </c>
      <c r="K959" s="19" t="str">
        <f t="shared" si="184"/>
        <v/>
      </c>
      <c r="M959" s="21" t="str">
        <f t="shared" si="185"/>
        <v/>
      </c>
      <c r="N959" s="21" t="str">
        <f t="shared" si="186"/>
        <v/>
      </c>
      <c r="P959" s="22" t="s">
        <v>34</v>
      </c>
      <c r="Q959" s="23">
        <v>955</v>
      </c>
      <c r="R959" s="23" t="str">
        <f>IF($C$3="Live Paste",IF($P959="","",$P959&amp;""),IF($AD$3="","",INDEX('Extraction History'!$A$3:$DT$9102,$Q959,$AD$3)&amp;""))</f>
        <v>Employee State</v>
      </c>
      <c r="S959" s="23">
        <f t="shared" si="193"/>
        <v>5727</v>
      </c>
      <c r="T959" s="23" t="str">
        <f t="shared" si="187"/>
        <v/>
      </c>
      <c r="U959" s="23" t="str">
        <f t="shared" si="188"/>
        <v/>
      </c>
      <c r="V959" s="24" t="str">
        <f t="shared" si="189"/>
        <v/>
      </c>
      <c r="W959" s="23">
        <f t="shared" si="194"/>
        <v>5728</v>
      </c>
      <c r="X959" s="23" t="str">
        <f t="shared" si="190"/>
        <v/>
      </c>
      <c r="Y959" s="23" t="str">
        <f t="shared" si="191"/>
        <v/>
      </c>
      <c r="Z959" s="23" t="str">
        <f t="shared" si="192"/>
        <v/>
      </c>
      <c r="AA959" s="25" t="str">
        <f>IF($U959="","",IF(COUNTIF(HC!$C:$C,$U959)&gt;0,"Y",IF(COUNTIF($U$5:$U959,$U959)=1,"N","dup")))</f>
        <v/>
      </c>
    </row>
    <row r="960" spans="1:27" x14ac:dyDescent="0.3">
      <c r="A960" s="19" t="str">
        <f>IF(INDEX('Agents Shift'!$B:$B,ROW())="","",INDEX('Agents Shift'!$B:$B,ROW()))</f>
        <v/>
      </c>
      <c r="B960" s="20" t="str">
        <f>IF($A960="","",_xlfn.XLOOKUP($A960,HC!$A:$A,HC!$B:$B,""))</f>
        <v/>
      </c>
      <c r="C960" s="19" t="str">
        <f>IF($A960="","",_xlfn.XLOOKUP($A960,HC!$A:$A,HC!$E:$E,""))</f>
        <v/>
      </c>
      <c r="D960" s="20" t="str">
        <f>IF($A960="","",_xlfn.XLOOKUP($A960,HC!$A:$A,HC!$D:$D,""))</f>
        <v/>
      </c>
      <c r="E960" s="68" t="str">
        <f>IF(OR($A960="",$AE$3=""),"",IFERROR(IF(ISBLANK(INDEX('Agents Shift'!$F:$S,MATCH($A960,'Agents Shift'!$B:$B,0),$AE$3)),"",INDEX('Agents Shift'!$F:$S,MATCH($A960,'Agents Shift'!$B:$B,0),$AE$3)),""))</f>
        <v/>
      </c>
      <c r="F960" s="68" t="str">
        <f>IF(OR($A960="",$AE$3=""),"",IFERROR(IF(ISBLANK(INDEX('Agents Shift'!$F:$S,MATCH($A960,'Agents Shift'!$B:$B,0),$AE$3+1)),"",INDEX('Agents Shift'!$F:$S,MATCH($A960,'Agents Shift'!$B:$B,0),$AE$3+1)),""))</f>
        <v/>
      </c>
      <c r="G960" s="20" t="str">
        <f>IF($A960="","",_xlfn.XLOOKUP($A960,HC!$A:$A,HC!$C:$C,""))</f>
        <v/>
      </c>
      <c r="H960" s="20" t="str">
        <f t="shared" si="182"/>
        <v/>
      </c>
      <c r="I960" s="19" t="str">
        <f t="shared" si="183"/>
        <v/>
      </c>
      <c r="J960" s="19" t="str">
        <f>IF(OR($A960="",$H960=""),"",IF($H960="Not in Web Tool","Unmatched",_xlfn.XLOOKUP($H960,'RAW Data'!$E:$E,'RAW Data'!$F:$F,"Unmapped")))</f>
        <v/>
      </c>
      <c r="K960" s="19" t="str">
        <f t="shared" si="184"/>
        <v/>
      </c>
      <c r="M960" s="21" t="str">
        <f t="shared" si="185"/>
        <v/>
      </c>
      <c r="N960" s="21" t="str">
        <f t="shared" si="186"/>
        <v/>
      </c>
      <c r="P960" s="22" t="s">
        <v>39</v>
      </c>
      <c r="Q960" s="23">
        <v>956</v>
      </c>
      <c r="R960" s="23" t="str">
        <f>IF($C$3="Live Paste",IF($P960="","",$P960&amp;""),IF($AD$3="","",INDEX('Extraction History'!$A$3:$DT$9102,$Q960,$AD$3)&amp;""))</f>
        <v>DA</v>
      </c>
      <c r="S960" s="23">
        <f t="shared" si="193"/>
        <v>5733</v>
      </c>
      <c r="T960" s="23" t="str">
        <f t="shared" si="187"/>
        <v/>
      </c>
      <c r="U960" s="23" t="str">
        <f t="shared" si="188"/>
        <v/>
      </c>
      <c r="V960" s="24" t="str">
        <f t="shared" si="189"/>
        <v/>
      </c>
      <c r="W960" s="23">
        <f t="shared" si="194"/>
        <v>5734</v>
      </c>
      <c r="X960" s="23" t="str">
        <f t="shared" si="190"/>
        <v/>
      </c>
      <c r="Y960" s="23" t="str">
        <f t="shared" si="191"/>
        <v/>
      </c>
      <c r="Z960" s="23" t="str">
        <f t="shared" si="192"/>
        <v/>
      </c>
      <c r="AA960" s="25" t="str">
        <f>IF($U960="","",IF(COUNTIF(HC!$C:$C,$U960)&gt;0,"Y",IF(COUNTIF($U$5:$U960,$U960)=1,"N","dup")))</f>
        <v/>
      </c>
    </row>
    <row r="961" spans="1:27" x14ac:dyDescent="0.3">
      <c r="A961" s="19" t="str">
        <f>IF(INDEX('Agents Shift'!$B:$B,ROW())="","",INDEX('Agents Shift'!$B:$B,ROW()))</f>
        <v/>
      </c>
      <c r="B961" s="20" t="str">
        <f>IF($A961="","",_xlfn.XLOOKUP($A961,HC!$A:$A,HC!$B:$B,""))</f>
        <v/>
      </c>
      <c r="C961" s="19" t="str">
        <f>IF($A961="","",_xlfn.XLOOKUP($A961,HC!$A:$A,HC!$E:$E,""))</f>
        <v/>
      </c>
      <c r="D961" s="20" t="str">
        <f>IF($A961="","",_xlfn.XLOOKUP($A961,HC!$A:$A,HC!$D:$D,""))</f>
        <v/>
      </c>
      <c r="E961" s="68" t="str">
        <f>IF(OR($A961="",$AE$3=""),"",IFERROR(IF(ISBLANK(INDEX('Agents Shift'!$F:$S,MATCH($A961,'Agents Shift'!$B:$B,0),$AE$3)),"",INDEX('Agents Shift'!$F:$S,MATCH($A961,'Agents Shift'!$B:$B,0),$AE$3)),""))</f>
        <v/>
      </c>
      <c r="F961" s="68" t="str">
        <f>IF(OR($A961="",$AE$3=""),"",IFERROR(IF(ISBLANK(INDEX('Agents Shift'!$F:$S,MATCH($A961,'Agents Shift'!$B:$B,0),$AE$3+1)),"",INDEX('Agents Shift'!$F:$S,MATCH($A961,'Agents Shift'!$B:$B,0),$AE$3+1)),""))</f>
        <v/>
      </c>
      <c r="G961" s="20" t="str">
        <f>IF($A961="","",_xlfn.XLOOKUP($A961,HC!$A:$A,HC!$C:$C,""))</f>
        <v/>
      </c>
      <c r="H961" s="20" t="str">
        <f t="shared" si="182"/>
        <v/>
      </c>
      <c r="I961" s="19" t="str">
        <f t="shared" si="183"/>
        <v/>
      </c>
      <c r="J961" s="19" t="str">
        <f>IF(OR($A961="",$H961=""),"",IF($H961="Not in Web Tool","Unmatched",_xlfn.XLOOKUP($H961,'RAW Data'!$E:$E,'RAW Data'!$F:$F,"Unmapped")))</f>
        <v/>
      </c>
      <c r="K961" s="19" t="str">
        <f t="shared" si="184"/>
        <v/>
      </c>
      <c r="M961" s="21" t="str">
        <f t="shared" si="185"/>
        <v/>
      </c>
      <c r="N961" s="21" t="str">
        <f t="shared" si="186"/>
        <v/>
      </c>
      <c r="P961" s="22" t="s">
        <v>479</v>
      </c>
      <c r="Q961" s="23">
        <v>957</v>
      </c>
      <c r="R961" s="23" t="str">
        <f>IF($C$3="Live Paste",IF($P961="","",$P961&amp;""),IF($AD$3="","",INDEX('Extraction History'!$A$3:$DT$9102,$Q961,$AD$3)&amp;""))</f>
        <v>Dummy_USR 21 29042</v>
      </c>
      <c r="S961" s="23">
        <f t="shared" si="193"/>
        <v>5739</v>
      </c>
      <c r="T961" s="23" t="str">
        <f t="shared" si="187"/>
        <v/>
      </c>
      <c r="U961" s="23" t="str">
        <f t="shared" si="188"/>
        <v/>
      </c>
      <c r="V961" s="24" t="str">
        <f t="shared" si="189"/>
        <v/>
      </c>
      <c r="W961" s="23">
        <f t="shared" si="194"/>
        <v>5740</v>
      </c>
      <c r="X961" s="23" t="str">
        <f t="shared" si="190"/>
        <v/>
      </c>
      <c r="Y961" s="23" t="str">
        <f t="shared" si="191"/>
        <v/>
      </c>
      <c r="Z961" s="23" t="str">
        <f t="shared" si="192"/>
        <v/>
      </c>
      <c r="AA961" s="25" t="str">
        <f>IF($U961="","",IF(COUNTIF(HC!$C:$C,$U961)&gt;0,"Y",IF(COUNTIF($U$5:$U961,$U961)=1,"N","dup")))</f>
        <v/>
      </c>
    </row>
    <row r="962" spans="1:27" x14ac:dyDescent="0.3">
      <c r="A962" s="19" t="str">
        <f>IF(INDEX('Agents Shift'!$B:$B,ROW())="","",INDEX('Agents Shift'!$B:$B,ROW()))</f>
        <v/>
      </c>
      <c r="B962" s="20" t="str">
        <f>IF($A962="","",_xlfn.XLOOKUP($A962,HC!$A:$A,HC!$B:$B,""))</f>
        <v/>
      </c>
      <c r="C962" s="19" t="str">
        <f>IF($A962="","",_xlfn.XLOOKUP($A962,HC!$A:$A,HC!$E:$E,""))</f>
        <v/>
      </c>
      <c r="D962" s="20" t="str">
        <f>IF($A962="","",_xlfn.XLOOKUP($A962,HC!$A:$A,HC!$D:$D,""))</f>
        <v/>
      </c>
      <c r="E962" s="68" t="str">
        <f>IF(OR($A962="",$AE$3=""),"",IFERROR(IF(ISBLANK(INDEX('Agents Shift'!$F:$S,MATCH($A962,'Agents Shift'!$B:$B,0),$AE$3)),"",INDEX('Agents Shift'!$F:$S,MATCH($A962,'Agents Shift'!$B:$B,0),$AE$3)),""))</f>
        <v/>
      </c>
      <c r="F962" s="68" t="str">
        <f>IF(OR($A962="",$AE$3=""),"",IFERROR(IF(ISBLANK(INDEX('Agents Shift'!$F:$S,MATCH($A962,'Agents Shift'!$B:$B,0),$AE$3+1)),"",INDEX('Agents Shift'!$F:$S,MATCH($A962,'Agents Shift'!$B:$B,0),$AE$3+1)),""))</f>
        <v/>
      </c>
      <c r="G962" s="20" t="str">
        <f>IF($A962="","",_xlfn.XLOOKUP($A962,HC!$A:$A,HC!$C:$C,""))</f>
        <v/>
      </c>
      <c r="H962" s="20" t="str">
        <f t="shared" si="182"/>
        <v/>
      </c>
      <c r="I962" s="19" t="str">
        <f t="shared" si="183"/>
        <v/>
      </c>
      <c r="J962" s="19" t="str">
        <f>IF(OR($A962="",$H962=""),"",IF($H962="Not in Web Tool","Unmatched",_xlfn.XLOOKUP($H962,'RAW Data'!$E:$E,'RAW Data'!$F:$F,"Unmapped")))</f>
        <v/>
      </c>
      <c r="K962" s="19" t="str">
        <f t="shared" si="184"/>
        <v/>
      </c>
      <c r="M962" s="21" t="str">
        <f t="shared" si="185"/>
        <v/>
      </c>
      <c r="N962" s="21" t="str">
        <f t="shared" si="186"/>
        <v/>
      </c>
      <c r="P962" s="22" t="s">
        <v>480</v>
      </c>
      <c r="Q962" s="23">
        <v>958</v>
      </c>
      <c r="R962" s="23" t="str">
        <f>IF($C$3="Live Paste",IF($P962="","",$P962&amp;""),IF($AD$3="","",INDEX('Extraction History'!$A$3:$DT$9102,$Q962,$AD$3)&amp;""))</f>
        <v>Ops · 58:48</v>
      </c>
      <c r="S962" s="23">
        <f t="shared" si="193"/>
        <v>5745</v>
      </c>
      <c r="T962" s="23" t="str">
        <f t="shared" si="187"/>
        <v/>
      </c>
      <c r="U962" s="23" t="str">
        <f t="shared" si="188"/>
        <v/>
      </c>
      <c r="V962" s="24" t="str">
        <f t="shared" si="189"/>
        <v/>
      </c>
      <c r="W962" s="23">
        <f t="shared" si="194"/>
        <v>5746</v>
      </c>
      <c r="X962" s="23" t="str">
        <f t="shared" si="190"/>
        <v/>
      </c>
      <c r="Y962" s="23" t="str">
        <f t="shared" si="191"/>
        <v/>
      </c>
      <c r="Z962" s="23" t="str">
        <f t="shared" si="192"/>
        <v/>
      </c>
      <c r="AA962" s="25" t="str">
        <f>IF($U962="","",IF(COUNTIF(HC!$C:$C,$U962)&gt;0,"Y",IF(COUNTIF($U$5:$U962,$U962)=1,"N","dup")))</f>
        <v/>
      </c>
    </row>
    <row r="963" spans="1:27" x14ac:dyDescent="0.3">
      <c r="A963" s="19" t="str">
        <f>IF(INDEX('Agents Shift'!$B:$B,ROW())="","",INDEX('Agents Shift'!$B:$B,ROW()))</f>
        <v/>
      </c>
      <c r="B963" s="20" t="str">
        <f>IF($A963="","",_xlfn.XLOOKUP($A963,HC!$A:$A,HC!$B:$B,""))</f>
        <v/>
      </c>
      <c r="C963" s="19" t="str">
        <f>IF($A963="","",_xlfn.XLOOKUP($A963,HC!$A:$A,HC!$E:$E,""))</f>
        <v/>
      </c>
      <c r="D963" s="20" t="str">
        <f>IF($A963="","",_xlfn.XLOOKUP($A963,HC!$A:$A,HC!$D:$D,""))</f>
        <v/>
      </c>
      <c r="E963" s="68" t="str">
        <f>IF(OR($A963="",$AE$3=""),"",IFERROR(IF(ISBLANK(INDEX('Agents Shift'!$F:$S,MATCH($A963,'Agents Shift'!$B:$B,0),$AE$3)),"",INDEX('Agents Shift'!$F:$S,MATCH($A963,'Agents Shift'!$B:$B,0),$AE$3)),""))</f>
        <v/>
      </c>
      <c r="F963" s="68" t="str">
        <f>IF(OR($A963="",$AE$3=""),"",IFERROR(IF(ISBLANK(INDEX('Agents Shift'!$F:$S,MATCH($A963,'Agents Shift'!$B:$B,0),$AE$3+1)),"",INDEX('Agents Shift'!$F:$S,MATCH($A963,'Agents Shift'!$B:$B,0),$AE$3+1)),""))</f>
        <v/>
      </c>
      <c r="G963" s="20" t="str">
        <f>IF($A963="","",_xlfn.XLOOKUP($A963,HC!$A:$A,HC!$C:$C,""))</f>
        <v/>
      </c>
      <c r="H963" s="20" t="str">
        <f t="shared" si="182"/>
        <v/>
      </c>
      <c r="I963" s="19" t="str">
        <f t="shared" si="183"/>
        <v/>
      </c>
      <c r="J963" s="19" t="str">
        <f>IF(OR($A963="",$H963=""),"",IF($H963="Not in Web Tool","Unmatched",_xlfn.XLOOKUP($H963,'RAW Data'!$E:$E,'RAW Data'!$F:$F,"Unmapped")))</f>
        <v/>
      </c>
      <c r="K963" s="19" t="str">
        <f t="shared" si="184"/>
        <v/>
      </c>
      <c r="M963" s="21" t="str">
        <f t="shared" si="185"/>
        <v/>
      </c>
      <c r="N963" s="21" t="str">
        <f t="shared" si="186"/>
        <v/>
      </c>
      <c r="P963" s="22" t="s">
        <v>119</v>
      </c>
      <c r="Q963" s="23">
        <v>959</v>
      </c>
      <c r="R963" s="23" t="str">
        <f>IF($C$3="Live Paste",IF($P963="","",$P963&amp;""),IF($AD$3="","",INDEX('Extraction History'!$A$3:$DT$9102,$Q963,$AD$3)&amp;""))</f>
        <v> 0  0  0</v>
      </c>
      <c r="S963" s="23">
        <f t="shared" si="193"/>
        <v>5751</v>
      </c>
      <c r="T963" s="23" t="str">
        <f t="shared" si="187"/>
        <v/>
      </c>
      <c r="U963" s="23" t="str">
        <f t="shared" si="188"/>
        <v/>
      </c>
      <c r="V963" s="24" t="str">
        <f t="shared" si="189"/>
        <v/>
      </c>
      <c r="W963" s="23">
        <f t="shared" si="194"/>
        <v>5752</v>
      </c>
      <c r="X963" s="23" t="str">
        <f t="shared" si="190"/>
        <v/>
      </c>
      <c r="Y963" s="23" t="str">
        <f t="shared" si="191"/>
        <v/>
      </c>
      <c r="Z963" s="23" t="str">
        <f t="shared" si="192"/>
        <v/>
      </c>
      <c r="AA963" s="25" t="str">
        <f>IF($U963="","",IF(COUNTIF(HC!$C:$C,$U963)&gt;0,"Y",IF(COUNTIF($U$5:$U963,$U963)=1,"N","dup")))</f>
        <v/>
      </c>
    </row>
    <row r="964" spans="1:27" x14ac:dyDescent="0.3">
      <c r="A964" s="19" t="str">
        <f>IF(INDEX('Agents Shift'!$B:$B,ROW())="","",INDEX('Agents Shift'!$B:$B,ROW()))</f>
        <v/>
      </c>
      <c r="B964" s="20" t="str">
        <f>IF($A964="","",_xlfn.XLOOKUP($A964,HC!$A:$A,HC!$B:$B,""))</f>
        <v/>
      </c>
      <c r="C964" s="19" t="str">
        <f>IF($A964="","",_xlfn.XLOOKUP($A964,HC!$A:$A,HC!$E:$E,""))</f>
        <v/>
      </c>
      <c r="D964" s="20" t="str">
        <f>IF($A964="","",_xlfn.XLOOKUP($A964,HC!$A:$A,HC!$D:$D,""))</f>
        <v/>
      </c>
      <c r="E964" s="68" t="str">
        <f>IF(OR($A964="",$AE$3=""),"",IFERROR(IF(ISBLANK(INDEX('Agents Shift'!$F:$S,MATCH($A964,'Agents Shift'!$B:$B,0),$AE$3)),"",INDEX('Agents Shift'!$F:$S,MATCH($A964,'Agents Shift'!$B:$B,0),$AE$3)),""))</f>
        <v/>
      </c>
      <c r="F964" s="68" t="str">
        <f>IF(OR($A964="",$AE$3=""),"",IFERROR(IF(ISBLANK(INDEX('Agents Shift'!$F:$S,MATCH($A964,'Agents Shift'!$B:$B,0),$AE$3+1)),"",INDEX('Agents Shift'!$F:$S,MATCH($A964,'Agents Shift'!$B:$B,0),$AE$3+1)),""))</f>
        <v/>
      </c>
      <c r="G964" s="20" t="str">
        <f>IF($A964="","",_xlfn.XLOOKUP($A964,HC!$A:$A,HC!$C:$C,""))</f>
        <v/>
      </c>
      <c r="H964" s="20" t="str">
        <f t="shared" si="182"/>
        <v/>
      </c>
      <c r="I964" s="19" t="str">
        <f t="shared" si="183"/>
        <v/>
      </c>
      <c r="J964" s="19" t="str">
        <f>IF(OR($A964="",$H964=""),"",IF($H964="Not in Web Tool","Unmatched",_xlfn.XLOOKUP($H964,'RAW Data'!$E:$E,'RAW Data'!$F:$F,"Unmapped")))</f>
        <v/>
      </c>
      <c r="K964" s="19" t="str">
        <f t="shared" si="184"/>
        <v/>
      </c>
      <c r="M964" s="21" t="str">
        <f t="shared" si="185"/>
        <v/>
      </c>
      <c r="N964" s="21" t="str">
        <f t="shared" si="186"/>
        <v/>
      </c>
      <c r="P964" s="22" t="s">
        <v>481</v>
      </c>
      <c r="Q964" s="23">
        <v>960</v>
      </c>
      <c r="R964" s="23" t="str">
        <f>IF($C$3="Live Paste",IF($P964="","",$P964&amp;""),IF($AD$3="","",INDEX('Extraction History'!$A$3:$DT$9102,$Q964,$AD$3)&amp;""))</f>
        <v> 04:14:13  00:00:00 9 June 2026 08:47 · 03:13:01</v>
      </c>
      <c r="S964" s="23">
        <f t="shared" si="193"/>
        <v>5757</v>
      </c>
      <c r="T964" s="23" t="str">
        <f t="shared" si="187"/>
        <v/>
      </c>
      <c r="U964" s="23" t="str">
        <f t="shared" si="188"/>
        <v/>
      </c>
      <c r="V964" s="24" t="str">
        <f t="shared" si="189"/>
        <v/>
      </c>
      <c r="W964" s="23">
        <f t="shared" si="194"/>
        <v>5758</v>
      </c>
      <c r="X964" s="23" t="str">
        <f t="shared" si="190"/>
        <v/>
      </c>
      <c r="Y964" s="23" t="str">
        <f t="shared" si="191"/>
        <v/>
      </c>
      <c r="Z964" s="23" t="str">
        <f t="shared" si="192"/>
        <v/>
      </c>
      <c r="AA964" s="25" t="str">
        <f>IF($U964="","",IF(COUNTIF(HC!$C:$C,$U964)&gt;0,"Y",IF(COUNTIF($U$5:$U964,$U964)=1,"N","dup")))</f>
        <v/>
      </c>
    </row>
    <row r="965" spans="1:27" x14ac:dyDescent="0.3">
      <c r="A965" s="19" t="str">
        <f>IF(INDEX('Agents Shift'!$B:$B,ROW())="","",INDEX('Agents Shift'!$B:$B,ROW()))</f>
        <v/>
      </c>
      <c r="B965" s="20" t="str">
        <f>IF($A965="","",_xlfn.XLOOKUP($A965,HC!$A:$A,HC!$B:$B,""))</f>
        <v/>
      </c>
      <c r="C965" s="19" t="str">
        <f>IF($A965="","",_xlfn.XLOOKUP($A965,HC!$A:$A,HC!$E:$E,""))</f>
        <v/>
      </c>
      <c r="D965" s="20" t="str">
        <f>IF($A965="","",_xlfn.XLOOKUP($A965,HC!$A:$A,HC!$D:$D,""))</f>
        <v/>
      </c>
      <c r="E965" s="68" t="str">
        <f>IF(OR($A965="",$AE$3=""),"",IFERROR(IF(ISBLANK(INDEX('Agents Shift'!$F:$S,MATCH($A965,'Agents Shift'!$B:$B,0),$AE$3)),"",INDEX('Agents Shift'!$F:$S,MATCH($A965,'Agents Shift'!$B:$B,0),$AE$3)),""))</f>
        <v/>
      </c>
      <c r="F965" s="68" t="str">
        <f>IF(OR($A965="",$AE$3=""),"",IFERROR(IF(ISBLANK(INDEX('Agents Shift'!$F:$S,MATCH($A965,'Agents Shift'!$B:$B,0),$AE$3+1)),"",INDEX('Agents Shift'!$F:$S,MATCH($A965,'Agents Shift'!$B:$B,0),$AE$3+1)),""))</f>
        <v/>
      </c>
      <c r="G965" s="20" t="str">
        <f>IF($A965="","",_xlfn.XLOOKUP($A965,HC!$A:$A,HC!$C:$C,""))</f>
        <v/>
      </c>
      <c r="H965" s="20" t="str">
        <f t="shared" ref="H965:H1028" si="195">IF($G965="","",_xlfn.XLOOKUP($G965,$U:$U,$Z:$Z,"Not in Web Tool"))</f>
        <v/>
      </c>
      <c r="I965" s="19" t="str">
        <f t="shared" ref="I965:I1028" si="196">IF($G965="","",_xlfn.XLOOKUP($G965,$U:$U,$Y:$Y,""))</f>
        <v/>
      </c>
      <c r="J965" s="19" t="str">
        <f>IF(OR($A965="",$H965=""),"",IF($H965="Not in Web Tool","Unmatched",_xlfn.XLOOKUP($H965,'RAW Data'!$E:$E,'RAW Data'!$F:$F,"Unmapped")))</f>
        <v/>
      </c>
      <c r="K965" s="19" t="str">
        <f t="shared" ref="K965:K1028" si="197">_xlfn.IFS($J965="Yes","YES",$J965="","",$J965="No","NO",$J965="Not Productive",$H965,TRUE,$J965)</f>
        <v/>
      </c>
      <c r="M965" s="21" t="str">
        <f t="shared" ref="M965:M1028" si="198">IF(ISNUMBER($E965),ROUND($E965*1440,0),"")</f>
        <v/>
      </c>
      <c r="N965" s="21" t="str">
        <f t="shared" ref="N965:N1028" si="199">IF(AND(ISNUMBER($E965),ISNUMBER($F965)),ROUND($F965*1440,0)+IF($F965&lt;=$E965,1440,0),"")</f>
        <v/>
      </c>
      <c r="P965" s="22" t="s">
        <v>34</v>
      </c>
      <c r="Q965" s="23">
        <v>961</v>
      </c>
      <c r="R965" s="23" t="str">
        <f>IF($C$3="Live Paste",IF($P965="","",$P965&amp;""),IF($AD$3="","",INDEX('Extraction History'!$A$3:$DT$9102,$Q965,$AD$3)&amp;""))</f>
        <v>Employee State</v>
      </c>
      <c r="S965" s="23">
        <f t="shared" si="193"/>
        <v>5763</v>
      </c>
      <c r="T965" s="23" t="str">
        <f t="shared" ref="T965:T1028" si="200">_xlfn.XLOOKUP($S965,$Q$5:$Q$9104,$R$5:$R$9104,"")</f>
        <v/>
      </c>
      <c r="U965" s="23" t="str">
        <f t="shared" ref="U965:U1028" si="201">IFERROR(_xlfn.TEXTBEFORE($T965,_xlfn.UNICHAR(160),1),"")</f>
        <v/>
      </c>
      <c r="V965" s="24" t="str">
        <f t="shared" ref="V965:V1028" si="202">IF($U965="","",_xlfn.TEXTAFTER($T965,_xlfn.UNICHAR(160),1))</f>
        <v/>
      </c>
      <c r="W965" s="23">
        <f t="shared" si="194"/>
        <v>5764</v>
      </c>
      <c r="X965" s="23" t="str">
        <f t="shared" ref="X965:X1028" si="203">_xlfn.XLOOKUP($W965,$Q$5:$Q$9104,$R$5:$R$9104,"")</f>
        <v/>
      </c>
      <c r="Y965" s="23" t="str">
        <f t="shared" ref="Y965:Y1028" si="204">IFERROR(IF($Z965="","",TRIM(SUBSTITUTE(_xlfn.TEXTAFTER($X965,_xlfn.UNICHAR(160)&amp;"·",1),_xlfn.UNICHAR(160)," "))),"")</f>
        <v/>
      </c>
      <c r="Z965" s="23" t="str">
        <f t="shared" ref="Z965:Z1028" si="205">IFERROR(_xlfn.TEXTBEFORE($X965,_xlfn.UNICHAR(160),1),$X965)</f>
        <v/>
      </c>
      <c r="AA965" s="25" t="str">
        <f>IF($U965="","",IF(COUNTIF(HC!$C:$C,$U965)&gt;0,"Y",IF(COUNTIF($U$5:$U965,$U965)=1,"N","dup")))</f>
        <v/>
      </c>
    </row>
    <row r="966" spans="1:27" x14ac:dyDescent="0.3">
      <c r="A966" s="19" t="str">
        <f>IF(INDEX('Agents Shift'!$B:$B,ROW())="","",INDEX('Agents Shift'!$B:$B,ROW()))</f>
        <v/>
      </c>
      <c r="B966" s="20" t="str">
        <f>IF($A966="","",_xlfn.XLOOKUP($A966,HC!$A:$A,HC!$B:$B,""))</f>
        <v/>
      </c>
      <c r="C966" s="19" t="str">
        <f>IF($A966="","",_xlfn.XLOOKUP($A966,HC!$A:$A,HC!$E:$E,""))</f>
        <v/>
      </c>
      <c r="D966" s="20" t="str">
        <f>IF($A966="","",_xlfn.XLOOKUP($A966,HC!$A:$A,HC!$D:$D,""))</f>
        <v/>
      </c>
      <c r="E966" s="68" t="str">
        <f>IF(OR($A966="",$AE$3=""),"",IFERROR(IF(ISBLANK(INDEX('Agents Shift'!$F:$S,MATCH($A966,'Agents Shift'!$B:$B,0),$AE$3)),"",INDEX('Agents Shift'!$F:$S,MATCH($A966,'Agents Shift'!$B:$B,0),$AE$3)),""))</f>
        <v/>
      </c>
      <c r="F966" s="68" t="str">
        <f>IF(OR($A966="",$AE$3=""),"",IFERROR(IF(ISBLANK(INDEX('Agents Shift'!$F:$S,MATCH($A966,'Agents Shift'!$B:$B,0),$AE$3+1)),"",INDEX('Agents Shift'!$F:$S,MATCH($A966,'Agents Shift'!$B:$B,0),$AE$3+1)),""))</f>
        <v/>
      </c>
      <c r="G966" s="20" t="str">
        <f>IF($A966="","",_xlfn.XLOOKUP($A966,HC!$A:$A,HC!$C:$C,""))</f>
        <v/>
      </c>
      <c r="H966" s="20" t="str">
        <f t="shared" si="195"/>
        <v/>
      </c>
      <c r="I966" s="19" t="str">
        <f t="shared" si="196"/>
        <v/>
      </c>
      <c r="J966" s="19" t="str">
        <f>IF(OR($A966="",$H966=""),"",IF($H966="Not in Web Tool","Unmatched",_xlfn.XLOOKUP($H966,'RAW Data'!$E:$E,'RAW Data'!$F:$F,"Unmapped")))</f>
        <v/>
      </c>
      <c r="K966" s="19" t="str">
        <f t="shared" si="197"/>
        <v/>
      </c>
      <c r="M966" s="21" t="str">
        <f t="shared" si="198"/>
        <v/>
      </c>
      <c r="N966" s="21" t="str">
        <f t="shared" si="199"/>
        <v/>
      </c>
      <c r="P966" s="22" t="s">
        <v>39</v>
      </c>
      <c r="Q966" s="23">
        <v>962</v>
      </c>
      <c r="R966" s="23" t="str">
        <f>IF($C$3="Live Paste",IF($P966="","",$P966&amp;""),IF($AD$3="","",INDEX('Extraction History'!$A$3:$DT$9102,$Q966,$AD$3)&amp;""))</f>
        <v>DA</v>
      </c>
      <c r="S966" s="23">
        <f t="shared" ref="S966:S1029" si="206">S965+6</f>
        <v>5769</v>
      </c>
      <c r="T966" s="23" t="str">
        <f t="shared" si="200"/>
        <v/>
      </c>
      <c r="U966" s="23" t="str">
        <f t="shared" si="201"/>
        <v/>
      </c>
      <c r="V966" s="24" t="str">
        <f t="shared" si="202"/>
        <v/>
      </c>
      <c r="W966" s="23">
        <f t="shared" ref="W966:W1029" si="207">W965+6</f>
        <v>5770</v>
      </c>
      <c r="X966" s="23" t="str">
        <f t="shared" si="203"/>
        <v/>
      </c>
      <c r="Y966" s="23" t="str">
        <f t="shared" si="204"/>
        <v/>
      </c>
      <c r="Z966" s="23" t="str">
        <f t="shared" si="205"/>
        <v/>
      </c>
      <c r="AA966" s="25" t="str">
        <f>IF($U966="","",IF(COUNTIF(HC!$C:$C,$U966)&gt;0,"Y",IF(COUNTIF($U$5:$U966,$U966)=1,"N","dup")))</f>
        <v/>
      </c>
    </row>
    <row r="967" spans="1:27" x14ac:dyDescent="0.3">
      <c r="A967" s="19" t="str">
        <f>IF(INDEX('Agents Shift'!$B:$B,ROW())="","",INDEX('Agents Shift'!$B:$B,ROW()))</f>
        <v/>
      </c>
      <c r="B967" s="20" t="str">
        <f>IF($A967="","",_xlfn.XLOOKUP($A967,HC!$A:$A,HC!$B:$B,""))</f>
        <v/>
      </c>
      <c r="C967" s="19" t="str">
        <f>IF($A967="","",_xlfn.XLOOKUP($A967,HC!$A:$A,HC!$E:$E,""))</f>
        <v/>
      </c>
      <c r="D967" s="20" t="str">
        <f>IF($A967="","",_xlfn.XLOOKUP($A967,HC!$A:$A,HC!$D:$D,""))</f>
        <v/>
      </c>
      <c r="E967" s="68" t="str">
        <f>IF(OR($A967="",$AE$3=""),"",IFERROR(IF(ISBLANK(INDEX('Agents Shift'!$F:$S,MATCH($A967,'Agents Shift'!$B:$B,0),$AE$3)),"",INDEX('Agents Shift'!$F:$S,MATCH($A967,'Agents Shift'!$B:$B,0),$AE$3)),""))</f>
        <v/>
      </c>
      <c r="F967" s="68" t="str">
        <f>IF(OR($A967="",$AE$3=""),"",IFERROR(IF(ISBLANK(INDEX('Agents Shift'!$F:$S,MATCH($A967,'Agents Shift'!$B:$B,0),$AE$3+1)),"",INDEX('Agents Shift'!$F:$S,MATCH($A967,'Agents Shift'!$B:$B,0),$AE$3+1)),""))</f>
        <v/>
      </c>
      <c r="G967" s="20" t="str">
        <f>IF($A967="","",_xlfn.XLOOKUP($A967,HC!$A:$A,HC!$C:$C,""))</f>
        <v/>
      </c>
      <c r="H967" s="20" t="str">
        <f t="shared" si="195"/>
        <v/>
      </c>
      <c r="I967" s="19" t="str">
        <f t="shared" si="196"/>
        <v/>
      </c>
      <c r="J967" s="19" t="str">
        <f>IF(OR($A967="",$H967=""),"",IF($H967="Not in Web Tool","Unmatched",_xlfn.XLOOKUP($H967,'RAW Data'!$E:$E,'RAW Data'!$F:$F,"Unmapped")))</f>
        <v/>
      </c>
      <c r="K967" s="19" t="str">
        <f t="shared" si="197"/>
        <v/>
      </c>
      <c r="M967" s="21" t="str">
        <f t="shared" si="198"/>
        <v/>
      </c>
      <c r="N967" s="21" t="str">
        <f t="shared" si="199"/>
        <v/>
      </c>
      <c r="P967" s="22" t="s">
        <v>482</v>
      </c>
      <c r="Q967" s="23">
        <v>963</v>
      </c>
      <c r="R967" s="23" t="str">
        <f>IF($C$3="Live Paste",IF($P967="","",$P967&amp;""),IF($AD$3="","",INDEX('Extraction History'!$A$3:$DT$9102,$Q967,$AD$3)&amp;""))</f>
        <v>Dummy_USR 20 29026</v>
      </c>
      <c r="S967" s="23">
        <f t="shared" si="206"/>
        <v>5775</v>
      </c>
      <c r="T967" s="23" t="str">
        <f t="shared" si="200"/>
        <v/>
      </c>
      <c r="U967" s="23" t="str">
        <f t="shared" si="201"/>
        <v/>
      </c>
      <c r="V967" s="24" t="str">
        <f t="shared" si="202"/>
        <v/>
      </c>
      <c r="W967" s="23">
        <f t="shared" si="207"/>
        <v>5776</v>
      </c>
      <c r="X967" s="23" t="str">
        <f t="shared" si="203"/>
        <v/>
      </c>
      <c r="Y967" s="23" t="str">
        <f t="shared" si="204"/>
        <v/>
      </c>
      <c r="Z967" s="23" t="str">
        <f t="shared" si="205"/>
        <v/>
      </c>
      <c r="AA967" s="25" t="str">
        <f>IF($U967="","",IF(COUNTIF(HC!$C:$C,$U967)&gt;0,"Y",IF(COUNTIF($U$5:$U967,$U967)=1,"N","dup")))</f>
        <v/>
      </c>
    </row>
    <row r="968" spans="1:27" x14ac:dyDescent="0.3">
      <c r="A968" s="19" t="str">
        <f>IF(INDEX('Agents Shift'!$B:$B,ROW())="","",INDEX('Agents Shift'!$B:$B,ROW()))</f>
        <v/>
      </c>
      <c r="B968" s="20" t="str">
        <f>IF($A968="","",_xlfn.XLOOKUP($A968,HC!$A:$A,HC!$B:$B,""))</f>
        <v/>
      </c>
      <c r="C968" s="19" t="str">
        <f>IF($A968="","",_xlfn.XLOOKUP($A968,HC!$A:$A,HC!$E:$E,""))</f>
        <v/>
      </c>
      <c r="D968" s="20" t="str">
        <f>IF($A968="","",_xlfn.XLOOKUP($A968,HC!$A:$A,HC!$D:$D,""))</f>
        <v/>
      </c>
      <c r="E968" s="68" t="str">
        <f>IF(OR($A968="",$AE$3=""),"",IFERROR(IF(ISBLANK(INDEX('Agents Shift'!$F:$S,MATCH($A968,'Agents Shift'!$B:$B,0),$AE$3)),"",INDEX('Agents Shift'!$F:$S,MATCH($A968,'Agents Shift'!$B:$B,0),$AE$3)),""))</f>
        <v/>
      </c>
      <c r="F968" s="68" t="str">
        <f>IF(OR($A968="",$AE$3=""),"",IFERROR(IF(ISBLANK(INDEX('Agents Shift'!$F:$S,MATCH($A968,'Agents Shift'!$B:$B,0),$AE$3+1)),"",INDEX('Agents Shift'!$F:$S,MATCH($A968,'Agents Shift'!$B:$B,0),$AE$3+1)),""))</f>
        <v/>
      </c>
      <c r="G968" s="20" t="str">
        <f>IF($A968="","",_xlfn.XLOOKUP($A968,HC!$A:$A,HC!$C:$C,""))</f>
        <v/>
      </c>
      <c r="H968" s="20" t="str">
        <f t="shared" si="195"/>
        <v/>
      </c>
      <c r="I968" s="19" t="str">
        <f t="shared" si="196"/>
        <v/>
      </c>
      <c r="J968" s="19" t="str">
        <f>IF(OR($A968="",$H968=""),"",IF($H968="Not in Web Tool","Unmatched",_xlfn.XLOOKUP($H968,'RAW Data'!$E:$E,'RAW Data'!$F:$F,"Unmapped")))</f>
        <v/>
      </c>
      <c r="K968" s="19" t="str">
        <f t="shared" si="197"/>
        <v/>
      </c>
      <c r="M968" s="21" t="str">
        <f t="shared" si="198"/>
        <v/>
      </c>
      <c r="N968" s="21" t="str">
        <f t="shared" si="199"/>
        <v/>
      </c>
      <c r="P968" s="22" t="s">
        <v>483</v>
      </c>
      <c r="Q968" s="23">
        <v>964</v>
      </c>
      <c r="R968" s="23" t="str">
        <f>IF($C$3="Live Paste",IF($P968="","",$P968&amp;""),IF($AD$3="","",INDEX('Extraction History'!$A$3:$DT$9102,$Q968,$AD$3)&amp;""))</f>
        <v>Offline · 21:59:37</v>
      </c>
      <c r="S968" s="23">
        <f t="shared" si="206"/>
        <v>5781</v>
      </c>
      <c r="T968" s="23" t="str">
        <f t="shared" si="200"/>
        <v/>
      </c>
      <c r="U968" s="23" t="str">
        <f t="shared" si="201"/>
        <v/>
      </c>
      <c r="V968" s="24" t="str">
        <f t="shared" si="202"/>
        <v/>
      </c>
      <c r="W968" s="23">
        <f t="shared" si="207"/>
        <v>5782</v>
      </c>
      <c r="X968" s="23" t="str">
        <f t="shared" si="203"/>
        <v/>
      </c>
      <c r="Y968" s="23" t="str">
        <f t="shared" si="204"/>
        <v/>
      </c>
      <c r="Z968" s="23" t="str">
        <f t="shared" si="205"/>
        <v/>
      </c>
      <c r="AA968" s="25" t="str">
        <f>IF($U968="","",IF(COUNTIF(HC!$C:$C,$U968)&gt;0,"Y",IF(COUNTIF($U$5:$U968,$U968)=1,"N","dup")))</f>
        <v/>
      </c>
    </row>
    <row r="969" spans="1:27" x14ac:dyDescent="0.3">
      <c r="A969" s="19" t="str">
        <f>IF(INDEX('Agents Shift'!$B:$B,ROW())="","",INDEX('Agents Shift'!$B:$B,ROW()))</f>
        <v/>
      </c>
      <c r="B969" s="20" t="str">
        <f>IF($A969="","",_xlfn.XLOOKUP($A969,HC!$A:$A,HC!$B:$B,""))</f>
        <v/>
      </c>
      <c r="C969" s="19" t="str">
        <f>IF($A969="","",_xlfn.XLOOKUP($A969,HC!$A:$A,HC!$E:$E,""))</f>
        <v/>
      </c>
      <c r="D969" s="20" t="str">
        <f>IF($A969="","",_xlfn.XLOOKUP($A969,HC!$A:$A,HC!$D:$D,""))</f>
        <v/>
      </c>
      <c r="E969" s="68" t="str">
        <f>IF(OR($A969="",$AE$3=""),"",IFERROR(IF(ISBLANK(INDEX('Agents Shift'!$F:$S,MATCH($A969,'Agents Shift'!$B:$B,0),$AE$3)),"",INDEX('Agents Shift'!$F:$S,MATCH($A969,'Agents Shift'!$B:$B,0),$AE$3)),""))</f>
        <v/>
      </c>
      <c r="F969" s="68" t="str">
        <f>IF(OR($A969="",$AE$3=""),"",IFERROR(IF(ISBLANK(INDEX('Agents Shift'!$F:$S,MATCH($A969,'Agents Shift'!$B:$B,0),$AE$3+1)),"",INDEX('Agents Shift'!$F:$S,MATCH($A969,'Agents Shift'!$B:$B,0),$AE$3+1)),""))</f>
        <v/>
      </c>
      <c r="G969" s="20" t="str">
        <f>IF($A969="","",_xlfn.XLOOKUP($A969,HC!$A:$A,HC!$C:$C,""))</f>
        <v/>
      </c>
      <c r="H969" s="20" t="str">
        <f t="shared" si="195"/>
        <v/>
      </c>
      <c r="I969" s="19" t="str">
        <f t="shared" si="196"/>
        <v/>
      </c>
      <c r="J969" s="19" t="str">
        <f>IF(OR($A969="",$H969=""),"",IF($H969="Not in Web Tool","Unmatched",_xlfn.XLOOKUP($H969,'RAW Data'!$E:$E,'RAW Data'!$F:$F,"Unmapped")))</f>
        <v/>
      </c>
      <c r="K969" s="19" t="str">
        <f t="shared" si="197"/>
        <v/>
      </c>
      <c r="M969" s="21" t="str">
        <f t="shared" si="198"/>
        <v/>
      </c>
      <c r="N969" s="21" t="str">
        <f t="shared" si="199"/>
        <v/>
      </c>
      <c r="P969" s="22" t="s">
        <v>119</v>
      </c>
      <c r="Q969" s="23">
        <v>965</v>
      </c>
      <c r="R969" s="23" t="str">
        <f>IF($C$3="Live Paste",IF($P969="","",$P969&amp;""),IF($AD$3="","",INDEX('Extraction History'!$A$3:$DT$9102,$Q969,$AD$3)&amp;""))</f>
        <v> 0  0  0</v>
      </c>
      <c r="S969" s="23">
        <f t="shared" si="206"/>
        <v>5787</v>
      </c>
      <c r="T969" s="23" t="str">
        <f t="shared" si="200"/>
        <v/>
      </c>
      <c r="U969" s="23" t="str">
        <f t="shared" si="201"/>
        <v/>
      </c>
      <c r="V969" s="24" t="str">
        <f t="shared" si="202"/>
        <v/>
      </c>
      <c r="W969" s="23">
        <f t="shared" si="207"/>
        <v>5788</v>
      </c>
      <c r="X969" s="23" t="str">
        <f t="shared" si="203"/>
        <v/>
      </c>
      <c r="Y969" s="23" t="str">
        <f t="shared" si="204"/>
        <v/>
      </c>
      <c r="Z969" s="23" t="str">
        <f t="shared" si="205"/>
        <v/>
      </c>
      <c r="AA969" s="25" t="str">
        <f>IF($U969="","",IF(COUNTIF(HC!$C:$C,$U969)&gt;0,"Y",IF(COUNTIF($U$5:$U969,$U969)=1,"N","dup")))</f>
        <v/>
      </c>
    </row>
    <row r="970" spans="1:27" x14ac:dyDescent="0.3">
      <c r="A970" s="19" t="str">
        <f>IF(INDEX('Agents Shift'!$B:$B,ROW())="","",INDEX('Agents Shift'!$B:$B,ROW()))</f>
        <v/>
      </c>
      <c r="B970" s="20" t="str">
        <f>IF($A970="","",_xlfn.XLOOKUP($A970,HC!$A:$A,HC!$B:$B,""))</f>
        <v/>
      </c>
      <c r="C970" s="19" t="str">
        <f>IF($A970="","",_xlfn.XLOOKUP($A970,HC!$A:$A,HC!$E:$E,""))</f>
        <v/>
      </c>
      <c r="D970" s="20" t="str">
        <f>IF($A970="","",_xlfn.XLOOKUP($A970,HC!$A:$A,HC!$D:$D,""))</f>
        <v/>
      </c>
      <c r="E970" s="68" t="str">
        <f>IF(OR($A970="",$AE$3=""),"",IFERROR(IF(ISBLANK(INDEX('Agents Shift'!$F:$S,MATCH($A970,'Agents Shift'!$B:$B,0),$AE$3)),"",INDEX('Agents Shift'!$F:$S,MATCH($A970,'Agents Shift'!$B:$B,0),$AE$3)),""))</f>
        <v/>
      </c>
      <c r="F970" s="68" t="str">
        <f>IF(OR($A970="",$AE$3=""),"",IFERROR(IF(ISBLANK(INDEX('Agents Shift'!$F:$S,MATCH($A970,'Agents Shift'!$B:$B,0),$AE$3+1)),"",INDEX('Agents Shift'!$F:$S,MATCH($A970,'Agents Shift'!$B:$B,0),$AE$3+1)),""))</f>
        <v/>
      </c>
      <c r="G970" s="20" t="str">
        <f>IF($A970="","",_xlfn.XLOOKUP($A970,HC!$A:$A,HC!$C:$C,""))</f>
        <v/>
      </c>
      <c r="H970" s="20" t="str">
        <f t="shared" si="195"/>
        <v/>
      </c>
      <c r="I970" s="19" t="str">
        <f t="shared" si="196"/>
        <v/>
      </c>
      <c r="J970" s="19" t="str">
        <f>IF(OR($A970="",$H970=""),"",IF($H970="Not in Web Tool","Unmatched",_xlfn.XLOOKUP($H970,'RAW Data'!$E:$E,'RAW Data'!$F:$F,"Unmapped")))</f>
        <v/>
      </c>
      <c r="K970" s="19" t="str">
        <f t="shared" si="197"/>
        <v/>
      </c>
      <c r="M970" s="21" t="str">
        <f t="shared" si="198"/>
        <v/>
      </c>
      <c r="N970" s="21" t="str">
        <f t="shared" si="199"/>
        <v/>
      </c>
      <c r="P970" s="22" t="s">
        <v>120</v>
      </c>
      <c r="Q970" s="23">
        <v>966</v>
      </c>
      <c r="R970" s="23" t="str">
        <f>IF($C$3="Live Paste",IF($P970="","",$P970&amp;""),IF($AD$3="","",INDEX('Extraction History'!$A$3:$DT$9102,$Q970,$AD$3)&amp;""))</f>
        <v> 00:00:00  00:00:00  --:--:--</v>
      </c>
      <c r="S970" s="23">
        <f t="shared" si="206"/>
        <v>5793</v>
      </c>
      <c r="T970" s="23" t="str">
        <f t="shared" si="200"/>
        <v/>
      </c>
      <c r="U970" s="23" t="str">
        <f t="shared" si="201"/>
        <v/>
      </c>
      <c r="V970" s="24" t="str">
        <f t="shared" si="202"/>
        <v/>
      </c>
      <c r="W970" s="23">
        <f t="shared" si="207"/>
        <v>5794</v>
      </c>
      <c r="X970" s="23" t="str">
        <f t="shared" si="203"/>
        <v/>
      </c>
      <c r="Y970" s="23" t="str">
        <f t="shared" si="204"/>
        <v/>
      </c>
      <c r="Z970" s="23" t="str">
        <f t="shared" si="205"/>
        <v/>
      </c>
      <c r="AA970" s="25" t="str">
        <f>IF($U970="","",IF(COUNTIF(HC!$C:$C,$U970)&gt;0,"Y",IF(COUNTIF($U$5:$U970,$U970)=1,"N","dup")))</f>
        <v/>
      </c>
    </row>
    <row r="971" spans="1:27" x14ac:dyDescent="0.3">
      <c r="A971" s="19" t="str">
        <f>IF(INDEX('Agents Shift'!$B:$B,ROW())="","",INDEX('Agents Shift'!$B:$B,ROW()))</f>
        <v/>
      </c>
      <c r="B971" s="20" t="str">
        <f>IF($A971="","",_xlfn.XLOOKUP($A971,HC!$A:$A,HC!$B:$B,""))</f>
        <v/>
      </c>
      <c r="C971" s="19" t="str">
        <f>IF($A971="","",_xlfn.XLOOKUP($A971,HC!$A:$A,HC!$E:$E,""))</f>
        <v/>
      </c>
      <c r="D971" s="20" t="str">
        <f>IF($A971="","",_xlfn.XLOOKUP($A971,HC!$A:$A,HC!$D:$D,""))</f>
        <v/>
      </c>
      <c r="E971" s="68" t="str">
        <f>IF(OR($A971="",$AE$3=""),"",IFERROR(IF(ISBLANK(INDEX('Agents Shift'!$F:$S,MATCH($A971,'Agents Shift'!$B:$B,0),$AE$3)),"",INDEX('Agents Shift'!$F:$S,MATCH($A971,'Agents Shift'!$B:$B,0),$AE$3)),""))</f>
        <v/>
      </c>
      <c r="F971" s="68" t="str">
        <f>IF(OR($A971="",$AE$3=""),"",IFERROR(IF(ISBLANK(INDEX('Agents Shift'!$F:$S,MATCH($A971,'Agents Shift'!$B:$B,0),$AE$3+1)),"",INDEX('Agents Shift'!$F:$S,MATCH($A971,'Agents Shift'!$B:$B,0),$AE$3+1)),""))</f>
        <v/>
      </c>
      <c r="G971" s="20" t="str">
        <f>IF($A971="","",_xlfn.XLOOKUP($A971,HC!$A:$A,HC!$C:$C,""))</f>
        <v/>
      </c>
      <c r="H971" s="20" t="str">
        <f t="shared" si="195"/>
        <v/>
      </c>
      <c r="I971" s="19" t="str">
        <f t="shared" si="196"/>
        <v/>
      </c>
      <c r="J971" s="19" t="str">
        <f>IF(OR($A971="",$H971=""),"",IF($H971="Not in Web Tool","Unmatched",_xlfn.XLOOKUP($H971,'RAW Data'!$E:$E,'RAW Data'!$F:$F,"Unmapped")))</f>
        <v/>
      </c>
      <c r="K971" s="19" t="str">
        <f t="shared" si="197"/>
        <v/>
      </c>
      <c r="M971" s="21" t="str">
        <f t="shared" si="198"/>
        <v/>
      </c>
      <c r="N971" s="21" t="str">
        <f t="shared" si="199"/>
        <v/>
      </c>
      <c r="P971" s="22" t="s">
        <v>34</v>
      </c>
      <c r="Q971" s="23">
        <v>967</v>
      </c>
      <c r="R971" s="23" t="str">
        <f>IF($C$3="Live Paste",IF($P971="","",$P971&amp;""),IF($AD$3="","",INDEX('Extraction History'!$A$3:$DT$9102,$Q971,$AD$3)&amp;""))</f>
        <v>Employee State</v>
      </c>
      <c r="S971" s="23">
        <f t="shared" si="206"/>
        <v>5799</v>
      </c>
      <c r="T971" s="23" t="str">
        <f t="shared" si="200"/>
        <v/>
      </c>
      <c r="U971" s="23" t="str">
        <f t="shared" si="201"/>
        <v/>
      </c>
      <c r="V971" s="24" t="str">
        <f t="shared" si="202"/>
        <v/>
      </c>
      <c r="W971" s="23">
        <f t="shared" si="207"/>
        <v>5800</v>
      </c>
      <c r="X971" s="23" t="str">
        <f t="shared" si="203"/>
        <v/>
      </c>
      <c r="Y971" s="23" t="str">
        <f t="shared" si="204"/>
        <v/>
      </c>
      <c r="Z971" s="23" t="str">
        <f t="shared" si="205"/>
        <v/>
      </c>
      <c r="AA971" s="25" t="str">
        <f>IF($U971="","",IF(COUNTIF(HC!$C:$C,$U971)&gt;0,"Y",IF(COUNTIF($U$5:$U971,$U971)=1,"N","dup")))</f>
        <v/>
      </c>
    </row>
    <row r="972" spans="1:27" x14ac:dyDescent="0.3">
      <c r="A972" s="19" t="str">
        <f>IF(INDEX('Agents Shift'!$B:$B,ROW())="","",INDEX('Agents Shift'!$B:$B,ROW()))</f>
        <v/>
      </c>
      <c r="B972" s="20" t="str">
        <f>IF($A972="","",_xlfn.XLOOKUP($A972,HC!$A:$A,HC!$B:$B,""))</f>
        <v/>
      </c>
      <c r="C972" s="19" t="str">
        <f>IF($A972="","",_xlfn.XLOOKUP($A972,HC!$A:$A,HC!$E:$E,""))</f>
        <v/>
      </c>
      <c r="D972" s="20" t="str">
        <f>IF($A972="","",_xlfn.XLOOKUP($A972,HC!$A:$A,HC!$D:$D,""))</f>
        <v/>
      </c>
      <c r="E972" s="68" t="str">
        <f>IF(OR($A972="",$AE$3=""),"",IFERROR(IF(ISBLANK(INDEX('Agents Shift'!$F:$S,MATCH($A972,'Agents Shift'!$B:$B,0),$AE$3)),"",INDEX('Agents Shift'!$F:$S,MATCH($A972,'Agents Shift'!$B:$B,0),$AE$3)),""))</f>
        <v/>
      </c>
      <c r="F972" s="68" t="str">
        <f>IF(OR($A972="",$AE$3=""),"",IFERROR(IF(ISBLANK(INDEX('Agents Shift'!$F:$S,MATCH($A972,'Agents Shift'!$B:$B,0),$AE$3+1)),"",INDEX('Agents Shift'!$F:$S,MATCH($A972,'Agents Shift'!$B:$B,0),$AE$3+1)),""))</f>
        <v/>
      </c>
      <c r="G972" s="20" t="str">
        <f>IF($A972="","",_xlfn.XLOOKUP($A972,HC!$A:$A,HC!$C:$C,""))</f>
        <v/>
      </c>
      <c r="H972" s="20" t="str">
        <f t="shared" si="195"/>
        <v/>
      </c>
      <c r="I972" s="19" t="str">
        <f t="shared" si="196"/>
        <v/>
      </c>
      <c r="J972" s="19" t="str">
        <f>IF(OR($A972="",$H972=""),"",IF($H972="Not in Web Tool","Unmatched",_xlfn.XLOOKUP($H972,'RAW Data'!$E:$E,'RAW Data'!$F:$F,"Unmapped")))</f>
        <v/>
      </c>
      <c r="K972" s="19" t="str">
        <f t="shared" si="197"/>
        <v/>
      </c>
      <c r="M972" s="21" t="str">
        <f t="shared" si="198"/>
        <v/>
      </c>
      <c r="N972" s="21" t="str">
        <f t="shared" si="199"/>
        <v/>
      </c>
      <c r="P972" s="22" t="s">
        <v>39</v>
      </c>
      <c r="Q972" s="23">
        <v>968</v>
      </c>
      <c r="R972" s="23" t="str">
        <f>IF($C$3="Live Paste",IF($P972="","",$P972&amp;""),IF($AD$3="","",INDEX('Extraction History'!$A$3:$DT$9102,$Q972,$AD$3)&amp;""))</f>
        <v>DA</v>
      </c>
      <c r="S972" s="23">
        <f t="shared" si="206"/>
        <v>5805</v>
      </c>
      <c r="T972" s="23" t="str">
        <f t="shared" si="200"/>
        <v/>
      </c>
      <c r="U972" s="23" t="str">
        <f t="shared" si="201"/>
        <v/>
      </c>
      <c r="V972" s="24" t="str">
        <f t="shared" si="202"/>
        <v/>
      </c>
      <c r="W972" s="23">
        <f t="shared" si="207"/>
        <v>5806</v>
      </c>
      <c r="X972" s="23" t="str">
        <f t="shared" si="203"/>
        <v/>
      </c>
      <c r="Y972" s="23" t="str">
        <f t="shared" si="204"/>
        <v/>
      </c>
      <c r="Z972" s="23" t="str">
        <f t="shared" si="205"/>
        <v/>
      </c>
      <c r="AA972" s="25" t="str">
        <f>IF($U972="","",IF(COUNTIF(HC!$C:$C,$U972)&gt;0,"Y",IF(COUNTIF($U$5:$U972,$U972)=1,"N","dup")))</f>
        <v/>
      </c>
    </row>
    <row r="973" spans="1:27" x14ac:dyDescent="0.3">
      <c r="A973" s="19" t="str">
        <f>IF(INDEX('Agents Shift'!$B:$B,ROW())="","",INDEX('Agents Shift'!$B:$B,ROW()))</f>
        <v/>
      </c>
      <c r="B973" s="20" t="str">
        <f>IF($A973="","",_xlfn.XLOOKUP($A973,HC!$A:$A,HC!$B:$B,""))</f>
        <v/>
      </c>
      <c r="C973" s="19" t="str">
        <f>IF($A973="","",_xlfn.XLOOKUP($A973,HC!$A:$A,HC!$E:$E,""))</f>
        <v/>
      </c>
      <c r="D973" s="20" t="str">
        <f>IF($A973="","",_xlfn.XLOOKUP($A973,HC!$A:$A,HC!$D:$D,""))</f>
        <v/>
      </c>
      <c r="E973" s="68" t="str">
        <f>IF(OR($A973="",$AE$3=""),"",IFERROR(IF(ISBLANK(INDEX('Agents Shift'!$F:$S,MATCH($A973,'Agents Shift'!$B:$B,0),$AE$3)),"",INDEX('Agents Shift'!$F:$S,MATCH($A973,'Agents Shift'!$B:$B,0),$AE$3)),""))</f>
        <v/>
      </c>
      <c r="F973" s="68" t="str">
        <f>IF(OR($A973="",$AE$3=""),"",IFERROR(IF(ISBLANK(INDEX('Agents Shift'!$F:$S,MATCH($A973,'Agents Shift'!$B:$B,0),$AE$3+1)),"",INDEX('Agents Shift'!$F:$S,MATCH($A973,'Agents Shift'!$B:$B,0),$AE$3+1)),""))</f>
        <v/>
      </c>
      <c r="G973" s="20" t="str">
        <f>IF($A973="","",_xlfn.XLOOKUP($A973,HC!$A:$A,HC!$C:$C,""))</f>
        <v/>
      </c>
      <c r="H973" s="20" t="str">
        <f t="shared" si="195"/>
        <v/>
      </c>
      <c r="I973" s="19" t="str">
        <f t="shared" si="196"/>
        <v/>
      </c>
      <c r="J973" s="19" t="str">
        <f>IF(OR($A973="",$H973=""),"",IF($H973="Not in Web Tool","Unmatched",_xlfn.XLOOKUP($H973,'RAW Data'!$E:$E,'RAW Data'!$F:$F,"Unmapped")))</f>
        <v/>
      </c>
      <c r="K973" s="19" t="str">
        <f t="shared" si="197"/>
        <v/>
      </c>
      <c r="M973" s="21" t="str">
        <f t="shared" si="198"/>
        <v/>
      </c>
      <c r="N973" s="21" t="str">
        <f t="shared" si="199"/>
        <v/>
      </c>
      <c r="P973" s="22" t="s">
        <v>484</v>
      </c>
      <c r="Q973" s="23">
        <v>969</v>
      </c>
      <c r="R973" s="23" t="str">
        <f>IF($C$3="Live Paste",IF($P973="","",$P973&amp;""),IF($AD$3="","",INDEX('Extraction History'!$A$3:$DT$9102,$Q973,$AD$3)&amp;""))</f>
        <v>Dummy_USR 19 29113</v>
      </c>
      <c r="S973" s="23">
        <f t="shared" si="206"/>
        <v>5811</v>
      </c>
      <c r="T973" s="23" t="str">
        <f t="shared" si="200"/>
        <v/>
      </c>
      <c r="U973" s="23" t="str">
        <f t="shared" si="201"/>
        <v/>
      </c>
      <c r="V973" s="24" t="str">
        <f t="shared" si="202"/>
        <v/>
      </c>
      <c r="W973" s="23">
        <f t="shared" si="207"/>
        <v>5812</v>
      </c>
      <c r="X973" s="23" t="str">
        <f t="shared" si="203"/>
        <v/>
      </c>
      <c r="Y973" s="23" t="str">
        <f t="shared" si="204"/>
        <v/>
      </c>
      <c r="Z973" s="23" t="str">
        <f t="shared" si="205"/>
        <v/>
      </c>
      <c r="AA973" s="25" t="str">
        <f>IF($U973="","",IF(COUNTIF(HC!$C:$C,$U973)&gt;0,"Y",IF(COUNTIF($U$5:$U973,$U973)=1,"N","dup")))</f>
        <v/>
      </c>
    </row>
    <row r="974" spans="1:27" x14ac:dyDescent="0.3">
      <c r="A974" s="19" t="str">
        <f>IF(INDEX('Agents Shift'!$B:$B,ROW())="","",INDEX('Agents Shift'!$B:$B,ROW()))</f>
        <v/>
      </c>
      <c r="B974" s="20" t="str">
        <f>IF($A974="","",_xlfn.XLOOKUP($A974,HC!$A:$A,HC!$B:$B,""))</f>
        <v/>
      </c>
      <c r="C974" s="19" t="str">
        <f>IF($A974="","",_xlfn.XLOOKUP($A974,HC!$A:$A,HC!$E:$E,""))</f>
        <v/>
      </c>
      <c r="D974" s="20" t="str">
        <f>IF($A974="","",_xlfn.XLOOKUP($A974,HC!$A:$A,HC!$D:$D,""))</f>
        <v/>
      </c>
      <c r="E974" s="68" t="str">
        <f>IF(OR($A974="",$AE$3=""),"",IFERROR(IF(ISBLANK(INDEX('Agents Shift'!$F:$S,MATCH($A974,'Agents Shift'!$B:$B,0),$AE$3)),"",INDEX('Agents Shift'!$F:$S,MATCH($A974,'Agents Shift'!$B:$B,0),$AE$3)),""))</f>
        <v/>
      </c>
      <c r="F974" s="68" t="str">
        <f>IF(OR($A974="",$AE$3=""),"",IFERROR(IF(ISBLANK(INDEX('Agents Shift'!$F:$S,MATCH($A974,'Agents Shift'!$B:$B,0),$AE$3+1)),"",INDEX('Agents Shift'!$F:$S,MATCH($A974,'Agents Shift'!$B:$B,0),$AE$3+1)),""))</f>
        <v/>
      </c>
      <c r="G974" s="20" t="str">
        <f>IF($A974="","",_xlfn.XLOOKUP($A974,HC!$A:$A,HC!$C:$C,""))</f>
        <v/>
      </c>
      <c r="H974" s="20" t="str">
        <f t="shared" si="195"/>
        <v/>
      </c>
      <c r="I974" s="19" t="str">
        <f t="shared" si="196"/>
        <v/>
      </c>
      <c r="J974" s="19" t="str">
        <f>IF(OR($A974="",$H974=""),"",IF($H974="Not in Web Tool","Unmatched",_xlfn.XLOOKUP($H974,'RAW Data'!$E:$E,'RAW Data'!$F:$F,"Unmapped")))</f>
        <v/>
      </c>
      <c r="K974" s="19" t="str">
        <f t="shared" si="197"/>
        <v/>
      </c>
      <c r="M974" s="21" t="str">
        <f t="shared" si="198"/>
        <v/>
      </c>
      <c r="N974" s="21" t="str">
        <f t="shared" si="199"/>
        <v/>
      </c>
      <c r="P974" s="22" t="s">
        <v>485</v>
      </c>
      <c r="Q974" s="23">
        <v>970</v>
      </c>
      <c r="R974" s="23" t="str">
        <f>IF($C$3="Live Paste",IF($P974="","",$P974&amp;""),IF($AD$3="","",INDEX('Extraction History'!$A$3:$DT$9102,$Q974,$AD$3)&amp;""))</f>
        <v>ACD · 04:02</v>
      </c>
      <c r="S974" s="23">
        <f t="shared" si="206"/>
        <v>5817</v>
      </c>
      <c r="T974" s="23" t="str">
        <f t="shared" si="200"/>
        <v/>
      </c>
      <c r="U974" s="23" t="str">
        <f t="shared" si="201"/>
        <v/>
      </c>
      <c r="V974" s="24" t="str">
        <f t="shared" si="202"/>
        <v/>
      </c>
      <c r="W974" s="23">
        <f t="shared" si="207"/>
        <v>5818</v>
      </c>
      <c r="X974" s="23" t="str">
        <f t="shared" si="203"/>
        <v/>
      </c>
      <c r="Y974" s="23" t="str">
        <f t="shared" si="204"/>
        <v/>
      </c>
      <c r="Z974" s="23" t="str">
        <f t="shared" si="205"/>
        <v/>
      </c>
      <c r="AA974" s="25" t="str">
        <f>IF($U974="","",IF(COUNTIF(HC!$C:$C,$U974)&gt;0,"Y",IF(COUNTIF($U$5:$U974,$U974)=1,"N","dup")))</f>
        <v/>
      </c>
    </row>
    <row r="975" spans="1:27" x14ac:dyDescent="0.3">
      <c r="A975" s="19" t="str">
        <f>IF(INDEX('Agents Shift'!$B:$B,ROW())="","",INDEX('Agents Shift'!$B:$B,ROW()))</f>
        <v/>
      </c>
      <c r="B975" s="20" t="str">
        <f>IF($A975="","",_xlfn.XLOOKUP($A975,HC!$A:$A,HC!$B:$B,""))</f>
        <v/>
      </c>
      <c r="C975" s="19" t="str">
        <f>IF($A975="","",_xlfn.XLOOKUP($A975,HC!$A:$A,HC!$E:$E,""))</f>
        <v/>
      </c>
      <c r="D975" s="20" t="str">
        <f>IF($A975="","",_xlfn.XLOOKUP($A975,HC!$A:$A,HC!$D:$D,""))</f>
        <v/>
      </c>
      <c r="E975" s="68" t="str">
        <f>IF(OR($A975="",$AE$3=""),"",IFERROR(IF(ISBLANK(INDEX('Agents Shift'!$F:$S,MATCH($A975,'Agents Shift'!$B:$B,0),$AE$3)),"",INDEX('Agents Shift'!$F:$S,MATCH($A975,'Agents Shift'!$B:$B,0),$AE$3)),""))</f>
        <v/>
      </c>
      <c r="F975" s="68" t="str">
        <f>IF(OR($A975="",$AE$3=""),"",IFERROR(IF(ISBLANK(INDEX('Agents Shift'!$F:$S,MATCH($A975,'Agents Shift'!$B:$B,0),$AE$3+1)),"",INDEX('Agents Shift'!$F:$S,MATCH($A975,'Agents Shift'!$B:$B,0),$AE$3+1)),""))</f>
        <v/>
      </c>
      <c r="G975" s="20" t="str">
        <f>IF($A975="","",_xlfn.XLOOKUP($A975,HC!$A:$A,HC!$C:$C,""))</f>
        <v/>
      </c>
      <c r="H975" s="20" t="str">
        <f t="shared" si="195"/>
        <v/>
      </c>
      <c r="I975" s="19" t="str">
        <f t="shared" si="196"/>
        <v/>
      </c>
      <c r="J975" s="19" t="str">
        <f>IF(OR($A975="",$H975=""),"",IF($H975="Not in Web Tool","Unmatched",_xlfn.XLOOKUP($H975,'RAW Data'!$E:$E,'RAW Data'!$F:$F,"Unmapped")))</f>
        <v/>
      </c>
      <c r="K975" s="19" t="str">
        <f t="shared" si="197"/>
        <v/>
      </c>
      <c r="M975" s="21" t="str">
        <f t="shared" si="198"/>
        <v/>
      </c>
      <c r="N975" s="21" t="str">
        <f t="shared" si="199"/>
        <v/>
      </c>
      <c r="P975" s="22" t="s">
        <v>486</v>
      </c>
      <c r="Q975" s="23">
        <v>971</v>
      </c>
      <c r="R975" s="23" t="str">
        <f>IF($C$3="Live Paste",IF($P975="","",$P975&amp;""),IF($AD$3="","",INDEX('Extraction History'!$A$3:$DT$9102,$Q975,$AD$3)&amp;""))</f>
        <v> 6  1  11</v>
      </c>
      <c r="S975" s="23">
        <f t="shared" si="206"/>
        <v>5823</v>
      </c>
      <c r="T975" s="23" t="str">
        <f t="shared" si="200"/>
        <v/>
      </c>
      <c r="U975" s="23" t="str">
        <f t="shared" si="201"/>
        <v/>
      </c>
      <c r="V975" s="24" t="str">
        <f t="shared" si="202"/>
        <v/>
      </c>
      <c r="W975" s="23">
        <f t="shared" si="207"/>
        <v>5824</v>
      </c>
      <c r="X975" s="23" t="str">
        <f t="shared" si="203"/>
        <v/>
      </c>
      <c r="Y975" s="23" t="str">
        <f t="shared" si="204"/>
        <v/>
      </c>
      <c r="Z975" s="23" t="str">
        <f t="shared" si="205"/>
        <v/>
      </c>
      <c r="AA975" s="25" t="str">
        <f>IF($U975="","",IF(COUNTIF(HC!$C:$C,$U975)&gt;0,"Y",IF(COUNTIF($U$5:$U975,$U975)=1,"N","dup")))</f>
        <v/>
      </c>
    </row>
    <row r="976" spans="1:27" x14ac:dyDescent="0.3">
      <c r="A976" s="19" t="str">
        <f>IF(INDEX('Agents Shift'!$B:$B,ROW())="","",INDEX('Agents Shift'!$B:$B,ROW()))</f>
        <v/>
      </c>
      <c r="B976" s="20" t="str">
        <f>IF($A976="","",_xlfn.XLOOKUP($A976,HC!$A:$A,HC!$B:$B,""))</f>
        <v/>
      </c>
      <c r="C976" s="19" t="str">
        <f>IF($A976="","",_xlfn.XLOOKUP($A976,HC!$A:$A,HC!$E:$E,""))</f>
        <v/>
      </c>
      <c r="D976" s="20" t="str">
        <f>IF($A976="","",_xlfn.XLOOKUP($A976,HC!$A:$A,HC!$D:$D,""))</f>
        <v/>
      </c>
      <c r="E976" s="68" t="str">
        <f>IF(OR($A976="",$AE$3=""),"",IFERROR(IF(ISBLANK(INDEX('Agents Shift'!$F:$S,MATCH($A976,'Agents Shift'!$B:$B,0),$AE$3)),"",INDEX('Agents Shift'!$F:$S,MATCH($A976,'Agents Shift'!$B:$B,0),$AE$3)),""))</f>
        <v/>
      </c>
      <c r="F976" s="68" t="str">
        <f>IF(OR($A976="",$AE$3=""),"",IFERROR(IF(ISBLANK(INDEX('Agents Shift'!$F:$S,MATCH($A976,'Agents Shift'!$B:$B,0),$AE$3+1)),"",INDEX('Agents Shift'!$F:$S,MATCH($A976,'Agents Shift'!$B:$B,0),$AE$3+1)),""))</f>
        <v/>
      </c>
      <c r="G976" s="20" t="str">
        <f>IF($A976="","",_xlfn.XLOOKUP($A976,HC!$A:$A,HC!$C:$C,""))</f>
        <v/>
      </c>
      <c r="H976" s="20" t="str">
        <f t="shared" si="195"/>
        <v/>
      </c>
      <c r="I976" s="19" t="str">
        <f t="shared" si="196"/>
        <v/>
      </c>
      <c r="J976" s="19" t="str">
        <f>IF(OR($A976="",$H976=""),"",IF($H976="Not in Web Tool","Unmatched",_xlfn.XLOOKUP($H976,'RAW Data'!$E:$E,'RAW Data'!$F:$F,"Unmapped")))</f>
        <v/>
      </c>
      <c r="K976" s="19" t="str">
        <f t="shared" si="197"/>
        <v/>
      </c>
      <c r="M976" s="21" t="str">
        <f t="shared" si="198"/>
        <v/>
      </c>
      <c r="N976" s="21" t="str">
        <f t="shared" si="199"/>
        <v/>
      </c>
      <c r="P976" s="22" t="s">
        <v>487</v>
      </c>
      <c r="Q976" s="23">
        <v>972</v>
      </c>
      <c r="R976" s="23" t="str">
        <f>IF($C$3="Live Paste",IF($P976="","",$P976&amp;""),IF($AD$3="","",INDEX('Extraction History'!$A$3:$DT$9102,$Q976,$AD$3)&amp;""))</f>
        <v> 02:36:30  00:00:00 9 June 2026 08:56 · 03:03:07</v>
      </c>
      <c r="S976" s="23">
        <f t="shared" si="206"/>
        <v>5829</v>
      </c>
      <c r="T976" s="23" t="str">
        <f t="shared" si="200"/>
        <v/>
      </c>
      <c r="U976" s="23" t="str">
        <f t="shared" si="201"/>
        <v/>
      </c>
      <c r="V976" s="24" t="str">
        <f t="shared" si="202"/>
        <v/>
      </c>
      <c r="W976" s="23">
        <f t="shared" si="207"/>
        <v>5830</v>
      </c>
      <c r="X976" s="23" t="str">
        <f t="shared" si="203"/>
        <v/>
      </c>
      <c r="Y976" s="23" t="str">
        <f t="shared" si="204"/>
        <v/>
      </c>
      <c r="Z976" s="23" t="str">
        <f t="shared" si="205"/>
        <v/>
      </c>
      <c r="AA976" s="25" t="str">
        <f>IF($U976="","",IF(COUNTIF(HC!$C:$C,$U976)&gt;0,"Y",IF(COUNTIF($U$5:$U976,$U976)=1,"N","dup")))</f>
        <v/>
      </c>
    </row>
    <row r="977" spans="1:27" x14ac:dyDescent="0.3">
      <c r="A977" s="19" t="str">
        <f>IF(INDEX('Agents Shift'!$B:$B,ROW())="","",INDEX('Agents Shift'!$B:$B,ROW()))</f>
        <v/>
      </c>
      <c r="B977" s="20" t="str">
        <f>IF($A977="","",_xlfn.XLOOKUP($A977,HC!$A:$A,HC!$B:$B,""))</f>
        <v/>
      </c>
      <c r="C977" s="19" t="str">
        <f>IF($A977="","",_xlfn.XLOOKUP($A977,HC!$A:$A,HC!$E:$E,""))</f>
        <v/>
      </c>
      <c r="D977" s="20" t="str">
        <f>IF($A977="","",_xlfn.XLOOKUP($A977,HC!$A:$A,HC!$D:$D,""))</f>
        <v/>
      </c>
      <c r="E977" s="68" t="str">
        <f>IF(OR($A977="",$AE$3=""),"",IFERROR(IF(ISBLANK(INDEX('Agents Shift'!$F:$S,MATCH($A977,'Agents Shift'!$B:$B,0),$AE$3)),"",INDEX('Agents Shift'!$F:$S,MATCH($A977,'Agents Shift'!$B:$B,0),$AE$3)),""))</f>
        <v/>
      </c>
      <c r="F977" s="68" t="str">
        <f>IF(OR($A977="",$AE$3=""),"",IFERROR(IF(ISBLANK(INDEX('Agents Shift'!$F:$S,MATCH($A977,'Agents Shift'!$B:$B,0),$AE$3+1)),"",INDEX('Agents Shift'!$F:$S,MATCH($A977,'Agents Shift'!$B:$B,0),$AE$3+1)),""))</f>
        <v/>
      </c>
      <c r="G977" s="20" t="str">
        <f>IF($A977="","",_xlfn.XLOOKUP($A977,HC!$A:$A,HC!$C:$C,""))</f>
        <v/>
      </c>
      <c r="H977" s="20" t="str">
        <f t="shared" si="195"/>
        <v/>
      </c>
      <c r="I977" s="19" t="str">
        <f t="shared" si="196"/>
        <v/>
      </c>
      <c r="J977" s="19" t="str">
        <f>IF(OR($A977="",$H977=""),"",IF($H977="Not in Web Tool","Unmatched",_xlfn.XLOOKUP($H977,'RAW Data'!$E:$E,'RAW Data'!$F:$F,"Unmapped")))</f>
        <v/>
      </c>
      <c r="K977" s="19" t="str">
        <f t="shared" si="197"/>
        <v/>
      </c>
      <c r="M977" s="21" t="str">
        <f t="shared" si="198"/>
        <v/>
      </c>
      <c r="N977" s="21" t="str">
        <f t="shared" si="199"/>
        <v/>
      </c>
      <c r="P977" s="22" t="s">
        <v>34</v>
      </c>
      <c r="Q977" s="23">
        <v>973</v>
      </c>
      <c r="R977" s="23" t="str">
        <f>IF($C$3="Live Paste",IF($P977="","",$P977&amp;""),IF($AD$3="","",INDEX('Extraction History'!$A$3:$DT$9102,$Q977,$AD$3)&amp;""))</f>
        <v>Employee State</v>
      </c>
      <c r="S977" s="23">
        <f t="shared" si="206"/>
        <v>5835</v>
      </c>
      <c r="T977" s="23" t="str">
        <f t="shared" si="200"/>
        <v/>
      </c>
      <c r="U977" s="23" t="str">
        <f t="shared" si="201"/>
        <v/>
      </c>
      <c r="V977" s="24" t="str">
        <f t="shared" si="202"/>
        <v/>
      </c>
      <c r="W977" s="23">
        <f t="shared" si="207"/>
        <v>5836</v>
      </c>
      <c r="X977" s="23" t="str">
        <f t="shared" si="203"/>
        <v/>
      </c>
      <c r="Y977" s="23" t="str">
        <f t="shared" si="204"/>
        <v/>
      </c>
      <c r="Z977" s="23" t="str">
        <f t="shared" si="205"/>
        <v/>
      </c>
      <c r="AA977" s="25" t="str">
        <f>IF($U977="","",IF(COUNTIF(HC!$C:$C,$U977)&gt;0,"Y",IF(COUNTIF($U$5:$U977,$U977)=1,"N","dup")))</f>
        <v/>
      </c>
    </row>
    <row r="978" spans="1:27" x14ac:dyDescent="0.3">
      <c r="A978" s="19" t="str">
        <f>IF(INDEX('Agents Shift'!$B:$B,ROW())="","",INDEX('Agents Shift'!$B:$B,ROW()))</f>
        <v/>
      </c>
      <c r="B978" s="20" t="str">
        <f>IF($A978="","",_xlfn.XLOOKUP($A978,HC!$A:$A,HC!$B:$B,""))</f>
        <v/>
      </c>
      <c r="C978" s="19" t="str">
        <f>IF($A978="","",_xlfn.XLOOKUP($A978,HC!$A:$A,HC!$E:$E,""))</f>
        <v/>
      </c>
      <c r="D978" s="20" t="str">
        <f>IF($A978="","",_xlfn.XLOOKUP($A978,HC!$A:$A,HC!$D:$D,""))</f>
        <v/>
      </c>
      <c r="E978" s="68" t="str">
        <f>IF(OR($A978="",$AE$3=""),"",IFERROR(IF(ISBLANK(INDEX('Agents Shift'!$F:$S,MATCH($A978,'Agents Shift'!$B:$B,0),$AE$3)),"",INDEX('Agents Shift'!$F:$S,MATCH($A978,'Agents Shift'!$B:$B,0),$AE$3)),""))</f>
        <v/>
      </c>
      <c r="F978" s="68" t="str">
        <f>IF(OR($A978="",$AE$3=""),"",IFERROR(IF(ISBLANK(INDEX('Agents Shift'!$F:$S,MATCH($A978,'Agents Shift'!$B:$B,0),$AE$3+1)),"",INDEX('Agents Shift'!$F:$S,MATCH($A978,'Agents Shift'!$B:$B,0),$AE$3+1)),""))</f>
        <v/>
      </c>
      <c r="G978" s="20" t="str">
        <f>IF($A978="","",_xlfn.XLOOKUP($A978,HC!$A:$A,HC!$C:$C,""))</f>
        <v/>
      </c>
      <c r="H978" s="20" t="str">
        <f t="shared" si="195"/>
        <v/>
      </c>
      <c r="I978" s="19" t="str">
        <f t="shared" si="196"/>
        <v/>
      </c>
      <c r="J978" s="19" t="str">
        <f>IF(OR($A978="",$H978=""),"",IF($H978="Not in Web Tool","Unmatched",_xlfn.XLOOKUP($H978,'RAW Data'!$E:$E,'RAW Data'!$F:$F,"Unmapped")))</f>
        <v/>
      </c>
      <c r="K978" s="19" t="str">
        <f t="shared" si="197"/>
        <v/>
      </c>
      <c r="M978" s="21" t="str">
        <f t="shared" si="198"/>
        <v/>
      </c>
      <c r="N978" s="21" t="str">
        <f t="shared" si="199"/>
        <v/>
      </c>
      <c r="P978" s="22" t="s">
        <v>39</v>
      </c>
      <c r="Q978" s="23">
        <v>974</v>
      </c>
      <c r="R978" s="23" t="str">
        <f>IF($C$3="Live Paste",IF($P978="","",$P978&amp;""),IF($AD$3="","",INDEX('Extraction History'!$A$3:$DT$9102,$Q978,$AD$3)&amp;""))</f>
        <v>DA</v>
      </c>
      <c r="S978" s="23">
        <f t="shared" si="206"/>
        <v>5841</v>
      </c>
      <c r="T978" s="23" t="str">
        <f t="shared" si="200"/>
        <v/>
      </c>
      <c r="U978" s="23" t="str">
        <f t="shared" si="201"/>
        <v/>
      </c>
      <c r="V978" s="24" t="str">
        <f t="shared" si="202"/>
        <v/>
      </c>
      <c r="W978" s="23">
        <f t="shared" si="207"/>
        <v>5842</v>
      </c>
      <c r="X978" s="23" t="str">
        <f t="shared" si="203"/>
        <v/>
      </c>
      <c r="Y978" s="23" t="str">
        <f t="shared" si="204"/>
        <v/>
      </c>
      <c r="Z978" s="23" t="str">
        <f t="shared" si="205"/>
        <v/>
      </c>
      <c r="AA978" s="25" t="str">
        <f>IF($U978="","",IF(COUNTIF(HC!$C:$C,$U978)&gt;0,"Y",IF(COUNTIF($U$5:$U978,$U978)=1,"N","dup")))</f>
        <v/>
      </c>
    </row>
    <row r="979" spans="1:27" x14ac:dyDescent="0.3">
      <c r="A979" s="19" t="str">
        <f>IF(INDEX('Agents Shift'!$B:$B,ROW())="","",INDEX('Agents Shift'!$B:$B,ROW()))</f>
        <v/>
      </c>
      <c r="B979" s="20" t="str">
        <f>IF($A979="","",_xlfn.XLOOKUP($A979,HC!$A:$A,HC!$B:$B,""))</f>
        <v/>
      </c>
      <c r="C979" s="19" t="str">
        <f>IF($A979="","",_xlfn.XLOOKUP($A979,HC!$A:$A,HC!$E:$E,""))</f>
        <v/>
      </c>
      <c r="D979" s="20" t="str">
        <f>IF($A979="","",_xlfn.XLOOKUP($A979,HC!$A:$A,HC!$D:$D,""))</f>
        <v/>
      </c>
      <c r="E979" s="68" t="str">
        <f>IF(OR($A979="",$AE$3=""),"",IFERROR(IF(ISBLANK(INDEX('Agents Shift'!$F:$S,MATCH($A979,'Agents Shift'!$B:$B,0),$AE$3)),"",INDEX('Agents Shift'!$F:$S,MATCH($A979,'Agents Shift'!$B:$B,0),$AE$3)),""))</f>
        <v/>
      </c>
      <c r="F979" s="68" t="str">
        <f>IF(OR($A979="",$AE$3=""),"",IFERROR(IF(ISBLANK(INDEX('Agents Shift'!$F:$S,MATCH($A979,'Agents Shift'!$B:$B,0),$AE$3+1)),"",INDEX('Agents Shift'!$F:$S,MATCH($A979,'Agents Shift'!$B:$B,0),$AE$3+1)),""))</f>
        <v/>
      </c>
      <c r="G979" s="20" t="str">
        <f>IF($A979="","",_xlfn.XLOOKUP($A979,HC!$A:$A,HC!$C:$C,""))</f>
        <v/>
      </c>
      <c r="H979" s="20" t="str">
        <f t="shared" si="195"/>
        <v/>
      </c>
      <c r="I979" s="19" t="str">
        <f t="shared" si="196"/>
        <v/>
      </c>
      <c r="J979" s="19" t="str">
        <f>IF(OR($A979="",$H979=""),"",IF($H979="Not in Web Tool","Unmatched",_xlfn.XLOOKUP($H979,'RAW Data'!$E:$E,'RAW Data'!$F:$F,"Unmapped")))</f>
        <v/>
      </c>
      <c r="K979" s="19" t="str">
        <f t="shared" si="197"/>
        <v/>
      </c>
      <c r="M979" s="21" t="str">
        <f t="shared" si="198"/>
        <v/>
      </c>
      <c r="N979" s="21" t="str">
        <f t="shared" si="199"/>
        <v/>
      </c>
      <c r="P979" s="22" t="s">
        <v>488</v>
      </c>
      <c r="Q979" s="23">
        <v>975</v>
      </c>
      <c r="R979" s="23" t="str">
        <f>IF($C$3="Live Paste",IF($P979="","",$P979&amp;""),IF($AD$3="","",INDEX('Extraction History'!$A$3:$DT$9102,$Q979,$AD$3)&amp;""))</f>
        <v>Dummy_USR 18 29050</v>
      </c>
      <c r="S979" s="23">
        <f t="shared" si="206"/>
        <v>5847</v>
      </c>
      <c r="T979" s="23" t="str">
        <f t="shared" si="200"/>
        <v/>
      </c>
      <c r="U979" s="23" t="str">
        <f t="shared" si="201"/>
        <v/>
      </c>
      <c r="V979" s="24" t="str">
        <f t="shared" si="202"/>
        <v/>
      </c>
      <c r="W979" s="23">
        <f t="shared" si="207"/>
        <v>5848</v>
      </c>
      <c r="X979" s="23" t="str">
        <f t="shared" si="203"/>
        <v/>
      </c>
      <c r="Y979" s="23" t="str">
        <f t="shared" si="204"/>
        <v/>
      </c>
      <c r="Z979" s="23" t="str">
        <f t="shared" si="205"/>
        <v/>
      </c>
      <c r="AA979" s="25" t="str">
        <f>IF($U979="","",IF(COUNTIF(HC!$C:$C,$U979)&gt;0,"Y",IF(COUNTIF($U$5:$U979,$U979)=1,"N","dup")))</f>
        <v/>
      </c>
    </row>
    <row r="980" spans="1:27" x14ac:dyDescent="0.3">
      <c r="A980" s="19" t="str">
        <f>IF(INDEX('Agents Shift'!$B:$B,ROW())="","",INDEX('Agents Shift'!$B:$B,ROW()))</f>
        <v/>
      </c>
      <c r="B980" s="20" t="str">
        <f>IF($A980="","",_xlfn.XLOOKUP($A980,HC!$A:$A,HC!$B:$B,""))</f>
        <v/>
      </c>
      <c r="C980" s="19" t="str">
        <f>IF($A980="","",_xlfn.XLOOKUP($A980,HC!$A:$A,HC!$E:$E,""))</f>
        <v/>
      </c>
      <c r="D980" s="20" t="str">
        <f>IF($A980="","",_xlfn.XLOOKUP($A980,HC!$A:$A,HC!$D:$D,""))</f>
        <v/>
      </c>
      <c r="E980" s="68" t="str">
        <f>IF(OR($A980="",$AE$3=""),"",IFERROR(IF(ISBLANK(INDEX('Agents Shift'!$F:$S,MATCH($A980,'Agents Shift'!$B:$B,0),$AE$3)),"",INDEX('Agents Shift'!$F:$S,MATCH($A980,'Agents Shift'!$B:$B,0),$AE$3)),""))</f>
        <v/>
      </c>
      <c r="F980" s="68" t="str">
        <f>IF(OR($A980="",$AE$3=""),"",IFERROR(IF(ISBLANK(INDEX('Agents Shift'!$F:$S,MATCH($A980,'Agents Shift'!$B:$B,0),$AE$3+1)),"",INDEX('Agents Shift'!$F:$S,MATCH($A980,'Agents Shift'!$B:$B,0),$AE$3+1)),""))</f>
        <v/>
      </c>
      <c r="G980" s="20" t="str">
        <f>IF($A980="","",_xlfn.XLOOKUP($A980,HC!$A:$A,HC!$C:$C,""))</f>
        <v/>
      </c>
      <c r="H980" s="20" t="str">
        <f t="shared" si="195"/>
        <v/>
      </c>
      <c r="I980" s="19" t="str">
        <f t="shared" si="196"/>
        <v/>
      </c>
      <c r="J980" s="19" t="str">
        <f>IF(OR($A980="",$H980=""),"",IF($H980="Not in Web Tool","Unmatched",_xlfn.XLOOKUP($H980,'RAW Data'!$E:$E,'RAW Data'!$F:$F,"Unmapped")))</f>
        <v/>
      </c>
      <c r="K980" s="19" t="str">
        <f t="shared" si="197"/>
        <v/>
      </c>
      <c r="M980" s="21" t="str">
        <f t="shared" si="198"/>
        <v/>
      </c>
      <c r="N980" s="21" t="str">
        <f t="shared" si="199"/>
        <v/>
      </c>
      <c r="P980" s="22" t="s">
        <v>489</v>
      </c>
      <c r="Q980" s="23">
        <v>976</v>
      </c>
      <c r="R980" s="23" t="str">
        <f>IF($C$3="Live Paste",IF($P980="","",$P980&amp;""),IF($AD$3="","",INDEX('Extraction History'!$A$3:$DT$9102,$Q980,$AD$3)&amp;""))</f>
        <v>ACD · 10:24</v>
      </c>
      <c r="S980" s="23">
        <f t="shared" si="206"/>
        <v>5853</v>
      </c>
      <c r="T980" s="23" t="str">
        <f t="shared" si="200"/>
        <v/>
      </c>
      <c r="U980" s="23" t="str">
        <f t="shared" si="201"/>
        <v/>
      </c>
      <c r="V980" s="24" t="str">
        <f t="shared" si="202"/>
        <v/>
      </c>
      <c r="W980" s="23">
        <f t="shared" si="207"/>
        <v>5854</v>
      </c>
      <c r="X980" s="23" t="str">
        <f t="shared" si="203"/>
        <v/>
      </c>
      <c r="Y980" s="23" t="str">
        <f t="shared" si="204"/>
        <v/>
      </c>
      <c r="Z980" s="23" t="str">
        <f t="shared" si="205"/>
        <v/>
      </c>
      <c r="AA980" s="25" t="str">
        <f>IF($U980="","",IF(COUNTIF(HC!$C:$C,$U980)&gt;0,"Y",IF(COUNTIF($U$5:$U980,$U980)=1,"N","dup")))</f>
        <v/>
      </c>
    </row>
    <row r="981" spans="1:27" x14ac:dyDescent="0.3">
      <c r="A981" s="19" t="str">
        <f>IF(INDEX('Agents Shift'!$B:$B,ROW())="","",INDEX('Agents Shift'!$B:$B,ROW()))</f>
        <v/>
      </c>
      <c r="B981" s="20" t="str">
        <f>IF($A981="","",_xlfn.XLOOKUP($A981,HC!$A:$A,HC!$B:$B,""))</f>
        <v/>
      </c>
      <c r="C981" s="19" t="str">
        <f>IF($A981="","",_xlfn.XLOOKUP($A981,HC!$A:$A,HC!$E:$E,""))</f>
        <v/>
      </c>
      <c r="D981" s="20" t="str">
        <f>IF($A981="","",_xlfn.XLOOKUP($A981,HC!$A:$A,HC!$D:$D,""))</f>
        <v/>
      </c>
      <c r="E981" s="68" t="str">
        <f>IF(OR($A981="",$AE$3=""),"",IFERROR(IF(ISBLANK(INDEX('Agents Shift'!$F:$S,MATCH($A981,'Agents Shift'!$B:$B,0),$AE$3)),"",INDEX('Agents Shift'!$F:$S,MATCH($A981,'Agents Shift'!$B:$B,0),$AE$3)),""))</f>
        <v/>
      </c>
      <c r="F981" s="68" t="str">
        <f>IF(OR($A981="",$AE$3=""),"",IFERROR(IF(ISBLANK(INDEX('Agents Shift'!$F:$S,MATCH($A981,'Agents Shift'!$B:$B,0),$AE$3+1)),"",INDEX('Agents Shift'!$F:$S,MATCH($A981,'Agents Shift'!$B:$B,0),$AE$3+1)),""))</f>
        <v/>
      </c>
      <c r="G981" s="20" t="str">
        <f>IF($A981="","",_xlfn.XLOOKUP($A981,HC!$A:$A,HC!$C:$C,""))</f>
        <v/>
      </c>
      <c r="H981" s="20" t="str">
        <f t="shared" si="195"/>
        <v/>
      </c>
      <c r="I981" s="19" t="str">
        <f t="shared" si="196"/>
        <v/>
      </c>
      <c r="J981" s="19" t="str">
        <f>IF(OR($A981="",$H981=""),"",IF($H981="Not in Web Tool","Unmatched",_xlfn.XLOOKUP($H981,'RAW Data'!$E:$E,'RAW Data'!$F:$F,"Unmapped")))</f>
        <v/>
      </c>
      <c r="K981" s="19" t="str">
        <f t="shared" si="197"/>
        <v/>
      </c>
      <c r="M981" s="21" t="str">
        <f t="shared" si="198"/>
        <v/>
      </c>
      <c r="N981" s="21" t="str">
        <f t="shared" si="199"/>
        <v/>
      </c>
      <c r="P981" s="22" t="s">
        <v>490</v>
      </c>
      <c r="Q981" s="23">
        <v>977</v>
      </c>
      <c r="R981" s="23" t="str">
        <f>IF($C$3="Live Paste",IF($P981="","",$P981&amp;""),IF($AD$3="","",INDEX('Extraction History'!$A$3:$DT$9102,$Q981,$AD$3)&amp;""))</f>
        <v> 11  1  6</v>
      </c>
      <c r="S981" s="23">
        <f t="shared" si="206"/>
        <v>5859</v>
      </c>
      <c r="T981" s="23" t="str">
        <f t="shared" si="200"/>
        <v/>
      </c>
      <c r="U981" s="23" t="str">
        <f t="shared" si="201"/>
        <v/>
      </c>
      <c r="V981" s="24" t="str">
        <f t="shared" si="202"/>
        <v/>
      </c>
      <c r="W981" s="23">
        <f t="shared" si="207"/>
        <v>5860</v>
      </c>
      <c r="X981" s="23" t="str">
        <f t="shared" si="203"/>
        <v/>
      </c>
      <c r="Y981" s="23" t="str">
        <f t="shared" si="204"/>
        <v/>
      </c>
      <c r="Z981" s="23" t="str">
        <f t="shared" si="205"/>
        <v/>
      </c>
      <c r="AA981" s="25" t="str">
        <f>IF($U981="","",IF(COUNTIF(HC!$C:$C,$U981)&gt;0,"Y",IF(COUNTIF($U$5:$U981,$U981)=1,"N","dup")))</f>
        <v/>
      </c>
    </row>
    <row r="982" spans="1:27" x14ac:dyDescent="0.3">
      <c r="A982" s="19" t="str">
        <f>IF(INDEX('Agents Shift'!$B:$B,ROW())="","",INDEX('Agents Shift'!$B:$B,ROW()))</f>
        <v/>
      </c>
      <c r="B982" s="20" t="str">
        <f>IF($A982="","",_xlfn.XLOOKUP($A982,HC!$A:$A,HC!$B:$B,""))</f>
        <v/>
      </c>
      <c r="C982" s="19" t="str">
        <f>IF($A982="","",_xlfn.XLOOKUP($A982,HC!$A:$A,HC!$E:$E,""))</f>
        <v/>
      </c>
      <c r="D982" s="20" t="str">
        <f>IF($A982="","",_xlfn.XLOOKUP($A982,HC!$A:$A,HC!$D:$D,""))</f>
        <v/>
      </c>
      <c r="E982" s="68" t="str">
        <f>IF(OR($A982="",$AE$3=""),"",IFERROR(IF(ISBLANK(INDEX('Agents Shift'!$F:$S,MATCH($A982,'Agents Shift'!$B:$B,0),$AE$3)),"",INDEX('Agents Shift'!$F:$S,MATCH($A982,'Agents Shift'!$B:$B,0),$AE$3)),""))</f>
        <v/>
      </c>
      <c r="F982" s="68" t="str">
        <f>IF(OR($A982="",$AE$3=""),"",IFERROR(IF(ISBLANK(INDEX('Agents Shift'!$F:$S,MATCH($A982,'Agents Shift'!$B:$B,0),$AE$3+1)),"",INDEX('Agents Shift'!$F:$S,MATCH($A982,'Agents Shift'!$B:$B,0),$AE$3+1)),""))</f>
        <v/>
      </c>
      <c r="G982" s="20" t="str">
        <f>IF($A982="","",_xlfn.XLOOKUP($A982,HC!$A:$A,HC!$C:$C,""))</f>
        <v/>
      </c>
      <c r="H982" s="20" t="str">
        <f t="shared" si="195"/>
        <v/>
      </c>
      <c r="I982" s="19" t="str">
        <f t="shared" si="196"/>
        <v/>
      </c>
      <c r="J982" s="19" t="str">
        <f>IF(OR($A982="",$H982=""),"",IF($H982="Not in Web Tool","Unmatched",_xlfn.XLOOKUP($H982,'RAW Data'!$E:$E,'RAW Data'!$F:$F,"Unmapped")))</f>
        <v/>
      </c>
      <c r="K982" s="19" t="str">
        <f t="shared" si="197"/>
        <v/>
      </c>
      <c r="M982" s="21" t="str">
        <f t="shared" si="198"/>
        <v/>
      </c>
      <c r="N982" s="21" t="str">
        <f t="shared" si="199"/>
        <v/>
      </c>
      <c r="P982" s="22" t="s">
        <v>491</v>
      </c>
      <c r="Q982" s="23">
        <v>978</v>
      </c>
      <c r="R982" s="23" t="str">
        <f>IF($C$3="Live Paste",IF($P982="","",$P982&amp;""),IF($AD$3="","",INDEX('Extraction History'!$A$3:$DT$9102,$Q982,$AD$3)&amp;""))</f>
        <v> 00:47:34  00:00:00 9 June 2026 10:00 · 01:59:49</v>
      </c>
      <c r="S982" s="23">
        <f t="shared" si="206"/>
        <v>5865</v>
      </c>
      <c r="T982" s="23" t="str">
        <f t="shared" si="200"/>
        <v/>
      </c>
      <c r="U982" s="23" t="str">
        <f t="shared" si="201"/>
        <v/>
      </c>
      <c r="V982" s="24" t="str">
        <f t="shared" si="202"/>
        <v/>
      </c>
      <c r="W982" s="23">
        <f t="shared" si="207"/>
        <v>5866</v>
      </c>
      <c r="X982" s="23" t="str">
        <f t="shared" si="203"/>
        <v/>
      </c>
      <c r="Y982" s="23" t="str">
        <f t="shared" si="204"/>
        <v/>
      </c>
      <c r="Z982" s="23" t="str">
        <f t="shared" si="205"/>
        <v/>
      </c>
      <c r="AA982" s="25" t="str">
        <f>IF($U982="","",IF(COUNTIF(HC!$C:$C,$U982)&gt;0,"Y",IF(COUNTIF($U$5:$U982,$U982)=1,"N","dup")))</f>
        <v/>
      </c>
    </row>
    <row r="983" spans="1:27" x14ac:dyDescent="0.3">
      <c r="A983" s="19" t="str">
        <f>IF(INDEX('Agents Shift'!$B:$B,ROW())="","",INDEX('Agents Shift'!$B:$B,ROW()))</f>
        <v/>
      </c>
      <c r="B983" s="20" t="str">
        <f>IF($A983="","",_xlfn.XLOOKUP($A983,HC!$A:$A,HC!$B:$B,""))</f>
        <v/>
      </c>
      <c r="C983" s="19" t="str">
        <f>IF($A983="","",_xlfn.XLOOKUP($A983,HC!$A:$A,HC!$E:$E,""))</f>
        <v/>
      </c>
      <c r="D983" s="20" t="str">
        <f>IF($A983="","",_xlfn.XLOOKUP($A983,HC!$A:$A,HC!$D:$D,""))</f>
        <v/>
      </c>
      <c r="E983" s="68" t="str">
        <f>IF(OR($A983="",$AE$3=""),"",IFERROR(IF(ISBLANK(INDEX('Agents Shift'!$F:$S,MATCH($A983,'Agents Shift'!$B:$B,0),$AE$3)),"",INDEX('Agents Shift'!$F:$S,MATCH($A983,'Agents Shift'!$B:$B,0),$AE$3)),""))</f>
        <v/>
      </c>
      <c r="F983" s="68" t="str">
        <f>IF(OR($A983="",$AE$3=""),"",IFERROR(IF(ISBLANK(INDEX('Agents Shift'!$F:$S,MATCH($A983,'Agents Shift'!$B:$B,0),$AE$3+1)),"",INDEX('Agents Shift'!$F:$S,MATCH($A983,'Agents Shift'!$B:$B,0),$AE$3+1)),""))</f>
        <v/>
      </c>
      <c r="G983" s="20" t="str">
        <f>IF($A983="","",_xlfn.XLOOKUP($A983,HC!$A:$A,HC!$C:$C,""))</f>
        <v/>
      </c>
      <c r="H983" s="20" t="str">
        <f t="shared" si="195"/>
        <v/>
      </c>
      <c r="I983" s="19" t="str">
        <f t="shared" si="196"/>
        <v/>
      </c>
      <c r="J983" s="19" t="str">
        <f>IF(OR($A983="",$H983=""),"",IF($H983="Not in Web Tool","Unmatched",_xlfn.XLOOKUP($H983,'RAW Data'!$E:$E,'RAW Data'!$F:$F,"Unmapped")))</f>
        <v/>
      </c>
      <c r="K983" s="19" t="str">
        <f t="shared" si="197"/>
        <v/>
      </c>
      <c r="M983" s="21" t="str">
        <f t="shared" si="198"/>
        <v/>
      </c>
      <c r="N983" s="21" t="str">
        <f t="shared" si="199"/>
        <v/>
      </c>
      <c r="P983" s="22" t="s">
        <v>34</v>
      </c>
      <c r="Q983" s="23">
        <v>979</v>
      </c>
      <c r="R983" s="23" t="str">
        <f>IF($C$3="Live Paste",IF($P983="","",$P983&amp;""),IF($AD$3="","",INDEX('Extraction History'!$A$3:$DT$9102,$Q983,$AD$3)&amp;""))</f>
        <v>Employee State</v>
      </c>
      <c r="S983" s="23">
        <f t="shared" si="206"/>
        <v>5871</v>
      </c>
      <c r="T983" s="23" t="str">
        <f t="shared" si="200"/>
        <v/>
      </c>
      <c r="U983" s="23" t="str">
        <f t="shared" si="201"/>
        <v/>
      </c>
      <c r="V983" s="24" t="str">
        <f t="shared" si="202"/>
        <v/>
      </c>
      <c r="W983" s="23">
        <f t="shared" si="207"/>
        <v>5872</v>
      </c>
      <c r="X983" s="23" t="str">
        <f t="shared" si="203"/>
        <v/>
      </c>
      <c r="Y983" s="23" t="str">
        <f t="shared" si="204"/>
        <v/>
      </c>
      <c r="Z983" s="23" t="str">
        <f t="shared" si="205"/>
        <v/>
      </c>
      <c r="AA983" s="25" t="str">
        <f>IF($U983="","",IF(COUNTIF(HC!$C:$C,$U983)&gt;0,"Y",IF(COUNTIF($U$5:$U983,$U983)=1,"N","dup")))</f>
        <v/>
      </c>
    </row>
    <row r="984" spans="1:27" x14ac:dyDescent="0.3">
      <c r="A984" s="19" t="str">
        <f>IF(INDEX('Agents Shift'!$B:$B,ROW())="","",INDEX('Agents Shift'!$B:$B,ROW()))</f>
        <v/>
      </c>
      <c r="B984" s="20" t="str">
        <f>IF($A984="","",_xlfn.XLOOKUP($A984,HC!$A:$A,HC!$B:$B,""))</f>
        <v/>
      </c>
      <c r="C984" s="19" t="str">
        <f>IF($A984="","",_xlfn.XLOOKUP($A984,HC!$A:$A,HC!$E:$E,""))</f>
        <v/>
      </c>
      <c r="D984" s="20" t="str">
        <f>IF($A984="","",_xlfn.XLOOKUP($A984,HC!$A:$A,HC!$D:$D,""))</f>
        <v/>
      </c>
      <c r="E984" s="68" t="str">
        <f>IF(OR($A984="",$AE$3=""),"",IFERROR(IF(ISBLANK(INDEX('Agents Shift'!$F:$S,MATCH($A984,'Agents Shift'!$B:$B,0),$AE$3)),"",INDEX('Agents Shift'!$F:$S,MATCH($A984,'Agents Shift'!$B:$B,0),$AE$3)),""))</f>
        <v/>
      </c>
      <c r="F984" s="68" t="str">
        <f>IF(OR($A984="",$AE$3=""),"",IFERROR(IF(ISBLANK(INDEX('Agents Shift'!$F:$S,MATCH($A984,'Agents Shift'!$B:$B,0),$AE$3+1)),"",INDEX('Agents Shift'!$F:$S,MATCH($A984,'Agents Shift'!$B:$B,0),$AE$3+1)),""))</f>
        <v/>
      </c>
      <c r="G984" s="20" t="str">
        <f>IF($A984="","",_xlfn.XLOOKUP($A984,HC!$A:$A,HC!$C:$C,""))</f>
        <v/>
      </c>
      <c r="H984" s="20" t="str">
        <f t="shared" si="195"/>
        <v/>
      </c>
      <c r="I984" s="19" t="str">
        <f t="shared" si="196"/>
        <v/>
      </c>
      <c r="J984" s="19" t="str">
        <f>IF(OR($A984="",$H984=""),"",IF($H984="Not in Web Tool","Unmatched",_xlfn.XLOOKUP($H984,'RAW Data'!$E:$E,'RAW Data'!$F:$F,"Unmapped")))</f>
        <v/>
      </c>
      <c r="K984" s="19" t="str">
        <f t="shared" si="197"/>
        <v/>
      </c>
      <c r="M984" s="21" t="str">
        <f t="shared" si="198"/>
        <v/>
      </c>
      <c r="N984" s="21" t="str">
        <f t="shared" si="199"/>
        <v/>
      </c>
      <c r="P984" s="22" t="s">
        <v>39</v>
      </c>
      <c r="Q984" s="23">
        <v>980</v>
      </c>
      <c r="R984" s="23" t="str">
        <f>IF($C$3="Live Paste",IF($P984="","",$P984&amp;""),IF($AD$3="","",INDEX('Extraction History'!$A$3:$DT$9102,$Q984,$AD$3)&amp;""))</f>
        <v>DA</v>
      </c>
      <c r="S984" s="23">
        <f t="shared" si="206"/>
        <v>5877</v>
      </c>
      <c r="T984" s="23" t="str">
        <f t="shared" si="200"/>
        <v/>
      </c>
      <c r="U984" s="23" t="str">
        <f t="shared" si="201"/>
        <v/>
      </c>
      <c r="V984" s="24" t="str">
        <f t="shared" si="202"/>
        <v/>
      </c>
      <c r="W984" s="23">
        <f t="shared" si="207"/>
        <v>5878</v>
      </c>
      <c r="X984" s="23" t="str">
        <f t="shared" si="203"/>
        <v/>
      </c>
      <c r="Y984" s="23" t="str">
        <f t="shared" si="204"/>
        <v/>
      </c>
      <c r="Z984" s="23" t="str">
        <f t="shared" si="205"/>
        <v/>
      </c>
      <c r="AA984" s="25" t="str">
        <f>IF($U984="","",IF(COUNTIF(HC!$C:$C,$U984)&gt;0,"Y",IF(COUNTIF($U$5:$U984,$U984)=1,"N","dup")))</f>
        <v/>
      </c>
    </row>
    <row r="985" spans="1:27" x14ac:dyDescent="0.3">
      <c r="A985" s="19" t="str">
        <f>IF(INDEX('Agents Shift'!$B:$B,ROW())="","",INDEX('Agents Shift'!$B:$B,ROW()))</f>
        <v/>
      </c>
      <c r="B985" s="20" t="str">
        <f>IF($A985="","",_xlfn.XLOOKUP($A985,HC!$A:$A,HC!$B:$B,""))</f>
        <v/>
      </c>
      <c r="C985" s="19" t="str">
        <f>IF($A985="","",_xlfn.XLOOKUP($A985,HC!$A:$A,HC!$E:$E,""))</f>
        <v/>
      </c>
      <c r="D985" s="20" t="str">
        <f>IF($A985="","",_xlfn.XLOOKUP($A985,HC!$A:$A,HC!$D:$D,""))</f>
        <v/>
      </c>
      <c r="E985" s="68" t="str">
        <f>IF(OR($A985="",$AE$3=""),"",IFERROR(IF(ISBLANK(INDEX('Agents Shift'!$F:$S,MATCH($A985,'Agents Shift'!$B:$B,0),$AE$3)),"",INDEX('Agents Shift'!$F:$S,MATCH($A985,'Agents Shift'!$B:$B,0),$AE$3)),""))</f>
        <v/>
      </c>
      <c r="F985" s="68" t="str">
        <f>IF(OR($A985="",$AE$3=""),"",IFERROR(IF(ISBLANK(INDEX('Agents Shift'!$F:$S,MATCH($A985,'Agents Shift'!$B:$B,0),$AE$3+1)),"",INDEX('Agents Shift'!$F:$S,MATCH($A985,'Agents Shift'!$B:$B,0),$AE$3+1)),""))</f>
        <v/>
      </c>
      <c r="G985" s="20" t="str">
        <f>IF($A985="","",_xlfn.XLOOKUP($A985,HC!$A:$A,HC!$C:$C,""))</f>
        <v/>
      </c>
      <c r="H985" s="20" t="str">
        <f t="shared" si="195"/>
        <v/>
      </c>
      <c r="I985" s="19" t="str">
        <f t="shared" si="196"/>
        <v/>
      </c>
      <c r="J985" s="19" t="str">
        <f>IF(OR($A985="",$H985=""),"",IF($H985="Not in Web Tool","Unmatched",_xlfn.XLOOKUP($H985,'RAW Data'!$E:$E,'RAW Data'!$F:$F,"Unmapped")))</f>
        <v/>
      </c>
      <c r="K985" s="19" t="str">
        <f t="shared" si="197"/>
        <v/>
      </c>
      <c r="M985" s="21" t="str">
        <f t="shared" si="198"/>
        <v/>
      </c>
      <c r="N985" s="21" t="str">
        <f t="shared" si="199"/>
        <v/>
      </c>
      <c r="P985" s="22" t="s">
        <v>492</v>
      </c>
      <c r="Q985" s="23">
        <v>981</v>
      </c>
      <c r="R985" s="23" t="str">
        <f>IF($C$3="Live Paste",IF($P985="","",$P985&amp;""),IF($AD$3="","",INDEX('Extraction History'!$A$3:$DT$9102,$Q985,$AD$3)&amp;""))</f>
        <v>Dummy_USR 17 29107</v>
      </c>
      <c r="S985" s="23">
        <f t="shared" si="206"/>
        <v>5883</v>
      </c>
      <c r="T985" s="23" t="str">
        <f t="shared" si="200"/>
        <v/>
      </c>
      <c r="U985" s="23" t="str">
        <f t="shared" si="201"/>
        <v/>
      </c>
      <c r="V985" s="24" t="str">
        <f t="shared" si="202"/>
        <v/>
      </c>
      <c r="W985" s="23">
        <f t="shared" si="207"/>
        <v>5884</v>
      </c>
      <c r="X985" s="23" t="str">
        <f t="shared" si="203"/>
        <v/>
      </c>
      <c r="Y985" s="23" t="str">
        <f t="shared" si="204"/>
        <v/>
      </c>
      <c r="Z985" s="23" t="str">
        <f t="shared" si="205"/>
        <v/>
      </c>
      <c r="AA985" s="25" t="str">
        <f>IF($U985="","",IF(COUNTIF(HC!$C:$C,$U985)&gt;0,"Y",IF(COUNTIF($U$5:$U985,$U985)=1,"N","dup")))</f>
        <v/>
      </c>
    </row>
    <row r="986" spans="1:27" x14ac:dyDescent="0.3">
      <c r="A986" s="19" t="str">
        <f>IF(INDEX('Agents Shift'!$B:$B,ROW())="","",INDEX('Agents Shift'!$B:$B,ROW()))</f>
        <v/>
      </c>
      <c r="B986" s="20" t="str">
        <f>IF($A986="","",_xlfn.XLOOKUP($A986,HC!$A:$A,HC!$B:$B,""))</f>
        <v/>
      </c>
      <c r="C986" s="19" t="str">
        <f>IF($A986="","",_xlfn.XLOOKUP($A986,HC!$A:$A,HC!$E:$E,""))</f>
        <v/>
      </c>
      <c r="D986" s="20" t="str">
        <f>IF($A986="","",_xlfn.XLOOKUP($A986,HC!$A:$A,HC!$D:$D,""))</f>
        <v/>
      </c>
      <c r="E986" s="68" t="str">
        <f>IF(OR($A986="",$AE$3=""),"",IFERROR(IF(ISBLANK(INDEX('Agents Shift'!$F:$S,MATCH($A986,'Agents Shift'!$B:$B,0),$AE$3)),"",INDEX('Agents Shift'!$F:$S,MATCH($A986,'Agents Shift'!$B:$B,0),$AE$3)),""))</f>
        <v/>
      </c>
      <c r="F986" s="68" t="str">
        <f>IF(OR($A986="",$AE$3=""),"",IFERROR(IF(ISBLANK(INDEX('Agents Shift'!$F:$S,MATCH($A986,'Agents Shift'!$B:$B,0),$AE$3+1)),"",INDEX('Agents Shift'!$F:$S,MATCH($A986,'Agents Shift'!$B:$B,0),$AE$3+1)),""))</f>
        <v/>
      </c>
      <c r="G986" s="20" t="str">
        <f>IF($A986="","",_xlfn.XLOOKUP($A986,HC!$A:$A,HC!$C:$C,""))</f>
        <v/>
      </c>
      <c r="H986" s="20" t="str">
        <f t="shared" si="195"/>
        <v/>
      </c>
      <c r="I986" s="19" t="str">
        <f t="shared" si="196"/>
        <v/>
      </c>
      <c r="J986" s="19" t="str">
        <f>IF(OR($A986="",$H986=""),"",IF($H986="Not in Web Tool","Unmatched",_xlfn.XLOOKUP($H986,'RAW Data'!$E:$E,'RAW Data'!$F:$F,"Unmapped")))</f>
        <v/>
      </c>
      <c r="K986" s="19" t="str">
        <f t="shared" si="197"/>
        <v/>
      </c>
      <c r="M986" s="21" t="str">
        <f t="shared" si="198"/>
        <v/>
      </c>
      <c r="N986" s="21" t="str">
        <f t="shared" si="199"/>
        <v/>
      </c>
      <c r="P986" s="22" t="s">
        <v>140</v>
      </c>
      <c r="Q986" s="23">
        <v>982</v>
      </c>
      <c r="R986" s="23" t="str">
        <f>IF($C$3="Live Paste",IF($P986="","",$P986&amp;""),IF($AD$3="","",INDEX('Extraction History'!$A$3:$DT$9102,$Q986,$AD$3)&amp;""))</f>
        <v>Unknown</v>
      </c>
      <c r="S986" s="23">
        <f t="shared" si="206"/>
        <v>5889</v>
      </c>
      <c r="T986" s="23" t="str">
        <f t="shared" si="200"/>
        <v/>
      </c>
      <c r="U986" s="23" t="str">
        <f t="shared" si="201"/>
        <v/>
      </c>
      <c r="V986" s="24" t="str">
        <f t="shared" si="202"/>
        <v/>
      </c>
      <c r="W986" s="23">
        <f t="shared" si="207"/>
        <v>5890</v>
      </c>
      <c r="X986" s="23" t="str">
        <f t="shared" si="203"/>
        <v/>
      </c>
      <c r="Y986" s="23" t="str">
        <f t="shared" si="204"/>
        <v/>
      </c>
      <c r="Z986" s="23" t="str">
        <f t="shared" si="205"/>
        <v/>
      </c>
      <c r="AA986" s="25" t="str">
        <f>IF($U986="","",IF(COUNTIF(HC!$C:$C,$U986)&gt;0,"Y",IF(COUNTIF($U$5:$U986,$U986)=1,"N","dup")))</f>
        <v/>
      </c>
    </row>
    <row r="987" spans="1:27" x14ac:dyDescent="0.3">
      <c r="A987" s="19" t="str">
        <f>IF(INDEX('Agents Shift'!$B:$B,ROW())="","",INDEX('Agents Shift'!$B:$B,ROW()))</f>
        <v/>
      </c>
      <c r="B987" s="20" t="str">
        <f>IF($A987="","",_xlfn.XLOOKUP($A987,HC!$A:$A,HC!$B:$B,""))</f>
        <v/>
      </c>
      <c r="C987" s="19" t="str">
        <f>IF($A987="","",_xlfn.XLOOKUP($A987,HC!$A:$A,HC!$E:$E,""))</f>
        <v/>
      </c>
      <c r="D987" s="20" t="str">
        <f>IF($A987="","",_xlfn.XLOOKUP($A987,HC!$A:$A,HC!$D:$D,""))</f>
        <v/>
      </c>
      <c r="E987" s="68" t="str">
        <f>IF(OR($A987="",$AE$3=""),"",IFERROR(IF(ISBLANK(INDEX('Agents Shift'!$F:$S,MATCH($A987,'Agents Shift'!$B:$B,0),$AE$3)),"",INDEX('Agents Shift'!$F:$S,MATCH($A987,'Agents Shift'!$B:$B,0),$AE$3)),""))</f>
        <v/>
      </c>
      <c r="F987" s="68" t="str">
        <f>IF(OR($A987="",$AE$3=""),"",IFERROR(IF(ISBLANK(INDEX('Agents Shift'!$F:$S,MATCH($A987,'Agents Shift'!$B:$B,0),$AE$3+1)),"",INDEX('Agents Shift'!$F:$S,MATCH($A987,'Agents Shift'!$B:$B,0),$AE$3+1)),""))</f>
        <v/>
      </c>
      <c r="G987" s="20" t="str">
        <f>IF($A987="","",_xlfn.XLOOKUP($A987,HC!$A:$A,HC!$C:$C,""))</f>
        <v/>
      </c>
      <c r="H987" s="20" t="str">
        <f t="shared" si="195"/>
        <v/>
      </c>
      <c r="I987" s="19" t="str">
        <f t="shared" si="196"/>
        <v/>
      </c>
      <c r="J987" s="19" t="str">
        <f>IF(OR($A987="",$H987=""),"",IF($H987="Not in Web Tool","Unmatched",_xlfn.XLOOKUP($H987,'RAW Data'!$E:$E,'RAW Data'!$F:$F,"Unmapped")))</f>
        <v/>
      </c>
      <c r="K987" s="19" t="str">
        <f t="shared" si="197"/>
        <v/>
      </c>
      <c r="M987" s="21" t="str">
        <f t="shared" si="198"/>
        <v/>
      </c>
      <c r="N987" s="21" t="str">
        <f t="shared" si="199"/>
        <v/>
      </c>
      <c r="P987" s="22" t="s">
        <v>119</v>
      </c>
      <c r="Q987" s="23">
        <v>983</v>
      </c>
      <c r="R987" s="23" t="str">
        <f>IF($C$3="Live Paste",IF($P987="","",$P987&amp;""),IF($AD$3="","",INDEX('Extraction History'!$A$3:$DT$9102,$Q987,$AD$3)&amp;""))</f>
        <v> 0  0  0</v>
      </c>
      <c r="S987" s="23">
        <f t="shared" si="206"/>
        <v>5895</v>
      </c>
      <c r="T987" s="23" t="str">
        <f t="shared" si="200"/>
        <v/>
      </c>
      <c r="U987" s="23" t="str">
        <f t="shared" si="201"/>
        <v/>
      </c>
      <c r="V987" s="24" t="str">
        <f t="shared" si="202"/>
        <v/>
      </c>
      <c r="W987" s="23">
        <f t="shared" si="207"/>
        <v>5896</v>
      </c>
      <c r="X987" s="23" t="str">
        <f t="shared" si="203"/>
        <v/>
      </c>
      <c r="Y987" s="23" t="str">
        <f t="shared" si="204"/>
        <v/>
      </c>
      <c r="Z987" s="23" t="str">
        <f t="shared" si="205"/>
        <v/>
      </c>
      <c r="AA987" s="25" t="str">
        <f>IF($U987="","",IF(COUNTIF(HC!$C:$C,$U987)&gt;0,"Y",IF(COUNTIF($U$5:$U987,$U987)=1,"N","dup")))</f>
        <v/>
      </c>
    </row>
    <row r="988" spans="1:27" x14ac:dyDescent="0.3">
      <c r="A988" s="19" t="str">
        <f>IF(INDEX('Agents Shift'!$B:$B,ROW())="","",INDEX('Agents Shift'!$B:$B,ROW()))</f>
        <v/>
      </c>
      <c r="B988" s="20" t="str">
        <f>IF($A988="","",_xlfn.XLOOKUP($A988,HC!$A:$A,HC!$B:$B,""))</f>
        <v/>
      </c>
      <c r="C988" s="19" t="str">
        <f>IF($A988="","",_xlfn.XLOOKUP($A988,HC!$A:$A,HC!$E:$E,""))</f>
        <v/>
      </c>
      <c r="D988" s="20" t="str">
        <f>IF($A988="","",_xlfn.XLOOKUP($A988,HC!$A:$A,HC!$D:$D,""))</f>
        <v/>
      </c>
      <c r="E988" s="68" t="str">
        <f>IF(OR($A988="",$AE$3=""),"",IFERROR(IF(ISBLANK(INDEX('Agents Shift'!$F:$S,MATCH($A988,'Agents Shift'!$B:$B,0),$AE$3)),"",INDEX('Agents Shift'!$F:$S,MATCH($A988,'Agents Shift'!$B:$B,0),$AE$3)),""))</f>
        <v/>
      </c>
      <c r="F988" s="68" t="str">
        <f>IF(OR($A988="",$AE$3=""),"",IFERROR(IF(ISBLANK(INDEX('Agents Shift'!$F:$S,MATCH($A988,'Agents Shift'!$B:$B,0),$AE$3+1)),"",INDEX('Agents Shift'!$F:$S,MATCH($A988,'Agents Shift'!$B:$B,0),$AE$3+1)),""))</f>
        <v/>
      </c>
      <c r="G988" s="20" t="str">
        <f>IF($A988="","",_xlfn.XLOOKUP($A988,HC!$A:$A,HC!$C:$C,""))</f>
        <v/>
      </c>
      <c r="H988" s="20" t="str">
        <f t="shared" si="195"/>
        <v/>
      </c>
      <c r="I988" s="19" t="str">
        <f t="shared" si="196"/>
        <v/>
      </c>
      <c r="J988" s="19" t="str">
        <f>IF(OR($A988="",$H988=""),"",IF($H988="Not in Web Tool","Unmatched",_xlfn.XLOOKUP($H988,'RAW Data'!$E:$E,'RAW Data'!$F:$F,"Unmapped")))</f>
        <v/>
      </c>
      <c r="K988" s="19" t="str">
        <f t="shared" si="197"/>
        <v/>
      </c>
      <c r="M988" s="21" t="str">
        <f t="shared" si="198"/>
        <v/>
      </c>
      <c r="N988" s="21" t="str">
        <f t="shared" si="199"/>
        <v/>
      </c>
      <c r="P988" s="22" t="s">
        <v>120</v>
      </c>
      <c r="Q988" s="23">
        <v>984</v>
      </c>
      <c r="R988" s="23" t="str">
        <f>IF($C$3="Live Paste",IF($P988="","",$P988&amp;""),IF($AD$3="","",INDEX('Extraction History'!$A$3:$DT$9102,$Q988,$AD$3)&amp;""))</f>
        <v> 00:00:00  00:00:00  --:--:--</v>
      </c>
      <c r="S988" s="23">
        <f t="shared" si="206"/>
        <v>5901</v>
      </c>
      <c r="T988" s="23" t="str">
        <f t="shared" si="200"/>
        <v/>
      </c>
      <c r="U988" s="23" t="str">
        <f t="shared" si="201"/>
        <v/>
      </c>
      <c r="V988" s="24" t="str">
        <f t="shared" si="202"/>
        <v/>
      </c>
      <c r="W988" s="23">
        <f t="shared" si="207"/>
        <v>5902</v>
      </c>
      <c r="X988" s="23" t="str">
        <f t="shared" si="203"/>
        <v/>
      </c>
      <c r="Y988" s="23" t="str">
        <f t="shared" si="204"/>
        <v/>
      </c>
      <c r="Z988" s="23" t="str">
        <f t="shared" si="205"/>
        <v/>
      </c>
      <c r="AA988" s="25" t="str">
        <f>IF($U988="","",IF(COUNTIF(HC!$C:$C,$U988)&gt;0,"Y",IF(COUNTIF($U$5:$U988,$U988)=1,"N","dup")))</f>
        <v/>
      </c>
    </row>
    <row r="989" spans="1:27" x14ac:dyDescent="0.3">
      <c r="A989" s="19" t="str">
        <f>IF(INDEX('Agents Shift'!$B:$B,ROW())="","",INDEX('Agents Shift'!$B:$B,ROW()))</f>
        <v/>
      </c>
      <c r="B989" s="20" t="str">
        <f>IF($A989="","",_xlfn.XLOOKUP($A989,HC!$A:$A,HC!$B:$B,""))</f>
        <v/>
      </c>
      <c r="C989" s="19" t="str">
        <f>IF($A989="","",_xlfn.XLOOKUP($A989,HC!$A:$A,HC!$E:$E,""))</f>
        <v/>
      </c>
      <c r="D989" s="20" t="str">
        <f>IF($A989="","",_xlfn.XLOOKUP($A989,HC!$A:$A,HC!$D:$D,""))</f>
        <v/>
      </c>
      <c r="E989" s="68" t="str">
        <f>IF(OR($A989="",$AE$3=""),"",IFERROR(IF(ISBLANK(INDEX('Agents Shift'!$F:$S,MATCH($A989,'Agents Shift'!$B:$B,0),$AE$3)),"",INDEX('Agents Shift'!$F:$S,MATCH($A989,'Agents Shift'!$B:$B,0),$AE$3)),""))</f>
        <v/>
      </c>
      <c r="F989" s="68" t="str">
        <f>IF(OR($A989="",$AE$3=""),"",IFERROR(IF(ISBLANK(INDEX('Agents Shift'!$F:$S,MATCH($A989,'Agents Shift'!$B:$B,0),$AE$3+1)),"",INDEX('Agents Shift'!$F:$S,MATCH($A989,'Agents Shift'!$B:$B,0),$AE$3+1)),""))</f>
        <v/>
      </c>
      <c r="G989" s="20" t="str">
        <f>IF($A989="","",_xlfn.XLOOKUP($A989,HC!$A:$A,HC!$C:$C,""))</f>
        <v/>
      </c>
      <c r="H989" s="20" t="str">
        <f t="shared" si="195"/>
        <v/>
      </c>
      <c r="I989" s="19" t="str">
        <f t="shared" si="196"/>
        <v/>
      </c>
      <c r="J989" s="19" t="str">
        <f>IF(OR($A989="",$H989=""),"",IF($H989="Not in Web Tool","Unmatched",_xlfn.XLOOKUP($H989,'RAW Data'!$E:$E,'RAW Data'!$F:$F,"Unmapped")))</f>
        <v/>
      </c>
      <c r="K989" s="19" t="str">
        <f t="shared" si="197"/>
        <v/>
      </c>
      <c r="M989" s="21" t="str">
        <f t="shared" si="198"/>
        <v/>
      </c>
      <c r="N989" s="21" t="str">
        <f t="shared" si="199"/>
        <v/>
      </c>
      <c r="P989" s="22" t="s">
        <v>34</v>
      </c>
      <c r="Q989" s="23">
        <v>985</v>
      </c>
      <c r="R989" s="23" t="str">
        <f>IF($C$3="Live Paste",IF($P989="","",$P989&amp;""),IF($AD$3="","",INDEX('Extraction History'!$A$3:$DT$9102,$Q989,$AD$3)&amp;""))</f>
        <v>Employee State</v>
      </c>
      <c r="S989" s="23">
        <f t="shared" si="206"/>
        <v>5907</v>
      </c>
      <c r="T989" s="23" t="str">
        <f t="shared" si="200"/>
        <v/>
      </c>
      <c r="U989" s="23" t="str">
        <f t="shared" si="201"/>
        <v/>
      </c>
      <c r="V989" s="24" t="str">
        <f t="shared" si="202"/>
        <v/>
      </c>
      <c r="W989" s="23">
        <f t="shared" si="207"/>
        <v>5908</v>
      </c>
      <c r="X989" s="23" t="str">
        <f t="shared" si="203"/>
        <v/>
      </c>
      <c r="Y989" s="23" t="str">
        <f t="shared" si="204"/>
        <v/>
      </c>
      <c r="Z989" s="23" t="str">
        <f t="shared" si="205"/>
        <v/>
      </c>
      <c r="AA989" s="25" t="str">
        <f>IF($U989="","",IF(COUNTIF(HC!$C:$C,$U989)&gt;0,"Y",IF(COUNTIF($U$5:$U989,$U989)=1,"N","dup")))</f>
        <v/>
      </c>
    </row>
    <row r="990" spans="1:27" x14ac:dyDescent="0.3">
      <c r="A990" s="19" t="str">
        <f>IF(INDEX('Agents Shift'!$B:$B,ROW())="","",INDEX('Agents Shift'!$B:$B,ROW()))</f>
        <v/>
      </c>
      <c r="B990" s="20" t="str">
        <f>IF($A990="","",_xlfn.XLOOKUP($A990,HC!$A:$A,HC!$B:$B,""))</f>
        <v/>
      </c>
      <c r="C990" s="19" t="str">
        <f>IF($A990="","",_xlfn.XLOOKUP($A990,HC!$A:$A,HC!$E:$E,""))</f>
        <v/>
      </c>
      <c r="D990" s="20" t="str">
        <f>IF($A990="","",_xlfn.XLOOKUP($A990,HC!$A:$A,HC!$D:$D,""))</f>
        <v/>
      </c>
      <c r="E990" s="68" t="str">
        <f>IF(OR($A990="",$AE$3=""),"",IFERROR(IF(ISBLANK(INDEX('Agents Shift'!$F:$S,MATCH($A990,'Agents Shift'!$B:$B,0),$AE$3)),"",INDEX('Agents Shift'!$F:$S,MATCH($A990,'Agents Shift'!$B:$B,0),$AE$3)),""))</f>
        <v/>
      </c>
      <c r="F990" s="68" t="str">
        <f>IF(OR($A990="",$AE$3=""),"",IFERROR(IF(ISBLANK(INDEX('Agents Shift'!$F:$S,MATCH($A990,'Agents Shift'!$B:$B,0),$AE$3+1)),"",INDEX('Agents Shift'!$F:$S,MATCH($A990,'Agents Shift'!$B:$B,0),$AE$3+1)),""))</f>
        <v/>
      </c>
      <c r="G990" s="20" t="str">
        <f>IF($A990="","",_xlfn.XLOOKUP($A990,HC!$A:$A,HC!$C:$C,""))</f>
        <v/>
      </c>
      <c r="H990" s="20" t="str">
        <f t="shared" si="195"/>
        <v/>
      </c>
      <c r="I990" s="19" t="str">
        <f t="shared" si="196"/>
        <v/>
      </c>
      <c r="J990" s="19" t="str">
        <f>IF(OR($A990="",$H990=""),"",IF($H990="Not in Web Tool","Unmatched",_xlfn.XLOOKUP($H990,'RAW Data'!$E:$E,'RAW Data'!$F:$F,"Unmapped")))</f>
        <v/>
      </c>
      <c r="K990" s="19" t="str">
        <f t="shared" si="197"/>
        <v/>
      </c>
      <c r="M990" s="21" t="str">
        <f t="shared" si="198"/>
        <v/>
      </c>
      <c r="N990" s="21" t="str">
        <f t="shared" si="199"/>
        <v/>
      </c>
      <c r="P990" s="22" t="s">
        <v>39</v>
      </c>
      <c r="Q990" s="23">
        <v>986</v>
      </c>
      <c r="R990" s="23" t="str">
        <f>IF($C$3="Live Paste",IF($P990="","",$P990&amp;""),IF($AD$3="","",INDEX('Extraction History'!$A$3:$DT$9102,$Q990,$AD$3)&amp;""))</f>
        <v>DA</v>
      </c>
      <c r="S990" s="23">
        <f t="shared" si="206"/>
        <v>5913</v>
      </c>
      <c r="T990" s="23" t="str">
        <f t="shared" si="200"/>
        <v/>
      </c>
      <c r="U990" s="23" t="str">
        <f t="shared" si="201"/>
        <v/>
      </c>
      <c r="V990" s="24" t="str">
        <f t="shared" si="202"/>
        <v/>
      </c>
      <c r="W990" s="23">
        <f t="shared" si="207"/>
        <v>5914</v>
      </c>
      <c r="X990" s="23" t="str">
        <f t="shared" si="203"/>
        <v/>
      </c>
      <c r="Y990" s="23" t="str">
        <f t="shared" si="204"/>
        <v/>
      </c>
      <c r="Z990" s="23" t="str">
        <f t="shared" si="205"/>
        <v/>
      </c>
      <c r="AA990" s="25" t="str">
        <f>IF($U990="","",IF(COUNTIF(HC!$C:$C,$U990)&gt;0,"Y",IF(COUNTIF($U$5:$U990,$U990)=1,"N","dup")))</f>
        <v/>
      </c>
    </row>
    <row r="991" spans="1:27" x14ac:dyDescent="0.3">
      <c r="A991" s="19" t="str">
        <f>IF(INDEX('Agents Shift'!$B:$B,ROW())="","",INDEX('Agents Shift'!$B:$B,ROW()))</f>
        <v/>
      </c>
      <c r="B991" s="20" t="str">
        <f>IF($A991="","",_xlfn.XLOOKUP($A991,HC!$A:$A,HC!$B:$B,""))</f>
        <v/>
      </c>
      <c r="C991" s="19" t="str">
        <f>IF($A991="","",_xlfn.XLOOKUP($A991,HC!$A:$A,HC!$E:$E,""))</f>
        <v/>
      </c>
      <c r="D991" s="20" t="str">
        <f>IF($A991="","",_xlfn.XLOOKUP($A991,HC!$A:$A,HC!$D:$D,""))</f>
        <v/>
      </c>
      <c r="E991" s="68" t="str">
        <f>IF(OR($A991="",$AE$3=""),"",IFERROR(IF(ISBLANK(INDEX('Agents Shift'!$F:$S,MATCH($A991,'Agents Shift'!$B:$B,0),$AE$3)),"",INDEX('Agents Shift'!$F:$S,MATCH($A991,'Agents Shift'!$B:$B,0),$AE$3)),""))</f>
        <v/>
      </c>
      <c r="F991" s="68" t="str">
        <f>IF(OR($A991="",$AE$3=""),"",IFERROR(IF(ISBLANK(INDEX('Agents Shift'!$F:$S,MATCH($A991,'Agents Shift'!$B:$B,0),$AE$3+1)),"",INDEX('Agents Shift'!$F:$S,MATCH($A991,'Agents Shift'!$B:$B,0),$AE$3+1)),""))</f>
        <v/>
      </c>
      <c r="G991" s="20" t="str">
        <f>IF($A991="","",_xlfn.XLOOKUP($A991,HC!$A:$A,HC!$C:$C,""))</f>
        <v/>
      </c>
      <c r="H991" s="20" t="str">
        <f t="shared" si="195"/>
        <v/>
      </c>
      <c r="I991" s="19" t="str">
        <f t="shared" si="196"/>
        <v/>
      </c>
      <c r="J991" s="19" t="str">
        <f>IF(OR($A991="",$H991=""),"",IF($H991="Not in Web Tool","Unmatched",_xlfn.XLOOKUP($H991,'RAW Data'!$E:$E,'RAW Data'!$F:$F,"Unmapped")))</f>
        <v/>
      </c>
      <c r="K991" s="19" t="str">
        <f t="shared" si="197"/>
        <v/>
      </c>
      <c r="M991" s="21" t="str">
        <f t="shared" si="198"/>
        <v/>
      </c>
      <c r="N991" s="21" t="str">
        <f t="shared" si="199"/>
        <v/>
      </c>
      <c r="P991" s="22" t="s">
        <v>493</v>
      </c>
      <c r="Q991" s="23">
        <v>987</v>
      </c>
      <c r="R991" s="23" t="str">
        <f>IF($C$3="Live Paste",IF($P991="","",$P991&amp;""),IF($AD$3="","",INDEX('Extraction History'!$A$3:$DT$9102,$Q991,$AD$3)&amp;""))</f>
        <v>Dummy_USR 16 29141</v>
      </c>
      <c r="S991" s="23">
        <f t="shared" si="206"/>
        <v>5919</v>
      </c>
      <c r="T991" s="23" t="str">
        <f t="shared" si="200"/>
        <v/>
      </c>
      <c r="U991" s="23" t="str">
        <f t="shared" si="201"/>
        <v/>
      </c>
      <c r="V991" s="24" t="str">
        <f t="shared" si="202"/>
        <v/>
      </c>
      <c r="W991" s="23">
        <f t="shared" si="207"/>
        <v>5920</v>
      </c>
      <c r="X991" s="23" t="str">
        <f t="shared" si="203"/>
        <v/>
      </c>
      <c r="Y991" s="23" t="str">
        <f t="shared" si="204"/>
        <v/>
      </c>
      <c r="Z991" s="23" t="str">
        <f t="shared" si="205"/>
        <v/>
      </c>
      <c r="AA991" s="25" t="str">
        <f>IF($U991="","",IF(COUNTIF(HC!$C:$C,$U991)&gt;0,"Y",IF(COUNTIF($U$5:$U991,$U991)=1,"N","dup")))</f>
        <v/>
      </c>
    </row>
    <row r="992" spans="1:27" x14ac:dyDescent="0.3">
      <c r="A992" s="19" t="str">
        <f>IF(INDEX('Agents Shift'!$B:$B,ROW())="","",INDEX('Agents Shift'!$B:$B,ROW()))</f>
        <v/>
      </c>
      <c r="B992" s="20" t="str">
        <f>IF($A992="","",_xlfn.XLOOKUP($A992,HC!$A:$A,HC!$B:$B,""))</f>
        <v/>
      </c>
      <c r="C992" s="19" t="str">
        <f>IF($A992="","",_xlfn.XLOOKUP($A992,HC!$A:$A,HC!$E:$E,""))</f>
        <v/>
      </c>
      <c r="D992" s="20" t="str">
        <f>IF($A992="","",_xlfn.XLOOKUP($A992,HC!$A:$A,HC!$D:$D,""))</f>
        <v/>
      </c>
      <c r="E992" s="68" t="str">
        <f>IF(OR($A992="",$AE$3=""),"",IFERROR(IF(ISBLANK(INDEX('Agents Shift'!$F:$S,MATCH($A992,'Agents Shift'!$B:$B,0),$AE$3)),"",INDEX('Agents Shift'!$F:$S,MATCH($A992,'Agents Shift'!$B:$B,0),$AE$3)),""))</f>
        <v/>
      </c>
      <c r="F992" s="68" t="str">
        <f>IF(OR($A992="",$AE$3=""),"",IFERROR(IF(ISBLANK(INDEX('Agents Shift'!$F:$S,MATCH($A992,'Agents Shift'!$B:$B,0),$AE$3+1)),"",INDEX('Agents Shift'!$F:$S,MATCH($A992,'Agents Shift'!$B:$B,0),$AE$3+1)),""))</f>
        <v/>
      </c>
      <c r="G992" s="20" t="str">
        <f>IF($A992="","",_xlfn.XLOOKUP($A992,HC!$A:$A,HC!$C:$C,""))</f>
        <v/>
      </c>
      <c r="H992" s="20" t="str">
        <f t="shared" si="195"/>
        <v/>
      </c>
      <c r="I992" s="19" t="str">
        <f t="shared" si="196"/>
        <v/>
      </c>
      <c r="J992" s="19" t="str">
        <f>IF(OR($A992="",$H992=""),"",IF($H992="Not in Web Tool","Unmatched",_xlfn.XLOOKUP($H992,'RAW Data'!$E:$E,'RAW Data'!$F:$F,"Unmapped")))</f>
        <v/>
      </c>
      <c r="K992" s="19" t="str">
        <f t="shared" si="197"/>
        <v/>
      </c>
      <c r="M992" s="21" t="str">
        <f t="shared" si="198"/>
        <v/>
      </c>
      <c r="N992" s="21" t="str">
        <f t="shared" si="199"/>
        <v/>
      </c>
      <c r="P992" s="22" t="s">
        <v>494</v>
      </c>
      <c r="Q992" s="23">
        <v>988</v>
      </c>
      <c r="R992" s="23" t="str">
        <f>IF($C$3="Live Paste",IF($P992="","",$P992&amp;""),IF($AD$3="","",INDEX('Extraction History'!$A$3:$DT$9102,$Q992,$AD$3)&amp;""))</f>
        <v>Offline · 15:59:55</v>
      </c>
      <c r="S992" s="23">
        <f t="shared" si="206"/>
        <v>5925</v>
      </c>
      <c r="T992" s="23" t="str">
        <f t="shared" si="200"/>
        <v/>
      </c>
      <c r="U992" s="23" t="str">
        <f t="shared" si="201"/>
        <v/>
      </c>
      <c r="V992" s="24" t="str">
        <f t="shared" si="202"/>
        <v/>
      </c>
      <c r="W992" s="23">
        <f t="shared" si="207"/>
        <v>5926</v>
      </c>
      <c r="X992" s="23" t="str">
        <f t="shared" si="203"/>
        <v/>
      </c>
      <c r="Y992" s="23" t="str">
        <f t="shared" si="204"/>
        <v/>
      </c>
      <c r="Z992" s="23" t="str">
        <f t="shared" si="205"/>
        <v/>
      </c>
      <c r="AA992" s="25" t="str">
        <f>IF($U992="","",IF(COUNTIF(HC!$C:$C,$U992)&gt;0,"Y",IF(COUNTIF($U$5:$U992,$U992)=1,"N","dup")))</f>
        <v/>
      </c>
    </row>
    <row r="993" spans="1:27" x14ac:dyDescent="0.3">
      <c r="A993" s="19" t="str">
        <f>IF(INDEX('Agents Shift'!$B:$B,ROW())="","",INDEX('Agents Shift'!$B:$B,ROW()))</f>
        <v/>
      </c>
      <c r="B993" s="20" t="str">
        <f>IF($A993="","",_xlfn.XLOOKUP($A993,HC!$A:$A,HC!$B:$B,""))</f>
        <v/>
      </c>
      <c r="C993" s="19" t="str">
        <f>IF($A993="","",_xlfn.XLOOKUP($A993,HC!$A:$A,HC!$E:$E,""))</f>
        <v/>
      </c>
      <c r="D993" s="20" t="str">
        <f>IF($A993="","",_xlfn.XLOOKUP($A993,HC!$A:$A,HC!$D:$D,""))</f>
        <v/>
      </c>
      <c r="E993" s="68" t="str">
        <f>IF(OR($A993="",$AE$3=""),"",IFERROR(IF(ISBLANK(INDEX('Agents Shift'!$F:$S,MATCH($A993,'Agents Shift'!$B:$B,0),$AE$3)),"",INDEX('Agents Shift'!$F:$S,MATCH($A993,'Agents Shift'!$B:$B,0),$AE$3)),""))</f>
        <v/>
      </c>
      <c r="F993" s="68" t="str">
        <f>IF(OR($A993="",$AE$3=""),"",IFERROR(IF(ISBLANK(INDEX('Agents Shift'!$F:$S,MATCH($A993,'Agents Shift'!$B:$B,0),$AE$3+1)),"",INDEX('Agents Shift'!$F:$S,MATCH($A993,'Agents Shift'!$B:$B,0),$AE$3+1)),""))</f>
        <v/>
      </c>
      <c r="G993" s="20" t="str">
        <f>IF($A993="","",_xlfn.XLOOKUP($A993,HC!$A:$A,HC!$C:$C,""))</f>
        <v/>
      </c>
      <c r="H993" s="20" t="str">
        <f t="shared" si="195"/>
        <v/>
      </c>
      <c r="I993" s="19" t="str">
        <f t="shared" si="196"/>
        <v/>
      </c>
      <c r="J993" s="19" t="str">
        <f>IF(OR($A993="",$H993=""),"",IF($H993="Not in Web Tool","Unmatched",_xlfn.XLOOKUP($H993,'RAW Data'!$E:$E,'RAW Data'!$F:$F,"Unmapped")))</f>
        <v/>
      </c>
      <c r="K993" s="19" t="str">
        <f t="shared" si="197"/>
        <v/>
      </c>
      <c r="M993" s="21" t="str">
        <f t="shared" si="198"/>
        <v/>
      </c>
      <c r="N993" s="21" t="str">
        <f t="shared" si="199"/>
        <v/>
      </c>
      <c r="P993" s="22" t="s">
        <v>119</v>
      </c>
      <c r="Q993" s="23">
        <v>989</v>
      </c>
      <c r="R993" s="23" t="str">
        <f>IF($C$3="Live Paste",IF($P993="","",$P993&amp;""),IF($AD$3="","",INDEX('Extraction History'!$A$3:$DT$9102,$Q993,$AD$3)&amp;""))</f>
        <v> 0  0  0</v>
      </c>
      <c r="S993" s="23">
        <f t="shared" si="206"/>
        <v>5931</v>
      </c>
      <c r="T993" s="23" t="str">
        <f t="shared" si="200"/>
        <v/>
      </c>
      <c r="U993" s="23" t="str">
        <f t="shared" si="201"/>
        <v/>
      </c>
      <c r="V993" s="24" t="str">
        <f t="shared" si="202"/>
        <v/>
      </c>
      <c r="W993" s="23">
        <f t="shared" si="207"/>
        <v>5932</v>
      </c>
      <c r="X993" s="23" t="str">
        <f t="shared" si="203"/>
        <v/>
      </c>
      <c r="Y993" s="23" t="str">
        <f t="shared" si="204"/>
        <v/>
      </c>
      <c r="Z993" s="23" t="str">
        <f t="shared" si="205"/>
        <v/>
      </c>
      <c r="AA993" s="25" t="str">
        <f>IF($U993="","",IF(COUNTIF(HC!$C:$C,$U993)&gt;0,"Y",IF(COUNTIF($U$5:$U993,$U993)=1,"N","dup")))</f>
        <v/>
      </c>
    </row>
    <row r="994" spans="1:27" x14ac:dyDescent="0.3">
      <c r="A994" s="19" t="str">
        <f>IF(INDEX('Agents Shift'!$B:$B,ROW())="","",INDEX('Agents Shift'!$B:$B,ROW()))</f>
        <v/>
      </c>
      <c r="B994" s="20" t="str">
        <f>IF($A994="","",_xlfn.XLOOKUP($A994,HC!$A:$A,HC!$B:$B,""))</f>
        <v/>
      </c>
      <c r="C994" s="19" t="str">
        <f>IF($A994="","",_xlfn.XLOOKUP($A994,HC!$A:$A,HC!$E:$E,""))</f>
        <v/>
      </c>
      <c r="D994" s="20" t="str">
        <f>IF($A994="","",_xlfn.XLOOKUP($A994,HC!$A:$A,HC!$D:$D,""))</f>
        <v/>
      </c>
      <c r="E994" s="68" t="str">
        <f>IF(OR($A994="",$AE$3=""),"",IFERROR(IF(ISBLANK(INDEX('Agents Shift'!$F:$S,MATCH($A994,'Agents Shift'!$B:$B,0),$AE$3)),"",INDEX('Agents Shift'!$F:$S,MATCH($A994,'Agents Shift'!$B:$B,0),$AE$3)),""))</f>
        <v/>
      </c>
      <c r="F994" s="68" t="str">
        <f>IF(OR($A994="",$AE$3=""),"",IFERROR(IF(ISBLANK(INDEX('Agents Shift'!$F:$S,MATCH($A994,'Agents Shift'!$B:$B,0),$AE$3+1)),"",INDEX('Agents Shift'!$F:$S,MATCH($A994,'Agents Shift'!$B:$B,0),$AE$3+1)),""))</f>
        <v/>
      </c>
      <c r="G994" s="20" t="str">
        <f>IF($A994="","",_xlfn.XLOOKUP($A994,HC!$A:$A,HC!$C:$C,""))</f>
        <v/>
      </c>
      <c r="H994" s="20" t="str">
        <f t="shared" si="195"/>
        <v/>
      </c>
      <c r="I994" s="19" t="str">
        <f t="shared" si="196"/>
        <v/>
      </c>
      <c r="J994" s="19" t="str">
        <f>IF(OR($A994="",$H994=""),"",IF($H994="Not in Web Tool","Unmatched",_xlfn.XLOOKUP($H994,'RAW Data'!$E:$E,'RAW Data'!$F:$F,"Unmapped")))</f>
        <v/>
      </c>
      <c r="K994" s="19" t="str">
        <f t="shared" si="197"/>
        <v/>
      </c>
      <c r="M994" s="21" t="str">
        <f t="shared" si="198"/>
        <v/>
      </c>
      <c r="N994" s="21" t="str">
        <f t="shared" si="199"/>
        <v/>
      </c>
      <c r="P994" s="22" t="s">
        <v>188</v>
      </c>
      <c r="Q994" s="23">
        <v>990</v>
      </c>
      <c r="R994" s="23" t="str">
        <f>IF($C$3="Live Paste",IF($P994="","",$P994&amp;""),IF($AD$3="","",INDEX('Extraction History'!$A$3:$DT$9102,$Q994,$AD$3)&amp;""))</f>
        <v> --:--:--  --:--:--  --:--:--</v>
      </c>
      <c r="S994" s="23">
        <f t="shared" si="206"/>
        <v>5937</v>
      </c>
      <c r="T994" s="23" t="str">
        <f t="shared" si="200"/>
        <v/>
      </c>
      <c r="U994" s="23" t="str">
        <f t="shared" si="201"/>
        <v/>
      </c>
      <c r="V994" s="24" t="str">
        <f t="shared" si="202"/>
        <v/>
      </c>
      <c r="W994" s="23">
        <f t="shared" si="207"/>
        <v>5938</v>
      </c>
      <c r="X994" s="23" t="str">
        <f t="shared" si="203"/>
        <v/>
      </c>
      <c r="Y994" s="23" t="str">
        <f t="shared" si="204"/>
        <v/>
      </c>
      <c r="Z994" s="23" t="str">
        <f t="shared" si="205"/>
        <v/>
      </c>
      <c r="AA994" s="25" t="str">
        <f>IF($U994="","",IF(COUNTIF(HC!$C:$C,$U994)&gt;0,"Y",IF(COUNTIF($U$5:$U994,$U994)=1,"N","dup")))</f>
        <v/>
      </c>
    </row>
    <row r="995" spans="1:27" x14ac:dyDescent="0.3">
      <c r="A995" s="19" t="str">
        <f>IF(INDEX('Agents Shift'!$B:$B,ROW())="","",INDEX('Agents Shift'!$B:$B,ROW()))</f>
        <v/>
      </c>
      <c r="B995" s="20" t="str">
        <f>IF($A995="","",_xlfn.XLOOKUP($A995,HC!$A:$A,HC!$B:$B,""))</f>
        <v/>
      </c>
      <c r="C995" s="19" t="str">
        <f>IF($A995="","",_xlfn.XLOOKUP($A995,HC!$A:$A,HC!$E:$E,""))</f>
        <v/>
      </c>
      <c r="D995" s="20" t="str">
        <f>IF($A995="","",_xlfn.XLOOKUP($A995,HC!$A:$A,HC!$D:$D,""))</f>
        <v/>
      </c>
      <c r="E995" s="68" t="str">
        <f>IF(OR($A995="",$AE$3=""),"",IFERROR(IF(ISBLANK(INDEX('Agents Shift'!$F:$S,MATCH($A995,'Agents Shift'!$B:$B,0),$AE$3)),"",INDEX('Agents Shift'!$F:$S,MATCH($A995,'Agents Shift'!$B:$B,0),$AE$3)),""))</f>
        <v/>
      </c>
      <c r="F995" s="68" t="str">
        <f>IF(OR($A995="",$AE$3=""),"",IFERROR(IF(ISBLANK(INDEX('Agents Shift'!$F:$S,MATCH($A995,'Agents Shift'!$B:$B,0),$AE$3+1)),"",INDEX('Agents Shift'!$F:$S,MATCH($A995,'Agents Shift'!$B:$B,0),$AE$3+1)),""))</f>
        <v/>
      </c>
      <c r="G995" s="20" t="str">
        <f>IF($A995="","",_xlfn.XLOOKUP($A995,HC!$A:$A,HC!$C:$C,""))</f>
        <v/>
      </c>
      <c r="H995" s="20" t="str">
        <f t="shared" si="195"/>
        <v/>
      </c>
      <c r="I995" s="19" t="str">
        <f t="shared" si="196"/>
        <v/>
      </c>
      <c r="J995" s="19" t="str">
        <f>IF(OR($A995="",$H995=""),"",IF($H995="Not in Web Tool","Unmatched",_xlfn.XLOOKUP($H995,'RAW Data'!$E:$E,'RAW Data'!$F:$F,"Unmapped")))</f>
        <v/>
      </c>
      <c r="K995" s="19" t="str">
        <f t="shared" si="197"/>
        <v/>
      </c>
      <c r="M995" s="21" t="str">
        <f t="shared" si="198"/>
        <v/>
      </c>
      <c r="N995" s="21" t="str">
        <f t="shared" si="199"/>
        <v/>
      </c>
      <c r="P995" s="22" t="s">
        <v>34</v>
      </c>
      <c r="Q995" s="23">
        <v>991</v>
      </c>
      <c r="R995" s="23" t="str">
        <f>IF($C$3="Live Paste",IF($P995="","",$P995&amp;""),IF($AD$3="","",INDEX('Extraction History'!$A$3:$DT$9102,$Q995,$AD$3)&amp;""))</f>
        <v>Employee State</v>
      </c>
      <c r="S995" s="23">
        <f t="shared" si="206"/>
        <v>5943</v>
      </c>
      <c r="T995" s="23" t="str">
        <f t="shared" si="200"/>
        <v/>
      </c>
      <c r="U995" s="23" t="str">
        <f t="shared" si="201"/>
        <v/>
      </c>
      <c r="V995" s="24" t="str">
        <f t="shared" si="202"/>
        <v/>
      </c>
      <c r="W995" s="23">
        <f t="shared" si="207"/>
        <v>5944</v>
      </c>
      <c r="X995" s="23" t="str">
        <f t="shared" si="203"/>
        <v/>
      </c>
      <c r="Y995" s="23" t="str">
        <f t="shared" si="204"/>
        <v/>
      </c>
      <c r="Z995" s="23" t="str">
        <f t="shared" si="205"/>
        <v/>
      </c>
      <c r="AA995" s="25" t="str">
        <f>IF($U995="","",IF(COUNTIF(HC!$C:$C,$U995)&gt;0,"Y",IF(COUNTIF($U$5:$U995,$U995)=1,"N","dup")))</f>
        <v/>
      </c>
    </row>
    <row r="996" spans="1:27" x14ac:dyDescent="0.3">
      <c r="A996" s="19" t="str">
        <f>IF(INDEX('Agents Shift'!$B:$B,ROW())="","",INDEX('Agents Shift'!$B:$B,ROW()))</f>
        <v/>
      </c>
      <c r="B996" s="20" t="str">
        <f>IF($A996="","",_xlfn.XLOOKUP($A996,HC!$A:$A,HC!$B:$B,""))</f>
        <v/>
      </c>
      <c r="C996" s="19" t="str">
        <f>IF($A996="","",_xlfn.XLOOKUP($A996,HC!$A:$A,HC!$E:$E,""))</f>
        <v/>
      </c>
      <c r="D996" s="20" t="str">
        <f>IF($A996="","",_xlfn.XLOOKUP($A996,HC!$A:$A,HC!$D:$D,""))</f>
        <v/>
      </c>
      <c r="E996" s="68" t="str">
        <f>IF(OR($A996="",$AE$3=""),"",IFERROR(IF(ISBLANK(INDEX('Agents Shift'!$F:$S,MATCH($A996,'Agents Shift'!$B:$B,0),$AE$3)),"",INDEX('Agents Shift'!$F:$S,MATCH($A996,'Agents Shift'!$B:$B,0),$AE$3)),""))</f>
        <v/>
      </c>
      <c r="F996" s="68" t="str">
        <f>IF(OR($A996="",$AE$3=""),"",IFERROR(IF(ISBLANK(INDEX('Agents Shift'!$F:$S,MATCH($A996,'Agents Shift'!$B:$B,0),$AE$3+1)),"",INDEX('Agents Shift'!$F:$S,MATCH($A996,'Agents Shift'!$B:$B,0),$AE$3+1)),""))</f>
        <v/>
      </c>
      <c r="G996" s="20" t="str">
        <f>IF($A996="","",_xlfn.XLOOKUP($A996,HC!$A:$A,HC!$C:$C,""))</f>
        <v/>
      </c>
      <c r="H996" s="20" t="str">
        <f t="shared" si="195"/>
        <v/>
      </c>
      <c r="I996" s="19" t="str">
        <f t="shared" si="196"/>
        <v/>
      </c>
      <c r="J996" s="19" t="str">
        <f>IF(OR($A996="",$H996=""),"",IF($H996="Not in Web Tool","Unmatched",_xlfn.XLOOKUP($H996,'RAW Data'!$E:$E,'RAW Data'!$F:$F,"Unmapped")))</f>
        <v/>
      </c>
      <c r="K996" s="19" t="str">
        <f t="shared" si="197"/>
        <v/>
      </c>
      <c r="M996" s="21" t="str">
        <f t="shared" si="198"/>
        <v/>
      </c>
      <c r="N996" s="21" t="str">
        <f t="shared" si="199"/>
        <v/>
      </c>
      <c r="P996" s="22" t="s">
        <v>39</v>
      </c>
      <c r="Q996" s="23">
        <v>992</v>
      </c>
      <c r="R996" s="23" t="str">
        <f>IF($C$3="Live Paste",IF($P996="","",$P996&amp;""),IF($AD$3="","",INDEX('Extraction History'!$A$3:$DT$9102,$Q996,$AD$3)&amp;""))</f>
        <v>DA</v>
      </c>
      <c r="S996" s="23">
        <f t="shared" si="206"/>
        <v>5949</v>
      </c>
      <c r="T996" s="23" t="str">
        <f t="shared" si="200"/>
        <v/>
      </c>
      <c r="U996" s="23" t="str">
        <f t="shared" si="201"/>
        <v/>
      </c>
      <c r="V996" s="24" t="str">
        <f t="shared" si="202"/>
        <v/>
      </c>
      <c r="W996" s="23">
        <f t="shared" si="207"/>
        <v>5950</v>
      </c>
      <c r="X996" s="23" t="str">
        <f t="shared" si="203"/>
        <v/>
      </c>
      <c r="Y996" s="23" t="str">
        <f t="shared" si="204"/>
        <v/>
      </c>
      <c r="Z996" s="23" t="str">
        <f t="shared" si="205"/>
        <v/>
      </c>
      <c r="AA996" s="25" t="str">
        <f>IF($U996="","",IF(COUNTIF(HC!$C:$C,$U996)&gt;0,"Y",IF(COUNTIF($U$5:$U996,$U996)=1,"N","dup")))</f>
        <v/>
      </c>
    </row>
    <row r="997" spans="1:27" x14ac:dyDescent="0.3">
      <c r="A997" s="19" t="str">
        <f>IF(INDEX('Agents Shift'!$B:$B,ROW())="","",INDEX('Agents Shift'!$B:$B,ROW()))</f>
        <v/>
      </c>
      <c r="B997" s="20" t="str">
        <f>IF($A997="","",_xlfn.XLOOKUP($A997,HC!$A:$A,HC!$B:$B,""))</f>
        <v/>
      </c>
      <c r="C997" s="19" t="str">
        <f>IF($A997="","",_xlfn.XLOOKUP($A997,HC!$A:$A,HC!$E:$E,""))</f>
        <v/>
      </c>
      <c r="D997" s="20" t="str">
        <f>IF($A997="","",_xlfn.XLOOKUP($A997,HC!$A:$A,HC!$D:$D,""))</f>
        <v/>
      </c>
      <c r="E997" s="68" t="str">
        <f>IF(OR($A997="",$AE$3=""),"",IFERROR(IF(ISBLANK(INDEX('Agents Shift'!$F:$S,MATCH($A997,'Agents Shift'!$B:$B,0),$AE$3)),"",INDEX('Agents Shift'!$F:$S,MATCH($A997,'Agents Shift'!$B:$B,0),$AE$3)),""))</f>
        <v/>
      </c>
      <c r="F997" s="68" t="str">
        <f>IF(OR($A997="",$AE$3=""),"",IFERROR(IF(ISBLANK(INDEX('Agents Shift'!$F:$S,MATCH($A997,'Agents Shift'!$B:$B,0),$AE$3+1)),"",INDEX('Agents Shift'!$F:$S,MATCH($A997,'Agents Shift'!$B:$B,0),$AE$3+1)),""))</f>
        <v/>
      </c>
      <c r="G997" s="20" t="str">
        <f>IF($A997="","",_xlfn.XLOOKUP($A997,HC!$A:$A,HC!$C:$C,""))</f>
        <v/>
      </c>
      <c r="H997" s="20" t="str">
        <f t="shared" si="195"/>
        <v/>
      </c>
      <c r="I997" s="19" t="str">
        <f t="shared" si="196"/>
        <v/>
      </c>
      <c r="J997" s="19" t="str">
        <f>IF(OR($A997="",$H997=""),"",IF($H997="Not in Web Tool","Unmatched",_xlfn.XLOOKUP($H997,'RAW Data'!$E:$E,'RAW Data'!$F:$F,"Unmapped")))</f>
        <v/>
      </c>
      <c r="K997" s="19" t="str">
        <f t="shared" si="197"/>
        <v/>
      </c>
      <c r="M997" s="21" t="str">
        <f t="shared" si="198"/>
        <v/>
      </c>
      <c r="N997" s="21" t="str">
        <f t="shared" si="199"/>
        <v/>
      </c>
      <c r="P997" s="22" t="s">
        <v>495</v>
      </c>
      <c r="Q997" s="23">
        <v>993</v>
      </c>
      <c r="R997" s="23" t="str">
        <f>IF($C$3="Live Paste",IF($P997="","",$P997&amp;""),IF($AD$3="","",INDEX('Extraction History'!$A$3:$DT$9102,$Q997,$AD$3)&amp;""))</f>
        <v>Dummy_USR 15 29143</v>
      </c>
      <c r="S997" s="23">
        <f t="shared" si="206"/>
        <v>5955</v>
      </c>
      <c r="T997" s="23" t="str">
        <f t="shared" si="200"/>
        <v/>
      </c>
      <c r="U997" s="23" t="str">
        <f t="shared" si="201"/>
        <v/>
      </c>
      <c r="V997" s="24" t="str">
        <f t="shared" si="202"/>
        <v/>
      </c>
      <c r="W997" s="23">
        <f t="shared" si="207"/>
        <v>5956</v>
      </c>
      <c r="X997" s="23" t="str">
        <f t="shared" si="203"/>
        <v/>
      </c>
      <c r="Y997" s="23" t="str">
        <f t="shared" si="204"/>
        <v/>
      </c>
      <c r="Z997" s="23" t="str">
        <f t="shared" si="205"/>
        <v/>
      </c>
      <c r="AA997" s="25" t="str">
        <f>IF($U997="","",IF(COUNTIF(HC!$C:$C,$U997)&gt;0,"Y",IF(COUNTIF($U$5:$U997,$U997)=1,"N","dup")))</f>
        <v/>
      </c>
    </row>
    <row r="998" spans="1:27" x14ac:dyDescent="0.3">
      <c r="A998" s="19" t="str">
        <f>IF(INDEX('Agents Shift'!$B:$B,ROW())="","",INDEX('Agents Shift'!$B:$B,ROW()))</f>
        <v/>
      </c>
      <c r="B998" s="20" t="str">
        <f>IF($A998="","",_xlfn.XLOOKUP($A998,HC!$A:$A,HC!$B:$B,""))</f>
        <v/>
      </c>
      <c r="C998" s="19" t="str">
        <f>IF($A998="","",_xlfn.XLOOKUP($A998,HC!$A:$A,HC!$E:$E,""))</f>
        <v/>
      </c>
      <c r="D998" s="20" t="str">
        <f>IF($A998="","",_xlfn.XLOOKUP($A998,HC!$A:$A,HC!$D:$D,""))</f>
        <v/>
      </c>
      <c r="E998" s="68" t="str">
        <f>IF(OR($A998="",$AE$3=""),"",IFERROR(IF(ISBLANK(INDEX('Agents Shift'!$F:$S,MATCH($A998,'Agents Shift'!$B:$B,0),$AE$3)),"",INDEX('Agents Shift'!$F:$S,MATCH($A998,'Agents Shift'!$B:$B,0),$AE$3)),""))</f>
        <v/>
      </c>
      <c r="F998" s="68" t="str">
        <f>IF(OR($A998="",$AE$3=""),"",IFERROR(IF(ISBLANK(INDEX('Agents Shift'!$F:$S,MATCH($A998,'Agents Shift'!$B:$B,0),$AE$3+1)),"",INDEX('Agents Shift'!$F:$S,MATCH($A998,'Agents Shift'!$B:$B,0),$AE$3+1)),""))</f>
        <v/>
      </c>
      <c r="G998" s="20" t="str">
        <f>IF($A998="","",_xlfn.XLOOKUP($A998,HC!$A:$A,HC!$C:$C,""))</f>
        <v/>
      </c>
      <c r="H998" s="20" t="str">
        <f t="shared" si="195"/>
        <v/>
      </c>
      <c r="I998" s="19" t="str">
        <f t="shared" si="196"/>
        <v/>
      </c>
      <c r="J998" s="19" t="str">
        <f>IF(OR($A998="",$H998=""),"",IF($H998="Not in Web Tool","Unmatched",_xlfn.XLOOKUP($H998,'RAW Data'!$E:$E,'RAW Data'!$F:$F,"Unmapped")))</f>
        <v/>
      </c>
      <c r="K998" s="19" t="str">
        <f t="shared" si="197"/>
        <v/>
      </c>
      <c r="M998" s="21" t="str">
        <f t="shared" si="198"/>
        <v/>
      </c>
      <c r="N998" s="21" t="str">
        <f t="shared" si="199"/>
        <v/>
      </c>
      <c r="P998" s="22" t="s">
        <v>496</v>
      </c>
      <c r="Q998" s="23">
        <v>994</v>
      </c>
      <c r="R998" s="23" t="str">
        <f>IF($C$3="Live Paste",IF($P998="","",$P998&amp;""),IF($AD$3="","",INDEX('Extraction History'!$A$3:$DT$9102,$Q998,$AD$3)&amp;""))</f>
        <v>Ops · 01:18:04</v>
      </c>
      <c r="S998" s="23">
        <f t="shared" si="206"/>
        <v>5961</v>
      </c>
      <c r="T998" s="23" t="str">
        <f t="shared" si="200"/>
        <v/>
      </c>
      <c r="U998" s="23" t="str">
        <f t="shared" si="201"/>
        <v/>
      </c>
      <c r="V998" s="24" t="str">
        <f t="shared" si="202"/>
        <v/>
      </c>
      <c r="W998" s="23">
        <f t="shared" si="207"/>
        <v>5962</v>
      </c>
      <c r="X998" s="23" t="str">
        <f t="shared" si="203"/>
        <v/>
      </c>
      <c r="Y998" s="23" t="str">
        <f t="shared" si="204"/>
        <v/>
      </c>
      <c r="Z998" s="23" t="str">
        <f t="shared" si="205"/>
        <v/>
      </c>
      <c r="AA998" s="25" t="str">
        <f>IF($U998="","",IF(COUNTIF(HC!$C:$C,$U998)&gt;0,"Y",IF(COUNTIF($U$5:$U998,$U998)=1,"N","dup")))</f>
        <v/>
      </c>
    </row>
    <row r="999" spans="1:27" x14ac:dyDescent="0.3">
      <c r="A999" s="19" t="str">
        <f>IF(INDEX('Agents Shift'!$B:$B,ROW())="","",INDEX('Agents Shift'!$B:$B,ROW()))</f>
        <v/>
      </c>
      <c r="B999" s="20" t="str">
        <f>IF($A999="","",_xlfn.XLOOKUP($A999,HC!$A:$A,HC!$B:$B,""))</f>
        <v/>
      </c>
      <c r="C999" s="19" t="str">
        <f>IF($A999="","",_xlfn.XLOOKUP($A999,HC!$A:$A,HC!$E:$E,""))</f>
        <v/>
      </c>
      <c r="D999" s="20" t="str">
        <f>IF($A999="","",_xlfn.XLOOKUP($A999,HC!$A:$A,HC!$D:$D,""))</f>
        <v/>
      </c>
      <c r="E999" s="68" t="str">
        <f>IF(OR($A999="",$AE$3=""),"",IFERROR(IF(ISBLANK(INDEX('Agents Shift'!$F:$S,MATCH($A999,'Agents Shift'!$B:$B,0),$AE$3)),"",INDEX('Agents Shift'!$F:$S,MATCH($A999,'Agents Shift'!$B:$B,0),$AE$3)),""))</f>
        <v/>
      </c>
      <c r="F999" s="68" t="str">
        <f>IF(OR($A999="",$AE$3=""),"",IFERROR(IF(ISBLANK(INDEX('Agents Shift'!$F:$S,MATCH($A999,'Agents Shift'!$B:$B,0),$AE$3+1)),"",INDEX('Agents Shift'!$F:$S,MATCH($A999,'Agents Shift'!$B:$B,0),$AE$3+1)),""))</f>
        <v/>
      </c>
      <c r="G999" s="20" t="str">
        <f>IF($A999="","",_xlfn.XLOOKUP($A999,HC!$A:$A,HC!$C:$C,""))</f>
        <v/>
      </c>
      <c r="H999" s="20" t="str">
        <f t="shared" si="195"/>
        <v/>
      </c>
      <c r="I999" s="19" t="str">
        <f t="shared" si="196"/>
        <v/>
      </c>
      <c r="J999" s="19" t="str">
        <f>IF(OR($A999="",$H999=""),"",IF($H999="Not in Web Tool","Unmatched",_xlfn.XLOOKUP($H999,'RAW Data'!$E:$E,'RAW Data'!$F:$F,"Unmapped")))</f>
        <v/>
      </c>
      <c r="K999" s="19" t="str">
        <f t="shared" si="197"/>
        <v/>
      </c>
      <c r="M999" s="21" t="str">
        <f t="shared" si="198"/>
        <v/>
      </c>
      <c r="N999" s="21" t="str">
        <f t="shared" si="199"/>
        <v/>
      </c>
      <c r="P999" s="22" t="s">
        <v>119</v>
      </c>
      <c r="Q999" s="23">
        <v>995</v>
      </c>
      <c r="R999" s="23" t="str">
        <f>IF($C$3="Live Paste",IF($P999="","",$P999&amp;""),IF($AD$3="","",INDEX('Extraction History'!$A$3:$DT$9102,$Q999,$AD$3)&amp;""))</f>
        <v> 0  0  0</v>
      </c>
      <c r="S999" s="23">
        <f t="shared" si="206"/>
        <v>5967</v>
      </c>
      <c r="T999" s="23" t="str">
        <f t="shared" si="200"/>
        <v/>
      </c>
      <c r="U999" s="23" t="str">
        <f t="shared" si="201"/>
        <v/>
      </c>
      <c r="V999" s="24" t="str">
        <f t="shared" si="202"/>
        <v/>
      </c>
      <c r="W999" s="23">
        <f t="shared" si="207"/>
        <v>5968</v>
      </c>
      <c r="X999" s="23" t="str">
        <f t="shared" si="203"/>
        <v/>
      </c>
      <c r="Y999" s="23" t="str">
        <f t="shared" si="204"/>
        <v/>
      </c>
      <c r="Z999" s="23" t="str">
        <f t="shared" si="205"/>
        <v/>
      </c>
      <c r="AA999" s="25" t="str">
        <f>IF($U999="","",IF(COUNTIF(HC!$C:$C,$U999)&gt;0,"Y",IF(COUNTIF($U$5:$U999,$U999)=1,"N","dup")))</f>
        <v/>
      </c>
    </row>
    <row r="1000" spans="1:27" x14ac:dyDescent="0.3">
      <c r="A1000" s="19" t="str">
        <f>IF(INDEX('Agents Shift'!$B:$B,ROW())="","",INDEX('Agents Shift'!$B:$B,ROW()))</f>
        <v/>
      </c>
      <c r="B1000" s="20" t="str">
        <f>IF($A1000="","",_xlfn.XLOOKUP($A1000,HC!$A:$A,HC!$B:$B,""))</f>
        <v/>
      </c>
      <c r="C1000" s="19" t="str">
        <f>IF($A1000="","",_xlfn.XLOOKUP($A1000,HC!$A:$A,HC!$E:$E,""))</f>
        <v/>
      </c>
      <c r="D1000" s="20" t="str">
        <f>IF($A1000="","",_xlfn.XLOOKUP($A1000,HC!$A:$A,HC!$D:$D,""))</f>
        <v/>
      </c>
      <c r="E1000" s="68" t="str">
        <f>IF(OR($A1000="",$AE$3=""),"",IFERROR(IF(ISBLANK(INDEX('Agents Shift'!$F:$S,MATCH($A1000,'Agents Shift'!$B:$B,0),$AE$3)),"",INDEX('Agents Shift'!$F:$S,MATCH($A1000,'Agents Shift'!$B:$B,0),$AE$3)),""))</f>
        <v/>
      </c>
      <c r="F1000" s="68" t="str">
        <f>IF(OR($A1000="",$AE$3=""),"",IFERROR(IF(ISBLANK(INDEX('Agents Shift'!$F:$S,MATCH($A1000,'Agents Shift'!$B:$B,0),$AE$3+1)),"",INDEX('Agents Shift'!$F:$S,MATCH($A1000,'Agents Shift'!$B:$B,0),$AE$3+1)),""))</f>
        <v/>
      </c>
      <c r="G1000" s="20" t="str">
        <f>IF($A1000="","",_xlfn.XLOOKUP($A1000,HC!$A:$A,HC!$C:$C,""))</f>
        <v/>
      </c>
      <c r="H1000" s="20" t="str">
        <f t="shared" si="195"/>
        <v/>
      </c>
      <c r="I1000" s="19" t="str">
        <f t="shared" si="196"/>
        <v/>
      </c>
      <c r="J1000" s="19" t="str">
        <f>IF(OR($A1000="",$H1000=""),"",IF($H1000="Not in Web Tool","Unmatched",_xlfn.XLOOKUP($H1000,'RAW Data'!$E:$E,'RAW Data'!$F:$F,"Unmapped")))</f>
        <v/>
      </c>
      <c r="K1000" s="19" t="str">
        <f t="shared" si="197"/>
        <v/>
      </c>
      <c r="M1000" s="21" t="str">
        <f t="shared" si="198"/>
        <v/>
      </c>
      <c r="N1000" s="21" t="str">
        <f t="shared" si="199"/>
        <v/>
      </c>
      <c r="P1000" s="22" t="s">
        <v>497</v>
      </c>
      <c r="Q1000" s="23">
        <v>996</v>
      </c>
      <c r="R1000" s="23" t="str">
        <f>IF($C$3="Live Paste",IF($P1000="","",$P1000&amp;""),IF($AD$3="","",INDEX('Extraction History'!$A$3:$DT$9102,$Q1000,$AD$3)&amp;""))</f>
        <v> --:--:--  --:--:-- 9 June 2026 08:58 · 07:02:00</v>
      </c>
      <c r="S1000" s="23">
        <f t="shared" si="206"/>
        <v>5973</v>
      </c>
      <c r="T1000" s="23" t="str">
        <f t="shared" si="200"/>
        <v/>
      </c>
      <c r="U1000" s="23" t="str">
        <f t="shared" si="201"/>
        <v/>
      </c>
      <c r="V1000" s="24" t="str">
        <f t="shared" si="202"/>
        <v/>
      </c>
      <c r="W1000" s="23">
        <f t="shared" si="207"/>
        <v>5974</v>
      </c>
      <c r="X1000" s="23" t="str">
        <f t="shared" si="203"/>
        <v/>
      </c>
      <c r="Y1000" s="23" t="str">
        <f t="shared" si="204"/>
        <v/>
      </c>
      <c r="Z1000" s="23" t="str">
        <f t="shared" si="205"/>
        <v/>
      </c>
      <c r="AA1000" s="25" t="str">
        <f>IF($U1000="","",IF(COUNTIF(HC!$C:$C,$U1000)&gt;0,"Y",IF(COUNTIF($U$5:$U1000,$U1000)=1,"N","dup")))</f>
        <v/>
      </c>
    </row>
    <row r="1001" spans="1:27" x14ac:dyDescent="0.3">
      <c r="A1001" s="19" t="str">
        <f>IF(INDEX('Agents Shift'!$B:$B,ROW())="","",INDEX('Agents Shift'!$B:$B,ROW()))</f>
        <v/>
      </c>
      <c r="B1001" s="20" t="str">
        <f>IF($A1001="","",_xlfn.XLOOKUP($A1001,HC!$A:$A,HC!$B:$B,""))</f>
        <v/>
      </c>
      <c r="C1001" s="19" t="str">
        <f>IF($A1001="","",_xlfn.XLOOKUP($A1001,HC!$A:$A,HC!$E:$E,""))</f>
        <v/>
      </c>
      <c r="D1001" s="20" t="str">
        <f>IF($A1001="","",_xlfn.XLOOKUP($A1001,HC!$A:$A,HC!$D:$D,""))</f>
        <v/>
      </c>
      <c r="E1001" s="68" t="str">
        <f>IF(OR($A1001="",$AE$3=""),"",IFERROR(IF(ISBLANK(INDEX('Agents Shift'!$F:$S,MATCH($A1001,'Agents Shift'!$B:$B,0),$AE$3)),"",INDEX('Agents Shift'!$F:$S,MATCH($A1001,'Agents Shift'!$B:$B,0),$AE$3)),""))</f>
        <v/>
      </c>
      <c r="F1001" s="68" t="str">
        <f>IF(OR($A1001="",$AE$3=""),"",IFERROR(IF(ISBLANK(INDEX('Agents Shift'!$F:$S,MATCH($A1001,'Agents Shift'!$B:$B,0),$AE$3+1)),"",INDEX('Agents Shift'!$F:$S,MATCH($A1001,'Agents Shift'!$B:$B,0),$AE$3+1)),""))</f>
        <v/>
      </c>
      <c r="G1001" s="20" t="str">
        <f>IF($A1001="","",_xlfn.XLOOKUP($A1001,HC!$A:$A,HC!$C:$C,""))</f>
        <v/>
      </c>
      <c r="H1001" s="20" t="str">
        <f t="shared" si="195"/>
        <v/>
      </c>
      <c r="I1001" s="19" t="str">
        <f t="shared" si="196"/>
        <v/>
      </c>
      <c r="J1001" s="19" t="str">
        <f>IF(OR($A1001="",$H1001=""),"",IF($H1001="Not in Web Tool","Unmatched",_xlfn.XLOOKUP($H1001,'RAW Data'!$E:$E,'RAW Data'!$F:$F,"Unmapped")))</f>
        <v/>
      </c>
      <c r="K1001" s="19" t="str">
        <f t="shared" si="197"/>
        <v/>
      </c>
      <c r="M1001" s="21" t="str">
        <f t="shared" si="198"/>
        <v/>
      </c>
      <c r="N1001" s="21" t="str">
        <f t="shared" si="199"/>
        <v/>
      </c>
      <c r="P1001" s="22" t="s">
        <v>34</v>
      </c>
      <c r="Q1001" s="23">
        <v>997</v>
      </c>
      <c r="R1001" s="23" t="str">
        <f>IF($C$3="Live Paste",IF($P1001="","",$P1001&amp;""),IF($AD$3="","",INDEX('Extraction History'!$A$3:$DT$9102,$Q1001,$AD$3)&amp;""))</f>
        <v>Employee State</v>
      </c>
      <c r="S1001" s="23">
        <f t="shared" si="206"/>
        <v>5979</v>
      </c>
      <c r="T1001" s="23" t="str">
        <f t="shared" si="200"/>
        <v/>
      </c>
      <c r="U1001" s="23" t="str">
        <f t="shared" si="201"/>
        <v/>
      </c>
      <c r="V1001" s="24" t="str">
        <f t="shared" si="202"/>
        <v/>
      </c>
      <c r="W1001" s="23">
        <f t="shared" si="207"/>
        <v>5980</v>
      </c>
      <c r="X1001" s="23" t="str">
        <f t="shared" si="203"/>
        <v/>
      </c>
      <c r="Y1001" s="23" t="str">
        <f t="shared" si="204"/>
        <v/>
      </c>
      <c r="Z1001" s="23" t="str">
        <f t="shared" si="205"/>
        <v/>
      </c>
      <c r="AA1001" s="25" t="str">
        <f>IF($U1001="","",IF(COUNTIF(HC!$C:$C,$U1001)&gt;0,"Y",IF(COUNTIF($U$5:$U1001,$U1001)=1,"N","dup")))</f>
        <v/>
      </c>
    </row>
    <row r="1002" spans="1:27" x14ac:dyDescent="0.3">
      <c r="A1002" s="19" t="str">
        <f>IF(INDEX('Agents Shift'!$B:$B,ROW())="","",INDEX('Agents Shift'!$B:$B,ROW()))</f>
        <v/>
      </c>
      <c r="B1002" s="20" t="str">
        <f>IF($A1002="","",_xlfn.XLOOKUP($A1002,HC!$A:$A,HC!$B:$B,""))</f>
        <v/>
      </c>
      <c r="C1002" s="19" t="str">
        <f>IF($A1002="","",_xlfn.XLOOKUP($A1002,HC!$A:$A,HC!$E:$E,""))</f>
        <v/>
      </c>
      <c r="D1002" s="20" t="str">
        <f>IF($A1002="","",_xlfn.XLOOKUP($A1002,HC!$A:$A,HC!$D:$D,""))</f>
        <v/>
      </c>
      <c r="E1002" s="68" t="str">
        <f>IF(OR($A1002="",$AE$3=""),"",IFERROR(IF(ISBLANK(INDEX('Agents Shift'!$F:$S,MATCH($A1002,'Agents Shift'!$B:$B,0),$AE$3)),"",INDEX('Agents Shift'!$F:$S,MATCH($A1002,'Agents Shift'!$B:$B,0),$AE$3)),""))</f>
        <v/>
      </c>
      <c r="F1002" s="68" t="str">
        <f>IF(OR($A1002="",$AE$3=""),"",IFERROR(IF(ISBLANK(INDEX('Agents Shift'!$F:$S,MATCH($A1002,'Agents Shift'!$B:$B,0),$AE$3+1)),"",INDEX('Agents Shift'!$F:$S,MATCH($A1002,'Agents Shift'!$B:$B,0),$AE$3+1)),""))</f>
        <v/>
      </c>
      <c r="G1002" s="20" t="str">
        <f>IF($A1002="","",_xlfn.XLOOKUP($A1002,HC!$A:$A,HC!$C:$C,""))</f>
        <v/>
      </c>
      <c r="H1002" s="20" t="str">
        <f t="shared" si="195"/>
        <v/>
      </c>
      <c r="I1002" s="19" t="str">
        <f t="shared" si="196"/>
        <v/>
      </c>
      <c r="J1002" s="19" t="str">
        <f>IF(OR($A1002="",$H1002=""),"",IF($H1002="Not in Web Tool","Unmatched",_xlfn.XLOOKUP($H1002,'RAW Data'!$E:$E,'RAW Data'!$F:$F,"Unmapped")))</f>
        <v/>
      </c>
      <c r="K1002" s="19" t="str">
        <f t="shared" si="197"/>
        <v/>
      </c>
      <c r="M1002" s="21" t="str">
        <f t="shared" si="198"/>
        <v/>
      </c>
      <c r="N1002" s="21" t="str">
        <f t="shared" si="199"/>
        <v/>
      </c>
      <c r="P1002" s="22" t="s">
        <v>39</v>
      </c>
      <c r="Q1002" s="23">
        <v>998</v>
      </c>
      <c r="R1002" s="23" t="str">
        <f>IF($C$3="Live Paste",IF($P1002="","",$P1002&amp;""),IF($AD$3="","",INDEX('Extraction History'!$A$3:$DT$9102,$Q1002,$AD$3)&amp;""))</f>
        <v>DA</v>
      </c>
      <c r="S1002" s="23">
        <f t="shared" si="206"/>
        <v>5985</v>
      </c>
      <c r="T1002" s="23" t="str">
        <f t="shared" si="200"/>
        <v/>
      </c>
      <c r="U1002" s="23" t="str">
        <f t="shared" si="201"/>
        <v/>
      </c>
      <c r="V1002" s="24" t="str">
        <f t="shared" si="202"/>
        <v/>
      </c>
      <c r="W1002" s="23">
        <f t="shared" si="207"/>
        <v>5986</v>
      </c>
      <c r="X1002" s="23" t="str">
        <f t="shared" si="203"/>
        <v/>
      </c>
      <c r="Y1002" s="23" t="str">
        <f t="shared" si="204"/>
        <v/>
      </c>
      <c r="Z1002" s="23" t="str">
        <f t="shared" si="205"/>
        <v/>
      </c>
      <c r="AA1002" s="25" t="str">
        <f>IF($U1002="","",IF(COUNTIF(HC!$C:$C,$U1002)&gt;0,"Y",IF(COUNTIF($U$5:$U1002,$U1002)=1,"N","dup")))</f>
        <v/>
      </c>
    </row>
    <row r="1003" spans="1:27" x14ac:dyDescent="0.3">
      <c r="A1003" s="19" t="str">
        <f>IF(INDEX('Agents Shift'!$B:$B,ROW())="","",INDEX('Agents Shift'!$B:$B,ROW()))</f>
        <v/>
      </c>
      <c r="B1003" s="20" t="str">
        <f>IF($A1003="","",_xlfn.XLOOKUP($A1003,HC!$A:$A,HC!$B:$B,""))</f>
        <v/>
      </c>
      <c r="C1003" s="19" t="str">
        <f>IF($A1003="","",_xlfn.XLOOKUP($A1003,HC!$A:$A,HC!$E:$E,""))</f>
        <v/>
      </c>
      <c r="D1003" s="20" t="str">
        <f>IF($A1003="","",_xlfn.XLOOKUP($A1003,HC!$A:$A,HC!$D:$D,""))</f>
        <v/>
      </c>
      <c r="E1003" s="68" t="str">
        <f>IF(OR($A1003="",$AE$3=""),"",IFERROR(IF(ISBLANK(INDEX('Agents Shift'!$F:$S,MATCH($A1003,'Agents Shift'!$B:$B,0),$AE$3)),"",INDEX('Agents Shift'!$F:$S,MATCH($A1003,'Agents Shift'!$B:$B,0),$AE$3)),""))</f>
        <v/>
      </c>
      <c r="F1003" s="68" t="str">
        <f>IF(OR($A1003="",$AE$3=""),"",IFERROR(IF(ISBLANK(INDEX('Agents Shift'!$F:$S,MATCH($A1003,'Agents Shift'!$B:$B,0),$AE$3+1)),"",INDEX('Agents Shift'!$F:$S,MATCH($A1003,'Agents Shift'!$B:$B,0),$AE$3+1)),""))</f>
        <v/>
      </c>
      <c r="G1003" s="20" t="str">
        <f>IF($A1003="","",_xlfn.XLOOKUP($A1003,HC!$A:$A,HC!$C:$C,""))</f>
        <v/>
      </c>
      <c r="H1003" s="20" t="str">
        <f t="shared" si="195"/>
        <v/>
      </c>
      <c r="I1003" s="19" t="str">
        <f t="shared" si="196"/>
        <v/>
      </c>
      <c r="J1003" s="19" t="str">
        <f>IF(OR($A1003="",$H1003=""),"",IF($H1003="Not in Web Tool","Unmatched",_xlfn.XLOOKUP($H1003,'RAW Data'!$E:$E,'RAW Data'!$F:$F,"Unmapped")))</f>
        <v/>
      </c>
      <c r="K1003" s="19" t="str">
        <f t="shared" si="197"/>
        <v/>
      </c>
      <c r="M1003" s="21" t="str">
        <f t="shared" si="198"/>
        <v/>
      </c>
      <c r="N1003" s="21" t="str">
        <f t="shared" si="199"/>
        <v/>
      </c>
      <c r="P1003" s="22" t="s">
        <v>498</v>
      </c>
      <c r="Q1003" s="23">
        <v>999</v>
      </c>
      <c r="R1003" s="23" t="str">
        <f>IF($C$3="Live Paste",IF($P1003="","",$P1003&amp;""),IF($AD$3="","",INDEX('Extraction History'!$A$3:$DT$9102,$Q1003,$AD$3)&amp;""))</f>
        <v>Dummy_USR 13 29094</v>
      </c>
      <c r="S1003" s="23">
        <f t="shared" si="206"/>
        <v>5991</v>
      </c>
      <c r="T1003" s="23" t="str">
        <f t="shared" si="200"/>
        <v/>
      </c>
      <c r="U1003" s="23" t="str">
        <f t="shared" si="201"/>
        <v/>
      </c>
      <c r="V1003" s="24" t="str">
        <f t="shared" si="202"/>
        <v/>
      </c>
      <c r="W1003" s="23">
        <f t="shared" si="207"/>
        <v>5992</v>
      </c>
      <c r="X1003" s="23" t="str">
        <f t="shared" si="203"/>
        <v/>
      </c>
      <c r="Y1003" s="23" t="str">
        <f t="shared" si="204"/>
        <v/>
      </c>
      <c r="Z1003" s="23" t="str">
        <f t="shared" si="205"/>
        <v/>
      </c>
      <c r="AA1003" s="25" t="str">
        <f>IF($U1003="","",IF(COUNTIF(HC!$C:$C,$U1003)&gt;0,"Y",IF(COUNTIF($U$5:$U1003,$U1003)=1,"N","dup")))</f>
        <v/>
      </c>
    </row>
    <row r="1004" spans="1:27" x14ac:dyDescent="0.3">
      <c r="A1004" s="19" t="str">
        <f>IF(INDEX('Agents Shift'!$B:$B,ROW())="","",INDEX('Agents Shift'!$B:$B,ROW()))</f>
        <v/>
      </c>
      <c r="B1004" s="20" t="str">
        <f>IF($A1004="","",_xlfn.XLOOKUP($A1004,HC!$A:$A,HC!$B:$B,""))</f>
        <v/>
      </c>
      <c r="C1004" s="19" t="str">
        <f>IF($A1004="","",_xlfn.XLOOKUP($A1004,HC!$A:$A,HC!$E:$E,""))</f>
        <v/>
      </c>
      <c r="D1004" s="20" t="str">
        <f>IF($A1004="","",_xlfn.XLOOKUP($A1004,HC!$A:$A,HC!$D:$D,""))</f>
        <v/>
      </c>
      <c r="E1004" s="68" t="str">
        <f>IF(OR($A1004="",$AE$3=""),"",IFERROR(IF(ISBLANK(INDEX('Agents Shift'!$F:$S,MATCH($A1004,'Agents Shift'!$B:$B,0),$AE$3)),"",INDEX('Agents Shift'!$F:$S,MATCH($A1004,'Agents Shift'!$B:$B,0),$AE$3)),""))</f>
        <v/>
      </c>
      <c r="F1004" s="68" t="str">
        <f>IF(OR($A1004="",$AE$3=""),"",IFERROR(IF(ISBLANK(INDEX('Agents Shift'!$F:$S,MATCH($A1004,'Agents Shift'!$B:$B,0),$AE$3+1)),"",INDEX('Agents Shift'!$F:$S,MATCH($A1004,'Agents Shift'!$B:$B,0),$AE$3+1)),""))</f>
        <v/>
      </c>
      <c r="G1004" s="20" t="str">
        <f>IF($A1004="","",_xlfn.XLOOKUP($A1004,HC!$A:$A,HC!$C:$C,""))</f>
        <v/>
      </c>
      <c r="H1004" s="20" t="str">
        <f t="shared" si="195"/>
        <v/>
      </c>
      <c r="I1004" s="19" t="str">
        <f t="shared" si="196"/>
        <v/>
      </c>
      <c r="J1004" s="19" t="str">
        <f>IF(OR($A1004="",$H1004=""),"",IF($H1004="Not in Web Tool","Unmatched",_xlfn.XLOOKUP($H1004,'RAW Data'!$E:$E,'RAW Data'!$F:$F,"Unmapped")))</f>
        <v/>
      </c>
      <c r="K1004" s="19" t="str">
        <f t="shared" si="197"/>
        <v/>
      </c>
      <c r="M1004" s="21" t="str">
        <f t="shared" si="198"/>
        <v/>
      </c>
      <c r="N1004" s="21" t="str">
        <f t="shared" si="199"/>
        <v/>
      </c>
      <c r="P1004" s="22" t="s">
        <v>499</v>
      </c>
      <c r="Q1004" s="23">
        <v>1000</v>
      </c>
      <c r="R1004" s="23" t="str">
        <f>IF($C$3="Live Paste",IF($P1004="","",$P1004&amp;""),IF($AD$3="","",INDEX('Extraction History'!$A$3:$DT$9102,$Q1004,$AD$3)&amp;""))</f>
        <v>Offline · 3:17:58:59</v>
      </c>
      <c r="S1004" s="23">
        <f t="shared" si="206"/>
        <v>5997</v>
      </c>
      <c r="T1004" s="23" t="str">
        <f t="shared" si="200"/>
        <v/>
      </c>
      <c r="U1004" s="23" t="str">
        <f t="shared" si="201"/>
        <v/>
      </c>
      <c r="V1004" s="24" t="str">
        <f t="shared" si="202"/>
        <v/>
      </c>
      <c r="W1004" s="23">
        <f t="shared" si="207"/>
        <v>5998</v>
      </c>
      <c r="X1004" s="23" t="str">
        <f t="shared" si="203"/>
        <v/>
      </c>
      <c r="Y1004" s="23" t="str">
        <f t="shared" si="204"/>
        <v/>
      </c>
      <c r="Z1004" s="23" t="str">
        <f t="shared" si="205"/>
        <v/>
      </c>
      <c r="AA1004" s="25" t="str">
        <f>IF($U1004="","",IF(COUNTIF(HC!$C:$C,$U1004)&gt;0,"Y",IF(COUNTIF($U$5:$U1004,$U1004)=1,"N","dup")))</f>
        <v/>
      </c>
    </row>
    <row r="1005" spans="1:27" x14ac:dyDescent="0.3">
      <c r="A1005" s="19" t="str">
        <f>IF(INDEX('Agents Shift'!$B:$B,ROW())="","",INDEX('Agents Shift'!$B:$B,ROW()))</f>
        <v/>
      </c>
      <c r="B1005" s="20" t="str">
        <f>IF($A1005="","",_xlfn.XLOOKUP($A1005,HC!$A:$A,HC!$B:$B,""))</f>
        <v/>
      </c>
      <c r="C1005" s="19" t="str">
        <f>IF($A1005="","",_xlfn.XLOOKUP($A1005,HC!$A:$A,HC!$E:$E,""))</f>
        <v/>
      </c>
      <c r="D1005" s="20" t="str">
        <f>IF($A1005="","",_xlfn.XLOOKUP($A1005,HC!$A:$A,HC!$D:$D,""))</f>
        <v/>
      </c>
      <c r="E1005" s="68" t="str">
        <f>IF(OR($A1005="",$AE$3=""),"",IFERROR(IF(ISBLANK(INDEX('Agents Shift'!$F:$S,MATCH($A1005,'Agents Shift'!$B:$B,0),$AE$3)),"",INDEX('Agents Shift'!$F:$S,MATCH($A1005,'Agents Shift'!$B:$B,0),$AE$3)),""))</f>
        <v/>
      </c>
      <c r="F1005" s="68" t="str">
        <f>IF(OR($A1005="",$AE$3=""),"",IFERROR(IF(ISBLANK(INDEX('Agents Shift'!$F:$S,MATCH($A1005,'Agents Shift'!$B:$B,0),$AE$3+1)),"",INDEX('Agents Shift'!$F:$S,MATCH($A1005,'Agents Shift'!$B:$B,0),$AE$3+1)),""))</f>
        <v/>
      </c>
      <c r="G1005" s="20" t="str">
        <f>IF($A1005="","",_xlfn.XLOOKUP($A1005,HC!$A:$A,HC!$C:$C,""))</f>
        <v/>
      </c>
      <c r="H1005" s="20" t="str">
        <f t="shared" si="195"/>
        <v/>
      </c>
      <c r="I1005" s="19" t="str">
        <f t="shared" si="196"/>
        <v/>
      </c>
      <c r="J1005" s="19" t="str">
        <f>IF(OR($A1005="",$H1005=""),"",IF($H1005="Not in Web Tool","Unmatched",_xlfn.XLOOKUP($H1005,'RAW Data'!$E:$E,'RAW Data'!$F:$F,"Unmapped")))</f>
        <v/>
      </c>
      <c r="K1005" s="19" t="str">
        <f t="shared" si="197"/>
        <v/>
      </c>
      <c r="M1005" s="21" t="str">
        <f t="shared" si="198"/>
        <v/>
      </c>
      <c r="N1005" s="21" t="str">
        <f t="shared" si="199"/>
        <v/>
      </c>
      <c r="P1005" s="22" t="s">
        <v>119</v>
      </c>
      <c r="Q1005" s="23">
        <v>1001</v>
      </c>
      <c r="R1005" s="23" t="str">
        <f>IF($C$3="Live Paste",IF($P1005="","",$P1005&amp;""),IF($AD$3="","",INDEX('Extraction History'!$A$3:$DT$9102,$Q1005,$AD$3)&amp;""))</f>
        <v> 0  0  0</v>
      </c>
      <c r="S1005" s="23">
        <f t="shared" si="206"/>
        <v>6003</v>
      </c>
      <c r="T1005" s="23" t="str">
        <f t="shared" si="200"/>
        <v/>
      </c>
      <c r="U1005" s="23" t="str">
        <f t="shared" si="201"/>
        <v/>
      </c>
      <c r="V1005" s="24" t="str">
        <f t="shared" si="202"/>
        <v/>
      </c>
      <c r="W1005" s="23">
        <f t="shared" si="207"/>
        <v>6004</v>
      </c>
      <c r="X1005" s="23" t="str">
        <f t="shared" si="203"/>
        <v/>
      </c>
      <c r="Y1005" s="23" t="str">
        <f t="shared" si="204"/>
        <v/>
      </c>
      <c r="Z1005" s="23" t="str">
        <f t="shared" si="205"/>
        <v/>
      </c>
      <c r="AA1005" s="25" t="str">
        <f>IF($U1005="","",IF(COUNTIF(HC!$C:$C,$U1005)&gt;0,"Y",IF(COUNTIF($U$5:$U1005,$U1005)=1,"N","dup")))</f>
        <v/>
      </c>
    </row>
    <row r="1006" spans="1:27" x14ac:dyDescent="0.3">
      <c r="A1006" s="19" t="str">
        <f>IF(INDEX('Agents Shift'!$B:$B,ROW())="","",INDEX('Agents Shift'!$B:$B,ROW()))</f>
        <v/>
      </c>
      <c r="B1006" s="20" t="str">
        <f>IF($A1006="","",_xlfn.XLOOKUP($A1006,HC!$A:$A,HC!$B:$B,""))</f>
        <v/>
      </c>
      <c r="C1006" s="19" t="str">
        <f>IF($A1006="","",_xlfn.XLOOKUP($A1006,HC!$A:$A,HC!$E:$E,""))</f>
        <v/>
      </c>
      <c r="D1006" s="20" t="str">
        <f>IF($A1006="","",_xlfn.XLOOKUP($A1006,HC!$A:$A,HC!$D:$D,""))</f>
        <v/>
      </c>
      <c r="E1006" s="68" t="str">
        <f>IF(OR($A1006="",$AE$3=""),"",IFERROR(IF(ISBLANK(INDEX('Agents Shift'!$F:$S,MATCH($A1006,'Agents Shift'!$B:$B,0),$AE$3)),"",INDEX('Agents Shift'!$F:$S,MATCH($A1006,'Agents Shift'!$B:$B,0),$AE$3)),""))</f>
        <v/>
      </c>
      <c r="F1006" s="68" t="str">
        <f>IF(OR($A1006="",$AE$3=""),"",IFERROR(IF(ISBLANK(INDEX('Agents Shift'!$F:$S,MATCH($A1006,'Agents Shift'!$B:$B,0),$AE$3+1)),"",INDEX('Agents Shift'!$F:$S,MATCH($A1006,'Agents Shift'!$B:$B,0),$AE$3+1)),""))</f>
        <v/>
      </c>
      <c r="G1006" s="20" t="str">
        <f>IF($A1006="","",_xlfn.XLOOKUP($A1006,HC!$A:$A,HC!$C:$C,""))</f>
        <v/>
      </c>
      <c r="H1006" s="20" t="str">
        <f t="shared" si="195"/>
        <v/>
      </c>
      <c r="I1006" s="19" t="str">
        <f t="shared" si="196"/>
        <v/>
      </c>
      <c r="J1006" s="19" t="str">
        <f>IF(OR($A1006="",$H1006=""),"",IF($H1006="Not in Web Tool","Unmatched",_xlfn.XLOOKUP($H1006,'RAW Data'!$E:$E,'RAW Data'!$F:$F,"Unmapped")))</f>
        <v/>
      </c>
      <c r="K1006" s="19" t="str">
        <f t="shared" si="197"/>
        <v/>
      </c>
      <c r="M1006" s="21" t="str">
        <f t="shared" si="198"/>
        <v/>
      </c>
      <c r="N1006" s="21" t="str">
        <f t="shared" si="199"/>
        <v/>
      </c>
      <c r="P1006" s="22" t="s">
        <v>188</v>
      </c>
      <c r="Q1006" s="23">
        <v>1002</v>
      </c>
      <c r="R1006" s="23" t="str">
        <f>IF($C$3="Live Paste",IF($P1006="","",$P1006&amp;""),IF($AD$3="","",INDEX('Extraction History'!$A$3:$DT$9102,$Q1006,$AD$3)&amp;""))</f>
        <v> --:--:--  --:--:--  --:--:--</v>
      </c>
      <c r="S1006" s="23">
        <f t="shared" si="206"/>
        <v>6009</v>
      </c>
      <c r="T1006" s="23" t="str">
        <f t="shared" si="200"/>
        <v/>
      </c>
      <c r="U1006" s="23" t="str">
        <f t="shared" si="201"/>
        <v/>
      </c>
      <c r="V1006" s="24" t="str">
        <f t="shared" si="202"/>
        <v/>
      </c>
      <c r="W1006" s="23">
        <f t="shared" si="207"/>
        <v>6010</v>
      </c>
      <c r="X1006" s="23" t="str">
        <f t="shared" si="203"/>
        <v/>
      </c>
      <c r="Y1006" s="23" t="str">
        <f t="shared" si="204"/>
        <v/>
      </c>
      <c r="Z1006" s="23" t="str">
        <f t="shared" si="205"/>
        <v/>
      </c>
      <c r="AA1006" s="25" t="str">
        <f>IF($U1006="","",IF(COUNTIF(HC!$C:$C,$U1006)&gt;0,"Y",IF(COUNTIF($U$5:$U1006,$U1006)=1,"N","dup")))</f>
        <v/>
      </c>
    </row>
    <row r="1007" spans="1:27" x14ac:dyDescent="0.3">
      <c r="A1007" s="19" t="str">
        <f>IF(INDEX('Agents Shift'!$B:$B,ROW())="","",INDEX('Agents Shift'!$B:$B,ROW()))</f>
        <v/>
      </c>
      <c r="B1007" s="20" t="str">
        <f>IF($A1007="","",_xlfn.XLOOKUP($A1007,HC!$A:$A,HC!$B:$B,""))</f>
        <v/>
      </c>
      <c r="C1007" s="19" t="str">
        <f>IF($A1007="","",_xlfn.XLOOKUP($A1007,HC!$A:$A,HC!$E:$E,""))</f>
        <v/>
      </c>
      <c r="D1007" s="20" t="str">
        <f>IF($A1007="","",_xlfn.XLOOKUP($A1007,HC!$A:$A,HC!$D:$D,""))</f>
        <v/>
      </c>
      <c r="E1007" s="68" t="str">
        <f>IF(OR($A1007="",$AE$3=""),"",IFERROR(IF(ISBLANK(INDEX('Agents Shift'!$F:$S,MATCH($A1007,'Agents Shift'!$B:$B,0),$AE$3)),"",INDEX('Agents Shift'!$F:$S,MATCH($A1007,'Agents Shift'!$B:$B,0),$AE$3)),""))</f>
        <v/>
      </c>
      <c r="F1007" s="68" t="str">
        <f>IF(OR($A1007="",$AE$3=""),"",IFERROR(IF(ISBLANK(INDEX('Agents Shift'!$F:$S,MATCH($A1007,'Agents Shift'!$B:$B,0),$AE$3+1)),"",INDEX('Agents Shift'!$F:$S,MATCH($A1007,'Agents Shift'!$B:$B,0),$AE$3+1)),""))</f>
        <v/>
      </c>
      <c r="G1007" s="20" t="str">
        <f>IF($A1007="","",_xlfn.XLOOKUP($A1007,HC!$A:$A,HC!$C:$C,""))</f>
        <v/>
      </c>
      <c r="H1007" s="20" t="str">
        <f t="shared" si="195"/>
        <v/>
      </c>
      <c r="I1007" s="19" t="str">
        <f t="shared" si="196"/>
        <v/>
      </c>
      <c r="J1007" s="19" t="str">
        <f>IF(OR($A1007="",$H1007=""),"",IF($H1007="Not in Web Tool","Unmatched",_xlfn.XLOOKUP($H1007,'RAW Data'!$E:$E,'RAW Data'!$F:$F,"Unmapped")))</f>
        <v/>
      </c>
      <c r="K1007" s="19" t="str">
        <f t="shared" si="197"/>
        <v/>
      </c>
      <c r="M1007" s="21" t="str">
        <f t="shared" si="198"/>
        <v/>
      </c>
      <c r="N1007" s="21" t="str">
        <f t="shared" si="199"/>
        <v/>
      </c>
      <c r="P1007" s="22" t="s">
        <v>34</v>
      </c>
      <c r="Q1007" s="23">
        <v>1003</v>
      </c>
      <c r="R1007" s="23" t="str">
        <f>IF($C$3="Live Paste",IF($P1007="","",$P1007&amp;""),IF($AD$3="","",INDEX('Extraction History'!$A$3:$DT$9102,$Q1007,$AD$3)&amp;""))</f>
        <v>Employee State</v>
      </c>
      <c r="S1007" s="23">
        <f t="shared" si="206"/>
        <v>6015</v>
      </c>
      <c r="T1007" s="23" t="str">
        <f t="shared" si="200"/>
        <v/>
      </c>
      <c r="U1007" s="23" t="str">
        <f t="shared" si="201"/>
        <v/>
      </c>
      <c r="V1007" s="24" t="str">
        <f t="shared" si="202"/>
        <v/>
      </c>
      <c r="W1007" s="23">
        <f t="shared" si="207"/>
        <v>6016</v>
      </c>
      <c r="X1007" s="23" t="str">
        <f t="shared" si="203"/>
        <v/>
      </c>
      <c r="Y1007" s="23" t="str">
        <f t="shared" si="204"/>
        <v/>
      </c>
      <c r="Z1007" s="23" t="str">
        <f t="shared" si="205"/>
        <v/>
      </c>
      <c r="AA1007" s="25" t="str">
        <f>IF($U1007="","",IF(COUNTIF(HC!$C:$C,$U1007)&gt;0,"Y",IF(COUNTIF($U$5:$U1007,$U1007)=1,"N","dup")))</f>
        <v/>
      </c>
    </row>
    <row r="1008" spans="1:27" x14ac:dyDescent="0.3">
      <c r="A1008" s="19" t="str">
        <f>IF(INDEX('Agents Shift'!$B:$B,ROW())="","",INDEX('Agents Shift'!$B:$B,ROW()))</f>
        <v/>
      </c>
      <c r="B1008" s="20" t="str">
        <f>IF($A1008="","",_xlfn.XLOOKUP($A1008,HC!$A:$A,HC!$B:$B,""))</f>
        <v/>
      </c>
      <c r="C1008" s="19" t="str">
        <f>IF($A1008="","",_xlfn.XLOOKUP($A1008,HC!$A:$A,HC!$E:$E,""))</f>
        <v/>
      </c>
      <c r="D1008" s="20" t="str">
        <f>IF($A1008="","",_xlfn.XLOOKUP($A1008,HC!$A:$A,HC!$D:$D,""))</f>
        <v/>
      </c>
      <c r="E1008" s="68" t="str">
        <f>IF(OR($A1008="",$AE$3=""),"",IFERROR(IF(ISBLANK(INDEX('Agents Shift'!$F:$S,MATCH($A1008,'Agents Shift'!$B:$B,0),$AE$3)),"",INDEX('Agents Shift'!$F:$S,MATCH($A1008,'Agents Shift'!$B:$B,0),$AE$3)),""))</f>
        <v/>
      </c>
      <c r="F1008" s="68" t="str">
        <f>IF(OR($A1008="",$AE$3=""),"",IFERROR(IF(ISBLANK(INDEX('Agents Shift'!$F:$S,MATCH($A1008,'Agents Shift'!$B:$B,0),$AE$3+1)),"",INDEX('Agents Shift'!$F:$S,MATCH($A1008,'Agents Shift'!$B:$B,0),$AE$3+1)),""))</f>
        <v/>
      </c>
      <c r="G1008" s="20" t="str">
        <f>IF($A1008="","",_xlfn.XLOOKUP($A1008,HC!$A:$A,HC!$C:$C,""))</f>
        <v/>
      </c>
      <c r="H1008" s="20" t="str">
        <f t="shared" si="195"/>
        <v/>
      </c>
      <c r="I1008" s="19" t="str">
        <f t="shared" si="196"/>
        <v/>
      </c>
      <c r="J1008" s="19" t="str">
        <f>IF(OR($A1008="",$H1008=""),"",IF($H1008="Not in Web Tool","Unmatched",_xlfn.XLOOKUP($H1008,'RAW Data'!$E:$E,'RAW Data'!$F:$F,"Unmapped")))</f>
        <v/>
      </c>
      <c r="K1008" s="19" t="str">
        <f t="shared" si="197"/>
        <v/>
      </c>
      <c r="M1008" s="21" t="str">
        <f t="shared" si="198"/>
        <v/>
      </c>
      <c r="N1008" s="21" t="str">
        <f t="shared" si="199"/>
        <v/>
      </c>
      <c r="P1008" s="22" t="s">
        <v>39</v>
      </c>
      <c r="Q1008" s="23">
        <v>1004</v>
      </c>
      <c r="R1008" s="23" t="str">
        <f>IF($C$3="Live Paste",IF($P1008="","",$P1008&amp;""),IF($AD$3="","",INDEX('Extraction History'!$A$3:$DT$9102,$Q1008,$AD$3)&amp;""))</f>
        <v>DA</v>
      </c>
      <c r="S1008" s="23">
        <f t="shared" si="206"/>
        <v>6021</v>
      </c>
      <c r="T1008" s="23" t="str">
        <f t="shared" si="200"/>
        <v/>
      </c>
      <c r="U1008" s="23" t="str">
        <f t="shared" si="201"/>
        <v/>
      </c>
      <c r="V1008" s="24" t="str">
        <f t="shared" si="202"/>
        <v/>
      </c>
      <c r="W1008" s="23">
        <f t="shared" si="207"/>
        <v>6022</v>
      </c>
      <c r="X1008" s="23" t="str">
        <f t="shared" si="203"/>
        <v/>
      </c>
      <c r="Y1008" s="23" t="str">
        <f t="shared" si="204"/>
        <v/>
      </c>
      <c r="Z1008" s="23" t="str">
        <f t="shared" si="205"/>
        <v/>
      </c>
      <c r="AA1008" s="25" t="str">
        <f>IF($U1008="","",IF(COUNTIF(HC!$C:$C,$U1008)&gt;0,"Y",IF(COUNTIF($U$5:$U1008,$U1008)=1,"N","dup")))</f>
        <v/>
      </c>
    </row>
    <row r="1009" spans="1:27" x14ac:dyDescent="0.3">
      <c r="A1009" s="19" t="str">
        <f>IF(INDEX('Agents Shift'!$B:$B,ROW())="","",INDEX('Agents Shift'!$B:$B,ROW()))</f>
        <v/>
      </c>
      <c r="B1009" s="20" t="str">
        <f>IF($A1009="","",_xlfn.XLOOKUP($A1009,HC!$A:$A,HC!$B:$B,""))</f>
        <v/>
      </c>
      <c r="C1009" s="19" t="str">
        <f>IF($A1009="","",_xlfn.XLOOKUP($A1009,HC!$A:$A,HC!$E:$E,""))</f>
        <v/>
      </c>
      <c r="D1009" s="20" t="str">
        <f>IF($A1009="","",_xlfn.XLOOKUP($A1009,HC!$A:$A,HC!$D:$D,""))</f>
        <v/>
      </c>
      <c r="E1009" s="68" t="str">
        <f>IF(OR($A1009="",$AE$3=""),"",IFERROR(IF(ISBLANK(INDEX('Agents Shift'!$F:$S,MATCH($A1009,'Agents Shift'!$B:$B,0),$AE$3)),"",INDEX('Agents Shift'!$F:$S,MATCH($A1009,'Agents Shift'!$B:$B,0),$AE$3)),""))</f>
        <v/>
      </c>
      <c r="F1009" s="68" t="str">
        <f>IF(OR($A1009="",$AE$3=""),"",IFERROR(IF(ISBLANK(INDEX('Agents Shift'!$F:$S,MATCH($A1009,'Agents Shift'!$B:$B,0),$AE$3+1)),"",INDEX('Agents Shift'!$F:$S,MATCH($A1009,'Agents Shift'!$B:$B,0),$AE$3+1)),""))</f>
        <v/>
      </c>
      <c r="G1009" s="20" t="str">
        <f>IF($A1009="","",_xlfn.XLOOKUP($A1009,HC!$A:$A,HC!$C:$C,""))</f>
        <v/>
      </c>
      <c r="H1009" s="20" t="str">
        <f t="shared" si="195"/>
        <v/>
      </c>
      <c r="I1009" s="19" t="str">
        <f t="shared" si="196"/>
        <v/>
      </c>
      <c r="J1009" s="19" t="str">
        <f>IF(OR($A1009="",$H1009=""),"",IF($H1009="Not in Web Tool","Unmatched",_xlfn.XLOOKUP($H1009,'RAW Data'!$E:$E,'RAW Data'!$F:$F,"Unmapped")))</f>
        <v/>
      </c>
      <c r="K1009" s="19" t="str">
        <f t="shared" si="197"/>
        <v/>
      </c>
      <c r="M1009" s="21" t="str">
        <f t="shared" si="198"/>
        <v/>
      </c>
      <c r="N1009" s="21" t="str">
        <f t="shared" si="199"/>
        <v/>
      </c>
      <c r="P1009" s="22" t="s">
        <v>500</v>
      </c>
      <c r="Q1009" s="23">
        <v>1005</v>
      </c>
      <c r="R1009" s="23" t="str">
        <f>IF($C$3="Live Paste",IF($P1009="","",$P1009&amp;""),IF($AD$3="","",INDEX('Extraction History'!$A$3:$DT$9102,$Q1009,$AD$3)&amp;""))</f>
        <v>Dummy_USR 14 29109</v>
      </c>
      <c r="S1009" s="23">
        <f t="shared" si="206"/>
        <v>6027</v>
      </c>
      <c r="T1009" s="23" t="str">
        <f t="shared" si="200"/>
        <v/>
      </c>
      <c r="U1009" s="23" t="str">
        <f t="shared" si="201"/>
        <v/>
      </c>
      <c r="V1009" s="24" t="str">
        <f t="shared" si="202"/>
        <v/>
      </c>
      <c r="W1009" s="23">
        <f t="shared" si="207"/>
        <v>6028</v>
      </c>
      <c r="X1009" s="23" t="str">
        <f t="shared" si="203"/>
        <v/>
      </c>
      <c r="Y1009" s="23" t="str">
        <f t="shared" si="204"/>
        <v/>
      </c>
      <c r="Z1009" s="23" t="str">
        <f t="shared" si="205"/>
        <v/>
      </c>
      <c r="AA1009" s="25" t="str">
        <f>IF($U1009="","",IF(COUNTIF(HC!$C:$C,$U1009)&gt;0,"Y",IF(COUNTIF($U$5:$U1009,$U1009)=1,"N","dup")))</f>
        <v/>
      </c>
    </row>
    <row r="1010" spans="1:27" x14ac:dyDescent="0.3">
      <c r="A1010" s="19" t="str">
        <f>IF(INDEX('Agents Shift'!$B:$B,ROW())="","",INDEX('Agents Shift'!$B:$B,ROW()))</f>
        <v/>
      </c>
      <c r="B1010" s="20" t="str">
        <f>IF($A1010="","",_xlfn.XLOOKUP($A1010,HC!$A:$A,HC!$B:$B,""))</f>
        <v/>
      </c>
      <c r="C1010" s="19" t="str">
        <f>IF($A1010="","",_xlfn.XLOOKUP($A1010,HC!$A:$A,HC!$E:$E,""))</f>
        <v/>
      </c>
      <c r="D1010" s="20" t="str">
        <f>IF($A1010="","",_xlfn.XLOOKUP($A1010,HC!$A:$A,HC!$D:$D,""))</f>
        <v/>
      </c>
      <c r="E1010" s="68" t="str">
        <f>IF(OR($A1010="",$AE$3=""),"",IFERROR(IF(ISBLANK(INDEX('Agents Shift'!$F:$S,MATCH($A1010,'Agents Shift'!$B:$B,0),$AE$3)),"",INDEX('Agents Shift'!$F:$S,MATCH($A1010,'Agents Shift'!$B:$B,0),$AE$3)),""))</f>
        <v/>
      </c>
      <c r="F1010" s="68" t="str">
        <f>IF(OR($A1010="",$AE$3=""),"",IFERROR(IF(ISBLANK(INDEX('Agents Shift'!$F:$S,MATCH($A1010,'Agents Shift'!$B:$B,0),$AE$3+1)),"",INDEX('Agents Shift'!$F:$S,MATCH($A1010,'Agents Shift'!$B:$B,0),$AE$3+1)),""))</f>
        <v/>
      </c>
      <c r="G1010" s="20" t="str">
        <f>IF($A1010="","",_xlfn.XLOOKUP($A1010,HC!$A:$A,HC!$C:$C,""))</f>
        <v/>
      </c>
      <c r="H1010" s="20" t="str">
        <f t="shared" si="195"/>
        <v/>
      </c>
      <c r="I1010" s="19" t="str">
        <f t="shared" si="196"/>
        <v/>
      </c>
      <c r="J1010" s="19" t="str">
        <f>IF(OR($A1010="",$H1010=""),"",IF($H1010="Not in Web Tool","Unmatched",_xlfn.XLOOKUP($H1010,'RAW Data'!$E:$E,'RAW Data'!$F:$F,"Unmapped")))</f>
        <v/>
      </c>
      <c r="K1010" s="19" t="str">
        <f t="shared" si="197"/>
        <v/>
      </c>
      <c r="M1010" s="21" t="str">
        <f t="shared" si="198"/>
        <v/>
      </c>
      <c r="N1010" s="21" t="str">
        <f t="shared" si="199"/>
        <v/>
      </c>
      <c r="P1010" s="22" t="s">
        <v>501</v>
      </c>
      <c r="Q1010" s="23">
        <v>1006</v>
      </c>
      <c r="R1010" s="23" t="str">
        <f>IF($C$3="Live Paste",IF($P1010="","",$P1010&amp;""),IF($AD$3="","",INDEX('Extraction History'!$A$3:$DT$9102,$Q1010,$AD$3)&amp;""))</f>
        <v>1st Login · 09:30</v>
      </c>
      <c r="S1010" s="23">
        <f t="shared" si="206"/>
        <v>6033</v>
      </c>
      <c r="T1010" s="23" t="str">
        <f t="shared" si="200"/>
        <v/>
      </c>
      <c r="U1010" s="23" t="str">
        <f t="shared" si="201"/>
        <v/>
      </c>
      <c r="V1010" s="24" t="str">
        <f t="shared" si="202"/>
        <v/>
      </c>
      <c r="W1010" s="23">
        <f t="shared" si="207"/>
        <v>6034</v>
      </c>
      <c r="X1010" s="23" t="str">
        <f t="shared" si="203"/>
        <v/>
      </c>
      <c r="Y1010" s="23" t="str">
        <f t="shared" si="204"/>
        <v/>
      </c>
      <c r="Z1010" s="23" t="str">
        <f t="shared" si="205"/>
        <v/>
      </c>
      <c r="AA1010" s="25" t="str">
        <f>IF($U1010="","",IF(COUNTIF(HC!$C:$C,$U1010)&gt;0,"Y",IF(COUNTIF($U$5:$U1010,$U1010)=1,"N","dup")))</f>
        <v/>
      </c>
    </row>
    <row r="1011" spans="1:27" x14ac:dyDescent="0.3">
      <c r="A1011" s="19" t="str">
        <f>IF(INDEX('Agents Shift'!$B:$B,ROW())="","",INDEX('Agents Shift'!$B:$B,ROW()))</f>
        <v/>
      </c>
      <c r="B1011" s="20" t="str">
        <f>IF($A1011="","",_xlfn.XLOOKUP($A1011,HC!$A:$A,HC!$B:$B,""))</f>
        <v/>
      </c>
      <c r="C1011" s="19" t="str">
        <f>IF($A1011="","",_xlfn.XLOOKUP($A1011,HC!$A:$A,HC!$E:$E,""))</f>
        <v/>
      </c>
      <c r="D1011" s="20" t="str">
        <f>IF($A1011="","",_xlfn.XLOOKUP($A1011,HC!$A:$A,HC!$D:$D,""))</f>
        <v/>
      </c>
      <c r="E1011" s="68" t="str">
        <f>IF(OR($A1011="",$AE$3=""),"",IFERROR(IF(ISBLANK(INDEX('Agents Shift'!$F:$S,MATCH($A1011,'Agents Shift'!$B:$B,0),$AE$3)),"",INDEX('Agents Shift'!$F:$S,MATCH($A1011,'Agents Shift'!$B:$B,0),$AE$3)),""))</f>
        <v/>
      </c>
      <c r="F1011" s="68" t="str">
        <f>IF(OR($A1011="",$AE$3=""),"",IFERROR(IF(ISBLANK(INDEX('Agents Shift'!$F:$S,MATCH($A1011,'Agents Shift'!$B:$B,0),$AE$3+1)),"",INDEX('Agents Shift'!$F:$S,MATCH($A1011,'Agents Shift'!$B:$B,0),$AE$3+1)),""))</f>
        <v/>
      </c>
      <c r="G1011" s="20" t="str">
        <f>IF($A1011="","",_xlfn.XLOOKUP($A1011,HC!$A:$A,HC!$C:$C,""))</f>
        <v/>
      </c>
      <c r="H1011" s="20" t="str">
        <f t="shared" si="195"/>
        <v/>
      </c>
      <c r="I1011" s="19" t="str">
        <f t="shared" si="196"/>
        <v/>
      </c>
      <c r="J1011" s="19" t="str">
        <f>IF(OR($A1011="",$H1011=""),"",IF($H1011="Not in Web Tool","Unmatched",_xlfn.XLOOKUP($H1011,'RAW Data'!$E:$E,'RAW Data'!$F:$F,"Unmapped")))</f>
        <v/>
      </c>
      <c r="K1011" s="19" t="str">
        <f t="shared" si="197"/>
        <v/>
      </c>
      <c r="M1011" s="21" t="str">
        <f t="shared" si="198"/>
        <v/>
      </c>
      <c r="N1011" s="21" t="str">
        <f t="shared" si="199"/>
        <v/>
      </c>
      <c r="P1011" s="22" t="s">
        <v>433</v>
      </c>
      <c r="Q1011" s="23">
        <v>1007</v>
      </c>
      <c r="R1011" s="23" t="str">
        <f>IF($C$3="Live Paste",IF($P1011="","",$P1011&amp;""),IF($AD$3="","",INDEX('Extraction History'!$A$3:$DT$9102,$Q1011,$AD$3)&amp;""))</f>
        <v> 0</v>
      </c>
      <c r="S1011" s="23">
        <f t="shared" si="206"/>
        <v>6039</v>
      </c>
      <c r="T1011" s="23" t="str">
        <f t="shared" si="200"/>
        <v/>
      </c>
      <c r="U1011" s="23" t="str">
        <f t="shared" si="201"/>
        <v/>
      </c>
      <c r="V1011" s="24" t="str">
        <f t="shared" si="202"/>
        <v/>
      </c>
      <c r="W1011" s="23">
        <f t="shared" si="207"/>
        <v>6040</v>
      </c>
      <c r="X1011" s="23" t="str">
        <f t="shared" si="203"/>
        <v/>
      </c>
      <c r="Y1011" s="23" t="str">
        <f t="shared" si="204"/>
        <v/>
      </c>
      <c r="Z1011" s="23" t="str">
        <f t="shared" si="205"/>
        <v/>
      </c>
      <c r="AA1011" s="25" t="str">
        <f>IF($U1011="","",IF(COUNTIF(HC!$C:$C,$U1011)&gt;0,"Y",IF(COUNTIF($U$5:$U1011,$U1011)=1,"N","dup")))</f>
        <v/>
      </c>
    </row>
    <row r="1012" spans="1:27" x14ac:dyDescent="0.3">
      <c r="A1012" s="19" t="str">
        <f>IF(INDEX('Agents Shift'!$B:$B,ROW())="","",INDEX('Agents Shift'!$B:$B,ROW()))</f>
        <v/>
      </c>
      <c r="B1012" s="20" t="str">
        <f>IF($A1012="","",_xlfn.XLOOKUP($A1012,HC!$A:$A,HC!$B:$B,""))</f>
        <v/>
      </c>
      <c r="C1012" s="19" t="str">
        <f>IF($A1012="","",_xlfn.XLOOKUP($A1012,HC!$A:$A,HC!$E:$E,""))</f>
        <v/>
      </c>
      <c r="D1012" s="20" t="str">
        <f>IF($A1012="","",_xlfn.XLOOKUP($A1012,HC!$A:$A,HC!$D:$D,""))</f>
        <v/>
      </c>
      <c r="E1012" s="68" t="str">
        <f>IF(OR($A1012="",$AE$3=""),"",IFERROR(IF(ISBLANK(INDEX('Agents Shift'!$F:$S,MATCH($A1012,'Agents Shift'!$B:$B,0),$AE$3)),"",INDEX('Agents Shift'!$F:$S,MATCH($A1012,'Agents Shift'!$B:$B,0),$AE$3)),""))</f>
        <v/>
      </c>
      <c r="F1012" s="68" t="str">
        <f>IF(OR($A1012="",$AE$3=""),"",IFERROR(IF(ISBLANK(INDEX('Agents Shift'!$F:$S,MATCH($A1012,'Agents Shift'!$B:$B,0),$AE$3+1)),"",INDEX('Agents Shift'!$F:$S,MATCH($A1012,'Agents Shift'!$B:$B,0),$AE$3+1)),""))</f>
        <v/>
      </c>
      <c r="G1012" s="20" t="str">
        <f>IF($A1012="","",_xlfn.XLOOKUP($A1012,HC!$A:$A,HC!$C:$C,""))</f>
        <v/>
      </c>
      <c r="H1012" s="20" t="str">
        <f t="shared" si="195"/>
        <v/>
      </c>
      <c r="I1012" s="19" t="str">
        <f t="shared" si="196"/>
        <v/>
      </c>
      <c r="J1012" s="19" t="str">
        <f>IF(OR($A1012="",$H1012=""),"",IF($H1012="Not in Web Tool","Unmatched",_xlfn.XLOOKUP($H1012,'RAW Data'!$E:$E,'RAW Data'!$F:$F,"Unmapped")))</f>
        <v/>
      </c>
      <c r="K1012" s="19" t="str">
        <f t="shared" si="197"/>
        <v/>
      </c>
      <c r="M1012" s="21" t="str">
        <f t="shared" si="198"/>
        <v/>
      </c>
      <c r="N1012" s="21" t="str">
        <f t="shared" si="199"/>
        <v/>
      </c>
      <c r="P1012" s="22" t="s">
        <v>502</v>
      </c>
      <c r="Q1012" s="23">
        <v>1008</v>
      </c>
      <c r="R1012" s="23" t="str">
        <f>IF($C$3="Live Paste",IF($P1012="","",$P1012&amp;""),IF($AD$3="","",INDEX('Extraction History'!$A$3:$DT$9102,$Q1012,$AD$3)&amp;""))</f>
        <v> --:--:--  --:--:-- 9 June 2026 13:50 · 02:09:30</v>
      </c>
      <c r="S1012" s="23">
        <f t="shared" si="206"/>
        <v>6045</v>
      </c>
      <c r="T1012" s="23" t="str">
        <f t="shared" si="200"/>
        <v/>
      </c>
      <c r="U1012" s="23" t="str">
        <f t="shared" si="201"/>
        <v/>
      </c>
      <c r="V1012" s="24" t="str">
        <f t="shared" si="202"/>
        <v/>
      </c>
      <c r="W1012" s="23">
        <f t="shared" si="207"/>
        <v>6046</v>
      </c>
      <c r="X1012" s="23" t="str">
        <f t="shared" si="203"/>
        <v/>
      </c>
      <c r="Y1012" s="23" t="str">
        <f t="shared" si="204"/>
        <v/>
      </c>
      <c r="Z1012" s="23" t="str">
        <f t="shared" si="205"/>
        <v/>
      </c>
      <c r="AA1012" s="25" t="str">
        <f>IF($U1012="","",IF(COUNTIF(HC!$C:$C,$U1012)&gt;0,"Y",IF(COUNTIF($U$5:$U1012,$U1012)=1,"N","dup")))</f>
        <v/>
      </c>
    </row>
    <row r="1013" spans="1:27" x14ac:dyDescent="0.3">
      <c r="A1013" s="19" t="str">
        <f>IF(INDEX('Agents Shift'!$B:$B,ROW())="","",INDEX('Agents Shift'!$B:$B,ROW()))</f>
        <v/>
      </c>
      <c r="B1013" s="20" t="str">
        <f>IF($A1013="","",_xlfn.XLOOKUP($A1013,HC!$A:$A,HC!$B:$B,""))</f>
        <v/>
      </c>
      <c r="C1013" s="19" t="str">
        <f>IF($A1013="","",_xlfn.XLOOKUP($A1013,HC!$A:$A,HC!$E:$E,""))</f>
        <v/>
      </c>
      <c r="D1013" s="20" t="str">
        <f>IF($A1013="","",_xlfn.XLOOKUP($A1013,HC!$A:$A,HC!$D:$D,""))</f>
        <v/>
      </c>
      <c r="E1013" s="68" t="str">
        <f>IF(OR($A1013="",$AE$3=""),"",IFERROR(IF(ISBLANK(INDEX('Agents Shift'!$F:$S,MATCH($A1013,'Agents Shift'!$B:$B,0),$AE$3)),"",INDEX('Agents Shift'!$F:$S,MATCH($A1013,'Agents Shift'!$B:$B,0),$AE$3)),""))</f>
        <v/>
      </c>
      <c r="F1013" s="68" t="str">
        <f>IF(OR($A1013="",$AE$3=""),"",IFERROR(IF(ISBLANK(INDEX('Agents Shift'!$F:$S,MATCH($A1013,'Agents Shift'!$B:$B,0),$AE$3+1)),"",INDEX('Agents Shift'!$F:$S,MATCH($A1013,'Agents Shift'!$B:$B,0),$AE$3+1)),""))</f>
        <v/>
      </c>
      <c r="G1013" s="20" t="str">
        <f>IF($A1013="","",_xlfn.XLOOKUP($A1013,HC!$A:$A,HC!$C:$C,""))</f>
        <v/>
      </c>
      <c r="H1013" s="20" t="str">
        <f t="shared" si="195"/>
        <v/>
      </c>
      <c r="I1013" s="19" t="str">
        <f t="shared" si="196"/>
        <v/>
      </c>
      <c r="J1013" s="19" t="str">
        <f>IF(OR($A1013="",$H1013=""),"",IF($H1013="Not in Web Tool","Unmatched",_xlfn.XLOOKUP($H1013,'RAW Data'!$E:$E,'RAW Data'!$F:$F,"Unmapped")))</f>
        <v/>
      </c>
      <c r="K1013" s="19" t="str">
        <f t="shared" si="197"/>
        <v/>
      </c>
      <c r="M1013" s="21" t="str">
        <f t="shared" si="198"/>
        <v/>
      </c>
      <c r="N1013" s="21" t="str">
        <f t="shared" si="199"/>
        <v/>
      </c>
      <c r="P1013" s="22" t="s">
        <v>34</v>
      </c>
      <c r="Q1013" s="23">
        <v>1009</v>
      </c>
      <c r="R1013" s="23" t="str">
        <f>IF($C$3="Live Paste",IF($P1013="","",$P1013&amp;""),IF($AD$3="","",INDEX('Extraction History'!$A$3:$DT$9102,$Q1013,$AD$3)&amp;""))</f>
        <v>Employee State</v>
      </c>
      <c r="S1013" s="23">
        <f t="shared" si="206"/>
        <v>6051</v>
      </c>
      <c r="T1013" s="23" t="str">
        <f t="shared" si="200"/>
        <v/>
      </c>
      <c r="U1013" s="23" t="str">
        <f t="shared" si="201"/>
        <v/>
      </c>
      <c r="V1013" s="24" t="str">
        <f t="shared" si="202"/>
        <v/>
      </c>
      <c r="W1013" s="23">
        <f t="shared" si="207"/>
        <v>6052</v>
      </c>
      <c r="X1013" s="23" t="str">
        <f t="shared" si="203"/>
        <v/>
      </c>
      <c r="Y1013" s="23" t="str">
        <f t="shared" si="204"/>
        <v/>
      </c>
      <c r="Z1013" s="23" t="str">
        <f t="shared" si="205"/>
        <v/>
      </c>
      <c r="AA1013" s="25" t="str">
        <f>IF($U1013="","",IF(COUNTIF(HC!$C:$C,$U1013)&gt;0,"Y",IF(COUNTIF($U$5:$U1013,$U1013)=1,"N","dup")))</f>
        <v/>
      </c>
    </row>
    <row r="1014" spans="1:27" x14ac:dyDescent="0.3">
      <c r="A1014" s="19" t="str">
        <f>IF(INDEX('Agents Shift'!$B:$B,ROW())="","",INDEX('Agents Shift'!$B:$B,ROW()))</f>
        <v/>
      </c>
      <c r="B1014" s="20" t="str">
        <f>IF($A1014="","",_xlfn.XLOOKUP($A1014,HC!$A:$A,HC!$B:$B,""))</f>
        <v/>
      </c>
      <c r="C1014" s="19" t="str">
        <f>IF($A1014="","",_xlfn.XLOOKUP($A1014,HC!$A:$A,HC!$E:$E,""))</f>
        <v/>
      </c>
      <c r="D1014" s="20" t="str">
        <f>IF($A1014="","",_xlfn.XLOOKUP($A1014,HC!$A:$A,HC!$D:$D,""))</f>
        <v/>
      </c>
      <c r="E1014" s="68" t="str">
        <f>IF(OR($A1014="",$AE$3=""),"",IFERROR(IF(ISBLANK(INDEX('Agents Shift'!$F:$S,MATCH($A1014,'Agents Shift'!$B:$B,0),$AE$3)),"",INDEX('Agents Shift'!$F:$S,MATCH($A1014,'Agents Shift'!$B:$B,0),$AE$3)),""))</f>
        <v/>
      </c>
      <c r="F1014" s="68" t="str">
        <f>IF(OR($A1014="",$AE$3=""),"",IFERROR(IF(ISBLANK(INDEX('Agents Shift'!$F:$S,MATCH($A1014,'Agents Shift'!$B:$B,0),$AE$3+1)),"",INDEX('Agents Shift'!$F:$S,MATCH($A1014,'Agents Shift'!$B:$B,0),$AE$3+1)),""))</f>
        <v/>
      </c>
      <c r="G1014" s="20" t="str">
        <f>IF($A1014="","",_xlfn.XLOOKUP($A1014,HC!$A:$A,HC!$C:$C,""))</f>
        <v/>
      </c>
      <c r="H1014" s="20" t="str">
        <f t="shared" si="195"/>
        <v/>
      </c>
      <c r="I1014" s="19" t="str">
        <f t="shared" si="196"/>
        <v/>
      </c>
      <c r="J1014" s="19" t="str">
        <f>IF(OR($A1014="",$H1014=""),"",IF($H1014="Not in Web Tool","Unmatched",_xlfn.XLOOKUP($H1014,'RAW Data'!$E:$E,'RAW Data'!$F:$F,"Unmapped")))</f>
        <v/>
      </c>
      <c r="K1014" s="19" t="str">
        <f t="shared" si="197"/>
        <v/>
      </c>
      <c r="M1014" s="21" t="str">
        <f t="shared" si="198"/>
        <v/>
      </c>
      <c r="N1014" s="21" t="str">
        <f t="shared" si="199"/>
        <v/>
      </c>
      <c r="P1014" s="22" t="s">
        <v>39</v>
      </c>
      <c r="Q1014" s="23">
        <v>1010</v>
      </c>
      <c r="R1014" s="23" t="str">
        <f>IF($C$3="Live Paste",IF($P1014="","",$P1014&amp;""),IF($AD$3="","",INDEX('Extraction History'!$A$3:$DT$9102,$Q1014,$AD$3)&amp;""))</f>
        <v>DA</v>
      </c>
      <c r="S1014" s="23">
        <f t="shared" si="206"/>
        <v>6057</v>
      </c>
      <c r="T1014" s="23" t="str">
        <f t="shared" si="200"/>
        <v/>
      </c>
      <c r="U1014" s="23" t="str">
        <f t="shared" si="201"/>
        <v/>
      </c>
      <c r="V1014" s="24" t="str">
        <f t="shared" si="202"/>
        <v/>
      </c>
      <c r="W1014" s="23">
        <f t="shared" si="207"/>
        <v>6058</v>
      </c>
      <c r="X1014" s="23" t="str">
        <f t="shared" si="203"/>
        <v/>
      </c>
      <c r="Y1014" s="23" t="str">
        <f t="shared" si="204"/>
        <v/>
      </c>
      <c r="Z1014" s="23" t="str">
        <f t="shared" si="205"/>
        <v/>
      </c>
      <c r="AA1014" s="25" t="str">
        <f>IF($U1014="","",IF(COUNTIF(HC!$C:$C,$U1014)&gt;0,"Y",IF(COUNTIF($U$5:$U1014,$U1014)=1,"N","dup")))</f>
        <v/>
      </c>
    </row>
    <row r="1015" spans="1:27" x14ac:dyDescent="0.3">
      <c r="A1015" s="19" t="str">
        <f>IF(INDEX('Agents Shift'!$B:$B,ROW())="","",INDEX('Agents Shift'!$B:$B,ROW()))</f>
        <v/>
      </c>
      <c r="B1015" s="20" t="str">
        <f>IF($A1015="","",_xlfn.XLOOKUP($A1015,HC!$A:$A,HC!$B:$B,""))</f>
        <v/>
      </c>
      <c r="C1015" s="19" t="str">
        <f>IF($A1015="","",_xlfn.XLOOKUP($A1015,HC!$A:$A,HC!$E:$E,""))</f>
        <v/>
      </c>
      <c r="D1015" s="20" t="str">
        <f>IF($A1015="","",_xlfn.XLOOKUP($A1015,HC!$A:$A,HC!$D:$D,""))</f>
        <v/>
      </c>
      <c r="E1015" s="68" t="str">
        <f>IF(OR($A1015="",$AE$3=""),"",IFERROR(IF(ISBLANK(INDEX('Agents Shift'!$F:$S,MATCH($A1015,'Agents Shift'!$B:$B,0),$AE$3)),"",INDEX('Agents Shift'!$F:$S,MATCH($A1015,'Agents Shift'!$B:$B,0),$AE$3)),""))</f>
        <v/>
      </c>
      <c r="F1015" s="68" t="str">
        <f>IF(OR($A1015="",$AE$3=""),"",IFERROR(IF(ISBLANK(INDEX('Agents Shift'!$F:$S,MATCH($A1015,'Agents Shift'!$B:$B,0),$AE$3+1)),"",INDEX('Agents Shift'!$F:$S,MATCH($A1015,'Agents Shift'!$B:$B,0),$AE$3+1)),""))</f>
        <v/>
      </c>
      <c r="G1015" s="20" t="str">
        <f>IF($A1015="","",_xlfn.XLOOKUP($A1015,HC!$A:$A,HC!$C:$C,""))</f>
        <v/>
      </c>
      <c r="H1015" s="20" t="str">
        <f t="shared" si="195"/>
        <v/>
      </c>
      <c r="I1015" s="19" t="str">
        <f t="shared" si="196"/>
        <v/>
      </c>
      <c r="J1015" s="19" t="str">
        <f>IF(OR($A1015="",$H1015=""),"",IF($H1015="Not in Web Tool","Unmatched",_xlfn.XLOOKUP($H1015,'RAW Data'!$E:$E,'RAW Data'!$F:$F,"Unmapped")))</f>
        <v/>
      </c>
      <c r="K1015" s="19" t="str">
        <f t="shared" si="197"/>
        <v/>
      </c>
      <c r="M1015" s="21" t="str">
        <f t="shared" si="198"/>
        <v/>
      </c>
      <c r="N1015" s="21" t="str">
        <f t="shared" si="199"/>
        <v/>
      </c>
      <c r="P1015" s="22" t="s">
        <v>160</v>
      </c>
      <c r="Q1015" s="23">
        <v>1011</v>
      </c>
      <c r="R1015" s="23" t="str">
        <f>IF($C$3="Live Paste",IF($P1015="","",$P1015&amp;""),IF($AD$3="","",INDEX('Extraction History'!$A$3:$DT$9102,$Q1015,$AD$3)&amp;""))</f>
        <v>Dummy_USR 171 28037</v>
      </c>
      <c r="S1015" s="23">
        <f t="shared" si="206"/>
        <v>6063</v>
      </c>
      <c r="T1015" s="23" t="str">
        <f t="shared" si="200"/>
        <v/>
      </c>
      <c r="U1015" s="23" t="str">
        <f t="shared" si="201"/>
        <v/>
      </c>
      <c r="V1015" s="24" t="str">
        <f t="shared" si="202"/>
        <v/>
      </c>
      <c r="W1015" s="23">
        <f t="shared" si="207"/>
        <v>6064</v>
      </c>
      <c r="X1015" s="23" t="str">
        <f t="shared" si="203"/>
        <v/>
      </c>
      <c r="Y1015" s="23" t="str">
        <f t="shared" si="204"/>
        <v/>
      </c>
      <c r="Z1015" s="23" t="str">
        <f t="shared" si="205"/>
        <v/>
      </c>
      <c r="AA1015" s="25" t="str">
        <f>IF($U1015="","",IF(COUNTIF(HC!$C:$C,$U1015)&gt;0,"Y",IF(COUNTIF($U$5:$U1015,$U1015)=1,"N","dup")))</f>
        <v/>
      </c>
    </row>
    <row r="1016" spans="1:27" x14ac:dyDescent="0.3">
      <c r="A1016" s="19" t="str">
        <f>IF(INDEX('Agents Shift'!$B:$B,ROW())="","",INDEX('Agents Shift'!$B:$B,ROW()))</f>
        <v/>
      </c>
      <c r="B1016" s="20" t="str">
        <f>IF($A1016="","",_xlfn.XLOOKUP($A1016,HC!$A:$A,HC!$B:$B,""))</f>
        <v/>
      </c>
      <c r="C1016" s="19" t="str">
        <f>IF($A1016="","",_xlfn.XLOOKUP($A1016,HC!$A:$A,HC!$E:$E,""))</f>
        <v/>
      </c>
      <c r="D1016" s="20" t="str">
        <f>IF($A1016="","",_xlfn.XLOOKUP($A1016,HC!$A:$A,HC!$D:$D,""))</f>
        <v/>
      </c>
      <c r="E1016" s="68" t="str">
        <f>IF(OR($A1016="",$AE$3=""),"",IFERROR(IF(ISBLANK(INDEX('Agents Shift'!$F:$S,MATCH($A1016,'Agents Shift'!$B:$B,0),$AE$3)),"",INDEX('Agents Shift'!$F:$S,MATCH($A1016,'Agents Shift'!$B:$B,0),$AE$3)),""))</f>
        <v/>
      </c>
      <c r="F1016" s="68" t="str">
        <f>IF(OR($A1016="",$AE$3=""),"",IFERROR(IF(ISBLANK(INDEX('Agents Shift'!$F:$S,MATCH($A1016,'Agents Shift'!$B:$B,0),$AE$3+1)),"",INDEX('Agents Shift'!$F:$S,MATCH($A1016,'Agents Shift'!$B:$B,0),$AE$3+1)),""))</f>
        <v/>
      </c>
      <c r="G1016" s="20" t="str">
        <f>IF($A1016="","",_xlfn.XLOOKUP($A1016,HC!$A:$A,HC!$C:$C,""))</f>
        <v/>
      </c>
      <c r="H1016" s="20" t="str">
        <f t="shared" si="195"/>
        <v/>
      </c>
      <c r="I1016" s="19" t="str">
        <f t="shared" si="196"/>
        <v/>
      </c>
      <c r="J1016" s="19" t="str">
        <f>IF(OR($A1016="",$H1016=""),"",IF($H1016="Not in Web Tool","Unmatched",_xlfn.XLOOKUP($H1016,'RAW Data'!$E:$E,'RAW Data'!$F:$F,"Unmapped")))</f>
        <v/>
      </c>
      <c r="K1016" s="19" t="str">
        <f t="shared" si="197"/>
        <v/>
      </c>
      <c r="M1016" s="21" t="str">
        <f t="shared" si="198"/>
        <v/>
      </c>
      <c r="N1016" s="21" t="str">
        <f t="shared" si="199"/>
        <v/>
      </c>
      <c r="P1016" s="22" t="s">
        <v>161</v>
      </c>
      <c r="Q1016" s="23">
        <v>1012</v>
      </c>
      <c r="R1016" s="23" t="str">
        <f>IF($C$3="Live Paste",IF($P1016="","",$P1016&amp;""),IF($AD$3="","",INDEX('Extraction History'!$A$3:$DT$9102,$Q1016,$AD$3)&amp;""))</f>
        <v>Break (NON MAN) · 04:38</v>
      </c>
      <c r="S1016" s="23">
        <f t="shared" si="206"/>
        <v>6069</v>
      </c>
      <c r="T1016" s="23" t="str">
        <f t="shared" si="200"/>
        <v/>
      </c>
      <c r="U1016" s="23" t="str">
        <f t="shared" si="201"/>
        <v/>
      </c>
      <c r="V1016" s="24" t="str">
        <f t="shared" si="202"/>
        <v/>
      </c>
      <c r="W1016" s="23">
        <f t="shared" si="207"/>
        <v>6070</v>
      </c>
      <c r="X1016" s="23" t="str">
        <f t="shared" si="203"/>
        <v/>
      </c>
      <c r="Y1016" s="23" t="str">
        <f t="shared" si="204"/>
        <v/>
      </c>
      <c r="Z1016" s="23" t="str">
        <f t="shared" si="205"/>
        <v/>
      </c>
      <c r="AA1016" s="25" t="str">
        <f>IF($U1016="","",IF(COUNTIF(HC!$C:$C,$U1016)&gt;0,"Y",IF(COUNTIF($U$5:$U1016,$U1016)=1,"N","dup")))</f>
        <v/>
      </c>
    </row>
    <row r="1017" spans="1:27" x14ac:dyDescent="0.3">
      <c r="A1017" s="19" t="str">
        <f>IF(INDEX('Agents Shift'!$B:$B,ROW())="","",INDEX('Agents Shift'!$B:$B,ROW()))</f>
        <v/>
      </c>
      <c r="B1017" s="20" t="str">
        <f>IF($A1017="","",_xlfn.XLOOKUP($A1017,HC!$A:$A,HC!$B:$B,""))</f>
        <v/>
      </c>
      <c r="C1017" s="19" t="str">
        <f>IF($A1017="","",_xlfn.XLOOKUP($A1017,HC!$A:$A,HC!$E:$E,""))</f>
        <v/>
      </c>
      <c r="D1017" s="20" t="str">
        <f>IF($A1017="","",_xlfn.XLOOKUP($A1017,HC!$A:$A,HC!$D:$D,""))</f>
        <v/>
      </c>
      <c r="E1017" s="68" t="str">
        <f>IF(OR($A1017="",$AE$3=""),"",IFERROR(IF(ISBLANK(INDEX('Agents Shift'!$F:$S,MATCH($A1017,'Agents Shift'!$B:$B,0),$AE$3)),"",INDEX('Agents Shift'!$F:$S,MATCH($A1017,'Agents Shift'!$B:$B,0),$AE$3)),""))</f>
        <v/>
      </c>
      <c r="F1017" s="68" t="str">
        <f>IF(OR($A1017="",$AE$3=""),"",IFERROR(IF(ISBLANK(INDEX('Agents Shift'!$F:$S,MATCH($A1017,'Agents Shift'!$B:$B,0),$AE$3+1)),"",INDEX('Agents Shift'!$F:$S,MATCH($A1017,'Agents Shift'!$B:$B,0),$AE$3+1)),""))</f>
        <v/>
      </c>
      <c r="G1017" s="20" t="str">
        <f>IF($A1017="","",_xlfn.XLOOKUP($A1017,HC!$A:$A,HC!$C:$C,""))</f>
        <v/>
      </c>
      <c r="H1017" s="20" t="str">
        <f t="shared" si="195"/>
        <v/>
      </c>
      <c r="I1017" s="19" t="str">
        <f t="shared" si="196"/>
        <v/>
      </c>
      <c r="J1017" s="19" t="str">
        <f>IF(OR($A1017="",$H1017=""),"",IF($H1017="Not in Web Tool","Unmatched",_xlfn.XLOOKUP($H1017,'RAW Data'!$E:$E,'RAW Data'!$F:$F,"Unmapped")))</f>
        <v/>
      </c>
      <c r="K1017" s="19" t="str">
        <f t="shared" si="197"/>
        <v/>
      </c>
      <c r="M1017" s="21" t="str">
        <f t="shared" si="198"/>
        <v/>
      </c>
      <c r="N1017" s="21" t="str">
        <f t="shared" si="199"/>
        <v/>
      </c>
      <c r="P1017" s="22" t="s">
        <v>162</v>
      </c>
      <c r="Q1017" s="23">
        <v>1013</v>
      </c>
      <c r="R1017" s="23" t="str">
        <f>IF($C$3="Live Paste",IF($P1017="","",$P1017&amp;""),IF($AD$3="","",INDEX('Extraction History'!$A$3:$DT$9102,$Q1017,$AD$3)&amp;""))</f>
        <v> 4  3  1</v>
      </c>
      <c r="S1017" s="23">
        <f t="shared" si="206"/>
        <v>6075</v>
      </c>
      <c r="T1017" s="23" t="str">
        <f t="shared" si="200"/>
        <v/>
      </c>
      <c r="U1017" s="23" t="str">
        <f t="shared" si="201"/>
        <v/>
      </c>
      <c r="V1017" s="24" t="str">
        <f t="shared" si="202"/>
        <v/>
      </c>
      <c r="W1017" s="23">
        <f t="shared" si="207"/>
        <v>6076</v>
      </c>
      <c r="X1017" s="23" t="str">
        <f t="shared" si="203"/>
        <v/>
      </c>
      <c r="Y1017" s="23" t="str">
        <f t="shared" si="204"/>
        <v/>
      </c>
      <c r="Z1017" s="23" t="str">
        <f t="shared" si="205"/>
        <v/>
      </c>
      <c r="AA1017" s="25" t="str">
        <f>IF($U1017="","",IF(COUNTIF(HC!$C:$C,$U1017)&gt;0,"Y",IF(COUNTIF($U$5:$U1017,$U1017)=1,"N","dup")))</f>
        <v/>
      </c>
    </row>
    <row r="1018" spans="1:27" x14ac:dyDescent="0.3">
      <c r="A1018" s="19" t="str">
        <f>IF(INDEX('Agents Shift'!$B:$B,ROW())="","",INDEX('Agents Shift'!$B:$B,ROW()))</f>
        <v/>
      </c>
      <c r="B1018" s="20" t="str">
        <f>IF($A1018="","",_xlfn.XLOOKUP($A1018,HC!$A:$A,HC!$B:$B,""))</f>
        <v/>
      </c>
      <c r="C1018" s="19" t="str">
        <f>IF($A1018="","",_xlfn.XLOOKUP($A1018,HC!$A:$A,HC!$E:$E,""))</f>
        <v/>
      </c>
      <c r="D1018" s="20" t="str">
        <f>IF($A1018="","",_xlfn.XLOOKUP($A1018,HC!$A:$A,HC!$D:$D,""))</f>
        <v/>
      </c>
      <c r="E1018" s="68" t="str">
        <f>IF(OR($A1018="",$AE$3=""),"",IFERROR(IF(ISBLANK(INDEX('Agents Shift'!$F:$S,MATCH($A1018,'Agents Shift'!$B:$B,0),$AE$3)),"",INDEX('Agents Shift'!$F:$S,MATCH($A1018,'Agents Shift'!$B:$B,0),$AE$3)),""))</f>
        <v/>
      </c>
      <c r="F1018" s="68" t="str">
        <f>IF(OR($A1018="",$AE$3=""),"",IFERROR(IF(ISBLANK(INDEX('Agents Shift'!$F:$S,MATCH($A1018,'Agents Shift'!$B:$B,0),$AE$3+1)),"",INDEX('Agents Shift'!$F:$S,MATCH($A1018,'Agents Shift'!$B:$B,0),$AE$3+1)),""))</f>
        <v/>
      </c>
      <c r="G1018" s="20" t="str">
        <f>IF($A1018="","",_xlfn.XLOOKUP($A1018,HC!$A:$A,HC!$C:$C,""))</f>
        <v/>
      </c>
      <c r="H1018" s="20" t="str">
        <f t="shared" si="195"/>
        <v/>
      </c>
      <c r="I1018" s="19" t="str">
        <f t="shared" si="196"/>
        <v/>
      </c>
      <c r="J1018" s="19" t="str">
        <f>IF(OR($A1018="",$H1018=""),"",IF($H1018="Not in Web Tool","Unmatched",_xlfn.XLOOKUP($H1018,'RAW Data'!$E:$E,'RAW Data'!$F:$F,"Unmapped")))</f>
        <v/>
      </c>
      <c r="K1018" s="19" t="str">
        <f t="shared" si="197"/>
        <v/>
      </c>
      <c r="M1018" s="21" t="str">
        <f t="shared" si="198"/>
        <v/>
      </c>
      <c r="N1018" s="21" t="str">
        <f t="shared" si="199"/>
        <v/>
      </c>
      <c r="P1018" s="22" t="s">
        <v>163</v>
      </c>
      <c r="Q1018" s="23">
        <v>1014</v>
      </c>
      <c r="R1018" s="23" t="str">
        <f>IF($C$3="Live Paste",IF($P1018="","",$P1018&amp;""),IF($AD$3="","",INDEX('Extraction History'!$A$3:$DT$9102,$Q1018,$AD$3)&amp;""))</f>
        <v> 01:04:23  00:00:00 9 June 2026 11:00 · 02:59:46</v>
      </c>
      <c r="S1018" s="23">
        <f t="shared" si="206"/>
        <v>6081</v>
      </c>
      <c r="T1018" s="23" t="str">
        <f t="shared" si="200"/>
        <v/>
      </c>
      <c r="U1018" s="23" t="str">
        <f t="shared" si="201"/>
        <v/>
      </c>
      <c r="V1018" s="24" t="str">
        <f t="shared" si="202"/>
        <v/>
      </c>
      <c r="W1018" s="23">
        <f t="shared" si="207"/>
        <v>6082</v>
      </c>
      <c r="X1018" s="23" t="str">
        <f t="shared" si="203"/>
        <v/>
      </c>
      <c r="Y1018" s="23" t="str">
        <f t="shared" si="204"/>
        <v/>
      </c>
      <c r="Z1018" s="23" t="str">
        <f t="shared" si="205"/>
        <v/>
      </c>
      <c r="AA1018" s="25" t="str">
        <f>IF($U1018="","",IF(COUNTIF(HC!$C:$C,$U1018)&gt;0,"Y",IF(COUNTIF($U$5:$U1018,$U1018)=1,"N","dup")))</f>
        <v/>
      </c>
    </row>
    <row r="1019" spans="1:27" x14ac:dyDescent="0.3">
      <c r="A1019" s="19" t="str">
        <f>IF(INDEX('Agents Shift'!$B:$B,ROW())="","",INDEX('Agents Shift'!$B:$B,ROW()))</f>
        <v/>
      </c>
      <c r="B1019" s="20" t="str">
        <f>IF($A1019="","",_xlfn.XLOOKUP($A1019,HC!$A:$A,HC!$B:$B,""))</f>
        <v/>
      </c>
      <c r="C1019" s="19" t="str">
        <f>IF($A1019="","",_xlfn.XLOOKUP($A1019,HC!$A:$A,HC!$E:$E,""))</f>
        <v/>
      </c>
      <c r="D1019" s="20" t="str">
        <f>IF($A1019="","",_xlfn.XLOOKUP($A1019,HC!$A:$A,HC!$D:$D,""))</f>
        <v/>
      </c>
      <c r="E1019" s="68" t="str">
        <f>IF(OR($A1019="",$AE$3=""),"",IFERROR(IF(ISBLANK(INDEX('Agents Shift'!$F:$S,MATCH($A1019,'Agents Shift'!$B:$B,0),$AE$3)),"",INDEX('Agents Shift'!$F:$S,MATCH($A1019,'Agents Shift'!$B:$B,0),$AE$3)),""))</f>
        <v/>
      </c>
      <c r="F1019" s="68" t="str">
        <f>IF(OR($A1019="",$AE$3=""),"",IFERROR(IF(ISBLANK(INDEX('Agents Shift'!$F:$S,MATCH($A1019,'Agents Shift'!$B:$B,0),$AE$3+1)),"",INDEX('Agents Shift'!$F:$S,MATCH($A1019,'Agents Shift'!$B:$B,0),$AE$3+1)),""))</f>
        <v/>
      </c>
      <c r="G1019" s="20" t="str">
        <f>IF($A1019="","",_xlfn.XLOOKUP($A1019,HC!$A:$A,HC!$C:$C,""))</f>
        <v/>
      </c>
      <c r="H1019" s="20" t="str">
        <f t="shared" si="195"/>
        <v/>
      </c>
      <c r="I1019" s="19" t="str">
        <f t="shared" si="196"/>
        <v/>
      </c>
      <c r="J1019" s="19" t="str">
        <f>IF(OR($A1019="",$H1019=""),"",IF($H1019="Not in Web Tool","Unmatched",_xlfn.XLOOKUP($H1019,'RAW Data'!$E:$E,'RAW Data'!$F:$F,"Unmapped")))</f>
        <v/>
      </c>
      <c r="K1019" s="19" t="str">
        <f t="shared" si="197"/>
        <v/>
      </c>
      <c r="M1019" s="21" t="str">
        <f t="shared" si="198"/>
        <v/>
      </c>
      <c r="N1019" s="21" t="str">
        <f t="shared" si="199"/>
        <v/>
      </c>
      <c r="P1019" s="22" t="s">
        <v>34</v>
      </c>
      <c r="Q1019" s="23">
        <v>1015</v>
      </c>
      <c r="R1019" s="23" t="str">
        <f>IF($C$3="Live Paste",IF($P1019="","",$P1019&amp;""),IF($AD$3="","",INDEX('Extraction History'!$A$3:$DT$9102,$Q1019,$AD$3)&amp;""))</f>
        <v>Employee State</v>
      </c>
      <c r="S1019" s="23">
        <f t="shared" si="206"/>
        <v>6087</v>
      </c>
      <c r="T1019" s="23" t="str">
        <f t="shared" si="200"/>
        <v/>
      </c>
      <c r="U1019" s="23" t="str">
        <f t="shared" si="201"/>
        <v/>
      </c>
      <c r="V1019" s="24" t="str">
        <f t="shared" si="202"/>
        <v/>
      </c>
      <c r="W1019" s="23">
        <f t="shared" si="207"/>
        <v>6088</v>
      </c>
      <c r="X1019" s="23" t="str">
        <f t="shared" si="203"/>
        <v/>
      </c>
      <c r="Y1019" s="23" t="str">
        <f t="shared" si="204"/>
        <v/>
      </c>
      <c r="Z1019" s="23" t="str">
        <f t="shared" si="205"/>
        <v/>
      </c>
      <c r="AA1019" s="25" t="str">
        <f>IF($U1019="","",IF(COUNTIF(HC!$C:$C,$U1019)&gt;0,"Y",IF(COUNTIF($U$5:$U1019,$U1019)=1,"N","dup")))</f>
        <v/>
      </c>
    </row>
    <row r="1020" spans="1:27" x14ac:dyDescent="0.3">
      <c r="A1020" s="19" t="str">
        <f>IF(INDEX('Agents Shift'!$B:$B,ROW())="","",INDEX('Agents Shift'!$B:$B,ROW()))</f>
        <v/>
      </c>
      <c r="B1020" s="20" t="str">
        <f>IF($A1020="","",_xlfn.XLOOKUP($A1020,HC!$A:$A,HC!$B:$B,""))</f>
        <v/>
      </c>
      <c r="C1020" s="19" t="str">
        <f>IF($A1020="","",_xlfn.XLOOKUP($A1020,HC!$A:$A,HC!$E:$E,""))</f>
        <v/>
      </c>
      <c r="D1020" s="20" t="str">
        <f>IF($A1020="","",_xlfn.XLOOKUP($A1020,HC!$A:$A,HC!$D:$D,""))</f>
        <v/>
      </c>
      <c r="E1020" s="68" t="str">
        <f>IF(OR($A1020="",$AE$3=""),"",IFERROR(IF(ISBLANK(INDEX('Agents Shift'!$F:$S,MATCH($A1020,'Agents Shift'!$B:$B,0),$AE$3)),"",INDEX('Agents Shift'!$F:$S,MATCH($A1020,'Agents Shift'!$B:$B,0),$AE$3)),""))</f>
        <v/>
      </c>
      <c r="F1020" s="68" t="str">
        <f>IF(OR($A1020="",$AE$3=""),"",IFERROR(IF(ISBLANK(INDEX('Agents Shift'!$F:$S,MATCH($A1020,'Agents Shift'!$B:$B,0),$AE$3+1)),"",INDEX('Agents Shift'!$F:$S,MATCH($A1020,'Agents Shift'!$B:$B,0),$AE$3+1)),""))</f>
        <v/>
      </c>
      <c r="G1020" s="20" t="str">
        <f>IF($A1020="","",_xlfn.XLOOKUP($A1020,HC!$A:$A,HC!$C:$C,""))</f>
        <v/>
      </c>
      <c r="H1020" s="20" t="str">
        <f t="shared" si="195"/>
        <v/>
      </c>
      <c r="I1020" s="19" t="str">
        <f t="shared" si="196"/>
        <v/>
      </c>
      <c r="J1020" s="19" t="str">
        <f>IF(OR($A1020="",$H1020=""),"",IF($H1020="Not in Web Tool","Unmatched",_xlfn.XLOOKUP($H1020,'RAW Data'!$E:$E,'RAW Data'!$F:$F,"Unmapped")))</f>
        <v/>
      </c>
      <c r="K1020" s="19" t="str">
        <f t="shared" si="197"/>
        <v/>
      </c>
      <c r="M1020" s="21" t="str">
        <f t="shared" si="198"/>
        <v/>
      </c>
      <c r="N1020" s="21" t="str">
        <f t="shared" si="199"/>
        <v/>
      </c>
      <c r="P1020" s="22" t="s">
        <v>39</v>
      </c>
      <c r="Q1020" s="23">
        <v>1016</v>
      </c>
      <c r="R1020" s="23" t="str">
        <f>IF($C$3="Live Paste",IF($P1020="","",$P1020&amp;""),IF($AD$3="","",INDEX('Extraction History'!$A$3:$DT$9102,$Q1020,$AD$3)&amp;""))</f>
        <v>DA</v>
      </c>
      <c r="S1020" s="23">
        <f t="shared" si="206"/>
        <v>6093</v>
      </c>
      <c r="T1020" s="23" t="str">
        <f t="shared" si="200"/>
        <v/>
      </c>
      <c r="U1020" s="23" t="str">
        <f t="shared" si="201"/>
        <v/>
      </c>
      <c r="V1020" s="24" t="str">
        <f t="shared" si="202"/>
        <v/>
      </c>
      <c r="W1020" s="23">
        <f t="shared" si="207"/>
        <v>6094</v>
      </c>
      <c r="X1020" s="23" t="str">
        <f t="shared" si="203"/>
        <v/>
      </c>
      <c r="Y1020" s="23" t="str">
        <f t="shared" si="204"/>
        <v/>
      </c>
      <c r="Z1020" s="23" t="str">
        <f t="shared" si="205"/>
        <v/>
      </c>
      <c r="AA1020" s="25" t="str">
        <f>IF($U1020="","",IF(COUNTIF(HC!$C:$C,$U1020)&gt;0,"Y",IF(COUNTIF($U$5:$U1020,$U1020)=1,"N","dup")))</f>
        <v/>
      </c>
    </row>
    <row r="1021" spans="1:27" x14ac:dyDescent="0.3">
      <c r="A1021" s="19" t="str">
        <f>IF(INDEX('Agents Shift'!$B:$B,ROW())="","",INDEX('Agents Shift'!$B:$B,ROW()))</f>
        <v/>
      </c>
      <c r="B1021" s="20" t="str">
        <f>IF($A1021="","",_xlfn.XLOOKUP($A1021,HC!$A:$A,HC!$B:$B,""))</f>
        <v/>
      </c>
      <c r="C1021" s="19" t="str">
        <f>IF($A1021="","",_xlfn.XLOOKUP($A1021,HC!$A:$A,HC!$E:$E,""))</f>
        <v/>
      </c>
      <c r="D1021" s="20" t="str">
        <f>IF($A1021="","",_xlfn.XLOOKUP($A1021,HC!$A:$A,HC!$D:$D,""))</f>
        <v/>
      </c>
      <c r="E1021" s="68" t="str">
        <f>IF(OR($A1021="",$AE$3=""),"",IFERROR(IF(ISBLANK(INDEX('Agents Shift'!$F:$S,MATCH($A1021,'Agents Shift'!$B:$B,0),$AE$3)),"",INDEX('Agents Shift'!$F:$S,MATCH($A1021,'Agents Shift'!$B:$B,0),$AE$3)),""))</f>
        <v/>
      </c>
      <c r="F1021" s="68" t="str">
        <f>IF(OR($A1021="",$AE$3=""),"",IFERROR(IF(ISBLANK(INDEX('Agents Shift'!$F:$S,MATCH($A1021,'Agents Shift'!$B:$B,0),$AE$3+1)),"",INDEX('Agents Shift'!$F:$S,MATCH($A1021,'Agents Shift'!$B:$B,0),$AE$3+1)),""))</f>
        <v/>
      </c>
      <c r="G1021" s="20" t="str">
        <f>IF($A1021="","",_xlfn.XLOOKUP($A1021,HC!$A:$A,HC!$C:$C,""))</f>
        <v/>
      </c>
      <c r="H1021" s="20" t="str">
        <f t="shared" si="195"/>
        <v/>
      </c>
      <c r="I1021" s="19" t="str">
        <f t="shared" si="196"/>
        <v/>
      </c>
      <c r="J1021" s="19" t="str">
        <f>IF(OR($A1021="",$H1021=""),"",IF($H1021="Not in Web Tool","Unmatched",_xlfn.XLOOKUP($H1021,'RAW Data'!$E:$E,'RAW Data'!$F:$F,"Unmapped")))</f>
        <v/>
      </c>
      <c r="K1021" s="19" t="str">
        <f t="shared" si="197"/>
        <v/>
      </c>
      <c r="M1021" s="21" t="str">
        <f t="shared" si="198"/>
        <v/>
      </c>
      <c r="N1021" s="21" t="str">
        <f t="shared" si="199"/>
        <v/>
      </c>
      <c r="P1021" s="22" t="s">
        <v>503</v>
      </c>
      <c r="Q1021" s="23">
        <v>1017</v>
      </c>
      <c r="R1021" s="23" t="str">
        <f>IF($C$3="Live Paste",IF($P1021="","",$P1021&amp;""),IF($AD$3="","",INDEX('Extraction History'!$A$3:$DT$9102,$Q1021,$AD$3)&amp;""))</f>
        <v>Dummy_USR 11 29098</v>
      </c>
      <c r="S1021" s="23">
        <f t="shared" si="206"/>
        <v>6099</v>
      </c>
      <c r="T1021" s="23" t="str">
        <f t="shared" si="200"/>
        <v/>
      </c>
      <c r="U1021" s="23" t="str">
        <f t="shared" si="201"/>
        <v/>
      </c>
      <c r="V1021" s="24" t="str">
        <f t="shared" si="202"/>
        <v/>
      </c>
      <c r="W1021" s="23">
        <f t="shared" si="207"/>
        <v>6100</v>
      </c>
      <c r="X1021" s="23" t="str">
        <f t="shared" si="203"/>
        <v/>
      </c>
      <c r="Y1021" s="23" t="str">
        <f t="shared" si="204"/>
        <v/>
      </c>
      <c r="Z1021" s="23" t="str">
        <f t="shared" si="205"/>
        <v/>
      </c>
      <c r="AA1021" s="25" t="str">
        <f>IF($U1021="","",IF(COUNTIF(HC!$C:$C,$U1021)&gt;0,"Y",IF(COUNTIF($U$5:$U1021,$U1021)=1,"N","dup")))</f>
        <v/>
      </c>
    </row>
    <row r="1022" spans="1:27" x14ac:dyDescent="0.3">
      <c r="A1022" s="19" t="str">
        <f>IF(INDEX('Agents Shift'!$B:$B,ROW())="","",INDEX('Agents Shift'!$B:$B,ROW()))</f>
        <v/>
      </c>
      <c r="B1022" s="20" t="str">
        <f>IF($A1022="","",_xlfn.XLOOKUP($A1022,HC!$A:$A,HC!$B:$B,""))</f>
        <v/>
      </c>
      <c r="C1022" s="19" t="str">
        <f>IF($A1022="","",_xlfn.XLOOKUP($A1022,HC!$A:$A,HC!$E:$E,""))</f>
        <v/>
      </c>
      <c r="D1022" s="20" t="str">
        <f>IF($A1022="","",_xlfn.XLOOKUP($A1022,HC!$A:$A,HC!$D:$D,""))</f>
        <v/>
      </c>
      <c r="E1022" s="68" t="str">
        <f>IF(OR($A1022="",$AE$3=""),"",IFERROR(IF(ISBLANK(INDEX('Agents Shift'!$F:$S,MATCH($A1022,'Agents Shift'!$B:$B,0),$AE$3)),"",INDEX('Agents Shift'!$F:$S,MATCH($A1022,'Agents Shift'!$B:$B,0),$AE$3)),""))</f>
        <v/>
      </c>
      <c r="F1022" s="68" t="str">
        <f>IF(OR($A1022="",$AE$3=""),"",IFERROR(IF(ISBLANK(INDEX('Agents Shift'!$F:$S,MATCH($A1022,'Agents Shift'!$B:$B,0),$AE$3+1)),"",INDEX('Agents Shift'!$F:$S,MATCH($A1022,'Agents Shift'!$B:$B,0),$AE$3+1)),""))</f>
        <v/>
      </c>
      <c r="G1022" s="20" t="str">
        <f>IF($A1022="","",_xlfn.XLOOKUP($A1022,HC!$A:$A,HC!$C:$C,""))</f>
        <v/>
      </c>
      <c r="H1022" s="20" t="str">
        <f t="shared" si="195"/>
        <v/>
      </c>
      <c r="I1022" s="19" t="str">
        <f t="shared" si="196"/>
        <v/>
      </c>
      <c r="J1022" s="19" t="str">
        <f>IF(OR($A1022="",$H1022=""),"",IF($H1022="Not in Web Tool","Unmatched",_xlfn.XLOOKUP($H1022,'RAW Data'!$E:$E,'RAW Data'!$F:$F,"Unmapped")))</f>
        <v/>
      </c>
      <c r="K1022" s="19" t="str">
        <f t="shared" si="197"/>
        <v/>
      </c>
      <c r="M1022" s="21" t="str">
        <f t="shared" si="198"/>
        <v/>
      </c>
      <c r="N1022" s="21" t="str">
        <f t="shared" si="199"/>
        <v/>
      </c>
      <c r="P1022" s="22" t="s">
        <v>140</v>
      </c>
      <c r="Q1022" s="23">
        <v>1018</v>
      </c>
      <c r="R1022" s="23" t="str">
        <f>IF($C$3="Live Paste",IF($P1022="","",$P1022&amp;""),IF($AD$3="","",INDEX('Extraction History'!$A$3:$DT$9102,$Q1022,$AD$3)&amp;""))</f>
        <v>Unknown</v>
      </c>
      <c r="S1022" s="23">
        <f t="shared" si="206"/>
        <v>6105</v>
      </c>
      <c r="T1022" s="23" t="str">
        <f t="shared" si="200"/>
        <v/>
      </c>
      <c r="U1022" s="23" t="str">
        <f t="shared" si="201"/>
        <v/>
      </c>
      <c r="V1022" s="24" t="str">
        <f t="shared" si="202"/>
        <v/>
      </c>
      <c r="W1022" s="23">
        <f t="shared" si="207"/>
        <v>6106</v>
      </c>
      <c r="X1022" s="23" t="str">
        <f t="shared" si="203"/>
        <v/>
      </c>
      <c r="Y1022" s="23" t="str">
        <f t="shared" si="204"/>
        <v/>
      </c>
      <c r="Z1022" s="23" t="str">
        <f t="shared" si="205"/>
        <v/>
      </c>
      <c r="AA1022" s="25" t="str">
        <f>IF($U1022="","",IF(COUNTIF(HC!$C:$C,$U1022)&gt;0,"Y",IF(COUNTIF($U$5:$U1022,$U1022)=1,"N","dup")))</f>
        <v/>
      </c>
    </row>
    <row r="1023" spans="1:27" x14ac:dyDescent="0.3">
      <c r="A1023" s="19" t="str">
        <f>IF(INDEX('Agents Shift'!$B:$B,ROW())="","",INDEX('Agents Shift'!$B:$B,ROW()))</f>
        <v/>
      </c>
      <c r="B1023" s="20" t="str">
        <f>IF($A1023="","",_xlfn.XLOOKUP($A1023,HC!$A:$A,HC!$B:$B,""))</f>
        <v/>
      </c>
      <c r="C1023" s="19" t="str">
        <f>IF($A1023="","",_xlfn.XLOOKUP($A1023,HC!$A:$A,HC!$E:$E,""))</f>
        <v/>
      </c>
      <c r="D1023" s="20" t="str">
        <f>IF($A1023="","",_xlfn.XLOOKUP($A1023,HC!$A:$A,HC!$D:$D,""))</f>
        <v/>
      </c>
      <c r="E1023" s="68" t="str">
        <f>IF(OR($A1023="",$AE$3=""),"",IFERROR(IF(ISBLANK(INDEX('Agents Shift'!$F:$S,MATCH($A1023,'Agents Shift'!$B:$B,0),$AE$3)),"",INDEX('Agents Shift'!$F:$S,MATCH($A1023,'Agents Shift'!$B:$B,0),$AE$3)),""))</f>
        <v/>
      </c>
      <c r="F1023" s="68" t="str">
        <f>IF(OR($A1023="",$AE$3=""),"",IFERROR(IF(ISBLANK(INDEX('Agents Shift'!$F:$S,MATCH($A1023,'Agents Shift'!$B:$B,0),$AE$3+1)),"",INDEX('Agents Shift'!$F:$S,MATCH($A1023,'Agents Shift'!$B:$B,0),$AE$3+1)),""))</f>
        <v/>
      </c>
      <c r="G1023" s="20" t="str">
        <f>IF($A1023="","",_xlfn.XLOOKUP($A1023,HC!$A:$A,HC!$C:$C,""))</f>
        <v/>
      </c>
      <c r="H1023" s="20" t="str">
        <f t="shared" si="195"/>
        <v/>
      </c>
      <c r="I1023" s="19" t="str">
        <f t="shared" si="196"/>
        <v/>
      </c>
      <c r="J1023" s="19" t="str">
        <f>IF(OR($A1023="",$H1023=""),"",IF($H1023="Not in Web Tool","Unmatched",_xlfn.XLOOKUP($H1023,'RAW Data'!$E:$E,'RAW Data'!$F:$F,"Unmapped")))</f>
        <v/>
      </c>
      <c r="K1023" s="19" t="str">
        <f t="shared" si="197"/>
        <v/>
      </c>
      <c r="M1023" s="21" t="str">
        <f t="shared" si="198"/>
        <v/>
      </c>
      <c r="N1023" s="21" t="str">
        <f t="shared" si="199"/>
        <v/>
      </c>
      <c r="P1023" s="22" t="s">
        <v>119</v>
      </c>
      <c r="Q1023" s="23">
        <v>1019</v>
      </c>
      <c r="R1023" s="23" t="str">
        <f>IF($C$3="Live Paste",IF($P1023="","",$P1023&amp;""),IF($AD$3="","",INDEX('Extraction History'!$A$3:$DT$9102,$Q1023,$AD$3)&amp;""))</f>
        <v> 0  0  0</v>
      </c>
      <c r="S1023" s="23">
        <f t="shared" si="206"/>
        <v>6111</v>
      </c>
      <c r="T1023" s="23" t="str">
        <f t="shared" si="200"/>
        <v/>
      </c>
      <c r="U1023" s="23" t="str">
        <f t="shared" si="201"/>
        <v/>
      </c>
      <c r="V1023" s="24" t="str">
        <f t="shared" si="202"/>
        <v/>
      </c>
      <c r="W1023" s="23">
        <f t="shared" si="207"/>
        <v>6112</v>
      </c>
      <c r="X1023" s="23" t="str">
        <f t="shared" si="203"/>
        <v/>
      </c>
      <c r="Y1023" s="23" t="str">
        <f t="shared" si="204"/>
        <v/>
      </c>
      <c r="Z1023" s="23" t="str">
        <f t="shared" si="205"/>
        <v/>
      </c>
      <c r="AA1023" s="25" t="str">
        <f>IF($U1023="","",IF(COUNTIF(HC!$C:$C,$U1023)&gt;0,"Y",IF(COUNTIF($U$5:$U1023,$U1023)=1,"N","dup")))</f>
        <v/>
      </c>
    </row>
    <row r="1024" spans="1:27" x14ac:dyDescent="0.3">
      <c r="A1024" s="19" t="str">
        <f>IF(INDEX('Agents Shift'!$B:$B,ROW())="","",INDEX('Agents Shift'!$B:$B,ROW()))</f>
        <v/>
      </c>
      <c r="B1024" s="20" t="str">
        <f>IF($A1024="","",_xlfn.XLOOKUP($A1024,HC!$A:$A,HC!$B:$B,""))</f>
        <v/>
      </c>
      <c r="C1024" s="19" t="str">
        <f>IF($A1024="","",_xlfn.XLOOKUP($A1024,HC!$A:$A,HC!$E:$E,""))</f>
        <v/>
      </c>
      <c r="D1024" s="20" t="str">
        <f>IF($A1024="","",_xlfn.XLOOKUP($A1024,HC!$A:$A,HC!$D:$D,""))</f>
        <v/>
      </c>
      <c r="E1024" s="68" t="str">
        <f>IF(OR($A1024="",$AE$3=""),"",IFERROR(IF(ISBLANK(INDEX('Agents Shift'!$F:$S,MATCH($A1024,'Agents Shift'!$B:$B,0),$AE$3)),"",INDEX('Agents Shift'!$F:$S,MATCH($A1024,'Agents Shift'!$B:$B,0),$AE$3)),""))</f>
        <v/>
      </c>
      <c r="F1024" s="68" t="str">
        <f>IF(OR($A1024="",$AE$3=""),"",IFERROR(IF(ISBLANK(INDEX('Agents Shift'!$F:$S,MATCH($A1024,'Agents Shift'!$B:$B,0),$AE$3+1)),"",INDEX('Agents Shift'!$F:$S,MATCH($A1024,'Agents Shift'!$B:$B,0),$AE$3+1)),""))</f>
        <v/>
      </c>
      <c r="G1024" s="20" t="str">
        <f>IF($A1024="","",_xlfn.XLOOKUP($A1024,HC!$A:$A,HC!$C:$C,""))</f>
        <v/>
      </c>
      <c r="H1024" s="20" t="str">
        <f t="shared" si="195"/>
        <v/>
      </c>
      <c r="I1024" s="19" t="str">
        <f t="shared" si="196"/>
        <v/>
      </c>
      <c r="J1024" s="19" t="str">
        <f>IF(OR($A1024="",$H1024=""),"",IF($H1024="Not in Web Tool","Unmatched",_xlfn.XLOOKUP($H1024,'RAW Data'!$E:$E,'RAW Data'!$F:$F,"Unmapped")))</f>
        <v/>
      </c>
      <c r="K1024" s="19" t="str">
        <f t="shared" si="197"/>
        <v/>
      </c>
      <c r="M1024" s="21" t="str">
        <f t="shared" si="198"/>
        <v/>
      </c>
      <c r="N1024" s="21" t="str">
        <f t="shared" si="199"/>
        <v/>
      </c>
      <c r="P1024" s="22" t="s">
        <v>188</v>
      </c>
      <c r="Q1024" s="23">
        <v>1020</v>
      </c>
      <c r="R1024" s="23" t="str">
        <f>IF($C$3="Live Paste",IF($P1024="","",$P1024&amp;""),IF($AD$3="","",INDEX('Extraction History'!$A$3:$DT$9102,$Q1024,$AD$3)&amp;""))</f>
        <v> --:--:--  --:--:--  --:--:--</v>
      </c>
      <c r="S1024" s="23">
        <f t="shared" si="206"/>
        <v>6117</v>
      </c>
      <c r="T1024" s="23" t="str">
        <f t="shared" si="200"/>
        <v/>
      </c>
      <c r="U1024" s="23" t="str">
        <f t="shared" si="201"/>
        <v/>
      </c>
      <c r="V1024" s="24" t="str">
        <f t="shared" si="202"/>
        <v/>
      </c>
      <c r="W1024" s="23">
        <f t="shared" si="207"/>
        <v>6118</v>
      </c>
      <c r="X1024" s="23" t="str">
        <f t="shared" si="203"/>
        <v/>
      </c>
      <c r="Y1024" s="23" t="str">
        <f t="shared" si="204"/>
        <v/>
      </c>
      <c r="Z1024" s="23" t="str">
        <f t="shared" si="205"/>
        <v/>
      </c>
      <c r="AA1024" s="25" t="str">
        <f>IF($U1024="","",IF(COUNTIF(HC!$C:$C,$U1024)&gt;0,"Y",IF(COUNTIF($U$5:$U1024,$U1024)=1,"N","dup")))</f>
        <v/>
      </c>
    </row>
    <row r="1025" spans="1:27" x14ac:dyDescent="0.3">
      <c r="A1025" s="19" t="str">
        <f>IF(INDEX('Agents Shift'!$B:$B,ROW())="","",INDEX('Agents Shift'!$B:$B,ROW()))</f>
        <v/>
      </c>
      <c r="B1025" s="20" t="str">
        <f>IF($A1025="","",_xlfn.XLOOKUP($A1025,HC!$A:$A,HC!$B:$B,""))</f>
        <v/>
      </c>
      <c r="C1025" s="19" t="str">
        <f>IF($A1025="","",_xlfn.XLOOKUP($A1025,HC!$A:$A,HC!$E:$E,""))</f>
        <v/>
      </c>
      <c r="D1025" s="20" t="str">
        <f>IF($A1025="","",_xlfn.XLOOKUP($A1025,HC!$A:$A,HC!$D:$D,""))</f>
        <v/>
      </c>
      <c r="E1025" s="68" t="str">
        <f>IF(OR($A1025="",$AE$3=""),"",IFERROR(IF(ISBLANK(INDEX('Agents Shift'!$F:$S,MATCH($A1025,'Agents Shift'!$B:$B,0),$AE$3)),"",INDEX('Agents Shift'!$F:$S,MATCH($A1025,'Agents Shift'!$B:$B,0),$AE$3)),""))</f>
        <v/>
      </c>
      <c r="F1025" s="68" t="str">
        <f>IF(OR($A1025="",$AE$3=""),"",IFERROR(IF(ISBLANK(INDEX('Agents Shift'!$F:$S,MATCH($A1025,'Agents Shift'!$B:$B,0),$AE$3+1)),"",INDEX('Agents Shift'!$F:$S,MATCH($A1025,'Agents Shift'!$B:$B,0),$AE$3+1)),""))</f>
        <v/>
      </c>
      <c r="G1025" s="20" t="str">
        <f>IF($A1025="","",_xlfn.XLOOKUP($A1025,HC!$A:$A,HC!$C:$C,""))</f>
        <v/>
      </c>
      <c r="H1025" s="20" t="str">
        <f t="shared" si="195"/>
        <v/>
      </c>
      <c r="I1025" s="19" t="str">
        <f t="shared" si="196"/>
        <v/>
      </c>
      <c r="J1025" s="19" t="str">
        <f>IF(OR($A1025="",$H1025=""),"",IF($H1025="Not in Web Tool","Unmatched",_xlfn.XLOOKUP($H1025,'RAW Data'!$E:$E,'RAW Data'!$F:$F,"Unmapped")))</f>
        <v/>
      </c>
      <c r="K1025" s="19" t="str">
        <f t="shared" si="197"/>
        <v/>
      </c>
      <c r="M1025" s="21" t="str">
        <f t="shared" si="198"/>
        <v/>
      </c>
      <c r="N1025" s="21" t="str">
        <f t="shared" si="199"/>
        <v/>
      </c>
      <c r="P1025" s="22" t="s">
        <v>34</v>
      </c>
      <c r="Q1025" s="23">
        <v>1021</v>
      </c>
      <c r="R1025" s="23" t="str">
        <f>IF($C$3="Live Paste",IF($P1025="","",$P1025&amp;""),IF($AD$3="","",INDEX('Extraction History'!$A$3:$DT$9102,$Q1025,$AD$3)&amp;""))</f>
        <v>Employee State</v>
      </c>
      <c r="S1025" s="23">
        <f t="shared" si="206"/>
        <v>6123</v>
      </c>
      <c r="T1025" s="23" t="str">
        <f t="shared" si="200"/>
        <v/>
      </c>
      <c r="U1025" s="23" t="str">
        <f t="shared" si="201"/>
        <v/>
      </c>
      <c r="V1025" s="24" t="str">
        <f t="shared" si="202"/>
        <v/>
      </c>
      <c r="W1025" s="23">
        <f t="shared" si="207"/>
        <v>6124</v>
      </c>
      <c r="X1025" s="23" t="str">
        <f t="shared" si="203"/>
        <v/>
      </c>
      <c r="Y1025" s="23" t="str">
        <f t="shared" si="204"/>
        <v/>
      </c>
      <c r="Z1025" s="23" t="str">
        <f t="shared" si="205"/>
        <v/>
      </c>
      <c r="AA1025" s="25" t="str">
        <f>IF($U1025="","",IF(COUNTIF(HC!$C:$C,$U1025)&gt;0,"Y",IF(COUNTIF($U$5:$U1025,$U1025)=1,"N","dup")))</f>
        <v/>
      </c>
    </row>
    <row r="1026" spans="1:27" x14ac:dyDescent="0.3">
      <c r="A1026" s="19" t="str">
        <f>IF(INDEX('Agents Shift'!$B:$B,ROW())="","",INDEX('Agents Shift'!$B:$B,ROW()))</f>
        <v/>
      </c>
      <c r="B1026" s="20" t="str">
        <f>IF($A1026="","",_xlfn.XLOOKUP($A1026,HC!$A:$A,HC!$B:$B,""))</f>
        <v/>
      </c>
      <c r="C1026" s="19" t="str">
        <f>IF($A1026="","",_xlfn.XLOOKUP($A1026,HC!$A:$A,HC!$E:$E,""))</f>
        <v/>
      </c>
      <c r="D1026" s="20" t="str">
        <f>IF($A1026="","",_xlfn.XLOOKUP($A1026,HC!$A:$A,HC!$D:$D,""))</f>
        <v/>
      </c>
      <c r="E1026" s="68" t="str">
        <f>IF(OR($A1026="",$AE$3=""),"",IFERROR(IF(ISBLANK(INDEX('Agents Shift'!$F:$S,MATCH($A1026,'Agents Shift'!$B:$B,0),$AE$3)),"",INDEX('Agents Shift'!$F:$S,MATCH($A1026,'Agents Shift'!$B:$B,0),$AE$3)),""))</f>
        <v/>
      </c>
      <c r="F1026" s="68" t="str">
        <f>IF(OR($A1026="",$AE$3=""),"",IFERROR(IF(ISBLANK(INDEX('Agents Shift'!$F:$S,MATCH($A1026,'Agents Shift'!$B:$B,0),$AE$3+1)),"",INDEX('Agents Shift'!$F:$S,MATCH($A1026,'Agents Shift'!$B:$B,0),$AE$3+1)),""))</f>
        <v/>
      </c>
      <c r="G1026" s="20" t="str">
        <f>IF($A1026="","",_xlfn.XLOOKUP($A1026,HC!$A:$A,HC!$C:$C,""))</f>
        <v/>
      </c>
      <c r="H1026" s="20" t="str">
        <f t="shared" si="195"/>
        <v/>
      </c>
      <c r="I1026" s="19" t="str">
        <f t="shared" si="196"/>
        <v/>
      </c>
      <c r="J1026" s="19" t="str">
        <f>IF(OR($A1026="",$H1026=""),"",IF($H1026="Not in Web Tool","Unmatched",_xlfn.XLOOKUP($H1026,'RAW Data'!$E:$E,'RAW Data'!$F:$F,"Unmapped")))</f>
        <v/>
      </c>
      <c r="K1026" s="19" t="str">
        <f t="shared" si="197"/>
        <v/>
      </c>
      <c r="M1026" s="21" t="str">
        <f t="shared" si="198"/>
        <v/>
      </c>
      <c r="N1026" s="21" t="str">
        <f t="shared" si="199"/>
        <v/>
      </c>
      <c r="P1026" s="22" t="s">
        <v>39</v>
      </c>
      <c r="Q1026" s="23">
        <v>1022</v>
      </c>
      <c r="R1026" s="23" t="str">
        <f>IF($C$3="Live Paste",IF($P1026="","",$P1026&amp;""),IF($AD$3="","",INDEX('Extraction History'!$A$3:$DT$9102,$Q1026,$AD$3)&amp;""))</f>
        <v>DA</v>
      </c>
      <c r="S1026" s="23">
        <f t="shared" si="206"/>
        <v>6129</v>
      </c>
      <c r="T1026" s="23" t="str">
        <f t="shared" si="200"/>
        <v/>
      </c>
      <c r="U1026" s="23" t="str">
        <f t="shared" si="201"/>
        <v/>
      </c>
      <c r="V1026" s="24" t="str">
        <f t="shared" si="202"/>
        <v/>
      </c>
      <c r="W1026" s="23">
        <f t="shared" si="207"/>
        <v>6130</v>
      </c>
      <c r="X1026" s="23" t="str">
        <f t="shared" si="203"/>
        <v/>
      </c>
      <c r="Y1026" s="23" t="str">
        <f t="shared" si="204"/>
        <v/>
      </c>
      <c r="Z1026" s="23" t="str">
        <f t="shared" si="205"/>
        <v/>
      </c>
      <c r="AA1026" s="25" t="str">
        <f>IF($U1026="","",IF(COUNTIF(HC!$C:$C,$U1026)&gt;0,"Y",IF(COUNTIF($U$5:$U1026,$U1026)=1,"N","dup")))</f>
        <v/>
      </c>
    </row>
    <row r="1027" spans="1:27" x14ac:dyDescent="0.3">
      <c r="A1027" s="19" t="str">
        <f>IF(INDEX('Agents Shift'!$B:$B,ROW())="","",INDEX('Agents Shift'!$B:$B,ROW()))</f>
        <v/>
      </c>
      <c r="B1027" s="20" t="str">
        <f>IF($A1027="","",_xlfn.XLOOKUP($A1027,HC!$A:$A,HC!$B:$B,""))</f>
        <v/>
      </c>
      <c r="C1027" s="19" t="str">
        <f>IF($A1027="","",_xlfn.XLOOKUP($A1027,HC!$A:$A,HC!$E:$E,""))</f>
        <v/>
      </c>
      <c r="D1027" s="20" t="str">
        <f>IF($A1027="","",_xlfn.XLOOKUP($A1027,HC!$A:$A,HC!$D:$D,""))</f>
        <v/>
      </c>
      <c r="E1027" s="68" t="str">
        <f>IF(OR($A1027="",$AE$3=""),"",IFERROR(IF(ISBLANK(INDEX('Agents Shift'!$F:$S,MATCH($A1027,'Agents Shift'!$B:$B,0),$AE$3)),"",INDEX('Agents Shift'!$F:$S,MATCH($A1027,'Agents Shift'!$B:$B,0),$AE$3)),""))</f>
        <v/>
      </c>
      <c r="F1027" s="68" t="str">
        <f>IF(OR($A1027="",$AE$3=""),"",IFERROR(IF(ISBLANK(INDEX('Agents Shift'!$F:$S,MATCH($A1027,'Agents Shift'!$B:$B,0),$AE$3+1)),"",INDEX('Agents Shift'!$F:$S,MATCH($A1027,'Agents Shift'!$B:$B,0),$AE$3+1)),""))</f>
        <v/>
      </c>
      <c r="G1027" s="20" t="str">
        <f>IF($A1027="","",_xlfn.XLOOKUP($A1027,HC!$A:$A,HC!$C:$C,""))</f>
        <v/>
      </c>
      <c r="H1027" s="20" t="str">
        <f t="shared" si="195"/>
        <v/>
      </c>
      <c r="I1027" s="19" t="str">
        <f t="shared" si="196"/>
        <v/>
      </c>
      <c r="J1027" s="19" t="str">
        <f>IF(OR($A1027="",$H1027=""),"",IF($H1027="Not in Web Tool","Unmatched",_xlfn.XLOOKUP($H1027,'RAW Data'!$E:$E,'RAW Data'!$F:$F,"Unmapped")))</f>
        <v/>
      </c>
      <c r="K1027" s="19" t="str">
        <f t="shared" si="197"/>
        <v/>
      </c>
      <c r="M1027" s="21" t="str">
        <f t="shared" si="198"/>
        <v/>
      </c>
      <c r="N1027" s="21" t="str">
        <f t="shared" si="199"/>
        <v/>
      </c>
      <c r="P1027" s="22" t="s">
        <v>504</v>
      </c>
      <c r="Q1027" s="23">
        <v>1023</v>
      </c>
      <c r="R1027" s="23" t="str">
        <f>IF($C$3="Live Paste",IF($P1027="","",$P1027&amp;""),IF($AD$3="","",INDEX('Extraction History'!$A$3:$DT$9102,$Q1027,$AD$3)&amp;""))</f>
        <v>Dummy_USR 10 20095</v>
      </c>
      <c r="S1027" s="23">
        <f t="shared" si="206"/>
        <v>6135</v>
      </c>
      <c r="T1027" s="23" t="str">
        <f t="shared" si="200"/>
        <v/>
      </c>
      <c r="U1027" s="23" t="str">
        <f t="shared" si="201"/>
        <v/>
      </c>
      <c r="V1027" s="24" t="str">
        <f t="shared" si="202"/>
        <v/>
      </c>
      <c r="W1027" s="23">
        <f t="shared" si="207"/>
        <v>6136</v>
      </c>
      <c r="X1027" s="23" t="str">
        <f t="shared" si="203"/>
        <v/>
      </c>
      <c r="Y1027" s="23" t="str">
        <f t="shared" si="204"/>
        <v/>
      </c>
      <c r="Z1027" s="23" t="str">
        <f t="shared" si="205"/>
        <v/>
      </c>
      <c r="AA1027" s="25" t="str">
        <f>IF($U1027="","",IF(COUNTIF(HC!$C:$C,$U1027)&gt;0,"Y",IF(COUNTIF($U$5:$U1027,$U1027)=1,"N","dup")))</f>
        <v/>
      </c>
    </row>
    <row r="1028" spans="1:27" x14ac:dyDescent="0.3">
      <c r="A1028" s="19" t="str">
        <f>IF(INDEX('Agents Shift'!$B:$B,ROW())="","",INDEX('Agents Shift'!$B:$B,ROW()))</f>
        <v/>
      </c>
      <c r="B1028" s="20" t="str">
        <f>IF($A1028="","",_xlfn.XLOOKUP($A1028,HC!$A:$A,HC!$B:$B,""))</f>
        <v/>
      </c>
      <c r="C1028" s="19" t="str">
        <f>IF($A1028="","",_xlfn.XLOOKUP($A1028,HC!$A:$A,HC!$E:$E,""))</f>
        <v/>
      </c>
      <c r="D1028" s="20" t="str">
        <f>IF($A1028="","",_xlfn.XLOOKUP($A1028,HC!$A:$A,HC!$D:$D,""))</f>
        <v/>
      </c>
      <c r="E1028" s="68" t="str">
        <f>IF(OR($A1028="",$AE$3=""),"",IFERROR(IF(ISBLANK(INDEX('Agents Shift'!$F:$S,MATCH($A1028,'Agents Shift'!$B:$B,0),$AE$3)),"",INDEX('Agents Shift'!$F:$S,MATCH($A1028,'Agents Shift'!$B:$B,0),$AE$3)),""))</f>
        <v/>
      </c>
      <c r="F1028" s="68" t="str">
        <f>IF(OR($A1028="",$AE$3=""),"",IFERROR(IF(ISBLANK(INDEX('Agents Shift'!$F:$S,MATCH($A1028,'Agents Shift'!$B:$B,0),$AE$3+1)),"",INDEX('Agents Shift'!$F:$S,MATCH($A1028,'Agents Shift'!$B:$B,0),$AE$3+1)),""))</f>
        <v/>
      </c>
      <c r="G1028" s="20" t="str">
        <f>IF($A1028="","",_xlfn.XLOOKUP($A1028,HC!$A:$A,HC!$C:$C,""))</f>
        <v/>
      </c>
      <c r="H1028" s="20" t="str">
        <f t="shared" si="195"/>
        <v/>
      </c>
      <c r="I1028" s="19" t="str">
        <f t="shared" si="196"/>
        <v/>
      </c>
      <c r="J1028" s="19" t="str">
        <f>IF(OR($A1028="",$H1028=""),"",IF($H1028="Not in Web Tool","Unmatched",_xlfn.XLOOKUP($H1028,'RAW Data'!$E:$E,'RAW Data'!$F:$F,"Unmapped")))</f>
        <v/>
      </c>
      <c r="K1028" s="19" t="str">
        <f t="shared" si="197"/>
        <v/>
      </c>
      <c r="M1028" s="21" t="str">
        <f t="shared" si="198"/>
        <v/>
      </c>
      <c r="N1028" s="21" t="str">
        <f t="shared" si="199"/>
        <v/>
      </c>
      <c r="P1028" s="22" t="s">
        <v>505</v>
      </c>
      <c r="Q1028" s="23">
        <v>1024</v>
      </c>
      <c r="R1028" s="23" t="str">
        <f>IF($C$3="Live Paste",IF($P1028="","",$P1028&amp;""),IF($AD$3="","",INDEX('Extraction History'!$A$3:$DT$9102,$Q1028,$AD$3)&amp;""))</f>
        <v>Available · 11:27</v>
      </c>
      <c r="S1028" s="23">
        <f t="shared" si="206"/>
        <v>6141</v>
      </c>
      <c r="T1028" s="23" t="str">
        <f t="shared" si="200"/>
        <v/>
      </c>
      <c r="U1028" s="23" t="str">
        <f t="shared" si="201"/>
        <v/>
      </c>
      <c r="V1028" s="24" t="str">
        <f t="shared" si="202"/>
        <v/>
      </c>
      <c r="W1028" s="23">
        <f t="shared" si="207"/>
        <v>6142</v>
      </c>
      <c r="X1028" s="23" t="str">
        <f t="shared" si="203"/>
        <v/>
      </c>
      <c r="Y1028" s="23" t="str">
        <f t="shared" si="204"/>
        <v/>
      </c>
      <c r="Z1028" s="23" t="str">
        <f t="shared" si="205"/>
        <v/>
      </c>
      <c r="AA1028" s="25" t="str">
        <f>IF($U1028="","",IF(COUNTIF(HC!$C:$C,$U1028)&gt;0,"Y",IF(COUNTIF($U$5:$U1028,$U1028)=1,"N","dup")))</f>
        <v/>
      </c>
    </row>
    <row r="1029" spans="1:27" x14ac:dyDescent="0.3">
      <c r="A1029" s="19" t="str">
        <f>IF(INDEX('Agents Shift'!$B:$B,ROW())="","",INDEX('Agents Shift'!$B:$B,ROW()))</f>
        <v/>
      </c>
      <c r="B1029" s="20" t="str">
        <f>IF($A1029="","",_xlfn.XLOOKUP($A1029,HC!$A:$A,HC!$B:$B,""))</f>
        <v/>
      </c>
      <c r="C1029" s="19" t="str">
        <f>IF($A1029="","",_xlfn.XLOOKUP($A1029,HC!$A:$A,HC!$E:$E,""))</f>
        <v/>
      </c>
      <c r="D1029" s="20" t="str">
        <f>IF($A1029="","",_xlfn.XLOOKUP($A1029,HC!$A:$A,HC!$D:$D,""))</f>
        <v/>
      </c>
      <c r="E1029" s="68" t="str">
        <f>IF(OR($A1029="",$AE$3=""),"",IFERROR(IF(ISBLANK(INDEX('Agents Shift'!$F:$S,MATCH($A1029,'Agents Shift'!$B:$B,0),$AE$3)),"",INDEX('Agents Shift'!$F:$S,MATCH($A1029,'Agents Shift'!$B:$B,0),$AE$3)),""))</f>
        <v/>
      </c>
      <c r="F1029" s="68" t="str">
        <f>IF(OR($A1029="",$AE$3=""),"",IFERROR(IF(ISBLANK(INDEX('Agents Shift'!$F:$S,MATCH($A1029,'Agents Shift'!$B:$B,0),$AE$3+1)),"",INDEX('Agents Shift'!$F:$S,MATCH($A1029,'Agents Shift'!$B:$B,0),$AE$3+1)),""))</f>
        <v/>
      </c>
      <c r="G1029" s="20" t="str">
        <f>IF($A1029="","",_xlfn.XLOOKUP($A1029,HC!$A:$A,HC!$C:$C,""))</f>
        <v/>
      </c>
      <c r="H1029" s="20" t="str">
        <f t="shared" ref="H1029:H1092" si="208">IF($G1029="","",_xlfn.XLOOKUP($G1029,$U:$U,$Z:$Z,"Not in Web Tool"))</f>
        <v/>
      </c>
      <c r="I1029" s="19" t="str">
        <f t="shared" ref="I1029:I1092" si="209">IF($G1029="","",_xlfn.XLOOKUP($G1029,$U:$U,$Y:$Y,""))</f>
        <v/>
      </c>
      <c r="J1029" s="19" t="str">
        <f>IF(OR($A1029="",$H1029=""),"",IF($H1029="Not in Web Tool","Unmatched",_xlfn.XLOOKUP($H1029,'RAW Data'!$E:$E,'RAW Data'!$F:$F,"Unmapped")))</f>
        <v/>
      </c>
      <c r="K1029" s="19" t="str">
        <f t="shared" ref="K1029:K1092" si="210">_xlfn.IFS($J1029="Yes","YES",$J1029="","",$J1029="No","NO",$J1029="Not Productive",$H1029,TRUE,$J1029)</f>
        <v/>
      </c>
      <c r="M1029" s="21" t="str">
        <f t="shared" ref="M1029:M1092" si="211">IF(ISNUMBER($E1029),ROUND($E1029*1440,0),"")</f>
        <v/>
      </c>
      <c r="N1029" s="21" t="str">
        <f t="shared" ref="N1029:N1092" si="212">IF(AND(ISNUMBER($E1029),ISNUMBER($F1029)),ROUND($F1029*1440,0)+IF($F1029&lt;=$E1029,1440,0),"")</f>
        <v/>
      </c>
      <c r="P1029" s="22" t="s">
        <v>506</v>
      </c>
      <c r="Q1029" s="23">
        <v>1025</v>
      </c>
      <c r="R1029" s="23" t="str">
        <f>IF($C$3="Live Paste",IF($P1029="","",$P1029&amp;""),IF($AD$3="","",INDEX('Extraction History'!$A$3:$DT$9102,$Q1029,$AD$3)&amp;""))</f>
        <v> 2  3  3</v>
      </c>
      <c r="S1029" s="23">
        <f t="shared" si="206"/>
        <v>6147</v>
      </c>
      <c r="T1029" s="23" t="str">
        <f t="shared" ref="T1029:T1092" si="213">_xlfn.XLOOKUP($S1029,$Q$5:$Q$9104,$R$5:$R$9104,"")</f>
        <v/>
      </c>
      <c r="U1029" s="23" t="str">
        <f t="shared" ref="U1029:U1092" si="214">IFERROR(_xlfn.TEXTBEFORE($T1029,_xlfn.UNICHAR(160),1),"")</f>
        <v/>
      </c>
      <c r="V1029" s="24" t="str">
        <f t="shared" ref="V1029:V1092" si="215">IF($U1029="","",_xlfn.TEXTAFTER($T1029,_xlfn.UNICHAR(160),1))</f>
        <v/>
      </c>
      <c r="W1029" s="23">
        <f t="shared" si="207"/>
        <v>6148</v>
      </c>
      <c r="X1029" s="23" t="str">
        <f t="shared" ref="X1029:X1092" si="216">_xlfn.XLOOKUP($W1029,$Q$5:$Q$9104,$R$5:$R$9104,"")</f>
        <v/>
      </c>
      <c r="Y1029" s="23" t="str">
        <f t="shared" ref="Y1029:Y1092" si="217">IFERROR(IF($Z1029="","",TRIM(SUBSTITUTE(_xlfn.TEXTAFTER($X1029,_xlfn.UNICHAR(160)&amp;"·",1),_xlfn.UNICHAR(160)," "))),"")</f>
        <v/>
      </c>
      <c r="Z1029" s="23" t="str">
        <f t="shared" ref="Z1029:Z1092" si="218">IFERROR(_xlfn.TEXTBEFORE($X1029,_xlfn.UNICHAR(160),1),$X1029)</f>
        <v/>
      </c>
      <c r="AA1029" s="25" t="str">
        <f>IF($U1029="","",IF(COUNTIF(HC!$C:$C,$U1029)&gt;0,"Y",IF(COUNTIF($U$5:$U1029,$U1029)=1,"N","dup")))</f>
        <v/>
      </c>
    </row>
    <row r="1030" spans="1:27" x14ac:dyDescent="0.3">
      <c r="A1030" s="19" t="str">
        <f>IF(INDEX('Agents Shift'!$B:$B,ROW())="","",INDEX('Agents Shift'!$B:$B,ROW()))</f>
        <v/>
      </c>
      <c r="B1030" s="20" t="str">
        <f>IF($A1030="","",_xlfn.XLOOKUP($A1030,HC!$A:$A,HC!$B:$B,""))</f>
        <v/>
      </c>
      <c r="C1030" s="19" t="str">
        <f>IF($A1030="","",_xlfn.XLOOKUP($A1030,HC!$A:$A,HC!$E:$E,""))</f>
        <v/>
      </c>
      <c r="D1030" s="20" t="str">
        <f>IF($A1030="","",_xlfn.XLOOKUP($A1030,HC!$A:$A,HC!$D:$D,""))</f>
        <v/>
      </c>
      <c r="E1030" s="68" t="str">
        <f>IF(OR($A1030="",$AE$3=""),"",IFERROR(IF(ISBLANK(INDEX('Agents Shift'!$F:$S,MATCH($A1030,'Agents Shift'!$B:$B,0),$AE$3)),"",INDEX('Agents Shift'!$F:$S,MATCH($A1030,'Agents Shift'!$B:$B,0),$AE$3)),""))</f>
        <v/>
      </c>
      <c r="F1030" s="68" t="str">
        <f>IF(OR($A1030="",$AE$3=""),"",IFERROR(IF(ISBLANK(INDEX('Agents Shift'!$F:$S,MATCH($A1030,'Agents Shift'!$B:$B,0),$AE$3+1)),"",INDEX('Agents Shift'!$F:$S,MATCH($A1030,'Agents Shift'!$B:$B,0),$AE$3+1)),""))</f>
        <v/>
      </c>
      <c r="G1030" s="20" t="str">
        <f>IF($A1030="","",_xlfn.XLOOKUP($A1030,HC!$A:$A,HC!$C:$C,""))</f>
        <v/>
      </c>
      <c r="H1030" s="20" t="str">
        <f t="shared" si="208"/>
        <v/>
      </c>
      <c r="I1030" s="19" t="str">
        <f t="shared" si="209"/>
        <v/>
      </c>
      <c r="J1030" s="19" t="str">
        <f>IF(OR($A1030="",$H1030=""),"",IF($H1030="Not in Web Tool","Unmatched",_xlfn.XLOOKUP($H1030,'RAW Data'!$E:$E,'RAW Data'!$F:$F,"Unmapped")))</f>
        <v/>
      </c>
      <c r="K1030" s="19" t="str">
        <f t="shared" si="210"/>
        <v/>
      </c>
      <c r="M1030" s="21" t="str">
        <f t="shared" si="211"/>
        <v/>
      </c>
      <c r="N1030" s="21" t="str">
        <f t="shared" si="212"/>
        <v/>
      </c>
      <c r="P1030" s="22" t="s">
        <v>507</v>
      </c>
      <c r="Q1030" s="23">
        <v>1026</v>
      </c>
      <c r="R1030" s="23" t="str">
        <f>IF($C$3="Live Paste",IF($P1030="","",$P1030&amp;""),IF($AD$3="","",INDEX('Extraction History'!$A$3:$DT$9102,$Q1030,$AD$3)&amp;""))</f>
        <v> --:--:--  --:--:-- 9 June 2026 09:05 · 06:54:56</v>
      </c>
      <c r="S1030" s="23">
        <f t="shared" ref="S1030:S1093" si="219">S1029+6</f>
        <v>6153</v>
      </c>
      <c r="T1030" s="23" t="str">
        <f t="shared" si="213"/>
        <v/>
      </c>
      <c r="U1030" s="23" t="str">
        <f t="shared" si="214"/>
        <v/>
      </c>
      <c r="V1030" s="24" t="str">
        <f t="shared" si="215"/>
        <v/>
      </c>
      <c r="W1030" s="23">
        <f t="shared" ref="W1030:W1093" si="220">W1029+6</f>
        <v>6154</v>
      </c>
      <c r="X1030" s="23" t="str">
        <f t="shared" si="216"/>
        <v/>
      </c>
      <c r="Y1030" s="23" t="str">
        <f t="shared" si="217"/>
        <v/>
      </c>
      <c r="Z1030" s="23" t="str">
        <f t="shared" si="218"/>
        <v/>
      </c>
      <c r="AA1030" s="25" t="str">
        <f>IF($U1030="","",IF(COUNTIF(HC!$C:$C,$U1030)&gt;0,"Y",IF(COUNTIF($U$5:$U1030,$U1030)=1,"N","dup")))</f>
        <v/>
      </c>
    </row>
    <row r="1031" spans="1:27" x14ac:dyDescent="0.3">
      <c r="A1031" s="19" t="str">
        <f>IF(INDEX('Agents Shift'!$B:$B,ROW())="","",INDEX('Agents Shift'!$B:$B,ROW()))</f>
        <v/>
      </c>
      <c r="B1031" s="20" t="str">
        <f>IF($A1031="","",_xlfn.XLOOKUP($A1031,HC!$A:$A,HC!$B:$B,""))</f>
        <v/>
      </c>
      <c r="C1031" s="19" t="str">
        <f>IF($A1031="","",_xlfn.XLOOKUP($A1031,HC!$A:$A,HC!$E:$E,""))</f>
        <v/>
      </c>
      <c r="D1031" s="20" t="str">
        <f>IF($A1031="","",_xlfn.XLOOKUP($A1031,HC!$A:$A,HC!$D:$D,""))</f>
        <v/>
      </c>
      <c r="E1031" s="68" t="str">
        <f>IF(OR($A1031="",$AE$3=""),"",IFERROR(IF(ISBLANK(INDEX('Agents Shift'!$F:$S,MATCH($A1031,'Agents Shift'!$B:$B,0),$AE$3)),"",INDEX('Agents Shift'!$F:$S,MATCH($A1031,'Agents Shift'!$B:$B,0),$AE$3)),""))</f>
        <v/>
      </c>
      <c r="F1031" s="68" t="str">
        <f>IF(OR($A1031="",$AE$3=""),"",IFERROR(IF(ISBLANK(INDEX('Agents Shift'!$F:$S,MATCH($A1031,'Agents Shift'!$B:$B,0),$AE$3+1)),"",INDEX('Agents Shift'!$F:$S,MATCH($A1031,'Agents Shift'!$B:$B,0),$AE$3+1)),""))</f>
        <v/>
      </c>
      <c r="G1031" s="20" t="str">
        <f>IF($A1031="","",_xlfn.XLOOKUP($A1031,HC!$A:$A,HC!$C:$C,""))</f>
        <v/>
      </c>
      <c r="H1031" s="20" t="str">
        <f t="shared" si="208"/>
        <v/>
      </c>
      <c r="I1031" s="19" t="str">
        <f t="shared" si="209"/>
        <v/>
      </c>
      <c r="J1031" s="19" t="str">
        <f>IF(OR($A1031="",$H1031=""),"",IF($H1031="Not in Web Tool","Unmatched",_xlfn.XLOOKUP($H1031,'RAW Data'!$E:$E,'RAW Data'!$F:$F,"Unmapped")))</f>
        <v/>
      </c>
      <c r="K1031" s="19" t="str">
        <f t="shared" si="210"/>
        <v/>
      </c>
      <c r="M1031" s="21" t="str">
        <f t="shared" si="211"/>
        <v/>
      </c>
      <c r="N1031" s="21" t="str">
        <f t="shared" si="212"/>
        <v/>
      </c>
      <c r="P1031" s="22" t="s">
        <v>34</v>
      </c>
      <c r="Q1031" s="23">
        <v>1027</v>
      </c>
      <c r="R1031" s="23" t="str">
        <f>IF($C$3="Live Paste",IF($P1031="","",$P1031&amp;""),IF($AD$3="","",INDEX('Extraction History'!$A$3:$DT$9102,$Q1031,$AD$3)&amp;""))</f>
        <v>Employee State</v>
      </c>
      <c r="S1031" s="23">
        <f t="shared" si="219"/>
        <v>6159</v>
      </c>
      <c r="T1031" s="23" t="str">
        <f t="shared" si="213"/>
        <v/>
      </c>
      <c r="U1031" s="23" t="str">
        <f t="shared" si="214"/>
        <v/>
      </c>
      <c r="V1031" s="24" t="str">
        <f t="shared" si="215"/>
        <v/>
      </c>
      <c r="W1031" s="23">
        <f t="shared" si="220"/>
        <v>6160</v>
      </c>
      <c r="X1031" s="23" t="str">
        <f t="shared" si="216"/>
        <v/>
      </c>
      <c r="Y1031" s="23" t="str">
        <f t="shared" si="217"/>
        <v/>
      </c>
      <c r="Z1031" s="23" t="str">
        <f t="shared" si="218"/>
        <v/>
      </c>
      <c r="AA1031" s="25" t="str">
        <f>IF($U1031="","",IF(COUNTIF(HC!$C:$C,$U1031)&gt;0,"Y",IF(COUNTIF($U$5:$U1031,$U1031)=1,"N","dup")))</f>
        <v/>
      </c>
    </row>
    <row r="1032" spans="1:27" x14ac:dyDescent="0.3">
      <c r="A1032" s="19" t="str">
        <f>IF(INDEX('Agents Shift'!$B:$B,ROW())="","",INDEX('Agents Shift'!$B:$B,ROW()))</f>
        <v/>
      </c>
      <c r="B1032" s="20" t="str">
        <f>IF($A1032="","",_xlfn.XLOOKUP($A1032,HC!$A:$A,HC!$B:$B,""))</f>
        <v/>
      </c>
      <c r="C1032" s="19" t="str">
        <f>IF($A1032="","",_xlfn.XLOOKUP($A1032,HC!$A:$A,HC!$E:$E,""))</f>
        <v/>
      </c>
      <c r="D1032" s="20" t="str">
        <f>IF($A1032="","",_xlfn.XLOOKUP($A1032,HC!$A:$A,HC!$D:$D,""))</f>
        <v/>
      </c>
      <c r="E1032" s="68" t="str">
        <f>IF(OR($A1032="",$AE$3=""),"",IFERROR(IF(ISBLANK(INDEX('Agents Shift'!$F:$S,MATCH($A1032,'Agents Shift'!$B:$B,0),$AE$3)),"",INDEX('Agents Shift'!$F:$S,MATCH($A1032,'Agents Shift'!$B:$B,0),$AE$3)),""))</f>
        <v/>
      </c>
      <c r="F1032" s="68" t="str">
        <f>IF(OR($A1032="",$AE$3=""),"",IFERROR(IF(ISBLANK(INDEX('Agents Shift'!$F:$S,MATCH($A1032,'Agents Shift'!$B:$B,0),$AE$3+1)),"",INDEX('Agents Shift'!$F:$S,MATCH($A1032,'Agents Shift'!$B:$B,0),$AE$3+1)),""))</f>
        <v/>
      </c>
      <c r="G1032" s="20" t="str">
        <f>IF($A1032="","",_xlfn.XLOOKUP($A1032,HC!$A:$A,HC!$C:$C,""))</f>
        <v/>
      </c>
      <c r="H1032" s="20" t="str">
        <f t="shared" si="208"/>
        <v/>
      </c>
      <c r="I1032" s="19" t="str">
        <f t="shared" si="209"/>
        <v/>
      </c>
      <c r="J1032" s="19" t="str">
        <f>IF(OR($A1032="",$H1032=""),"",IF($H1032="Not in Web Tool","Unmatched",_xlfn.XLOOKUP($H1032,'RAW Data'!$E:$E,'RAW Data'!$F:$F,"Unmapped")))</f>
        <v/>
      </c>
      <c r="K1032" s="19" t="str">
        <f t="shared" si="210"/>
        <v/>
      </c>
      <c r="M1032" s="21" t="str">
        <f t="shared" si="211"/>
        <v/>
      </c>
      <c r="N1032" s="21" t="str">
        <f t="shared" si="212"/>
        <v/>
      </c>
      <c r="P1032" s="22" t="s">
        <v>39</v>
      </c>
      <c r="Q1032" s="23">
        <v>1028</v>
      </c>
      <c r="R1032" s="23" t="str">
        <f>IF($C$3="Live Paste",IF($P1032="","",$P1032&amp;""),IF($AD$3="","",INDEX('Extraction History'!$A$3:$DT$9102,$Q1032,$AD$3)&amp;""))</f>
        <v>DA</v>
      </c>
      <c r="S1032" s="23">
        <f t="shared" si="219"/>
        <v>6165</v>
      </c>
      <c r="T1032" s="23" t="str">
        <f t="shared" si="213"/>
        <v/>
      </c>
      <c r="U1032" s="23" t="str">
        <f t="shared" si="214"/>
        <v/>
      </c>
      <c r="V1032" s="24" t="str">
        <f t="shared" si="215"/>
        <v/>
      </c>
      <c r="W1032" s="23">
        <f t="shared" si="220"/>
        <v>6166</v>
      </c>
      <c r="X1032" s="23" t="str">
        <f t="shared" si="216"/>
        <v/>
      </c>
      <c r="Y1032" s="23" t="str">
        <f t="shared" si="217"/>
        <v/>
      </c>
      <c r="Z1032" s="23" t="str">
        <f t="shared" si="218"/>
        <v/>
      </c>
      <c r="AA1032" s="25" t="str">
        <f>IF($U1032="","",IF(COUNTIF(HC!$C:$C,$U1032)&gt;0,"Y",IF(COUNTIF($U$5:$U1032,$U1032)=1,"N","dup")))</f>
        <v/>
      </c>
    </row>
    <row r="1033" spans="1:27" x14ac:dyDescent="0.3">
      <c r="A1033" s="19" t="str">
        <f>IF(INDEX('Agents Shift'!$B:$B,ROW())="","",INDEX('Agents Shift'!$B:$B,ROW()))</f>
        <v/>
      </c>
      <c r="B1033" s="20" t="str">
        <f>IF($A1033="","",_xlfn.XLOOKUP($A1033,HC!$A:$A,HC!$B:$B,""))</f>
        <v/>
      </c>
      <c r="C1033" s="19" t="str">
        <f>IF($A1033="","",_xlfn.XLOOKUP($A1033,HC!$A:$A,HC!$E:$E,""))</f>
        <v/>
      </c>
      <c r="D1033" s="20" t="str">
        <f>IF($A1033="","",_xlfn.XLOOKUP($A1033,HC!$A:$A,HC!$D:$D,""))</f>
        <v/>
      </c>
      <c r="E1033" s="68" t="str">
        <f>IF(OR($A1033="",$AE$3=""),"",IFERROR(IF(ISBLANK(INDEX('Agents Shift'!$F:$S,MATCH($A1033,'Agents Shift'!$B:$B,0),$AE$3)),"",INDEX('Agents Shift'!$F:$S,MATCH($A1033,'Agents Shift'!$B:$B,0),$AE$3)),""))</f>
        <v/>
      </c>
      <c r="F1033" s="68" t="str">
        <f>IF(OR($A1033="",$AE$3=""),"",IFERROR(IF(ISBLANK(INDEX('Agents Shift'!$F:$S,MATCH($A1033,'Agents Shift'!$B:$B,0),$AE$3+1)),"",INDEX('Agents Shift'!$F:$S,MATCH($A1033,'Agents Shift'!$B:$B,0),$AE$3+1)),""))</f>
        <v/>
      </c>
      <c r="G1033" s="20" t="str">
        <f>IF($A1033="","",_xlfn.XLOOKUP($A1033,HC!$A:$A,HC!$C:$C,""))</f>
        <v/>
      </c>
      <c r="H1033" s="20" t="str">
        <f t="shared" si="208"/>
        <v/>
      </c>
      <c r="I1033" s="19" t="str">
        <f t="shared" si="209"/>
        <v/>
      </c>
      <c r="J1033" s="19" t="str">
        <f>IF(OR($A1033="",$H1033=""),"",IF($H1033="Not in Web Tool","Unmatched",_xlfn.XLOOKUP($H1033,'RAW Data'!$E:$E,'RAW Data'!$F:$F,"Unmapped")))</f>
        <v/>
      </c>
      <c r="K1033" s="19" t="str">
        <f t="shared" si="210"/>
        <v/>
      </c>
      <c r="M1033" s="21" t="str">
        <f t="shared" si="211"/>
        <v/>
      </c>
      <c r="N1033" s="21" t="str">
        <f t="shared" si="212"/>
        <v/>
      </c>
      <c r="P1033" s="22" t="s">
        <v>508</v>
      </c>
      <c r="Q1033" s="23">
        <v>1029</v>
      </c>
      <c r="R1033" s="23" t="str">
        <f>IF($C$3="Live Paste",IF($P1033="","",$P1033&amp;""),IF($AD$3="","",INDEX('Extraction History'!$A$3:$DT$9102,$Q1033,$AD$3)&amp;""))</f>
        <v>Dummy_USR 9 20603</v>
      </c>
      <c r="S1033" s="23">
        <f t="shared" si="219"/>
        <v>6171</v>
      </c>
      <c r="T1033" s="23" t="str">
        <f t="shared" si="213"/>
        <v/>
      </c>
      <c r="U1033" s="23" t="str">
        <f t="shared" si="214"/>
        <v/>
      </c>
      <c r="V1033" s="24" t="str">
        <f t="shared" si="215"/>
        <v/>
      </c>
      <c r="W1033" s="23">
        <f t="shared" si="220"/>
        <v>6172</v>
      </c>
      <c r="X1033" s="23" t="str">
        <f t="shared" si="216"/>
        <v/>
      </c>
      <c r="Y1033" s="23" t="str">
        <f t="shared" si="217"/>
        <v/>
      </c>
      <c r="Z1033" s="23" t="str">
        <f t="shared" si="218"/>
        <v/>
      </c>
      <c r="AA1033" s="25" t="str">
        <f>IF($U1033="","",IF(COUNTIF(HC!$C:$C,$U1033)&gt;0,"Y",IF(COUNTIF($U$5:$U1033,$U1033)=1,"N","dup")))</f>
        <v/>
      </c>
    </row>
    <row r="1034" spans="1:27" x14ac:dyDescent="0.3">
      <c r="A1034" s="19" t="str">
        <f>IF(INDEX('Agents Shift'!$B:$B,ROW())="","",INDEX('Agents Shift'!$B:$B,ROW()))</f>
        <v/>
      </c>
      <c r="B1034" s="20" t="str">
        <f>IF($A1034="","",_xlfn.XLOOKUP($A1034,HC!$A:$A,HC!$B:$B,""))</f>
        <v/>
      </c>
      <c r="C1034" s="19" t="str">
        <f>IF($A1034="","",_xlfn.XLOOKUP($A1034,HC!$A:$A,HC!$E:$E,""))</f>
        <v/>
      </c>
      <c r="D1034" s="20" t="str">
        <f>IF($A1034="","",_xlfn.XLOOKUP($A1034,HC!$A:$A,HC!$D:$D,""))</f>
        <v/>
      </c>
      <c r="E1034" s="68" t="str">
        <f>IF(OR($A1034="",$AE$3=""),"",IFERROR(IF(ISBLANK(INDEX('Agents Shift'!$F:$S,MATCH($A1034,'Agents Shift'!$B:$B,0),$AE$3)),"",INDEX('Agents Shift'!$F:$S,MATCH($A1034,'Agents Shift'!$B:$B,0),$AE$3)),""))</f>
        <v/>
      </c>
      <c r="F1034" s="68" t="str">
        <f>IF(OR($A1034="",$AE$3=""),"",IFERROR(IF(ISBLANK(INDEX('Agents Shift'!$F:$S,MATCH($A1034,'Agents Shift'!$B:$B,0),$AE$3+1)),"",INDEX('Agents Shift'!$F:$S,MATCH($A1034,'Agents Shift'!$B:$B,0),$AE$3+1)),""))</f>
        <v/>
      </c>
      <c r="G1034" s="20" t="str">
        <f>IF($A1034="","",_xlfn.XLOOKUP($A1034,HC!$A:$A,HC!$C:$C,""))</f>
        <v/>
      </c>
      <c r="H1034" s="20" t="str">
        <f t="shared" si="208"/>
        <v/>
      </c>
      <c r="I1034" s="19" t="str">
        <f t="shared" si="209"/>
        <v/>
      </c>
      <c r="J1034" s="19" t="str">
        <f>IF(OR($A1034="",$H1034=""),"",IF($H1034="Not in Web Tool","Unmatched",_xlfn.XLOOKUP($H1034,'RAW Data'!$E:$E,'RAW Data'!$F:$F,"Unmapped")))</f>
        <v/>
      </c>
      <c r="K1034" s="19" t="str">
        <f t="shared" si="210"/>
        <v/>
      </c>
      <c r="M1034" s="21" t="str">
        <f t="shared" si="211"/>
        <v/>
      </c>
      <c r="N1034" s="21" t="str">
        <f t="shared" si="212"/>
        <v/>
      </c>
      <c r="P1034" s="22" t="s">
        <v>509</v>
      </c>
      <c r="Q1034" s="23">
        <v>1030</v>
      </c>
      <c r="R1034" s="23" t="str">
        <f>IF($C$3="Live Paste",IF($P1034="","",$P1034&amp;""),IF($AD$3="","",INDEX('Extraction History'!$A$3:$DT$9102,$Q1034,$AD$3)&amp;""))</f>
        <v>Available · 07:08</v>
      </c>
      <c r="S1034" s="23">
        <f t="shared" si="219"/>
        <v>6177</v>
      </c>
      <c r="T1034" s="23" t="str">
        <f t="shared" si="213"/>
        <v/>
      </c>
      <c r="U1034" s="23" t="str">
        <f t="shared" si="214"/>
        <v/>
      </c>
      <c r="V1034" s="24" t="str">
        <f t="shared" si="215"/>
        <v/>
      </c>
      <c r="W1034" s="23">
        <f t="shared" si="220"/>
        <v>6178</v>
      </c>
      <c r="X1034" s="23" t="str">
        <f t="shared" si="216"/>
        <v/>
      </c>
      <c r="Y1034" s="23" t="str">
        <f t="shared" si="217"/>
        <v/>
      </c>
      <c r="Z1034" s="23" t="str">
        <f t="shared" si="218"/>
        <v/>
      </c>
      <c r="AA1034" s="25" t="str">
        <f>IF($U1034="","",IF(COUNTIF(HC!$C:$C,$U1034)&gt;0,"Y",IF(COUNTIF($U$5:$U1034,$U1034)=1,"N","dup")))</f>
        <v/>
      </c>
    </row>
    <row r="1035" spans="1:27" x14ac:dyDescent="0.3">
      <c r="A1035" s="19" t="str">
        <f>IF(INDEX('Agents Shift'!$B:$B,ROW())="","",INDEX('Agents Shift'!$B:$B,ROW()))</f>
        <v/>
      </c>
      <c r="B1035" s="20" t="str">
        <f>IF($A1035="","",_xlfn.XLOOKUP($A1035,HC!$A:$A,HC!$B:$B,""))</f>
        <v/>
      </c>
      <c r="C1035" s="19" t="str">
        <f>IF($A1035="","",_xlfn.XLOOKUP($A1035,HC!$A:$A,HC!$E:$E,""))</f>
        <v/>
      </c>
      <c r="D1035" s="20" t="str">
        <f>IF($A1035="","",_xlfn.XLOOKUP($A1035,HC!$A:$A,HC!$D:$D,""))</f>
        <v/>
      </c>
      <c r="E1035" s="68" t="str">
        <f>IF(OR($A1035="",$AE$3=""),"",IFERROR(IF(ISBLANK(INDEX('Agents Shift'!$F:$S,MATCH($A1035,'Agents Shift'!$B:$B,0),$AE$3)),"",INDEX('Agents Shift'!$F:$S,MATCH($A1035,'Agents Shift'!$B:$B,0),$AE$3)),""))</f>
        <v/>
      </c>
      <c r="F1035" s="68" t="str">
        <f>IF(OR($A1035="",$AE$3=""),"",IFERROR(IF(ISBLANK(INDEX('Agents Shift'!$F:$S,MATCH($A1035,'Agents Shift'!$B:$B,0),$AE$3+1)),"",INDEX('Agents Shift'!$F:$S,MATCH($A1035,'Agents Shift'!$B:$B,0),$AE$3+1)),""))</f>
        <v/>
      </c>
      <c r="G1035" s="20" t="str">
        <f>IF($A1035="","",_xlfn.XLOOKUP($A1035,HC!$A:$A,HC!$C:$C,""))</f>
        <v/>
      </c>
      <c r="H1035" s="20" t="str">
        <f t="shared" si="208"/>
        <v/>
      </c>
      <c r="I1035" s="19" t="str">
        <f t="shared" si="209"/>
        <v/>
      </c>
      <c r="J1035" s="19" t="str">
        <f>IF(OR($A1035="",$H1035=""),"",IF($H1035="Not in Web Tool","Unmatched",_xlfn.XLOOKUP($H1035,'RAW Data'!$E:$E,'RAW Data'!$F:$F,"Unmapped")))</f>
        <v/>
      </c>
      <c r="K1035" s="19" t="str">
        <f t="shared" si="210"/>
        <v/>
      </c>
      <c r="M1035" s="21" t="str">
        <f t="shared" si="211"/>
        <v/>
      </c>
      <c r="N1035" s="21" t="str">
        <f t="shared" si="212"/>
        <v/>
      </c>
      <c r="P1035" s="22" t="s">
        <v>510</v>
      </c>
      <c r="Q1035" s="23">
        <v>1031</v>
      </c>
      <c r="R1035" s="23" t="str">
        <f>IF($C$3="Live Paste",IF($P1035="","",$P1035&amp;""),IF($AD$3="","",INDEX('Extraction History'!$A$3:$DT$9102,$Q1035,$AD$3)&amp;""))</f>
        <v> 3  0  6</v>
      </c>
      <c r="S1035" s="23">
        <f t="shared" si="219"/>
        <v>6183</v>
      </c>
      <c r="T1035" s="23" t="str">
        <f t="shared" si="213"/>
        <v/>
      </c>
      <c r="U1035" s="23" t="str">
        <f t="shared" si="214"/>
        <v/>
      </c>
      <c r="V1035" s="24" t="str">
        <f t="shared" si="215"/>
        <v/>
      </c>
      <c r="W1035" s="23">
        <f t="shared" si="220"/>
        <v>6184</v>
      </c>
      <c r="X1035" s="23" t="str">
        <f t="shared" si="216"/>
        <v/>
      </c>
      <c r="Y1035" s="23" t="str">
        <f t="shared" si="217"/>
        <v/>
      </c>
      <c r="Z1035" s="23" t="str">
        <f t="shared" si="218"/>
        <v/>
      </c>
      <c r="AA1035" s="25" t="str">
        <f>IF($U1035="","",IF(COUNTIF(HC!$C:$C,$U1035)&gt;0,"Y",IF(COUNTIF($U$5:$U1035,$U1035)=1,"N","dup")))</f>
        <v/>
      </c>
    </row>
    <row r="1036" spans="1:27" x14ac:dyDescent="0.3">
      <c r="A1036" s="19" t="str">
        <f>IF(INDEX('Agents Shift'!$B:$B,ROW())="","",INDEX('Agents Shift'!$B:$B,ROW()))</f>
        <v/>
      </c>
      <c r="B1036" s="20" t="str">
        <f>IF($A1036="","",_xlfn.XLOOKUP($A1036,HC!$A:$A,HC!$B:$B,""))</f>
        <v/>
      </c>
      <c r="C1036" s="19" t="str">
        <f>IF($A1036="","",_xlfn.XLOOKUP($A1036,HC!$A:$A,HC!$E:$E,""))</f>
        <v/>
      </c>
      <c r="D1036" s="20" t="str">
        <f>IF($A1036="","",_xlfn.XLOOKUP($A1036,HC!$A:$A,HC!$D:$D,""))</f>
        <v/>
      </c>
      <c r="E1036" s="68" t="str">
        <f>IF(OR($A1036="",$AE$3=""),"",IFERROR(IF(ISBLANK(INDEX('Agents Shift'!$F:$S,MATCH($A1036,'Agents Shift'!$B:$B,0),$AE$3)),"",INDEX('Agents Shift'!$F:$S,MATCH($A1036,'Agents Shift'!$B:$B,0),$AE$3)),""))</f>
        <v/>
      </c>
      <c r="F1036" s="68" t="str">
        <f>IF(OR($A1036="",$AE$3=""),"",IFERROR(IF(ISBLANK(INDEX('Agents Shift'!$F:$S,MATCH($A1036,'Agents Shift'!$B:$B,0),$AE$3+1)),"",INDEX('Agents Shift'!$F:$S,MATCH($A1036,'Agents Shift'!$B:$B,0),$AE$3+1)),""))</f>
        <v/>
      </c>
      <c r="G1036" s="20" t="str">
        <f>IF($A1036="","",_xlfn.XLOOKUP($A1036,HC!$A:$A,HC!$C:$C,""))</f>
        <v/>
      </c>
      <c r="H1036" s="20" t="str">
        <f t="shared" si="208"/>
        <v/>
      </c>
      <c r="I1036" s="19" t="str">
        <f t="shared" si="209"/>
        <v/>
      </c>
      <c r="J1036" s="19" t="str">
        <f>IF(OR($A1036="",$H1036=""),"",IF($H1036="Not in Web Tool","Unmatched",_xlfn.XLOOKUP($H1036,'RAW Data'!$E:$E,'RAW Data'!$F:$F,"Unmapped")))</f>
        <v/>
      </c>
      <c r="K1036" s="19" t="str">
        <f t="shared" si="210"/>
        <v/>
      </c>
      <c r="M1036" s="21" t="str">
        <f t="shared" si="211"/>
        <v/>
      </c>
      <c r="N1036" s="21" t="str">
        <f t="shared" si="212"/>
        <v/>
      </c>
      <c r="P1036" s="22" t="s">
        <v>511</v>
      </c>
      <c r="Q1036" s="23">
        <v>1032</v>
      </c>
      <c r="R1036" s="23" t="str">
        <f>IF($C$3="Live Paste",IF($P1036="","",$P1036&amp;""),IF($AD$3="","",INDEX('Extraction History'!$A$3:$DT$9102,$Q1036,$AD$3)&amp;""))</f>
        <v> --:--:--  --:--:-- 9 June 2026 08:58 · 07:01:16</v>
      </c>
      <c r="S1036" s="23">
        <f t="shared" si="219"/>
        <v>6189</v>
      </c>
      <c r="T1036" s="23" t="str">
        <f t="shared" si="213"/>
        <v/>
      </c>
      <c r="U1036" s="23" t="str">
        <f t="shared" si="214"/>
        <v/>
      </c>
      <c r="V1036" s="24" t="str">
        <f t="shared" si="215"/>
        <v/>
      </c>
      <c r="W1036" s="23">
        <f t="shared" si="220"/>
        <v>6190</v>
      </c>
      <c r="X1036" s="23" t="str">
        <f t="shared" si="216"/>
        <v/>
      </c>
      <c r="Y1036" s="23" t="str">
        <f t="shared" si="217"/>
        <v/>
      </c>
      <c r="Z1036" s="23" t="str">
        <f t="shared" si="218"/>
        <v/>
      </c>
      <c r="AA1036" s="25" t="str">
        <f>IF($U1036="","",IF(COUNTIF(HC!$C:$C,$U1036)&gt;0,"Y",IF(COUNTIF($U$5:$U1036,$U1036)=1,"N","dup")))</f>
        <v/>
      </c>
    </row>
    <row r="1037" spans="1:27" x14ac:dyDescent="0.3">
      <c r="A1037" s="19" t="str">
        <f>IF(INDEX('Agents Shift'!$B:$B,ROW())="","",INDEX('Agents Shift'!$B:$B,ROW()))</f>
        <v/>
      </c>
      <c r="B1037" s="20" t="str">
        <f>IF($A1037="","",_xlfn.XLOOKUP($A1037,HC!$A:$A,HC!$B:$B,""))</f>
        <v/>
      </c>
      <c r="C1037" s="19" t="str">
        <f>IF($A1037="","",_xlfn.XLOOKUP($A1037,HC!$A:$A,HC!$E:$E,""))</f>
        <v/>
      </c>
      <c r="D1037" s="20" t="str">
        <f>IF($A1037="","",_xlfn.XLOOKUP($A1037,HC!$A:$A,HC!$D:$D,""))</f>
        <v/>
      </c>
      <c r="E1037" s="68" t="str">
        <f>IF(OR($A1037="",$AE$3=""),"",IFERROR(IF(ISBLANK(INDEX('Agents Shift'!$F:$S,MATCH($A1037,'Agents Shift'!$B:$B,0),$AE$3)),"",INDEX('Agents Shift'!$F:$S,MATCH($A1037,'Agents Shift'!$B:$B,0),$AE$3)),""))</f>
        <v/>
      </c>
      <c r="F1037" s="68" t="str">
        <f>IF(OR($A1037="",$AE$3=""),"",IFERROR(IF(ISBLANK(INDEX('Agents Shift'!$F:$S,MATCH($A1037,'Agents Shift'!$B:$B,0),$AE$3+1)),"",INDEX('Agents Shift'!$F:$S,MATCH($A1037,'Agents Shift'!$B:$B,0),$AE$3+1)),""))</f>
        <v/>
      </c>
      <c r="G1037" s="20" t="str">
        <f>IF($A1037="","",_xlfn.XLOOKUP($A1037,HC!$A:$A,HC!$C:$C,""))</f>
        <v/>
      </c>
      <c r="H1037" s="20" t="str">
        <f t="shared" si="208"/>
        <v/>
      </c>
      <c r="I1037" s="19" t="str">
        <f t="shared" si="209"/>
        <v/>
      </c>
      <c r="J1037" s="19" t="str">
        <f>IF(OR($A1037="",$H1037=""),"",IF($H1037="Not in Web Tool","Unmatched",_xlfn.XLOOKUP($H1037,'RAW Data'!$E:$E,'RAW Data'!$F:$F,"Unmapped")))</f>
        <v/>
      </c>
      <c r="K1037" s="19" t="str">
        <f t="shared" si="210"/>
        <v/>
      </c>
      <c r="M1037" s="21" t="str">
        <f t="shared" si="211"/>
        <v/>
      </c>
      <c r="N1037" s="21" t="str">
        <f t="shared" si="212"/>
        <v/>
      </c>
      <c r="P1037" s="22" t="s">
        <v>34</v>
      </c>
      <c r="Q1037" s="23">
        <v>1033</v>
      </c>
      <c r="R1037" s="23" t="str">
        <f>IF($C$3="Live Paste",IF($P1037="","",$P1037&amp;""),IF($AD$3="","",INDEX('Extraction History'!$A$3:$DT$9102,$Q1037,$AD$3)&amp;""))</f>
        <v>Employee State</v>
      </c>
      <c r="S1037" s="23">
        <f t="shared" si="219"/>
        <v>6195</v>
      </c>
      <c r="T1037" s="23" t="str">
        <f t="shared" si="213"/>
        <v/>
      </c>
      <c r="U1037" s="23" t="str">
        <f t="shared" si="214"/>
        <v/>
      </c>
      <c r="V1037" s="24" t="str">
        <f t="shared" si="215"/>
        <v/>
      </c>
      <c r="W1037" s="23">
        <f t="shared" si="220"/>
        <v>6196</v>
      </c>
      <c r="X1037" s="23" t="str">
        <f t="shared" si="216"/>
        <v/>
      </c>
      <c r="Y1037" s="23" t="str">
        <f t="shared" si="217"/>
        <v/>
      </c>
      <c r="Z1037" s="23" t="str">
        <f t="shared" si="218"/>
        <v/>
      </c>
      <c r="AA1037" s="25" t="str">
        <f>IF($U1037="","",IF(COUNTIF(HC!$C:$C,$U1037)&gt;0,"Y",IF(COUNTIF($U$5:$U1037,$U1037)=1,"N","dup")))</f>
        <v/>
      </c>
    </row>
    <row r="1038" spans="1:27" x14ac:dyDescent="0.3">
      <c r="A1038" s="19" t="str">
        <f>IF(INDEX('Agents Shift'!$B:$B,ROW())="","",INDEX('Agents Shift'!$B:$B,ROW()))</f>
        <v/>
      </c>
      <c r="B1038" s="20" t="str">
        <f>IF($A1038="","",_xlfn.XLOOKUP($A1038,HC!$A:$A,HC!$B:$B,""))</f>
        <v/>
      </c>
      <c r="C1038" s="19" t="str">
        <f>IF($A1038="","",_xlfn.XLOOKUP($A1038,HC!$A:$A,HC!$E:$E,""))</f>
        <v/>
      </c>
      <c r="D1038" s="20" t="str">
        <f>IF($A1038="","",_xlfn.XLOOKUP($A1038,HC!$A:$A,HC!$D:$D,""))</f>
        <v/>
      </c>
      <c r="E1038" s="68" t="str">
        <f>IF(OR($A1038="",$AE$3=""),"",IFERROR(IF(ISBLANK(INDEX('Agents Shift'!$F:$S,MATCH($A1038,'Agents Shift'!$B:$B,0),$AE$3)),"",INDEX('Agents Shift'!$F:$S,MATCH($A1038,'Agents Shift'!$B:$B,0),$AE$3)),""))</f>
        <v/>
      </c>
      <c r="F1038" s="68" t="str">
        <f>IF(OR($A1038="",$AE$3=""),"",IFERROR(IF(ISBLANK(INDEX('Agents Shift'!$F:$S,MATCH($A1038,'Agents Shift'!$B:$B,0),$AE$3+1)),"",INDEX('Agents Shift'!$F:$S,MATCH($A1038,'Agents Shift'!$B:$B,0),$AE$3+1)),""))</f>
        <v/>
      </c>
      <c r="G1038" s="20" t="str">
        <f>IF($A1038="","",_xlfn.XLOOKUP($A1038,HC!$A:$A,HC!$C:$C,""))</f>
        <v/>
      </c>
      <c r="H1038" s="20" t="str">
        <f t="shared" si="208"/>
        <v/>
      </c>
      <c r="I1038" s="19" t="str">
        <f t="shared" si="209"/>
        <v/>
      </c>
      <c r="J1038" s="19" t="str">
        <f>IF(OR($A1038="",$H1038=""),"",IF($H1038="Not in Web Tool","Unmatched",_xlfn.XLOOKUP($H1038,'RAW Data'!$E:$E,'RAW Data'!$F:$F,"Unmapped")))</f>
        <v/>
      </c>
      <c r="K1038" s="19" t="str">
        <f t="shared" si="210"/>
        <v/>
      </c>
      <c r="M1038" s="21" t="str">
        <f t="shared" si="211"/>
        <v/>
      </c>
      <c r="N1038" s="21" t="str">
        <f t="shared" si="212"/>
        <v/>
      </c>
      <c r="P1038" s="22" t="s">
        <v>39</v>
      </c>
      <c r="Q1038" s="23">
        <v>1034</v>
      </c>
      <c r="R1038" s="23" t="str">
        <f>IF($C$3="Live Paste",IF($P1038="","",$P1038&amp;""),IF($AD$3="","",INDEX('Extraction History'!$A$3:$DT$9102,$Q1038,$AD$3)&amp;""))</f>
        <v>DA</v>
      </c>
      <c r="S1038" s="23">
        <f t="shared" si="219"/>
        <v>6201</v>
      </c>
      <c r="T1038" s="23" t="str">
        <f t="shared" si="213"/>
        <v/>
      </c>
      <c r="U1038" s="23" t="str">
        <f t="shared" si="214"/>
        <v/>
      </c>
      <c r="V1038" s="24" t="str">
        <f t="shared" si="215"/>
        <v/>
      </c>
      <c r="W1038" s="23">
        <f t="shared" si="220"/>
        <v>6202</v>
      </c>
      <c r="X1038" s="23" t="str">
        <f t="shared" si="216"/>
        <v/>
      </c>
      <c r="Y1038" s="23" t="str">
        <f t="shared" si="217"/>
        <v/>
      </c>
      <c r="Z1038" s="23" t="str">
        <f t="shared" si="218"/>
        <v/>
      </c>
      <c r="AA1038" s="25" t="str">
        <f>IF($U1038="","",IF(COUNTIF(HC!$C:$C,$U1038)&gt;0,"Y",IF(COUNTIF($U$5:$U1038,$U1038)=1,"N","dup")))</f>
        <v/>
      </c>
    </row>
    <row r="1039" spans="1:27" x14ac:dyDescent="0.3">
      <c r="A1039" s="19" t="str">
        <f>IF(INDEX('Agents Shift'!$B:$B,ROW())="","",INDEX('Agents Shift'!$B:$B,ROW()))</f>
        <v/>
      </c>
      <c r="B1039" s="20" t="str">
        <f>IF($A1039="","",_xlfn.XLOOKUP($A1039,HC!$A:$A,HC!$B:$B,""))</f>
        <v/>
      </c>
      <c r="C1039" s="19" t="str">
        <f>IF($A1039="","",_xlfn.XLOOKUP($A1039,HC!$A:$A,HC!$E:$E,""))</f>
        <v/>
      </c>
      <c r="D1039" s="20" t="str">
        <f>IF($A1039="","",_xlfn.XLOOKUP($A1039,HC!$A:$A,HC!$D:$D,""))</f>
        <v/>
      </c>
      <c r="E1039" s="68" t="str">
        <f>IF(OR($A1039="",$AE$3=""),"",IFERROR(IF(ISBLANK(INDEX('Agents Shift'!$F:$S,MATCH($A1039,'Agents Shift'!$B:$B,0),$AE$3)),"",INDEX('Agents Shift'!$F:$S,MATCH($A1039,'Agents Shift'!$B:$B,0),$AE$3)),""))</f>
        <v/>
      </c>
      <c r="F1039" s="68" t="str">
        <f>IF(OR($A1039="",$AE$3=""),"",IFERROR(IF(ISBLANK(INDEX('Agents Shift'!$F:$S,MATCH($A1039,'Agents Shift'!$B:$B,0),$AE$3+1)),"",INDEX('Agents Shift'!$F:$S,MATCH($A1039,'Agents Shift'!$B:$B,0),$AE$3+1)),""))</f>
        <v/>
      </c>
      <c r="G1039" s="20" t="str">
        <f>IF($A1039="","",_xlfn.XLOOKUP($A1039,HC!$A:$A,HC!$C:$C,""))</f>
        <v/>
      </c>
      <c r="H1039" s="20" t="str">
        <f t="shared" si="208"/>
        <v/>
      </c>
      <c r="I1039" s="19" t="str">
        <f t="shared" si="209"/>
        <v/>
      </c>
      <c r="J1039" s="19" t="str">
        <f>IF(OR($A1039="",$H1039=""),"",IF($H1039="Not in Web Tool","Unmatched",_xlfn.XLOOKUP($H1039,'RAW Data'!$E:$E,'RAW Data'!$F:$F,"Unmapped")))</f>
        <v/>
      </c>
      <c r="K1039" s="19" t="str">
        <f t="shared" si="210"/>
        <v/>
      </c>
      <c r="M1039" s="21" t="str">
        <f t="shared" si="211"/>
        <v/>
      </c>
      <c r="N1039" s="21" t="str">
        <f t="shared" si="212"/>
        <v/>
      </c>
      <c r="P1039" s="22" t="s">
        <v>512</v>
      </c>
      <c r="Q1039" s="23">
        <v>1035</v>
      </c>
      <c r="R1039" s="23" t="str">
        <f>IF($C$3="Live Paste",IF($P1039="","",$P1039&amp;""),IF($AD$3="","",INDEX('Extraction History'!$A$3:$DT$9102,$Q1039,$AD$3)&amp;""))</f>
        <v>Dummy_USR 8 20606</v>
      </c>
      <c r="S1039" s="23">
        <f t="shared" si="219"/>
        <v>6207</v>
      </c>
      <c r="T1039" s="23" t="str">
        <f t="shared" si="213"/>
        <v/>
      </c>
      <c r="U1039" s="23" t="str">
        <f t="shared" si="214"/>
        <v/>
      </c>
      <c r="V1039" s="24" t="str">
        <f t="shared" si="215"/>
        <v/>
      </c>
      <c r="W1039" s="23">
        <f t="shared" si="220"/>
        <v>6208</v>
      </c>
      <c r="X1039" s="23" t="str">
        <f t="shared" si="216"/>
        <v/>
      </c>
      <c r="Y1039" s="23" t="str">
        <f t="shared" si="217"/>
        <v/>
      </c>
      <c r="Z1039" s="23" t="str">
        <f t="shared" si="218"/>
        <v/>
      </c>
      <c r="AA1039" s="25" t="str">
        <f>IF($U1039="","",IF(COUNTIF(HC!$C:$C,$U1039)&gt;0,"Y",IF(COUNTIF($U$5:$U1039,$U1039)=1,"N","dup")))</f>
        <v/>
      </c>
    </row>
    <row r="1040" spans="1:27" x14ac:dyDescent="0.3">
      <c r="A1040" s="19" t="str">
        <f>IF(INDEX('Agents Shift'!$B:$B,ROW())="","",INDEX('Agents Shift'!$B:$B,ROW()))</f>
        <v/>
      </c>
      <c r="B1040" s="20" t="str">
        <f>IF($A1040="","",_xlfn.XLOOKUP($A1040,HC!$A:$A,HC!$B:$B,""))</f>
        <v/>
      </c>
      <c r="C1040" s="19" t="str">
        <f>IF($A1040="","",_xlfn.XLOOKUP($A1040,HC!$A:$A,HC!$E:$E,""))</f>
        <v/>
      </c>
      <c r="D1040" s="20" t="str">
        <f>IF($A1040="","",_xlfn.XLOOKUP($A1040,HC!$A:$A,HC!$D:$D,""))</f>
        <v/>
      </c>
      <c r="E1040" s="68" t="str">
        <f>IF(OR($A1040="",$AE$3=""),"",IFERROR(IF(ISBLANK(INDEX('Agents Shift'!$F:$S,MATCH($A1040,'Agents Shift'!$B:$B,0),$AE$3)),"",INDEX('Agents Shift'!$F:$S,MATCH($A1040,'Agents Shift'!$B:$B,0),$AE$3)),""))</f>
        <v/>
      </c>
      <c r="F1040" s="68" t="str">
        <f>IF(OR($A1040="",$AE$3=""),"",IFERROR(IF(ISBLANK(INDEX('Agents Shift'!$F:$S,MATCH($A1040,'Agents Shift'!$B:$B,0),$AE$3+1)),"",INDEX('Agents Shift'!$F:$S,MATCH($A1040,'Agents Shift'!$B:$B,0),$AE$3+1)),""))</f>
        <v/>
      </c>
      <c r="G1040" s="20" t="str">
        <f>IF($A1040="","",_xlfn.XLOOKUP($A1040,HC!$A:$A,HC!$C:$C,""))</f>
        <v/>
      </c>
      <c r="H1040" s="20" t="str">
        <f t="shared" si="208"/>
        <v/>
      </c>
      <c r="I1040" s="19" t="str">
        <f t="shared" si="209"/>
        <v/>
      </c>
      <c r="J1040" s="19" t="str">
        <f>IF(OR($A1040="",$H1040=""),"",IF($H1040="Not in Web Tool","Unmatched",_xlfn.XLOOKUP($H1040,'RAW Data'!$E:$E,'RAW Data'!$F:$F,"Unmapped")))</f>
        <v/>
      </c>
      <c r="K1040" s="19" t="str">
        <f t="shared" si="210"/>
        <v/>
      </c>
      <c r="M1040" s="21" t="str">
        <f t="shared" si="211"/>
        <v/>
      </c>
      <c r="N1040" s="21" t="str">
        <f t="shared" si="212"/>
        <v/>
      </c>
      <c r="P1040" s="22" t="s">
        <v>513</v>
      </c>
      <c r="Q1040" s="23">
        <v>1036</v>
      </c>
      <c r="R1040" s="23" t="str">
        <f>IF($C$3="Live Paste",IF($P1040="","",$P1040&amp;""),IF($AD$3="","",INDEX('Extraction History'!$A$3:$DT$9102,$Q1040,$AD$3)&amp;""))</f>
        <v>Available · 04:24</v>
      </c>
      <c r="S1040" s="23">
        <f t="shared" si="219"/>
        <v>6213</v>
      </c>
      <c r="T1040" s="23" t="str">
        <f t="shared" si="213"/>
        <v/>
      </c>
      <c r="U1040" s="23" t="str">
        <f t="shared" si="214"/>
        <v/>
      </c>
      <c r="V1040" s="24" t="str">
        <f t="shared" si="215"/>
        <v/>
      </c>
      <c r="W1040" s="23">
        <f t="shared" si="220"/>
        <v>6214</v>
      </c>
      <c r="X1040" s="23" t="str">
        <f t="shared" si="216"/>
        <v/>
      </c>
      <c r="Y1040" s="23" t="str">
        <f t="shared" si="217"/>
        <v/>
      </c>
      <c r="Z1040" s="23" t="str">
        <f t="shared" si="218"/>
        <v/>
      </c>
      <c r="AA1040" s="25" t="str">
        <f>IF($U1040="","",IF(COUNTIF(HC!$C:$C,$U1040)&gt;0,"Y",IF(COUNTIF($U$5:$U1040,$U1040)=1,"N","dup")))</f>
        <v/>
      </c>
    </row>
    <row r="1041" spans="1:27" x14ac:dyDescent="0.3">
      <c r="A1041" s="19" t="str">
        <f>IF(INDEX('Agents Shift'!$B:$B,ROW())="","",INDEX('Agents Shift'!$B:$B,ROW()))</f>
        <v/>
      </c>
      <c r="B1041" s="20" t="str">
        <f>IF($A1041="","",_xlfn.XLOOKUP($A1041,HC!$A:$A,HC!$B:$B,""))</f>
        <v/>
      </c>
      <c r="C1041" s="19" t="str">
        <f>IF($A1041="","",_xlfn.XLOOKUP($A1041,HC!$A:$A,HC!$E:$E,""))</f>
        <v/>
      </c>
      <c r="D1041" s="20" t="str">
        <f>IF($A1041="","",_xlfn.XLOOKUP($A1041,HC!$A:$A,HC!$D:$D,""))</f>
        <v/>
      </c>
      <c r="E1041" s="68" t="str">
        <f>IF(OR($A1041="",$AE$3=""),"",IFERROR(IF(ISBLANK(INDEX('Agents Shift'!$F:$S,MATCH($A1041,'Agents Shift'!$B:$B,0),$AE$3)),"",INDEX('Agents Shift'!$F:$S,MATCH($A1041,'Agents Shift'!$B:$B,0),$AE$3)),""))</f>
        <v/>
      </c>
      <c r="F1041" s="68" t="str">
        <f>IF(OR($A1041="",$AE$3=""),"",IFERROR(IF(ISBLANK(INDEX('Agents Shift'!$F:$S,MATCH($A1041,'Agents Shift'!$B:$B,0),$AE$3+1)),"",INDEX('Agents Shift'!$F:$S,MATCH($A1041,'Agents Shift'!$B:$B,0),$AE$3+1)),""))</f>
        <v/>
      </c>
      <c r="G1041" s="20" t="str">
        <f>IF($A1041="","",_xlfn.XLOOKUP($A1041,HC!$A:$A,HC!$C:$C,""))</f>
        <v/>
      </c>
      <c r="H1041" s="20" t="str">
        <f t="shared" si="208"/>
        <v/>
      </c>
      <c r="I1041" s="19" t="str">
        <f t="shared" si="209"/>
        <v/>
      </c>
      <c r="J1041" s="19" t="str">
        <f>IF(OR($A1041="",$H1041=""),"",IF($H1041="Not in Web Tool","Unmatched",_xlfn.XLOOKUP($H1041,'RAW Data'!$E:$E,'RAW Data'!$F:$F,"Unmapped")))</f>
        <v/>
      </c>
      <c r="K1041" s="19" t="str">
        <f t="shared" si="210"/>
        <v/>
      </c>
      <c r="M1041" s="21" t="str">
        <f t="shared" si="211"/>
        <v/>
      </c>
      <c r="N1041" s="21" t="str">
        <f t="shared" si="212"/>
        <v/>
      </c>
      <c r="P1041" s="22" t="s">
        <v>276</v>
      </c>
      <c r="Q1041" s="23">
        <v>1037</v>
      </c>
      <c r="R1041" s="23" t="str">
        <f>IF($C$3="Live Paste",IF($P1041="","",$P1041&amp;""),IF($AD$3="","",INDEX('Extraction History'!$A$3:$DT$9102,$Q1041,$AD$3)&amp;""))</f>
        <v> 5  1  7</v>
      </c>
      <c r="S1041" s="23">
        <f t="shared" si="219"/>
        <v>6219</v>
      </c>
      <c r="T1041" s="23" t="str">
        <f t="shared" si="213"/>
        <v/>
      </c>
      <c r="U1041" s="23" t="str">
        <f t="shared" si="214"/>
        <v/>
      </c>
      <c r="V1041" s="24" t="str">
        <f t="shared" si="215"/>
        <v/>
      </c>
      <c r="W1041" s="23">
        <f t="shared" si="220"/>
        <v>6220</v>
      </c>
      <c r="X1041" s="23" t="str">
        <f t="shared" si="216"/>
        <v/>
      </c>
      <c r="Y1041" s="23" t="str">
        <f t="shared" si="217"/>
        <v/>
      </c>
      <c r="Z1041" s="23" t="str">
        <f t="shared" si="218"/>
        <v/>
      </c>
      <c r="AA1041" s="25" t="str">
        <f>IF($U1041="","",IF(COUNTIF(HC!$C:$C,$U1041)&gt;0,"Y",IF(COUNTIF($U$5:$U1041,$U1041)=1,"N","dup")))</f>
        <v/>
      </c>
    </row>
    <row r="1042" spans="1:27" x14ac:dyDescent="0.3">
      <c r="A1042" s="19" t="str">
        <f>IF(INDEX('Agents Shift'!$B:$B,ROW())="","",INDEX('Agents Shift'!$B:$B,ROW()))</f>
        <v/>
      </c>
      <c r="B1042" s="20" t="str">
        <f>IF($A1042="","",_xlfn.XLOOKUP($A1042,HC!$A:$A,HC!$B:$B,""))</f>
        <v/>
      </c>
      <c r="C1042" s="19" t="str">
        <f>IF($A1042="","",_xlfn.XLOOKUP($A1042,HC!$A:$A,HC!$E:$E,""))</f>
        <v/>
      </c>
      <c r="D1042" s="20" t="str">
        <f>IF($A1042="","",_xlfn.XLOOKUP($A1042,HC!$A:$A,HC!$D:$D,""))</f>
        <v/>
      </c>
      <c r="E1042" s="68" t="str">
        <f>IF(OR($A1042="",$AE$3=""),"",IFERROR(IF(ISBLANK(INDEX('Agents Shift'!$F:$S,MATCH($A1042,'Agents Shift'!$B:$B,0),$AE$3)),"",INDEX('Agents Shift'!$F:$S,MATCH($A1042,'Agents Shift'!$B:$B,0),$AE$3)),""))</f>
        <v/>
      </c>
      <c r="F1042" s="68" t="str">
        <f>IF(OR($A1042="",$AE$3=""),"",IFERROR(IF(ISBLANK(INDEX('Agents Shift'!$F:$S,MATCH($A1042,'Agents Shift'!$B:$B,0),$AE$3+1)),"",INDEX('Agents Shift'!$F:$S,MATCH($A1042,'Agents Shift'!$B:$B,0),$AE$3+1)),""))</f>
        <v/>
      </c>
      <c r="G1042" s="20" t="str">
        <f>IF($A1042="","",_xlfn.XLOOKUP($A1042,HC!$A:$A,HC!$C:$C,""))</f>
        <v/>
      </c>
      <c r="H1042" s="20" t="str">
        <f t="shared" si="208"/>
        <v/>
      </c>
      <c r="I1042" s="19" t="str">
        <f t="shared" si="209"/>
        <v/>
      </c>
      <c r="J1042" s="19" t="str">
        <f>IF(OR($A1042="",$H1042=""),"",IF($H1042="Not in Web Tool","Unmatched",_xlfn.XLOOKUP($H1042,'RAW Data'!$E:$E,'RAW Data'!$F:$F,"Unmapped")))</f>
        <v/>
      </c>
      <c r="K1042" s="19" t="str">
        <f t="shared" si="210"/>
        <v/>
      </c>
      <c r="M1042" s="21" t="str">
        <f t="shared" si="211"/>
        <v/>
      </c>
      <c r="N1042" s="21" t="str">
        <f t="shared" si="212"/>
        <v/>
      </c>
      <c r="P1042" s="22" t="s">
        <v>514</v>
      </c>
      <c r="Q1042" s="23">
        <v>1038</v>
      </c>
      <c r="R1042" s="23" t="str">
        <f>IF($C$3="Live Paste",IF($P1042="","",$P1042&amp;""),IF($AD$3="","",INDEX('Extraction History'!$A$3:$DT$9102,$Q1042,$AD$3)&amp;""))</f>
        <v> --:--:--  --:--:-- 9 June 2026 09:06 · 06:54:02</v>
      </c>
      <c r="S1042" s="23">
        <f t="shared" si="219"/>
        <v>6225</v>
      </c>
      <c r="T1042" s="23" t="str">
        <f t="shared" si="213"/>
        <v/>
      </c>
      <c r="U1042" s="23" t="str">
        <f t="shared" si="214"/>
        <v/>
      </c>
      <c r="V1042" s="24" t="str">
        <f t="shared" si="215"/>
        <v/>
      </c>
      <c r="W1042" s="23">
        <f t="shared" si="220"/>
        <v>6226</v>
      </c>
      <c r="X1042" s="23" t="str">
        <f t="shared" si="216"/>
        <v/>
      </c>
      <c r="Y1042" s="23" t="str">
        <f t="shared" si="217"/>
        <v/>
      </c>
      <c r="Z1042" s="23" t="str">
        <f t="shared" si="218"/>
        <v/>
      </c>
      <c r="AA1042" s="25" t="str">
        <f>IF($U1042="","",IF(COUNTIF(HC!$C:$C,$U1042)&gt;0,"Y",IF(COUNTIF($U$5:$U1042,$U1042)=1,"N","dup")))</f>
        <v/>
      </c>
    </row>
    <row r="1043" spans="1:27" x14ac:dyDescent="0.3">
      <c r="A1043" s="19" t="str">
        <f>IF(INDEX('Agents Shift'!$B:$B,ROW())="","",INDEX('Agents Shift'!$B:$B,ROW()))</f>
        <v/>
      </c>
      <c r="B1043" s="20" t="str">
        <f>IF($A1043="","",_xlfn.XLOOKUP($A1043,HC!$A:$A,HC!$B:$B,""))</f>
        <v/>
      </c>
      <c r="C1043" s="19" t="str">
        <f>IF($A1043="","",_xlfn.XLOOKUP($A1043,HC!$A:$A,HC!$E:$E,""))</f>
        <v/>
      </c>
      <c r="D1043" s="20" t="str">
        <f>IF($A1043="","",_xlfn.XLOOKUP($A1043,HC!$A:$A,HC!$D:$D,""))</f>
        <v/>
      </c>
      <c r="E1043" s="68" t="str">
        <f>IF(OR($A1043="",$AE$3=""),"",IFERROR(IF(ISBLANK(INDEX('Agents Shift'!$F:$S,MATCH($A1043,'Agents Shift'!$B:$B,0),$AE$3)),"",INDEX('Agents Shift'!$F:$S,MATCH($A1043,'Agents Shift'!$B:$B,0),$AE$3)),""))</f>
        <v/>
      </c>
      <c r="F1043" s="68" t="str">
        <f>IF(OR($A1043="",$AE$3=""),"",IFERROR(IF(ISBLANK(INDEX('Agents Shift'!$F:$S,MATCH($A1043,'Agents Shift'!$B:$B,0),$AE$3+1)),"",INDEX('Agents Shift'!$F:$S,MATCH($A1043,'Agents Shift'!$B:$B,0),$AE$3+1)),""))</f>
        <v/>
      </c>
      <c r="G1043" s="20" t="str">
        <f>IF($A1043="","",_xlfn.XLOOKUP($A1043,HC!$A:$A,HC!$C:$C,""))</f>
        <v/>
      </c>
      <c r="H1043" s="20" t="str">
        <f t="shared" si="208"/>
        <v/>
      </c>
      <c r="I1043" s="19" t="str">
        <f t="shared" si="209"/>
        <v/>
      </c>
      <c r="J1043" s="19" t="str">
        <f>IF(OR($A1043="",$H1043=""),"",IF($H1043="Not in Web Tool","Unmatched",_xlfn.XLOOKUP($H1043,'RAW Data'!$E:$E,'RAW Data'!$F:$F,"Unmapped")))</f>
        <v/>
      </c>
      <c r="K1043" s="19" t="str">
        <f t="shared" si="210"/>
        <v/>
      </c>
      <c r="M1043" s="21" t="str">
        <f t="shared" si="211"/>
        <v/>
      </c>
      <c r="N1043" s="21" t="str">
        <f t="shared" si="212"/>
        <v/>
      </c>
      <c r="P1043" s="22" t="s">
        <v>34</v>
      </c>
      <c r="Q1043" s="23">
        <v>1039</v>
      </c>
      <c r="R1043" s="23" t="str">
        <f>IF($C$3="Live Paste",IF($P1043="","",$P1043&amp;""),IF($AD$3="","",INDEX('Extraction History'!$A$3:$DT$9102,$Q1043,$AD$3)&amp;""))</f>
        <v>Employee State</v>
      </c>
      <c r="S1043" s="23">
        <f t="shared" si="219"/>
        <v>6231</v>
      </c>
      <c r="T1043" s="23" t="str">
        <f t="shared" si="213"/>
        <v/>
      </c>
      <c r="U1043" s="23" t="str">
        <f t="shared" si="214"/>
        <v/>
      </c>
      <c r="V1043" s="24" t="str">
        <f t="shared" si="215"/>
        <v/>
      </c>
      <c r="W1043" s="23">
        <f t="shared" si="220"/>
        <v>6232</v>
      </c>
      <c r="X1043" s="23" t="str">
        <f t="shared" si="216"/>
        <v/>
      </c>
      <c r="Y1043" s="23" t="str">
        <f t="shared" si="217"/>
        <v/>
      </c>
      <c r="Z1043" s="23" t="str">
        <f t="shared" si="218"/>
        <v/>
      </c>
      <c r="AA1043" s="25" t="str">
        <f>IF($U1043="","",IF(COUNTIF(HC!$C:$C,$U1043)&gt;0,"Y",IF(COUNTIF($U$5:$U1043,$U1043)=1,"N","dup")))</f>
        <v/>
      </c>
    </row>
    <row r="1044" spans="1:27" x14ac:dyDescent="0.3">
      <c r="A1044" s="19" t="str">
        <f>IF(INDEX('Agents Shift'!$B:$B,ROW())="","",INDEX('Agents Shift'!$B:$B,ROW()))</f>
        <v/>
      </c>
      <c r="B1044" s="20" t="str">
        <f>IF($A1044="","",_xlfn.XLOOKUP($A1044,HC!$A:$A,HC!$B:$B,""))</f>
        <v/>
      </c>
      <c r="C1044" s="19" t="str">
        <f>IF($A1044="","",_xlfn.XLOOKUP($A1044,HC!$A:$A,HC!$E:$E,""))</f>
        <v/>
      </c>
      <c r="D1044" s="20" t="str">
        <f>IF($A1044="","",_xlfn.XLOOKUP($A1044,HC!$A:$A,HC!$D:$D,""))</f>
        <v/>
      </c>
      <c r="E1044" s="68" t="str">
        <f>IF(OR($A1044="",$AE$3=""),"",IFERROR(IF(ISBLANK(INDEX('Agents Shift'!$F:$S,MATCH($A1044,'Agents Shift'!$B:$B,0),$AE$3)),"",INDEX('Agents Shift'!$F:$S,MATCH($A1044,'Agents Shift'!$B:$B,0),$AE$3)),""))</f>
        <v/>
      </c>
      <c r="F1044" s="68" t="str">
        <f>IF(OR($A1044="",$AE$3=""),"",IFERROR(IF(ISBLANK(INDEX('Agents Shift'!$F:$S,MATCH($A1044,'Agents Shift'!$B:$B,0),$AE$3+1)),"",INDEX('Agents Shift'!$F:$S,MATCH($A1044,'Agents Shift'!$B:$B,0),$AE$3+1)),""))</f>
        <v/>
      </c>
      <c r="G1044" s="20" t="str">
        <f>IF($A1044="","",_xlfn.XLOOKUP($A1044,HC!$A:$A,HC!$C:$C,""))</f>
        <v/>
      </c>
      <c r="H1044" s="20" t="str">
        <f t="shared" si="208"/>
        <v/>
      </c>
      <c r="I1044" s="19" t="str">
        <f t="shared" si="209"/>
        <v/>
      </c>
      <c r="J1044" s="19" t="str">
        <f>IF(OR($A1044="",$H1044=""),"",IF($H1044="Not in Web Tool","Unmatched",_xlfn.XLOOKUP($H1044,'RAW Data'!$E:$E,'RAW Data'!$F:$F,"Unmapped")))</f>
        <v/>
      </c>
      <c r="K1044" s="19" t="str">
        <f t="shared" si="210"/>
        <v/>
      </c>
      <c r="M1044" s="21" t="str">
        <f t="shared" si="211"/>
        <v/>
      </c>
      <c r="N1044" s="21" t="str">
        <f t="shared" si="212"/>
        <v/>
      </c>
      <c r="P1044" s="22" t="s">
        <v>39</v>
      </c>
      <c r="Q1044" s="23">
        <v>1040</v>
      </c>
      <c r="R1044" s="23" t="str">
        <f>IF($C$3="Live Paste",IF($P1044="","",$P1044&amp;""),IF($AD$3="","",INDEX('Extraction History'!$A$3:$DT$9102,$Q1044,$AD$3)&amp;""))</f>
        <v>DA</v>
      </c>
      <c r="S1044" s="23">
        <f t="shared" si="219"/>
        <v>6237</v>
      </c>
      <c r="T1044" s="23" t="str">
        <f t="shared" si="213"/>
        <v/>
      </c>
      <c r="U1044" s="23" t="str">
        <f t="shared" si="214"/>
        <v/>
      </c>
      <c r="V1044" s="24" t="str">
        <f t="shared" si="215"/>
        <v/>
      </c>
      <c r="W1044" s="23">
        <f t="shared" si="220"/>
        <v>6238</v>
      </c>
      <c r="X1044" s="23" t="str">
        <f t="shared" si="216"/>
        <v/>
      </c>
      <c r="Y1044" s="23" t="str">
        <f t="shared" si="217"/>
        <v/>
      </c>
      <c r="Z1044" s="23" t="str">
        <f t="shared" si="218"/>
        <v/>
      </c>
      <c r="AA1044" s="25" t="str">
        <f>IF($U1044="","",IF(COUNTIF(HC!$C:$C,$U1044)&gt;0,"Y",IF(COUNTIF($U$5:$U1044,$U1044)=1,"N","dup")))</f>
        <v/>
      </c>
    </row>
    <row r="1045" spans="1:27" x14ac:dyDescent="0.3">
      <c r="A1045" s="19" t="str">
        <f>IF(INDEX('Agents Shift'!$B:$B,ROW())="","",INDEX('Agents Shift'!$B:$B,ROW()))</f>
        <v/>
      </c>
      <c r="B1045" s="20" t="str">
        <f>IF($A1045="","",_xlfn.XLOOKUP($A1045,HC!$A:$A,HC!$B:$B,""))</f>
        <v/>
      </c>
      <c r="C1045" s="19" t="str">
        <f>IF($A1045="","",_xlfn.XLOOKUP($A1045,HC!$A:$A,HC!$E:$E,""))</f>
        <v/>
      </c>
      <c r="D1045" s="20" t="str">
        <f>IF($A1045="","",_xlfn.XLOOKUP($A1045,HC!$A:$A,HC!$D:$D,""))</f>
        <v/>
      </c>
      <c r="E1045" s="68" t="str">
        <f>IF(OR($A1045="",$AE$3=""),"",IFERROR(IF(ISBLANK(INDEX('Agents Shift'!$F:$S,MATCH($A1045,'Agents Shift'!$B:$B,0),$AE$3)),"",INDEX('Agents Shift'!$F:$S,MATCH($A1045,'Agents Shift'!$B:$B,0),$AE$3)),""))</f>
        <v/>
      </c>
      <c r="F1045" s="68" t="str">
        <f>IF(OR($A1045="",$AE$3=""),"",IFERROR(IF(ISBLANK(INDEX('Agents Shift'!$F:$S,MATCH($A1045,'Agents Shift'!$B:$B,0),$AE$3+1)),"",INDEX('Agents Shift'!$F:$S,MATCH($A1045,'Agents Shift'!$B:$B,0),$AE$3+1)),""))</f>
        <v/>
      </c>
      <c r="G1045" s="20" t="str">
        <f>IF($A1045="","",_xlfn.XLOOKUP($A1045,HC!$A:$A,HC!$C:$C,""))</f>
        <v/>
      </c>
      <c r="H1045" s="20" t="str">
        <f t="shared" si="208"/>
        <v/>
      </c>
      <c r="I1045" s="19" t="str">
        <f t="shared" si="209"/>
        <v/>
      </c>
      <c r="J1045" s="19" t="str">
        <f>IF(OR($A1045="",$H1045=""),"",IF($H1045="Not in Web Tool","Unmatched",_xlfn.XLOOKUP($H1045,'RAW Data'!$E:$E,'RAW Data'!$F:$F,"Unmapped")))</f>
        <v/>
      </c>
      <c r="K1045" s="19" t="str">
        <f t="shared" si="210"/>
        <v/>
      </c>
      <c r="M1045" s="21" t="str">
        <f t="shared" si="211"/>
        <v/>
      </c>
      <c r="N1045" s="21" t="str">
        <f t="shared" si="212"/>
        <v/>
      </c>
      <c r="P1045" s="22" t="s">
        <v>515</v>
      </c>
      <c r="Q1045" s="23">
        <v>1041</v>
      </c>
      <c r="R1045" s="23" t="str">
        <f>IF($C$3="Live Paste",IF($P1045="","",$P1045&amp;""),IF($AD$3="","",INDEX('Extraction History'!$A$3:$DT$9102,$Q1045,$AD$3)&amp;""))</f>
        <v>Dummy_USR 7 20601</v>
      </c>
      <c r="S1045" s="23">
        <f t="shared" si="219"/>
        <v>6243</v>
      </c>
      <c r="T1045" s="23" t="str">
        <f t="shared" si="213"/>
        <v/>
      </c>
      <c r="U1045" s="23" t="str">
        <f t="shared" si="214"/>
        <v/>
      </c>
      <c r="V1045" s="24" t="str">
        <f t="shared" si="215"/>
        <v/>
      </c>
      <c r="W1045" s="23">
        <f t="shared" si="220"/>
        <v>6244</v>
      </c>
      <c r="X1045" s="23" t="str">
        <f t="shared" si="216"/>
        <v/>
      </c>
      <c r="Y1045" s="23" t="str">
        <f t="shared" si="217"/>
        <v/>
      </c>
      <c r="Z1045" s="23" t="str">
        <f t="shared" si="218"/>
        <v/>
      </c>
      <c r="AA1045" s="25" t="str">
        <f>IF($U1045="","",IF(COUNTIF(HC!$C:$C,$U1045)&gt;0,"Y",IF(COUNTIF($U$5:$U1045,$U1045)=1,"N","dup")))</f>
        <v/>
      </c>
    </row>
    <row r="1046" spans="1:27" x14ac:dyDescent="0.3">
      <c r="A1046" s="19" t="str">
        <f>IF(INDEX('Agents Shift'!$B:$B,ROW())="","",INDEX('Agents Shift'!$B:$B,ROW()))</f>
        <v/>
      </c>
      <c r="B1046" s="20" t="str">
        <f>IF($A1046="","",_xlfn.XLOOKUP($A1046,HC!$A:$A,HC!$B:$B,""))</f>
        <v/>
      </c>
      <c r="C1046" s="19" t="str">
        <f>IF($A1046="","",_xlfn.XLOOKUP($A1046,HC!$A:$A,HC!$E:$E,""))</f>
        <v/>
      </c>
      <c r="D1046" s="20" t="str">
        <f>IF($A1046="","",_xlfn.XLOOKUP($A1046,HC!$A:$A,HC!$D:$D,""))</f>
        <v/>
      </c>
      <c r="E1046" s="68" t="str">
        <f>IF(OR($A1046="",$AE$3=""),"",IFERROR(IF(ISBLANK(INDEX('Agents Shift'!$F:$S,MATCH($A1046,'Agents Shift'!$B:$B,0),$AE$3)),"",INDEX('Agents Shift'!$F:$S,MATCH($A1046,'Agents Shift'!$B:$B,0),$AE$3)),""))</f>
        <v/>
      </c>
      <c r="F1046" s="68" t="str">
        <f>IF(OR($A1046="",$AE$3=""),"",IFERROR(IF(ISBLANK(INDEX('Agents Shift'!$F:$S,MATCH($A1046,'Agents Shift'!$B:$B,0),$AE$3+1)),"",INDEX('Agents Shift'!$F:$S,MATCH($A1046,'Agents Shift'!$B:$B,0),$AE$3+1)),""))</f>
        <v/>
      </c>
      <c r="G1046" s="20" t="str">
        <f>IF($A1046="","",_xlfn.XLOOKUP($A1046,HC!$A:$A,HC!$C:$C,""))</f>
        <v/>
      </c>
      <c r="H1046" s="20" t="str">
        <f t="shared" si="208"/>
        <v/>
      </c>
      <c r="I1046" s="19" t="str">
        <f t="shared" si="209"/>
        <v/>
      </c>
      <c r="J1046" s="19" t="str">
        <f>IF(OR($A1046="",$H1046=""),"",IF($H1046="Not in Web Tool","Unmatched",_xlfn.XLOOKUP($H1046,'RAW Data'!$E:$E,'RAW Data'!$F:$F,"Unmapped")))</f>
        <v/>
      </c>
      <c r="K1046" s="19" t="str">
        <f t="shared" si="210"/>
        <v/>
      </c>
      <c r="M1046" s="21" t="str">
        <f t="shared" si="211"/>
        <v/>
      </c>
      <c r="N1046" s="21" t="str">
        <f t="shared" si="212"/>
        <v/>
      </c>
      <c r="P1046" s="22" t="s">
        <v>516</v>
      </c>
      <c r="Q1046" s="23">
        <v>1042</v>
      </c>
      <c r="R1046" s="23" t="str">
        <f>IF($C$3="Live Paste",IF($P1046="","",$P1046&amp;""),IF($AD$3="","",INDEX('Extraction History'!$A$3:$DT$9102,$Q1046,$AD$3)&amp;""))</f>
        <v>Available · 13:51</v>
      </c>
      <c r="S1046" s="23">
        <f t="shared" si="219"/>
        <v>6249</v>
      </c>
      <c r="T1046" s="23" t="str">
        <f t="shared" si="213"/>
        <v/>
      </c>
      <c r="U1046" s="23" t="str">
        <f t="shared" si="214"/>
        <v/>
      </c>
      <c r="V1046" s="24" t="str">
        <f t="shared" si="215"/>
        <v/>
      </c>
      <c r="W1046" s="23">
        <f t="shared" si="220"/>
        <v>6250</v>
      </c>
      <c r="X1046" s="23" t="str">
        <f t="shared" si="216"/>
        <v/>
      </c>
      <c r="Y1046" s="23" t="str">
        <f t="shared" si="217"/>
        <v/>
      </c>
      <c r="Z1046" s="23" t="str">
        <f t="shared" si="218"/>
        <v/>
      </c>
      <c r="AA1046" s="25" t="str">
        <f>IF($U1046="","",IF(COUNTIF(HC!$C:$C,$U1046)&gt;0,"Y",IF(COUNTIF($U$5:$U1046,$U1046)=1,"N","dup")))</f>
        <v/>
      </c>
    </row>
    <row r="1047" spans="1:27" x14ac:dyDescent="0.3">
      <c r="A1047" s="19" t="str">
        <f>IF(INDEX('Agents Shift'!$B:$B,ROW())="","",INDEX('Agents Shift'!$B:$B,ROW()))</f>
        <v/>
      </c>
      <c r="B1047" s="20" t="str">
        <f>IF($A1047="","",_xlfn.XLOOKUP($A1047,HC!$A:$A,HC!$B:$B,""))</f>
        <v/>
      </c>
      <c r="C1047" s="19" t="str">
        <f>IF($A1047="","",_xlfn.XLOOKUP($A1047,HC!$A:$A,HC!$E:$E,""))</f>
        <v/>
      </c>
      <c r="D1047" s="20" t="str">
        <f>IF($A1047="","",_xlfn.XLOOKUP($A1047,HC!$A:$A,HC!$D:$D,""))</f>
        <v/>
      </c>
      <c r="E1047" s="68" t="str">
        <f>IF(OR($A1047="",$AE$3=""),"",IFERROR(IF(ISBLANK(INDEX('Agents Shift'!$F:$S,MATCH($A1047,'Agents Shift'!$B:$B,0),$AE$3)),"",INDEX('Agents Shift'!$F:$S,MATCH($A1047,'Agents Shift'!$B:$B,0),$AE$3)),""))</f>
        <v/>
      </c>
      <c r="F1047" s="68" t="str">
        <f>IF(OR($A1047="",$AE$3=""),"",IFERROR(IF(ISBLANK(INDEX('Agents Shift'!$F:$S,MATCH($A1047,'Agents Shift'!$B:$B,0),$AE$3+1)),"",INDEX('Agents Shift'!$F:$S,MATCH($A1047,'Agents Shift'!$B:$B,0),$AE$3+1)),""))</f>
        <v/>
      </c>
      <c r="G1047" s="20" t="str">
        <f>IF($A1047="","",_xlfn.XLOOKUP($A1047,HC!$A:$A,HC!$C:$C,""))</f>
        <v/>
      </c>
      <c r="H1047" s="20" t="str">
        <f t="shared" si="208"/>
        <v/>
      </c>
      <c r="I1047" s="19" t="str">
        <f t="shared" si="209"/>
        <v/>
      </c>
      <c r="J1047" s="19" t="str">
        <f>IF(OR($A1047="",$H1047=""),"",IF($H1047="Not in Web Tool","Unmatched",_xlfn.XLOOKUP($H1047,'RAW Data'!$E:$E,'RAW Data'!$F:$F,"Unmapped")))</f>
        <v/>
      </c>
      <c r="K1047" s="19" t="str">
        <f t="shared" si="210"/>
        <v/>
      </c>
      <c r="M1047" s="21" t="str">
        <f t="shared" si="211"/>
        <v/>
      </c>
      <c r="N1047" s="21" t="str">
        <f t="shared" si="212"/>
        <v/>
      </c>
      <c r="P1047" s="22" t="s">
        <v>517</v>
      </c>
      <c r="Q1047" s="23">
        <v>1043</v>
      </c>
      <c r="R1047" s="23" t="str">
        <f>IF($C$3="Live Paste",IF($P1047="","",$P1047&amp;""),IF($AD$3="","",INDEX('Extraction History'!$A$3:$DT$9102,$Q1047,$AD$3)&amp;""))</f>
        <v> 5  2  1</v>
      </c>
      <c r="S1047" s="23">
        <f t="shared" si="219"/>
        <v>6255</v>
      </c>
      <c r="T1047" s="23" t="str">
        <f t="shared" si="213"/>
        <v/>
      </c>
      <c r="U1047" s="23" t="str">
        <f t="shared" si="214"/>
        <v/>
      </c>
      <c r="V1047" s="24" t="str">
        <f t="shared" si="215"/>
        <v/>
      </c>
      <c r="W1047" s="23">
        <f t="shared" si="220"/>
        <v>6256</v>
      </c>
      <c r="X1047" s="23" t="str">
        <f t="shared" si="216"/>
        <v/>
      </c>
      <c r="Y1047" s="23" t="str">
        <f t="shared" si="217"/>
        <v/>
      </c>
      <c r="Z1047" s="23" t="str">
        <f t="shared" si="218"/>
        <v/>
      </c>
      <c r="AA1047" s="25" t="str">
        <f>IF($U1047="","",IF(COUNTIF(HC!$C:$C,$U1047)&gt;0,"Y",IF(COUNTIF($U$5:$U1047,$U1047)=1,"N","dup")))</f>
        <v/>
      </c>
    </row>
    <row r="1048" spans="1:27" x14ac:dyDescent="0.3">
      <c r="A1048" s="19" t="str">
        <f>IF(INDEX('Agents Shift'!$B:$B,ROW())="","",INDEX('Agents Shift'!$B:$B,ROW()))</f>
        <v/>
      </c>
      <c r="B1048" s="20" t="str">
        <f>IF($A1048="","",_xlfn.XLOOKUP($A1048,HC!$A:$A,HC!$B:$B,""))</f>
        <v/>
      </c>
      <c r="C1048" s="19" t="str">
        <f>IF($A1048="","",_xlfn.XLOOKUP($A1048,HC!$A:$A,HC!$E:$E,""))</f>
        <v/>
      </c>
      <c r="D1048" s="20" t="str">
        <f>IF($A1048="","",_xlfn.XLOOKUP($A1048,HC!$A:$A,HC!$D:$D,""))</f>
        <v/>
      </c>
      <c r="E1048" s="68" t="str">
        <f>IF(OR($A1048="",$AE$3=""),"",IFERROR(IF(ISBLANK(INDEX('Agents Shift'!$F:$S,MATCH($A1048,'Agents Shift'!$B:$B,0),$AE$3)),"",INDEX('Agents Shift'!$F:$S,MATCH($A1048,'Agents Shift'!$B:$B,0),$AE$3)),""))</f>
        <v/>
      </c>
      <c r="F1048" s="68" t="str">
        <f>IF(OR($A1048="",$AE$3=""),"",IFERROR(IF(ISBLANK(INDEX('Agents Shift'!$F:$S,MATCH($A1048,'Agents Shift'!$B:$B,0),$AE$3+1)),"",INDEX('Agents Shift'!$F:$S,MATCH($A1048,'Agents Shift'!$B:$B,0),$AE$3+1)),""))</f>
        <v/>
      </c>
      <c r="G1048" s="20" t="str">
        <f>IF($A1048="","",_xlfn.XLOOKUP($A1048,HC!$A:$A,HC!$C:$C,""))</f>
        <v/>
      </c>
      <c r="H1048" s="20" t="str">
        <f t="shared" si="208"/>
        <v/>
      </c>
      <c r="I1048" s="19" t="str">
        <f t="shared" si="209"/>
        <v/>
      </c>
      <c r="J1048" s="19" t="str">
        <f>IF(OR($A1048="",$H1048=""),"",IF($H1048="Not in Web Tool","Unmatched",_xlfn.XLOOKUP($H1048,'RAW Data'!$E:$E,'RAW Data'!$F:$F,"Unmapped")))</f>
        <v/>
      </c>
      <c r="K1048" s="19" t="str">
        <f t="shared" si="210"/>
        <v/>
      </c>
      <c r="M1048" s="21" t="str">
        <f t="shared" si="211"/>
        <v/>
      </c>
      <c r="N1048" s="21" t="str">
        <f t="shared" si="212"/>
        <v/>
      </c>
      <c r="P1048" s="22" t="s">
        <v>518</v>
      </c>
      <c r="Q1048" s="23">
        <v>1044</v>
      </c>
      <c r="R1048" s="23" t="str">
        <f>IF($C$3="Live Paste",IF($P1048="","",$P1048&amp;""),IF($AD$3="","",INDEX('Extraction History'!$A$3:$DT$9102,$Q1048,$AD$3)&amp;""))</f>
        <v> --:--:--  --:--:-- 9 June 2026 09:00 · 06:59:36</v>
      </c>
      <c r="S1048" s="23">
        <f t="shared" si="219"/>
        <v>6261</v>
      </c>
      <c r="T1048" s="23" t="str">
        <f t="shared" si="213"/>
        <v/>
      </c>
      <c r="U1048" s="23" t="str">
        <f t="shared" si="214"/>
        <v/>
      </c>
      <c r="V1048" s="24" t="str">
        <f t="shared" si="215"/>
        <v/>
      </c>
      <c r="W1048" s="23">
        <f t="shared" si="220"/>
        <v>6262</v>
      </c>
      <c r="X1048" s="23" t="str">
        <f t="shared" si="216"/>
        <v/>
      </c>
      <c r="Y1048" s="23" t="str">
        <f t="shared" si="217"/>
        <v/>
      </c>
      <c r="Z1048" s="23" t="str">
        <f t="shared" si="218"/>
        <v/>
      </c>
      <c r="AA1048" s="25" t="str">
        <f>IF($U1048="","",IF(COUNTIF(HC!$C:$C,$U1048)&gt;0,"Y",IF(COUNTIF($U$5:$U1048,$U1048)=1,"N","dup")))</f>
        <v/>
      </c>
    </row>
    <row r="1049" spans="1:27" x14ac:dyDescent="0.3">
      <c r="A1049" s="19" t="str">
        <f>IF(INDEX('Agents Shift'!$B:$B,ROW())="","",INDEX('Agents Shift'!$B:$B,ROW()))</f>
        <v/>
      </c>
      <c r="B1049" s="20" t="str">
        <f>IF($A1049="","",_xlfn.XLOOKUP($A1049,HC!$A:$A,HC!$B:$B,""))</f>
        <v/>
      </c>
      <c r="C1049" s="19" t="str">
        <f>IF($A1049="","",_xlfn.XLOOKUP($A1049,HC!$A:$A,HC!$E:$E,""))</f>
        <v/>
      </c>
      <c r="D1049" s="20" t="str">
        <f>IF($A1049="","",_xlfn.XLOOKUP($A1049,HC!$A:$A,HC!$D:$D,""))</f>
        <v/>
      </c>
      <c r="E1049" s="68" t="str">
        <f>IF(OR($A1049="",$AE$3=""),"",IFERROR(IF(ISBLANK(INDEX('Agents Shift'!$F:$S,MATCH($A1049,'Agents Shift'!$B:$B,0),$AE$3)),"",INDEX('Agents Shift'!$F:$S,MATCH($A1049,'Agents Shift'!$B:$B,0),$AE$3)),""))</f>
        <v/>
      </c>
      <c r="F1049" s="68" t="str">
        <f>IF(OR($A1049="",$AE$3=""),"",IFERROR(IF(ISBLANK(INDEX('Agents Shift'!$F:$S,MATCH($A1049,'Agents Shift'!$B:$B,0),$AE$3+1)),"",INDEX('Agents Shift'!$F:$S,MATCH($A1049,'Agents Shift'!$B:$B,0),$AE$3+1)),""))</f>
        <v/>
      </c>
      <c r="G1049" s="20" t="str">
        <f>IF($A1049="","",_xlfn.XLOOKUP($A1049,HC!$A:$A,HC!$C:$C,""))</f>
        <v/>
      </c>
      <c r="H1049" s="20" t="str">
        <f t="shared" si="208"/>
        <v/>
      </c>
      <c r="I1049" s="19" t="str">
        <f t="shared" si="209"/>
        <v/>
      </c>
      <c r="J1049" s="19" t="str">
        <f>IF(OR($A1049="",$H1049=""),"",IF($H1049="Not in Web Tool","Unmatched",_xlfn.XLOOKUP($H1049,'RAW Data'!$E:$E,'RAW Data'!$F:$F,"Unmapped")))</f>
        <v/>
      </c>
      <c r="K1049" s="19" t="str">
        <f t="shared" si="210"/>
        <v/>
      </c>
      <c r="M1049" s="21" t="str">
        <f t="shared" si="211"/>
        <v/>
      </c>
      <c r="N1049" s="21" t="str">
        <f t="shared" si="212"/>
        <v/>
      </c>
      <c r="P1049" s="22" t="s">
        <v>34</v>
      </c>
      <c r="Q1049" s="23">
        <v>1045</v>
      </c>
      <c r="R1049" s="23" t="str">
        <f>IF($C$3="Live Paste",IF($P1049="","",$P1049&amp;""),IF($AD$3="","",INDEX('Extraction History'!$A$3:$DT$9102,$Q1049,$AD$3)&amp;""))</f>
        <v>Employee State</v>
      </c>
      <c r="S1049" s="23">
        <f t="shared" si="219"/>
        <v>6267</v>
      </c>
      <c r="T1049" s="23" t="str">
        <f t="shared" si="213"/>
        <v/>
      </c>
      <c r="U1049" s="23" t="str">
        <f t="shared" si="214"/>
        <v/>
      </c>
      <c r="V1049" s="24" t="str">
        <f t="shared" si="215"/>
        <v/>
      </c>
      <c r="W1049" s="23">
        <f t="shared" si="220"/>
        <v>6268</v>
      </c>
      <c r="X1049" s="23" t="str">
        <f t="shared" si="216"/>
        <v/>
      </c>
      <c r="Y1049" s="23" t="str">
        <f t="shared" si="217"/>
        <v/>
      </c>
      <c r="Z1049" s="23" t="str">
        <f t="shared" si="218"/>
        <v/>
      </c>
      <c r="AA1049" s="25" t="str">
        <f>IF($U1049="","",IF(COUNTIF(HC!$C:$C,$U1049)&gt;0,"Y",IF(COUNTIF($U$5:$U1049,$U1049)=1,"N","dup")))</f>
        <v/>
      </c>
    </row>
    <row r="1050" spans="1:27" x14ac:dyDescent="0.3">
      <c r="A1050" s="19" t="str">
        <f>IF(INDEX('Agents Shift'!$B:$B,ROW())="","",INDEX('Agents Shift'!$B:$B,ROW()))</f>
        <v/>
      </c>
      <c r="B1050" s="20" t="str">
        <f>IF($A1050="","",_xlfn.XLOOKUP($A1050,HC!$A:$A,HC!$B:$B,""))</f>
        <v/>
      </c>
      <c r="C1050" s="19" t="str">
        <f>IF($A1050="","",_xlfn.XLOOKUP($A1050,HC!$A:$A,HC!$E:$E,""))</f>
        <v/>
      </c>
      <c r="D1050" s="20" t="str">
        <f>IF($A1050="","",_xlfn.XLOOKUP($A1050,HC!$A:$A,HC!$D:$D,""))</f>
        <v/>
      </c>
      <c r="E1050" s="68" t="str">
        <f>IF(OR($A1050="",$AE$3=""),"",IFERROR(IF(ISBLANK(INDEX('Agents Shift'!$F:$S,MATCH($A1050,'Agents Shift'!$B:$B,0),$AE$3)),"",INDEX('Agents Shift'!$F:$S,MATCH($A1050,'Agents Shift'!$B:$B,0),$AE$3)),""))</f>
        <v/>
      </c>
      <c r="F1050" s="68" t="str">
        <f>IF(OR($A1050="",$AE$3=""),"",IFERROR(IF(ISBLANK(INDEX('Agents Shift'!$F:$S,MATCH($A1050,'Agents Shift'!$B:$B,0),$AE$3+1)),"",INDEX('Agents Shift'!$F:$S,MATCH($A1050,'Agents Shift'!$B:$B,0),$AE$3+1)),""))</f>
        <v/>
      </c>
      <c r="G1050" s="20" t="str">
        <f>IF($A1050="","",_xlfn.XLOOKUP($A1050,HC!$A:$A,HC!$C:$C,""))</f>
        <v/>
      </c>
      <c r="H1050" s="20" t="str">
        <f t="shared" si="208"/>
        <v/>
      </c>
      <c r="I1050" s="19" t="str">
        <f t="shared" si="209"/>
        <v/>
      </c>
      <c r="J1050" s="19" t="str">
        <f>IF(OR($A1050="",$H1050=""),"",IF($H1050="Not in Web Tool","Unmatched",_xlfn.XLOOKUP($H1050,'RAW Data'!$E:$E,'RAW Data'!$F:$F,"Unmapped")))</f>
        <v/>
      </c>
      <c r="K1050" s="19" t="str">
        <f t="shared" si="210"/>
        <v/>
      </c>
      <c r="M1050" s="21" t="str">
        <f t="shared" si="211"/>
        <v/>
      </c>
      <c r="N1050" s="21" t="str">
        <f t="shared" si="212"/>
        <v/>
      </c>
      <c r="P1050" s="22" t="s">
        <v>39</v>
      </c>
      <c r="Q1050" s="23">
        <v>1046</v>
      </c>
      <c r="R1050" s="23" t="str">
        <f>IF($C$3="Live Paste",IF($P1050="","",$P1050&amp;""),IF($AD$3="","",INDEX('Extraction History'!$A$3:$DT$9102,$Q1050,$AD$3)&amp;""))</f>
        <v>DA</v>
      </c>
      <c r="S1050" s="23">
        <f t="shared" si="219"/>
        <v>6273</v>
      </c>
      <c r="T1050" s="23" t="str">
        <f t="shared" si="213"/>
        <v/>
      </c>
      <c r="U1050" s="23" t="str">
        <f t="shared" si="214"/>
        <v/>
      </c>
      <c r="V1050" s="24" t="str">
        <f t="shared" si="215"/>
        <v/>
      </c>
      <c r="W1050" s="23">
        <f t="shared" si="220"/>
        <v>6274</v>
      </c>
      <c r="X1050" s="23" t="str">
        <f t="shared" si="216"/>
        <v/>
      </c>
      <c r="Y1050" s="23" t="str">
        <f t="shared" si="217"/>
        <v/>
      </c>
      <c r="Z1050" s="23" t="str">
        <f t="shared" si="218"/>
        <v/>
      </c>
      <c r="AA1050" s="25" t="str">
        <f>IF($U1050="","",IF(COUNTIF(HC!$C:$C,$U1050)&gt;0,"Y",IF(COUNTIF($U$5:$U1050,$U1050)=1,"N","dup")))</f>
        <v/>
      </c>
    </row>
    <row r="1051" spans="1:27" x14ac:dyDescent="0.3">
      <c r="A1051" s="19" t="str">
        <f>IF(INDEX('Agents Shift'!$B:$B,ROW())="","",INDEX('Agents Shift'!$B:$B,ROW()))</f>
        <v/>
      </c>
      <c r="B1051" s="20" t="str">
        <f>IF($A1051="","",_xlfn.XLOOKUP($A1051,HC!$A:$A,HC!$B:$B,""))</f>
        <v/>
      </c>
      <c r="C1051" s="19" t="str">
        <f>IF($A1051="","",_xlfn.XLOOKUP($A1051,HC!$A:$A,HC!$E:$E,""))</f>
        <v/>
      </c>
      <c r="D1051" s="20" t="str">
        <f>IF($A1051="","",_xlfn.XLOOKUP($A1051,HC!$A:$A,HC!$D:$D,""))</f>
        <v/>
      </c>
      <c r="E1051" s="68" t="str">
        <f>IF(OR($A1051="",$AE$3=""),"",IFERROR(IF(ISBLANK(INDEX('Agents Shift'!$F:$S,MATCH($A1051,'Agents Shift'!$B:$B,0),$AE$3)),"",INDEX('Agents Shift'!$F:$S,MATCH($A1051,'Agents Shift'!$B:$B,0),$AE$3)),""))</f>
        <v/>
      </c>
      <c r="F1051" s="68" t="str">
        <f>IF(OR($A1051="",$AE$3=""),"",IFERROR(IF(ISBLANK(INDEX('Agents Shift'!$F:$S,MATCH($A1051,'Agents Shift'!$B:$B,0),$AE$3+1)),"",INDEX('Agents Shift'!$F:$S,MATCH($A1051,'Agents Shift'!$B:$B,0),$AE$3+1)),""))</f>
        <v/>
      </c>
      <c r="G1051" s="20" t="str">
        <f>IF($A1051="","",_xlfn.XLOOKUP($A1051,HC!$A:$A,HC!$C:$C,""))</f>
        <v/>
      </c>
      <c r="H1051" s="20" t="str">
        <f t="shared" si="208"/>
        <v/>
      </c>
      <c r="I1051" s="19" t="str">
        <f t="shared" si="209"/>
        <v/>
      </c>
      <c r="J1051" s="19" t="str">
        <f>IF(OR($A1051="",$H1051=""),"",IF($H1051="Not in Web Tool","Unmatched",_xlfn.XLOOKUP($H1051,'RAW Data'!$E:$E,'RAW Data'!$F:$F,"Unmapped")))</f>
        <v/>
      </c>
      <c r="K1051" s="19" t="str">
        <f t="shared" si="210"/>
        <v/>
      </c>
      <c r="M1051" s="21" t="str">
        <f t="shared" si="211"/>
        <v/>
      </c>
      <c r="N1051" s="21" t="str">
        <f t="shared" si="212"/>
        <v/>
      </c>
      <c r="P1051" s="22" t="s">
        <v>519</v>
      </c>
      <c r="Q1051" s="23">
        <v>1047</v>
      </c>
      <c r="R1051" s="23" t="str">
        <f>IF($C$3="Live Paste",IF($P1051="","",$P1051&amp;""),IF($AD$3="","",INDEX('Extraction History'!$A$3:$DT$9102,$Q1051,$AD$3)&amp;""))</f>
        <v>Dummy_USR 6 20526</v>
      </c>
      <c r="S1051" s="23">
        <f t="shared" si="219"/>
        <v>6279</v>
      </c>
      <c r="T1051" s="23" t="str">
        <f t="shared" si="213"/>
        <v/>
      </c>
      <c r="U1051" s="23" t="str">
        <f t="shared" si="214"/>
        <v/>
      </c>
      <c r="V1051" s="24" t="str">
        <f t="shared" si="215"/>
        <v/>
      </c>
      <c r="W1051" s="23">
        <f t="shared" si="220"/>
        <v>6280</v>
      </c>
      <c r="X1051" s="23" t="str">
        <f t="shared" si="216"/>
        <v/>
      </c>
      <c r="Y1051" s="23" t="str">
        <f t="shared" si="217"/>
        <v/>
      </c>
      <c r="Z1051" s="23" t="str">
        <f t="shared" si="218"/>
        <v/>
      </c>
      <c r="AA1051" s="25" t="str">
        <f>IF($U1051="","",IF(COUNTIF(HC!$C:$C,$U1051)&gt;0,"Y",IF(COUNTIF($U$5:$U1051,$U1051)=1,"N","dup")))</f>
        <v/>
      </c>
    </row>
    <row r="1052" spans="1:27" x14ac:dyDescent="0.3">
      <c r="A1052" s="19" t="str">
        <f>IF(INDEX('Agents Shift'!$B:$B,ROW())="","",INDEX('Agents Shift'!$B:$B,ROW()))</f>
        <v/>
      </c>
      <c r="B1052" s="20" t="str">
        <f>IF($A1052="","",_xlfn.XLOOKUP($A1052,HC!$A:$A,HC!$B:$B,""))</f>
        <v/>
      </c>
      <c r="C1052" s="19" t="str">
        <f>IF($A1052="","",_xlfn.XLOOKUP($A1052,HC!$A:$A,HC!$E:$E,""))</f>
        <v/>
      </c>
      <c r="D1052" s="20" t="str">
        <f>IF($A1052="","",_xlfn.XLOOKUP($A1052,HC!$A:$A,HC!$D:$D,""))</f>
        <v/>
      </c>
      <c r="E1052" s="68" t="str">
        <f>IF(OR($A1052="",$AE$3=""),"",IFERROR(IF(ISBLANK(INDEX('Agents Shift'!$F:$S,MATCH($A1052,'Agents Shift'!$B:$B,0),$AE$3)),"",INDEX('Agents Shift'!$F:$S,MATCH($A1052,'Agents Shift'!$B:$B,0),$AE$3)),""))</f>
        <v/>
      </c>
      <c r="F1052" s="68" t="str">
        <f>IF(OR($A1052="",$AE$3=""),"",IFERROR(IF(ISBLANK(INDEX('Agents Shift'!$F:$S,MATCH($A1052,'Agents Shift'!$B:$B,0),$AE$3+1)),"",INDEX('Agents Shift'!$F:$S,MATCH($A1052,'Agents Shift'!$B:$B,0),$AE$3+1)),""))</f>
        <v/>
      </c>
      <c r="G1052" s="20" t="str">
        <f>IF($A1052="","",_xlfn.XLOOKUP($A1052,HC!$A:$A,HC!$C:$C,""))</f>
        <v/>
      </c>
      <c r="H1052" s="20" t="str">
        <f t="shared" si="208"/>
        <v/>
      </c>
      <c r="I1052" s="19" t="str">
        <f t="shared" si="209"/>
        <v/>
      </c>
      <c r="J1052" s="19" t="str">
        <f>IF(OR($A1052="",$H1052=""),"",IF($H1052="Not in Web Tool","Unmatched",_xlfn.XLOOKUP($H1052,'RAW Data'!$E:$E,'RAW Data'!$F:$F,"Unmapped")))</f>
        <v/>
      </c>
      <c r="K1052" s="19" t="str">
        <f t="shared" si="210"/>
        <v/>
      </c>
      <c r="M1052" s="21" t="str">
        <f t="shared" si="211"/>
        <v/>
      </c>
      <c r="N1052" s="21" t="str">
        <f t="shared" si="212"/>
        <v/>
      </c>
      <c r="P1052" s="22" t="s">
        <v>140</v>
      </c>
      <c r="Q1052" s="23">
        <v>1048</v>
      </c>
      <c r="R1052" s="23" t="str">
        <f>IF($C$3="Live Paste",IF($P1052="","",$P1052&amp;""),IF($AD$3="","",INDEX('Extraction History'!$A$3:$DT$9102,$Q1052,$AD$3)&amp;""))</f>
        <v>Unknown</v>
      </c>
      <c r="S1052" s="23">
        <f t="shared" si="219"/>
        <v>6285</v>
      </c>
      <c r="T1052" s="23" t="str">
        <f t="shared" si="213"/>
        <v/>
      </c>
      <c r="U1052" s="23" t="str">
        <f t="shared" si="214"/>
        <v/>
      </c>
      <c r="V1052" s="24" t="str">
        <f t="shared" si="215"/>
        <v/>
      </c>
      <c r="W1052" s="23">
        <f t="shared" si="220"/>
        <v>6286</v>
      </c>
      <c r="X1052" s="23" t="str">
        <f t="shared" si="216"/>
        <v/>
      </c>
      <c r="Y1052" s="23" t="str">
        <f t="shared" si="217"/>
        <v/>
      </c>
      <c r="Z1052" s="23" t="str">
        <f t="shared" si="218"/>
        <v/>
      </c>
      <c r="AA1052" s="25" t="str">
        <f>IF($U1052="","",IF(COUNTIF(HC!$C:$C,$U1052)&gt;0,"Y",IF(COUNTIF($U$5:$U1052,$U1052)=1,"N","dup")))</f>
        <v/>
      </c>
    </row>
    <row r="1053" spans="1:27" x14ac:dyDescent="0.3">
      <c r="A1053" s="19" t="str">
        <f>IF(INDEX('Agents Shift'!$B:$B,ROW())="","",INDEX('Agents Shift'!$B:$B,ROW()))</f>
        <v/>
      </c>
      <c r="B1053" s="20" t="str">
        <f>IF($A1053="","",_xlfn.XLOOKUP($A1053,HC!$A:$A,HC!$B:$B,""))</f>
        <v/>
      </c>
      <c r="C1053" s="19" t="str">
        <f>IF($A1053="","",_xlfn.XLOOKUP($A1053,HC!$A:$A,HC!$E:$E,""))</f>
        <v/>
      </c>
      <c r="D1053" s="20" t="str">
        <f>IF($A1053="","",_xlfn.XLOOKUP($A1053,HC!$A:$A,HC!$D:$D,""))</f>
        <v/>
      </c>
      <c r="E1053" s="68" t="str">
        <f>IF(OR($A1053="",$AE$3=""),"",IFERROR(IF(ISBLANK(INDEX('Agents Shift'!$F:$S,MATCH($A1053,'Agents Shift'!$B:$B,0),$AE$3)),"",INDEX('Agents Shift'!$F:$S,MATCH($A1053,'Agents Shift'!$B:$B,0),$AE$3)),""))</f>
        <v/>
      </c>
      <c r="F1053" s="68" t="str">
        <f>IF(OR($A1053="",$AE$3=""),"",IFERROR(IF(ISBLANK(INDEX('Agents Shift'!$F:$S,MATCH($A1053,'Agents Shift'!$B:$B,0),$AE$3+1)),"",INDEX('Agents Shift'!$F:$S,MATCH($A1053,'Agents Shift'!$B:$B,0),$AE$3+1)),""))</f>
        <v/>
      </c>
      <c r="G1053" s="20" t="str">
        <f>IF($A1053="","",_xlfn.XLOOKUP($A1053,HC!$A:$A,HC!$C:$C,""))</f>
        <v/>
      </c>
      <c r="H1053" s="20" t="str">
        <f t="shared" si="208"/>
        <v/>
      </c>
      <c r="I1053" s="19" t="str">
        <f t="shared" si="209"/>
        <v/>
      </c>
      <c r="J1053" s="19" t="str">
        <f>IF(OR($A1053="",$H1053=""),"",IF($H1053="Not in Web Tool","Unmatched",_xlfn.XLOOKUP($H1053,'RAW Data'!$E:$E,'RAW Data'!$F:$F,"Unmapped")))</f>
        <v/>
      </c>
      <c r="K1053" s="19" t="str">
        <f t="shared" si="210"/>
        <v/>
      </c>
      <c r="M1053" s="21" t="str">
        <f t="shared" si="211"/>
        <v/>
      </c>
      <c r="N1053" s="21" t="str">
        <f t="shared" si="212"/>
        <v/>
      </c>
      <c r="P1053" s="22" t="s">
        <v>119</v>
      </c>
      <c r="Q1053" s="23">
        <v>1049</v>
      </c>
      <c r="R1053" s="23" t="str">
        <f>IF($C$3="Live Paste",IF($P1053="","",$P1053&amp;""),IF($AD$3="","",INDEX('Extraction History'!$A$3:$DT$9102,$Q1053,$AD$3)&amp;""))</f>
        <v> 0  0  0</v>
      </c>
      <c r="S1053" s="23">
        <f t="shared" si="219"/>
        <v>6291</v>
      </c>
      <c r="T1053" s="23" t="str">
        <f t="shared" si="213"/>
        <v/>
      </c>
      <c r="U1053" s="23" t="str">
        <f t="shared" si="214"/>
        <v/>
      </c>
      <c r="V1053" s="24" t="str">
        <f t="shared" si="215"/>
        <v/>
      </c>
      <c r="W1053" s="23">
        <f t="shared" si="220"/>
        <v>6292</v>
      </c>
      <c r="X1053" s="23" t="str">
        <f t="shared" si="216"/>
        <v/>
      </c>
      <c r="Y1053" s="23" t="str">
        <f t="shared" si="217"/>
        <v/>
      </c>
      <c r="Z1053" s="23" t="str">
        <f t="shared" si="218"/>
        <v/>
      </c>
      <c r="AA1053" s="25" t="str">
        <f>IF($U1053="","",IF(COUNTIF(HC!$C:$C,$U1053)&gt;0,"Y",IF(COUNTIF($U$5:$U1053,$U1053)=1,"N","dup")))</f>
        <v/>
      </c>
    </row>
    <row r="1054" spans="1:27" x14ac:dyDescent="0.3">
      <c r="A1054" s="19" t="str">
        <f>IF(INDEX('Agents Shift'!$B:$B,ROW())="","",INDEX('Agents Shift'!$B:$B,ROW()))</f>
        <v/>
      </c>
      <c r="B1054" s="20" t="str">
        <f>IF($A1054="","",_xlfn.XLOOKUP($A1054,HC!$A:$A,HC!$B:$B,""))</f>
        <v/>
      </c>
      <c r="C1054" s="19" t="str">
        <f>IF($A1054="","",_xlfn.XLOOKUP($A1054,HC!$A:$A,HC!$E:$E,""))</f>
        <v/>
      </c>
      <c r="D1054" s="20" t="str">
        <f>IF($A1054="","",_xlfn.XLOOKUP($A1054,HC!$A:$A,HC!$D:$D,""))</f>
        <v/>
      </c>
      <c r="E1054" s="68" t="str">
        <f>IF(OR($A1054="",$AE$3=""),"",IFERROR(IF(ISBLANK(INDEX('Agents Shift'!$F:$S,MATCH($A1054,'Agents Shift'!$B:$B,0),$AE$3)),"",INDEX('Agents Shift'!$F:$S,MATCH($A1054,'Agents Shift'!$B:$B,0),$AE$3)),""))</f>
        <v/>
      </c>
      <c r="F1054" s="68" t="str">
        <f>IF(OR($A1054="",$AE$3=""),"",IFERROR(IF(ISBLANK(INDEX('Agents Shift'!$F:$S,MATCH($A1054,'Agents Shift'!$B:$B,0),$AE$3+1)),"",INDEX('Agents Shift'!$F:$S,MATCH($A1054,'Agents Shift'!$B:$B,0),$AE$3+1)),""))</f>
        <v/>
      </c>
      <c r="G1054" s="20" t="str">
        <f>IF($A1054="","",_xlfn.XLOOKUP($A1054,HC!$A:$A,HC!$C:$C,""))</f>
        <v/>
      </c>
      <c r="H1054" s="20" t="str">
        <f t="shared" si="208"/>
        <v/>
      </c>
      <c r="I1054" s="19" t="str">
        <f t="shared" si="209"/>
        <v/>
      </c>
      <c r="J1054" s="19" t="str">
        <f>IF(OR($A1054="",$H1054=""),"",IF($H1054="Not in Web Tool","Unmatched",_xlfn.XLOOKUP($H1054,'RAW Data'!$E:$E,'RAW Data'!$F:$F,"Unmapped")))</f>
        <v/>
      </c>
      <c r="K1054" s="19" t="str">
        <f t="shared" si="210"/>
        <v/>
      </c>
      <c r="M1054" s="21" t="str">
        <f t="shared" si="211"/>
        <v/>
      </c>
      <c r="N1054" s="21" t="str">
        <f t="shared" si="212"/>
        <v/>
      </c>
      <c r="P1054" s="22" t="s">
        <v>188</v>
      </c>
      <c r="Q1054" s="23">
        <v>1050</v>
      </c>
      <c r="R1054" s="23" t="str">
        <f>IF($C$3="Live Paste",IF($P1054="","",$P1054&amp;""),IF($AD$3="","",INDEX('Extraction History'!$A$3:$DT$9102,$Q1054,$AD$3)&amp;""))</f>
        <v> --:--:--  --:--:--  --:--:--</v>
      </c>
      <c r="S1054" s="23">
        <f t="shared" si="219"/>
        <v>6297</v>
      </c>
      <c r="T1054" s="23" t="str">
        <f t="shared" si="213"/>
        <v/>
      </c>
      <c r="U1054" s="23" t="str">
        <f t="shared" si="214"/>
        <v/>
      </c>
      <c r="V1054" s="24" t="str">
        <f t="shared" si="215"/>
        <v/>
      </c>
      <c r="W1054" s="23">
        <f t="shared" si="220"/>
        <v>6298</v>
      </c>
      <c r="X1054" s="23" t="str">
        <f t="shared" si="216"/>
        <v/>
      </c>
      <c r="Y1054" s="23" t="str">
        <f t="shared" si="217"/>
        <v/>
      </c>
      <c r="Z1054" s="23" t="str">
        <f t="shared" si="218"/>
        <v/>
      </c>
      <c r="AA1054" s="25" t="str">
        <f>IF($U1054="","",IF(COUNTIF(HC!$C:$C,$U1054)&gt;0,"Y",IF(COUNTIF($U$5:$U1054,$U1054)=1,"N","dup")))</f>
        <v/>
      </c>
    </row>
    <row r="1055" spans="1:27" x14ac:dyDescent="0.3">
      <c r="A1055" s="19" t="str">
        <f>IF(INDEX('Agents Shift'!$B:$B,ROW())="","",INDEX('Agents Shift'!$B:$B,ROW()))</f>
        <v/>
      </c>
      <c r="B1055" s="20" t="str">
        <f>IF($A1055="","",_xlfn.XLOOKUP($A1055,HC!$A:$A,HC!$B:$B,""))</f>
        <v/>
      </c>
      <c r="C1055" s="19" t="str">
        <f>IF($A1055="","",_xlfn.XLOOKUP($A1055,HC!$A:$A,HC!$E:$E,""))</f>
        <v/>
      </c>
      <c r="D1055" s="20" t="str">
        <f>IF($A1055="","",_xlfn.XLOOKUP($A1055,HC!$A:$A,HC!$D:$D,""))</f>
        <v/>
      </c>
      <c r="E1055" s="68" t="str">
        <f>IF(OR($A1055="",$AE$3=""),"",IFERROR(IF(ISBLANK(INDEX('Agents Shift'!$F:$S,MATCH($A1055,'Agents Shift'!$B:$B,0),$AE$3)),"",INDEX('Agents Shift'!$F:$S,MATCH($A1055,'Agents Shift'!$B:$B,0),$AE$3)),""))</f>
        <v/>
      </c>
      <c r="F1055" s="68" t="str">
        <f>IF(OR($A1055="",$AE$3=""),"",IFERROR(IF(ISBLANK(INDEX('Agents Shift'!$F:$S,MATCH($A1055,'Agents Shift'!$B:$B,0),$AE$3+1)),"",INDEX('Agents Shift'!$F:$S,MATCH($A1055,'Agents Shift'!$B:$B,0),$AE$3+1)),""))</f>
        <v/>
      </c>
      <c r="G1055" s="20" t="str">
        <f>IF($A1055="","",_xlfn.XLOOKUP($A1055,HC!$A:$A,HC!$C:$C,""))</f>
        <v/>
      </c>
      <c r="H1055" s="20" t="str">
        <f t="shared" si="208"/>
        <v/>
      </c>
      <c r="I1055" s="19" t="str">
        <f t="shared" si="209"/>
        <v/>
      </c>
      <c r="J1055" s="19" t="str">
        <f>IF(OR($A1055="",$H1055=""),"",IF($H1055="Not in Web Tool","Unmatched",_xlfn.XLOOKUP($H1055,'RAW Data'!$E:$E,'RAW Data'!$F:$F,"Unmapped")))</f>
        <v/>
      </c>
      <c r="K1055" s="19" t="str">
        <f t="shared" si="210"/>
        <v/>
      </c>
      <c r="M1055" s="21" t="str">
        <f t="shared" si="211"/>
        <v/>
      </c>
      <c r="N1055" s="21" t="str">
        <f t="shared" si="212"/>
        <v/>
      </c>
      <c r="P1055" s="22" t="s">
        <v>34</v>
      </c>
      <c r="Q1055" s="23">
        <v>1051</v>
      </c>
      <c r="R1055" s="23" t="str">
        <f>IF($C$3="Live Paste",IF($P1055="","",$P1055&amp;""),IF($AD$3="","",INDEX('Extraction History'!$A$3:$DT$9102,$Q1055,$AD$3)&amp;""))</f>
        <v>Employee State</v>
      </c>
      <c r="S1055" s="23">
        <f t="shared" si="219"/>
        <v>6303</v>
      </c>
      <c r="T1055" s="23" t="str">
        <f t="shared" si="213"/>
        <v/>
      </c>
      <c r="U1055" s="23" t="str">
        <f t="shared" si="214"/>
        <v/>
      </c>
      <c r="V1055" s="24" t="str">
        <f t="shared" si="215"/>
        <v/>
      </c>
      <c r="W1055" s="23">
        <f t="shared" si="220"/>
        <v>6304</v>
      </c>
      <c r="X1055" s="23" t="str">
        <f t="shared" si="216"/>
        <v/>
      </c>
      <c r="Y1055" s="23" t="str">
        <f t="shared" si="217"/>
        <v/>
      </c>
      <c r="Z1055" s="23" t="str">
        <f t="shared" si="218"/>
        <v/>
      </c>
      <c r="AA1055" s="25" t="str">
        <f>IF($U1055="","",IF(COUNTIF(HC!$C:$C,$U1055)&gt;0,"Y",IF(COUNTIF($U$5:$U1055,$U1055)=1,"N","dup")))</f>
        <v/>
      </c>
    </row>
    <row r="1056" spans="1:27" x14ac:dyDescent="0.3">
      <c r="A1056" s="19" t="str">
        <f>IF(INDEX('Agents Shift'!$B:$B,ROW())="","",INDEX('Agents Shift'!$B:$B,ROW()))</f>
        <v/>
      </c>
      <c r="B1056" s="20" t="str">
        <f>IF($A1056="","",_xlfn.XLOOKUP($A1056,HC!$A:$A,HC!$B:$B,""))</f>
        <v/>
      </c>
      <c r="C1056" s="19" t="str">
        <f>IF($A1056="","",_xlfn.XLOOKUP($A1056,HC!$A:$A,HC!$E:$E,""))</f>
        <v/>
      </c>
      <c r="D1056" s="20" t="str">
        <f>IF($A1056="","",_xlfn.XLOOKUP($A1056,HC!$A:$A,HC!$D:$D,""))</f>
        <v/>
      </c>
      <c r="E1056" s="68" t="str">
        <f>IF(OR($A1056="",$AE$3=""),"",IFERROR(IF(ISBLANK(INDEX('Agents Shift'!$F:$S,MATCH($A1056,'Agents Shift'!$B:$B,0),$AE$3)),"",INDEX('Agents Shift'!$F:$S,MATCH($A1056,'Agents Shift'!$B:$B,0),$AE$3)),""))</f>
        <v/>
      </c>
      <c r="F1056" s="68" t="str">
        <f>IF(OR($A1056="",$AE$3=""),"",IFERROR(IF(ISBLANK(INDEX('Agents Shift'!$F:$S,MATCH($A1056,'Agents Shift'!$B:$B,0),$AE$3+1)),"",INDEX('Agents Shift'!$F:$S,MATCH($A1056,'Agents Shift'!$B:$B,0),$AE$3+1)),""))</f>
        <v/>
      </c>
      <c r="G1056" s="20" t="str">
        <f>IF($A1056="","",_xlfn.XLOOKUP($A1056,HC!$A:$A,HC!$C:$C,""))</f>
        <v/>
      </c>
      <c r="H1056" s="20" t="str">
        <f t="shared" si="208"/>
        <v/>
      </c>
      <c r="I1056" s="19" t="str">
        <f t="shared" si="209"/>
        <v/>
      </c>
      <c r="J1056" s="19" t="str">
        <f>IF(OR($A1056="",$H1056=""),"",IF($H1056="Not in Web Tool","Unmatched",_xlfn.XLOOKUP($H1056,'RAW Data'!$E:$E,'RAW Data'!$F:$F,"Unmapped")))</f>
        <v/>
      </c>
      <c r="K1056" s="19" t="str">
        <f t="shared" si="210"/>
        <v/>
      </c>
      <c r="M1056" s="21" t="str">
        <f t="shared" si="211"/>
        <v/>
      </c>
      <c r="N1056" s="21" t="str">
        <f t="shared" si="212"/>
        <v/>
      </c>
      <c r="P1056" s="22" t="s">
        <v>39</v>
      </c>
      <c r="Q1056" s="23">
        <v>1052</v>
      </c>
      <c r="R1056" s="23" t="str">
        <f>IF($C$3="Live Paste",IF($P1056="","",$P1056&amp;""),IF($AD$3="","",INDEX('Extraction History'!$A$3:$DT$9102,$Q1056,$AD$3)&amp;""))</f>
        <v>DA</v>
      </c>
      <c r="S1056" s="23">
        <f t="shared" si="219"/>
        <v>6309</v>
      </c>
      <c r="T1056" s="23" t="str">
        <f t="shared" si="213"/>
        <v/>
      </c>
      <c r="U1056" s="23" t="str">
        <f t="shared" si="214"/>
        <v/>
      </c>
      <c r="V1056" s="24" t="str">
        <f t="shared" si="215"/>
        <v/>
      </c>
      <c r="W1056" s="23">
        <f t="shared" si="220"/>
        <v>6310</v>
      </c>
      <c r="X1056" s="23" t="str">
        <f t="shared" si="216"/>
        <v/>
      </c>
      <c r="Y1056" s="23" t="str">
        <f t="shared" si="217"/>
        <v/>
      </c>
      <c r="Z1056" s="23" t="str">
        <f t="shared" si="218"/>
        <v/>
      </c>
      <c r="AA1056" s="25" t="str">
        <f>IF($U1056="","",IF(COUNTIF(HC!$C:$C,$U1056)&gt;0,"Y",IF(COUNTIF($U$5:$U1056,$U1056)=1,"N","dup")))</f>
        <v/>
      </c>
    </row>
    <row r="1057" spans="1:27" x14ac:dyDescent="0.3">
      <c r="A1057" s="19" t="str">
        <f>IF(INDEX('Agents Shift'!$B:$B,ROW())="","",INDEX('Agents Shift'!$B:$B,ROW()))</f>
        <v/>
      </c>
      <c r="B1057" s="20" t="str">
        <f>IF($A1057="","",_xlfn.XLOOKUP($A1057,HC!$A:$A,HC!$B:$B,""))</f>
        <v/>
      </c>
      <c r="C1057" s="19" t="str">
        <f>IF($A1057="","",_xlfn.XLOOKUP($A1057,HC!$A:$A,HC!$E:$E,""))</f>
        <v/>
      </c>
      <c r="D1057" s="20" t="str">
        <f>IF($A1057="","",_xlfn.XLOOKUP($A1057,HC!$A:$A,HC!$D:$D,""))</f>
        <v/>
      </c>
      <c r="E1057" s="68" t="str">
        <f>IF(OR($A1057="",$AE$3=""),"",IFERROR(IF(ISBLANK(INDEX('Agents Shift'!$F:$S,MATCH($A1057,'Agents Shift'!$B:$B,0),$AE$3)),"",INDEX('Agents Shift'!$F:$S,MATCH($A1057,'Agents Shift'!$B:$B,0),$AE$3)),""))</f>
        <v/>
      </c>
      <c r="F1057" s="68" t="str">
        <f>IF(OR($A1057="",$AE$3=""),"",IFERROR(IF(ISBLANK(INDEX('Agents Shift'!$F:$S,MATCH($A1057,'Agents Shift'!$B:$B,0),$AE$3+1)),"",INDEX('Agents Shift'!$F:$S,MATCH($A1057,'Agents Shift'!$B:$B,0),$AE$3+1)),""))</f>
        <v/>
      </c>
      <c r="G1057" s="20" t="str">
        <f>IF($A1057="","",_xlfn.XLOOKUP($A1057,HC!$A:$A,HC!$C:$C,""))</f>
        <v/>
      </c>
      <c r="H1057" s="20" t="str">
        <f t="shared" si="208"/>
        <v/>
      </c>
      <c r="I1057" s="19" t="str">
        <f t="shared" si="209"/>
        <v/>
      </c>
      <c r="J1057" s="19" t="str">
        <f>IF(OR($A1057="",$H1057=""),"",IF($H1057="Not in Web Tool","Unmatched",_xlfn.XLOOKUP($H1057,'RAW Data'!$E:$E,'RAW Data'!$F:$F,"Unmapped")))</f>
        <v/>
      </c>
      <c r="K1057" s="19" t="str">
        <f t="shared" si="210"/>
        <v/>
      </c>
      <c r="M1057" s="21" t="str">
        <f t="shared" si="211"/>
        <v/>
      </c>
      <c r="N1057" s="21" t="str">
        <f t="shared" si="212"/>
        <v/>
      </c>
      <c r="P1057" s="22" t="s">
        <v>520</v>
      </c>
      <c r="Q1057" s="23">
        <v>1053</v>
      </c>
      <c r="R1057" s="23" t="str">
        <f>IF($C$3="Live Paste",IF($P1057="","",$P1057&amp;""),IF($AD$3="","",INDEX('Extraction History'!$A$3:$DT$9102,$Q1057,$AD$3)&amp;""))</f>
        <v>Dummy_USR 5 29504</v>
      </c>
      <c r="S1057" s="23">
        <f t="shared" si="219"/>
        <v>6315</v>
      </c>
      <c r="T1057" s="23" t="str">
        <f t="shared" si="213"/>
        <v/>
      </c>
      <c r="U1057" s="23" t="str">
        <f t="shared" si="214"/>
        <v/>
      </c>
      <c r="V1057" s="24" t="str">
        <f t="shared" si="215"/>
        <v/>
      </c>
      <c r="W1057" s="23">
        <f t="shared" si="220"/>
        <v>6316</v>
      </c>
      <c r="X1057" s="23" t="str">
        <f t="shared" si="216"/>
        <v/>
      </c>
      <c r="Y1057" s="23" t="str">
        <f t="shared" si="217"/>
        <v/>
      </c>
      <c r="Z1057" s="23" t="str">
        <f t="shared" si="218"/>
        <v/>
      </c>
      <c r="AA1057" s="25" t="str">
        <f>IF($U1057="","",IF(COUNTIF(HC!$C:$C,$U1057)&gt;0,"Y",IF(COUNTIF($U$5:$U1057,$U1057)=1,"N","dup")))</f>
        <v/>
      </c>
    </row>
    <row r="1058" spans="1:27" x14ac:dyDescent="0.3">
      <c r="A1058" s="19" t="str">
        <f>IF(INDEX('Agents Shift'!$B:$B,ROW())="","",INDEX('Agents Shift'!$B:$B,ROW()))</f>
        <v/>
      </c>
      <c r="B1058" s="20" t="str">
        <f>IF($A1058="","",_xlfn.XLOOKUP($A1058,HC!$A:$A,HC!$B:$B,""))</f>
        <v/>
      </c>
      <c r="C1058" s="19" t="str">
        <f>IF($A1058="","",_xlfn.XLOOKUP($A1058,HC!$A:$A,HC!$E:$E,""))</f>
        <v/>
      </c>
      <c r="D1058" s="20" t="str">
        <f>IF($A1058="","",_xlfn.XLOOKUP($A1058,HC!$A:$A,HC!$D:$D,""))</f>
        <v/>
      </c>
      <c r="E1058" s="68" t="str">
        <f>IF(OR($A1058="",$AE$3=""),"",IFERROR(IF(ISBLANK(INDEX('Agents Shift'!$F:$S,MATCH($A1058,'Agents Shift'!$B:$B,0),$AE$3)),"",INDEX('Agents Shift'!$F:$S,MATCH($A1058,'Agents Shift'!$B:$B,0),$AE$3)),""))</f>
        <v/>
      </c>
      <c r="F1058" s="68" t="str">
        <f>IF(OR($A1058="",$AE$3=""),"",IFERROR(IF(ISBLANK(INDEX('Agents Shift'!$F:$S,MATCH($A1058,'Agents Shift'!$B:$B,0),$AE$3+1)),"",INDEX('Agents Shift'!$F:$S,MATCH($A1058,'Agents Shift'!$B:$B,0),$AE$3+1)),""))</f>
        <v/>
      </c>
      <c r="G1058" s="20" t="str">
        <f>IF($A1058="","",_xlfn.XLOOKUP($A1058,HC!$A:$A,HC!$C:$C,""))</f>
        <v/>
      </c>
      <c r="H1058" s="20" t="str">
        <f t="shared" si="208"/>
        <v/>
      </c>
      <c r="I1058" s="19" t="str">
        <f t="shared" si="209"/>
        <v/>
      </c>
      <c r="J1058" s="19" t="str">
        <f>IF(OR($A1058="",$H1058=""),"",IF($H1058="Not in Web Tool","Unmatched",_xlfn.XLOOKUP($H1058,'RAW Data'!$E:$E,'RAW Data'!$F:$F,"Unmapped")))</f>
        <v/>
      </c>
      <c r="K1058" s="19" t="str">
        <f t="shared" si="210"/>
        <v/>
      </c>
      <c r="M1058" s="21" t="str">
        <f t="shared" si="211"/>
        <v/>
      </c>
      <c r="N1058" s="21" t="str">
        <f t="shared" si="212"/>
        <v/>
      </c>
      <c r="P1058" s="22" t="s">
        <v>140</v>
      </c>
      <c r="Q1058" s="23">
        <v>1054</v>
      </c>
      <c r="R1058" s="23" t="str">
        <f>IF($C$3="Live Paste",IF($P1058="","",$P1058&amp;""),IF($AD$3="","",INDEX('Extraction History'!$A$3:$DT$9102,$Q1058,$AD$3)&amp;""))</f>
        <v>Unknown</v>
      </c>
      <c r="S1058" s="23">
        <f t="shared" si="219"/>
        <v>6321</v>
      </c>
      <c r="T1058" s="23" t="str">
        <f t="shared" si="213"/>
        <v/>
      </c>
      <c r="U1058" s="23" t="str">
        <f t="shared" si="214"/>
        <v/>
      </c>
      <c r="V1058" s="24" t="str">
        <f t="shared" si="215"/>
        <v/>
      </c>
      <c r="W1058" s="23">
        <f t="shared" si="220"/>
        <v>6322</v>
      </c>
      <c r="X1058" s="23" t="str">
        <f t="shared" si="216"/>
        <v/>
      </c>
      <c r="Y1058" s="23" t="str">
        <f t="shared" si="217"/>
        <v/>
      </c>
      <c r="Z1058" s="23" t="str">
        <f t="shared" si="218"/>
        <v/>
      </c>
      <c r="AA1058" s="25" t="str">
        <f>IF($U1058="","",IF(COUNTIF(HC!$C:$C,$U1058)&gt;0,"Y",IF(COUNTIF($U$5:$U1058,$U1058)=1,"N","dup")))</f>
        <v/>
      </c>
    </row>
    <row r="1059" spans="1:27" x14ac:dyDescent="0.3">
      <c r="A1059" s="19" t="str">
        <f>IF(INDEX('Agents Shift'!$B:$B,ROW())="","",INDEX('Agents Shift'!$B:$B,ROW()))</f>
        <v/>
      </c>
      <c r="B1059" s="20" t="str">
        <f>IF($A1059="","",_xlfn.XLOOKUP($A1059,HC!$A:$A,HC!$B:$B,""))</f>
        <v/>
      </c>
      <c r="C1059" s="19" t="str">
        <f>IF($A1059="","",_xlfn.XLOOKUP($A1059,HC!$A:$A,HC!$E:$E,""))</f>
        <v/>
      </c>
      <c r="D1059" s="20" t="str">
        <f>IF($A1059="","",_xlfn.XLOOKUP($A1059,HC!$A:$A,HC!$D:$D,""))</f>
        <v/>
      </c>
      <c r="E1059" s="68" t="str">
        <f>IF(OR($A1059="",$AE$3=""),"",IFERROR(IF(ISBLANK(INDEX('Agents Shift'!$F:$S,MATCH($A1059,'Agents Shift'!$B:$B,0),$AE$3)),"",INDEX('Agents Shift'!$F:$S,MATCH($A1059,'Agents Shift'!$B:$B,0),$AE$3)),""))</f>
        <v/>
      </c>
      <c r="F1059" s="68" t="str">
        <f>IF(OR($A1059="",$AE$3=""),"",IFERROR(IF(ISBLANK(INDEX('Agents Shift'!$F:$S,MATCH($A1059,'Agents Shift'!$B:$B,0),$AE$3+1)),"",INDEX('Agents Shift'!$F:$S,MATCH($A1059,'Agents Shift'!$B:$B,0),$AE$3+1)),""))</f>
        <v/>
      </c>
      <c r="G1059" s="20" t="str">
        <f>IF($A1059="","",_xlfn.XLOOKUP($A1059,HC!$A:$A,HC!$C:$C,""))</f>
        <v/>
      </c>
      <c r="H1059" s="20" t="str">
        <f t="shared" si="208"/>
        <v/>
      </c>
      <c r="I1059" s="19" t="str">
        <f t="shared" si="209"/>
        <v/>
      </c>
      <c r="J1059" s="19" t="str">
        <f>IF(OR($A1059="",$H1059=""),"",IF($H1059="Not in Web Tool","Unmatched",_xlfn.XLOOKUP($H1059,'RAW Data'!$E:$E,'RAW Data'!$F:$F,"Unmapped")))</f>
        <v/>
      </c>
      <c r="K1059" s="19" t="str">
        <f t="shared" si="210"/>
        <v/>
      </c>
      <c r="M1059" s="21" t="str">
        <f t="shared" si="211"/>
        <v/>
      </c>
      <c r="N1059" s="21" t="str">
        <f t="shared" si="212"/>
        <v/>
      </c>
      <c r="P1059" s="22" t="s">
        <v>119</v>
      </c>
      <c r="Q1059" s="23">
        <v>1055</v>
      </c>
      <c r="R1059" s="23" t="str">
        <f>IF($C$3="Live Paste",IF($P1059="","",$P1059&amp;""),IF($AD$3="","",INDEX('Extraction History'!$A$3:$DT$9102,$Q1059,$AD$3)&amp;""))</f>
        <v> 0  0  0</v>
      </c>
      <c r="S1059" s="23">
        <f t="shared" si="219"/>
        <v>6327</v>
      </c>
      <c r="T1059" s="23" t="str">
        <f t="shared" si="213"/>
        <v/>
      </c>
      <c r="U1059" s="23" t="str">
        <f t="shared" si="214"/>
        <v/>
      </c>
      <c r="V1059" s="24" t="str">
        <f t="shared" si="215"/>
        <v/>
      </c>
      <c r="W1059" s="23">
        <f t="shared" si="220"/>
        <v>6328</v>
      </c>
      <c r="X1059" s="23" t="str">
        <f t="shared" si="216"/>
        <v/>
      </c>
      <c r="Y1059" s="23" t="str">
        <f t="shared" si="217"/>
        <v/>
      </c>
      <c r="Z1059" s="23" t="str">
        <f t="shared" si="218"/>
        <v/>
      </c>
      <c r="AA1059" s="25" t="str">
        <f>IF($U1059="","",IF(COUNTIF(HC!$C:$C,$U1059)&gt;0,"Y",IF(COUNTIF($U$5:$U1059,$U1059)=1,"N","dup")))</f>
        <v/>
      </c>
    </row>
    <row r="1060" spans="1:27" x14ac:dyDescent="0.3">
      <c r="A1060" s="19" t="str">
        <f>IF(INDEX('Agents Shift'!$B:$B,ROW())="","",INDEX('Agents Shift'!$B:$B,ROW()))</f>
        <v/>
      </c>
      <c r="B1060" s="20" t="str">
        <f>IF($A1060="","",_xlfn.XLOOKUP($A1060,HC!$A:$A,HC!$B:$B,""))</f>
        <v/>
      </c>
      <c r="C1060" s="19" t="str">
        <f>IF($A1060="","",_xlfn.XLOOKUP($A1060,HC!$A:$A,HC!$E:$E,""))</f>
        <v/>
      </c>
      <c r="D1060" s="20" t="str">
        <f>IF($A1060="","",_xlfn.XLOOKUP($A1060,HC!$A:$A,HC!$D:$D,""))</f>
        <v/>
      </c>
      <c r="E1060" s="68" t="str">
        <f>IF(OR($A1060="",$AE$3=""),"",IFERROR(IF(ISBLANK(INDEX('Agents Shift'!$F:$S,MATCH($A1060,'Agents Shift'!$B:$B,0),$AE$3)),"",INDEX('Agents Shift'!$F:$S,MATCH($A1060,'Agents Shift'!$B:$B,0),$AE$3)),""))</f>
        <v/>
      </c>
      <c r="F1060" s="68" t="str">
        <f>IF(OR($A1060="",$AE$3=""),"",IFERROR(IF(ISBLANK(INDEX('Agents Shift'!$F:$S,MATCH($A1060,'Agents Shift'!$B:$B,0),$AE$3+1)),"",INDEX('Agents Shift'!$F:$S,MATCH($A1060,'Agents Shift'!$B:$B,0),$AE$3+1)),""))</f>
        <v/>
      </c>
      <c r="G1060" s="20" t="str">
        <f>IF($A1060="","",_xlfn.XLOOKUP($A1060,HC!$A:$A,HC!$C:$C,""))</f>
        <v/>
      </c>
      <c r="H1060" s="20" t="str">
        <f t="shared" si="208"/>
        <v/>
      </c>
      <c r="I1060" s="19" t="str">
        <f t="shared" si="209"/>
        <v/>
      </c>
      <c r="J1060" s="19" t="str">
        <f>IF(OR($A1060="",$H1060=""),"",IF($H1060="Not in Web Tool","Unmatched",_xlfn.XLOOKUP($H1060,'RAW Data'!$E:$E,'RAW Data'!$F:$F,"Unmapped")))</f>
        <v/>
      </c>
      <c r="K1060" s="19" t="str">
        <f t="shared" si="210"/>
        <v/>
      </c>
      <c r="M1060" s="21" t="str">
        <f t="shared" si="211"/>
        <v/>
      </c>
      <c r="N1060" s="21" t="str">
        <f t="shared" si="212"/>
        <v/>
      </c>
      <c r="P1060" s="22" t="s">
        <v>188</v>
      </c>
      <c r="Q1060" s="23">
        <v>1056</v>
      </c>
      <c r="R1060" s="23" t="str">
        <f>IF($C$3="Live Paste",IF($P1060="","",$P1060&amp;""),IF($AD$3="","",INDEX('Extraction History'!$A$3:$DT$9102,$Q1060,$AD$3)&amp;""))</f>
        <v> --:--:--  --:--:--  --:--:--</v>
      </c>
      <c r="S1060" s="23">
        <f t="shared" si="219"/>
        <v>6333</v>
      </c>
      <c r="T1060" s="23" t="str">
        <f t="shared" si="213"/>
        <v/>
      </c>
      <c r="U1060" s="23" t="str">
        <f t="shared" si="214"/>
        <v/>
      </c>
      <c r="V1060" s="24" t="str">
        <f t="shared" si="215"/>
        <v/>
      </c>
      <c r="W1060" s="23">
        <f t="shared" si="220"/>
        <v>6334</v>
      </c>
      <c r="X1060" s="23" t="str">
        <f t="shared" si="216"/>
        <v/>
      </c>
      <c r="Y1060" s="23" t="str">
        <f t="shared" si="217"/>
        <v/>
      </c>
      <c r="Z1060" s="23" t="str">
        <f t="shared" si="218"/>
        <v/>
      </c>
      <c r="AA1060" s="25" t="str">
        <f>IF($U1060="","",IF(COUNTIF(HC!$C:$C,$U1060)&gt;0,"Y",IF(COUNTIF($U$5:$U1060,$U1060)=1,"N","dup")))</f>
        <v/>
      </c>
    </row>
    <row r="1061" spans="1:27" x14ac:dyDescent="0.3">
      <c r="A1061" s="19" t="str">
        <f>IF(INDEX('Agents Shift'!$B:$B,ROW())="","",INDEX('Agents Shift'!$B:$B,ROW()))</f>
        <v/>
      </c>
      <c r="B1061" s="20" t="str">
        <f>IF($A1061="","",_xlfn.XLOOKUP($A1061,HC!$A:$A,HC!$B:$B,""))</f>
        <v/>
      </c>
      <c r="C1061" s="19" t="str">
        <f>IF($A1061="","",_xlfn.XLOOKUP($A1061,HC!$A:$A,HC!$E:$E,""))</f>
        <v/>
      </c>
      <c r="D1061" s="20" t="str">
        <f>IF($A1061="","",_xlfn.XLOOKUP($A1061,HC!$A:$A,HC!$D:$D,""))</f>
        <v/>
      </c>
      <c r="E1061" s="68" t="str">
        <f>IF(OR($A1061="",$AE$3=""),"",IFERROR(IF(ISBLANK(INDEX('Agents Shift'!$F:$S,MATCH($A1061,'Agents Shift'!$B:$B,0),$AE$3)),"",INDEX('Agents Shift'!$F:$S,MATCH($A1061,'Agents Shift'!$B:$B,0),$AE$3)),""))</f>
        <v/>
      </c>
      <c r="F1061" s="68" t="str">
        <f>IF(OR($A1061="",$AE$3=""),"",IFERROR(IF(ISBLANK(INDEX('Agents Shift'!$F:$S,MATCH($A1061,'Agents Shift'!$B:$B,0),$AE$3+1)),"",INDEX('Agents Shift'!$F:$S,MATCH($A1061,'Agents Shift'!$B:$B,0),$AE$3+1)),""))</f>
        <v/>
      </c>
      <c r="G1061" s="20" t="str">
        <f>IF($A1061="","",_xlfn.XLOOKUP($A1061,HC!$A:$A,HC!$C:$C,""))</f>
        <v/>
      </c>
      <c r="H1061" s="20" t="str">
        <f t="shared" si="208"/>
        <v/>
      </c>
      <c r="I1061" s="19" t="str">
        <f t="shared" si="209"/>
        <v/>
      </c>
      <c r="J1061" s="19" t="str">
        <f>IF(OR($A1061="",$H1061=""),"",IF($H1061="Not in Web Tool","Unmatched",_xlfn.XLOOKUP($H1061,'RAW Data'!$E:$E,'RAW Data'!$F:$F,"Unmapped")))</f>
        <v/>
      </c>
      <c r="K1061" s="19" t="str">
        <f t="shared" si="210"/>
        <v/>
      </c>
      <c r="M1061" s="21" t="str">
        <f t="shared" si="211"/>
        <v/>
      </c>
      <c r="N1061" s="21" t="str">
        <f t="shared" si="212"/>
        <v/>
      </c>
      <c r="P1061" s="22" t="s">
        <v>34</v>
      </c>
      <c r="Q1061" s="23">
        <v>1057</v>
      </c>
      <c r="R1061" s="23" t="str">
        <f>IF($C$3="Live Paste",IF($P1061="","",$P1061&amp;""),IF($AD$3="","",INDEX('Extraction History'!$A$3:$DT$9102,$Q1061,$AD$3)&amp;""))</f>
        <v>Employee State</v>
      </c>
      <c r="S1061" s="23">
        <f t="shared" si="219"/>
        <v>6339</v>
      </c>
      <c r="T1061" s="23" t="str">
        <f t="shared" si="213"/>
        <v/>
      </c>
      <c r="U1061" s="23" t="str">
        <f t="shared" si="214"/>
        <v/>
      </c>
      <c r="V1061" s="24" t="str">
        <f t="shared" si="215"/>
        <v/>
      </c>
      <c r="W1061" s="23">
        <f t="shared" si="220"/>
        <v>6340</v>
      </c>
      <c r="X1061" s="23" t="str">
        <f t="shared" si="216"/>
        <v/>
      </c>
      <c r="Y1061" s="23" t="str">
        <f t="shared" si="217"/>
        <v/>
      </c>
      <c r="Z1061" s="23" t="str">
        <f t="shared" si="218"/>
        <v/>
      </c>
      <c r="AA1061" s="25" t="str">
        <f>IF($U1061="","",IF(COUNTIF(HC!$C:$C,$U1061)&gt;0,"Y",IF(COUNTIF($U$5:$U1061,$U1061)=1,"N","dup")))</f>
        <v/>
      </c>
    </row>
    <row r="1062" spans="1:27" x14ac:dyDescent="0.3">
      <c r="A1062" s="19" t="str">
        <f>IF(INDEX('Agents Shift'!$B:$B,ROW())="","",INDEX('Agents Shift'!$B:$B,ROW()))</f>
        <v/>
      </c>
      <c r="B1062" s="20" t="str">
        <f>IF($A1062="","",_xlfn.XLOOKUP($A1062,HC!$A:$A,HC!$B:$B,""))</f>
        <v/>
      </c>
      <c r="C1062" s="19" t="str">
        <f>IF($A1062="","",_xlfn.XLOOKUP($A1062,HC!$A:$A,HC!$E:$E,""))</f>
        <v/>
      </c>
      <c r="D1062" s="20" t="str">
        <f>IF($A1062="","",_xlfn.XLOOKUP($A1062,HC!$A:$A,HC!$D:$D,""))</f>
        <v/>
      </c>
      <c r="E1062" s="68" t="str">
        <f>IF(OR($A1062="",$AE$3=""),"",IFERROR(IF(ISBLANK(INDEX('Agents Shift'!$F:$S,MATCH($A1062,'Agents Shift'!$B:$B,0),$AE$3)),"",INDEX('Agents Shift'!$F:$S,MATCH($A1062,'Agents Shift'!$B:$B,0),$AE$3)),""))</f>
        <v/>
      </c>
      <c r="F1062" s="68" t="str">
        <f>IF(OR($A1062="",$AE$3=""),"",IFERROR(IF(ISBLANK(INDEX('Agents Shift'!$F:$S,MATCH($A1062,'Agents Shift'!$B:$B,0),$AE$3+1)),"",INDEX('Agents Shift'!$F:$S,MATCH($A1062,'Agents Shift'!$B:$B,0),$AE$3+1)),""))</f>
        <v/>
      </c>
      <c r="G1062" s="20" t="str">
        <f>IF($A1062="","",_xlfn.XLOOKUP($A1062,HC!$A:$A,HC!$C:$C,""))</f>
        <v/>
      </c>
      <c r="H1062" s="20" t="str">
        <f t="shared" si="208"/>
        <v/>
      </c>
      <c r="I1062" s="19" t="str">
        <f t="shared" si="209"/>
        <v/>
      </c>
      <c r="J1062" s="19" t="str">
        <f>IF(OR($A1062="",$H1062=""),"",IF($H1062="Not in Web Tool","Unmatched",_xlfn.XLOOKUP($H1062,'RAW Data'!$E:$E,'RAW Data'!$F:$F,"Unmapped")))</f>
        <v/>
      </c>
      <c r="K1062" s="19" t="str">
        <f t="shared" si="210"/>
        <v/>
      </c>
      <c r="M1062" s="21" t="str">
        <f t="shared" si="211"/>
        <v/>
      </c>
      <c r="N1062" s="21" t="str">
        <f t="shared" si="212"/>
        <v/>
      </c>
      <c r="P1062" s="22" t="s">
        <v>39</v>
      </c>
      <c r="Q1062" s="23">
        <v>1058</v>
      </c>
      <c r="R1062" s="23" t="str">
        <f>IF($C$3="Live Paste",IF($P1062="","",$P1062&amp;""),IF($AD$3="","",INDEX('Extraction History'!$A$3:$DT$9102,$Q1062,$AD$3)&amp;""))</f>
        <v>DA</v>
      </c>
      <c r="S1062" s="23">
        <f t="shared" si="219"/>
        <v>6345</v>
      </c>
      <c r="T1062" s="23" t="str">
        <f t="shared" si="213"/>
        <v/>
      </c>
      <c r="U1062" s="23" t="str">
        <f t="shared" si="214"/>
        <v/>
      </c>
      <c r="V1062" s="24" t="str">
        <f t="shared" si="215"/>
        <v/>
      </c>
      <c r="W1062" s="23">
        <f t="shared" si="220"/>
        <v>6346</v>
      </c>
      <c r="X1062" s="23" t="str">
        <f t="shared" si="216"/>
        <v/>
      </c>
      <c r="Y1062" s="23" t="str">
        <f t="shared" si="217"/>
        <v/>
      </c>
      <c r="Z1062" s="23" t="str">
        <f t="shared" si="218"/>
        <v/>
      </c>
      <c r="AA1062" s="25" t="str">
        <f>IF($U1062="","",IF(COUNTIF(HC!$C:$C,$U1062)&gt;0,"Y",IF(COUNTIF($U$5:$U1062,$U1062)=1,"N","dup")))</f>
        <v/>
      </c>
    </row>
    <row r="1063" spans="1:27" x14ac:dyDescent="0.3">
      <c r="A1063" s="19" t="str">
        <f>IF(INDEX('Agents Shift'!$B:$B,ROW())="","",INDEX('Agents Shift'!$B:$B,ROW()))</f>
        <v/>
      </c>
      <c r="B1063" s="20" t="str">
        <f>IF($A1063="","",_xlfn.XLOOKUP($A1063,HC!$A:$A,HC!$B:$B,""))</f>
        <v/>
      </c>
      <c r="C1063" s="19" t="str">
        <f>IF($A1063="","",_xlfn.XLOOKUP($A1063,HC!$A:$A,HC!$E:$E,""))</f>
        <v/>
      </c>
      <c r="D1063" s="20" t="str">
        <f>IF($A1063="","",_xlfn.XLOOKUP($A1063,HC!$A:$A,HC!$D:$D,""))</f>
        <v/>
      </c>
      <c r="E1063" s="68" t="str">
        <f>IF(OR($A1063="",$AE$3=""),"",IFERROR(IF(ISBLANK(INDEX('Agents Shift'!$F:$S,MATCH($A1063,'Agents Shift'!$B:$B,0),$AE$3)),"",INDEX('Agents Shift'!$F:$S,MATCH($A1063,'Agents Shift'!$B:$B,0),$AE$3)),""))</f>
        <v/>
      </c>
      <c r="F1063" s="68" t="str">
        <f>IF(OR($A1063="",$AE$3=""),"",IFERROR(IF(ISBLANK(INDEX('Agents Shift'!$F:$S,MATCH($A1063,'Agents Shift'!$B:$B,0),$AE$3+1)),"",INDEX('Agents Shift'!$F:$S,MATCH($A1063,'Agents Shift'!$B:$B,0),$AE$3+1)),""))</f>
        <v/>
      </c>
      <c r="G1063" s="20" t="str">
        <f>IF($A1063="","",_xlfn.XLOOKUP($A1063,HC!$A:$A,HC!$C:$C,""))</f>
        <v/>
      </c>
      <c r="H1063" s="20" t="str">
        <f t="shared" si="208"/>
        <v/>
      </c>
      <c r="I1063" s="19" t="str">
        <f t="shared" si="209"/>
        <v/>
      </c>
      <c r="J1063" s="19" t="str">
        <f>IF(OR($A1063="",$H1063=""),"",IF($H1063="Not in Web Tool","Unmatched",_xlfn.XLOOKUP($H1063,'RAW Data'!$E:$E,'RAW Data'!$F:$F,"Unmapped")))</f>
        <v/>
      </c>
      <c r="K1063" s="19" t="str">
        <f t="shared" si="210"/>
        <v/>
      </c>
      <c r="M1063" s="21" t="str">
        <f t="shared" si="211"/>
        <v/>
      </c>
      <c r="N1063" s="21" t="str">
        <f t="shared" si="212"/>
        <v/>
      </c>
      <c r="P1063" s="22" t="s">
        <v>521</v>
      </c>
      <c r="Q1063" s="23">
        <v>1059</v>
      </c>
      <c r="R1063" s="23" t="str">
        <f>IF($C$3="Live Paste",IF($P1063="","",$P1063&amp;""),IF($AD$3="","",INDEX('Extraction History'!$A$3:$DT$9102,$Q1063,$AD$3)&amp;""))</f>
        <v>Dummy_USR 4 20042</v>
      </c>
      <c r="S1063" s="23">
        <f t="shared" si="219"/>
        <v>6351</v>
      </c>
      <c r="T1063" s="23" t="str">
        <f t="shared" si="213"/>
        <v/>
      </c>
      <c r="U1063" s="23" t="str">
        <f t="shared" si="214"/>
        <v/>
      </c>
      <c r="V1063" s="24" t="str">
        <f t="shared" si="215"/>
        <v/>
      </c>
      <c r="W1063" s="23">
        <f t="shared" si="220"/>
        <v>6352</v>
      </c>
      <c r="X1063" s="23" t="str">
        <f t="shared" si="216"/>
        <v/>
      </c>
      <c r="Y1063" s="23" t="str">
        <f t="shared" si="217"/>
        <v/>
      </c>
      <c r="Z1063" s="23" t="str">
        <f t="shared" si="218"/>
        <v/>
      </c>
      <c r="AA1063" s="25" t="str">
        <f>IF($U1063="","",IF(COUNTIF(HC!$C:$C,$U1063)&gt;0,"Y",IF(COUNTIF($U$5:$U1063,$U1063)=1,"N","dup")))</f>
        <v/>
      </c>
    </row>
    <row r="1064" spans="1:27" x14ac:dyDescent="0.3">
      <c r="A1064" s="19" t="str">
        <f>IF(INDEX('Agents Shift'!$B:$B,ROW())="","",INDEX('Agents Shift'!$B:$B,ROW()))</f>
        <v/>
      </c>
      <c r="B1064" s="20" t="str">
        <f>IF($A1064="","",_xlfn.XLOOKUP($A1064,HC!$A:$A,HC!$B:$B,""))</f>
        <v/>
      </c>
      <c r="C1064" s="19" t="str">
        <f>IF($A1064="","",_xlfn.XLOOKUP($A1064,HC!$A:$A,HC!$E:$E,""))</f>
        <v/>
      </c>
      <c r="D1064" s="20" t="str">
        <f>IF($A1064="","",_xlfn.XLOOKUP($A1064,HC!$A:$A,HC!$D:$D,""))</f>
        <v/>
      </c>
      <c r="E1064" s="68" t="str">
        <f>IF(OR($A1064="",$AE$3=""),"",IFERROR(IF(ISBLANK(INDEX('Agents Shift'!$F:$S,MATCH($A1064,'Agents Shift'!$B:$B,0),$AE$3)),"",INDEX('Agents Shift'!$F:$S,MATCH($A1064,'Agents Shift'!$B:$B,0),$AE$3)),""))</f>
        <v/>
      </c>
      <c r="F1064" s="68" t="str">
        <f>IF(OR($A1064="",$AE$3=""),"",IFERROR(IF(ISBLANK(INDEX('Agents Shift'!$F:$S,MATCH($A1064,'Agents Shift'!$B:$B,0),$AE$3+1)),"",INDEX('Agents Shift'!$F:$S,MATCH($A1064,'Agents Shift'!$B:$B,0),$AE$3+1)),""))</f>
        <v/>
      </c>
      <c r="G1064" s="20" t="str">
        <f>IF($A1064="","",_xlfn.XLOOKUP($A1064,HC!$A:$A,HC!$C:$C,""))</f>
        <v/>
      </c>
      <c r="H1064" s="20" t="str">
        <f t="shared" si="208"/>
        <v/>
      </c>
      <c r="I1064" s="19" t="str">
        <f t="shared" si="209"/>
        <v/>
      </c>
      <c r="J1064" s="19" t="str">
        <f>IF(OR($A1064="",$H1064=""),"",IF($H1064="Not in Web Tool","Unmatched",_xlfn.XLOOKUP($H1064,'RAW Data'!$E:$E,'RAW Data'!$F:$F,"Unmapped")))</f>
        <v/>
      </c>
      <c r="K1064" s="19" t="str">
        <f t="shared" si="210"/>
        <v/>
      </c>
      <c r="M1064" s="21" t="str">
        <f t="shared" si="211"/>
        <v/>
      </c>
      <c r="N1064" s="21" t="str">
        <f t="shared" si="212"/>
        <v/>
      </c>
      <c r="P1064" s="22" t="s">
        <v>522</v>
      </c>
      <c r="Q1064" s="23">
        <v>1060</v>
      </c>
      <c r="R1064" s="23" t="str">
        <f>IF($C$3="Live Paste",IF($P1064="","",$P1064&amp;""),IF($AD$3="","",INDEX('Extraction History'!$A$3:$DT$9102,$Q1064,$AD$3)&amp;""))</f>
        <v>Offline · 03:57:55</v>
      </c>
      <c r="S1064" s="23">
        <f t="shared" si="219"/>
        <v>6357</v>
      </c>
      <c r="T1064" s="23" t="str">
        <f t="shared" si="213"/>
        <v/>
      </c>
      <c r="U1064" s="23" t="str">
        <f t="shared" si="214"/>
        <v/>
      </c>
      <c r="V1064" s="24" t="str">
        <f t="shared" si="215"/>
        <v/>
      </c>
      <c r="W1064" s="23">
        <f t="shared" si="220"/>
        <v>6358</v>
      </c>
      <c r="X1064" s="23" t="str">
        <f t="shared" si="216"/>
        <v/>
      </c>
      <c r="Y1064" s="23" t="str">
        <f t="shared" si="217"/>
        <v/>
      </c>
      <c r="Z1064" s="23" t="str">
        <f t="shared" si="218"/>
        <v/>
      </c>
      <c r="AA1064" s="25" t="str">
        <f>IF($U1064="","",IF(COUNTIF(HC!$C:$C,$U1064)&gt;0,"Y",IF(COUNTIF($U$5:$U1064,$U1064)=1,"N","dup")))</f>
        <v/>
      </c>
    </row>
    <row r="1065" spans="1:27" x14ac:dyDescent="0.3">
      <c r="A1065" s="19" t="str">
        <f>IF(INDEX('Agents Shift'!$B:$B,ROW())="","",INDEX('Agents Shift'!$B:$B,ROW()))</f>
        <v/>
      </c>
      <c r="B1065" s="20" t="str">
        <f>IF($A1065="","",_xlfn.XLOOKUP($A1065,HC!$A:$A,HC!$B:$B,""))</f>
        <v/>
      </c>
      <c r="C1065" s="19" t="str">
        <f>IF($A1065="","",_xlfn.XLOOKUP($A1065,HC!$A:$A,HC!$E:$E,""))</f>
        <v/>
      </c>
      <c r="D1065" s="20" t="str">
        <f>IF($A1065="","",_xlfn.XLOOKUP($A1065,HC!$A:$A,HC!$D:$D,""))</f>
        <v/>
      </c>
      <c r="E1065" s="68" t="str">
        <f>IF(OR($A1065="",$AE$3=""),"",IFERROR(IF(ISBLANK(INDEX('Agents Shift'!$F:$S,MATCH($A1065,'Agents Shift'!$B:$B,0),$AE$3)),"",INDEX('Agents Shift'!$F:$S,MATCH($A1065,'Agents Shift'!$B:$B,0),$AE$3)),""))</f>
        <v/>
      </c>
      <c r="F1065" s="68" t="str">
        <f>IF(OR($A1065="",$AE$3=""),"",IFERROR(IF(ISBLANK(INDEX('Agents Shift'!$F:$S,MATCH($A1065,'Agents Shift'!$B:$B,0),$AE$3+1)),"",INDEX('Agents Shift'!$F:$S,MATCH($A1065,'Agents Shift'!$B:$B,0),$AE$3+1)),""))</f>
        <v/>
      </c>
      <c r="G1065" s="20" t="str">
        <f>IF($A1065="","",_xlfn.XLOOKUP($A1065,HC!$A:$A,HC!$C:$C,""))</f>
        <v/>
      </c>
      <c r="H1065" s="20" t="str">
        <f t="shared" si="208"/>
        <v/>
      </c>
      <c r="I1065" s="19" t="str">
        <f t="shared" si="209"/>
        <v/>
      </c>
      <c r="J1065" s="19" t="str">
        <f>IF(OR($A1065="",$H1065=""),"",IF($H1065="Not in Web Tool","Unmatched",_xlfn.XLOOKUP($H1065,'RAW Data'!$E:$E,'RAW Data'!$F:$F,"Unmapped")))</f>
        <v/>
      </c>
      <c r="K1065" s="19" t="str">
        <f t="shared" si="210"/>
        <v/>
      </c>
      <c r="M1065" s="21" t="str">
        <f t="shared" si="211"/>
        <v/>
      </c>
      <c r="N1065" s="21" t="str">
        <f t="shared" si="212"/>
        <v/>
      </c>
      <c r="P1065" s="22" t="s">
        <v>523</v>
      </c>
      <c r="Q1065" s="23">
        <v>1061</v>
      </c>
      <c r="R1065" s="23" t="str">
        <f>IF($C$3="Live Paste",IF($P1065="","",$P1065&amp;""),IF($AD$3="","",INDEX('Extraction History'!$A$3:$DT$9102,$Q1065,$AD$3)&amp;""))</f>
        <v> 1  1  0</v>
      </c>
      <c r="S1065" s="23">
        <f t="shared" si="219"/>
        <v>6363</v>
      </c>
      <c r="T1065" s="23" t="str">
        <f t="shared" si="213"/>
        <v/>
      </c>
      <c r="U1065" s="23" t="str">
        <f t="shared" si="214"/>
        <v/>
      </c>
      <c r="V1065" s="24" t="str">
        <f t="shared" si="215"/>
        <v/>
      </c>
      <c r="W1065" s="23">
        <f t="shared" si="220"/>
        <v>6364</v>
      </c>
      <c r="X1065" s="23" t="str">
        <f t="shared" si="216"/>
        <v/>
      </c>
      <c r="Y1065" s="23" t="str">
        <f t="shared" si="217"/>
        <v/>
      </c>
      <c r="Z1065" s="23" t="str">
        <f t="shared" si="218"/>
        <v/>
      </c>
      <c r="AA1065" s="25" t="str">
        <f>IF($U1065="","",IF(COUNTIF(HC!$C:$C,$U1065)&gt;0,"Y",IF(COUNTIF($U$5:$U1065,$U1065)=1,"N","dup")))</f>
        <v/>
      </c>
    </row>
    <row r="1066" spans="1:27" x14ac:dyDescent="0.3">
      <c r="A1066" s="19" t="str">
        <f>IF(INDEX('Agents Shift'!$B:$B,ROW())="","",INDEX('Agents Shift'!$B:$B,ROW()))</f>
        <v/>
      </c>
      <c r="B1066" s="20" t="str">
        <f>IF($A1066="","",_xlfn.XLOOKUP($A1066,HC!$A:$A,HC!$B:$B,""))</f>
        <v/>
      </c>
      <c r="C1066" s="19" t="str">
        <f>IF($A1066="","",_xlfn.XLOOKUP($A1066,HC!$A:$A,HC!$E:$E,""))</f>
        <v/>
      </c>
      <c r="D1066" s="20" t="str">
        <f>IF($A1066="","",_xlfn.XLOOKUP($A1066,HC!$A:$A,HC!$D:$D,""))</f>
        <v/>
      </c>
      <c r="E1066" s="68" t="str">
        <f>IF(OR($A1066="",$AE$3=""),"",IFERROR(IF(ISBLANK(INDEX('Agents Shift'!$F:$S,MATCH($A1066,'Agents Shift'!$B:$B,0),$AE$3)),"",INDEX('Agents Shift'!$F:$S,MATCH($A1066,'Agents Shift'!$B:$B,0),$AE$3)),""))</f>
        <v/>
      </c>
      <c r="F1066" s="68" t="str">
        <f>IF(OR($A1066="",$AE$3=""),"",IFERROR(IF(ISBLANK(INDEX('Agents Shift'!$F:$S,MATCH($A1066,'Agents Shift'!$B:$B,0),$AE$3+1)),"",INDEX('Agents Shift'!$F:$S,MATCH($A1066,'Agents Shift'!$B:$B,0),$AE$3+1)),""))</f>
        <v/>
      </c>
      <c r="G1066" s="20" t="str">
        <f>IF($A1066="","",_xlfn.XLOOKUP($A1066,HC!$A:$A,HC!$C:$C,""))</f>
        <v/>
      </c>
      <c r="H1066" s="20" t="str">
        <f t="shared" si="208"/>
        <v/>
      </c>
      <c r="I1066" s="19" t="str">
        <f t="shared" si="209"/>
        <v/>
      </c>
      <c r="J1066" s="19" t="str">
        <f>IF(OR($A1066="",$H1066=""),"",IF($H1066="Not in Web Tool","Unmatched",_xlfn.XLOOKUP($H1066,'RAW Data'!$E:$E,'RAW Data'!$F:$F,"Unmapped")))</f>
        <v/>
      </c>
      <c r="K1066" s="19" t="str">
        <f t="shared" si="210"/>
        <v/>
      </c>
      <c r="M1066" s="21" t="str">
        <f t="shared" si="211"/>
        <v/>
      </c>
      <c r="N1066" s="21" t="str">
        <f t="shared" si="212"/>
        <v/>
      </c>
      <c r="P1066" s="22" t="s">
        <v>524</v>
      </c>
      <c r="Q1066" s="23">
        <v>1062</v>
      </c>
      <c r="R1066" s="23" t="str">
        <f>IF($C$3="Live Paste",IF($P1066="","",$P1066&amp;""),IF($AD$3="","",INDEX('Extraction History'!$A$3:$DT$9102,$Q1066,$AD$3)&amp;""))</f>
        <v> --:--:--  --:--:-- 9 June 2026 08:58 · 07:01:54</v>
      </c>
      <c r="S1066" s="23">
        <f t="shared" si="219"/>
        <v>6369</v>
      </c>
      <c r="T1066" s="23" t="str">
        <f t="shared" si="213"/>
        <v/>
      </c>
      <c r="U1066" s="23" t="str">
        <f t="shared" si="214"/>
        <v/>
      </c>
      <c r="V1066" s="24" t="str">
        <f t="shared" si="215"/>
        <v/>
      </c>
      <c r="W1066" s="23">
        <f t="shared" si="220"/>
        <v>6370</v>
      </c>
      <c r="X1066" s="23" t="str">
        <f t="shared" si="216"/>
        <v/>
      </c>
      <c r="Y1066" s="23" t="str">
        <f t="shared" si="217"/>
        <v/>
      </c>
      <c r="Z1066" s="23" t="str">
        <f t="shared" si="218"/>
        <v/>
      </c>
      <c r="AA1066" s="25" t="str">
        <f>IF($U1066="","",IF(COUNTIF(HC!$C:$C,$U1066)&gt;0,"Y",IF(COUNTIF($U$5:$U1066,$U1066)=1,"N","dup")))</f>
        <v/>
      </c>
    </row>
    <row r="1067" spans="1:27" x14ac:dyDescent="0.3">
      <c r="A1067" s="19" t="str">
        <f>IF(INDEX('Agents Shift'!$B:$B,ROW())="","",INDEX('Agents Shift'!$B:$B,ROW()))</f>
        <v/>
      </c>
      <c r="B1067" s="20" t="str">
        <f>IF($A1067="","",_xlfn.XLOOKUP($A1067,HC!$A:$A,HC!$B:$B,""))</f>
        <v/>
      </c>
      <c r="C1067" s="19" t="str">
        <f>IF($A1067="","",_xlfn.XLOOKUP($A1067,HC!$A:$A,HC!$E:$E,""))</f>
        <v/>
      </c>
      <c r="D1067" s="20" t="str">
        <f>IF($A1067="","",_xlfn.XLOOKUP($A1067,HC!$A:$A,HC!$D:$D,""))</f>
        <v/>
      </c>
      <c r="E1067" s="68" t="str">
        <f>IF(OR($A1067="",$AE$3=""),"",IFERROR(IF(ISBLANK(INDEX('Agents Shift'!$F:$S,MATCH($A1067,'Agents Shift'!$B:$B,0),$AE$3)),"",INDEX('Agents Shift'!$F:$S,MATCH($A1067,'Agents Shift'!$B:$B,0),$AE$3)),""))</f>
        <v/>
      </c>
      <c r="F1067" s="68" t="str">
        <f>IF(OR($A1067="",$AE$3=""),"",IFERROR(IF(ISBLANK(INDEX('Agents Shift'!$F:$S,MATCH($A1067,'Agents Shift'!$B:$B,0),$AE$3+1)),"",INDEX('Agents Shift'!$F:$S,MATCH($A1067,'Agents Shift'!$B:$B,0),$AE$3+1)),""))</f>
        <v/>
      </c>
      <c r="G1067" s="20" t="str">
        <f>IF($A1067="","",_xlfn.XLOOKUP($A1067,HC!$A:$A,HC!$C:$C,""))</f>
        <v/>
      </c>
      <c r="H1067" s="20" t="str">
        <f t="shared" si="208"/>
        <v/>
      </c>
      <c r="I1067" s="19" t="str">
        <f t="shared" si="209"/>
        <v/>
      </c>
      <c r="J1067" s="19" t="str">
        <f>IF(OR($A1067="",$H1067=""),"",IF($H1067="Not in Web Tool","Unmatched",_xlfn.XLOOKUP($H1067,'RAW Data'!$E:$E,'RAW Data'!$F:$F,"Unmapped")))</f>
        <v/>
      </c>
      <c r="K1067" s="19" t="str">
        <f t="shared" si="210"/>
        <v/>
      </c>
      <c r="M1067" s="21" t="str">
        <f t="shared" si="211"/>
        <v/>
      </c>
      <c r="N1067" s="21" t="str">
        <f t="shared" si="212"/>
        <v/>
      </c>
      <c r="P1067" s="22" t="s">
        <v>34</v>
      </c>
      <c r="Q1067" s="23">
        <v>1063</v>
      </c>
      <c r="R1067" s="23" t="str">
        <f>IF($C$3="Live Paste",IF($P1067="","",$P1067&amp;""),IF($AD$3="","",INDEX('Extraction History'!$A$3:$DT$9102,$Q1067,$AD$3)&amp;""))</f>
        <v>Employee State</v>
      </c>
      <c r="S1067" s="23">
        <f t="shared" si="219"/>
        <v>6375</v>
      </c>
      <c r="T1067" s="23" t="str">
        <f t="shared" si="213"/>
        <v/>
      </c>
      <c r="U1067" s="23" t="str">
        <f t="shared" si="214"/>
        <v/>
      </c>
      <c r="V1067" s="24" t="str">
        <f t="shared" si="215"/>
        <v/>
      </c>
      <c r="W1067" s="23">
        <f t="shared" si="220"/>
        <v>6376</v>
      </c>
      <c r="X1067" s="23" t="str">
        <f t="shared" si="216"/>
        <v/>
      </c>
      <c r="Y1067" s="23" t="str">
        <f t="shared" si="217"/>
        <v/>
      </c>
      <c r="Z1067" s="23" t="str">
        <f t="shared" si="218"/>
        <v/>
      </c>
      <c r="AA1067" s="25" t="str">
        <f>IF($U1067="","",IF(COUNTIF(HC!$C:$C,$U1067)&gt;0,"Y",IF(COUNTIF($U$5:$U1067,$U1067)=1,"N","dup")))</f>
        <v/>
      </c>
    </row>
    <row r="1068" spans="1:27" x14ac:dyDescent="0.3">
      <c r="A1068" s="19" t="str">
        <f>IF(INDEX('Agents Shift'!$B:$B,ROW())="","",INDEX('Agents Shift'!$B:$B,ROW()))</f>
        <v/>
      </c>
      <c r="B1068" s="20" t="str">
        <f>IF($A1068="","",_xlfn.XLOOKUP($A1068,HC!$A:$A,HC!$B:$B,""))</f>
        <v/>
      </c>
      <c r="C1068" s="19" t="str">
        <f>IF($A1068="","",_xlfn.XLOOKUP($A1068,HC!$A:$A,HC!$E:$E,""))</f>
        <v/>
      </c>
      <c r="D1068" s="20" t="str">
        <f>IF($A1068="","",_xlfn.XLOOKUP($A1068,HC!$A:$A,HC!$D:$D,""))</f>
        <v/>
      </c>
      <c r="E1068" s="68" t="str">
        <f>IF(OR($A1068="",$AE$3=""),"",IFERROR(IF(ISBLANK(INDEX('Agents Shift'!$F:$S,MATCH($A1068,'Agents Shift'!$B:$B,0),$AE$3)),"",INDEX('Agents Shift'!$F:$S,MATCH($A1068,'Agents Shift'!$B:$B,0),$AE$3)),""))</f>
        <v/>
      </c>
      <c r="F1068" s="68" t="str">
        <f>IF(OR($A1068="",$AE$3=""),"",IFERROR(IF(ISBLANK(INDEX('Agents Shift'!$F:$S,MATCH($A1068,'Agents Shift'!$B:$B,0),$AE$3+1)),"",INDEX('Agents Shift'!$F:$S,MATCH($A1068,'Agents Shift'!$B:$B,0),$AE$3+1)),""))</f>
        <v/>
      </c>
      <c r="G1068" s="20" t="str">
        <f>IF($A1068="","",_xlfn.XLOOKUP($A1068,HC!$A:$A,HC!$C:$C,""))</f>
        <v/>
      </c>
      <c r="H1068" s="20" t="str">
        <f t="shared" si="208"/>
        <v/>
      </c>
      <c r="I1068" s="19" t="str">
        <f t="shared" si="209"/>
        <v/>
      </c>
      <c r="J1068" s="19" t="str">
        <f>IF(OR($A1068="",$H1068=""),"",IF($H1068="Not in Web Tool","Unmatched",_xlfn.XLOOKUP($H1068,'RAW Data'!$E:$E,'RAW Data'!$F:$F,"Unmapped")))</f>
        <v/>
      </c>
      <c r="K1068" s="19" t="str">
        <f t="shared" si="210"/>
        <v/>
      </c>
      <c r="M1068" s="21" t="str">
        <f t="shared" si="211"/>
        <v/>
      </c>
      <c r="N1068" s="21" t="str">
        <f t="shared" si="212"/>
        <v/>
      </c>
      <c r="P1068" s="22" t="s">
        <v>39</v>
      </c>
      <c r="Q1068" s="23">
        <v>1064</v>
      </c>
      <c r="R1068" s="23" t="str">
        <f>IF($C$3="Live Paste",IF($P1068="","",$P1068&amp;""),IF($AD$3="","",INDEX('Extraction History'!$A$3:$DT$9102,$Q1068,$AD$3)&amp;""))</f>
        <v>DA</v>
      </c>
      <c r="S1068" s="23">
        <f t="shared" si="219"/>
        <v>6381</v>
      </c>
      <c r="T1068" s="23" t="str">
        <f t="shared" si="213"/>
        <v/>
      </c>
      <c r="U1068" s="23" t="str">
        <f t="shared" si="214"/>
        <v/>
      </c>
      <c r="V1068" s="24" t="str">
        <f t="shared" si="215"/>
        <v/>
      </c>
      <c r="W1068" s="23">
        <f t="shared" si="220"/>
        <v>6382</v>
      </c>
      <c r="X1068" s="23" t="str">
        <f t="shared" si="216"/>
        <v/>
      </c>
      <c r="Y1068" s="23" t="str">
        <f t="shared" si="217"/>
        <v/>
      </c>
      <c r="Z1068" s="23" t="str">
        <f t="shared" si="218"/>
        <v/>
      </c>
      <c r="AA1068" s="25" t="str">
        <f>IF($U1068="","",IF(COUNTIF(HC!$C:$C,$U1068)&gt;0,"Y",IF(COUNTIF($U$5:$U1068,$U1068)=1,"N","dup")))</f>
        <v/>
      </c>
    </row>
    <row r="1069" spans="1:27" x14ac:dyDescent="0.3">
      <c r="A1069" s="19" t="str">
        <f>IF(INDEX('Agents Shift'!$B:$B,ROW())="","",INDEX('Agents Shift'!$B:$B,ROW()))</f>
        <v/>
      </c>
      <c r="B1069" s="20" t="str">
        <f>IF($A1069="","",_xlfn.XLOOKUP($A1069,HC!$A:$A,HC!$B:$B,""))</f>
        <v/>
      </c>
      <c r="C1069" s="19" t="str">
        <f>IF($A1069="","",_xlfn.XLOOKUP($A1069,HC!$A:$A,HC!$E:$E,""))</f>
        <v/>
      </c>
      <c r="D1069" s="20" t="str">
        <f>IF($A1069="","",_xlfn.XLOOKUP($A1069,HC!$A:$A,HC!$D:$D,""))</f>
        <v/>
      </c>
      <c r="E1069" s="68" t="str">
        <f>IF(OR($A1069="",$AE$3=""),"",IFERROR(IF(ISBLANK(INDEX('Agents Shift'!$F:$S,MATCH($A1069,'Agents Shift'!$B:$B,0),$AE$3)),"",INDEX('Agents Shift'!$F:$S,MATCH($A1069,'Agents Shift'!$B:$B,0),$AE$3)),""))</f>
        <v/>
      </c>
      <c r="F1069" s="68" t="str">
        <f>IF(OR($A1069="",$AE$3=""),"",IFERROR(IF(ISBLANK(INDEX('Agents Shift'!$F:$S,MATCH($A1069,'Agents Shift'!$B:$B,0),$AE$3+1)),"",INDEX('Agents Shift'!$F:$S,MATCH($A1069,'Agents Shift'!$B:$B,0),$AE$3+1)),""))</f>
        <v/>
      </c>
      <c r="G1069" s="20" t="str">
        <f>IF($A1069="","",_xlfn.XLOOKUP($A1069,HC!$A:$A,HC!$C:$C,""))</f>
        <v/>
      </c>
      <c r="H1069" s="20" t="str">
        <f t="shared" si="208"/>
        <v/>
      </c>
      <c r="I1069" s="19" t="str">
        <f t="shared" si="209"/>
        <v/>
      </c>
      <c r="J1069" s="19" t="str">
        <f>IF(OR($A1069="",$H1069=""),"",IF($H1069="Not in Web Tool","Unmatched",_xlfn.XLOOKUP($H1069,'RAW Data'!$E:$E,'RAW Data'!$F:$F,"Unmapped")))</f>
        <v/>
      </c>
      <c r="K1069" s="19" t="str">
        <f t="shared" si="210"/>
        <v/>
      </c>
      <c r="M1069" s="21" t="str">
        <f t="shared" si="211"/>
        <v/>
      </c>
      <c r="N1069" s="21" t="str">
        <f t="shared" si="212"/>
        <v/>
      </c>
      <c r="P1069" s="22" t="s">
        <v>525</v>
      </c>
      <c r="Q1069" s="23">
        <v>1065</v>
      </c>
      <c r="R1069" s="23" t="str">
        <f>IF($C$3="Live Paste",IF($P1069="","",$P1069&amp;""),IF($AD$3="","",INDEX('Extraction History'!$A$3:$DT$9102,$Q1069,$AD$3)&amp;""))</f>
        <v>Dummy_USR 3 29144</v>
      </c>
      <c r="S1069" s="23">
        <f t="shared" si="219"/>
        <v>6387</v>
      </c>
      <c r="T1069" s="23" t="str">
        <f t="shared" si="213"/>
        <v/>
      </c>
      <c r="U1069" s="23" t="str">
        <f t="shared" si="214"/>
        <v/>
      </c>
      <c r="V1069" s="24" t="str">
        <f t="shared" si="215"/>
        <v/>
      </c>
      <c r="W1069" s="23">
        <f t="shared" si="220"/>
        <v>6388</v>
      </c>
      <c r="X1069" s="23" t="str">
        <f t="shared" si="216"/>
        <v/>
      </c>
      <c r="Y1069" s="23" t="str">
        <f t="shared" si="217"/>
        <v/>
      </c>
      <c r="Z1069" s="23" t="str">
        <f t="shared" si="218"/>
        <v/>
      </c>
      <c r="AA1069" s="25" t="str">
        <f>IF($U1069="","",IF(COUNTIF(HC!$C:$C,$U1069)&gt;0,"Y",IF(COUNTIF($U$5:$U1069,$U1069)=1,"N","dup")))</f>
        <v/>
      </c>
    </row>
    <row r="1070" spans="1:27" x14ac:dyDescent="0.3">
      <c r="A1070" s="19" t="str">
        <f>IF(INDEX('Agents Shift'!$B:$B,ROW())="","",INDEX('Agents Shift'!$B:$B,ROW()))</f>
        <v/>
      </c>
      <c r="B1070" s="20" t="str">
        <f>IF($A1070="","",_xlfn.XLOOKUP($A1070,HC!$A:$A,HC!$B:$B,""))</f>
        <v/>
      </c>
      <c r="C1070" s="19" t="str">
        <f>IF($A1070="","",_xlfn.XLOOKUP($A1070,HC!$A:$A,HC!$E:$E,""))</f>
        <v/>
      </c>
      <c r="D1070" s="20" t="str">
        <f>IF($A1070="","",_xlfn.XLOOKUP($A1070,HC!$A:$A,HC!$D:$D,""))</f>
        <v/>
      </c>
      <c r="E1070" s="68" t="str">
        <f>IF(OR($A1070="",$AE$3=""),"",IFERROR(IF(ISBLANK(INDEX('Agents Shift'!$F:$S,MATCH($A1070,'Agents Shift'!$B:$B,0),$AE$3)),"",INDEX('Agents Shift'!$F:$S,MATCH($A1070,'Agents Shift'!$B:$B,0),$AE$3)),""))</f>
        <v/>
      </c>
      <c r="F1070" s="68" t="str">
        <f>IF(OR($A1070="",$AE$3=""),"",IFERROR(IF(ISBLANK(INDEX('Agents Shift'!$F:$S,MATCH($A1070,'Agents Shift'!$B:$B,0),$AE$3+1)),"",INDEX('Agents Shift'!$F:$S,MATCH($A1070,'Agents Shift'!$B:$B,0),$AE$3+1)),""))</f>
        <v/>
      </c>
      <c r="G1070" s="20" t="str">
        <f>IF($A1070="","",_xlfn.XLOOKUP($A1070,HC!$A:$A,HC!$C:$C,""))</f>
        <v/>
      </c>
      <c r="H1070" s="20" t="str">
        <f t="shared" si="208"/>
        <v/>
      </c>
      <c r="I1070" s="19" t="str">
        <f t="shared" si="209"/>
        <v/>
      </c>
      <c r="J1070" s="19" t="str">
        <f>IF(OR($A1070="",$H1070=""),"",IF($H1070="Not in Web Tool","Unmatched",_xlfn.XLOOKUP($H1070,'RAW Data'!$E:$E,'RAW Data'!$F:$F,"Unmapped")))</f>
        <v/>
      </c>
      <c r="K1070" s="19" t="str">
        <f t="shared" si="210"/>
        <v/>
      </c>
      <c r="M1070" s="21" t="str">
        <f t="shared" si="211"/>
        <v/>
      </c>
      <c r="N1070" s="21" t="str">
        <f t="shared" si="212"/>
        <v/>
      </c>
      <c r="P1070" s="22" t="s">
        <v>526</v>
      </c>
      <c r="Q1070" s="23">
        <v>1066</v>
      </c>
      <c r="R1070" s="23" t="str">
        <f>IF($C$3="Live Paste",IF($P1070="","",$P1070&amp;""),IF($AD$3="","",INDEX('Extraction History'!$A$3:$DT$9102,$Q1070,$AD$3)&amp;""))</f>
        <v>Ops · 02:26:02</v>
      </c>
      <c r="S1070" s="23">
        <f t="shared" si="219"/>
        <v>6393</v>
      </c>
      <c r="T1070" s="23" t="str">
        <f t="shared" si="213"/>
        <v/>
      </c>
      <c r="U1070" s="23" t="str">
        <f t="shared" si="214"/>
        <v/>
      </c>
      <c r="V1070" s="24" t="str">
        <f t="shared" si="215"/>
        <v/>
      </c>
      <c r="W1070" s="23">
        <f t="shared" si="220"/>
        <v>6394</v>
      </c>
      <c r="X1070" s="23" t="str">
        <f t="shared" si="216"/>
        <v/>
      </c>
      <c r="Y1070" s="23" t="str">
        <f t="shared" si="217"/>
        <v/>
      </c>
      <c r="Z1070" s="23" t="str">
        <f t="shared" si="218"/>
        <v/>
      </c>
      <c r="AA1070" s="25" t="str">
        <f>IF($U1070="","",IF(COUNTIF(HC!$C:$C,$U1070)&gt;0,"Y",IF(COUNTIF($U$5:$U1070,$U1070)=1,"N","dup")))</f>
        <v/>
      </c>
    </row>
    <row r="1071" spans="1:27" x14ac:dyDescent="0.3">
      <c r="A1071" s="19" t="str">
        <f>IF(INDEX('Agents Shift'!$B:$B,ROW())="","",INDEX('Agents Shift'!$B:$B,ROW()))</f>
        <v/>
      </c>
      <c r="B1071" s="20" t="str">
        <f>IF($A1071="","",_xlfn.XLOOKUP($A1071,HC!$A:$A,HC!$B:$B,""))</f>
        <v/>
      </c>
      <c r="C1071" s="19" t="str">
        <f>IF($A1071="","",_xlfn.XLOOKUP($A1071,HC!$A:$A,HC!$E:$E,""))</f>
        <v/>
      </c>
      <c r="D1071" s="20" t="str">
        <f>IF($A1071="","",_xlfn.XLOOKUP($A1071,HC!$A:$A,HC!$D:$D,""))</f>
        <v/>
      </c>
      <c r="E1071" s="68" t="str">
        <f>IF(OR($A1071="",$AE$3=""),"",IFERROR(IF(ISBLANK(INDEX('Agents Shift'!$F:$S,MATCH($A1071,'Agents Shift'!$B:$B,0),$AE$3)),"",INDEX('Agents Shift'!$F:$S,MATCH($A1071,'Agents Shift'!$B:$B,0),$AE$3)),""))</f>
        <v/>
      </c>
      <c r="F1071" s="68" t="str">
        <f>IF(OR($A1071="",$AE$3=""),"",IFERROR(IF(ISBLANK(INDEX('Agents Shift'!$F:$S,MATCH($A1071,'Agents Shift'!$B:$B,0),$AE$3+1)),"",INDEX('Agents Shift'!$F:$S,MATCH($A1071,'Agents Shift'!$B:$B,0),$AE$3+1)),""))</f>
        <v/>
      </c>
      <c r="G1071" s="20" t="str">
        <f>IF($A1071="","",_xlfn.XLOOKUP($A1071,HC!$A:$A,HC!$C:$C,""))</f>
        <v/>
      </c>
      <c r="H1071" s="20" t="str">
        <f t="shared" si="208"/>
        <v/>
      </c>
      <c r="I1071" s="19" t="str">
        <f t="shared" si="209"/>
        <v/>
      </c>
      <c r="J1071" s="19" t="str">
        <f>IF(OR($A1071="",$H1071=""),"",IF($H1071="Not in Web Tool","Unmatched",_xlfn.XLOOKUP($H1071,'RAW Data'!$E:$E,'RAW Data'!$F:$F,"Unmapped")))</f>
        <v/>
      </c>
      <c r="K1071" s="19" t="str">
        <f t="shared" si="210"/>
        <v/>
      </c>
      <c r="M1071" s="21" t="str">
        <f t="shared" si="211"/>
        <v/>
      </c>
      <c r="N1071" s="21" t="str">
        <f t="shared" si="212"/>
        <v/>
      </c>
      <c r="P1071" s="22" t="s">
        <v>433</v>
      </c>
      <c r="Q1071" s="23">
        <v>1067</v>
      </c>
      <c r="R1071" s="23" t="str">
        <f>IF($C$3="Live Paste",IF($P1071="","",$P1071&amp;""),IF($AD$3="","",INDEX('Extraction History'!$A$3:$DT$9102,$Q1071,$AD$3)&amp;""))</f>
        <v> 0</v>
      </c>
      <c r="S1071" s="23">
        <f t="shared" si="219"/>
        <v>6399</v>
      </c>
      <c r="T1071" s="23" t="str">
        <f t="shared" si="213"/>
        <v/>
      </c>
      <c r="U1071" s="23" t="str">
        <f t="shared" si="214"/>
        <v/>
      </c>
      <c r="V1071" s="24" t="str">
        <f t="shared" si="215"/>
        <v/>
      </c>
      <c r="W1071" s="23">
        <f t="shared" si="220"/>
        <v>6400</v>
      </c>
      <c r="X1071" s="23" t="str">
        <f t="shared" si="216"/>
        <v/>
      </c>
      <c r="Y1071" s="23" t="str">
        <f t="shared" si="217"/>
        <v/>
      </c>
      <c r="Z1071" s="23" t="str">
        <f t="shared" si="218"/>
        <v/>
      </c>
      <c r="AA1071" s="25" t="str">
        <f>IF($U1071="","",IF(COUNTIF(HC!$C:$C,$U1071)&gt;0,"Y",IF(COUNTIF($U$5:$U1071,$U1071)=1,"N","dup")))</f>
        <v/>
      </c>
    </row>
    <row r="1072" spans="1:27" x14ac:dyDescent="0.3">
      <c r="A1072" s="19" t="str">
        <f>IF(INDEX('Agents Shift'!$B:$B,ROW())="","",INDEX('Agents Shift'!$B:$B,ROW()))</f>
        <v/>
      </c>
      <c r="B1072" s="20" t="str">
        <f>IF($A1072="","",_xlfn.XLOOKUP($A1072,HC!$A:$A,HC!$B:$B,""))</f>
        <v/>
      </c>
      <c r="C1072" s="19" t="str">
        <f>IF($A1072="","",_xlfn.XLOOKUP($A1072,HC!$A:$A,HC!$E:$E,""))</f>
        <v/>
      </c>
      <c r="D1072" s="20" t="str">
        <f>IF($A1072="","",_xlfn.XLOOKUP($A1072,HC!$A:$A,HC!$D:$D,""))</f>
        <v/>
      </c>
      <c r="E1072" s="68" t="str">
        <f>IF(OR($A1072="",$AE$3=""),"",IFERROR(IF(ISBLANK(INDEX('Agents Shift'!$F:$S,MATCH($A1072,'Agents Shift'!$B:$B,0),$AE$3)),"",INDEX('Agents Shift'!$F:$S,MATCH($A1072,'Agents Shift'!$B:$B,0),$AE$3)),""))</f>
        <v/>
      </c>
      <c r="F1072" s="68" t="str">
        <f>IF(OR($A1072="",$AE$3=""),"",IFERROR(IF(ISBLANK(INDEX('Agents Shift'!$F:$S,MATCH($A1072,'Agents Shift'!$B:$B,0),$AE$3+1)),"",INDEX('Agents Shift'!$F:$S,MATCH($A1072,'Agents Shift'!$B:$B,0),$AE$3+1)),""))</f>
        <v/>
      </c>
      <c r="G1072" s="20" t="str">
        <f>IF($A1072="","",_xlfn.XLOOKUP($A1072,HC!$A:$A,HC!$C:$C,""))</f>
        <v/>
      </c>
      <c r="H1072" s="20" t="str">
        <f t="shared" si="208"/>
        <v/>
      </c>
      <c r="I1072" s="19" t="str">
        <f t="shared" si="209"/>
        <v/>
      </c>
      <c r="J1072" s="19" t="str">
        <f>IF(OR($A1072="",$H1072=""),"",IF($H1072="Not in Web Tool","Unmatched",_xlfn.XLOOKUP($H1072,'RAW Data'!$E:$E,'RAW Data'!$F:$F,"Unmapped")))</f>
        <v/>
      </c>
      <c r="K1072" s="19" t="str">
        <f t="shared" si="210"/>
        <v/>
      </c>
      <c r="M1072" s="21" t="str">
        <f t="shared" si="211"/>
        <v/>
      </c>
      <c r="N1072" s="21" t="str">
        <f t="shared" si="212"/>
        <v/>
      </c>
      <c r="P1072" s="22" t="s">
        <v>527</v>
      </c>
      <c r="Q1072" s="23">
        <v>1068</v>
      </c>
      <c r="R1072" s="23" t="str">
        <f>IF($C$3="Live Paste",IF($P1072="","",$P1072&amp;""),IF($AD$3="","",INDEX('Extraction History'!$A$3:$DT$9102,$Q1072,$AD$3)&amp;""))</f>
        <v> --:--:--  --:--:-- 9 June 2026 08:58 · 07:01:06</v>
      </c>
      <c r="S1072" s="23">
        <f t="shared" si="219"/>
        <v>6405</v>
      </c>
      <c r="T1072" s="23" t="str">
        <f t="shared" si="213"/>
        <v/>
      </c>
      <c r="U1072" s="23" t="str">
        <f t="shared" si="214"/>
        <v/>
      </c>
      <c r="V1072" s="24" t="str">
        <f t="shared" si="215"/>
        <v/>
      </c>
      <c r="W1072" s="23">
        <f t="shared" si="220"/>
        <v>6406</v>
      </c>
      <c r="X1072" s="23" t="str">
        <f t="shared" si="216"/>
        <v/>
      </c>
      <c r="Y1072" s="23" t="str">
        <f t="shared" si="217"/>
        <v/>
      </c>
      <c r="Z1072" s="23" t="str">
        <f t="shared" si="218"/>
        <v/>
      </c>
      <c r="AA1072" s="25" t="str">
        <f>IF($U1072="","",IF(COUNTIF(HC!$C:$C,$U1072)&gt;0,"Y",IF(COUNTIF($U$5:$U1072,$U1072)=1,"N","dup")))</f>
        <v/>
      </c>
    </row>
    <row r="1073" spans="1:27" x14ac:dyDescent="0.3">
      <c r="A1073" s="19" t="str">
        <f>IF(INDEX('Agents Shift'!$B:$B,ROW())="","",INDEX('Agents Shift'!$B:$B,ROW()))</f>
        <v/>
      </c>
      <c r="B1073" s="20" t="str">
        <f>IF($A1073="","",_xlfn.XLOOKUP($A1073,HC!$A:$A,HC!$B:$B,""))</f>
        <v/>
      </c>
      <c r="C1073" s="19" t="str">
        <f>IF($A1073="","",_xlfn.XLOOKUP($A1073,HC!$A:$A,HC!$E:$E,""))</f>
        <v/>
      </c>
      <c r="D1073" s="20" t="str">
        <f>IF($A1073="","",_xlfn.XLOOKUP($A1073,HC!$A:$A,HC!$D:$D,""))</f>
        <v/>
      </c>
      <c r="E1073" s="68" t="str">
        <f>IF(OR($A1073="",$AE$3=""),"",IFERROR(IF(ISBLANK(INDEX('Agents Shift'!$F:$S,MATCH($A1073,'Agents Shift'!$B:$B,0),$AE$3)),"",INDEX('Agents Shift'!$F:$S,MATCH($A1073,'Agents Shift'!$B:$B,0),$AE$3)),""))</f>
        <v/>
      </c>
      <c r="F1073" s="68" t="str">
        <f>IF(OR($A1073="",$AE$3=""),"",IFERROR(IF(ISBLANK(INDEX('Agents Shift'!$F:$S,MATCH($A1073,'Agents Shift'!$B:$B,0),$AE$3+1)),"",INDEX('Agents Shift'!$F:$S,MATCH($A1073,'Agents Shift'!$B:$B,0),$AE$3+1)),""))</f>
        <v/>
      </c>
      <c r="G1073" s="20" t="str">
        <f>IF($A1073="","",_xlfn.XLOOKUP($A1073,HC!$A:$A,HC!$C:$C,""))</f>
        <v/>
      </c>
      <c r="H1073" s="20" t="str">
        <f t="shared" si="208"/>
        <v/>
      </c>
      <c r="I1073" s="19" t="str">
        <f t="shared" si="209"/>
        <v/>
      </c>
      <c r="J1073" s="19" t="str">
        <f>IF(OR($A1073="",$H1073=""),"",IF($H1073="Not in Web Tool","Unmatched",_xlfn.XLOOKUP($H1073,'RAW Data'!$E:$E,'RAW Data'!$F:$F,"Unmapped")))</f>
        <v/>
      </c>
      <c r="K1073" s="19" t="str">
        <f t="shared" si="210"/>
        <v/>
      </c>
      <c r="M1073" s="21" t="str">
        <f t="shared" si="211"/>
        <v/>
      </c>
      <c r="N1073" s="21" t="str">
        <f t="shared" si="212"/>
        <v/>
      </c>
      <c r="P1073" s="22" t="s">
        <v>34</v>
      </c>
      <c r="Q1073" s="23">
        <v>1069</v>
      </c>
      <c r="R1073" s="23" t="str">
        <f>IF($C$3="Live Paste",IF($P1073="","",$P1073&amp;""),IF($AD$3="","",INDEX('Extraction History'!$A$3:$DT$9102,$Q1073,$AD$3)&amp;""))</f>
        <v>Employee State</v>
      </c>
      <c r="S1073" s="23">
        <f t="shared" si="219"/>
        <v>6411</v>
      </c>
      <c r="T1073" s="23" t="str">
        <f t="shared" si="213"/>
        <v/>
      </c>
      <c r="U1073" s="23" t="str">
        <f t="shared" si="214"/>
        <v/>
      </c>
      <c r="V1073" s="24" t="str">
        <f t="shared" si="215"/>
        <v/>
      </c>
      <c r="W1073" s="23">
        <f t="shared" si="220"/>
        <v>6412</v>
      </c>
      <c r="X1073" s="23" t="str">
        <f t="shared" si="216"/>
        <v/>
      </c>
      <c r="Y1073" s="23" t="str">
        <f t="shared" si="217"/>
        <v/>
      </c>
      <c r="Z1073" s="23" t="str">
        <f t="shared" si="218"/>
        <v/>
      </c>
      <c r="AA1073" s="25" t="str">
        <f>IF($U1073="","",IF(COUNTIF(HC!$C:$C,$U1073)&gt;0,"Y",IF(COUNTIF($U$5:$U1073,$U1073)=1,"N","dup")))</f>
        <v/>
      </c>
    </row>
    <row r="1074" spans="1:27" x14ac:dyDescent="0.3">
      <c r="A1074" s="19" t="str">
        <f>IF(INDEX('Agents Shift'!$B:$B,ROW())="","",INDEX('Agents Shift'!$B:$B,ROW()))</f>
        <v/>
      </c>
      <c r="B1074" s="20" t="str">
        <f>IF($A1074="","",_xlfn.XLOOKUP($A1074,HC!$A:$A,HC!$B:$B,""))</f>
        <v/>
      </c>
      <c r="C1074" s="19" t="str">
        <f>IF($A1074="","",_xlfn.XLOOKUP($A1074,HC!$A:$A,HC!$E:$E,""))</f>
        <v/>
      </c>
      <c r="D1074" s="20" t="str">
        <f>IF($A1074="","",_xlfn.XLOOKUP($A1074,HC!$A:$A,HC!$D:$D,""))</f>
        <v/>
      </c>
      <c r="E1074" s="68" t="str">
        <f>IF(OR($A1074="",$AE$3=""),"",IFERROR(IF(ISBLANK(INDEX('Agents Shift'!$F:$S,MATCH($A1074,'Agents Shift'!$B:$B,0),$AE$3)),"",INDEX('Agents Shift'!$F:$S,MATCH($A1074,'Agents Shift'!$B:$B,0),$AE$3)),""))</f>
        <v/>
      </c>
      <c r="F1074" s="68" t="str">
        <f>IF(OR($A1074="",$AE$3=""),"",IFERROR(IF(ISBLANK(INDEX('Agents Shift'!$F:$S,MATCH($A1074,'Agents Shift'!$B:$B,0),$AE$3+1)),"",INDEX('Agents Shift'!$F:$S,MATCH($A1074,'Agents Shift'!$B:$B,0),$AE$3+1)),""))</f>
        <v/>
      </c>
      <c r="G1074" s="20" t="str">
        <f>IF($A1074="","",_xlfn.XLOOKUP($A1074,HC!$A:$A,HC!$C:$C,""))</f>
        <v/>
      </c>
      <c r="H1074" s="20" t="str">
        <f t="shared" si="208"/>
        <v/>
      </c>
      <c r="I1074" s="19" t="str">
        <f t="shared" si="209"/>
        <v/>
      </c>
      <c r="J1074" s="19" t="str">
        <f>IF(OR($A1074="",$H1074=""),"",IF($H1074="Not in Web Tool","Unmatched",_xlfn.XLOOKUP($H1074,'RAW Data'!$E:$E,'RAW Data'!$F:$F,"Unmapped")))</f>
        <v/>
      </c>
      <c r="K1074" s="19" t="str">
        <f t="shared" si="210"/>
        <v/>
      </c>
      <c r="M1074" s="21" t="str">
        <f t="shared" si="211"/>
        <v/>
      </c>
      <c r="N1074" s="21" t="str">
        <f t="shared" si="212"/>
        <v/>
      </c>
      <c r="P1074" s="22" t="s">
        <v>39</v>
      </c>
      <c r="Q1074" s="23">
        <v>1070</v>
      </c>
      <c r="R1074" s="23" t="str">
        <f>IF($C$3="Live Paste",IF($P1074="","",$P1074&amp;""),IF($AD$3="","",INDEX('Extraction History'!$A$3:$DT$9102,$Q1074,$AD$3)&amp;""))</f>
        <v>DA</v>
      </c>
      <c r="S1074" s="23">
        <f t="shared" si="219"/>
        <v>6417</v>
      </c>
      <c r="T1074" s="23" t="str">
        <f t="shared" si="213"/>
        <v/>
      </c>
      <c r="U1074" s="23" t="str">
        <f t="shared" si="214"/>
        <v/>
      </c>
      <c r="V1074" s="24" t="str">
        <f t="shared" si="215"/>
        <v/>
      </c>
      <c r="W1074" s="23">
        <f t="shared" si="220"/>
        <v>6418</v>
      </c>
      <c r="X1074" s="23" t="str">
        <f t="shared" si="216"/>
        <v/>
      </c>
      <c r="Y1074" s="23" t="str">
        <f t="shared" si="217"/>
        <v/>
      </c>
      <c r="Z1074" s="23" t="str">
        <f t="shared" si="218"/>
        <v/>
      </c>
      <c r="AA1074" s="25" t="str">
        <f>IF($U1074="","",IF(COUNTIF(HC!$C:$C,$U1074)&gt;0,"Y",IF(COUNTIF($U$5:$U1074,$U1074)=1,"N","dup")))</f>
        <v/>
      </c>
    </row>
    <row r="1075" spans="1:27" x14ac:dyDescent="0.3">
      <c r="A1075" s="19" t="str">
        <f>IF(INDEX('Agents Shift'!$B:$B,ROW())="","",INDEX('Agents Shift'!$B:$B,ROW()))</f>
        <v/>
      </c>
      <c r="B1075" s="20" t="str">
        <f>IF($A1075="","",_xlfn.XLOOKUP($A1075,HC!$A:$A,HC!$B:$B,""))</f>
        <v/>
      </c>
      <c r="C1075" s="19" t="str">
        <f>IF($A1075="","",_xlfn.XLOOKUP($A1075,HC!$A:$A,HC!$E:$E,""))</f>
        <v/>
      </c>
      <c r="D1075" s="20" t="str">
        <f>IF($A1075="","",_xlfn.XLOOKUP($A1075,HC!$A:$A,HC!$D:$D,""))</f>
        <v/>
      </c>
      <c r="E1075" s="68" t="str">
        <f>IF(OR($A1075="",$AE$3=""),"",IFERROR(IF(ISBLANK(INDEX('Agents Shift'!$F:$S,MATCH($A1075,'Agents Shift'!$B:$B,0),$AE$3)),"",INDEX('Agents Shift'!$F:$S,MATCH($A1075,'Agents Shift'!$B:$B,0),$AE$3)),""))</f>
        <v/>
      </c>
      <c r="F1075" s="68" t="str">
        <f>IF(OR($A1075="",$AE$3=""),"",IFERROR(IF(ISBLANK(INDEX('Agents Shift'!$F:$S,MATCH($A1075,'Agents Shift'!$B:$B,0),$AE$3+1)),"",INDEX('Agents Shift'!$F:$S,MATCH($A1075,'Agents Shift'!$B:$B,0),$AE$3+1)),""))</f>
        <v/>
      </c>
      <c r="G1075" s="20" t="str">
        <f>IF($A1075="","",_xlfn.XLOOKUP($A1075,HC!$A:$A,HC!$C:$C,""))</f>
        <v/>
      </c>
      <c r="H1075" s="20" t="str">
        <f t="shared" si="208"/>
        <v/>
      </c>
      <c r="I1075" s="19" t="str">
        <f t="shared" si="209"/>
        <v/>
      </c>
      <c r="J1075" s="19" t="str">
        <f>IF(OR($A1075="",$H1075=""),"",IF($H1075="Not in Web Tool","Unmatched",_xlfn.XLOOKUP($H1075,'RAW Data'!$E:$E,'RAW Data'!$F:$F,"Unmapped")))</f>
        <v/>
      </c>
      <c r="K1075" s="19" t="str">
        <f t="shared" si="210"/>
        <v/>
      </c>
      <c r="M1075" s="21" t="str">
        <f t="shared" si="211"/>
        <v/>
      </c>
      <c r="N1075" s="21" t="str">
        <f t="shared" si="212"/>
        <v/>
      </c>
      <c r="P1075" s="22" t="s">
        <v>528</v>
      </c>
      <c r="Q1075" s="23">
        <v>1071</v>
      </c>
      <c r="R1075" s="23" t="str">
        <f>IF($C$3="Live Paste",IF($P1075="","",$P1075&amp;""),IF($AD$3="","",INDEX('Extraction History'!$A$3:$DT$9102,$Q1075,$AD$3)&amp;""))</f>
        <v>Dummy_USR 2 20041</v>
      </c>
      <c r="S1075" s="23">
        <f t="shared" si="219"/>
        <v>6423</v>
      </c>
      <c r="T1075" s="23" t="str">
        <f t="shared" si="213"/>
        <v/>
      </c>
      <c r="U1075" s="23" t="str">
        <f t="shared" si="214"/>
        <v/>
      </c>
      <c r="V1075" s="24" t="str">
        <f t="shared" si="215"/>
        <v/>
      </c>
      <c r="W1075" s="23">
        <f t="shared" si="220"/>
        <v>6424</v>
      </c>
      <c r="X1075" s="23" t="str">
        <f t="shared" si="216"/>
        <v/>
      </c>
      <c r="Y1075" s="23" t="str">
        <f t="shared" si="217"/>
        <v/>
      </c>
      <c r="Z1075" s="23" t="str">
        <f t="shared" si="218"/>
        <v/>
      </c>
      <c r="AA1075" s="25" t="str">
        <f>IF($U1075="","",IF(COUNTIF(HC!$C:$C,$U1075)&gt;0,"Y",IF(COUNTIF($U$5:$U1075,$U1075)=1,"N","dup")))</f>
        <v/>
      </c>
    </row>
    <row r="1076" spans="1:27" x14ac:dyDescent="0.3">
      <c r="A1076" s="19" t="str">
        <f>IF(INDEX('Agents Shift'!$B:$B,ROW())="","",INDEX('Agents Shift'!$B:$B,ROW()))</f>
        <v/>
      </c>
      <c r="B1076" s="20" t="str">
        <f>IF($A1076="","",_xlfn.XLOOKUP($A1076,HC!$A:$A,HC!$B:$B,""))</f>
        <v/>
      </c>
      <c r="C1076" s="19" t="str">
        <f>IF($A1076="","",_xlfn.XLOOKUP($A1076,HC!$A:$A,HC!$E:$E,""))</f>
        <v/>
      </c>
      <c r="D1076" s="20" t="str">
        <f>IF($A1076="","",_xlfn.XLOOKUP($A1076,HC!$A:$A,HC!$D:$D,""))</f>
        <v/>
      </c>
      <c r="E1076" s="68" t="str">
        <f>IF(OR($A1076="",$AE$3=""),"",IFERROR(IF(ISBLANK(INDEX('Agents Shift'!$F:$S,MATCH($A1076,'Agents Shift'!$B:$B,0),$AE$3)),"",INDEX('Agents Shift'!$F:$S,MATCH($A1076,'Agents Shift'!$B:$B,0),$AE$3)),""))</f>
        <v/>
      </c>
      <c r="F1076" s="68" t="str">
        <f>IF(OR($A1076="",$AE$3=""),"",IFERROR(IF(ISBLANK(INDEX('Agents Shift'!$F:$S,MATCH($A1076,'Agents Shift'!$B:$B,0),$AE$3+1)),"",INDEX('Agents Shift'!$F:$S,MATCH($A1076,'Agents Shift'!$B:$B,0),$AE$3+1)),""))</f>
        <v/>
      </c>
      <c r="G1076" s="20" t="str">
        <f>IF($A1076="","",_xlfn.XLOOKUP($A1076,HC!$A:$A,HC!$C:$C,""))</f>
        <v/>
      </c>
      <c r="H1076" s="20" t="str">
        <f t="shared" si="208"/>
        <v/>
      </c>
      <c r="I1076" s="19" t="str">
        <f t="shared" si="209"/>
        <v/>
      </c>
      <c r="J1076" s="19" t="str">
        <f>IF(OR($A1076="",$H1076=""),"",IF($H1076="Not in Web Tool","Unmatched",_xlfn.XLOOKUP($H1076,'RAW Data'!$E:$E,'RAW Data'!$F:$F,"Unmapped")))</f>
        <v/>
      </c>
      <c r="K1076" s="19" t="str">
        <f t="shared" si="210"/>
        <v/>
      </c>
      <c r="M1076" s="21" t="str">
        <f t="shared" si="211"/>
        <v/>
      </c>
      <c r="N1076" s="21" t="str">
        <f t="shared" si="212"/>
        <v/>
      </c>
      <c r="P1076" s="22" t="s">
        <v>529</v>
      </c>
      <c r="Q1076" s="23">
        <v>1072</v>
      </c>
      <c r="R1076" s="23" t="str">
        <f>IF($C$3="Live Paste",IF($P1076="","",$P1076&amp;""),IF($AD$3="","",INDEX('Extraction History'!$A$3:$DT$9102,$Q1076,$AD$3)&amp;""))</f>
        <v>Available · 06:39</v>
      </c>
      <c r="S1076" s="23">
        <f t="shared" si="219"/>
        <v>6429</v>
      </c>
      <c r="T1076" s="23" t="str">
        <f t="shared" si="213"/>
        <v/>
      </c>
      <c r="U1076" s="23" t="str">
        <f t="shared" si="214"/>
        <v/>
      </c>
      <c r="V1076" s="24" t="str">
        <f t="shared" si="215"/>
        <v/>
      </c>
      <c r="W1076" s="23">
        <f t="shared" si="220"/>
        <v>6430</v>
      </c>
      <c r="X1076" s="23" t="str">
        <f t="shared" si="216"/>
        <v/>
      </c>
      <c r="Y1076" s="23" t="str">
        <f t="shared" si="217"/>
        <v/>
      </c>
      <c r="Z1076" s="23" t="str">
        <f t="shared" si="218"/>
        <v/>
      </c>
      <c r="AA1076" s="25" t="str">
        <f>IF($U1076="","",IF(COUNTIF(HC!$C:$C,$U1076)&gt;0,"Y",IF(COUNTIF($U$5:$U1076,$U1076)=1,"N","dup")))</f>
        <v/>
      </c>
    </row>
    <row r="1077" spans="1:27" x14ac:dyDescent="0.3">
      <c r="A1077" s="19" t="str">
        <f>IF(INDEX('Agents Shift'!$B:$B,ROW())="","",INDEX('Agents Shift'!$B:$B,ROW()))</f>
        <v/>
      </c>
      <c r="B1077" s="20" t="str">
        <f>IF($A1077="","",_xlfn.XLOOKUP($A1077,HC!$A:$A,HC!$B:$B,""))</f>
        <v/>
      </c>
      <c r="C1077" s="19" t="str">
        <f>IF($A1077="","",_xlfn.XLOOKUP($A1077,HC!$A:$A,HC!$E:$E,""))</f>
        <v/>
      </c>
      <c r="D1077" s="20" t="str">
        <f>IF($A1077="","",_xlfn.XLOOKUP($A1077,HC!$A:$A,HC!$D:$D,""))</f>
        <v/>
      </c>
      <c r="E1077" s="68" t="str">
        <f>IF(OR($A1077="",$AE$3=""),"",IFERROR(IF(ISBLANK(INDEX('Agents Shift'!$F:$S,MATCH($A1077,'Agents Shift'!$B:$B,0),$AE$3)),"",INDEX('Agents Shift'!$F:$S,MATCH($A1077,'Agents Shift'!$B:$B,0),$AE$3)),""))</f>
        <v/>
      </c>
      <c r="F1077" s="68" t="str">
        <f>IF(OR($A1077="",$AE$3=""),"",IFERROR(IF(ISBLANK(INDEX('Agents Shift'!$F:$S,MATCH($A1077,'Agents Shift'!$B:$B,0),$AE$3+1)),"",INDEX('Agents Shift'!$F:$S,MATCH($A1077,'Agents Shift'!$B:$B,0),$AE$3+1)),""))</f>
        <v/>
      </c>
      <c r="G1077" s="20" t="str">
        <f>IF($A1077="","",_xlfn.XLOOKUP($A1077,HC!$A:$A,HC!$C:$C,""))</f>
        <v/>
      </c>
      <c r="H1077" s="20" t="str">
        <f t="shared" si="208"/>
        <v/>
      </c>
      <c r="I1077" s="19" t="str">
        <f t="shared" si="209"/>
        <v/>
      </c>
      <c r="J1077" s="19" t="str">
        <f>IF(OR($A1077="",$H1077=""),"",IF($H1077="Not in Web Tool","Unmatched",_xlfn.XLOOKUP($H1077,'RAW Data'!$E:$E,'RAW Data'!$F:$F,"Unmapped")))</f>
        <v/>
      </c>
      <c r="K1077" s="19" t="str">
        <f t="shared" si="210"/>
        <v/>
      </c>
      <c r="M1077" s="21" t="str">
        <f t="shared" si="211"/>
        <v/>
      </c>
      <c r="N1077" s="21" t="str">
        <f t="shared" si="212"/>
        <v/>
      </c>
      <c r="P1077" s="22" t="s">
        <v>530</v>
      </c>
      <c r="Q1077" s="23">
        <v>1073</v>
      </c>
      <c r="R1077" s="23" t="str">
        <f>IF($C$3="Live Paste",IF($P1077="","",$P1077&amp;""),IF($AD$3="","",INDEX('Extraction History'!$A$3:$DT$9102,$Q1077,$AD$3)&amp;""))</f>
        <v> 9  1  2</v>
      </c>
      <c r="S1077" s="23">
        <f t="shared" si="219"/>
        <v>6435</v>
      </c>
      <c r="T1077" s="23" t="str">
        <f t="shared" si="213"/>
        <v/>
      </c>
      <c r="U1077" s="23" t="str">
        <f t="shared" si="214"/>
        <v/>
      </c>
      <c r="V1077" s="24" t="str">
        <f t="shared" si="215"/>
        <v/>
      </c>
      <c r="W1077" s="23">
        <f t="shared" si="220"/>
        <v>6436</v>
      </c>
      <c r="X1077" s="23" t="str">
        <f t="shared" si="216"/>
        <v/>
      </c>
      <c r="Y1077" s="23" t="str">
        <f t="shared" si="217"/>
        <v/>
      </c>
      <c r="Z1077" s="23" t="str">
        <f t="shared" si="218"/>
        <v/>
      </c>
      <c r="AA1077" s="25" t="str">
        <f>IF($U1077="","",IF(COUNTIF(HC!$C:$C,$U1077)&gt;0,"Y",IF(COUNTIF($U$5:$U1077,$U1077)=1,"N","dup")))</f>
        <v/>
      </c>
    </row>
    <row r="1078" spans="1:27" x14ac:dyDescent="0.3">
      <c r="A1078" s="19" t="str">
        <f>IF(INDEX('Agents Shift'!$B:$B,ROW())="","",INDEX('Agents Shift'!$B:$B,ROW()))</f>
        <v/>
      </c>
      <c r="B1078" s="20" t="str">
        <f>IF($A1078="","",_xlfn.XLOOKUP($A1078,HC!$A:$A,HC!$B:$B,""))</f>
        <v/>
      </c>
      <c r="C1078" s="19" t="str">
        <f>IF($A1078="","",_xlfn.XLOOKUP($A1078,HC!$A:$A,HC!$E:$E,""))</f>
        <v/>
      </c>
      <c r="D1078" s="20" t="str">
        <f>IF($A1078="","",_xlfn.XLOOKUP($A1078,HC!$A:$A,HC!$D:$D,""))</f>
        <v/>
      </c>
      <c r="E1078" s="68" t="str">
        <f>IF(OR($A1078="",$AE$3=""),"",IFERROR(IF(ISBLANK(INDEX('Agents Shift'!$F:$S,MATCH($A1078,'Agents Shift'!$B:$B,0),$AE$3)),"",INDEX('Agents Shift'!$F:$S,MATCH($A1078,'Agents Shift'!$B:$B,0),$AE$3)),""))</f>
        <v/>
      </c>
      <c r="F1078" s="68" t="str">
        <f>IF(OR($A1078="",$AE$3=""),"",IFERROR(IF(ISBLANK(INDEX('Agents Shift'!$F:$S,MATCH($A1078,'Agents Shift'!$B:$B,0),$AE$3+1)),"",INDEX('Agents Shift'!$F:$S,MATCH($A1078,'Agents Shift'!$B:$B,0),$AE$3+1)),""))</f>
        <v/>
      </c>
      <c r="G1078" s="20" t="str">
        <f>IF($A1078="","",_xlfn.XLOOKUP($A1078,HC!$A:$A,HC!$C:$C,""))</f>
        <v/>
      </c>
      <c r="H1078" s="20" t="str">
        <f t="shared" si="208"/>
        <v/>
      </c>
      <c r="I1078" s="19" t="str">
        <f t="shared" si="209"/>
        <v/>
      </c>
      <c r="J1078" s="19" t="str">
        <f>IF(OR($A1078="",$H1078=""),"",IF($H1078="Not in Web Tool","Unmatched",_xlfn.XLOOKUP($H1078,'RAW Data'!$E:$E,'RAW Data'!$F:$F,"Unmapped")))</f>
        <v/>
      </c>
      <c r="K1078" s="19" t="str">
        <f t="shared" si="210"/>
        <v/>
      </c>
      <c r="M1078" s="21" t="str">
        <f t="shared" si="211"/>
        <v/>
      </c>
      <c r="N1078" s="21" t="str">
        <f t="shared" si="212"/>
        <v/>
      </c>
      <c r="P1078" s="22" t="s">
        <v>531</v>
      </c>
      <c r="Q1078" s="23">
        <v>1074</v>
      </c>
      <c r="R1078" s="23" t="str">
        <f>IF($C$3="Live Paste",IF($P1078="","",$P1078&amp;""),IF($AD$3="","",INDEX('Extraction History'!$A$3:$DT$9102,$Q1078,$AD$3)&amp;""))</f>
        <v> --:--:--  --:--:-- 9 June 2026 09:02 · 06:57:42</v>
      </c>
      <c r="S1078" s="23">
        <f t="shared" si="219"/>
        <v>6441</v>
      </c>
      <c r="T1078" s="23" t="str">
        <f t="shared" si="213"/>
        <v/>
      </c>
      <c r="U1078" s="23" t="str">
        <f t="shared" si="214"/>
        <v/>
      </c>
      <c r="V1078" s="24" t="str">
        <f t="shared" si="215"/>
        <v/>
      </c>
      <c r="W1078" s="23">
        <f t="shared" si="220"/>
        <v>6442</v>
      </c>
      <c r="X1078" s="23" t="str">
        <f t="shared" si="216"/>
        <v/>
      </c>
      <c r="Y1078" s="23" t="str">
        <f t="shared" si="217"/>
        <v/>
      </c>
      <c r="Z1078" s="23" t="str">
        <f t="shared" si="218"/>
        <v/>
      </c>
      <c r="AA1078" s="25" t="str">
        <f>IF($U1078="","",IF(COUNTIF(HC!$C:$C,$U1078)&gt;0,"Y",IF(COUNTIF($U$5:$U1078,$U1078)=1,"N","dup")))</f>
        <v/>
      </c>
    </row>
    <row r="1079" spans="1:27" x14ac:dyDescent="0.3">
      <c r="A1079" s="19" t="str">
        <f>IF(INDEX('Agents Shift'!$B:$B,ROW())="","",INDEX('Agents Shift'!$B:$B,ROW()))</f>
        <v/>
      </c>
      <c r="B1079" s="20" t="str">
        <f>IF($A1079="","",_xlfn.XLOOKUP($A1079,HC!$A:$A,HC!$B:$B,""))</f>
        <v/>
      </c>
      <c r="C1079" s="19" t="str">
        <f>IF($A1079="","",_xlfn.XLOOKUP($A1079,HC!$A:$A,HC!$E:$E,""))</f>
        <v/>
      </c>
      <c r="D1079" s="20" t="str">
        <f>IF($A1079="","",_xlfn.XLOOKUP($A1079,HC!$A:$A,HC!$D:$D,""))</f>
        <v/>
      </c>
      <c r="E1079" s="68" t="str">
        <f>IF(OR($A1079="",$AE$3=""),"",IFERROR(IF(ISBLANK(INDEX('Agents Shift'!$F:$S,MATCH($A1079,'Agents Shift'!$B:$B,0),$AE$3)),"",INDEX('Agents Shift'!$F:$S,MATCH($A1079,'Agents Shift'!$B:$B,0),$AE$3)),""))</f>
        <v/>
      </c>
      <c r="F1079" s="68" t="str">
        <f>IF(OR($A1079="",$AE$3=""),"",IFERROR(IF(ISBLANK(INDEX('Agents Shift'!$F:$S,MATCH($A1079,'Agents Shift'!$B:$B,0),$AE$3+1)),"",INDEX('Agents Shift'!$F:$S,MATCH($A1079,'Agents Shift'!$B:$B,0),$AE$3+1)),""))</f>
        <v/>
      </c>
      <c r="G1079" s="20" t="str">
        <f>IF($A1079="","",_xlfn.XLOOKUP($A1079,HC!$A:$A,HC!$C:$C,""))</f>
        <v/>
      </c>
      <c r="H1079" s="20" t="str">
        <f t="shared" si="208"/>
        <v/>
      </c>
      <c r="I1079" s="19" t="str">
        <f t="shared" si="209"/>
        <v/>
      </c>
      <c r="J1079" s="19" t="str">
        <f>IF(OR($A1079="",$H1079=""),"",IF($H1079="Not in Web Tool","Unmatched",_xlfn.XLOOKUP($H1079,'RAW Data'!$E:$E,'RAW Data'!$F:$F,"Unmapped")))</f>
        <v/>
      </c>
      <c r="K1079" s="19" t="str">
        <f t="shared" si="210"/>
        <v/>
      </c>
      <c r="M1079" s="21" t="str">
        <f t="shared" si="211"/>
        <v/>
      </c>
      <c r="N1079" s="21" t="str">
        <f t="shared" si="212"/>
        <v/>
      </c>
      <c r="P1079" s="22" t="s">
        <v>34</v>
      </c>
      <c r="Q1079" s="23">
        <v>1075</v>
      </c>
      <c r="R1079" s="23" t="str">
        <f>IF($C$3="Live Paste",IF($P1079="","",$P1079&amp;""),IF($AD$3="","",INDEX('Extraction History'!$A$3:$DT$9102,$Q1079,$AD$3)&amp;""))</f>
        <v>Employee State</v>
      </c>
      <c r="S1079" s="23">
        <f t="shared" si="219"/>
        <v>6447</v>
      </c>
      <c r="T1079" s="23" t="str">
        <f t="shared" si="213"/>
        <v/>
      </c>
      <c r="U1079" s="23" t="str">
        <f t="shared" si="214"/>
        <v/>
      </c>
      <c r="V1079" s="24" t="str">
        <f t="shared" si="215"/>
        <v/>
      </c>
      <c r="W1079" s="23">
        <f t="shared" si="220"/>
        <v>6448</v>
      </c>
      <c r="X1079" s="23" t="str">
        <f t="shared" si="216"/>
        <v/>
      </c>
      <c r="Y1079" s="23" t="str">
        <f t="shared" si="217"/>
        <v/>
      </c>
      <c r="Z1079" s="23" t="str">
        <f t="shared" si="218"/>
        <v/>
      </c>
      <c r="AA1079" s="25" t="str">
        <f>IF($U1079="","",IF(COUNTIF(HC!$C:$C,$U1079)&gt;0,"Y",IF(COUNTIF($U$5:$U1079,$U1079)=1,"N","dup")))</f>
        <v/>
      </c>
    </row>
    <row r="1080" spans="1:27" x14ac:dyDescent="0.3">
      <c r="A1080" s="19" t="str">
        <f>IF(INDEX('Agents Shift'!$B:$B,ROW())="","",INDEX('Agents Shift'!$B:$B,ROW()))</f>
        <v/>
      </c>
      <c r="B1080" s="20" t="str">
        <f>IF($A1080="","",_xlfn.XLOOKUP($A1080,HC!$A:$A,HC!$B:$B,""))</f>
        <v/>
      </c>
      <c r="C1080" s="19" t="str">
        <f>IF($A1080="","",_xlfn.XLOOKUP($A1080,HC!$A:$A,HC!$E:$E,""))</f>
        <v/>
      </c>
      <c r="D1080" s="20" t="str">
        <f>IF($A1080="","",_xlfn.XLOOKUP($A1080,HC!$A:$A,HC!$D:$D,""))</f>
        <v/>
      </c>
      <c r="E1080" s="68" t="str">
        <f>IF(OR($A1080="",$AE$3=""),"",IFERROR(IF(ISBLANK(INDEX('Agents Shift'!$F:$S,MATCH($A1080,'Agents Shift'!$B:$B,0),$AE$3)),"",INDEX('Agents Shift'!$F:$S,MATCH($A1080,'Agents Shift'!$B:$B,0),$AE$3)),""))</f>
        <v/>
      </c>
      <c r="F1080" s="68" t="str">
        <f>IF(OR($A1080="",$AE$3=""),"",IFERROR(IF(ISBLANK(INDEX('Agents Shift'!$F:$S,MATCH($A1080,'Agents Shift'!$B:$B,0),$AE$3+1)),"",INDEX('Agents Shift'!$F:$S,MATCH($A1080,'Agents Shift'!$B:$B,0),$AE$3+1)),""))</f>
        <v/>
      </c>
      <c r="G1080" s="20" t="str">
        <f>IF($A1080="","",_xlfn.XLOOKUP($A1080,HC!$A:$A,HC!$C:$C,""))</f>
        <v/>
      </c>
      <c r="H1080" s="20" t="str">
        <f t="shared" si="208"/>
        <v/>
      </c>
      <c r="I1080" s="19" t="str">
        <f t="shared" si="209"/>
        <v/>
      </c>
      <c r="J1080" s="19" t="str">
        <f>IF(OR($A1080="",$H1080=""),"",IF($H1080="Not in Web Tool","Unmatched",_xlfn.XLOOKUP($H1080,'RAW Data'!$E:$E,'RAW Data'!$F:$F,"Unmapped")))</f>
        <v/>
      </c>
      <c r="K1080" s="19" t="str">
        <f t="shared" si="210"/>
        <v/>
      </c>
      <c r="M1080" s="21" t="str">
        <f t="shared" si="211"/>
        <v/>
      </c>
      <c r="N1080" s="21" t="str">
        <f t="shared" si="212"/>
        <v/>
      </c>
      <c r="P1080" s="22" t="s">
        <v>39</v>
      </c>
      <c r="Q1080" s="23">
        <v>1076</v>
      </c>
      <c r="R1080" s="23" t="str">
        <f>IF($C$3="Live Paste",IF($P1080="","",$P1080&amp;""),IF($AD$3="","",INDEX('Extraction History'!$A$3:$DT$9102,$Q1080,$AD$3)&amp;""))</f>
        <v>DA</v>
      </c>
      <c r="S1080" s="23">
        <f t="shared" si="219"/>
        <v>6453</v>
      </c>
      <c r="T1080" s="23" t="str">
        <f t="shared" si="213"/>
        <v/>
      </c>
      <c r="U1080" s="23" t="str">
        <f t="shared" si="214"/>
        <v/>
      </c>
      <c r="V1080" s="24" t="str">
        <f t="shared" si="215"/>
        <v/>
      </c>
      <c r="W1080" s="23">
        <f t="shared" si="220"/>
        <v>6454</v>
      </c>
      <c r="X1080" s="23" t="str">
        <f t="shared" si="216"/>
        <v/>
      </c>
      <c r="Y1080" s="23" t="str">
        <f t="shared" si="217"/>
        <v/>
      </c>
      <c r="Z1080" s="23" t="str">
        <f t="shared" si="218"/>
        <v/>
      </c>
      <c r="AA1080" s="25" t="str">
        <f>IF($U1080="","",IF(COUNTIF(HC!$C:$C,$U1080)&gt;0,"Y",IF(COUNTIF($U$5:$U1080,$U1080)=1,"N","dup")))</f>
        <v/>
      </c>
    </row>
    <row r="1081" spans="1:27" x14ac:dyDescent="0.3">
      <c r="A1081" s="19" t="str">
        <f>IF(INDEX('Agents Shift'!$B:$B,ROW())="","",INDEX('Agents Shift'!$B:$B,ROW()))</f>
        <v/>
      </c>
      <c r="B1081" s="20" t="str">
        <f>IF($A1081="","",_xlfn.XLOOKUP($A1081,HC!$A:$A,HC!$B:$B,""))</f>
        <v/>
      </c>
      <c r="C1081" s="19" t="str">
        <f>IF($A1081="","",_xlfn.XLOOKUP($A1081,HC!$A:$A,HC!$E:$E,""))</f>
        <v/>
      </c>
      <c r="D1081" s="20" t="str">
        <f>IF($A1081="","",_xlfn.XLOOKUP($A1081,HC!$A:$A,HC!$D:$D,""))</f>
        <v/>
      </c>
      <c r="E1081" s="68" t="str">
        <f>IF(OR($A1081="",$AE$3=""),"",IFERROR(IF(ISBLANK(INDEX('Agents Shift'!$F:$S,MATCH($A1081,'Agents Shift'!$B:$B,0),$AE$3)),"",INDEX('Agents Shift'!$F:$S,MATCH($A1081,'Agents Shift'!$B:$B,0),$AE$3)),""))</f>
        <v/>
      </c>
      <c r="F1081" s="68" t="str">
        <f>IF(OR($A1081="",$AE$3=""),"",IFERROR(IF(ISBLANK(INDEX('Agents Shift'!$F:$S,MATCH($A1081,'Agents Shift'!$B:$B,0),$AE$3+1)),"",INDEX('Agents Shift'!$F:$S,MATCH($A1081,'Agents Shift'!$B:$B,0),$AE$3+1)),""))</f>
        <v/>
      </c>
      <c r="G1081" s="20" t="str">
        <f>IF($A1081="","",_xlfn.XLOOKUP($A1081,HC!$A:$A,HC!$C:$C,""))</f>
        <v/>
      </c>
      <c r="H1081" s="20" t="str">
        <f t="shared" si="208"/>
        <v/>
      </c>
      <c r="I1081" s="19" t="str">
        <f t="shared" si="209"/>
        <v/>
      </c>
      <c r="J1081" s="19" t="str">
        <f>IF(OR($A1081="",$H1081=""),"",IF($H1081="Not in Web Tool","Unmatched",_xlfn.XLOOKUP($H1081,'RAW Data'!$E:$E,'RAW Data'!$F:$F,"Unmapped")))</f>
        <v/>
      </c>
      <c r="K1081" s="19" t="str">
        <f t="shared" si="210"/>
        <v/>
      </c>
      <c r="M1081" s="21" t="str">
        <f t="shared" si="211"/>
        <v/>
      </c>
      <c r="N1081" s="21" t="str">
        <f t="shared" si="212"/>
        <v/>
      </c>
      <c r="P1081" s="22" t="s">
        <v>532</v>
      </c>
      <c r="Q1081" s="23">
        <v>1077</v>
      </c>
      <c r="R1081" s="23" t="str">
        <f>IF($C$3="Live Paste",IF($P1081="","",$P1081&amp;""),IF($AD$3="","",INDEX('Extraction History'!$A$3:$DT$9102,$Q1081,$AD$3)&amp;""))</f>
        <v>Dummy_USR 1 29016</v>
      </c>
      <c r="S1081" s="23">
        <f t="shared" si="219"/>
        <v>6459</v>
      </c>
      <c r="T1081" s="23" t="str">
        <f t="shared" si="213"/>
        <v/>
      </c>
      <c r="U1081" s="23" t="str">
        <f t="shared" si="214"/>
        <v/>
      </c>
      <c r="V1081" s="24" t="str">
        <f t="shared" si="215"/>
        <v/>
      </c>
      <c r="W1081" s="23">
        <f t="shared" si="220"/>
        <v>6460</v>
      </c>
      <c r="X1081" s="23" t="str">
        <f t="shared" si="216"/>
        <v/>
      </c>
      <c r="Y1081" s="23" t="str">
        <f t="shared" si="217"/>
        <v/>
      </c>
      <c r="Z1081" s="23" t="str">
        <f t="shared" si="218"/>
        <v/>
      </c>
      <c r="AA1081" s="25" t="str">
        <f>IF($U1081="","",IF(COUNTIF(HC!$C:$C,$U1081)&gt;0,"Y",IF(COUNTIF($U$5:$U1081,$U1081)=1,"N","dup")))</f>
        <v/>
      </c>
    </row>
    <row r="1082" spans="1:27" x14ac:dyDescent="0.3">
      <c r="A1082" s="19" t="str">
        <f>IF(INDEX('Agents Shift'!$B:$B,ROW())="","",INDEX('Agents Shift'!$B:$B,ROW()))</f>
        <v/>
      </c>
      <c r="B1082" s="20" t="str">
        <f>IF($A1082="","",_xlfn.XLOOKUP($A1082,HC!$A:$A,HC!$B:$B,""))</f>
        <v/>
      </c>
      <c r="C1082" s="19" t="str">
        <f>IF($A1082="","",_xlfn.XLOOKUP($A1082,HC!$A:$A,HC!$E:$E,""))</f>
        <v/>
      </c>
      <c r="D1082" s="20" t="str">
        <f>IF($A1082="","",_xlfn.XLOOKUP($A1082,HC!$A:$A,HC!$D:$D,""))</f>
        <v/>
      </c>
      <c r="E1082" s="68" t="str">
        <f>IF(OR($A1082="",$AE$3=""),"",IFERROR(IF(ISBLANK(INDEX('Agents Shift'!$F:$S,MATCH($A1082,'Agents Shift'!$B:$B,0),$AE$3)),"",INDEX('Agents Shift'!$F:$S,MATCH($A1082,'Agents Shift'!$B:$B,0),$AE$3)),""))</f>
        <v/>
      </c>
      <c r="F1082" s="68" t="str">
        <f>IF(OR($A1082="",$AE$3=""),"",IFERROR(IF(ISBLANK(INDEX('Agents Shift'!$F:$S,MATCH($A1082,'Agents Shift'!$B:$B,0),$AE$3+1)),"",INDEX('Agents Shift'!$F:$S,MATCH($A1082,'Agents Shift'!$B:$B,0),$AE$3+1)),""))</f>
        <v/>
      </c>
      <c r="G1082" s="20" t="str">
        <f>IF($A1082="","",_xlfn.XLOOKUP($A1082,HC!$A:$A,HC!$C:$C,""))</f>
        <v/>
      </c>
      <c r="H1082" s="20" t="str">
        <f t="shared" si="208"/>
        <v/>
      </c>
      <c r="I1082" s="19" t="str">
        <f t="shared" si="209"/>
        <v/>
      </c>
      <c r="J1082" s="19" t="str">
        <f>IF(OR($A1082="",$H1082=""),"",IF($H1082="Not in Web Tool","Unmatched",_xlfn.XLOOKUP($H1082,'RAW Data'!$E:$E,'RAW Data'!$F:$F,"Unmapped")))</f>
        <v/>
      </c>
      <c r="K1082" s="19" t="str">
        <f t="shared" si="210"/>
        <v/>
      </c>
      <c r="M1082" s="21" t="str">
        <f t="shared" si="211"/>
        <v/>
      </c>
      <c r="N1082" s="21" t="str">
        <f t="shared" si="212"/>
        <v/>
      </c>
      <c r="P1082" s="22" t="s">
        <v>533</v>
      </c>
      <c r="Q1082" s="23">
        <v>1078</v>
      </c>
      <c r="R1082" s="23" t="str">
        <f>IF($C$3="Live Paste",IF($P1082="","",$P1082&amp;""),IF($AD$3="","",INDEX('Extraction History'!$A$3:$DT$9102,$Q1082,$AD$3)&amp;""))</f>
        <v>ACD · 07:26</v>
      </c>
      <c r="S1082" s="23">
        <f t="shared" si="219"/>
        <v>6465</v>
      </c>
      <c r="T1082" s="23" t="str">
        <f t="shared" si="213"/>
        <v/>
      </c>
      <c r="U1082" s="23" t="str">
        <f t="shared" si="214"/>
        <v/>
      </c>
      <c r="V1082" s="24" t="str">
        <f t="shared" si="215"/>
        <v/>
      </c>
      <c r="W1082" s="23">
        <f t="shared" si="220"/>
        <v>6466</v>
      </c>
      <c r="X1082" s="23" t="str">
        <f t="shared" si="216"/>
        <v/>
      </c>
      <c r="Y1082" s="23" t="str">
        <f t="shared" si="217"/>
        <v/>
      </c>
      <c r="Z1082" s="23" t="str">
        <f t="shared" si="218"/>
        <v/>
      </c>
      <c r="AA1082" s="25" t="str">
        <f>IF($U1082="","",IF(COUNTIF(HC!$C:$C,$U1082)&gt;0,"Y",IF(COUNTIF($U$5:$U1082,$U1082)=1,"N","dup")))</f>
        <v/>
      </c>
    </row>
    <row r="1083" spans="1:27" x14ac:dyDescent="0.3">
      <c r="A1083" s="19" t="str">
        <f>IF(INDEX('Agents Shift'!$B:$B,ROW())="","",INDEX('Agents Shift'!$B:$B,ROW()))</f>
        <v/>
      </c>
      <c r="B1083" s="20" t="str">
        <f>IF($A1083="","",_xlfn.XLOOKUP($A1083,HC!$A:$A,HC!$B:$B,""))</f>
        <v/>
      </c>
      <c r="C1083" s="19" t="str">
        <f>IF($A1083="","",_xlfn.XLOOKUP($A1083,HC!$A:$A,HC!$E:$E,""))</f>
        <v/>
      </c>
      <c r="D1083" s="20" t="str">
        <f>IF($A1083="","",_xlfn.XLOOKUP($A1083,HC!$A:$A,HC!$D:$D,""))</f>
        <v/>
      </c>
      <c r="E1083" s="68" t="str">
        <f>IF(OR($A1083="",$AE$3=""),"",IFERROR(IF(ISBLANK(INDEX('Agents Shift'!$F:$S,MATCH($A1083,'Agents Shift'!$B:$B,0),$AE$3)),"",INDEX('Agents Shift'!$F:$S,MATCH($A1083,'Agents Shift'!$B:$B,0),$AE$3)),""))</f>
        <v/>
      </c>
      <c r="F1083" s="68" t="str">
        <f>IF(OR($A1083="",$AE$3=""),"",IFERROR(IF(ISBLANK(INDEX('Agents Shift'!$F:$S,MATCH($A1083,'Agents Shift'!$B:$B,0),$AE$3+1)),"",INDEX('Agents Shift'!$F:$S,MATCH($A1083,'Agents Shift'!$B:$B,0),$AE$3+1)),""))</f>
        <v/>
      </c>
      <c r="G1083" s="20" t="str">
        <f>IF($A1083="","",_xlfn.XLOOKUP($A1083,HC!$A:$A,HC!$C:$C,""))</f>
        <v/>
      </c>
      <c r="H1083" s="20" t="str">
        <f t="shared" si="208"/>
        <v/>
      </c>
      <c r="I1083" s="19" t="str">
        <f t="shared" si="209"/>
        <v/>
      </c>
      <c r="J1083" s="19" t="str">
        <f>IF(OR($A1083="",$H1083=""),"",IF($H1083="Not in Web Tool","Unmatched",_xlfn.XLOOKUP($H1083,'RAW Data'!$E:$E,'RAW Data'!$F:$F,"Unmapped")))</f>
        <v/>
      </c>
      <c r="K1083" s="19" t="str">
        <f t="shared" si="210"/>
        <v/>
      </c>
      <c r="M1083" s="21" t="str">
        <f t="shared" si="211"/>
        <v/>
      </c>
      <c r="N1083" s="21" t="str">
        <f t="shared" si="212"/>
        <v/>
      </c>
      <c r="P1083" s="22" t="s">
        <v>534</v>
      </c>
      <c r="Q1083" s="23">
        <v>1079</v>
      </c>
      <c r="R1083" s="23" t="str">
        <f>IF($C$3="Live Paste",IF($P1083="","",$P1083&amp;""),IF($AD$3="","",INDEX('Extraction History'!$A$3:$DT$9102,$Q1083,$AD$3)&amp;""))</f>
        <v> 10  0  2</v>
      </c>
      <c r="S1083" s="23">
        <f t="shared" si="219"/>
        <v>6471</v>
      </c>
      <c r="T1083" s="23" t="str">
        <f t="shared" si="213"/>
        <v/>
      </c>
      <c r="U1083" s="23" t="str">
        <f t="shared" si="214"/>
        <v/>
      </c>
      <c r="V1083" s="24" t="str">
        <f t="shared" si="215"/>
        <v/>
      </c>
      <c r="W1083" s="23">
        <f t="shared" si="220"/>
        <v>6472</v>
      </c>
      <c r="X1083" s="23" t="str">
        <f t="shared" si="216"/>
        <v/>
      </c>
      <c r="Y1083" s="23" t="str">
        <f t="shared" si="217"/>
        <v/>
      </c>
      <c r="Z1083" s="23" t="str">
        <f t="shared" si="218"/>
        <v/>
      </c>
      <c r="AA1083" s="25" t="str">
        <f>IF($U1083="","",IF(COUNTIF(HC!$C:$C,$U1083)&gt;0,"Y",IF(COUNTIF($U$5:$U1083,$U1083)=1,"N","dup")))</f>
        <v/>
      </c>
    </row>
    <row r="1084" spans="1:27" x14ac:dyDescent="0.3">
      <c r="A1084" s="19" t="str">
        <f>IF(INDEX('Agents Shift'!$B:$B,ROW())="","",INDEX('Agents Shift'!$B:$B,ROW()))</f>
        <v/>
      </c>
      <c r="B1084" s="20" t="str">
        <f>IF($A1084="","",_xlfn.XLOOKUP($A1084,HC!$A:$A,HC!$B:$B,""))</f>
        <v/>
      </c>
      <c r="C1084" s="19" t="str">
        <f>IF($A1084="","",_xlfn.XLOOKUP($A1084,HC!$A:$A,HC!$E:$E,""))</f>
        <v/>
      </c>
      <c r="D1084" s="20" t="str">
        <f>IF($A1084="","",_xlfn.XLOOKUP($A1084,HC!$A:$A,HC!$D:$D,""))</f>
        <v/>
      </c>
      <c r="E1084" s="68" t="str">
        <f>IF(OR($A1084="",$AE$3=""),"",IFERROR(IF(ISBLANK(INDEX('Agents Shift'!$F:$S,MATCH($A1084,'Agents Shift'!$B:$B,0),$AE$3)),"",INDEX('Agents Shift'!$F:$S,MATCH($A1084,'Agents Shift'!$B:$B,0),$AE$3)),""))</f>
        <v/>
      </c>
      <c r="F1084" s="68" t="str">
        <f>IF(OR($A1084="",$AE$3=""),"",IFERROR(IF(ISBLANK(INDEX('Agents Shift'!$F:$S,MATCH($A1084,'Agents Shift'!$B:$B,0),$AE$3+1)),"",INDEX('Agents Shift'!$F:$S,MATCH($A1084,'Agents Shift'!$B:$B,0),$AE$3+1)),""))</f>
        <v/>
      </c>
      <c r="G1084" s="20" t="str">
        <f>IF($A1084="","",_xlfn.XLOOKUP($A1084,HC!$A:$A,HC!$C:$C,""))</f>
        <v/>
      </c>
      <c r="H1084" s="20" t="str">
        <f t="shared" si="208"/>
        <v/>
      </c>
      <c r="I1084" s="19" t="str">
        <f t="shared" si="209"/>
        <v/>
      </c>
      <c r="J1084" s="19" t="str">
        <f>IF(OR($A1084="",$H1084=""),"",IF($H1084="Not in Web Tool","Unmatched",_xlfn.XLOOKUP($H1084,'RAW Data'!$E:$E,'RAW Data'!$F:$F,"Unmapped")))</f>
        <v/>
      </c>
      <c r="K1084" s="19" t="str">
        <f t="shared" si="210"/>
        <v/>
      </c>
      <c r="M1084" s="21" t="str">
        <f t="shared" si="211"/>
        <v/>
      </c>
      <c r="N1084" s="21" t="str">
        <f t="shared" si="212"/>
        <v/>
      </c>
      <c r="P1084" s="22" t="s">
        <v>535</v>
      </c>
      <c r="Q1084" s="23">
        <v>1080</v>
      </c>
      <c r="R1084" s="23" t="str">
        <f>IF($C$3="Live Paste",IF($P1084="","",$P1084&amp;""),IF($AD$3="","",INDEX('Extraction History'!$A$3:$DT$9102,$Q1084,$AD$3)&amp;""))</f>
        <v> --:--:--  --:--:-- 9 June 2026 10:04 · 05:55:36</v>
      </c>
      <c r="S1084" s="23">
        <f t="shared" si="219"/>
        <v>6477</v>
      </c>
      <c r="T1084" s="23" t="str">
        <f t="shared" si="213"/>
        <v/>
      </c>
      <c r="U1084" s="23" t="str">
        <f t="shared" si="214"/>
        <v/>
      </c>
      <c r="V1084" s="24" t="str">
        <f t="shared" si="215"/>
        <v/>
      </c>
      <c r="W1084" s="23">
        <f t="shared" si="220"/>
        <v>6478</v>
      </c>
      <c r="X1084" s="23" t="str">
        <f t="shared" si="216"/>
        <v/>
      </c>
      <c r="Y1084" s="23" t="str">
        <f t="shared" si="217"/>
        <v/>
      </c>
      <c r="Z1084" s="23" t="str">
        <f t="shared" si="218"/>
        <v/>
      </c>
      <c r="AA1084" s="25" t="str">
        <f>IF($U1084="","",IF(COUNTIF(HC!$C:$C,$U1084)&gt;0,"Y",IF(COUNTIF($U$5:$U1084,$U1084)=1,"N","dup")))</f>
        <v/>
      </c>
    </row>
    <row r="1085" spans="1:27" x14ac:dyDescent="0.3">
      <c r="A1085" s="19" t="str">
        <f>IF(INDEX('Agents Shift'!$B:$B,ROW())="","",INDEX('Agents Shift'!$B:$B,ROW()))</f>
        <v/>
      </c>
      <c r="B1085" s="20" t="str">
        <f>IF($A1085="","",_xlfn.XLOOKUP($A1085,HC!$A:$A,HC!$B:$B,""))</f>
        <v/>
      </c>
      <c r="C1085" s="19" t="str">
        <f>IF($A1085="","",_xlfn.XLOOKUP($A1085,HC!$A:$A,HC!$E:$E,""))</f>
        <v/>
      </c>
      <c r="D1085" s="20" t="str">
        <f>IF($A1085="","",_xlfn.XLOOKUP($A1085,HC!$A:$A,HC!$D:$D,""))</f>
        <v/>
      </c>
      <c r="E1085" s="68" t="str">
        <f>IF(OR($A1085="",$AE$3=""),"",IFERROR(IF(ISBLANK(INDEX('Agents Shift'!$F:$S,MATCH($A1085,'Agents Shift'!$B:$B,0),$AE$3)),"",INDEX('Agents Shift'!$F:$S,MATCH($A1085,'Agents Shift'!$B:$B,0),$AE$3)),""))</f>
        <v/>
      </c>
      <c r="F1085" s="68" t="str">
        <f>IF(OR($A1085="",$AE$3=""),"",IFERROR(IF(ISBLANK(INDEX('Agents Shift'!$F:$S,MATCH($A1085,'Agents Shift'!$B:$B,0),$AE$3+1)),"",INDEX('Agents Shift'!$F:$S,MATCH($A1085,'Agents Shift'!$B:$B,0),$AE$3+1)),""))</f>
        <v/>
      </c>
      <c r="G1085" s="20" t="str">
        <f>IF($A1085="","",_xlfn.XLOOKUP($A1085,HC!$A:$A,HC!$C:$C,""))</f>
        <v/>
      </c>
      <c r="H1085" s="20" t="str">
        <f t="shared" si="208"/>
        <v/>
      </c>
      <c r="I1085" s="19" t="str">
        <f t="shared" si="209"/>
        <v/>
      </c>
      <c r="J1085" s="19" t="str">
        <f>IF(OR($A1085="",$H1085=""),"",IF($H1085="Not in Web Tool","Unmatched",_xlfn.XLOOKUP($H1085,'RAW Data'!$E:$E,'RAW Data'!$F:$F,"Unmapped")))</f>
        <v/>
      </c>
      <c r="K1085" s="19" t="str">
        <f t="shared" si="210"/>
        <v/>
      </c>
      <c r="M1085" s="21" t="str">
        <f t="shared" si="211"/>
        <v/>
      </c>
      <c r="N1085" s="21" t="str">
        <f t="shared" si="212"/>
        <v/>
      </c>
      <c r="P1085" s="22" t="s">
        <v>34</v>
      </c>
      <c r="Q1085" s="23">
        <v>1081</v>
      </c>
      <c r="R1085" s="23" t="str">
        <f>IF($C$3="Live Paste",IF($P1085="","",$P1085&amp;""),IF($AD$3="","",INDEX('Extraction History'!$A$3:$DT$9102,$Q1085,$AD$3)&amp;""))</f>
        <v>Employee State</v>
      </c>
      <c r="S1085" s="23">
        <f t="shared" si="219"/>
        <v>6483</v>
      </c>
      <c r="T1085" s="23" t="str">
        <f t="shared" si="213"/>
        <v/>
      </c>
      <c r="U1085" s="23" t="str">
        <f t="shared" si="214"/>
        <v/>
      </c>
      <c r="V1085" s="24" t="str">
        <f t="shared" si="215"/>
        <v/>
      </c>
      <c r="W1085" s="23">
        <f t="shared" si="220"/>
        <v>6484</v>
      </c>
      <c r="X1085" s="23" t="str">
        <f t="shared" si="216"/>
        <v/>
      </c>
      <c r="Y1085" s="23" t="str">
        <f t="shared" si="217"/>
        <v/>
      </c>
      <c r="Z1085" s="23" t="str">
        <f t="shared" si="218"/>
        <v/>
      </c>
      <c r="AA1085" s="25" t="str">
        <f>IF($U1085="","",IF(COUNTIF(HC!$C:$C,$U1085)&gt;0,"Y",IF(COUNTIF($U$5:$U1085,$U1085)=1,"N","dup")))</f>
        <v/>
      </c>
    </row>
    <row r="1086" spans="1:27" x14ac:dyDescent="0.3">
      <c r="A1086" s="19" t="str">
        <f>IF(INDEX('Agents Shift'!$B:$B,ROW())="","",INDEX('Agents Shift'!$B:$B,ROW()))</f>
        <v/>
      </c>
      <c r="B1086" s="20" t="str">
        <f>IF($A1086="","",_xlfn.XLOOKUP($A1086,HC!$A:$A,HC!$B:$B,""))</f>
        <v/>
      </c>
      <c r="C1086" s="19" t="str">
        <f>IF($A1086="","",_xlfn.XLOOKUP($A1086,HC!$A:$A,HC!$E:$E,""))</f>
        <v/>
      </c>
      <c r="D1086" s="20" t="str">
        <f>IF($A1086="","",_xlfn.XLOOKUP($A1086,HC!$A:$A,HC!$D:$D,""))</f>
        <v/>
      </c>
      <c r="E1086" s="68" t="str">
        <f>IF(OR($A1086="",$AE$3=""),"",IFERROR(IF(ISBLANK(INDEX('Agents Shift'!$F:$S,MATCH($A1086,'Agents Shift'!$B:$B,0),$AE$3)),"",INDEX('Agents Shift'!$F:$S,MATCH($A1086,'Agents Shift'!$B:$B,0),$AE$3)),""))</f>
        <v/>
      </c>
      <c r="F1086" s="68" t="str">
        <f>IF(OR($A1086="",$AE$3=""),"",IFERROR(IF(ISBLANK(INDEX('Agents Shift'!$F:$S,MATCH($A1086,'Agents Shift'!$B:$B,0),$AE$3+1)),"",INDEX('Agents Shift'!$F:$S,MATCH($A1086,'Agents Shift'!$B:$B,0),$AE$3+1)),""))</f>
        <v/>
      </c>
      <c r="G1086" s="20" t="str">
        <f>IF($A1086="","",_xlfn.XLOOKUP($A1086,HC!$A:$A,HC!$C:$C,""))</f>
        <v/>
      </c>
      <c r="H1086" s="20" t="str">
        <f t="shared" si="208"/>
        <v/>
      </c>
      <c r="I1086" s="19" t="str">
        <f t="shared" si="209"/>
        <v/>
      </c>
      <c r="J1086" s="19" t="str">
        <f>IF(OR($A1086="",$H1086=""),"",IF($H1086="Not in Web Tool","Unmatched",_xlfn.XLOOKUP($H1086,'RAW Data'!$E:$E,'RAW Data'!$F:$F,"Unmapped")))</f>
        <v/>
      </c>
      <c r="K1086" s="19" t="str">
        <f t="shared" si="210"/>
        <v/>
      </c>
      <c r="M1086" s="21" t="str">
        <f t="shared" si="211"/>
        <v/>
      </c>
      <c r="N1086" s="21" t="str">
        <f t="shared" si="212"/>
        <v/>
      </c>
      <c r="P1086" s="22" t="s">
        <v>39</v>
      </c>
      <c r="Q1086" s="23">
        <v>1082</v>
      </c>
      <c r="R1086" s="23" t="str">
        <f>IF($C$3="Live Paste",IF($P1086="","",$P1086&amp;""),IF($AD$3="","",INDEX('Extraction History'!$A$3:$DT$9102,$Q1086,$AD$3)&amp;""))</f>
        <v>DA</v>
      </c>
      <c r="S1086" s="23">
        <f t="shared" si="219"/>
        <v>6489</v>
      </c>
      <c r="T1086" s="23" t="str">
        <f t="shared" si="213"/>
        <v/>
      </c>
      <c r="U1086" s="23" t="str">
        <f t="shared" si="214"/>
        <v/>
      </c>
      <c r="V1086" s="24" t="str">
        <f t="shared" si="215"/>
        <v/>
      </c>
      <c r="W1086" s="23">
        <f t="shared" si="220"/>
        <v>6490</v>
      </c>
      <c r="X1086" s="23" t="str">
        <f t="shared" si="216"/>
        <v/>
      </c>
      <c r="Y1086" s="23" t="str">
        <f t="shared" si="217"/>
        <v/>
      </c>
      <c r="Z1086" s="23" t="str">
        <f t="shared" si="218"/>
        <v/>
      </c>
      <c r="AA1086" s="25" t="str">
        <f>IF($U1086="","",IF(COUNTIF(HC!$C:$C,$U1086)&gt;0,"Y",IF(COUNTIF($U$5:$U1086,$U1086)=1,"N","dup")))</f>
        <v/>
      </c>
    </row>
    <row r="1087" spans="1:27" x14ac:dyDescent="0.3">
      <c r="A1087" s="19" t="str">
        <f>IF(INDEX('Agents Shift'!$B:$B,ROW())="","",INDEX('Agents Shift'!$B:$B,ROW()))</f>
        <v/>
      </c>
      <c r="B1087" s="20" t="str">
        <f>IF($A1087="","",_xlfn.XLOOKUP($A1087,HC!$A:$A,HC!$B:$B,""))</f>
        <v/>
      </c>
      <c r="C1087" s="19" t="str">
        <f>IF($A1087="","",_xlfn.XLOOKUP($A1087,HC!$A:$A,HC!$E:$E,""))</f>
        <v/>
      </c>
      <c r="D1087" s="20" t="str">
        <f>IF($A1087="","",_xlfn.XLOOKUP($A1087,HC!$A:$A,HC!$D:$D,""))</f>
        <v/>
      </c>
      <c r="E1087" s="68" t="str">
        <f>IF(OR($A1087="",$AE$3=""),"",IFERROR(IF(ISBLANK(INDEX('Agents Shift'!$F:$S,MATCH($A1087,'Agents Shift'!$B:$B,0),$AE$3)),"",INDEX('Agents Shift'!$F:$S,MATCH($A1087,'Agents Shift'!$B:$B,0),$AE$3)),""))</f>
        <v/>
      </c>
      <c r="F1087" s="68" t="str">
        <f>IF(OR($A1087="",$AE$3=""),"",IFERROR(IF(ISBLANK(INDEX('Agents Shift'!$F:$S,MATCH($A1087,'Agents Shift'!$B:$B,0),$AE$3+1)),"",INDEX('Agents Shift'!$F:$S,MATCH($A1087,'Agents Shift'!$B:$B,0),$AE$3+1)),""))</f>
        <v/>
      </c>
      <c r="G1087" s="20" t="str">
        <f>IF($A1087="","",_xlfn.XLOOKUP($A1087,HC!$A:$A,HC!$C:$C,""))</f>
        <v/>
      </c>
      <c r="H1087" s="20" t="str">
        <f t="shared" si="208"/>
        <v/>
      </c>
      <c r="I1087" s="19" t="str">
        <f t="shared" si="209"/>
        <v/>
      </c>
      <c r="J1087" s="19" t="str">
        <f>IF(OR($A1087="",$H1087=""),"",IF($H1087="Not in Web Tool","Unmatched",_xlfn.XLOOKUP($H1087,'RAW Data'!$E:$E,'RAW Data'!$F:$F,"Unmapped")))</f>
        <v/>
      </c>
      <c r="K1087" s="19" t="str">
        <f t="shared" si="210"/>
        <v/>
      </c>
      <c r="M1087" s="21" t="str">
        <f t="shared" si="211"/>
        <v/>
      </c>
      <c r="N1087" s="21" t="str">
        <f t="shared" si="212"/>
        <v/>
      </c>
      <c r="P1087" s="22" t="s">
        <v>536</v>
      </c>
      <c r="Q1087" s="23">
        <v>1083</v>
      </c>
      <c r="R1087" s="23" t="str">
        <f>IF($C$3="Live Paste",IF($P1087="","",$P1087&amp;""),IF($AD$3="","",INDEX('Extraction History'!$A$3:$DT$9102,$Q1087,$AD$3)&amp;""))</f>
        <v>Dummy_USR 170 29211</v>
      </c>
      <c r="S1087" s="23">
        <f t="shared" si="219"/>
        <v>6495</v>
      </c>
      <c r="T1087" s="23" t="str">
        <f t="shared" si="213"/>
        <v/>
      </c>
      <c r="U1087" s="23" t="str">
        <f t="shared" si="214"/>
        <v/>
      </c>
      <c r="V1087" s="24" t="str">
        <f t="shared" si="215"/>
        <v/>
      </c>
      <c r="W1087" s="23">
        <f t="shared" si="220"/>
        <v>6496</v>
      </c>
      <c r="X1087" s="23" t="str">
        <f t="shared" si="216"/>
        <v/>
      </c>
      <c r="Y1087" s="23" t="str">
        <f t="shared" si="217"/>
        <v/>
      </c>
      <c r="Z1087" s="23" t="str">
        <f t="shared" si="218"/>
        <v/>
      </c>
      <c r="AA1087" s="25" t="str">
        <f>IF($U1087="","",IF(COUNTIF(HC!$C:$C,$U1087)&gt;0,"Y",IF(COUNTIF($U$5:$U1087,$U1087)=1,"N","dup")))</f>
        <v/>
      </c>
    </row>
    <row r="1088" spans="1:27" x14ac:dyDescent="0.3">
      <c r="A1088" s="19" t="str">
        <f>IF(INDEX('Agents Shift'!$B:$B,ROW())="","",INDEX('Agents Shift'!$B:$B,ROW()))</f>
        <v/>
      </c>
      <c r="B1088" s="20" t="str">
        <f>IF($A1088="","",_xlfn.XLOOKUP($A1088,HC!$A:$A,HC!$B:$B,""))</f>
        <v/>
      </c>
      <c r="C1088" s="19" t="str">
        <f>IF($A1088="","",_xlfn.XLOOKUP($A1088,HC!$A:$A,HC!$E:$E,""))</f>
        <v/>
      </c>
      <c r="D1088" s="20" t="str">
        <f>IF($A1088="","",_xlfn.XLOOKUP($A1088,HC!$A:$A,HC!$D:$D,""))</f>
        <v/>
      </c>
      <c r="E1088" s="68" t="str">
        <f>IF(OR($A1088="",$AE$3=""),"",IFERROR(IF(ISBLANK(INDEX('Agents Shift'!$F:$S,MATCH($A1088,'Agents Shift'!$B:$B,0),$AE$3)),"",INDEX('Agents Shift'!$F:$S,MATCH($A1088,'Agents Shift'!$B:$B,0),$AE$3)),""))</f>
        <v/>
      </c>
      <c r="F1088" s="68" t="str">
        <f>IF(OR($A1088="",$AE$3=""),"",IFERROR(IF(ISBLANK(INDEX('Agents Shift'!$F:$S,MATCH($A1088,'Agents Shift'!$B:$B,0),$AE$3+1)),"",INDEX('Agents Shift'!$F:$S,MATCH($A1088,'Agents Shift'!$B:$B,0),$AE$3+1)),""))</f>
        <v/>
      </c>
      <c r="G1088" s="20" t="str">
        <f>IF($A1088="","",_xlfn.XLOOKUP($A1088,HC!$A:$A,HC!$C:$C,""))</f>
        <v/>
      </c>
      <c r="H1088" s="20" t="str">
        <f t="shared" si="208"/>
        <v/>
      </c>
      <c r="I1088" s="19" t="str">
        <f t="shared" si="209"/>
        <v/>
      </c>
      <c r="J1088" s="19" t="str">
        <f>IF(OR($A1088="",$H1088=""),"",IF($H1088="Not in Web Tool","Unmatched",_xlfn.XLOOKUP($H1088,'RAW Data'!$E:$E,'RAW Data'!$F:$F,"Unmapped")))</f>
        <v/>
      </c>
      <c r="K1088" s="19" t="str">
        <f t="shared" si="210"/>
        <v/>
      </c>
      <c r="M1088" s="21" t="str">
        <f t="shared" si="211"/>
        <v/>
      </c>
      <c r="N1088" s="21" t="str">
        <f t="shared" si="212"/>
        <v/>
      </c>
      <c r="P1088" s="22" t="s">
        <v>140</v>
      </c>
      <c r="Q1088" s="23">
        <v>1084</v>
      </c>
      <c r="R1088" s="23" t="str">
        <f>IF($C$3="Live Paste",IF($P1088="","",$P1088&amp;""),IF($AD$3="","",INDEX('Extraction History'!$A$3:$DT$9102,$Q1088,$AD$3)&amp;""))</f>
        <v>Unknown</v>
      </c>
      <c r="S1088" s="23">
        <f t="shared" si="219"/>
        <v>6501</v>
      </c>
      <c r="T1088" s="23" t="str">
        <f t="shared" si="213"/>
        <v/>
      </c>
      <c r="U1088" s="23" t="str">
        <f t="shared" si="214"/>
        <v/>
      </c>
      <c r="V1088" s="24" t="str">
        <f t="shared" si="215"/>
        <v/>
      </c>
      <c r="W1088" s="23">
        <f t="shared" si="220"/>
        <v>6502</v>
      </c>
      <c r="X1088" s="23" t="str">
        <f t="shared" si="216"/>
        <v/>
      </c>
      <c r="Y1088" s="23" t="str">
        <f t="shared" si="217"/>
        <v/>
      </c>
      <c r="Z1088" s="23" t="str">
        <f t="shared" si="218"/>
        <v/>
      </c>
      <c r="AA1088" s="25" t="str">
        <f>IF($U1088="","",IF(COUNTIF(HC!$C:$C,$U1088)&gt;0,"Y",IF(COUNTIF($U$5:$U1088,$U1088)=1,"N","dup")))</f>
        <v/>
      </c>
    </row>
    <row r="1089" spans="1:27" x14ac:dyDescent="0.3">
      <c r="A1089" s="19" t="str">
        <f>IF(INDEX('Agents Shift'!$B:$B,ROW())="","",INDEX('Agents Shift'!$B:$B,ROW()))</f>
        <v/>
      </c>
      <c r="B1089" s="20" t="str">
        <f>IF($A1089="","",_xlfn.XLOOKUP($A1089,HC!$A:$A,HC!$B:$B,""))</f>
        <v/>
      </c>
      <c r="C1089" s="19" t="str">
        <f>IF($A1089="","",_xlfn.XLOOKUP($A1089,HC!$A:$A,HC!$E:$E,""))</f>
        <v/>
      </c>
      <c r="D1089" s="20" t="str">
        <f>IF($A1089="","",_xlfn.XLOOKUP($A1089,HC!$A:$A,HC!$D:$D,""))</f>
        <v/>
      </c>
      <c r="E1089" s="68" t="str">
        <f>IF(OR($A1089="",$AE$3=""),"",IFERROR(IF(ISBLANK(INDEX('Agents Shift'!$F:$S,MATCH($A1089,'Agents Shift'!$B:$B,0),$AE$3)),"",INDEX('Agents Shift'!$F:$S,MATCH($A1089,'Agents Shift'!$B:$B,0),$AE$3)),""))</f>
        <v/>
      </c>
      <c r="F1089" s="68" t="str">
        <f>IF(OR($A1089="",$AE$3=""),"",IFERROR(IF(ISBLANK(INDEX('Agents Shift'!$F:$S,MATCH($A1089,'Agents Shift'!$B:$B,0),$AE$3+1)),"",INDEX('Agents Shift'!$F:$S,MATCH($A1089,'Agents Shift'!$B:$B,0),$AE$3+1)),""))</f>
        <v/>
      </c>
      <c r="G1089" s="20" t="str">
        <f>IF($A1089="","",_xlfn.XLOOKUP($A1089,HC!$A:$A,HC!$C:$C,""))</f>
        <v/>
      </c>
      <c r="H1089" s="20" t="str">
        <f t="shared" si="208"/>
        <v/>
      </c>
      <c r="I1089" s="19" t="str">
        <f t="shared" si="209"/>
        <v/>
      </c>
      <c r="J1089" s="19" t="str">
        <f>IF(OR($A1089="",$H1089=""),"",IF($H1089="Not in Web Tool","Unmatched",_xlfn.XLOOKUP($H1089,'RAW Data'!$E:$E,'RAW Data'!$F:$F,"Unmapped")))</f>
        <v/>
      </c>
      <c r="K1089" s="19" t="str">
        <f t="shared" si="210"/>
        <v/>
      </c>
      <c r="M1089" s="21" t="str">
        <f t="shared" si="211"/>
        <v/>
      </c>
      <c r="N1089" s="21" t="str">
        <f t="shared" si="212"/>
        <v/>
      </c>
      <c r="P1089" s="22" t="s">
        <v>433</v>
      </c>
      <c r="Q1089" s="23">
        <v>1085</v>
      </c>
      <c r="R1089" s="23" t="str">
        <f>IF($C$3="Live Paste",IF($P1089="","",$P1089&amp;""),IF($AD$3="","",INDEX('Extraction History'!$A$3:$DT$9102,$Q1089,$AD$3)&amp;""))</f>
        <v> 0</v>
      </c>
      <c r="S1089" s="23">
        <f t="shared" si="219"/>
        <v>6507</v>
      </c>
      <c r="T1089" s="23" t="str">
        <f t="shared" si="213"/>
        <v/>
      </c>
      <c r="U1089" s="23" t="str">
        <f t="shared" si="214"/>
        <v/>
      </c>
      <c r="V1089" s="24" t="str">
        <f t="shared" si="215"/>
        <v/>
      </c>
      <c r="W1089" s="23">
        <f t="shared" si="220"/>
        <v>6508</v>
      </c>
      <c r="X1089" s="23" t="str">
        <f t="shared" si="216"/>
        <v/>
      </c>
      <c r="Y1089" s="23" t="str">
        <f t="shared" si="217"/>
        <v/>
      </c>
      <c r="Z1089" s="23" t="str">
        <f t="shared" si="218"/>
        <v/>
      </c>
      <c r="AA1089" s="25" t="str">
        <f>IF($U1089="","",IF(COUNTIF(HC!$C:$C,$U1089)&gt;0,"Y",IF(COUNTIF($U$5:$U1089,$U1089)=1,"N","dup")))</f>
        <v/>
      </c>
    </row>
    <row r="1090" spans="1:27" x14ac:dyDescent="0.3">
      <c r="A1090" s="19" t="str">
        <f>IF(INDEX('Agents Shift'!$B:$B,ROW())="","",INDEX('Agents Shift'!$B:$B,ROW()))</f>
        <v/>
      </c>
      <c r="B1090" s="20" t="str">
        <f>IF($A1090="","",_xlfn.XLOOKUP($A1090,HC!$A:$A,HC!$B:$B,""))</f>
        <v/>
      </c>
      <c r="C1090" s="19" t="str">
        <f>IF($A1090="","",_xlfn.XLOOKUP($A1090,HC!$A:$A,HC!$E:$E,""))</f>
        <v/>
      </c>
      <c r="D1090" s="20" t="str">
        <f>IF($A1090="","",_xlfn.XLOOKUP($A1090,HC!$A:$A,HC!$D:$D,""))</f>
        <v/>
      </c>
      <c r="E1090" s="68" t="str">
        <f>IF(OR($A1090="",$AE$3=""),"",IFERROR(IF(ISBLANK(INDEX('Agents Shift'!$F:$S,MATCH($A1090,'Agents Shift'!$B:$B,0),$AE$3)),"",INDEX('Agents Shift'!$F:$S,MATCH($A1090,'Agents Shift'!$B:$B,0),$AE$3)),""))</f>
        <v/>
      </c>
      <c r="F1090" s="68" t="str">
        <f>IF(OR($A1090="",$AE$3=""),"",IFERROR(IF(ISBLANK(INDEX('Agents Shift'!$F:$S,MATCH($A1090,'Agents Shift'!$B:$B,0),$AE$3+1)),"",INDEX('Agents Shift'!$F:$S,MATCH($A1090,'Agents Shift'!$B:$B,0),$AE$3+1)),""))</f>
        <v/>
      </c>
      <c r="G1090" s="20" t="str">
        <f>IF($A1090="","",_xlfn.XLOOKUP($A1090,HC!$A:$A,HC!$C:$C,""))</f>
        <v/>
      </c>
      <c r="H1090" s="20" t="str">
        <f t="shared" si="208"/>
        <v/>
      </c>
      <c r="I1090" s="19" t="str">
        <f t="shared" si="209"/>
        <v/>
      </c>
      <c r="J1090" s="19" t="str">
        <f>IF(OR($A1090="",$H1090=""),"",IF($H1090="Not in Web Tool","Unmatched",_xlfn.XLOOKUP($H1090,'RAW Data'!$E:$E,'RAW Data'!$F:$F,"Unmapped")))</f>
        <v/>
      </c>
      <c r="K1090" s="19" t="str">
        <f t="shared" si="210"/>
        <v/>
      </c>
      <c r="M1090" s="21" t="str">
        <f t="shared" si="211"/>
        <v/>
      </c>
      <c r="N1090" s="21" t="str">
        <f t="shared" si="212"/>
        <v/>
      </c>
      <c r="P1090" s="22" t="s">
        <v>188</v>
      </c>
      <c r="Q1090" s="23">
        <v>1086</v>
      </c>
      <c r="R1090" s="23" t="str">
        <f>IF($C$3="Live Paste",IF($P1090="","",$P1090&amp;""),IF($AD$3="","",INDEX('Extraction History'!$A$3:$DT$9102,$Q1090,$AD$3)&amp;""))</f>
        <v> --:--:--  --:--:--  --:--:--</v>
      </c>
      <c r="S1090" s="23">
        <f t="shared" si="219"/>
        <v>6513</v>
      </c>
      <c r="T1090" s="23" t="str">
        <f t="shared" si="213"/>
        <v/>
      </c>
      <c r="U1090" s="23" t="str">
        <f t="shared" si="214"/>
        <v/>
      </c>
      <c r="V1090" s="24" t="str">
        <f t="shared" si="215"/>
        <v/>
      </c>
      <c r="W1090" s="23">
        <f t="shared" si="220"/>
        <v>6514</v>
      </c>
      <c r="X1090" s="23" t="str">
        <f t="shared" si="216"/>
        <v/>
      </c>
      <c r="Y1090" s="23" t="str">
        <f t="shared" si="217"/>
        <v/>
      </c>
      <c r="Z1090" s="23" t="str">
        <f t="shared" si="218"/>
        <v/>
      </c>
      <c r="AA1090" s="25" t="str">
        <f>IF($U1090="","",IF(COUNTIF(HC!$C:$C,$U1090)&gt;0,"Y",IF(COUNTIF($U$5:$U1090,$U1090)=1,"N","dup")))</f>
        <v/>
      </c>
    </row>
    <row r="1091" spans="1:27" x14ac:dyDescent="0.3">
      <c r="A1091" s="19" t="str">
        <f>IF(INDEX('Agents Shift'!$B:$B,ROW())="","",INDEX('Agents Shift'!$B:$B,ROW()))</f>
        <v/>
      </c>
      <c r="B1091" s="20" t="str">
        <f>IF($A1091="","",_xlfn.XLOOKUP($A1091,HC!$A:$A,HC!$B:$B,""))</f>
        <v/>
      </c>
      <c r="C1091" s="19" t="str">
        <f>IF($A1091="","",_xlfn.XLOOKUP($A1091,HC!$A:$A,HC!$E:$E,""))</f>
        <v/>
      </c>
      <c r="D1091" s="20" t="str">
        <f>IF($A1091="","",_xlfn.XLOOKUP($A1091,HC!$A:$A,HC!$D:$D,""))</f>
        <v/>
      </c>
      <c r="E1091" s="68" t="str">
        <f>IF(OR($A1091="",$AE$3=""),"",IFERROR(IF(ISBLANK(INDEX('Agents Shift'!$F:$S,MATCH($A1091,'Agents Shift'!$B:$B,0),$AE$3)),"",INDEX('Agents Shift'!$F:$S,MATCH($A1091,'Agents Shift'!$B:$B,0),$AE$3)),""))</f>
        <v/>
      </c>
      <c r="F1091" s="68" t="str">
        <f>IF(OR($A1091="",$AE$3=""),"",IFERROR(IF(ISBLANK(INDEX('Agents Shift'!$F:$S,MATCH($A1091,'Agents Shift'!$B:$B,0),$AE$3+1)),"",INDEX('Agents Shift'!$F:$S,MATCH($A1091,'Agents Shift'!$B:$B,0),$AE$3+1)),""))</f>
        <v/>
      </c>
      <c r="G1091" s="20" t="str">
        <f>IF($A1091="","",_xlfn.XLOOKUP($A1091,HC!$A:$A,HC!$C:$C,""))</f>
        <v/>
      </c>
      <c r="H1091" s="20" t="str">
        <f t="shared" si="208"/>
        <v/>
      </c>
      <c r="I1091" s="19" t="str">
        <f t="shared" si="209"/>
        <v/>
      </c>
      <c r="J1091" s="19" t="str">
        <f>IF(OR($A1091="",$H1091=""),"",IF($H1091="Not in Web Tool","Unmatched",_xlfn.XLOOKUP($H1091,'RAW Data'!$E:$E,'RAW Data'!$F:$F,"Unmapped")))</f>
        <v/>
      </c>
      <c r="K1091" s="19" t="str">
        <f t="shared" si="210"/>
        <v/>
      </c>
      <c r="M1091" s="21" t="str">
        <f t="shared" si="211"/>
        <v/>
      </c>
      <c r="N1091" s="21" t="str">
        <f t="shared" si="212"/>
        <v/>
      </c>
      <c r="P1091" s="22"/>
      <c r="Q1091" s="23">
        <v>1087</v>
      </c>
      <c r="R1091" s="23" t="str">
        <f>IF($C$3="Live Paste",IF($P1091="","",$P1091&amp;""),IF($AD$3="","",INDEX('Extraction History'!$A$3:$DT$9102,$Q1091,$AD$3)&amp;""))</f>
        <v/>
      </c>
      <c r="S1091" s="23">
        <f t="shared" si="219"/>
        <v>6519</v>
      </c>
      <c r="T1091" s="23" t="str">
        <f t="shared" si="213"/>
        <v/>
      </c>
      <c r="U1091" s="23" t="str">
        <f t="shared" si="214"/>
        <v/>
      </c>
      <c r="V1091" s="24" t="str">
        <f t="shared" si="215"/>
        <v/>
      </c>
      <c r="W1091" s="23">
        <f t="shared" si="220"/>
        <v>6520</v>
      </c>
      <c r="X1091" s="23" t="str">
        <f t="shared" si="216"/>
        <v/>
      </c>
      <c r="Y1091" s="23" t="str">
        <f t="shared" si="217"/>
        <v/>
      </c>
      <c r="Z1091" s="23" t="str">
        <f t="shared" si="218"/>
        <v/>
      </c>
      <c r="AA1091" s="25" t="str">
        <f>IF($U1091="","",IF(COUNTIF(HC!$C:$C,$U1091)&gt;0,"Y",IF(COUNTIF($U$5:$U1091,$U1091)=1,"N","dup")))</f>
        <v/>
      </c>
    </row>
    <row r="1092" spans="1:27" x14ac:dyDescent="0.3">
      <c r="A1092" s="19" t="str">
        <f>IF(INDEX('Agents Shift'!$B:$B,ROW())="","",INDEX('Agents Shift'!$B:$B,ROW()))</f>
        <v/>
      </c>
      <c r="B1092" s="20" t="str">
        <f>IF($A1092="","",_xlfn.XLOOKUP($A1092,HC!$A:$A,HC!$B:$B,""))</f>
        <v/>
      </c>
      <c r="C1092" s="19" t="str">
        <f>IF($A1092="","",_xlfn.XLOOKUP($A1092,HC!$A:$A,HC!$E:$E,""))</f>
        <v/>
      </c>
      <c r="D1092" s="20" t="str">
        <f>IF($A1092="","",_xlfn.XLOOKUP($A1092,HC!$A:$A,HC!$D:$D,""))</f>
        <v/>
      </c>
      <c r="E1092" s="68" t="str">
        <f>IF(OR($A1092="",$AE$3=""),"",IFERROR(IF(ISBLANK(INDEX('Agents Shift'!$F:$S,MATCH($A1092,'Agents Shift'!$B:$B,0),$AE$3)),"",INDEX('Agents Shift'!$F:$S,MATCH($A1092,'Agents Shift'!$B:$B,0),$AE$3)),""))</f>
        <v/>
      </c>
      <c r="F1092" s="68" t="str">
        <f>IF(OR($A1092="",$AE$3=""),"",IFERROR(IF(ISBLANK(INDEX('Agents Shift'!$F:$S,MATCH($A1092,'Agents Shift'!$B:$B,0),$AE$3+1)),"",INDEX('Agents Shift'!$F:$S,MATCH($A1092,'Agents Shift'!$B:$B,0),$AE$3+1)),""))</f>
        <v/>
      </c>
      <c r="G1092" s="20" t="str">
        <f>IF($A1092="","",_xlfn.XLOOKUP($A1092,HC!$A:$A,HC!$C:$C,""))</f>
        <v/>
      </c>
      <c r="H1092" s="20" t="str">
        <f t="shared" si="208"/>
        <v/>
      </c>
      <c r="I1092" s="19" t="str">
        <f t="shared" si="209"/>
        <v/>
      </c>
      <c r="J1092" s="19" t="str">
        <f>IF(OR($A1092="",$H1092=""),"",IF($H1092="Not in Web Tool","Unmatched",_xlfn.XLOOKUP($H1092,'RAW Data'!$E:$E,'RAW Data'!$F:$F,"Unmapped")))</f>
        <v/>
      </c>
      <c r="K1092" s="19" t="str">
        <f t="shared" si="210"/>
        <v/>
      </c>
      <c r="M1092" s="21" t="str">
        <f t="shared" si="211"/>
        <v/>
      </c>
      <c r="N1092" s="21" t="str">
        <f t="shared" si="212"/>
        <v/>
      </c>
      <c r="P1092" s="22"/>
      <c r="Q1092" s="23">
        <v>1088</v>
      </c>
      <c r="R1092" s="23" t="str">
        <f>IF($C$3="Live Paste",IF($P1092="","",$P1092&amp;""),IF($AD$3="","",INDEX('Extraction History'!$A$3:$DT$9102,$Q1092,$AD$3)&amp;""))</f>
        <v/>
      </c>
      <c r="S1092" s="23">
        <f t="shared" si="219"/>
        <v>6525</v>
      </c>
      <c r="T1092" s="23" t="str">
        <f t="shared" si="213"/>
        <v/>
      </c>
      <c r="U1092" s="23" t="str">
        <f t="shared" si="214"/>
        <v/>
      </c>
      <c r="V1092" s="24" t="str">
        <f t="shared" si="215"/>
        <v/>
      </c>
      <c r="W1092" s="23">
        <f t="shared" si="220"/>
        <v>6526</v>
      </c>
      <c r="X1092" s="23" t="str">
        <f t="shared" si="216"/>
        <v/>
      </c>
      <c r="Y1092" s="23" t="str">
        <f t="shared" si="217"/>
        <v/>
      </c>
      <c r="Z1092" s="23" t="str">
        <f t="shared" si="218"/>
        <v/>
      </c>
      <c r="AA1092" s="25" t="str">
        <f>IF($U1092="","",IF(COUNTIF(HC!$C:$C,$U1092)&gt;0,"Y",IF(COUNTIF($U$5:$U1092,$U1092)=1,"N","dup")))</f>
        <v/>
      </c>
    </row>
    <row r="1093" spans="1:27" x14ac:dyDescent="0.3">
      <c r="A1093" s="19" t="str">
        <f>IF(INDEX('Agents Shift'!$B:$B,ROW())="","",INDEX('Agents Shift'!$B:$B,ROW()))</f>
        <v/>
      </c>
      <c r="B1093" s="20" t="str">
        <f>IF($A1093="","",_xlfn.XLOOKUP($A1093,HC!$A:$A,HC!$B:$B,""))</f>
        <v/>
      </c>
      <c r="C1093" s="19" t="str">
        <f>IF($A1093="","",_xlfn.XLOOKUP($A1093,HC!$A:$A,HC!$E:$E,""))</f>
        <v/>
      </c>
      <c r="D1093" s="20" t="str">
        <f>IF($A1093="","",_xlfn.XLOOKUP($A1093,HC!$A:$A,HC!$D:$D,""))</f>
        <v/>
      </c>
      <c r="E1093" s="68" t="str">
        <f>IF(OR($A1093="",$AE$3=""),"",IFERROR(IF(ISBLANK(INDEX('Agents Shift'!$F:$S,MATCH($A1093,'Agents Shift'!$B:$B,0),$AE$3)),"",INDEX('Agents Shift'!$F:$S,MATCH($A1093,'Agents Shift'!$B:$B,0),$AE$3)),""))</f>
        <v/>
      </c>
      <c r="F1093" s="68" t="str">
        <f>IF(OR($A1093="",$AE$3=""),"",IFERROR(IF(ISBLANK(INDEX('Agents Shift'!$F:$S,MATCH($A1093,'Agents Shift'!$B:$B,0),$AE$3+1)),"",INDEX('Agents Shift'!$F:$S,MATCH($A1093,'Agents Shift'!$B:$B,0),$AE$3+1)),""))</f>
        <v/>
      </c>
      <c r="G1093" s="20" t="str">
        <f>IF($A1093="","",_xlfn.XLOOKUP($A1093,HC!$A:$A,HC!$C:$C,""))</f>
        <v/>
      </c>
      <c r="H1093" s="20" t="str">
        <f t="shared" ref="H1093:H1156" si="221">IF($G1093="","",_xlfn.XLOOKUP($G1093,$U:$U,$Z:$Z,"Not in Web Tool"))</f>
        <v/>
      </c>
      <c r="I1093" s="19" t="str">
        <f t="shared" ref="I1093:I1156" si="222">IF($G1093="","",_xlfn.XLOOKUP($G1093,$U:$U,$Y:$Y,""))</f>
        <v/>
      </c>
      <c r="J1093" s="19" t="str">
        <f>IF(OR($A1093="",$H1093=""),"",IF($H1093="Not in Web Tool","Unmatched",_xlfn.XLOOKUP($H1093,'RAW Data'!$E:$E,'RAW Data'!$F:$F,"Unmapped")))</f>
        <v/>
      </c>
      <c r="K1093" s="19" t="str">
        <f t="shared" ref="K1093:K1156" si="223">_xlfn.IFS($J1093="Yes","YES",$J1093="","",$J1093="No","NO",$J1093="Not Productive",$H1093,TRUE,$J1093)</f>
        <v/>
      </c>
      <c r="M1093" s="21" t="str">
        <f t="shared" ref="M1093:M1156" si="224">IF(ISNUMBER($E1093),ROUND($E1093*1440,0),"")</f>
        <v/>
      </c>
      <c r="N1093" s="21" t="str">
        <f t="shared" ref="N1093:N1156" si="225">IF(AND(ISNUMBER($E1093),ISNUMBER($F1093)),ROUND($F1093*1440,0)+IF($F1093&lt;=$E1093,1440,0),"")</f>
        <v/>
      </c>
      <c r="P1093" s="22"/>
      <c r="Q1093" s="23">
        <v>1089</v>
      </c>
      <c r="R1093" s="23" t="str">
        <f>IF($C$3="Live Paste",IF($P1093="","",$P1093&amp;""),IF($AD$3="","",INDEX('Extraction History'!$A$3:$DT$9102,$Q1093,$AD$3)&amp;""))</f>
        <v/>
      </c>
      <c r="S1093" s="23">
        <f t="shared" si="219"/>
        <v>6531</v>
      </c>
      <c r="T1093" s="23" t="str">
        <f t="shared" ref="T1093:T1156" si="226">_xlfn.XLOOKUP($S1093,$Q$5:$Q$9104,$R$5:$R$9104,"")</f>
        <v/>
      </c>
      <c r="U1093" s="23" t="str">
        <f t="shared" ref="U1093:U1156" si="227">IFERROR(_xlfn.TEXTBEFORE($T1093,_xlfn.UNICHAR(160),1),"")</f>
        <v/>
      </c>
      <c r="V1093" s="24" t="str">
        <f t="shared" ref="V1093:V1156" si="228">IF($U1093="","",_xlfn.TEXTAFTER($T1093,_xlfn.UNICHAR(160),1))</f>
        <v/>
      </c>
      <c r="W1093" s="23">
        <f t="shared" si="220"/>
        <v>6532</v>
      </c>
      <c r="X1093" s="23" t="str">
        <f t="shared" ref="X1093:X1156" si="229">_xlfn.XLOOKUP($W1093,$Q$5:$Q$9104,$R$5:$R$9104,"")</f>
        <v/>
      </c>
      <c r="Y1093" s="23" t="str">
        <f t="shared" ref="Y1093:Y1156" si="230">IFERROR(IF($Z1093="","",TRIM(SUBSTITUTE(_xlfn.TEXTAFTER($X1093,_xlfn.UNICHAR(160)&amp;"·",1),_xlfn.UNICHAR(160)," "))),"")</f>
        <v/>
      </c>
      <c r="Z1093" s="23" t="str">
        <f t="shared" ref="Z1093:Z1156" si="231">IFERROR(_xlfn.TEXTBEFORE($X1093,_xlfn.UNICHAR(160),1),$X1093)</f>
        <v/>
      </c>
      <c r="AA1093" s="25" t="str">
        <f>IF($U1093="","",IF(COUNTIF(HC!$C:$C,$U1093)&gt;0,"Y",IF(COUNTIF($U$5:$U1093,$U1093)=1,"N","dup")))</f>
        <v/>
      </c>
    </row>
    <row r="1094" spans="1:27" x14ac:dyDescent="0.3">
      <c r="A1094" s="19" t="str">
        <f>IF(INDEX('Agents Shift'!$B:$B,ROW())="","",INDEX('Agents Shift'!$B:$B,ROW()))</f>
        <v/>
      </c>
      <c r="B1094" s="20" t="str">
        <f>IF($A1094="","",_xlfn.XLOOKUP($A1094,HC!$A:$A,HC!$B:$B,""))</f>
        <v/>
      </c>
      <c r="C1094" s="19" t="str">
        <f>IF($A1094="","",_xlfn.XLOOKUP($A1094,HC!$A:$A,HC!$E:$E,""))</f>
        <v/>
      </c>
      <c r="D1094" s="20" t="str">
        <f>IF($A1094="","",_xlfn.XLOOKUP($A1094,HC!$A:$A,HC!$D:$D,""))</f>
        <v/>
      </c>
      <c r="E1094" s="68" t="str">
        <f>IF(OR($A1094="",$AE$3=""),"",IFERROR(IF(ISBLANK(INDEX('Agents Shift'!$F:$S,MATCH($A1094,'Agents Shift'!$B:$B,0),$AE$3)),"",INDEX('Agents Shift'!$F:$S,MATCH($A1094,'Agents Shift'!$B:$B,0),$AE$3)),""))</f>
        <v/>
      </c>
      <c r="F1094" s="68" t="str">
        <f>IF(OR($A1094="",$AE$3=""),"",IFERROR(IF(ISBLANK(INDEX('Agents Shift'!$F:$S,MATCH($A1094,'Agents Shift'!$B:$B,0),$AE$3+1)),"",INDEX('Agents Shift'!$F:$S,MATCH($A1094,'Agents Shift'!$B:$B,0),$AE$3+1)),""))</f>
        <v/>
      </c>
      <c r="G1094" s="20" t="str">
        <f>IF($A1094="","",_xlfn.XLOOKUP($A1094,HC!$A:$A,HC!$C:$C,""))</f>
        <v/>
      </c>
      <c r="H1094" s="20" t="str">
        <f t="shared" si="221"/>
        <v/>
      </c>
      <c r="I1094" s="19" t="str">
        <f t="shared" si="222"/>
        <v/>
      </c>
      <c r="J1094" s="19" t="str">
        <f>IF(OR($A1094="",$H1094=""),"",IF($H1094="Not in Web Tool","Unmatched",_xlfn.XLOOKUP($H1094,'RAW Data'!$E:$E,'RAW Data'!$F:$F,"Unmapped")))</f>
        <v/>
      </c>
      <c r="K1094" s="19" t="str">
        <f t="shared" si="223"/>
        <v/>
      </c>
      <c r="M1094" s="21" t="str">
        <f t="shared" si="224"/>
        <v/>
      </c>
      <c r="N1094" s="21" t="str">
        <f t="shared" si="225"/>
        <v/>
      </c>
      <c r="P1094" s="22"/>
      <c r="Q1094" s="23">
        <v>1090</v>
      </c>
      <c r="R1094" s="23" t="str">
        <f>IF($C$3="Live Paste",IF($P1094="","",$P1094&amp;""),IF($AD$3="","",INDEX('Extraction History'!$A$3:$DT$9102,$Q1094,$AD$3)&amp;""))</f>
        <v/>
      </c>
      <c r="S1094" s="23">
        <f t="shared" ref="S1094:S1157" si="232">S1093+6</f>
        <v>6537</v>
      </c>
      <c r="T1094" s="23" t="str">
        <f t="shared" si="226"/>
        <v/>
      </c>
      <c r="U1094" s="23" t="str">
        <f t="shared" si="227"/>
        <v/>
      </c>
      <c r="V1094" s="24" t="str">
        <f t="shared" si="228"/>
        <v/>
      </c>
      <c r="W1094" s="23">
        <f t="shared" ref="W1094:W1157" si="233">W1093+6</f>
        <v>6538</v>
      </c>
      <c r="X1094" s="23" t="str">
        <f t="shared" si="229"/>
        <v/>
      </c>
      <c r="Y1094" s="23" t="str">
        <f t="shared" si="230"/>
        <v/>
      </c>
      <c r="Z1094" s="23" t="str">
        <f t="shared" si="231"/>
        <v/>
      </c>
      <c r="AA1094" s="25" t="str">
        <f>IF($U1094="","",IF(COUNTIF(HC!$C:$C,$U1094)&gt;0,"Y",IF(COUNTIF($U$5:$U1094,$U1094)=1,"N","dup")))</f>
        <v/>
      </c>
    </row>
    <row r="1095" spans="1:27" x14ac:dyDescent="0.3">
      <c r="A1095" s="19" t="str">
        <f>IF(INDEX('Agents Shift'!$B:$B,ROW())="","",INDEX('Agents Shift'!$B:$B,ROW()))</f>
        <v/>
      </c>
      <c r="B1095" s="20" t="str">
        <f>IF($A1095="","",_xlfn.XLOOKUP($A1095,HC!$A:$A,HC!$B:$B,""))</f>
        <v/>
      </c>
      <c r="C1095" s="19" t="str">
        <f>IF($A1095="","",_xlfn.XLOOKUP($A1095,HC!$A:$A,HC!$E:$E,""))</f>
        <v/>
      </c>
      <c r="D1095" s="20" t="str">
        <f>IF($A1095="","",_xlfn.XLOOKUP($A1095,HC!$A:$A,HC!$D:$D,""))</f>
        <v/>
      </c>
      <c r="E1095" s="68" t="str">
        <f>IF(OR($A1095="",$AE$3=""),"",IFERROR(IF(ISBLANK(INDEX('Agents Shift'!$F:$S,MATCH($A1095,'Agents Shift'!$B:$B,0),$AE$3)),"",INDEX('Agents Shift'!$F:$S,MATCH($A1095,'Agents Shift'!$B:$B,0),$AE$3)),""))</f>
        <v/>
      </c>
      <c r="F1095" s="68" t="str">
        <f>IF(OR($A1095="",$AE$3=""),"",IFERROR(IF(ISBLANK(INDEX('Agents Shift'!$F:$S,MATCH($A1095,'Agents Shift'!$B:$B,0),$AE$3+1)),"",INDEX('Agents Shift'!$F:$S,MATCH($A1095,'Agents Shift'!$B:$B,0),$AE$3+1)),""))</f>
        <v/>
      </c>
      <c r="G1095" s="20" t="str">
        <f>IF($A1095="","",_xlfn.XLOOKUP($A1095,HC!$A:$A,HC!$C:$C,""))</f>
        <v/>
      </c>
      <c r="H1095" s="20" t="str">
        <f t="shared" si="221"/>
        <v/>
      </c>
      <c r="I1095" s="19" t="str">
        <f t="shared" si="222"/>
        <v/>
      </c>
      <c r="J1095" s="19" t="str">
        <f>IF(OR($A1095="",$H1095=""),"",IF($H1095="Not in Web Tool","Unmatched",_xlfn.XLOOKUP($H1095,'RAW Data'!$E:$E,'RAW Data'!$F:$F,"Unmapped")))</f>
        <v/>
      </c>
      <c r="K1095" s="19" t="str">
        <f t="shared" si="223"/>
        <v/>
      </c>
      <c r="M1095" s="21" t="str">
        <f t="shared" si="224"/>
        <v/>
      </c>
      <c r="N1095" s="21" t="str">
        <f t="shared" si="225"/>
        <v/>
      </c>
      <c r="P1095" s="22"/>
      <c r="Q1095" s="23">
        <v>1091</v>
      </c>
      <c r="R1095" s="23" t="str">
        <f>IF($C$3="Live Paste",IF($P1095="","",$P1095&amp;""),IF($AD$3="","",INDEX('Extraction History'!$A$3:$DT$9102,$Q1095,$AD$3)&amp;""))</f>
        <v/>
      </c>
      <c r="S1095" s="23">
        <f t="shared" si="232"/>
        <v>6543</v>
      </c>
      <c r="T1095" s="23" t="str">
        <f t="shared" si="226"/>
        <v/>
      </c>
      <c r="U1095" s="23" t="str">
        <f t="shared" si="227"/>
        <v/>
      </c>
      <c r="V1095" s="24" t="str">
        <f t="shared" si="228"/>
        <v/>
      </c>
      <c r="W1095" s="23">
        <f t="shared" si="233"/>
        <v>6544</v>
      </c>
      <c r="X1095" s="23" t="str">
        <f t="shared" si="229"/>
        <v/>
      </c>
      <c r="Y1095" s="23" t="str">
        <f t="shared" si="230"/>
        <v/>
      </c>
      <c r="Z1095" s="23" t="str">
        <f t="shared" si="231"/>
        <v/>
      </c>
      <c r="AA1095" s="25" t="str">
        <f>IF($U1095="","",IF(COUNTIF(HC!$C:$C,$U1095)&gt;0,"Y",IF(COUNTIF($U$5:$U1095,$U1095)=1,"N","dup")))</f>
        <v/>
      </c>
    </row>
    <row r="1096" spans="1:27" x14ac:dyDescent="0.3">
      <c r="A1096" s="19" t="str">
        <f>IF(INDEX('Agents Shift'!$B:$B,ROW())="","",INDEX('Agents Shift'!$B:$B,ROW()))</f>
        <v/>
      </c>
      <c r="B1096" s="20" t="str">
        <f>IF($A1096="","",_xlfn.XLOOKUP($A1096,HC!$A:$A,HC!$B:$B,""))</f>
        <v/>
      </c>
      <c r="C1096" s="19" t="str">
        <f>IF($A1096="","",_xlfn.XLOOKUP($A1096,HC!$A:$A,HC!$E:$E,""))</f>
        <v/>
      </c>
      <c r="D1096" s="20" t="str">
        <f>IF($A1096="","",_xlfn.XLOOKUP($A1096,HC!$A:$A,HC!$D:$D,""))</f>
        <v/>
      </c>
      <c r="E1096" s="68" t="str">
        <f>IF(OR($A1096="",$AE$3=""),"",IFERROR(IF(ISBLANK(INDEX('Agents Shift'!$F:$S,MATCH($A1096,'Agents Shift'!$B:$B,0),$AE$3)),"",INDEX('Agents Shift'!$F:$S,MATCH($A1096,'Agents Shift'!$B:$B,0),$AE$3)),""))</f>
        <v/>
      </c>
      <c r="F1096" s="68" t="str">
        <f>IF(OR($A1096="",$AE$3=""),"",IFERROR(IF(ISBLANK(INDEX('Agents Shift'!$F:$S,MATCH($A1096,'Agents Shift'!$B:$B,0),$AE$3+1)),"",INDEX('Agents Shift'!$F:$S,MATCH($A1096,'Agents Shift'!$B:$B,0),$AE$3+1)),""))</f>
        <v/>
      </c>
      <c r="G1096" s="20" t="str">
        <f>IF($A1096="","",_xlfn.XLOOKUP($A1096,HC!$A:$A,HC!$C:$C,""))</f>
        <v/>
      </c>
      <c r="H1096" s="20" t="str">
        <f t="shared" si="221"/>
        <v/>
      </c>
      <c r="I1096" s="19" t="str">
        <f t="shared" si="222"/>
        <v/>
      </c>
      <c r="J1096" s="19" t="str">
        <f>IF(OR($A1096="",$H1096=""),"",IF($H1096="Not in Web Tool","Unmatched",_xlfn.XLOOKUP($H1096,'RAW Data'!$E:$E,'RAW Data'!$F:$F,"Unmapped")))</f>
        <v/>
      </c>
      <c r="K1096" s="19" t="str">
        <f t="shared" si="223"/>
        <v/>
      </c>
      <c r="M1096" s="21" t="str">
        <f t="shared" si="224"/>
        <v/>
      </c>
      <c r="N1096" s="21" t="str">
        <f t="shared" si="225"/>
        <v/>
      </c>
      <c r="P1096" s="22"/>
      <c r="Q1096" s="23">
        <v>1092</v>
      </c>
      <c r="R1096" s="23" t="str">
        <f>IF($C$3="Live Paste",IF($P1096="","",$P1096&amp;""),IF($AD$3="","",INDEX('Extraction History'!$A$3:$DT$9102,$Q1096,$AD$3)&amp;""))</f>
        <v/>
      </c>
      <c r="S1096" s="23">
        <f t="shared" si="232"/>
        <v>6549</v>
      </c>
      <c r="T1096" s="23" t="str">
        <f t="shared" si="226"/>
        <v/>
      </c>
      <c r="U1096" s="23" t="str">
        <f t="shared" si="227"/>
        <v/>
      </c>
      <c r="V1096" s="24" t="str">
        <f t="shared" si="228"/>
        <v/>
      </c>
      <c r="W1096" s="23">
        <f t="shared" si="233"/>
        <v>6550</v>
      </c>
      <c r="X1096" s="23" t="str">
        <f t="shared" si="229"/>
        <v/>
      </c>
      <c r="Y1096" s="23" t="str">
        <f t="shared" si="230"/>
        <v/>
      </c>
      <c r="Z1096" s="23" t="str">
        <f t="shared" si="231"/>
        <v/>
      </c>
      <c r="AA1096" s="25" t="str">
        <f>IF($U1096="","",IF(COUNTIF(HC!$C:$C,$U1096)&gt;0,"Y",IF(COUNTIF($U$5:$U1096,$U1096)=1,"N","dup")))</f>
        <v/>
      </c>
    </row>
    <row r="1097" spans="1:27" x14ac:dyDescent="0.3">
      <c r="A1097" s="19" t="str">
        <f>IF(INDEX('Agents Shift'!$B:$B,ROW())="","",INDEX('Agents Shift'!$B:$B,ROW()))</f>
        <v/>
      </c>
      <c r="B1097" s="20" t="str">
        <f>IF($A1097="","",_xlfn.XLOOKUP($A1097,HC!$A:$A,HC!$B:$B,""))</f>
        <v/>
      </c>
      <c r="C1097" s="19" t="str">
        <f>IF($A1097="","",_xlfn.XLOOKUP($A1097,HC!$A:$A,HC!$E:$E,""))</f>
        <v/>
      </c>
      <c r="D1097" s="20" t="str">
        <f>IF($A1097="","",_xlfn.XLOOKUP($A1097,HC!$A:$A,HC!$D:$D,""))</f>
        <v/>
      </c>
      <c r="E1097" s="68" t="str">
        <f>IF(OR($A1097="",$AE$3=""),"",IFERROR(IF(ISBLANK(INDEX('Agents Shift'!$F:$S,MATCH($A1097,'Agents Shift'!$B:$B,0),$AE$3)),"",INDEX('Agents Shift'!$F:$S,MATCH($A1097,'Agents Shift'!$B:$B,0),$AE$3)),""))</f>
        <v/>
      </c>
      <c r="F1097" s="68" t="str">
        <f>IF(OR($A1097="",$AE$3=""),"",IFERROR(IF(ISBLANK(INDEX('Agents Shift'!$F:$S,MATCH($A1097,'Agents Shift'!$B:$B,0),$AE$3+1)),"",INDEX('Agents Shift'!$F:$S,MATCH($A1097,'Agents Shift'!$B:$B,0),$AE$3+1)),""))</f>
        <v/>
      </c>
      <c r="G1097" s="20" t="str">
        <f>IF($A1097="","",_xlfn.XLOOKUP($A1097,HC!$A:$A,HC!$C:$C,""))</f>
        <v/>
      </c>
      <c r="H1097" s="20" t="str">
        <f t="shared" si="221"/>
        <v/>
      </c>
      <c r="I1097" s="19" t="str">
        <f t="shared" si="222"/>
        <v/>
      </c>
      <c r="J1097" s="19" t="str">
        <f>IF(OR($A1097="",$H1097=""),"",IF($H1097="Not in Web Tool","Unmatched",_xlfn.XLOOKUP($H1097,'RAW Data'!$E:$E,'RAW Data'!$F:$F,"Unmapped")))</f>
        <v/>
      </c>
      <c r="K1097" s="19" t="str">
        <f t="shared" si="223"/>
        <v/>
      </c>
      <c r="M1097" s="21" t="str">
        <f t="shared" si="224"/>
        <v/>
      </c>
      <c r="N1097" s="21" t="str">
        <f t="shared" si="225"/>
        <v/>
      </c>
      <c r="P1097" s="22"/>
      <c r="Q1097" s="23">
        <v>1093</v>
      </c>
      <c r="R1097" s="23" t="str">
        <f>IF($C$3="Live Paste",IF($P1097="","",$P1097&amp;""),IF($AD$3="","",INDEX('Extraction History'!$A$3:$DT$9102,$Q1097,$AD$3)&amp;""))</f>
        <v/>
      </c>
      <c r="S1097" s="23">
        <f t="shared" si="232"/>
        <v>6555</v>
      </c>
      <c r="T1097" s="23" t="str">
        <f t="shared" si="226"/>
        <v/>
      </c>
      <c r="U1097" s="23" t="str">
        <f t="shared" si="227"/>
        <v/>
      </c>
      <c r="V1097" s="24" t="str">
        <f t="shared" si="228"/>
        <v/>
      </c>
      <c r="W1097" s="23">
        <f t="shared" si="233"/>
        <v>6556</v>
      </c>
      <c r="X1097" s="23" t="str">
        <f t="shared" si="229"/>
        <v/>
      </c>
      <c r="Y1097" s="23" t="str">
        <f t="shared" si="230"/>
        <v/>
      </c>
      <c r="Z1097" s="23" t="str">
        <f t="shared" si="231"/>
        <v/>
      </c>
      <c r="AA1097" s="25" t="str">
        <f>IF($U1097="","",IF(COUNTIF(HC!$C:$C,$U1097)&gt;0,"Y",IF(COUNTIF($U$5:$U1097,$U1097)=1,"N","dup")))</f>
        <v/>
      </c>
    </row>
    <row r="1098" spans="1:27" x14ac:dyDescent="0.3">
      <c r="A1098" s="19" t="str">
        <f>IF(INDEX('Agents Shift'!$B:$B,ROW())="","",INDEX('Agents Shift'!$B:$B,ROW()))</f>
        <v/>
      </c>
      <c r="B1098" s="20" t="str">
        <f>IF($A1098="","",_xlfn.XLOOKUP($A1098,HC!$A:$A,HC!$B:$B,""))</f>
        <v/>
      </c>
      <c r="C1098" s="19" t="str">
        <f>IF($A1098="","",_xlfn.XLOOKUP($A1098,HC!$A:$A,HC!$E:$E,""))</f>
        <v/>
      </c>
      <c r="D1098" s="20" t="str">
        <f>IF($A1098="","",_xlfn.XLOOKUP($A1098,HC!$A:$A,HC!$D:$D,""))</f>
        <v/>
      </c>
      <c r="E1098" s="68" t="str">
        <f>IF(OR($A1098="",$AE$3=""),"",IFERROR(IF(ISBLANK(INDEX('Agents Shift'!$F:$S,MATCH($A1098,'Agents Shift'!$B:$B,0),$AE$3)),"",INDEX('Agents Shift'!$F:$S,MATCH($A1098,'Agents Shift'!$B:$B,0),$AE$3)),""))</f>
        <v/>
      </c>
      <c r="F1098" s="68" t="str">
        <f>IF(OR($A1098="",$AE$3=""),"",IFERROR(IF(ISBLANK(INDEX('Agents Shift'!$F:$S,MATCH($A1098,'Agents Shift'!$B:$B,0),$AE$3+1)),"",INDEX('Agents Shift'!$F:$S,MATCH($A1098,'Agents Shift'!$B:$B,0),$AE$3+1)),""))</f>
        <v/>
      </c>
      <c r="G1098" s="20" t="str">
        <f>IF($A1098="","",_xlfn.XLOOKUP($A1098,HC!$A:$A,HC!$C:$C,""))</f>
        <v/>
      </c>
      <c r="H1098" s="20" t="str">
        <f t="shared" si="221"/>
        <v/>
      </c>
      <c r="I1098" s="19" t="str">
        <f t="shared" si="222"/>
        <v/>
      </c>
      <c r="J1098" s="19" t="str">
        <f>IF(OR($A1098="",$H1098=""),"",IF($H1098="Not in Web Tool","Unmatched",_xlfn.XLOOKUP($H1098,'RAW Data'!$E:$E,'RAW Data'!$F:$F,"Unmapped")))</f>
        <v/>
      </c>
      <c r="K1098" s="19" t="str">
        <f t="shared" si="223"/>
        <v/>
      </c>
      <c r="M1098" s="21" t="str">
        <f t="shared" si="224"/>
        <v/>
      </c>
      <c r="N1098" s="21" t="str">
        <f t="shared" si="225"/>
        <v/>
      </c>
      <c r="P1098" s="22"/>
      <c r="Q1098" s="23">
        <v>1094</v>
      </c>
      <c r="R1098" s="23" t="str">
        <f>IF($C$3="Live Paste",IF($P1098="","",$P1098&amp;""),IF($AD$3="","",INDEX('Extraction History'!$A$3:$DT$9102,$Q1098,$AD$3)&amp;""))</f>
        <v/>
      </c>
      <c r="S1098" s="23">
        <f t="shared" si="232"/>
        <v>6561</v>
      </c>
      <c r="T1098" s="23" t="str">
        <f t="shared" si="226"/>
        <v/>
      </c>
      <c r="U1098" s="23" t="str">
        <f t="shared" si="227"/>
        <v/>
      </c>
      <c r="V1098" s="24" t="str">
        <f t="shared" si="228"/>
        <v/>
      </c>
      <c r="W1098" s="23">
        <f t="shared" si="233"/>
        <v>6562</v>
      </c>
      <c r="X1098" s="23" t="str">
        <f t="shared" si="229"/>
        <v/>
      </c>
      <c r="Y1098" s="23" t="str">
        <f t="shared" si="230"/>
        <v/>
      </c>
      <c r="Z1098" s="23" t="str">
        <f t="shared" si="231"/>
        <v/>
      </c>
      <c r="AA1098" s="25" t="str">
        <f>IF($U1098="","",IF(COUNTIF(HC!$C:$C,$U1098)&gt;0,"Y",IF(COUNTIF($U$5:$U1098,$U1098)=1,"N","dup")))</f>
        <v/>
      </c>
    </row>
    <row r="1099" spans="1:27" x14ac:dyDescent="0.3">
      <c r="A1099" s="19" t="str">
        <f>IF(INDEX('Agents Shift'!$B:$B,ROW())="","",INDEX('Agents Shift'!$B:$B,ROW()))</f>
        <v/>
      </c>
      <c r="B1099" s="20" t="str">
        <f>IF($A1099="","",_xlfn.XLOOKUP($A1099,HC!$A:$A,HC!$B:$B,""))</f>
        <v/>
      </c>
      <c r="C1099" s="19" t="str">
        <f>IF($A1099="","",_xlfn.XLOOKUP($A1099,HC!$A:$A,HC!$E:$E,""))</f>
        <v/>
      </c>
      <c r="D1099" s="20" t="str">
        <f>IF($A1099="","",_xlfn.XLOOKUP($A1099,HC!$A:$A,HC!$D:$D,""))</f>
        <v/>
      </c>
      <c r="E1099" s="68" t="str">
        <f>IF(OR($A1099="",$AE$3=""),"",IFERROR(IF(ISBLANK(INDEX('Agents Shift'!$F:$S,MATCH($A1099,'Agents Shift'!$B:$B,0),$AE$3)),"",INDEX('Agents Shift'!$F:$S,MATCH($A1099,'Agents Shift'!$B:$B,0),$AE$3)),""))</f>
        <v/>
      </c>
      <c r="F1099" s="68" t="str">
        <f>IF(OR($A1099="",$AE$3=""),"",IFERROR(IF(ISBLANK(INDEX('Agents Shift'!$F:$S,MATCH($A1099,'Agents Shift'!$B:$B,0),$AE$3+1)),"",INDEX('Agents Shift'!$F:$S,MATCH($A1099,'Agents Shift'!$B:$B,0),$AE$3+1)),""))</f>
        <v/>
      </c>
      <c r="G1099" s="20" t="str">
        <f>IF($A1099="","",_xlfn.XLOOKUP($A1099,HC!$A:$A,HC!$C:$C,""))</f>
        <v/>
      </c>
      <c r="H1099" s="20" t="str">
        <f t="shared" si="221"/>
        <v/>
      </c>
      <c r="I1099" s="19" t="str">
        <f t="shared" si="222"/>
        <v/>
      </c>
      <c r="J1099" s="19" t="str">
        <f>IF(OR($A1099="",$H1099=""),"",IF($H1099="Not in Web Tool","Unmatched",_xlfn.XLOOKUP($H1099,'RAW Data'!$E:$E,'RAW Data'!$F:$F,"Unmapped")))</f>
        <v/>
      </c>
      <c r="K1099" s="19" t="str">
        <f t="shared" si="223"/>
        <v/>
      </c>
      <c r="M1099" s="21" t="str">
        <f t="shared" si="224"/>
        <v/>
      </c>
      <c r="N1099" s="21" t="str">
        <f t="shared" si="225"/>
        <v/>
      </c>
      <c r="P1099" s="22"/>
      <c r="Q1099" s="23">
        <v>1095</v>
      </c>
      <c r="R1099" s="23" t="str">
        <f>IF($C$3="Live Paste",IF($P1099="","",$P1099&amp;""),IF($AD$3="","",INDEX('Extraction History'!$A$3:$DT$9102,$Q1099,$AD$3)&amp;""))</f>
        <v/>
      </c>
      <c r="S1099" s="23">
        <f t="shared" si="232"/>
        <v>6567</v>
      </c>
      <c r="T1099" s="23" t="str">
        <f t="shared" si="226"/>
        <v/>
      </c>
      <c r="U1099" s="23" t="str">
        <f t="shared" si="227"/>
        <v/>
      </c>
      <c r="V1099" s="24" t="str">
        <f t="shared" si="228"/>
        <v/>
      </c>
      <c r="W1099" s="23">
        <f t="shared" si="233"/>
        <v>6568</v>
      </c>
      <c r="X1099" s="23" t="str">
        <f t="shared" si="229"/>
        <v/>
      </c>
      <c r="Y1099" s="23" t="str">
        <f t="shared" si="230"/>
        <v/>
      </c>
      <c r="Z1099" s="23" t="str">
        <f t="shared" si="231"/>
        <v/>
      </c>
      <c r="AA1099" s="25" t="str">
        <f>IF($U1099="","",IF(COUNTIF(HC!$C:$C,$U1099)&gt;0,"Y",IF(COUNTIF($U$5:$U1099,$U1099)=1,"N","dup")))</f>
        <v/>
      </c>
    </row>
    <row r="1100" spans="1:27" x14ac:dyDescent="0.3">
      <c r="A1100" s="19" t="str">
        <f>IF(INDEX('Agents Shift'!$B:$B,ROW())="","",INDEX('Agents Shift'!$B:$B,ROW()))</f>
        <v/>
      </c>
      <c r="B1100" s="20" t="str">
        <f>IF($A1100="","",_xlfn.XLOOKUP($A1100,HC!$A:$A,HC!$B:$B,""))</f>
        <v/>
      </c>
      <c r="C1100" s="19" t="str">
        <f>IF($A1100="","",_xlfn.XLOOKUP($A1100,HC!$A:$A,HC!$E:$E,""))</f>
        <v/>
      </c>
      <c r="D1100" s="20" t="str">
        <f>IF($A1100="","",_xlfn.XLOOKUP($A1100,HC!$A:$A,HC!$D:$D,""))</f>
        <v/>
      </c>
      <c r="E1100" s="68" t="str">
        <f>IF(OR($A1100="",$AE$3=""),"",IFERROR(IF(ISBLANK(INDEX('Agents Shift'!$F:$S,MATCH($A1100,'Agents Shift'!$B:$B,0),$AE$3)),"",INDEX('Agents Shift'!$F:$S,MATCH($A1100,'Agents Shift'!$B:$B,0),$AE$3)),""))</f>
        <v/>
      </c>
      <c r="F1100" s="68" t="str">
        <f>IF(OR($A1100="",$AE$3=""),"",IFERROR(IF(ISBLANK(INDEX('Agents Shift'!$F:$S,MATCH($A1100,'Agents Shift'!$B:$B,0),$AE$3+1)),"",INDEX('Agents Shift'!$F:$S,MATCH($A1100,'Agents Shift'!$B:$B,0),$AE$3+1)),""))</f>
        <v/>
      </c>
      <c r="G1100" s="20" t="str">
        <f>IF($A1100="","",_xlfn.XLOOKUP($A1100,HC!$A:$A,HC!$C:$C,""))</f>
        <v/>
      </c>
      <c r="H1100" s="20" t="str">
        <f t="shared" si="221"/>
        <v/>
      </c>
      <c r="I1100" s="19" t="str">
        <f t="shared" si="222"/>
        <v/>
      </c>
      <c r="J1100" s="19" t="str">
        <f>IF(OR($A1100="",$H1100=""),"",IF($H1100="Not in Web Tool","Unmatched",_xlfn.XLOOKUP($H1100,'RAW Data'!$E:$E,'RAW Data'!$F:$F,"Unmapped")))</f>
        <v/>
      </c>
      <c r="K1100" s="19" t="str">
        <f t="shared" si="223"/>
        <v/>
      </c>
      <c r="M1100" s="21" t="str">
        <f t="shared" si="224"/>
        <v/>
      </c>
      <c r="N1100" s="21" t="str">
        <f t="shared" si="225"/>
        <v/>
      </c>
      <c r="P1100" s="22"/>
      <c r="Q1100" s="23">
        <v>1096</v>
      </c>
      <c r="R1100" s="23" t="str">
        <f>IF($C$3="Live Paste",IF($P1100="","",$P1100&amp;""),IF($AD$3="","",INDEX('Extraction History'!$A$3:$DT$9102,$Q1100,$AD$3)&amp;""))</f>
        <v/>
      </c>
      <c r="S1100" s="23">
        <f t="shared" si="232"/>
        <v>6573</v>
      </c>
      <c r="T1100" s="23" t="str">
        <f t="shared" si="226"/>
        <v/>
      </c>
      <c r="U1100" s="23" t="str">
        <f t="shared" si="227"/>
        <v/>
      </c>
      <c r="V1100" s="24" t="str">
        <f t="shared" si="228"/>
        <v/>
      </c>
      <c r="W1100" s="23">
        <f t="shared" si="233"/>
        <v>6574</v>
      </c>
      <c r="X1100" s="23" t="str">
        <f t="shared" si="229"/>
        <v/>
      </c>
      <c r="Y1100" s="23" t="str">
        <f t="shared" si="230"/>
        <v/>
      </c>
      <c r="Z1100" s="23" t="str">
        <f t="shared" si="231"/>
        <v/>
      </c>
      <c r="AA1100" s="25" t="str">
        <f>IF($U1100="","",IF(COUNTIF(HC!$C:$C,$U1100)&gt;0,"Y",IF(COUNTIF($U$5:$U1100,$U1100)=1,"N","dup")))</f>
        <v/>
      </c>
    </row>
    <row r="1101" spans="1:27" x14ac:dyDescent="0.3">
      <c r="A1101" s="19" t="str">
        <f>IF(INDEX('Agents Shift'!$B:$B,ROW())="","",INDEX('Agents Shift'!$B:$B,ROW()))</f>
        <v/>
      </c>
      <c r="B1101" s="20" t="str">
        <f>IF($A1101="","",_xlfn.XLOOKUP($A1101,HC!$A:$A,HC!$B:$B,""))</f>
        <v/>
      </c>
      <c r="C1101" s="19" t="str">
        <f>IF($A1101="","",_xlfn.XLOOKUP($A1101,HC!$A:$A,HC!$E:$E,""))</f>
        <v/>
      </c>
      <c r="D1101" s="20" t="str">
        <f>IF($A1101="","",_xlfn.XLOOKUP($A1101,HC!$A:$A,HC!$D:$D,""))</f>
        <v/>
      </c>
      <c r="E1101" s="68" t="str">
        <f>IF(OR($A1101="",$AE$3=""),"",IFERROR(IF(ISBLANK(INDEX('Agents Shift'!$F:$S,MATCH($A1101,'Agents Shift'!$B:$B,0),$AE$3)),"",INDEX('Agents Shift'!$F:$S,MATCH($A1101,'Agents Shift'!$B:$B,0),$AE$3)),""))</f>
        <v/>
      </c>
      <c r="F1101" s="68" t="str">
        <f>IF(OR($A1101="",$AE$3=""),"",IFERROR(IF(ISBLANK(INDEX('Agents Shift'!$F:$S,MATCH($A1101,'Agents Shift'!$B:$B,0),$AE$3+1)),"",INDEX('Agents Shift'!$F:$S,MATCH($A1101,'Agents Shift'!$B:$B,0),$AE$3+1)),""))</f>
        <v/>
      </c>
      <c r="G1101" s="20" t="str">
        <f>IF($A1101="","",_xlfn.XLOOKUP($A1101,HC!$A:$A,HC!$C:$C,""))</f>
        <v/>
      </c>
      <c r="H1101" s="20" t="str">
        <f t="shared" si="221"/>
        <v/>
      </c>
      <c r="I1101" s="19" t="str">
        <f t="shared" si="222"/>
        <v/>
      </c>
      <c r="J1101" s="19" t="str">
        <f>IF(OR($A1101="",$H1101=""),"",IF($H1101="Not in Web Tool","Unmatched",_xlfn.XLOOKUP($H1101,'RAW Data'!$E:$E,'RAW Data'!$F:$F,"Unmapped")))</f>
        <v/>
      </c>
      <c r="K1101" s="19" t="str">
        <f t="shared" si="223"/>
        <v/>
      </c>
      <c r="M1101" s="21" t="str">
        <f t="shared" si="224"/>
        <v/>
      </c>
      <c r="N1101" s="21" t="str">
        <f t="shared" si="225"/>
        <v/>
      </c>
      <c r="P1101" s="22"/>
      <c r="Q1101" s="23">
        <v>1097</v>
      </c>
      <c r="R1101" s="23" t="str">
        <f>IF($C$3="Live Paste",IF($P1101="","",$P1101&amp;""),IF($AD$3="","",INDEX('Extraction History'!$A$3:$DT$9102,$Q1101,$AD$3)&amp;""))</f>
        <v/>
      </c>
      <c r="S1101" s="23">
        <f t="shared" si="232"/>
        <v>6579</v>
      </c>
      <c r="T1101" s="23" t="str">
        <f t="shared" si="226"/>
        <v/>
      </c>
      <c r="U1101" s="23" t="str">
        <f t="shared" si="227"/>
        <v/>
      </c>
      <c r="V1101" s="24" t="str">
        <f t="shared" si="228"/>
        <v/>
      </c>
      <c r="W1101" s="23">
        <f t="shared" si="233"/>
        <v>6580</v>
      </c>
      <c r="X1101" s="23" t="str">
        <f t="shared" si="229"/>
        <v/>
      </c>
      <c r="Y1101" s="23" t="str">
        <f t="shared" si="230"/>
        <v/>
      </c>
      <c r="Z1101" s="23" t="str">
        <f t="shared" si="231"/>
        <v/>
      </c>
      <c r="AA1101" s="25" t="str">
        <f>IF($U1101="","",IF(COUNTIF(HC!$C:$C,$U1101)&gt;0,"Y",IF(COUNTIF($U$5:$U1101,$U1101)=1,"N","dup")))</f>
        <v/>
      </c>
    </row>
    <row r="1102" spans="1:27" x14ac:dyDescent="0.3">
      <c r="A1102" s="19" t="str">
        <f>IF(INDEX('Agents Shift'!$B:$B,ROW())="","",INDEX('Agents Shift'!$B:$B,ROW()))</f>
        <v/>
      </c>
      <c r="B1102" s="20" t="str">
        <f>IF($A1102="","",_xlfn.XLOOKUP($A1102,HC!$A:$A,HC!$B:$B,""))</f>
        <v/>
      </c>
      <c r="C1102" s="19" t="str">
        <f>IF($A1102="","",_xlfn.XLOOKUP($A1102,HC!$A:$A,HC!$E:$E,""))</f>
        <v/>
      </c>
      <c r="D1102" s="20" t="str">
        <f>IF($A1102="","",_xlfn.XLOOKUP($A1102,HC!$A:$A,HC!$D:$D,""))</f>
        <v/>
      </c>
      <c r="E1102" s="68" t="str">
        <f>IF(OR($A1102="",$AE$3=""),"",IFERROR(IF(ISBLANK(INDEX('Agents Shift'!$F:$S,MATCH($A1102,'Agents Shift'!$B:$B,0),$AE$3)),"",INDEX('Agents Shift'!$F:$S,MATCH($A1102,'Agents Shift'!$B:$B,0),$AE$3)),""))</f>
        <v/>
      </c>
      <c r="F1102" s="68" t="str">
        <f>IF(OR($A1102="",$AE$3=""),"",IFERROR(IF(ISBLANK(INDEX('Agents Shift'!$F:$S,MATCH($A1102,'Agents Shift'!$B:$B,0),$AE$3+1)),"",INDEX('Agents Shift'!$F:$S,MATCH($A1102,'Agents Shift'!$B:$B,0),$AE$3+1)),""))</f>
        <v/>
      </c>
      <c r="G1102" s="20" t="str">
        <f>IF($A1102="","",_xlfn.XLOOKUP($A1102,HC!$A:$A,HC!$C:$C,""))</f>
        <v/>
      </c>
      <c r="H1102" s="20" t="str">
        <f t="shared" si="221"/>
        <v/>
      </c>
      <c r="I1102" s="19" t="str">
        <f t="shared" si="222"/>
        <v/>
      </c>
      <c r="J1102" s="19" t="str">
        <f>IF(OR($A1102="",$H1102=""),"",IF($H1102="Not in Web Tool","Unmatched",_xlfn.XLOOKUP($H1102,'RAW Data'!$E:$E,'RAW Data'!$F:$F,"Unmapped")))</f>
        <v/>
      </c>
      <c r="K1102" s="19" t="str">
        <f t="shared" si="223"/>
        <v/>
      </c>
      <c r="M1102" s="21" t="str">
        <f t="shared" si="224"/>
        <v/>
      </c>
      <c r="N1102" s="21" t="str">
        <f t="shared" si="225"/>
        <v/>
      </c>
      <c r="P1102" s="22"/>
      <c r="Q1102" s="23">
        <v>1098</v>
      </c>
      <c r="R1102" s="23" t="str">
        <f>IF($C$3="Live Paste",IF($P1102="","",$P1102&amp;""),IF($AD$3="","",INDEX('Extraction History'!$A$3:$DT$9102,$Q1102,$AD$3)&amp;""))</f>
        <v/>
      </c>
      <c r="S1102" s="23">
        <f t="shared" si="232"/>
        <v>6585</v>
      </c>
      <c r="T1102" s="23" t="str">
        <f t="shared" si="226"/>
        <v/>
      </c>
      <c r="U1102" s="23" t="str">
        <f t="shared" si="227"/>
        <v/>
      </c>
      <c r="V1102" s="24" t="str">
        <f t="shared" si="228"/>
        <v/>
      </c>
      <c r="W1102" s="23">
        <f t="shared" si="233"/>
        <v>6586</v>
      </c>
      <c r="X1102" s="23" t="str">
        <f t="shared" si="229"/>
        <v/>
      </c>
      <c r="Y1102" s="23" t="str">
        <f t="shared" si="230"/>
        <v/>
      </c>
      <c r="Z1102" s="23" t="str">
        <f t="shared" si="231"/>
        <v/>
      </c>
      <c r="AA1102" s="25" t="str">
        <f>IF($U1102="","",IF(COUNTIF(HC!$C:$C,$U1102)&gt;0,"Y",IF(COUNTIF($U$5:$U1102,$U1102)=1,"N","dup")))</f>
        <v/>
      </c>
    </row>
    <row r="1103" spans="1:27" x14ac:dyDescent="0.3">
      <c r="A1103" s="19" t="str">
        <f>IF(INDEX('Agents Shift'!$B:$B,ROW())="","",INDEX('Agents Shift'!$B:$B,ROW()))</f>
        <v/>
      </c>
      <c r="B1103" s="20" t="str">
        <f>IF($A1103="","",_xlfn.XLOOKUP($A1103,HC!$A:$A,HC!$B:$B,""))</f>
        <v/>
      </c>
      <c r="C1103" s="19" t="str">
        <f>IF($A1103="","",_xlfn.XLOOKUP($A1103,HC!$A:$A,HC!$E:$E,""))</f>
        <v/>
      </c>
      <c r="D1103" s="20" t="str">
        <f>IF($A1103="","",_xlfn.XLOOKUP($A1103,HC!$A:$A,HC!$D:$D,""))</f>
        <v/>
      </c>
      <c r="E1103" s="68" t="str">
        <f>IF(OR($A1103="",$AE$3=""),"",IFERROR(IF(ISBLANK(INDEX('Agents Shift'!$F:$S,MATCH($A1103,'Agents Shift'!$B:$B,0),$AE$3)),"",INDEX('Agents Shift'!$F:$S,MATCH($A1103,'Agents Shift'!$B:$B,0),$AE$3)),""))</f>
        <v/>
      </c>
      <c r="F1103" s="68" t="str">
        <f>IF(OR($A1103="",$AE$3=""),"",IFERROR(IF(ISBLANK(INDEX('Agents Shift'!$F:$S,MATCH($A1103,'Agents Shift'!$B:$B,0),$AE$3+1)),"",INDEX('Agents Shift'!$F:$S,MATCH($A1103,'Agents Shift'!$B:$B,0),$AE$3+1)),""))</f>
        <v/>
      </c>
      <c r="G1103" s="20" t="str">
        <f>IF($A1103="","",_xlfn.XLOOKUP($A1103,HC!$A:$A,HC!$C:$C,""))</f>
        <v/>
      </c>
      <c r="H1103" s="20" t="str">
        <f t="shared" si="221"/>
        <v/>
      </c>
      <c r="I1103" s="19" t="str">
        <f t="shared" si="222"/>
        <v/>
      </c>
      <c r="J1103" s="19" t="str">
        <f>IF(OR($A1103="",$H1103=""),"",IF($H1103="Not in Web Tool","Unmatched",_xlfn.XLOOKUP($H1103,'RAW Data'!$E:$E,'RAW Data'!$F:$F,"Unmapped")))</f>
        <v/>
      </c>
      <c r="K1103" s="19" t="str">
        <f t="shared" si="223"/>
        <v/>
      </c>
      <c r="M1103" s="21" t="str">
        <f t="shared" si="224"/>
        <v/>
      </c>
      <c r="N1103" s="21" t="str">
        <f t="shared" si="225"/>
        <v/>
      </c>
      <c r="P1103" s="22"/>
      <c r="Q1103" s="23">
        <v>1099</v>
      </c>
      <c r="R1103" s="23" t="str">
        <f>IF($C$3="Live Paste",IF($P1103="","",$P1103&amp;""),IF($AD$3="","",INDEX('Extraction History'!$A$3:$DT$9102,$Q1103,$AD$3)&amp;""))</f>
        <v/>
      </c>
      <c r="S1103" s="23">
        <f t="shared" si="232"/>
        <v>6591</v>
      </c>
      <c r="T1103" s="23" t="str">
        <f t="shared" si="226"/>
        <v/>
      </c>
      <c r="U1103" s="23" t="str">
        <f t="shared" si="227"/>
        <v/>
      </c>
      <c r="V1103" s="24" t="str">
        <f t="shared" si="228"/>
        <v/>
      </c>
      <c r="W1103" s="23">
        <f t="shared" si="233"/>
        <v>6592</v>
      </c>
      <c r="X1103" s="23" t="str">
        <f t="shared" si="229"/>
        <v/>
      </c>
      <c r="Y1103" s="23" t="str">
        <f t="shared" si="230"/>
        <v/>
      </c>
      <c r="Z1103" s="23" t="str">
        <f t="shared" si="231"/>
        <v/>
      </c>
      <c r="AA1103" s="25" t="str">
        <f>IF($U1103="","",IF(COUNTIF(HC!$C:$C,$U1103)&gt;0,"Y",IF(COUNTIF($U$5:$U1103,$U1103)=1,"N","dup")))</f>
        <v/>
      </c>
    </row>
    <row r="1104" spans="1:27" x14ac:dyDescent="0.3">
      <c r="A1104" s="19" t="str">
        <f>IF(INDEX('Agents Shift'!$B:$B,ROW())="","",INDEX('Agents Shift'!$B:$B,ROW()))</f>
        <v/>
      </c>
      <c r="B1104" s="20" t="str">
        <f>IF($A1104="","",_xlfn.XLOOKUP($A1104,HC!$A:$A,HC!$B:$B,""))</f>
        <v/>
      </c>
      <c r="C1104" s="19" t="str">
        <f>IF($A1104="","",_xlfn.XLOOKUP($A1104,HC!$A:$A,HC!$E:$E,""))</f>
        <v/>
      </c>
      <c r="D1104" s="20" t="str">
        <f>IF($A1104="","",_xlfn.XLOOKUP($A1104,HC!$A:$A,HC!$D:$D,""))</f>
        <v/>
      </c>
      <c r="E1104" s="68" t="str">
        <f>IF(OR($A1104="",$AE$3=""),"",IFERROR(IF(ISBLANK(INDEX('Agents Shift'!$F:$S,MATCH($A1104,'Agents Shift'!$B:$B,0),$AE$3)),"",INDEX('Agents Shift'!$F:$S,MATCH($A1104,'Agents Shift'!$B:$B,0),$AE$3)),""))</f>
        <v/>
      </c>
      <c r="F1104" s="68" t="str">
        <f>IF(OR($A1104="",$AE$3=""),"",IFERROR(IF(ISBLANK(INDEX('Agents Shift'!$F:$S,MATCH($A1104,'Agents Shift'!$B:$B,0),$AE$3+1)),"",INDEX('Agents Shift'!$F:$S,MATCH($A1104,'Agents Shift'!$B:$B,0),$AE$3+1)),""))</f>
        <v/>
      </c>
      <c r="G1104" s="20" t="str">
        <f>IF($A1104="","",_xlfn.XLOOKUP($A1104,HC!$A:$A,HC!$C:$C,""))</f>
        <v/>
      </c>
      <c r="H1104" s="20" t="str">
        <f t="shared" si="221"/>
        <v/>
      </c>
      <c r="I1104" s="19" t="str">
        <f t="shared" si="222"/>
        <v/>
      </c>
      <c r="J1104" s="19" t="str">
        <f>IF(OR($A1104="",$H1104=""),"",IF($H1104="Not in Web Tool","Unmatched",_xlfn.XLOOKUP($H1104,'RAW Data'!$E:$E,'RAW Data'!$F:$F,"Unmapped")))</f>
        <v/>
      </c>
      <c r="K1104" s="19" t="str">
        <f t="shared" si="223"/>
        <v/>
      </c>
      <c r="M1104" s="21" t="str">
        <f t="shared" si="224"/>
        <v/>
      </c>
      <c r="N1104" s="21" t="str">
        <f t="shared" si="225"/>
        <v/>
      </c>
      <c r="P1104" s="22"/>
      <c r="Q1104" s="23">
        <v>1100</v>
      </c>
      <c r="R1104" s="23" t="str">
        <f>IF($C$3="Live Paste",IF($P1104="","",$P1104&amp;""),IF($AD$3="","",INDEX('Extraction History'!$A$3:$DT$9102,$Q1104,$AD$3)&amp;""))</f>
        <v/>
      </c>
      <c r="S1104" s="23">
        <f t="shared" si="232"/>
        <v>6597</v>
      </c>
      <c r="T1104" s="23" t="str">
        <f t="shared" si="226"/>
        <v/>
      </c>
      <c r="U1104" s="23" t="str">
        <f t="shared" si="227"/>
        <v/>
      </c>
      <c r="V1104" s="24" t="str">
        <f t="shared" si="228"/>
        <v/>
      </c>
      <c r="W1104" s="23">
        <f t="shared" si="233"/>
        <v>6598</v>
      </c>
      <c r="X1104" s="23" t="str">
        <f t="shared" si="229"/>
        <v/>
      </c>
      <c r="Y1104" s="23" t="str">
        <f t="shared" si="230"/>
        <v/>
      </c>
      <c r="Z1104" s="23" t="str">
        <f t="shared" si="231"/>
        <v/>
      </c>
      <c r="AA1104" s="25" t="str">
        <f>IF($U1104="","",IF(COUNTIF(HC!$C:$C,$U1104)&gt;0,"Y",IF(COUNTIF($U$5:$U1104,$U1104)=1,"N","dup")))</f>
        <v/>
      </c>
    </row>
    <row r="1105" spans="1:27" x14ac:dyDescent="0.3">
      <c r="A1105" s="19" t="str">
        <f>IF(INDEX('Agents Shift'!$B:$B,ROW())="","",INDEX('Agents Shift'!$B:$B,ROW()))</f>
        <v/>
      </c>
      <c r="B1105" s="20" t="str">
        <f>IF($A1105="","",_xlfn.XLOOKUP($A1105,HC!$A:$A,HC!$B:$B,""))</f>
        <v/>
      </c>
      <c r="C1105" s="19" t="str">
        <f>IF($A1105="","",_xlfn.XLOOKUP($A1105,HC!$A:$A,HC!$E:$E,""))</f>
        <v/>
      </c>
      <c r="D1105" s="20" t="str">
        <f>IF($A1105="","",_xlfn.XLOOKUP($A1105,HC!$A:$A,HC!$D:$D,""))</f>
        <v/>
      </c>
      <c r="E1105" s="68" t="str">
        <f>IF(OR($A1105="",$AE$3=""),"",IFERROR(IF(ISBLANK(INDEX('Agents Shift'!$F:$S,MATCH($A1105,'Agents Shift'!$B:$B,0),$AE$3)),"",INDEX('Agents Shift'!$F:$S,MATCH($A1105,'Agents Shift'!$B:$B,0),$AE$3)),""))</f>
        <v/>
      </c>
      <c r="F1105" s="68" t="str">
        <f>IF(OR($A1105="",$AE$3=""),"",IFERROR(IF(ISBLANK(INDEX('Agents Shift'!$F:$S,MATCH($A1105,'Agents Shift'!$B:$B,0),$AE$3+1)),"",INDEX('Agents Shift'!$F:$S,MATCH($A1105,'Agents Shift'!$B:$B,0),$AE$3+1)),""))</f>
        <v/>
      </c>
      <c r="G1105" s="20" t="str">
        <f>IF($A1105="","",_xlfn.XLOOKUP($A1105,HC!$A:$A,HC!$C:$C,""))</f>
        <v/>
      </c>
      <c r="H1105" s="20" t="str">
        <f t="shared" si="221"/>
        <v/>
      </c>
      <c r="I1105" s="19" t="str">
        <f t="shared" si="222"/>
        <v/>
      </c>
      <c r="J1105" s="19" t="str">
        <f>IF(OR($A1105="",$H1105=""),"",IF($H1105="Not in Web Tool","Unmatched",_xlfn.XLOOKUP($H1105,'RAW Data'!$E:$E,'RAW Data'!$F:$F,"Unmapped")))</f>
        <v/>
      </c>
      <c r="K1105" s="19" t="str">
        <f t="shared" si="223"/>
        <v/>
      </c>
      <c r="M1105" s="21" t="str">
        <f t="shared" si="224"/>
        <v/>
      </c>
      <c r="N1105" s="21" t="str">
        <f t="shared" si="225"/>
        <v/>
      </c>
      <c r="P1105" s="22"/>
      <c r="Q1105" s="23">
        <v>1101</v>
      </c>
      <c r="R1105" s="23" t="str">
        <f>IF($C$3="Live Paste",IF($P1105="","",$P1105&amp;""),IF($AD$3="","",INDEX('Extraction History'!$A$3:$DT$9102,$Q1105,$AD$3)&amp;""))</f>
        <v/>
      </c>
      <c r="S1105" s="23">
        <f t="shared" si="232"/>
        <v>6603</v>
      </c>
      <c r="T1105" s="23" t="str">
        <f t="shared" si="226"/>
        <v/>
      </c>
      <c r="U1105" s="23" t="str">
        <f t="shared" si="227"/>
        <v/>
      </c>
      <c r="V1105" s="24" t="str">
        <f t="shared" si="228"/>
        <v/>
      </c>
      <c r="W1105" s="23">
        <f t="shared" si="233"/>
        <v>6604</v>
      </c>
      <c r="X1105" s="23" t="str">
        <f t="shared" si="229"/>
        <v/>
      </c>
      <c r="Y1105" s="23" t="str">
        <f t="shared" si="230"/>
        <v/>
      </c>
      <c r="Z1105" s="23" t="str">
        <f t="shared" si="231"/>
        <v/>
      </c>
      <c r="AA1105" s="25" t="str">
        <f>IF($U1105="","",IF(COUNTIF(HC!$C:$C,$U1105)&gt;0,"Y",IF(COUNTIF($U$5:$U1105,$U1105)=1,"N","dup")))</f>
        <v/>
      </c>
    </row>
    <row r="1106" spans="1:27" x14ac:dyDescent="0.3">
      <c r="A1106" s="19" t="str">
        <f>IF(INDEX('Agents Shift'!$B:$B,ROW())="","",INDEX('Agents Shift'!$B:$B,ROW()))</f>
        <v/>
      </c>
      <c r="B1106" s="20" t="str">
        <f>IF($A1106="","",_xlfn.XLOOKUP($A1106,HC!$A:$A,HC!$B:$B,""))</f>
        <v/>
      </c>
      <c r="C1106" s="19" t="str">
        <f>IF($A1106="","",_xlfn.XLOOKUP($A1106,HC!$A:$A,HC!$E:$E,""))</f>
        <v/>
      </c>
      <c r="D1106" s="20" t="str">
        <f>IF($A1106="","",_xlfn.XLOOKUP($A1106,HC!$A:$A,HC!$D:$D,""))</f>
        <v/>
      </c>
      <c r="E1106" s="68" t="str">
        <f>IF(OR($A1106="",$AE$3=""),"",IFERROR(IF(ISBLANK(INDEX('Agents Shift'!$F:$S,MATCH($A1106,'Agents Shift'!$B:$B,0),$AE$3)),"",INDEX('Agents Shift'!$F:$S,MATCH($A1106,'Agents Shift'!$B:$B,0),$AE$3)),""))</f>
        <v/>
      </c>
      <c r="F1106" s="68" t="str">
        <f>IF(OR($A1106="",$AE$3=""),"",IFERROR(IF(ISBLANK(INDEX('Agents Shift'!$F:$S,MATCH($A1106,'Agents Shift'!$B:$B,0),$AE$3+1)),"",INDEX('Agents Shift'!$F:$S,MATCH($A1106,'Agents Shift'!$B:$B,0),$AE$3+1)),""))</f>
        <v/>
      </c>
      <c r="G1106" s="20" t="str">
        <f>IF($A1106="","",_xlfn.XLOOKUP($A1106,HC!$A:$A,HC!$C:$C,""))</f>
        <v/>
      </c>
      <c r="H1106" s="20" t="str">
        <f t="shared" si="221"/>
        <v/>
      </c>
      <c r="I1106" s="19" t="str">
        <f t="shared" si="222"/>
        <v/>
      </c>
      <c r="J1106" s="19" t="str">
        <f>IF(OR($A1106="",$H1106=""),"",IF($H1106="Not in Web Tool","Unmatched",_xlfn.XLOOKUP($H1106,'RAW Data'!$E:$E,'RAW Data'!$F:$F,"Unmapped")))</f>
        <v/>
      </c>
      <c r="K1106" s="19" t="str">
        <f t="shared" si="223"/>
        <v/>
      </c>
      <c r="M1106" s="21" t="str">
        <f t="shared" si="224"/>
        <v/>
      </c>
      <c r="N1106" s="21" t="str">
        <f t="shared" si="225"/>
        <v/>
      </c>
      <c r="P1106" s="22"/>
      <c r="Q1106" s="23">
        <v>1102</v>
      </c>
      <c r="R1106" s="23" t="str">
        <f>IF($C$3="Live Paste",IF($P1106="","",$P1106&amp;""),IF($AD$3="","",INDEX('Extraction History'!$A$3:$DT$9102,$Q1106,$AD$3)&amp;""))</f>
        <v/>
      </c>
      <c r="S1106" s="23">
        <f t="shared" si="232"/>
        <v>6609</v>
      </c>
      <c r="T1106" s="23" t="str">
        <f t="shared" si="226"/>
        <v/>
      </c>
      <c r="U1106" s="23" t="str">
        <f t="shared" si="227"/>
        <v/>
      </c>
      <c r="V1106" s="24" t="str">
        <f t="shared" si="228"/>
        <v/>
      </c>
      <c r="W1106" s="23">
        <f t="shared" si="233"/>
        <v>6610</v>
      </c>
      <c r="X1106" s="23" t="str">
        <f t="shared" si="229"/>
        <v/>
      </c>
      <c r="Y1106" s="23" t="str">
        <f t="shared" si="230"/>
        <v/>
      </c>
      <c r="Z1106" s="23" t="str">
        <f t="shared" si="231"/>
        <v/>
      </c>
      <c r="AA1106" s="25" t="str">
        <f>IF($U1106="","",IF(COUNTIF(HC!$C:$C,$U1106)&gt;0,"Y",IF(COUNTIF($U$5:$U1106,$U1106)=1,"N","dup")))</f>
        <v/>
      </c>
    </row>
    <row r="1107" spans="1:27" x14ac:dyDescent="0.3">
      <c r="A1107" s="19" t="str">
        <f>IF(INDEX('Agents Shift'!$B:$B,ROW())="","",INDEX('Agents Shift'!$B:$B,ROW()))</f>
        <v/>
      </c>
      <c r="B1107" s="20" t="str">
        <f>IF($A1107="","",_xlfn.XLOOKUP($A1107,HC!$A:$A,HC!$B:$B,""))</f>
        <v/>
      </c>
      <c r="C1107" s="19" t="str">
        <f>IF($A1107="","",_xlfn.XLOOKUP($A1107,HC!$A:$A,HC!$E:$E,""))</f>
        <v/>
      </c>
      <c r="D1107" s="20" t="str">
        <f>IF($A1107="","",_xlfn.XLOOKUP($A1107,HC!$A:$A,HC!$D:$D,""))</f>
        <v/>
      </c>
      <c r="E1107" s="68" t="str">
        <f>IF(OR($A1107="",$AE$3=""),"",IFERROR(IF(ISBLANK(INDEX('Agents Shift'!$F:$S,MATCH($A1107,'Agents Shift'!$B:$B,0),$AE$3)),"",INDEX('Agents Shift'!$F:$S,MATCH($A1107,'Agents Shift'!$B:$B,0),$AE$3)),""))</f>
        <v/>
      </c>
      <c r="F1107" s="68" t="str">
        <f>IF(OR($A1107="",$AE$3=""),"",IFERROR(IF(ISBLANK(INDEX('Agents Shift'!$F:$S,MATCH($A1107,'Agents Shift'!$B:$B,0),$AE$3+1)),"",INDEX('Agents Shift'!$F:$S,MATCH($A1107,'Agents Shift'!$B:$B,0),$AE$3+1)),""))</f>
        <v/>
      </c>
      <c r="G1107" s="20" t="str">
        <f>IF($A1107="","",_xlfn.XLOOKUP($A1107,HC!$A:$A,HC!$C:$C,""))</f>
        <v/>
      </c>
      <c r="H1107" s="20" t="str">
        <f t="shared" si="221"/>
        <v/>
      </c>
      <c r="I1107" s="19" t="str">
        <f t="shared" si="222"/>
        <v/>
      </c>
      <c r="J1107" s="19" t="str">
        <f>IF(OR($A1107="",$H1107=""),"",IF($H1107="Not in Web Tool","Unmatched",_xlfn.XLOOKUP($H1107,'RAW Data'!$E:$E,'RAW Data'!$F:$F,"Unmapped")))</f>
        <v/>
      </c>
      <c r="K1107" s="19" t="str">
        <f t="shared" si="223"/>
        <v/>
      </c>
      <c r="M1107" s="21" t="str">
        <f t="shared" si="224"/>
        <v/>
      </c>
      <c r="N1107" s="21" t="str">
        <f t="shared" si="225"/>
        <v/>
      </c>
      <c r="P1107" s="22"/>
      <c r="Q1107" s="23">
        <v>1103</v>
      </c>
      <c r="R1107" s="23" t="str">
        <f>IF($C$3="Live Paste",IF($P1107="","",$P1107&amp;""),IF($AD$3="","",INDEX('Extraction History'!$A$3:$DT$9102,$Q1107,$AD$3)&amp;""))</f>
        <v/>
      </c>
      <c r="S1107" s="23">
        <f t="shared" si="232"/>
        <v>6615</v>
      </c>
      <c r="T1107" s="23" t="str">
        <f t="shared" si="226"/>
        <v/>
      </c>
      <c r="U1107" s="23" t="str">
        <f t="shared" si="227"/>
        <v/>
      </c>
      <c r="V1107" s="24" t="str">
        <f t="shared" si="228"/>
        <v/>
      </c>
      <c r="W1107" s="23">
        <f t="shared" si="233"/>
        <v>6616</v>
      </c>
      <c r="X1107" s="23" t="str">
        <f t="shared" si="229"/>
        <v/>
      </c>
      <c r="Y1107" s="23" t="str">
        <f t="shared" si="230"/>
        <v/>
      </c>
      <c r="Z1107" s="23" t="str">
        <f t="shared" si="231"/>
        <v/>
      </c>
      <c r="AA1107" s="25" t="str">
        <f>IF($U1107="","",IF(COUNTIF(HC!$C:$C,$U1107)&gt;0,"Y",IF(COUNTIF($U$5:$U1107,$U1107)=1,"N","dup")))</f>
        <v/>
      </c>
    </row>
    <row r="1108" spans="1:27" x14ac:dyDescent="0.3">
      <c r="A1108" s="19" t="str">
        <f>IF(INDEX('Agents Shift'!$B:$B,ROW())="","",INDEX('Agents Shift'!$B:$B,ROW()))</f>
        <v/>
      </c>
      <c r="B1108" s="20" t="str">
        <f>IF($A1108="","",_xlfn.XLOOKUP($A1108,HC!$A:$A,HC!$B:$B,""))</f>
        <v/>
      </c>
      <c r="C1108" s="19" t="str">
        <f>IF($A1108="","",_xlfn.XLOOKUP($A1108,HC!$A:$A,HC!$E:$E,""))</f>
        <v/>
      </c>
      <c r="D1108" s="20" t="str">
        <f>IF($A1108="","",_xlfn.XLOOKUP($A1108,HC!$A:$A,HC!$D:$D,""))</f>
        <v/>
      </c>
      <c r="E1108" s="68" t="str">
        <f>IF(OR($A1108="",$AE$3=""),"",IFERROR(IF(ISBLANK(INDEX('Agents Shift'!$F:$S,MATCH($A1108,'Agents Shift'!$B:$B,0),$AE$3)),"",INDEX('Agents Shift'!$F:$S,MATCH($A1108,'Agents Shift'!$B:$B,0),$AE$3)),""))</f>
        <v/>
      </c>
      <c r="F1108" s="68" t="str">
        <f>IF(OR($A1108="",$AE$3=""),"",IFERROR(IF(ISBLANK(INDEX('Agents Shift'!$F:$S,MATCH($A1108,'Agents Shift'!$B:$B,0),$AE$3+1)),"",INDEX('Agents Shift'!$F:$S,MATCH($A1108,'Agents Shift'!$B:$B,0),$AE$3+1)),""))</f>
        <v/>
      </c>
      <c r="G1108" s="20" t="str">
        <f>IF($A1108="","",_xlfn.XLOOKUP($A1108,HC!$A:$A,HC!$C:$C,""))</f>
        <v/>
      </c>
      <c r="H1108" s="20" t="str">
        <f t="shared" si="221"/>
        <v/>
      </c>
      <c r="I1108" s="19" t="str">
        <f t="shared" si="222"/>
        <v/>
      </c>
      <c r="J1108" s="19" t="str">
        <f>IF(OR($A1108="",$H1108=""),"",IF($H1108="Not in Web Tool","Unmatched",_xlfn.XLOOKUP($H1108,'RAW Data'!$E:$E,'RAW Data'!$F:$F,"Unmapped")))</f>
        <v/>
      </c>
      <c r="K1108" s="19" t="str">
        <f t="shared" si="223"/>
        <v/>
      </c>
      <c r="M1108" s="21" t="str">
        <f t="shared" si="224"/>
        <v/>
      </c>
      <c r="N1108" s="21" t="str">
        <f t="shared" si="225"/>
        <v/>
      </c>
      <c r="P1108" s="22"/>
      <c r="Q1108" s="23">
        <v>1104</v>
      </c>
      <c r="R1108" s="23" t="str">
        <f>IF($C$3="Live Paste",IF($P1108="","",$P1108&amp;""),IF($AD$3="","",INDEX('Extraction History'!$A$3:$DT$9102,$Q1108,$AD$3)&amp;""))</f>
        <v/>
      </c>
      <c r="S1108" s="23">
        <f t="shared" si="232"/>
        <v>6621</v>
      </c>
      <c r="T1108" s="23" t="str">
        <f t="shared" si="226"/>
        <v/>
      </c>
      <c r="U1108" s="23" t="str">
        <f t="shared" si="227"/>
        <v/>
      </c>
      <c r="V1108" s="24" t="str">
        <f t="shared" si="228"/>
        <v/>
      </c>
      <c r="W1108" s="23">
        <f t="shared" si="233"/>
        <v>6622</v>
      </c>
      <c r="X1108" s="23" t="str">
        <f t="shared" si="229"/>
        <v/>
      </c>
      <c r="Y1108" s="23" t="str">
        <f t="shared" si="230"/>
        <v/>
      </c>
      <c r="Z1108" s="23" t="str">
        <f t="shared" si="231"/>
        <v/>
      </c>
      <c r="AA1108" s="25" t="str">
        <f>IF($U1108="","",IF(COUNTIF(HC!$C:$C,$U1108)&gt;0,"Y",IF(COUNTIF($U$5:$U1108,$U1108)=1,"N","dup")))</f>
        <v/>
      </c>
    </row>
    <row r="1109" spans="1:27" x14ac:dyDescent="0.3">
      <c r="A1109" s="19" t="str">
        <f>IF(INDEX('Agents Shift'!$B:$B,ROW())="","",INDEX('Agents Shift'!$B:$B,ROW()))</f>
        <v/>
      </c>
      <c r="B1109" s="20" t="str">
        <f>IF($A1109="","",_xlfn.XLOOKUP($A1109,HC!$A:$A,HC!$B:$B,""))</f>
        <v/>
      </c>
      <c r="C1109" s="19" t="str">
        <f>IF($A1109="","",_xlfn.XLOOKUP($A1109,HC!$A:$A,HC!$E:$E,""))</f>
        <v/>
      </c>
      <c r="D1109" s="20" t="str">
        <f>IF($A1109="","",_xlfn.XLOOKUP($A1109,HC!$A:$A,HC!$D:$D,""))</f>
        <v/>
      </c>
      <c r="E1109" s="68" t="str">
        <f>IF(OR($A1109="",$AE$3=""),"",IFERROR(IF(ISBLANK(INDEX('Agents Shift'!$F:$S,MATCH($A1109,'Agents Shift'!$B:$B,0),$AE$3)),"",INDEX('Agents Shift'!$F:$S,MATCH($A1109,'Agents Shift'!$B:$B,0),$AE$3)),""))</f>
        <v/>
      </c>
      <c r="F1109" s="68" t="str">
        <f>IF(OR($A1109="",$AE$3=""),"",IFERROR(IF(ISBLANK(INDEX('Agents Shift'!$F:$S,MATCH($A1109,'Agents Shift'!$B:$B,0),$AE$3+1)),"",INDEX('Agents Shift'!$F:$S,MATCH($A1109,'Agents Shift'!$B:$B,0),$AE$3+1)),""))</f>
        <v/>
      </c>
      <c r="G1109" s="20" t="str">
        <f>IF($A1109="","",_xlfn.XLOOKUP($A1109,HC!$A:$A,HC!$C:$C,""))</f>
        <v/>
      </c>
      <c r="H1109" s="20" t="str">
        <f t="shared" si="221"/>
        <v/>
      </c>
      <c r="I1109" s="19" t="str">
        <f t="shared" si="222"/>
        <v/>
      </c>
      <c r="J1109" s="19" t="str">
        <f>IF(OR($A1109="",$H1109=""),"",IF($H1109="Not in Web Tool","Unmatched",_xlfn.XLOOKUP($H1109,'RAW Data'!$E:$E,'RAW Data'!$F:$F,"Unmapped")))</f>
        <v/>
      </c>
      <c r="K1109" s="19" t="str">
        <f t="shared" si="223"/>
        <v/>
      </c>
      <c r="M1109" s="21" t="str">
        <f t="shared" si="224"/>
        <v/>
      </c>
      <c r="N1109" s="21" t="str">
        <f t="shared" si="225"/>
        <v/>
      </c>
      <c r="P1109" s="22"/>
      <c r="Q1109" s="23">
        <v>1105</v>
      </c>
      <c r="R1109" s="23" t="str">
        <f>IF($C$3="Live Paste",IF($P1109="","",$P1109&amp;""),IF($AD$3="","",INDEX('Extraction History'!$A$3:$DT$9102,$Q1109,$AD$3)&amp;""))</f>
        <v/>
      </c>
      <c r="S1109" s="23">
        <f t="shared" si="232"/>
        <v>6627</v>
      </c>
      <c r="T1109" s="23" t="str">
        <f t="shared" si="226"/>
        <v/>
      </c>
      <c r="U1109" s="23" t="str">
        <f t="shared" si="227"/>
        <v/>
      </c>
      <c r="V1109" s="24" t="str">
        <f t="shared" si="228"/>
        <v/>
      </c>
      <c r="W1109" s="23">
        <f t="shared" si="233"/>
        <v>6628</v>
      </c>
      <c r="X1109" s="23" t="str">
        <f t="shared" si="229"/>
        <v/>
      </c>
      <c r="Y1109" s="23" t="str">
        <f t="shared" si="230"/>
        <v/>
      </c>
      <c r="Z1109" s="23" t="str">
        <f t="shared" si="231"/>
        <v/>
      </c>
      <c r="AA1109" s="25" t="str">
        <f>IF($U1109="","",IF(COUNTIF(HC!$C:$C,$U1109)&gt;0,"Y",IF(COUNTIF($U$5:$U1109,$U1109)=1,"N","dup")))</f>
        <v/>
      </c>
    </row>
    <row r="1110" spans="1:27" x14ac:dyDescent="0.3">
      <c r="A1110" s="19" t="str">
        <f>IF(INDEX('Agents Shift'!$B:$B,ROW())="","",INDEX('Agents Shift'!$B:$B,ROW()))</f>
        <v/>
      </c>
      <c r="B1110" s="20" t="str">
        <f>IF($A1110="","",_xlfn.XLOOKUP($A1110,HC!$A:$A,HC!$B:$B,""))</f>
        <v/>
      </c>
      <c r="C1110" s="19" t="str">
        <f>IF($A1110="","",_xlfn.XLOOKUP($A1110,HC!$A:$A,HC!$E:$E,""))</f>
        <v/>
      </c>
      <c r="D1110" s="20" t="str">
        <f>IF($A1110="","",_xlfn.XLOOKUP($A1110,HC!$A:$A,HC!$D:$D,""))</f>
        <v/>
      </c>
      <c r="E1110" s="68" t="str">
        <f>IF(OR($A1110="",$AE$3=""),"",IFERROR(IF(ISBLANK(INDEX('Agents Shift'!$F:$S,MATCH($A1110,'Agents Shift'!$B:$B,0),$AE$3)),"",INDEX('Agents Shift'!$F:$S,MATCH($A1110,'Agents Shift'!$B:$B,0),$AE$3)),""))</f>
        <v/>
      </c>
      <c r="F1110" s="68" t="str">
        <f>IF(OR($A1110="",$AE$3=""),"",IFERROR(IF(ISBLANK(INDEX('Agents Shift'!$F:$S,MATCH($A1110,'Agents Shift'!$B:$B,0),$AE$3+1)),"",INDEX('Agents Shift'!$F:$S,MATCH($A1110,'Agents Shift'!$B:$B,0),$AE$3+1)),""))</f>
        <v/>
      </c>
      <c r="G1110" s="20" t="str">
        <f>IF($A1110="","",_xlfn.XLOOKUP($A1110,HC!$A:$A,HC!$C:$C,""))</f>
        <v/>
      </c>
      <c r="H1110" s="20" t="str">
        <f t="shared" si="221"/>
        <v/>
      </c>
      <c r="I1110" s="19" t="str">
        <f t="shared" si="222"/>
        <v/>
      </c>
      <c r="J1110" s="19" t="str">
        <f>IF(OR($A1110="",$H1110=""),"",IF($H1110="Not in Web Tool","Unmatched",_xlfn.XLOOKUP($H1110,'RAW Data'!$E:$E,'RAW Data'!$F:$F,"Unmapped")))</f>
        <v/>
      </c>
      <c r="K1110" s="19" t="str">
        <f t="shared" si="223"/>
        <v/>
      </c>
      <c r="M1110" s="21" t="str">
        <f t="shared" si="224"/>
        <v/>
      </c>
      <c r="N1110" s="21" t="str">
        <f t="shared" si="225"/>
        <v/>
      </c>
      <c r="P1110" s="22"/>
      <c r="Q1110" s="23">
        <v>1106</v>
      </c>
      <c r="R1110" s="23" t="str">
        <f>IF($C$3="Live Paste",IF($P1110="","",$P1110&amp;""),IF($AD$3="","",INDEX('Extraction History'!$A$3:$DT$9102,$Q1110,$AD$3)&amp;""))</f>
        <v/>
      </c>
      <c r="S1110" s="23">
        <f t="shared" si="232"/>
        <v>6633</v>
      </c>
      <c r="T1110" s="23" t="str">
        <f t="shared" si="226"/>
        <v/>
      </c>
      <c r="U1110" s="23" t="str">
        <f t="shared" si="227"/>
        <v/>
      </c>
      <c r="V1110" s="24" t="str">
        <f t="shared" si="228"/>
        <v/>
      </c>
      <c r="W1110" s="23">
        <f t="shared" si="233"/>
        <v>6634</v>
      </c>
      <c r="X1110" s="23" t="str">
        <f t="shared" si="229"/>
        <v/>
      </c>
      <c r="Y1110" s="23" t="str">
        <f t="shared" si="230"/>
        <v/>
      </c>
      <c r="Z1110" s="23" t="str">
        <f t="shared" si="231"/>
        <v/>
      </c>
      <c r="AA1110" s="25" t="str">
        <f>IF($U1110="","",IF(COUNTIF(HC!$C:$C,$U1110)&gt;0,"Y",IF(COUNTIF($U$5:$U1110,$U1110)=1,"N","dup")))</f>
        <v/>
      </c>
    </row>
    <row r="1111" spans="1:27" x14ac:dyDescent="0.3">
      <c r="A1111" s="19" t="str">
        <f>IF(INDEX('Agents Shift'!$B:$B,ROW())="","",INDEX('Agents Shift'!$B:$B,ROW()))</f>
        <v/>
      </c>
      <c r="B1111" s="20" t="str">
        <f>IF($A1111="","",_xlfn.XLOOKUP($A1111,HC!$A:$A,HC!$B:$B,""))</f>
        <v/>
      </c>
      <c r="C1111" s="19" t="str">
        <f>IF($A1111="","",_xlfn.XLOOKUP($A1111,HC!$A:$A,HC!$E:$E,""))</f>
        <v/>
      </c>
      <c r="D1111" s="20" t="str">
        <f>IF($A1111="","",_xlfn.XLOOKUP($A1111,HC!$A:$A,HC!$D:$D,""))</f>
        <v/>
      </c>
      <c r="E1111" s="68" t="str">
        <f>IF(OR($A1111="",$AE$3=""),"",IFERROR(IF(ISBLANK(INDEX('Agents Shift'!$F:$S,MATCH($A1111,'Agents Shift'!$B:$B,0),$AE$3)),"",INDEX('Agents Shift'!$F:$S,MATCH($A1111,'Agents Shift'!$B:$B,0),$AE$3)),""))</f>
        <v/>
      </c>
      <c r="F1111" s="68" t="str">
        <f>IF(OR($A1111="",$AE$3=""),"",IFERROR(IF(ISBLANK(INDEX('Agents Shift'!$F:$S,MATCH($A1111,'Agents Shift'!$B:$B,0),$AE$3+1)),"",INDEX('Agents Shift'!$F:$S,MATCH($A1111,'Agents Shift'!$B:$B,0),$AE$3+1)),""))</f>
        <v/>
      </c>
      <c r="G1111" s="20" t="str">
        <f>IF($A1111="","",_xlfn.XLOOKUP($A1111,HC!$A:$A,HC!$C:$C,""))</f>
        <v/>
      </c>
      <c r="H1111" s="20" t="str">
        <f t="shared" si="221"/>
        <v/>
      </c>
      <c r="I1111" s="19" t="str">
        <f t="shared" si="222"/>
        <v/>
      </c>
      <c r="J1111" s="19" t="str">
        <f>IF(OR($A1111="",$H1111=""),"",IF($H1111="Not in Web Tool","Unmatched",_xlfn.XLOOKUP($H1111,'RAW Data'!$E:$E,'RAW Data'!$F:$F,"Unmapped")))</f>
        <v/>
      </c>
      <c r="K1111" s="19" t="str">
        <f t="shared" si="223"/>
        <v/>
      </c>
      <c r="M1111" s="21" t="str">
        <f t="shared" si="224"/>
        <v/>
      </c>
      <c r="N1111" s="21" t="str">
        <f t="shared" si="225"/>
        <v/>
      </c>
      <c r="P1111" s="22"/>
      <c r="Q1111" s="23">
        <v>1107</v>
      </c>
      <c r="R1111" s="23" t="str">
        <f>IF($C$3="Live Paste",IF($P1111="","",$P1111&amp;""),IF($AD$3="","",INDEX('Extraction History'!$A$3:$DT$9102,$Q1111,$AD$3)&amp;""))</f>
        <v/>
      </c>
      <c r="S1111" s="23">
        <f t="shared" si="232"/>
        <v>6639</v>
      </c>
      <c r="T1111" s="23" t="str">
        <f t="shared" si="226"/>
        <v/>
      </c>
      <c r="U1111" s="23" t="str">
        <f t="shared" si="227"/>
        <v/>
      </c>
      <c r="V1111" s="24" t="str">
        <f t="shared" si="228"/>
        <v/>
      </c>
      <c r="W1111" s="23">
        <f t="shared" si="233"/>
        <v>6640</v>
      </c>
      <c r="X1111" s="23" t="str">
        <f t="shared" si="229"/>
        <v/>
      </c>
      <c r="Y1111" s="23" t="str">
        <f t="shared" si="230"/>
        <v/>
      </c>
      <c r="Z1111" s="23" t="str">
        <f t="shared" si="231"/>
        <v/>
      </c>
      <c r="AA1111" s="25" t="str">
        <f>IF($U1111="","",IF(COUNTIF(HC!$C:$C,$U1111)&gt;0,"Y",IF(COUNTIF($U$5:$U1111,$U1111)=1,"N","dup")))</f>
        <v/>
      </c>
    </row>
    <row r="1112" spans="1:27" x14ac:dyDescent="0.3">
      <c r="A1112" s="19" t="str">
        <f>IF(INDEX('Agents Shift'!$B:$B,ROW())="","",INDEX('Agents Shift'!$B:$B,ROW()))</f>
        <v/>
      </c>
      <c r="B1112" s="20" t="str">
        <f>IF($A1112="","",_xlfn.XLOOKUP($A1112,HC!$A:$A,HC!$B:$B,""))</f>
        <v/>
      </c>
      <c r="C1112" s="19" t="str">
        <f>IF($A1112="","",_xlfn.XLOOKUP($A1112,HC!$A:$A,HC!$E:$E,""))</f>
        <v/>
      </c>
      <c r="D1112" s="20" t="str">
        <f>IF($A1112="","",_xlfn.XLOOKUP($A1112,HC!$A:$A,HC!$D:$D,""))</f>
        <v/>
      </c>
      <c r="E1112" s="68" t="str">
        <f>IF(OR($A1112="",$AE$3=""),"",IFERROR(IF(ISBLANK(INDEX('Agents Shift'!$F:$S,MATCH($A1112,'Agents Shift'!$B:$B,0),$AE$3)),"",INDEX('Agents Shift'!$F:$S,MATCH($A1112,'Agents Shift'!$B:$B,0),$AE$3)),""))</f>
        <v/>
      </c>
      <c r="F1112" s="68" t="str">
        <f>IF(OR($A1112="",$AE$3=""),"",IFERROR(IF(ISBLANK(INDEX('Agents Shift'!$F:$S,MATCH($A1112,'Agents Shift'!$B:$B,0),$AE$3+1)),"",INDEX('Agents Shift'!$F:$S,MATCH($A1112,'Agents Shift'!$B:$B,0),$AE$3+1)),""))</f>
        <v/>
      </c>
      <c r="G1112" s="20" t="str">
        <f>IF($A1112="","",_xlfn.XLOOKUP($A1112,HC!$A:$A,HC!$C:$C,""))</f>
        <v/>
      </c>
      <c r="H1112" s="20" t="str">
        <f t="shared" si="221"/>
        <v/>
      </c>
      <c r="I1112" s="19" t="str">
        <f t="shared" si="222"/>
        <v/>
      </c>
      <c r="J1112" s="19" t="str">
        <f>IF(OR($A1112="",$H1112=""),"",IF($H1112="Not in Web Tool","Unmatched",_xlfn.XLOOKUP($H1112,'RAW Data'!$E:$E,'RAW Data'!$F:$F,"Unmapped")))</f>
        <v/>
      </c>
      <c r="K1112" s="19" t="str">
        <f t="shared" si="223"/>
        <v/>
      </c>
      <c r="M1112" s="21" t="str">
        <f t="shared" si="224"/>
        <v/>
      </c>
      <c r="N1112" s="21" t="str">
        <f t="shared" si="225"/>
        <v/>
      </c>
      <c r="P1112" s="22"/>
      <c r="Q1112" s="23">
        <v>1108</v>
      </c>
      <c r="R1112" s="23" t="str">
        <f>IF($C$3="Live Paste",IF($P1112="","",$P1112&amp;""),IF($AD$3="","",INDEX('Extraction History'!$A$3:$DT$9102,$Q1112,$AD$3)&amp;""))</f>
        <v/>
      </c>
      <c r="S1112" s="23">
        <f t="shared" si="232"/>
        <v>6645</v>
      </c>
      <c r="T1112" s="23" t="str">
        <f t="shared" si="226"/>
        <v/>
      </c>
      <c r="U1112" s="23" t="str">
        <f t="shared" si="227"/>
        <v/>
      </c>
      <c r="V1112" s="24" t="str">
        <f t="shared" si="228"/>
        <v/>
      </c>
      <c r="W1112" s="23">
        <f t="shared" si="233"/>
        <v>6646</v>
      </c>
      <c r="X1112" s="23" t="str">
        <f t="shared" si="229"/>
        <v/>
      </c>
      <c r="Y1112" s="23" t="str">
        <f t="shared" si="230"/>
        <v/>
      </c>
      <c r="Z1112" s="23" t="str">
        <f t="shared" si="231"/>
        <v/>
      </c>
      <c r="AA1112" s="25" t="str">
        <f>IF($U1112="","",IF(COUNTIF(HC!$C:$C,$U1112)&gt;0,"Y",IF(COUNTIF($U$5:$U1112,$U1112)=1,"N","dup")))</f>
        <v/>
      </c>
    </row>
    <row r="1113" spans="1:27" x14ac:dyDescent="0.3">
      <c r="A1113" s="19" t="str">
        <f>IF(INDEX('Agents Shift'!$B:$B,ROW())="","",INDEX('Agents Shift'!$B:$B,ROW()))</f>
        <v/>
      </c>
      <c r="B1113" s="20" t="str">
        <f>IF($A1113="","",_xlfn.XLOOKUP($A1113,HC!$A:$A,HC!$B:$B,""))</f>
        <v/>
      </c>
      <c r="C1113" s="19" t="str">
        <f>IF($A1113="","",_xlfn.XLOOKUP($A1113,HC!$A:$A,HC!$E:$E,""))</f>
        <v/>
      </c>
      <c r="D1113" s="20" t="str">
        <f>IF($A1113="","",_xlfn.XLOOKUP($A1113,HC!$A:$A,HC!$D:$D,""))</f>
        <v/>
      </c>
      <c r="E1113" s="68" t="str">
        <f>IF(OR($A1113="",$AE$3=""),"",IFERROR(IF(ISBLANK(INDEX('Agents Shift'!$F:$S,MATCH($A1113,'Agents Shift'!$B:$B,0),$AE$3)),"",INDEX('Agents Shift'!$F:$S,MATCH($A1113,'Agents Shift'!$B:$B,0),$AE$3)),""))</f>
        <v/>
      </c>
      <c r="F1113" s="68" t="str">
        <f>IF(OR($A1113="",$AE$3=""),"",IFERROR(IF(ISBLANK(INDEX('Agents Shift'!$F:$S,MATCH($A1113,'Agents Shift'!$B:$B,0),$AE$3+1)),"",INDEX('Agents Shift'!$F:$S,MATCH($A1113,'Agents Shift'!$B:$B,0),$AE$3+1)),""))</f>
        <v/>
      </c>
      <c r="G1113" s="20" t="str">
        <f>IF($A1113="","",_xlfn.XLOOKUP($A1113,HC!$A:$A,HC!$C:$C,""))</f>
        <v/>
      </c>
      <c r="H1113" s="20" t="str">
        <f t="shared" si="221"/>
        <v/>
      </c>
      <c r="I1113" s="19" t="str">
        <f t="shared" si="222"/>
        <v/>
      </c>
      <c r="J1113" s="19" t="str">
        <f>IF(OR($A1113="",$H1113=""),"",IF($H1113="Not in Web Tool","Unmatched",_xlfn.XLOOKUP($H1113,'RAW Data'!$E:$E,'RAW Data'!$F:$F,"Unmapped")))</f>
        <v/>
      </c>
      <c r="K1113" s="19" t="str">
        <f t="shared" si="223"/>
        <v/>
      </c>
      <c r="M1113" s="21" t="str">
        <f t="shared" si="224"/>
        <v/>
      </c>
      <c r="N1113" s="21" t="str">
        <f t="shared" si="225"/>
        <v/>
      </c>
      <c r="P1113" s="22"/>
      <c r="Q1113" s="23">
        <v>1109</v>
      </c>
      <c r="R1113" s="23" t="str">
        <f>IF($C$3="Live Paste",IF($P1113="","",$P1113&amp;""),IF($AD$3="","",INDEX('Extraction History'!$A$3:$DT$9102,$Q1113,$AD$3)&amp;""))</f>
        <v/>
      </c>
      <c r="S1113" s="23">
        <f t="shared" si="232"/>
        <v>6651</v>
      </c>
      <c r="T1113" s="23" t="str">
        <f t="shared" si="226"/>
        <v/>
      </c>
      <c r="U1113" s="23" t="str">
        <f t="shared" si="227"/>
        <v/>
      </c>
      <c r="V1113" s="24" t="str">
        <f t="shared" si="228"/>
        <v/>
      </c>
      <c r="W1113" s="23">
        <f t="shared" si="233"/>
        <v>6652</v>
      </c>
      <c r="X1113" s="23" t="str">
        <f t="shared" si="229"/>
        <v/>
      </c>
      <c r="Y1113" s="23" t="str">
        <f t="shared" si="230"/>
        <v/>
      </c>
      <c r="Z1113" s="23" t="str">
        <f t="shared" si="231"/>
        <v/>
      </c>
      <c r="AA1113" s="25" t="str">
        <f>IF($U1113="","",IF(COUNTIF(HC!$C:$C,$U1113)&gt;0,"Y",IF(COUNTIF($U$5:$U1113,$U1113)=1,"N","dup")))</f>
        <v/>
      </c>
    </row>
    <row r="1114" spans="1:27" x14ac:dyDescent="0.3">
      <c r="A1114" s="19" t="str">
        <f>IF(INDEX('Agents Shift'!$B:$B,ROW())="","",INDEX('Agents Shift'!$B:$B,ROW()))</f>
        <v/>
      </c>
      <c r="B1114" s="20" t="str">
        <f>IF($A1114="","",_xlfn.XLOOKUP($A1114,HC!$A:$A,HC!$B:$B,""))</f>
        <v/>
      </c>
      <c r="C1114" s="19" t="str">
        <f>IF($A1114="","",_xlfn.XLOOKUP($A1114,HC!$A:$A,HC!$E:$E,""))</f>
        <v/>
      </c>
      <c r="D1114" s="20" t="str">
        <f>IF($A1114="","",_xlfn.XLOOKUP($A1114,HC!$A:$A,HC!$D:$D,""))</f>
        <v/>
      </c>
      <c r="E1114" s="68" t="str">
        <f>IF(OR($A1114="",$AE$3=""),"",IFERROR(IF(ISBLANK(INDEX('Agents Shift'!$F:$S,MATCH($A1114,'Agents Shift'!$B:$B,0),$AE$3)),"",INDEX('Agents Shift'!$F:$S,MATCH($A1114,'Agents Shift'!$B:$B,0),$AE$3)),""))</f>
        <v/>
      </c>
      <c r="F1114" s="68" t="str">
        <f>IF(OR($A1114="",$AE$3=""),"",IFERROR(IF(ISBLANK(INDEX('Agents Shift'!$F:$S,MATCH($A1114,'Agents Shift'!$B:$B,0),$AE$3+1)),"",INDEX('Agents Shift'!$F:$S,MATCH($A1114,'Agents Shift'!$B:$B,0),$AE$3+1)),""))</f>
        <v/>
      </c>
      <c r="G1114" s="20" t="str">
        <f>IF($A1114="","",_xlfn.XLOOKUP($A1114,HC!$A:$A,HC!$C:$C,""))</f>
        <v/>
      </c>
      <c r="H1114" s="20" t="str">
        <f t="shared" si="221"/>
        <v/>
      </c>
      <c r="I1114" s="19" t="str">
        <f t="shared" si="222"/>
        <v/>
      </c>
      <c r="J1114" s="19" t="str">
        <f>IF(OR($A1114="",$H1114=""),"",IF($H1114="Not in Web Tool","Unmatched",_xlfn.XLOOKUP($H1114,'RAW Data'!$E:$E,'RAW Data'!$F:$F,"Unmapped")))</f>
        <v/>
      </c>
      <c r="K1114" s="19" t="str">
        <f t="shared" si="223"/>
        <v/>
      </c>
      <c r="M1114" s="21" t="str">
        <f t="shared" si="224"/>
        <v/>
      </c>
      <c r="N1114" s="21" t="str">
        <f t="shared" si="225"/>
        <v/>
      </c>
      <c r="P1114" s="22"/>
      <c r="Q1114" s="23">
        <v>1110</v>
      </c>
      <c r="R1114" s="23" t="str">
        <f>IF($C$3="Live Paste",IF($P1114="","",$P1114&amp;""),IF($AD$3="","",INDEX('Extraction History'!$A$3:$DT$9102,$Q1114,$AD$3)&amp;""))</f>
        <v/>
      </c>
      <c r="S1114" s="23">
        <f t="shared" si="232"/>
        <v>6657</v>
      </c>
      <c r="T1114" s="23" t="str">
        <f t="shared" si="226"/>
        <v/>
      </c>
      <c r="U1114" s="23" t="str">
        <f t="shared" si="227"/>
        <v/>
      </c>
      <c r="V1114" s="24" t="str">
        <f t="shared" si="228"/>
        <v/>
      </c>
      <c r="W1114" s="23">
        <f t="shared" si="233"/>
        <v>6658</v>
      </c>
      <c r="X1114" s="23" t="str">
        <f t="shared" si="229"/>
        <v/>
      </c>
      <c r="Y1114" s="23" t="str">
        <f t="shared" si="230"/>
        <v/>
      </c>
      <c r="Z1114" s="23" t="str">
        <f t="shared" si="231"/>
        <v/>
      </c>
      <c r="AA1114" s="25" t="str">
        <f>IF($U1114="","",IF(COUNTIF(HC!$C:$C,$U1114)&gt;0,"Y",IF(COUNTIF($U$5:$U1114,$U1114)=1,"N","dup")))</f>
        <v/>
      </c>
    </row>
    <row r="1115" spans="1:27" x14ac:dyDescent="0.3">
      <c r="A1115" s="19" t="str">
        <f>IF(INDEX('Agents Shift'!$B:$B,ROW())="","",INDEX('Agents Shift'!$B:$B,ROW()))</f>
        <v/>
      </c>
      <c r="B1115" s="20" t="str">
        <f>IF($A1115="","",_xlfn.XLOOKUP($A1115,HC!$A:$A,HC!$B:$B,""))</f>
        <v/>
      </c>
      <c r="C1115" s="19" t="str">
        <f>IF($A1115="","",_xlfn.XLOOKUP($A1115,HC!$A:$A,HC!$E:$E,""))</f>
        <v/>
      </c>
      <c r="D1115" s="20" t="str">
        <f>IF($A1115="","",_xlfn.XLOOKUP($A1115,HC!$A:$A,HC!$D:$D,""))</f>
        <v/>
      </c>
      <c r="E1115" s="68" t="str">
        <f>IF(OR($A1115="",$AE$3=""),"",IFERROR(IF(ISBLANK(INDEX('Agents Shift'!$F:$S,MATCH($A1115,'Agents Shift'!$B:$B,0),$AE$3)),"",INDEX('Agents Shift'!$F:$S,MATCH($A1115,'Agents Shift'!$B:$B,0),$AE$3)),""))</f>
        <v/>
      </c>
      <c r="F1115" s="68" t="str">
        <f>IF(OR($A1115="",$AE$3=""),"",IFERROR(IF(ISBLANK(INDEX('Agents Shift'!$F:$S,MATCH($A1115,'Agents Shift'!$B:$B,0),$AE$3+1)),"",INDEX('Agents Shift'!$F:$S,MATCH($A1115,'Agents Shift'!$B:$B,0),$AE$3+1)),""))</f>
        <v/>
      </c>
      <c r="G1115" s="20" t="str">
        <f>IF($A1115="","",_xlfn.XLOOKUP($A1115,HC!$A:$A,HC!$C:$C,""))</f>
        <v/>
      </c>
      <c r="H1115" s="20" t="str">
        <f t="shared" si="221"/>
        <v/>
      </c>
      <c r="I1115" s="19" t="str">
        <f t="shared" si="222"/>
        <v/>
      </c>
      <c r="J1115" s="19" t="str">
        <f>IF(OR($A1115="",$H1115=""),"",IF($H1115="Not in Web Tool","Unmatched",_xlfn.XLOOKUP($H1115,'RAW Data'!$E:$E,'RAW Data'!$F:$F,"Unmapped")))</f>
        <v/>
      </c>
      <c r="K1115" s="19" t="str">
        <f t="shared" si="223"/>
        <v/>
      </c>
      <c r="M1115" s="21" t="str">
        <f t="shared" si="224"/>
        <v/>
      </c>
      <c r="N1115" s="21" t="str">
        <f t="shared" si="225"/>
        <v/>
      </c>
      <c r="P1115" s="22"/>
      <c r="Q1115" s="23">
        <v>1111</v>
      </c>
      <c r="R1115" s="23" t="str">
        <f>IF($C$3="Live Paste",IF($P1115="","",$P1115&amp;""),IF($AD$3="","",INDEX('Extraction History'!$A$3:$DT$9102,$Q1115,$AD$3)&amp;""))</f>
        <v/>
      </c>
      <c r="S1115" s="23">
        <f t="shared" si="232"/>
        <v>6663</v>
      </c>
      <c r="T1115" s="23" t="str">
        <f t="shared" si="226"/>
        <v/>
      </c>
      <c r="U1115" s="23" t="str">
        <f t="shared" si="227"/>
        <v/>
      </c>
      <c r="V1115" s="24" t="str">
        <f t="shared" si="228"/>
        <v/>
      </c>
      <c r="W1115" s="23">
        <f t="shared" si="233"/>
        <v>6664</v>
      </c>
      <c r="X1115" s="23" t="str">
        <f t="shared" si="229"/>
        <v/>
      </c>
      <c r="Y1115" s="23" t="str">
        <f t="shared" si="230"/>
        <v/>
      </c>
      <c r="Z1115" s="23" t="str">
        <f t="shared" si="231"/>
        <v/>
      </c>
      <c r="AA1115" s="25" t="str">
        <f>IF($U1115="","",IF(COUNTIF(HC!$C:$C,$U1115)&gt;0,"Y",IF(COUNTIF($U$5:$U1115,$U1115)=1,"N","dup")))</f>
        <v/>
      </c>
    </row>
    <row r="1116" spans="1:27" x14ac:dyDescent="0.3">
      <c r="A1116" s="19" t="str">
        <f>IF(INDEX('Agents Shift'!$B:$B,ROW())="","",INDEX('Agents Shift'!$B:$B,ROW()))</f>
        <v/>
      </c>
      <c r="B1116" s="20" t="str">
        <f>IF($A1116="","",_xlfn.XLOOKUP($A1116,HC!$A:$A,HC!$B:$B,""))</f>
        <v/>
      </c>
      <c r="C1116" s="19" t="str">
        <f>IF($A1116="","",_xlfn.XLOOKUP($A1116,HC!$A:$A,HC!$E:$E,""))</f>
        <v/>
      </c>
      <c r="D1116" s="20" t="str">
        <f>IF($A1116="","",_xlfn.XLOOKUP($A1116,HC!$A:$A,HC!$D:$D,""))</f>
        <v/>
      </c>
      <c r="E1116" s="68" t="str">
        <f>IF(OR($A1116="",$AE$3=""),"",IFERROR(IF(ISBLANK(INDEX('Agents Shift'!$F:$S,MATCH($A1116,'Agents Shift'!$B:$B,0),$AE$3)),"",INDEX('Agents Shift'!$F:$S,MATCH($A1116,'Agents Shift'!$B:$B,0),$AE$3)),""))</f>
        <v/>
      </c>
      <c r="F1116" s="68" t="str">
        <f>IF(OR($A1116="",$AE$3=""),"",IFERROR(IF(ISBLANK(INDEX('Agents Shift'!$F:$S,MATCH($A1116,'Agents Shift'!$B:$B,0),$AE$3+1)),"",INDEX('Agents Shift'!$F:$S,MATCH($A1116,'Agents Shift'!$B:$B,0),$AE$3+1)),""))</f>
        <v/>
      </c>
      <c r="G1116" s="20" t="str">
        <f>IF($A1116="","",_xlfn.XLOOKUP($A1116,HC!$A:$A,HC!$C:$C,""))</f>
        <v/>
      </c>
      <c r="H1116" s="20" t="str">
        <f t="shared" si="221"/>
        <v/>
      </c>
      <c r="I1116" s="19" t="str">
        <f t="shared" si="222"/>
        <v/>
      </c>
      <c r="J1116" s="19" t="str">
        <f>IF(OR($A1116="",$H1116=""),"",IF($H1116="Not in Web Tool","Unmatched",_xlfn.XLOOKUP($H1116,'RAW Data'!$E:$E,'RAW Data'!$F:$F,"Unmapped")))</f>
        <v/>
      </c>
      <c r="K1116" s="19" t="str">
        <f t="shared" si="223"/>
        <v/>
      </c>
      <c r="M1116" s="21" t="str">
        <f t="shared" si="224"/>
        <v/>
      </c>
      <c r="N1116" s="21" t="str">
        <f t="shared" si="225"/>
        <v/>
      </c>
      <c r="P1116" s="22"/>
      <c r="Q1116" s="23">
        <v>1112</v>
      </c>
      <c r="R1116" s="23" t="str">
        <f>IF($C$3="Live Paste",IF($P1116="","",$P1116&amp;""),IF($AD$3="","",INDEX('Extraction History'!$A$3:$DT$9102,$Q1116,$AD$3)&amp;""))</f>
        <v/>
      </c>
      <c r="S1116" s="23">
        <f t="shared" si="232"/>
        <v>6669</v>
      </c>
      <c r="T1116" s="23" t="str">
        <f t="shared" si="226"/>
        <v/>
      </c>
      <c r="U1116" s="23" t="str">
        <f t="shared" si="227"/>
        <v/>
      </c>
      <c r="V1116" s="24" t="str">
        <f t="shared" si="228"/>
        <v/>
      </c>
      <c r="W1116" s="23">
        <f t="shared" si="233"/>
        <v>6670</v>
      </c>
      <c r="X1116" s="23" t="str">
        <f t="shared" si="229"/>
        <v/>
      </c>
      <c r="Y1116" s="23" t="str">
        <f t="shared" si="230"/>
        <v/>
      </c>
      <c r="Z1116" s="23" t="str">
        <f t="shared" si="231"/>
        <v/>
      </c>
      <c r="AA1116" s="25" t="str">
        <f>IF($U1116="","",IF(COUNTIF(HC!$C:$C,$U1116)&gt;0,"Y",IF(COUNTIF($U$5:$U1116,$U1116)=1,"N","dup")))</f>
        <v/>
      </c>
    </row>
    <row r="1117" spans="1:27" x14ac:dyDescent="0.3">
      <c r="A1117" s="19" t="str">
        <f>IF(INDEX('Agents Shift'!$B:$B,ROW())="","",INDEX('Agents Shift'!$B:$B,ROW()))</f>
        <v/>
      </c>
      <c r="B1117" s="20" t="str">
        <f>IF($A1117="","",_xlfn.XLOOKUP($A1117,HC!$A:$A,HC!$B:$B,""))</f>
        <v/>
      </c>
      <c r="C1117" s="19" t="str">
        <f>IF($A1117="","",_xlfn.XLOOKUP($A1117,HC!$A:$A,HC!$E:$E,""))</f>
        <v/>
      </c>
      <c r="D1117" s="20" t="str">
        <f>IF($A1117="","",_xlfn.XLOOKUP($A1117,HC!$A:$A,HC!$D:$D,""))</f>
        <v/>
      </c>
      <c r="E1117" s="68" t="str">
        <f>IF(OR($A1117="",$AE$3=""),"",IFERROR(IF(ISBLANK(INDEX('Agents Shift'!$F:$S,MATCH($A1117,'Agents Shift'!$B:$B,0),$AE$3)),"",INDEX('Agents Shift'!$F:$S,MATCH($A1117,'Agents Shift'!$B:$B,0),$AE$3)),""))</f>
        <v/>
      </c>
      <c r="F1117" s="68" t="str">
        <f>IF(OR($A1117="",$AE$3=""),"",IFERROR(IF(ISBLANK(INDEX('Agents Shift'!$F:$S,MATCH($A1117,'Agents Shift'!$B:$B,0),$AE$3+1)),"",INDEX('Agents Shift'!$F:$S,MATCH($A1117,'Agents Shift'!$B:$B,0),$AE$3+1)),""))</f>
        <v/>
      </c>
      <c r="G1117" s="20" t="str">
        <f>IF($A1117="","",_xlfn.XLOOKUP($A1117,HC!$A:$A,HC!$C:$C,""))</f>
        <v/>
      </c>
      <c r="H1117" s="20" t="str">
        <f t="shared" si="221"/>
        <v/>
      </c>
      <c r="I1117" s="19" t="str">
        <f t="shared" si="222"/>
        <v/>
      </c>
      <c r="J1117" s="19" t="str">
        <f>IF(OR($A1117="",$H1117=""),"",IF($H1117="Not in Web Tool","Unmatched",_xlfn.XLOOKUP($H1117,'RAW Data'!$E:$E,'RAW Data'!$F:$F,"Unmapped")))</f>
        <v/>
      </c>
      <c r="K1117" s="19" t="str">
        <f t="shared" si="223"/>
        <v/>
      </c>
      <c r="M1117" s="21" t="str">
        <f t="shared" si="224"/>
        <v/>
      </c>
      <c r="N1117" s="21" t="str">
        <f t="shared" si="225"/>
        <v/>
      </c>
      <c r="P1117" s="22"/>
      <c r="Q1117" s="23">
        <v>1113</v>
      </c>
      <c r="R1117" s="23" t="str">
        <f>IF($C$3="Live Paste",IF($P1117="","",$P1117&amp;""),IF($AD$3="","",INDEX('Extraction History'!$A$3:$DT$9102,$Q1117,$AD$3)&amp;""))</f>
        <v/>
      </c>
      <c r="S1117" s="23">
        <f t="shared" si="232"/>
        <v>6675</v>
      </c>
      <c r="T1117" s="23" t="str">
        <f t="shared" si="226"/>
        <v/>
      </c>
      <c r="U1117" s="23" t="str">
        <f t="shared" si="227"/>
        <v/>
      </c>
      <c r="V1117" s="24" t="str">
        <f t="shared" si="228"/>
        <v/>
      </c>
      <c r="W1117" s="23">
        <f t="shared" si="233"/>
        <v>6676</v>
      </c>
      <c r="X1117" s="23" t="str">
        <f t="shared" si="229"/>
        <v/>
      </c>
      <c r="Y1117" s="23" t="str">
        <f t="shared" si="230"/>
        <v/>
      </c>
      <c r="Z1117" s="23" t="str">
        <f t="shared" si="231"/>
        <v/>
      </c>
      <c r="AA1117" s="25" t="str">
        <f>IF($U1117="","",IF(COUNTIF(HC!$C:$C,$U1117)&gt;0,"Y",IF(COUNTIF($U$5:$U1117,$U1117)=1,"N","dup")))</f>
        <v/>
      </c>
    </row>
    <row r="1118" spans="1:27" x14ac:dyDescent="0.3">
      <c r="A1118" s="19" t="str">
        <f>IF(INDEX('Agents Shift'!$B:$B,ROW())="","",INDEX('Agents Shift'!$B:$B,ROW()))</f>
        <v/>
      </c>
      <c r="B1118" s="20" t="str">
        <f>IF($A1118="","",_xlfn.XLOOKUP($A1118,HC!$A:$A,HC!$B:$B,""))</f>
        <v/>
      </c>
      <c r="C1118" s="19" t="str">
        <f>IF($A1118="","",_xlfn.XLOOKUP($A1118,HC!$A:$A,HC!$E:$E,""))</f>
        <v/>
      </c>
      <c r="D1118" s="20" t="str">
        <f>IF($A1118="","",_xlfn.XLOOKUP($A1118,HC!$A:$A,HC!$D:$D,""))</f>
        <v/>
      </c>
      <c r="E1118" s="68" t="str">
        <f>IF(OR($A1118="",$AE$3=""),"",IFERROR(IF(ISBLANK(INDEX('Agents Shift'!$F:$S,MATCH($A1118,'Agents Shift'!$B:$B,0),$AE$3)),"",INDEX('Agents Shift'!$F:$S,MATCH($A1118,'Agents Shift'!$B:$B,0),$AE$3)),""))</f>
        <v/>
      </c>
      <c r="F1118" s="68" t="str">
        <f>IF(OR($A1118="",$AE$3=""),"",IFERROR(IF(ISBLANK(INDEX('Agents Shift'!$F:$S,MATCH($A1118,'Agents Shift'!$B:$B,0),$AE$3+1)),"",INDEX('Agents Shift'!$F:$S,MATCH($A1118,'Agents Shift'!$B:$B,0),$AE$3+1)),""))</f>
        <v/>
      </c>
      <c r="G1118" s="20" t="str">
        <f>IF($A1118="","",_xlfn.XLOOKUP($A1118,HC!$A:$A,HC!$C:$C,""))</f>
        <v/>
      </c>
      <c r="H1118" s="20" t="str">
        <f t="shared" si="221"/>
        <v/>
      </c>
      <c r="I1118" s="19" t="str">
        <f t="shared" si="222"/>
        <v/>
      </c>
      <c r="J1118" s="19" t="str">
        <f>IF(OR($A1118="",$H1118=""),"",IF($H1118="Not in Web Tool","Unmatched",_xlfn.XLOOKUP($H1118,'RAW Data'!$E:$E,'RAW Data'!$F:$F,"Unmapped")))</f>
        <v/>
      </c>
      <c r="K1118" s="19" t="str">
        <f t="shared" si="223"/>
        <v/>
      </c>
      <c r="M1118" s="21" t="str">
        <f t="shared" si="224"/>
        <v/>
      </c>
      <c r="N1118" s="21" t="str">
        <f t="shared" si="225"/>
        <v/>
      </c>
      <c r="P1118" s="22"/>
      <c r="Q1118" s="23">
        <v>1114</v>
      </c>
      <c r="R1118" s="23" t="str">
        <f>IF($C$3="Live Paste",IF($P1118="","",$P1118&amp;""),IF($AD$3="","",INDEX('Extraction History'!$A$3:$DT$9102,$Q1118,$AD$3)&amp;""))</f>
        <v/>
      </c>
      <c r="S1118" s="23">
        <f t="shared" si="232"/>
        <v>6681</v>
      </c>
      <c r="T1118" s="23" t="str">
        <f t="shared" si="226"/>
        <v/>
      </c>
      <c r="U1118" s="23" t="str">
        <f t="shared" si="227"/>
        <v/>
      </c>
      <c r="V1118" s="24" t="str">
        <f t="shared" si="228"/>
        <v/>
      </c>
      <c r="W1118" s="23">
        <f t="shared" si="233"/>
        <v>6682</v>
      </c>
      <c r="X1118" s="23" t="str">
        <f t="shared" si="229"/>
        <v/>
      </c>
      <c r="Y1118" s="23" t="str">
        <f t="shared" si="230"/>
        <v/>
      </c>
      <c r="Z1118" s="23" t="str">
        <f t="shared" si="231"/>
        <v/>
      </c>
      <c r="AA1118" s="25" t="str">
        <f>IF($U1118="","",IF(COUNTIF(HC!$C:$C,$U1118)&gt;0,"Y",IF(COUNTIF($U$5:$U1118,$U1118)=1,"N","dup")))</f>
        <v/>
      </c>
    </row>
    <row r="1119" spans="1:27" x14ac:dyDescent="0.3">
      <c r="A1119" s="19" t="str">
        <f>IF(INDEX('Agents Shift'!$B:$B,ROW())="","",INDEX('Agents Shift'!$B:$B,ROW()))</f>
        <v/>
      </c>
      <c r="B1119" s="20" t="str">
        <f>IF($A1119="","",_xlfn.XLOOKUP($A1119,HC!$A:$A,HC!$B:$B,""))</f>
        <v/>
      </c>
      <c r="C1119" s="19" t="str">
        <f>IF($A1119="","",_xlfn.XLOOKUP($A1119,HC!$A:$A,HC!$E:$E,""))</f>
        <v/>
      </c>
      <c r="D1119" s="20" t="str">
        <f>IF($A1119="","",_xlfn.XLOOKUP($A1119,HC!$A:$A,HC!$D:$D,""))</f>
        <v/>
      </c>
      <c r="E1119" s="68" t="str">
        <f>IF(OR($A1119="",$AE$3=""),"",IFERROR(IF(ISBLANK(INDEX('Agents Shift'!$F:$S,MATCH($A1119,'Agents Shift'!$B:$B,0),$AE$3)),"",INDEX('Agents Shift'!$F:$S,MATCH($A1119,'Agents Shift'!$B:$B,0),$AE$3)),""))</f>
        <v/>
      </c>
      <c r="F1119" s="68" t="str">
        <f>IF(OR($A1119="",$AE$3=""),"",IFERROR(IF(ISBLANK(INDEX('Agents Shift'!$F:$S,MATCH($A1119,'Agents Shift'!$B:$B,0),$AE$3+1)),"",INDEX('Agents Shift'!$F:$S,MATCH($A1119,'Agents Shift'!$B:$B,0),$AE$3+1)),""))</f>
        <v/>
      </c>
      <c r="G1119" s="20" t="str">
        <f>IF($A1119="","",_xlfn.XLOOKUP($A1119,HC!$A:$A,HC!$C:$C,""))</f>
        <v/>
      </c>
      <c r="H1119" s="20" t="str">
        <f t="shared" si="221"/>
        <v/>
      </c>
      <c r="I1119" s="19" t="str">
        <f t="shared" si="222"/>
        <v/>
      </c>
      <c r="J1119" s="19" t="str">
        <f>IF(OR($A1119="",$H1119=""),"",IF($H1119="Not in Web Tool","Unmatched",_xlfn.XLOOKUP($H1119,'RAW Data'!$E:$E,'RAW Data'!$F:$F,"Unmapped")))</f>
        <v/>
      </c>
      <c r="K1119" s="19" t="str">
        <f t="shared" si="223"/>
        <v/>
      </c>
      <c r="M1119" s="21" t="str">
        <f t="shared" si="224"/>
        <v/>
      </c>
      <c r="N1119" s="21" t="str">
        <f t="shared" si="225"/>
        <v/>
      </c>
      <c r="P1119" s="22"/>
      <c r="Q1119" s="23">
        <v>1115</v>
      </c>
      <c r="R1119" s="23" t="str">
        <f>IF($C$3="Live Paste",IF($P1119="","",$P1119&amp;""),IF($AD$3="","",INDEX('Extraction History'!$A$3:$DT$9102,$Q1119,$AD$3)&amp;""))</f>
        <v/>
      </c>
      <c r="S1119" s="23">
        <f t="shared" si="232"/>
        <v>6687</v>
      </c>
      <c r="T1119" s="23" t="str">
        <f t="shared" si="226"/>
        <v/>
      </c>
      <c r="U1119" s="23" t="str">
        <f t="shared" si="227"/>
        <v/>
      </c>
      <c r="V1119" s="24" t="str">
        <f t="shared" si="228"/>
        <v/>
      </c>
      <c r="W1119" s="23">
        <f t="shared" si="233"/>
        <v>6688</v>
      </c>
      <c r="X1119" s="23" t="str">
        <f t="shared" si="229"/>
        <v/>
      </c>
      <c r="Y1119" s="23" t="str">
        <f t="shared" si="230"/>
        <v/>
      </c>
      <c r="Z1119" s="23" t="str">
        <f t="shared" si="231"/>
        <v/>
      </c>
      <c r="AA1119" s="25" t="str">
        <f>IF($U1119="","",IF(COUNTIF(HC!$C:$C,$U1119)&gt;0,"Y",IF(COUNTIF($U$5:$U1119,$U1119)=1,"N","dup")))</f>
        <v/>
      </c>
    </row>
    <row r="1120" spans="1:27" x14ac:dyDescent="0.3">
      <c r="A1120" s="19" t="str">
        <f>IF(INDEX('Agents Shift'!$B:$B,ROW())="","",INDEX('Agents Shift'!$B:$B,ROW()))</f>
        <v/>
      </c>
      <c r="B1120" s="20" t="str">
        <f>IF($A1120="","",_xlfn.XLOOKUP($A1120,HC!$A:$A,HC!$B:$B,""))</f>
        <v/>
      </c>
      <c r="C1120" s="19" t="str">
        <f>IF($A1120="","",_xlfn.XLOOKUP($A1120,HC!$A:$A,HC!$E:$E,""))</f>
        <v/>
      </c>
      <c r="D1120" s="20" t="str">
        <f>IF($A1120="","",_xlfn.XLOOKUP($A1120,HC!$A:$A,HC!$D:$D,""))</f>
        <v/>
      </c>
      <c r="E1120" s="68" t="str">
        <f>IF(OR($A1120="",$AE$3=""),"",IFERROR(IF(ISBLANK(INDEX('Agents Shift'!$F:$S,MATCH($A1120,'Agents Shift'!$B:$B,0),$AE$3)),"",INDEX('Agents Shift'!$F:$S,MATCH($A1120,'Agents Shift'!$B:$B,0),$AE$3)),""))</f>
        <v/>
      </c>
      <c r="F1120" s="68" t="str">
        <f>IF(OR($A1120="",$AE$3=""),"",IFERROR(IF(ISBLANK(INDEX('Agents Shift'!$F:$S,MATCH($A1120,'Agents Shift'!$B:$B,0),$AE$3+1)),"",INDEX('Agents Shift'!$F:$S,MATCH($A1120,'Agents Shift'!$B:$B,0),$AE$3+1)),""))</f>
        <v/>
      </c>
      <c r="G1120" s="20" t="str">
        <f>IF($A1120="","",_xlfn.XLOOKUP($A1120,HC!$A:$A,HC!$C:$C,""))</f>
        <v/>
      </c>
      <c r="H1120" s="20" t="str">
        <f t="shared" si="221"/>
        <v/>
      </c>
      <c r="I1120" s="19" t="str">
        <f t="shared" si="222"/>
        <v/>
      </c>
      <c r="J1120" s="19" t="str">
        <f>IF(OR($A1120="",$H1120=""),"",IF($H1120="Not in Web Tool","Unmatched",_xlfn.XLOOKUP($H1120,'RAW Data'!$E:$E,'RAW Data'!$F:$F,"Unmapped")))</f>
        <v/>
      </c>
      <c r="K1120" s="19" t="str">
        <f t="shared" si="223"/>
        <v/>
      </c>
      <c r="M1120" s="21" t="str">
        <f t="shared" si="224"/>
        <v/>
      </c>
      <c r="N1120" s="21" t="str">
        <f t="shared" si="225"/>
        <v/>
      </c>
      <c r="P1120" s="22"/>
      <c r="Q1120" s="23">
        <v>1116</v>
      </c>
      <c r="R1120" s="23" t="str">
        <f>IF($C$3="Live Paste",IF($P1120="","",$P1120&amp;""),IF($AD$3="","",INDEX('Extraction History'!$A$3:$DT$9102,$Q1120,$AD$3)&amp;""))</f>
        <v/>
      </c>
      <c r="S1120" s="23">
        <f t="shared" si="232"/>
        <v>6693</v>
      </c>
      <c r="T1120" s="23" t="str">
        <f t="shared" si="226"/>
        <v/>
      </c>
      <c r="U1120" s="23" t="str">
        <f t="shared" si="227"/>
        <v/>
      </c>
      <c r="V1120" s="24" t="str">
        <f t="shared" si="228"/>
        <v/>
      </c>
      <c r="W1120" s="23">
        <f t="shared" si="233"/>
        <v>6694</v>
      </c>
      <c r="X1120" s="23" t="str">
        <f t="shared" si="229"/>
        <v/>
      </c>
      <c r="Y1120" s="23" t="str">
        <f t="shared" si="230"/>
        <v/>
      </c>
      <c r="Z1120" s="23" t="str">
        <f t="shared" si="231"/>
        <v/>
      </c>
      <c r="AA1120" s="25" t="str">
        <f>IF($U1120="","",IF(COUNTIF(HC!$C:$C,$U1120)&gt;0,"Y",IF(COUNTIF($U$5:$U1120,$U1120)=1,"N","dup")))</f>
        <v/>
      </c>
    </row>
    <row r="1121" spans="1:27" x14ac:dyDescent="0.3">
      <c r="A1121" s="19" t="str">
        <f>IF(INDEX('Agents Shift'!$B:$B,ROW())="","",INDEX('Agents Shift'!$B:$B,ROW()))</f>
        <v/>
      </c>
      <c r="B1121" s="20" t="str">
        <f>IF($A1121="","",_xlfn.XLOOKUP($A1121,HC!$A:$A,HC!$B:$B,""))</f>
        <v/>
      </c>
      <c r="C1121" s="19" t="str">
        <f>IF($A1121="","",_xlfn.XLOOKUP($A1121,HC!$A:$A,HC!$E:$E,""))</f>
        <v/>
      </c>
      <c r="D1121" s="20" t="str">
        <f>IF($A1121="","",_xlfn.XLOOKUP($A1121,HC!$A:$A,HC!$D:$D,""))</f>
        <v/>
      </c>
      <c r="E1121" s="68" t="str">
        <f>IF(OR($A1121="",$AE$3=""),"",IFERROR(IF(ISBLANK(INDEX('Agents Shift'!$F:$S,MATCH($A1121,'Agents Shift'!$B:$B,0),$AE$3)),"",INDEX('Agents Shift'!$F:$S,MATCH($A1121,'Agents Shift'!$B:$B,0),$AE$3)),""))</f>
        <v/>
      </c>
      <c r="F1121" s="68" t="str">
        <f>IF(OR($A1121="",$AE$3=""),"",IFERROR(IF(ISBLANK(INDEX('Agents Shift'!$F:$S,MATCH($A1121,'Agents Shift'!$B:$B,0),$AE$3+1)),"",INDEX('Agents Shift'!$F:$S,MATCH($A1121,'Agents Shift'!$B:$B,0),$AE$3+1)),""))</f>
        <v/>
      </c>
      <c r="G1121" s="20" t="str">
        <f>IF($A1121="","",_xlfn.XLOOKUP($A1121,HC!$A:$A,HC!$C:$C,""))</f>
        <v/>
      </c>
      <c r="H1121" s="20" t="str">
        <f t="shared" si="221"/>
        <v/>
      </c>
      <c r="I1121" s="19" t="str">
        <f t="shared" si="222"/>
        <v/>
      </c>
      <c r="J1121" s="19" t="str">
        <f>IF(OR($A1121="",$H1121=""),"",IF($H1121="Not in Web Tool","Unmatched",_xlfn.XLOOKUP($H1121,'RAW Data'!$E:$E,'RAW Data'!$F:$F,"Unmapped")))</f>
        <v/>
      </c>
      <c r="K1121" s="19" t="str">
        <f t="shared" si="223"/>
        <v/>
      </c>
      <c r="M1121" s="21" t="str">
        <f t="shared" si="224"/>
        <v/>
      </c>
      <c r="N1121" s="21" t="str">
        <f t="shared" si="225"/>
        <v/>
      </c>
      <c r="P1121" s="22"/>
      <c r="Q1121" s="23">
        <v>1117</v>
      </c>
      <c r="R1121" s="23" t="str">
        <f>IF($C$3="Live Paste",IF($P1121="","",$P1121&amp;""),IF($AD$3="","",INDEX('Extraction History'!$A$3:$DT$9102,$Q1121,$AD$3)&amp;""))</f>
        <v/>
      </c>
      <c r="S1121" s="23">
        <f t="shared" si="232"/>
        <v>6699</v>
      </c>
      <c r="T1121" s="23" t="str">
        <f t="shared" si="226"/>
        <v/>
      </c>
      <c r="U1121" s="23" t="str">
        <f t="shared" si="227"/>
        <v/>
      </c>
      <c r="V1121" s="24" t="str">
        <f t="shared" si="228"/>
        <v/>
      </c>
      <c r="W1121" s="23">
        <f t="shared" si="233"/>
        <v>6700</v>
      </c>
      <c r="X1121" s="23" t="str">
        <f t="shared" si="229"/>
        <v/>
      </c>
      <c r="Y1121" s="23" t="str">
        <f t="shared" si="230"/>
        <v/>
      </c>
      <c r="Z1121" s="23" t="str">
        <f t="shared" si="231"/>
        <v/>
      </c>
      <c r="AA1121" s="25" t="str">
        <f>IF($U1121="","",IF(COUNTIF(HC!$C:$C,$U1121)&gt;0,"Y",IF(COUNTIF($U$5:$U1121,$U1121)=1,"N","dup")))</f>
        <v/>
      </c>
    </row>
    <row r="1122" spans="1:27" x14ac:dyDescent="0.3">
      <c r="A1122" s="19" t="str">
        <f>IF(INDEX('Agents Shift'!$B:$B,ROW())="","",INDEX('Agents Shift'!$B:$B,ROW()))</f>
        <v/>
      </c>
      <c r="B1122" s="20" t="str">
        <f>IF($A1122="","",_xlfn.XLOOKUP($A1122,HC!$A:$A,HC!$B:$B,""))</f>
        <v/>
      </c>
      <c r="C1122" s="19" t="str">
        <f>IF($A1122="","",_xlfn.XLOOKUP($A1122,HC!$A:$A,HC!$E:$E,""))</f>
        <v/>
      </c>
      <c r="D1122" s="20" t="str">
        <f>IF($A1122="","",_xlfn.XLOOKUP($A1122,HC!$A:$A,HC!$D:$D,""))</f>
        <v/>
      </c>
      <c r="E1122" s="68" t="str">
        <f>IF(OR($A1122="",$AE$3=""),"",IFERROR(IF(ISBLANK(INDEX('Agents Shift'!$F:$S,MATCH($A1122,'Agents Shift'!$B:$B,0),$AE$3)),"",INDEX('Agents Shift'!$F:$S,MATCH($A1122,'Agents Shift'!$B:$B,0),$AE$3)),""))</f>
        <v/>
      </c>
      <c r="F1122" s="68" t="str">
        <f>IF(OR($A1122="",$AE$3=""),"",IFERROR(IF(ISBLANK(INDEX('Agents Shift'!$F:$S,MATCH($A1122,'Agents Shift'!$B:$B,0),$AE$3+1)),"",INDEX('Agents Shift'!$F:$S,MATCH($A1122,'Agents Shift'!$B:$B,0),$AE$3+1)),""))</f>
        <v/>
      </c>
      <c r="G1122" s="20" t="str">
        <f>IF($A1122="","",_xlfn.XLOOKUP($A1122,HC!$A:$A,HC!$C:$C,""))</f>
        <v/>
      </c>
      <c r="H1122" s="20" t="str">
        <f t="shared" si="221"/>
        <v/>
      </c>
      <c r="I1122" s="19" t="str">
        <f t="shared" si="222"/>
        <v/>
      </c>
      <c r="J1122" s="19" t="str">
        <f>IF(OR($A1122="",$H1122=""),"",IF($H1122="Not in Web Tool","Unmatched",_xlfn.XLOOKUP($H1122,'RAW Data'!$E:$E,'RAW Data'!$F:$F,"Unmapped")))</f>
        <v/>
      </c>
      <c r="K1122" s="19" t="str">
        <f t="shared" si="223"/>
        <v/>
      </c>
      <c r="M1122" s="21" t="str">
        <f t="shared" si="224"/>
        <v/>
      </c>
      <c r="N1122" s="21" t="str">
        <f t="shared" si="225"/>
        <v/>
      </c>
      <c r="P1122" s="22"/>
      <c r="Q1122" s="23">
        <v>1118</v>
      </c>
      <c r="R1122" s="23" t="str">
        <f>IF($C$3="Live Paste",IF($P1122="","",$P1122&amp;""),IF($AD$3="","",INDEX('Extraction History'!$A$3:$DT$9102,$Q1122,$AD$3)&amp;""))</f>
        <v/>
      </c>
      <c r="S1122" s="23">
        <f t="shared" si="232"/>
        <v>6705</v>
      </c>
      <c r="T1122" s="23" t="str">
        <f t="shared" si="226"/>
        <v/>
      </c>
      <c r="U1122" s="23" t="str">
        <f t="shared" si="227"/>
        <v/>
      </c>
      <c r="V1122" s="24" t="str">
        <f t="shared" si="228"/>
        <v/>
      </c>
      <c r="W1122" s="23">
        <f t="shared" si="233"/>
        <v>6706</v>
      </c>
      <c r="X1122" s="23" t="str">
        <f t="shared" si="229"/>
        <v/>
      </c>
      <c r="Y1122" s="23" t="str">
        <f t="shared" si="230"/>
        <v/>
      </c>
      <c r="Z1122" s="23" t="str">
        <f t="shared" si="231"/>
        <v/>
      </c>
      <c r="AA1122" s="25" t="str">
        <f>IF($U1122="","",IF(COUNTIF(HC!$C:$C,$U1122)&gt;0,"Y",IF(COUNTIF($U$5:$U1122,$U1122)=1,"N","dup")))</f>
        <v/>
      </c>
    </row>
    <row r="1123" spans="1:27" x14ac:dyDescent="0.3">
      <c r="A1123" s="19" t="str">
        <f>IF(INDEX('Agents Shift'!$B:$B,ROW())="","",INDEX('Agents Shift'!$B:$B,ROW()))</f>
        <v/>
      </c>
      <c r="B1123" s="20" t="str">
        <f>IF($A1123="","",_xlfn.XLOOKUP($A1123,HC!$A:$A,HC!$B:$B,""))</f>
        <v/>
      </c>
      <c r="C1123" s="19" t="str">
        <f>IF($A1123="","",_xlfn.XLOOKUP($A1123,HC!$A:$A,HC!$E:$E,""))</f>
        <v/>
      </c>
      <c r="D1123" s="20" t="str">
        <f>IF($A1123="","",_xlfn.XLOOKUP($A1123,HC!$A:$A,HC!$D:$D,""))</f>
        <v/>
      </c>
      <c r="E1123" s="68" t="str">
        <f>IF(OR($A1123="",$AE$3=""),"",IFERROR(IF(ISBLANK(INDEX('Agents Shift'!$F:$S,MATCH($A1123,'Agents Shift'!$B:$B,0),$AE$3)),"",INDEX('Agents Shift'!$F:$S,MATCH($A1123,'Agents Shift'!$B:$B,0),$AE$3)),""))</f>
        <v/>
      </c>
      <c r="F1123" s="68" t="str">
        <f>IF(OR($A1123="",$AE$3=""),"",IFERROR(IF(ISBLANK(INDEX('Agents Shift'!$F:$S,MATCH($A1123,'Agents Shift'!$B:$B,0),$AE$3+1)),"",INDEX('Agents Shift'!$F:$S,MATCH($A1123,'Agents Shift'!$B:$B,0),$AE$3+1)),""))</f>
        <v/>
      </c>
      <c r="G1123" s="20" t="str">
        <f>IF($A1123="","",_xlfn.XLOOKUP($A1123,HC!$A:$A,HC!$C:$C,""))</f>
        <v/>
      </c>
      <c r="H1123" s="20" t="str">
        <f t="shared" si="221"/>
        <v/>
      </c>
      <c r="I1123" s="19" t="str">
        <f t="shared" si="222"/>
        <v/>
      </c>
      <c r="J1123" s="19" t="str">
        <f>IF(OR($A1123="",$H1123=""),"",IF($H1123="Not in Web Tool","Unmatched",_xlfn.XLOOKUP($H1123,'RAW Data'!$E:$E,'RAW Data'!$F:$F,"Unmapped")))</f>
        <v/>
      </c>
      <c r="K1123" s="19" t="str">
        <f t="shared" si="223"/>
        <v/>
      </c>
      <c r="M1123" s="21" t="str">
        <f t="shared" si="224"/>
        <v/>
      </c>
      <c r="N1123" s="21" t="str">
        <f t="shared" si="225"/>
        <v/>
      </c>
      <c r="P1123" s="22"/>
      <c r="Q1123" s="23">
        <v>1119</v>
      </c>
      <c r="R1123" s="23" t="str">
        <f>IF($C$3="Live Paste",IF($P1123="","",$P1123&amp;""),IF($AD$3="","",INDEX('Extraction History'!$A$3:$DT$9102,$Q1123,$AD$3)&amp;""))</f>
        <v/>
      </c>
      <c r="S1123" s="23">
        <f t="shared" si="232"/>
        <v>6711</v>
      </c>
      <c r="T1123" s="23" t="str">
        <f t="shared" si="226"/>
        <v/>
      </c>
      <c r="U1123" s="23" t="str">
        <f t="shared" si="227"/>
        <v/>
      </c>
      <c r="V1123" s="24" t="str">
        <f t="shared" si="228"/>
        <v/>
      </c>
      <c r="W1123" s="23">
        <f t="shared" si="233"/>
        <v>6712</v>
      </c>
      <c r="X1123" s="23" t="str">
        <f t="shared" si="229"/>
        <v/>
      </c>
      <c r="Y1123" s="23" t="str">
        <f t="shared" si="230"/>
        <v/>
      </c>
      <c r="Z1123" s="23" t="str">
        <f t="shared" si="231"/>
        <v/>
      </c>
      <c r="AA1123" s="25" t="str">
        <f>IF($U1123="","",IF(COUNTIF(HC!$C:$C,$U1123)&gt;0,"Y",IF(COUNTIF($U$5:$U1123,$U1123)=1,"N","dup")))</f>
        <v/>
      </c>
    </row>
    <row r="1124" spans="1:27" x14ac:dyDescent="0.3">
      <c r="A1124" s="19" t="str">
        <f>IF(INDEX('Agents Shift'!$B:$B,ROW())="","",INDEX('Agents Shift'!$B:$B,ROW()))</f>
        <v/>
      </c>
      <c r="B1124" s="20" t="str">
        <f>IF($A1124="","",_xlfn.XLOOKUP($A1124,HC!$A:$A,HC!$B:$B,""))</f>
        <v/>
      </c>
      <c r="C1124" s="19" t="str">
        <f>IF($A1124="","",_xlfn.XLOOKUP($A1124,HC!$A:$A,HC!$E:$E,""))</f>
        <v/>
      </c>
      <c r="D1124" s="20" t="str">
        <f>IF($A1124="","",_xlfn.XLOOKUP($A1124,HC!$A:$A,HC!$D:$D,""))</f>
        <v/>
      </c>
      <c r="E1124" s="68" t="str">
        <f>IF(OR($A1124="",$AE$3=""),"",IFERROR(IF(ISBLANK(INDEX('Agents Shift'!$F:$S,MATCH($A1124,'Agents Shift'!$B:$B,0),$AE$3)),"",INDEX('Agents Shift'!$F:$S,MATCH($A1124,'Agents Shift'!$B:$B,0),$AE$3)),""))</f>
        <v/>
      </c>
      <c r="F1124" s="68" t="str">
        <f>IF(OR($A1124="",$AE$3=""),"",IFERROR(IF(ISBLANK(INDEX('Agents Shift'!$F:$S,MATCH($A1124,'Agents Shift'!$B:$B,0),$AE$3+1)),"",INDEX('Agents Shift'!$F:$S,MATCH($A1124,'Agents Shift'!$B:$B,0),$AE$3+1)),""))</f>
        <v/>
      </c>
      <c r="G1124" s="20" t="str">
        <f>IF($A1124="","",_xlfn.XLOOKUP($A1124,HC!$A:$A,HC!$C:$C,""))</f>
        <v/>
      </c>
      <c r="H1124" s="20" t="str">
        <f t="shared" si="221"/>
        <v/>
      </c>
      <c r="I1124" s="19" t="str">
        <f t="shared" si="222"/>
        <v/>
      </c>
      <c r="J1124" s="19" t="str">
        <f>IF(OR($A1124="",$H1124=""),"",IF($H1124="Not in Web Tool","Unmatched",_xlfn.XLOOKUP($H1124,'RAW Data'!$E:$E,'RAW Data'!$F:$F,"Unmapped")))</f>
        <v/>
      </c>
      <c r="K1124" s="19" t="str">
        <f t="shared" si="223"/>
        <v/>
      </c>
      <c r="M1124" s="21" t="str">
        <f t="shared" si="224"/>
        <v/>
      </c>
      <c r="N1124" s="21" t="str">
        <f t="shared" si="225"/>
        <v/>
      </c>
      <c r="P1124" s="22"/>
      <c r="Q1124" s="23">
        <v>1120</v>
      </c>
      <c r="R1124" s="23" t="str">
        <f>IF($C$3="Live Paste",IF($P1124="","",$P1124&amp;""),IF($AD$3="","",INDEX('Extraction History'!$A$3:$DT$9102,$Q1124,$AD$3)&amp;""))</f>
        <v/>
      </c>
      <c r="S1124" s="23">
        <f t="shared" si="232"/>
        <v>6717</v>
      </c>
      <c r="T1124" s="23" t="str">
        <f t="shared" si="226"/>
        <v/>
      </c>
      <c r="U1124" s="23" t="str">
        <f t="shared" si="227"/>
        <v/>
      </c>
      <c r="V1124" s="24" t="str">
        <f t="shared" si="228"/>
        <v/>
      </c>
      <c r="W1124" s="23">
        <f t="shared" si="233"/>
        <v>6718</v>
      </c>
      <c r="X1124" s="23" t="str">
        <f t="shared" si="229"/>
        <v/>
      </c>
      <c r="Y1124" s="23" t="str">
        <f t="shared" si="230"/>
        <v/>
      </c>
      <c r="Z1124" s="23" t="str">
        <f t="shared" si="231"/>
        <v/>
      </c>
      <c r="AA1124" s="25" t="str">
        <f>IF($U1124="","",IF(COUNTIF(HC!$C:$C,$U1124)&gt;0,"Y",IF(COUNTIF($U$5:$U1124,$U1124)=1,"N","dup")))</f>
        <v/>
      </c>
    </row>
    <row r="1125" spans="1:27" x14ac:dyDescent="0.3">
      <c r="A1125" s="19" t="str">
        <f>IF(INDEX('Agents Shift'!$B:$B,ROW())="","",INDEX('Agents Shift'!$B:$B,ROW()))</f>
        <v/>
      </c>
      <c r="B1125" s="20" t="str">
        <f>IF($A1125="","",_xlfn.XLOOKUP($A1125,HC!$A:$A,HC!$B:$B,""))</f>
        <v/>
      </c>
      <c r="C1125" s="19" t="str">
        <f>IF($A1125="","",_xlfn.XLOOKUP($A1125,HC!$A:$A,HC!$E:$E,""))</f>
        <v/>
      </c>
      <c r="D1125" s="20" t="str">
        <f>IF($A1125="","",_xlfn.XLOOKUP($A1125,HC!$A:$A,HC!$D:$D,""))</f>
        <v/>
      </c>
      <c r="E1125" s="68" t="str">
        <f>IF(OR($A1125="",$AE$3=""),"",IFERROR(IF(ISBLANK(INDEX('Agents Shift'!$F:$S,MATCH($A1125,'Agents Shift'!$B:$B,0),$AE$3)),"",INDEX('Agents Shift'!$F:$S,MATCH($A1125,'Agents Shift'!$B:$B,0),$AE$3)),""))</f>
        <v/>
      </c>
      <c r="F1125" s="68" t="str">
        <f>IF(OR($A1125="",$AE$3=""),"",IFERROR(IF(ISBLANK(INDEX('Agents Shift'!$F:$S,MATCH($A1125,'Agents Shift'!$B:$B,0),$AE$3+1)),"",INDEX('Agents Shift'!$F:$S,MATCH($A1125,'Agents Shift'!$B:$B,0),$AE$3+1)),""))</f>
        <v/>
      </c>
      <c r="G1125" s="20" t="str">
        <f>IF($A1125="","",_xlfn.XLOOKUP($A1125,HC!$A:$A,HC!$C:$C,""))</f>
        <v/>
      </c>
      <c r="H1125" s="20" t="str">
        <f t="shared" si="221"/>
        <v/>
      </c>
      <c r="I1125" s="19" t="str">
        <f t="shared" si="222"/>
        <v/>
      </c>
      <c r="J1125" s="19" t="str">
        <f>IF(OR($A1125="",$H1125=""),"",IF($H1125="Not in Web Tool","Unmatched",_xlfn.XLOOKUP($H1125,'RAW Data'!$E:$E,'RAW Data'!$F:$F,"Unmapped")))</f>
        <v/>
      </c>
      <c r="K1125" s="19" t="str">
        <f t="shared" si="223"/>
        <v/>
      </c>
      <c r="M1125" s="21" t="str">
        <f t="shared" si="224"/>
        <v/>
      </c>
      <c r="N1125" s="21" t="str">
        <f t="shared" si="225"/>
        <v/>
      </c>
      <c r="P1125" s="22"/>
      <c r="Q1125" s="23">
        <v>1121</v>
      </c>
      <c r="R1125" s="23" t="str">
        <f>IF($C$3="Live Paste",IF($P1125="","",$P1125&amp;""),IF($AD$3="","",INDEX('Extraction History'!$A$3:$DT$9102,$Q1125,$AD$3)&amp;""))</f>
        <v/>
      </c>
      <c r="S1125" s="23">
        <f t="shared" si="232"/>
        <v>6723</v>
      </c>
      <c r="T1125" s="23" t="str">
        <f t="shared" si="226"/>
        <v/>
      </c>
      <c r="U1125" s="23" t="str">
        <f t="shared" si="227"/>
        <v/>
      </c>
      <c r="V1125" s="24" t="str">
        <f t="shared" si="228"/>
        <v/>
      </c>
      <c r="W1125" s="23">
        <f t="shared" si="233"/>
        <v>6724</v>
      </c>
      <c r="X1125" s="23" t="str">
        <f t="shared" si="229"/>
        <v/>
      </c>
      <c r="Y1125" s="23" t="str">
        <f t="shared" si="230"/>
        <v/>
      </c>
      <c r="Z1125" s="23" t="str">
        <f t="shared" si="231"/>
        <v/>
      </c>
      <c r="AA1125" s="25" t="str">
        <f>IF($U1125="","",IF(COUNTIF(HC!$C:$C,$U1125)&gt;0,"Y",IF(COUNTIF($U$5:$U1125,$U1125)=1,"N","dup")))</f>
        <v/>
      </c>
    </row>
    <row r="1126" spans="1:27" x14ac:dyDescent="0.3">
      <c r="A1126" s="19" t="str">
        <f>IF(INDEX('Agents Shift'!$B:$B,ROW())="","",INDEX('Agents Shift'!$B:$B,ROW()))</f>
        <v/>
      </c>
      <c r="B1126" s="20" t="str">
        <f>IF($A1126="","",_xlfn.XLOOKUP($A1126,HC!$A:$A,HC!$B:$B,""))</f>
        <v/>
      </c>
      <c r="C1126" s="19" t="str">
        <f>IF($A1126="","",_xlfn.XLOOKUP($A1126,HC!$A:$A,HC!$E:$E,""))</f>
        <v/>
      </c>
      <c r="D1126" s="20" t="str">
        <f>IF($A1126="","",_xlfn.XLOOKUP($A1126,HC!$A:$A,HC!$D:$D,""))</f>
        <v/>
      </c>
      <c r="E1126" s="68" t="str">
        <f>IF(OR($A1126="",$AE$3=""),"",IFERROR(IF(ISBLANK(INDEX('Agents Shift'!$F:$S,MATCH($A1126,'Agents Shift'!$B:$B,0),$AE$3)),"",INDEX('Agents Shift'!$F:$S,MATCH($A1126,'Agents Shift'!$B:$B,0),$AE$3)),""))</f>
        <v/>
      </c>
      <c r="F1126" s="68" t="str">
        <f>IF(OR($A1126="",$AE$3=""),"",IFERROR(IF(ISBLANK(INDEX('Agents Shift'!$F:$S,MATCH($A1126,'Agents Shift'!$B:$B,0),$AE$3+1)),"",INDEX('Agents Shift'!$F:$S,MATCH($A1126,'Agents Shift'!$B:$B,0),$AE$3+1)),""))</f>
        <v/>
      </c>
      <c r="G1126" s="20" t="str">
        <f>IF($A1126="","",_xlfn.XLOOKUP($A1126,HC!$A:$A,HC!$C:$C,""))</f>
        <v/>
      </c>
      <c r="H1126" s="20" t="str">
        <f t="shared" si="221"/>
        <v/>
      </c>
      <c r="I1126" s="19" t="str">
        <f t="shared" si="222"/>
        <v/>
      </c>
      <c r="J1126" s="19" t="str">
        <f>IF(OR($A1126="",$H1126=""),"",IF($H1126="Not in Web Tool","Unmatched",_xlfn.XLOOKUP($H1126,'RAW Data'!$E:$E,'RAW Data'!$F:$F,"Unmapped")))</f>
        <v/>
      </c>
      <c r="K1126" s="19" t="str">
        <f t="shared" si="223"/>
        <v/>
      </c>
      <c r="M1126" s="21" t="str">
        <f t="shared" si="224"/>
        <v/>
      </c>
      <c r="N1126" s="21" t="str">
        <f t="shared" si="225"/>
        <v/>
      </c>
      <c r="P1126" s="22"/>
      <c r="Q1126" s="23">
        <v>1122</v>
      </c>
      <c r="R1126" s="23" t="str">
        <f>IF($C$3="Live Paste",IF($P1126="","",$P1126&amp;""),IF($AD$3="","",INDEX('Extraction History'!$A$3:$DT$9102,$Q1126,$AD$3)&amp;""))</f>
        <v/>
      </c>
      <c r="S1126" s="23">
        <f t="shared" si="232"/>
        <v>6729</v>
      </c>
      <c r="T1126" s="23" t="str">
        <f t="shared" si="226"/>
        <v/>
      </c>
      <c r="U1126" s="23" t="str">
        <f t="shared" si="227"/>
        <v/>
      </c>
      <c r="V1126" s="24" t="str">
        <f t="shared" si="228"/>
        <v/>
      </c>
      <c r="W1126" s="23">
        <f t="shared" si="233"/>
        <v>6730</v>
      </c>
      <c r="X1126" s="23" t="str">
        <f t="shared" si="229"/>
        <v/>
      </c>
      <c r="Y1126" s="23" t="str">
        <f t="shared" si="230"/>
        <v/>
      </c>
      <c r="Z1126" s="23" t="str">
        <f t="shared" si="231"/>
        <v/>
      </c>
      <c r="AA1126" s="25" t="str">
        <f>IF($U1126="","",IF(COUNTIF(HC!$C:$C,$U1126)&gt;0,"Y",IF(COUNTIF($U$5:$U1126,$U1126)=1,"N","dup")))</f>
        <v/>
      </c>
    </row>
    <row r="1127" spans="1:27" x14ac:dyDescent="0.3">
      <c r="A1127" s="19" t="str">
        <f>IF(INDEX('Agents Shift'!$B:$B,ROW())="","",INDEX('Agents Shift'!$B:$B,ROW()))</f>
        <v/>
      </c>
      <c r="B1127" s="20" t="str">
        <f>IF($A1127="","",_xlfn.XLOOKUP($A1127,HC!$A:$A,HC!$B:$B,""))</f>
        <v/>
      </c>
      <c r="C1127" s="19" t="str">
        <f>IF($A1127="","",_xlfn.XLOOKUP($A1127,HC!$A:$A,HC!$E:$E,""))</f>
        <v/>
      </c>
      <c r="D1127" s="20" t="str">
        <f>IF($A1127="","",_xlfn.XLOOKUP($A1127,HC!$A:$A,HC!$D:$D,""))</f>
        <v/>
      </c>
      <c r="E1127" s="68" t="str">
        <f>IF(OR($A1127="",$AE$3=""),"",IFERROR(IF(ISBLANK(INDEX('Agents Shift'!$F:$S,MATCH($A1127,'Agents Shift'!$B:$B,0),$AE$3)),"",INDEX('Agents Shift'!$F:$S,MATCH($A1127,'Agents Shift'!$B:$B,0),$AE$3)),""))</f>
        <v/>
      </c>
      <c r="F1127" s="68" t="str">
        <f>IF(OR($A1127="",$AE$3=""),"",IFERROR(IF(ISBLANK(INDEX('Agents Shift'!$F:$S,MATCH($A1127,'Agents Shift'!$B:$B,0),$AE$3+1)),"",INDEX('Agents Shift'!$F:$S,MATCH($A1127,'Agents Shift'!$B:$B,0),$AE$3+1)),""))</f>
        <v/>
      </c>
      <c r="G1127" s="20" t="str">
        <f>IF($A1127="","",_xlfn.XLOOKUP($A1127,HC!$A:$A,HC!$C:$C,""))</f>
        <v/>
      </c>
      <c r="H1127" s="20" t="str">
        <f t="shared" si="221"/>
        <v/>
      </c>
      <c r="I1127" s="19" t="str">
        <f t="shared" si="222"/>
        <v/>
      </c>
      <c r="J1127" s="19" t="str">
        <f>IF(OR($A1127="",$H1127=""),"",IF($H1127="Not in Web Tool","Unmatched",_xlfn.XLOOKUP($H1127,'RAW Data'!$E:$E,'RAW Data'!$F:$F,"Unmapped")))</f>
        <v/>
      </c>
      <c r="K1127" s="19" t="str">
        <f t="shared" si="223"/>
        <v/>
      </c>
      <c r="M1127" s="21" t="str">
        <f t="shared" si="224"/>
        <v/>
      </c>
      <c r="N1127" s="21" t="str">
        <f t="shared" si="225"/>
        <v/>
      </c>
      <c r="P1127" s="22"/>
      <c r="Q1127" s="23">
        <v>1123</v>
      </c>
      <c r="R1127" s="23" t="str">
        <f>IF($C$3="Live Paste",IF($P1127="","",$P1127&amp;""),IF($AD$3="","",INDEX('Extraction History'!$A$3:$DT$9102,$Q1127,$AD$3)&amp;""))</f>
        <v/>
      </c>
      <c r="S1127" s="23">
        <f t="shared" si="232"/>
        <v>6735</v>
      </c>
      <c r="T1127" s="23" t="str">
        <f t="shared" si="226"/>
        <v/>
      </c>
      <c r="U1127" s="23" t="str">
        <f t="shared" si="227"/>
        <v/>
      </c>
      <c r="V1127" s="24" t="str">
        <f t="shared" si="228"/>
        <v/>
      </c>
      <c r="W1127" s="23">
        <f t="shared" si="233"/>
        <v>6736</v>
      </c>
      <c r="X1127" s="23" t="str">
        <f t="shared" si="229"/>
        <v/>
      </c>
      <c r="Y1127" s="23" t="str">
        <f t="shared" si="230"/>
        <v/>
      </c>
      <c r="Z1127" s="23" t="str">
        <f t="shared" si="231"/>
        <v/>
      </c>
      <c r="AA1127" s="25" t="str">
        <f>IF($U1127="","",IF(COUNTIF(HC!$C:$C,$U1127)&gt;0,"Y",IF(COUNTIF($U$5:$U1127,$U1127)=1,"N","dup")))</f>
        <v/>
      </c>
    </row>
    <row r="1128" spans="1:27" x14ac:dyDescent="0.3">
      <c r="A1128" s="19" t="str">
        <f>IF(INDEX('Agents Shift'!$B:$B,ROW())="","",INDEX('Agents Shift'!$B:$B,ROW()))</f>
        <v/>
      </c>
      <c r="B1128" s="20" t="str">
        <f>IF($A1128="","",_xlfn.XLOOKUP($A1128,HC!$A:$A,HC!$B:$B,""))</f>
        <v/>
      </c>
      <c r="C1128" s="19" t="str">
        <f>IF($A1128="","",_xlfn.XLOOKUP($A1128,HC!$A:$A,HC!$E:$E,""))</f>
        <v/>
      </c>
      <c r="D1128" s="20" t="str">
        <f>IF($A1128="","",_xlfn.XLOOKUP($A1128,HC!$A:$A,HC!$D:$D,""))</f>
        <v/>
      </c>
      <c r="E1128" s="68" t="str">
        <f>IF(OR($A1128="",$AE$3=""),"",IFERROR(IF(ISBLANK(INDEX('Agents Shift'!$F:$S,MATCH($A1128,'Agents Shift'!$B:$B,0),$AE$3)),"",INDEX('Agents Shift'!$F:$S,MATCH($A1128,'Agents Shift'!$B:$B,0),$AE$3)),""))</f>
        <v/>
      </c>
      <c r="F1128" s="68" t="str">
        <f>IF(OR($A1128="",$AE$3=""),"",IFERROR(IF(ISBLANK(INDEX('Agents Shift'!$F:$S,MATCH($A1128,'Agents Shift'!$B:$B,0),$AE$3+1)),"",INDEX('Agents Shift'!$F:$S,MATCH($A1128,'Agents Shift'!$B:$B,0),$AE$3+1)),""))</f>
        <v/>
      </c>
      <c r="G1128" s="20" t="str">
        <f>IF($A1128="","",_xlfn.XLOOKUP($A1128,HC!$A:$A,HC!$C:$C,""))</f>
        <v/>
      </c>
      <c r="H1128" s="20" t="str">
        <f t="shared" si="221"/>
        <v/>
      </c>
      <c r="I1128" s="19" t="str">
        <f t="shared" si="222"/>
        <v/>
      </c>
      <c r="J1128" s="19" t="str">
        <f>IF(OR($A1128="",$H1128=""),"",IF($H1128="Not in Web Tool","Unmatched",_xlfn.XLOOKUP($H1128,'RAW Data'!$E:$E,'RAW Data'!$F:$F,"Unmapped")))</f>
        <v/>
      </c>
      <c r="K1128" s="19" t="str">
        <f t="shared" si="223"/>
        <v/>
      </c>
      <c r="M1128" s="21" t="str">
        <f t="shared" si="224"/>
        <v/>
      </c>
      <c r="N1128" s="21" t="str">
        <f t="shared" si="225"/>
        <v/>
      </c>
      <c r="P1128" s="22"/>
      <c r="Q1128" s="23">
        <v>1124</v>
      </c>
      <c r="R1128" s="23" t="str">
        <f>IF($C$3="Live Paste",IF($P1128="","",$P1128&amp;""),IF($AD$3="","",INDEX('Extraction History'!$A$3:$DT$9102,$Q1128,$AD$3)&amp;""))</f>
        <v/>
      </c>
      <c r="S1128" s="23">
        <f t="shared" si="232"/>
        <v>6741</v>
      </c>
      <c r="T1128" s="23" t="str">
        <f t="shared" si="226"/>
        <v/>
      </c>
      <c r="U1128" s="23" t="str">
        <f t="shared" si="227"/>
        <v/>
      </c>
      <c r="V1128" s="24" t="str">
        <f t="shared" si="228"/>
        <v/>
      </c>
      <c r="W1128" s="23">
        <f t="shared" si="233"/>
        <v>6742</v>
      </c>
      <c r="X1128" s="23" t="str">
        <f t="shared" si="229"/>
        <v/>
      </c>
      <c r="Y1128" s="23" t="str">
        <f t="shared" si="230"/>
        <v/>
      </c>
      <c r="Z1128" s="23" t="str">
        <f t="shared" si="231"/>
        <v/>
      </c>
      <c r="AA1128" s="25" t="str">
        <f>IF($U1128="","",IF(COUNTIF(HC!$C:$C,$U1128)&gt;0,"Y",IF(COUNTIF($U$5:$U1128,$U1128)=1,"N","dup")))</f>
        <v/>
      </c>
    </row>
    <row r="1129" spans="1:27" x14ac:dyDescent="0.3">
      <c r="A1129" s="19" t="str">
        <f>IF(INDEX('Agents Shift'!$B:$B,ROW())="","",INDEX('Agents Shift'!$B:$B,ROW()))</f>
        <v/>
      </c>
      <c r="B1129" s="20" t="str">
        <f>IF($A1129="","",_xlfn.XLOOKUP($A1129,HC!$A:$A,HC!$B:$B,""))</f>
        <v/>
      </c>
      <c r="C1129" s="19" t="str">
        <f>IF($A1129="","",_xlfn.XLOOKUP($A1129,HC!$A:$A,HC!$E:$E,""))</f>
        <v/>
      </c>
      <c r="D1129" s="20" t="str">
        <f>IF($A1129="","",_xlfn.XLOOKUP($A1129,HC!$A:$A,HC!$D:$D,""))</f>
        <v/>
      </c>
      <c r="E1129" s="68" t="str">
        <f>IF(OR($A1129="",$AE$3=""),"",IFERROR(IF(ISBLANK(INDEX('Agents Shift'!$F:$S,MATCH($A1129,'Agents Shift'!$B:$B,0),$AE$3)),"",INDEX('Agents Shift'!$F:$S,MATCH($A1129,'Agents Shift'!$B:$B,0),$AE$3)),""))</f>
        <v/>
      </c>
      <c r="F1129" s="68" t="str">
        <f>IF(OR($A1129="",$AE$3=""),"",IFERROR(IF(ISBLANK(INDEX('Agents Shift'!$F:$S,MATCH($A1129,'Agents Shift'!$B:$B,0),$AE$3+1)),"",INDEX('Agents Shift'!$F:$S,MATCH($A1129,'Agents Shift'!$B:$B,0),$AE$3+1)),""))</f>
        <v/>
      </c>
      <c r="G1129" s="20" t="str">
        <f>IF($A1129="","",_xlfn.XLOOKUP($A1129,HC!$A:$A,HC!$C:$C,""))</f>
        <v/>
      </c>
      <c r="H1129" s="20" t="str">
        <f t="shared" si="221"/>
        <v/>
      </c>
      <c r="I1129" s="19" t="str">
        <f t="shared" si="222"/>
        <v/>
      </c>
      <c r="J1129" s="19" t="str">
        <f>IF(OR($A1129="",$H1129=""),"",IF($H1129="Not in Web Tool","Unmatched",_xlfn.XLOOKUP($H1129,'RAW Data'!$E:$E,'RAW Data'!$F:$F,"Unmapped")))</f>
        <v/>
      </c>
      <c r="K1129" s="19" t="str">
        <f t="shared" si="223"/>
        <v/>
      </c>
      <c r="M1129" s="21" t="str">
        <f t="shared" si="224"/>
        <v/>
      </c>
      <c r="N1129" s="21" t="str">
        <f t="shared" si="225"/>
        <v/>
      </c>
      <c r="P1129" s="22"/>
      <c r="Q1129" s="23">
        <v>1125</v>
      </c>
      <c r="R1129" s="23" t="str">
        <f>IF($C$3="Live Paste",IF($P1129="","",$P1129&amp;""),IF($AD$3="","",INDEX('Extraction History'!$A$3:$DT$9102,$Q1129,$AD$3)&amp;""))</f>
        <v/>
      </c>
      <c r="S1129" s="23">
        <f t="shared" si="232"/>
        <v>6747</v>
      </c>
      <c r="T1129" s="23" t="str">
        <f t="shared" si="226"/>
        <v/>
      </c>
      <c r="U1129" s="23" t="str">
        <f t="shared" si="227"/>
        <v/>
      </c>
      <c r="V1129" s="24" t="str">
        <f t="shared" si="228"/>
        <v/>
      </c>
      <c r="W1129" s="23">
        <f t="shared" si="233"/>
        <v>6748</v>
      </c>
      <c r="X1129" s="23" t="str">
        <f t="shared" si="229"/>
        <v/>
      </c>
      <c r="Y1129" s="23" t="str">
        <f t="shared" si="230"/>
        <v/>
      </c>
      <c r="Z1129" s="23" t="str">
        <f t="shared" si="231"/>
        <v/>
      </c>
      <c r="AA1129" s="25" t="str">
        <f>IF($U1129="","",IF(COUNTIF(HC!$C:$C,$U1129)&gt;0,"Y",IF(COUNTIF($U$5:$U1129,$U1129)=1,"N","dup")))</f>
        <v/>
      </c>
    </row>
    <row r="1130" spans="1:27" x14ac:dyDescent="0.3">
      <c r="A1130" s="19" t="str">
        <f>IF(INDEX('Agents Shift'!$B:$B,ROW())="","",INDEX('Agents Shift'!$B:$B,ROW()))</f>
        <v/>
      </c>
      <c r="B1130" s="20" t="str">
        <f>IF($A1130="","",_xlfn.XLOOKUP($A1130,HC!$A:$A,HC!$B:$B,""))</f>
        <v/>
      </c>
      <c r="C1130" s="19" t="str">
        <f>IF($A1130="","",_xlfn.XLOOKUP($A1130,HC!$A:$A,HC!$E:$E,""))</f>
        <v/>
      </c>
      <c r="D1130" s="20" t="str">
        <f>IF($A1130="","",_xlfn.XLOOKUP($A1130,HC!$A:$A,HC!$D:$D,""))</f>
        <v/>
      </c>
      <c r="E1130" s="68" t="str">
        <f>IF(OR($A1130="",$AE$3=""),"",IFERROR(IF(ISBLANK(INDEX('Agents Shift'!$F:$S,MATCH($A1130,'Agents Shift'!$B:$B,0),$AE$3)),"",INDEX('Agents Shift'!$F:$S,MATCH($A1130,'Agents Shift'!$B:$B,0),$AE$3)),""))</f>
        <v/>
      </c>
      <c r="F1130" s="68" t="str">
        <f>IF(OR($A1130="",$AE$3=""),"",IFERROR(IF(ISBLANK(INDEX('Agents Shift'!$F:$S,MATCH($A1130,'Agents Shift'!$B:$B,0),$AE$3+1)),"",INDEX('Agents Shift'!$F:$S,MATCH($A1130,'Agents Shift'!$B:$B,0),$AE$3+1)),""))</f>
        <v/>
      </c>
      <c r="G1130" s="20" t="str">
        <f>IF($A1130="","",_xlfn.XLOOKUP($A1130,HC!$A:$A,HC!$C:$C,""))</f>
        <v/>
      </c>
      <c r="H1130" s="20" t="str">
        <f t="shared" si="221"/>
        <v/>
      </c>
      <c r="I1130" s="19" t="str">
        <f t="shared" si="222"/>
        <v/>
      </c>
      <c r="J1130" s="19" t="str">
        <f>IF(OR($A1130="",$H1130=""),"",IF($H1130="Not in Web Tool","Unmatched",_xlfn.XLOOKUP($H1130,'RAW Data'!$E:$E,'RAW Data'!$F:$F,"Unmapped")))</f>
        <v/>
      </c>
      <c r="K1130" s="19" t="str">
        <f t="shared" si="223"/>
        <v/>
      </c>
      <c r="M1130" s="21" t="str">
        <f t="shared" si="224"/>
        <v/>
      </c>
      <c r="N1130" s="21" t="str">
        <f t="shared" si="225"/>
        <v/>
      </c>
      <c r="P1130" s="22"/>
      <c r="Q1130" s="23">
        <v>1126</v>
      </c>
      <c r="R1130" s="23" t="str">
        <f>IF($C$3="Live Paste",IF($P1130="","",$P1130&amp;""),IF($AD$3="","",INDEX('Extraction History'!$A$3:$DT$9102,$Q1130,$AD$3)&amp;""))</f>
        <v/>
      </c>
      <c r="S1130" s="23">
        <f t="shared" si="232"/>
        <v>6753</v>
      </c>
      <c r="T1130" s="23" t="str">
        <f t="shared" si="226"/>
        <v/>
      </c>
      <c r="U1130" s="23" t="str">
        <f t="shared" si="227"/>
        <v/>
      </c>
      <c r="V1130" s="24" t="str">
        <f t="shared" si="228"/>
        <v/>
      </c>
      <c r="W1130" s="23">
        <f t="shared" si="233"/>
        <v>6754</v>
      </c>
      <c r="X1130" s="23" t="str">
        <f t="shared" si="229"/>
        <v/>
      </c>
      <c r="Y1130" s="23" t="str">
        <f t="shared" si="230"/>
        <v/>
      </c>
      <c r="Z1130" s="23" t="str">
        <f t="shared" si="231"/>
        <v/>
      </c>
      <c r="AA1130" s="25" t="str">
        <f>IF($U1130="","",IF(COUNTIF(HC!$C:$C,$U1130)&gt;0,"Y",IF(COUNTIF($U$5:$U1130,$U1130)=1,"N","dup")))</f>
        <v/>
      </c>
    </row>
    <row r="1131" spans="1:27" x14ac:dyDescent="0.3">
      <c r="A1131" s="19" t="str">
        <f>IF(INDEX('Agents Shift'!$B:$B,ROW())="","",INDEX('Agents Shift'!$B:$B,ROW()))</f>
        <v/>
      </c>
      <c r="B1131" s="20" t="str">
        <f>IF($A1131="","",_xlfn.XLOOKUP($A1131,HC!$A:$A,HC!$B:$B,""))</f>
        <v/>
      </c>
      <c r="C1131" s="19" t="str">
        <f>IF($A1131="","",_xlfn.XLOOKUP($A1131,HC!$A:$A,HC!$E:$E,""))</f>
        <v/>
      </c>
      <c r="D1131" s="20" t="str">
        <f>IF($A1131="","",_xlfn.XLOOKUP($A1131,HC!$A:$A,HC!$D:$D,""))</f>
        <v/>
      </c>
      <c r="E1131" s="68" t="str">
        <f>IF(OR($A1131="",$AE$3=""),"",IFERROR(IF(ISBLANK(INDEX('Agents Shift'!$F:$S,MATCH($A1131,'Agents Shift'!$B:$B,0),$AE$3)),"",INDEX('Agents Shift'!$F:$S,MATCH($A1131,'Agents Shift'!$B:$B,0),$AE$3)),""))</f>
        <v/>
      </c>
      <c r="F1131" s="68" t="str">
        <f>IF(OR($A1131="",$AE$3=""),"",IFERROR(IF(ISBLANK(INDEX('Agents Shift'!$F:$S,MATCH($A1131,'Agents Shift'!$B:$B,0),$AE$3+1)),"",INDEX('Agents Shift'!$F:$S,MATCH($A1131,'Agents Shift'!$B:$B,0),$AE$3+1)),""))</f>
        <v/>
      </c>
      <c r="G1131" s="20" t="str">
        <f>IF($A1131="","",_xlfn.XLOOKUP($A1131,HC!$A:$A,HC!$C:$C,""))</f>
        <v/>
      </c>
      <c r="H1131" s="20" t="str">
        <f t="shared" si="221"/>
        <v/>
      </c>
      <c r="I1131" s="19" t="str">
        <f t="shared" si="222"/>
        <v/>
      </c>
      <c r="J1131" s="19" t="str">
        <f>IF(OR($A1131="",$H1131=""),"",IF($H1131="Not in Web Tool","Unmatched",_xlfn.XLOOKUP($H1131,'RAW Data'!$E:$E,'RAW Data'!$F:$F,"Unmapped")))</f>
        <v/>
      </c>
      <c r="K1131" s="19" t="str">
        <f t="shared" si="223"/>
        <v/>
      </c>
      <c r="M1131" s="21" t="str">
        <f t="shared" si="224"/>
        <v/>
      </c>
      <c r="N1131" s="21" t="str">
        <f t="shared" si="225"/>
        <v/>
      </c>
      <c r="P1131" s="22"/>
      <c r="Q1131" s="23">
        <v>1127</v>
      </c>
      <c r="R1131" s="23" t="str">
        <f>IF($C$3="Live Paste",IF($P1131="","",$P1131&amp;""),IF($AD$3="","",INDEX('Extraction History'!$A$3:$DT$9102,$Q1131,$AD$3)&amp;""))</f>
        <v/>
      </c>
      <c r="S1131" s="23">
        <f t="shared" si="232"/>
        <v>6759</v>
      </c>
      <c r="T1131" s="23" t="str">
        <f t="shared" si="226"/>
        <v/>
      </c>
      <c r="U1131" s="23" t="str">
        <f t="shared" si="227"/>
        <v/>
      </c>
      <c r="V1131" s="24" t="str">
        <f t="shared" si="228"/>
        <v/>
      </c>
      <c r="W1131" s="23">
        <f t="shared" si="233"/>
        <v>6760</v>
      </c>
      <c r="X1131" s="23" t="str">
        <f t="shared" si="229"/>
        <v/>
      </c>
      <c r="Y1131" s="23" t="str">
        <f t="shared" si="230"/>
        <v/>
      </c>
      <c r="Z1131" s="23" t="str">
        <f t="shared" si="231"/>
        <v/>
      </c>
      <c r="AA1131" s="25" t="str">
        <f>IF($U1131="","",IF(COUNTIF(HC!$C:$C,$U1131)&gt;0,"Y",IF(COUNTIF($U$5:$U1131,$U1131)=1,"N","dup")))</f>
        <v/>
      </c>
    </row>
    <row r="1132" spans="1:27" x14ac:dyDescent="0.3">
      <c r="A1132" s="19" t="str">
        <f>IF(INDEX('Agents Shift'!$B:$B,ROW())="","",INDEX('Agents Shift'!$B:$B,ROW()))</f>
        <v/>
      </c>
      <c r="B1132" s="20" t="str">
        <f>IF($A1132="","",_xlfn.XLOOKUP($A1132,HC!$A:$A,HC!$B:$B,""))</f>
        <v/>
      </c>
      <c r="C1132" s="19" t="str">
        <f>IF($A1132="","",_xlfn.XLOOKUP($A1132,HC!$A:$A,HC!$E:$E,""))</f>
        <v/>
      </c>
      <c r="D1132" s="20" t="str">
        <f>IF($A1132="","",_xlfn.XLOOKUP($A1132,HC!$A:$A,HC!$D:$D,""))</f>
        <v/>
      </c>
      <c r="E1132" s="68" t="str">
        <f>IF(OR($A1132="",$AE$3=""),"",IFERROR(IF(ISBLANK(INDEX('Agents Shift'!$F:$S,MATCH($A1132,'Agents Shift'!$B:$B,0),$AE$3)),"",INDEX('Agents Shift'!$F:$S,MATCH($A1132,'Agents Shift'!$B:$B,0),$AE$3)),""))</f>
        <v/>
      </c>
      <c r="F1132" s="68" t="str">
        <f>IF(OR($A1132="",$AE$3=""),"",IFERROR(IF(ISBLANK(INDEX('Agents Shift'!$F:$S,MATCH($A1132,'Agents Shift'!$B:$B,0),$AE$3+1)),"",INDEX('Agents Shift'!$F:$S,MATCH($A1132,'Agents Shift'!$B:$B,0),$AE$3+1)),""))</f>
        <v/>
      </c>
      <c r="G1132" s="20" t="str">
        <f>IF($A1132="","",_xlfn.XLOOKUP($A1132,HC!$A:$A,HC!$C:$C,""))</f>
        <v/>
      </c>
      <c r="H1132" s="20" t="str">
        <f t="shared" si="221"/>
        <v/>
      </c>
      <c r="I1132" s="19" t="str">
        <f t="shared" si="222"/>
        <v/>
      </c>
      <c r="J1132" s="19" t="str">
        <f>IF(OR($A1132="",$H1132=""),"",IF($H1132="Not in Web Tool","Unmatched",_xlfn.XLOOKUP($H1132,'RAW Data'!$E:$E,'RAW Data'!$F:$F,"Unmapped")))</f>
        <v/>
      </c>
      <c r="K1132" s="19" t="str">
        <f t="shared" si="223"/>
        <v/>
      </c>
      <c r="M1132" s="21" t="str">
        <f t="shared" si="224"/>
        <v/>
      </c>
      <c r="N1132" s="21" t="str">
        <f t="shared" si="225"/>
        <v/>
      </c>
      <c r="P1132" s="22"/>
      <c r="Q1132" s="23">
        <v>1128</v>
      </c>
      <c r="R1132" s="23" t="str">
        <f>IF($C$3="Live Paste",IF($P1132="","",$P1132&amp;""),IF($AD$3="","",INDEX('Extraction History'!$A$3:$DT$9102,$Q1132,$AD$3)&amp;""))</f>
        <v/>
      </c>
      <c r="S1132" s="23">
        <f t="shared" si="232"/>
        <v>6765</v>
      </c>
      <c r="T1132" s="23" t="str">
        <f t="shared" si="226"/>
        <v/>
      </c>
      <c r="U1132" s="23" t="str">
        <f t="shared" si="227"/>
        <v/>
      </c>
      <c r="V1132" s="24" t="str">
        <f t="shared" si="228"/>
        <v/>
      </c>
      <c r="W1132" s="23">
        <f t="shared" si="233"/>
        <v>6766</v>
      </c>
      <c r="X1132" s="23" t="str">
        <f t="shared" si="229"/>
        <v/>
      </c>
      <c r="Y1132" s="23" t="str">
        <f t="shared" si="230"/>
        <v/>
      </c>
      <c r="Z1132" s="23" t="str">
        <f t="shared" si="231"/>
        <v/>
      </c>
      <c r="AA1132" s="25" t="str">
        <f>IF($U1132="","",IF(COUNTIF(HC!$C:$C,$U1132)&gt;0,"Y",IF(COUNTIF($U$5:$U1132,$U1132)=1,"N","dup")))</f>
        <v/>
      </c>
    </row>
    <row r="1133" spans="1:27" x14ac:dyDescent="0.3">
      <c r="A1133" s="19" t="str">
        <f>IF(INDEX('Agents Shift'!$B:$B,ROW())="","",INDEX('Agents Shift'!$B:$B,ROW()))</f>
        <v/>
      </c>
      <c r="B1133" s="20" t="str">
        <f>IF($A1133="","",_xlfn.XLOOKUP($A1133,HC!$A:$A,HC!$B:$B,""))</f>
        <v/>
      </c>
      <c r="C1133" s="19" t="str">
        <f>IF($A1133="","",_xlfn.XLOOKUP($A1133,HC!$A:$A,HC!$E:$E,""))</f>
        <v/>
      </c>
      <c r="D1133" s="20" t="str">
        <f>IF($A1133="","",_xlfn.XLOOKUP($A1133,HC!$A:$A,HC!$D:$D,""))</f>
        <v/>
      </c>
      <c r="E1133" s="68" t="str">
        <f>IF(OR($A1133="",$AE$3=""),"",IFERROR(IF(ISBLANK(INDEX('Agents Shift'!$F:$S,MATCH($A1133,'Agents Shift'!$B:$B,0),$AE$3)),"",INDEX('Agents Shift'!$F:$S,MATCH($A1133,'Agents Shift'!$B:$B,0),$AE$3)),""))</f>
        <v/>
      </c>
      <c r="F1133" s="68" t="str">
        <f>IF(OR($A1133="",$AE$3=""),"",IFERROR(IF(ISBLANK(INDEX('Agents Shift'!$F:$S,MATCH($A1133,'Agents Shift'!$B:$B,0),$AE$3+1)),"",INDEX('Agents Shift'!$F:$S,MATCH($A1133,'Agents Shift'!$B:$B,0),$AE$3+1)),""))</f>
        <v/>
      </c>
      <c r="G1133" s="20" t="str">
        <f>IF($A1133="","",_xlfn.XLOOKUP($A1133,HC!$A:$A,HC!$C:$C,""))</f>
        <v/>
      </c>
      <c r="H1133" s="20" t="str">
        <f t="shared" si="221"/>
        <v/>
      </c>
      <c r="I1133" s="19" t="str">
        <f t="shared" si="222"/>
        <v/>
      </c>
      <c r="J1133" s="19" t="str">
        <f>IF(OR($A1133="",$H1133=""),"",IF($H1133="Not in Web Tool","Unmatched",_xlfn.XLOOKUP($H1133,'RAW Data'!$E:$E,'RAW Data'!$F:$F,"Unmapped")))</f>
        <v/>
      </c>
      <c r="K1133" s="19" t="str">
        <f t="shared" si="223"/>
        <v/>
      </c>
      <c r="M1133" s="21" t="str">
        <f t="shared" si="224"/>
        <v/>
      </c>
      <c r="N1133" s="21" t="str">
        <f t="shared" si="225"/>
        <v/>
      </c>
      <c r="P1133" s="22"/>
      <c r="Q1133" s="23">
        <v>1129</v>
      </c>
      <c r="R1133" s="23" t="str">
        <f>IF($C$3="Live Paste",IF($P1133="","",$P1133&amp;""),IF($AD$3="","",INDEX('Extraction History'!$A$3:$DT$9102,$Q1133,$AD$3)&amp;""))</f>
        <v/>
      </c>
      <c r="S1133" s="23">
        <f t="shared" si="232"/>
        <v>6771</v>
      </c>
      <c r="T1133" s="23" t="str">
        <f t="shared" si="226"/>
        <v/>
      </c>
      <c r="U1133" s="23" t="str">
        <f t="shared" si="227"/>
        <v/>
      </c>
      <c r="V1133" s="24" t="str">
        <f t="shared" si="228"/>
        <v/>
      </c>
      <c r="W1133" s="23">
        <f t="shared" si="233"/>
        <v>6772</v>
      </c>
      <c r="X1133" s="23" t="str">
        <f t="shared" si="229"/>
        <v/>
      </c>
      <c r="Y1133" s="23" t="str">
        <f t="shared" si="230"/>
        <v/>
      </c>
      <c r="Z1133" s="23" t="str">
        <f t="shared" si="231"/>
        <v/>
      </c>
      <c r="AA1133" s="25" t="str">
        <f>IF($U1133="","",IF(COUNTIF(HC!$C:$C,$U1133)&gt;0,"Y",IF(COUNTIF($U$5:$U1133,$U1133)=1,"N","dup")))</f>
        <v/>
      </c>
    </row>
    <row r="1134" spans="1:27" x14ac:dyDescent="0.3">
      <c r="A1134" s="19" t="str">
        <f>IF(INDEX('Agents Shift'!$B:$B,ROW())="","",INDEX('Agents Shift'!$B:$B,ROW()))</f>
        <v/>
      </c>
      <c r="B1134" s="20" t="str">
        <f>IF($A1134="","",_xlfn.XLOOKUP($A1134,HC!$A:$A,HC!$B:$B,""))</f>
        <v/>
      </c>
      <c r="C1134" s="19" t="str">
        <f>IF($A1134="","",_xlfn.XLOOKUP($A1134,HC!$A:$A,HC!$E:$E,""))</f>
        <v/>
      </c>
      <c r="D1134" s="20" t="str">
        <f>IF($A1134="","",_xlfn.XLOOKUP($A1134,HC!$A:$A,HC!$D:$D,""))</f>
        <v/>
      </c>
      <c r="E1134" s="68" t="str">
        <f>IF(OR($A1134="",$AE$3=""),"",IFERROR(IF(ISBLANK(INDEX('Agents Shift'!$F:$S,MATCH($A1134,'Agents Shift'!$B:$B,0),$AE$3)),"",INDEX('Agents Shift'!$F:$S,MATCH($A1134,'Agents Shift'!$B:$B,0),$AE$3)),""))</f>
        <v/>
      </c>
      <c r="F1134" s="68" t="str">
        <f>IF(OR($A1134="",$AE$3=""),"",IFERROR(IF(ISBLANK(INDEX('Agents Shift'!$F:$S,MATCH($A1134,'Agents Shift'!$B:$B,0),$AE$3+1)),"",INDEX('Agents Shift'!$F:$S,MATCH($A1134,'Agents Shift'!$B:$B,0),$AE$3+1)),""))</f>
        <v/>
      </c>
      <c r="G1134" s="20" t="str">
        <f>IF($A1134="","",_xlfn.XLOOKUP($A1134,HC!$A:$A,HC!$C:$C,""))</f>
        <v/>
      </c>
      <c r="H1134" s="20" t="str">
        <f t="shared" si="221"/>
        <v/>
      </c>
      <c r="I1134" s="19" t="str">
        <f t="shared" si="222"/>
        <v/>
      </c>
      <c r="J1134" s="19" t="str">
        <f>IF(OR($A1134="",$H1134=""),"",IF($H1134="Not in Web Tool","Unmatched",_xlfn.XLOOKUP($H1134,'RAW Data'!$E:$E,'RAW Data'!$F:$F,"Unmapped")))</f>
        <v/>
      </c>
      <c r="K1134" s="19" t="str">
        <f t="shared" si="223"/>
        <v/>
      </c>
      <c r="M1134" s="21" t="str">
        <f t="shared" si="224"/>
        <v/>
      </c>
      <c r="N1134" s="21" t="str">
        <f t="shared" si="225"/>
        <v/>
      </c>
      <c r="P1134" s="22"/>
      <c r="Q1134" s="23">
        <v>1130</v>
      </c>
      <c r="R1134" s="23" t="str">
        <f>IF($C$3="Live Paste",IF($P1134="","",$P1134&amp;""),IF($AD$3="","",INDEX('Extraction History'!$A$3:$DT$9102,$Q1134,$AD$3)&amp;""))</f>
        <v/>
      </c>
      <c r="S1134" s="23">
        <f t="shared" si="232"/>
        <v>6777</v>
      </c>
      <c r="T1134" s="23" t="str">
        <f t="shared" si="226"/>
        <v/>
      </c>
      <c r="U1134" s="23" t="str">
        <f t="shared" si="227"/>
        <v/>
      </c>
      <c r="V1134" s="24" t="str">
        <f t="shared" si="228"/>
        <v/>
      </c>
      <c r="W1134" s="23">
        <f t="shared" si="233"/>
        <v>6778</v>
      </c>
      <c r="X1134" s="23" t="str">
        <f t="shared" si="229"/>
        <v/>
      </c>
      <c r="Y1134" s="23" t="str">
        <f t="shared" si="230"/>
        <v/>
      </c>
      <c r="Z1134" s="23" t="str">
        <f t="shared" si="231"/>
        <v/>
      </c>
      <c r="AA1134" s="25" t="str">
        <f>IF($U1134="","",IF(COUNTIF(HC!$C:$C,$U1134)&gt;0,"Y",IF(COUNTIF($U$5:$U1134,$U1134)=1,"N","dup")))</f>
        <v/>
      </c>
    </row>
    <row r="1135" spans="1:27" x14ac:dyDescent="0.3">
      <c r="A1135" s="19" t="str">
        <f>IF(INDEX('Agents Shift'!$B:$B,ROW())="","",INDEX('Agents Shift'!$B:$B,ROW()))</f>
        <v/>
      </c>
      <c r="B1135" s="20" t="str">
        <f>IF($A1135="","",_xlfn.XLOOKUP($A1135,HC!$A:$A,HC!$B:$B,""))</f>
        <v/>
      </c>
      <c r="C1135" s="19" t="str">
        <f>IF($A1135="","",_xlfn.XLOOKUP($A1135,HC!$A:$A,HC!$E:$E,""))</f>
        <v/>
      </c>
      <c r="D1135" s="20" t="str">
        <f>IF($A1135="","",_xlfn.XLOOKUP($A1135,HC!$A:$A,HC!$D:$D,""))</f>
        <v/>
      </c>
      <c r="E1135" s="68" t="str">
        <f>IF(OR($A1135="",$AE$3=""),"",IFERROR(IF(ISBLANK(INDEX('Agents Shift'!$F:$S,MATCH($A1135,'Agents Shift'!$B:$B,0),$AE$3)),"",INDEX('Agents Shift'!$F:$S,MATCH($A1135,'Agents Shift'!$B:$B,0),$AE$3)),""))</f>
        <v/>
      </c>
      <c r="F1135" s="68" t="str">
        <f>IF(OR($A1135="",$AE$3=""),"",IFERROR(IF(ISBLANK(INDEX('Agents Shift'!$F:$S,MATCH($A1135,'Agents Shift'!$B:$B,0),$AE$3+1)),"",INDEX('Agents Shift'!$F:$S,MATCH($A1135,'Agents Shift'!$B:$B,0),$AE$3+1)),""))</f>
        <v/>
      </c>
      <c r="G1135" s="20" t="str">
        <f>IF($A1135="","",_xlfn.XLOOKUP($A1135,HC!$A:$A,HC!$C:$C,""))</f>
        <v/>
      </c>
      <c r="H1135" s="20" t="str">
        <f t="shared" si="221"/>
        <v/>
      </c>
      <c r="I1135" s="19" t="str">
        <f t="shared" si="222"/>
        <v/>
      </c>
      <c r="J1135" s="19" t="str">
        <f>IF(OR($A1135="",$H1135=""),"",IF($H1135="Not in Web Tool","Unmatched",_xlfn.XLOOKUP($H1135,'RAW Data'!$E:$E,'RAW Data'!$F:$F,"Unmapped")))</f>
        <v/>
      </c>
      <c r="K1135" s="19" t="str">
        <f t="shared" si="223"/>
        <v/>
      </c>
      <c r="M1135" s="21" t="str">
        <f t="shared" si="224"/>
        <v/>
      </c>
      <c r="N1135" s="21" t="str">
        <f t="shared" si="225"/>
        <v/>
      </c>
      <c r="P1135" s="22"/>
      <c r="Q1135" s="23">
        <v>1131</v>
      </c>
      <c r="R1135" s="23" t="str">
        <f>IF($C$3="Live Paste",IF($P1135="","",$P1135&amp;""),IF($AD$3="","",INDEX('Extraction History'!$A$3:$DT$9102,$Q1135,$AD$3)&amp;""))</f>
        <v/>
      </c>
      <c r="S1135" s="23">
        <f t="shared" si="232"/>
        <v>6783</v>
      </c>
      <c r="T1135" s="23" t="str">
        <f t="shared" si="226"/>
        <v/>
      </c>
      <c r="U1135" s="23" t="str">
        <f t="shared" si="227"/>
        <v/>
      </c>
      <c r="V1135" s="24" t="str">
        <f t="shared" si="228"/>
        <v/>
      </c>
      <c r="W1135" s="23">
        <f t="shared" si="233"/>
        <v>6784</v>
      </c>
      <c r="X1135" s="23" t="str">
        <f t="shared" si="229"/>
        <v/>
      </c>
      <c r="Y1135" s="23" t="str">
        <f t="shared" si="230"/>
        <v/>
      </c>
      <c r="Z1135" s="23" t="str">
        <f t="shared" si="231"/>
        <v/>
      </c>
      <c r="AA1135" s="25" t="str">
        <f>IF($U1135="","",IF(COUNTIF(HC!$C:$C,$U1135)&gt;0,"Y",IF(COUNTIF($U$5:$U1135,$U1135)=1,"N","dup")))</f>
        <v/>
      </c>
    </row>
    <row r="1136" spans="1:27" x14ac:dyDescent="0.3">
      <c r="A1136" s="19" t="str">
        <f>IF(INDEX('Agents Shift'!$B:$B,ROW())="","",INDEX('Agents Shift'!$B:$B,ROW()))</f>
        <v/>
      </c>
      <c r="B1136" s="20" t="str">
        <f>IF($A1136="","",_xlfn.XLOOKUP($A1136,HC!$A:$A,HC!$B:$B,""))</f>
        <v/>
      </c>
      <c r="C1136" s="19" t="str">
        <f>IF($A1136="","",_xlfn.XLOOKUP($A1136,HC!$A:$A,HC!$E:$E,""))</f>
        <v/>
      </c>
      <c r="D1136" s="20" t="str">
        <f>IF($A1136="","",_xlfn.XLOOKUP($A1136,HC!$A:$A,HC!$D:$D,""))</f>
        <v/>
      </c>
      <c r="E1136" s="68" t="str">
        <f>IF(OR($A1136="",$AE$3=""),"",IFERROR(IF(ISBLANK(INDEX('Agents Shift'!$F:$S,MATCH($A1136,'Agents Shift'!$B:$B,0),$AE$3)),"",INDEX('Agents Shift'!$F:$S,MATCH($A1136,'Agents Shift'!$B:$B,0),$AE$3)),""))</f>
        <v/>
      </c>
      <c r="F1136" s="68" t="str">
        <f>IF(OR($A1136="",$AE$3=""),"",IFERROR(IF(ISBLANK(INDEX('Agents Shift'!$F:$S,MATCH($A1136,'Agents Shift'!$B:$B,0),$AE$3+1)),"",INDEX('Agents Shift'!$F:$S,MATCH($A1136,'Agents Shift'!$B:$B,0),$AE$3+1)),""))</f>
        <v/>
      </c>
      <c r="G1136" s="20" t="str">
        <f>IF($A1136="","",_xlfn.XLOOKUP($A1136,HC!$A:$A,HC!$C:$C,""))</f>
        <v/>
      </c>
      <c r="H1136" s="20" t="str">
        <f t="shared" si="221"/>
        <v/>
      </c>
      <c r="I1136" s="19" t="str">
        <f t="shared" si="222"/>
        <v/>
      </c>
      <c r="J1136" s="19" t="str">
        <f>IF(OR($A1136="",$H1136=""),"",IF($H1136="Not in Web Tool","Unmatched",_xlfn.XLOOKUP($H1136,'RAW Data'!$E:$E,'RAW Data'!$F:$F,"Unmapped")))</f>
        <v/>
      </c>
      <c r="K1136" s="19" t="str">
        <f t="shared" si="223"/>
        <v/>
      </c>
      <c r="M1136" s="21" t="str">
        <f t="shared" si="224"/>
        <v/>
      </c>
      <c r="N1136" s="21" t="str">
        <f t="shared" si="225"/>
        <v/>
      </c>
      <c r="P1136" s="22"/>
      <c r="Q1136" s="23">
        <v>1132</v>
      </c>
      <c r="R1136" s="23" t="str">
        <f>IF($C$3="Live Paste",IF($P1136="","",$P1136&amp;""),IF($AD$3="","",INDEX('Extraction History'!$A$3:$DT$9102,$Q1136,$AD$3)&amp;""))</f>
        <v/>
      </c>
      <c r="S1136" s="23">
        <f t="shared" si="232"/>
        <v>6789</v>
      </c>
      <c r="T1136" s="23" t="str">
        <f t="shared" si="226"/>
        <v/>
      </c>
      <c r="U1136" s="23" t="str">
        <f t="shared" si="227"/>
        <v/>
      </c>
      <c r="V1136" s="24" t="str">
        <f t="shared" si="228"/>
        <v/>
      </c>
      <c r="W1136" s="23">
        <f t="shared" si="233"/>
        <v>6790</v>
      </c>
      <c r="X1136" s="23" t="str">
        <f t="shared" si="229"/>
        <v/>
      </c>
      <c r="Y1136" s="23" t="str">
        <f t="shared" si="230"/>
        <v/>
      </c>
      <c r="Z1136" s="23" t="str">
        <f t="shared" si="231"/>
        <v/>
      </c>
      <c r="AA1136" s="25" t="str">
        <f>IF($U1136="","",IF(COUNTIF(HC!$C:$C,$U1136)&gt;0,"Y",IF(COUNTIF($U$5:$U1136,$U1136)=1,"N","dup")))</f>
        <v/>
      </c>
    </row>
    <row r="1137" spans="1:27" x14ac:dyDescent="0.3">
      <c r="A1137" s="19" t="str">
        <f>IF(INDEX('Agents Shift'!$B:$B,ROW())="","",INDEX('Agents Shift'!$B:$B,ROW()))</f>
        <v/>
      </c>
      <c r="B1137" s="20" t="str">
        <f>IF($A1137="","",_xlfn.XLOOKUP($A1137,HC!$A:$A,HC!$B:$B,""))</f>
        <v/>
      </c>
      <c r="C1137" s="19" t="str">
        <f>IF($A1137="","",_xlfn.XLOOKUP($A1137,HC!$A:$A,HC!$E:$E,""))</f>
        <v/>
      </c>
      <c r="D1137" s="20" t="str">
        <f>IF($A1137="","",_xlfn.XLOOKUP($A1137,HC!$A:$A,HC!$D:$D,""))</f>
        <v/>
      </c>
      <c r="E1137" s="68" t="str">
        <f>IF(OR($A1137="",$AE$3=""),"",IFERROR(IF(ISBLANK(INDEX('Agents Shift'!$F:$S,MATCH($A1137,'Agents Shift'!$B:$B,0),$AE$3)),"",INDEX('Agents Shift'!$F:$S,MATCH($A1137,'Agents Shift'!$B:$B,0),$AE$3)),""))</f>
        <v/>
      </c>
      <c r="F1137" s="68" t="str">
        <f>IF(OR($A1137="",$AE$3=""),"",IFERROR(IF(ISBLANK(INDEX('Agents Shift'!$F:$S,MATCH($A1137,'Agents Shift'!$B:$B,0),$AE$3+1)),"",INDEX('Agents Shift'!$F:$S,MATCH($A1137,'Agents Shift'!$B:$B,0),$AE$3+1)),""))</f>
        <v/>
      </c>
      <c r="G1137" s="20" t="str">
        <f>IF($A1137="","",_xlfn.XLOOKUP($A1137,HC!$A:$A,HC!$C:$C,""))</f>
        <v/>
      </c>
      <c r="H1137" s="20" t="str">
        <f t="shared" si="221"/>
        <v/>
      </c>
      <c r="I1137" s="19" t="str">
        <f t="shared" si="222"/>
        <v/>
      </c>
      <c r="J1137" s="19" t="str">
        <f>IF(OR($A1137="",$H1137=""),"",IF($H1137="Not in Web Tool","Unmatched",_xlfn.XLOOKUP($H1137,'RAW Data'!$E:$E,'RAW Data'!$F:$F,"Unmapped")))</f>
        <v/>
      </c>
      <c r="K1137" s="19" t="str">
        <f t="shared" si="223"/>
        <v/>
      </c>
      <c r="M1137" s="21" t="str">
        <f t="shared" si="224"/>
        <v/>
      </c>
      <c r="N1137" s="21" t="str">
        <f t="shared" si="225"/>
        <v/>
      </c>
      <c r="P1137" s="22"/>
      <c r="Q1137" s="23">
        <v>1133</v>
      </c>
      <c r="R1137" s="23" t="str">
        <f>IF($C$3="Live Paste",IF($P1137="","",$P1137&amp;""),IF($AD$3="","",INDEX('Extraction History'!$A$3:$DT$9102,$Q1137,$AD$3)&amp;""))</f>
        <v/>
      </c>
      <c r="S1137" s="23">
        <f t="shared" si="232"/>
        <v>6795</v>
      </c>
      <c r="T1137" s="23" t="str">
        <f t="shared" si="226"/>
        <v/>
      </c>
      <c r="U1137" s="23" t="str">
        <f t="shared" si="227"/>
        <v/>
      </c>
      <c r="V1137" s="24" t="str">
        <f t="shared" si="228"/>
        <v/>
      </c>
      <c r="W1137" s="23">
        <f t="shared" si="233"/>
        <v>6796</v>
      </c>
      <c r="X1137" s="23" t="str">
        <f t="shared" si="229"/>
        <v/>
      </c>
      <c r="Y1137" s="23" t="str">
        <f t="shared" si="230"/>
        <v/>
      </c>
      <c r="Z1137" s="23" t="str">
        <f t="shared" si="231"/>
        <v/>
      </c>
      <c r="AA1137" s="25" t="str">
        <f>IF($U1137="","",IF(COUNTIF(HC!$C:$C,$U1137)&gt;0,"Y",IF(COUNTIF($U$5:$U1137,$U1137)=1,"N","dup")))</f>
        <v/>
      </c>
    </row>
    <row r="1138" spans="1:27" x14ac:dyDescent="0.3">
      <c r="A1138" s="19" t="str">
        <f>IF(INDEX('Agents Shift'!$B:$B,ROW())="","",INDEX('Agents Shift'!$B:$B,ROW()))</f>
        <v/>
      </c>
      <c r="B1138" s="20" t="str">
        <f>IF($A1138="","",_xlfn.XLOOKUP($A1138,HC!$A:$A,HC!$B:$B,""))</f>
        <v/>
      </c>
      <c r="C1138" s="19" t="str">
        <f>IF($A1138="","",_xlfn.XLOOKUP($A1138,HC!$A:$A,HC!$E:$E,""))</f>
        <v/>
      </c>
      <c r="D1138" s="20" t="str">
        <f>IF($A1138="","",_xlfn.XLOOKUP($A1138,HC!$A:$A,HC!$D:$D,""))</f>
        <v/>
      </c>
      <c r="E1138" s="68" t="str">
        <f>IF(OR($A1138="",$AE$3=""),"",IFERROR(IF(ISBLANK(INDEX('Agents Shift'!$F:$S,MATCH($A1138,'Agents Shift'!$B:$B,0),$AE$3)),"",INDEX('Agents Shift'!$F:$S,MATCH($A1138,'Agents Shift'!$B:$B,0),$AE$3)),""))</f>
        <v/>
      </c>
      <c r="F1138" s="68" t="str">
        <f>IF(OR($A1138="",$AE$3=""),"",IFERROR(IF(ISBLANK(INDEX('Agents Shift'!$F:$S,MATCH($A1138,'Agents Shift'!$B:$B,0),$AE$3+1)),"",INDEX('Agents Shift'!$F:$S,MATCH($A1138,'Agents Shift'!$B:$B,0),$AE$3+1)),""))</f>
        <v/>
      </c>
      <c r="G1138" s="20" t="str">
        <f>IF($A1138="","",_xlfn.XLOOKUP($A1138,HC!$A:$A,HC!$C:$C,""))</f>
        <v/>
      </c>
      <c r="H1138" s="20" t="str">
        <f t="shared" si="221"/>
        <v/>
      </c>
      <c r="I1138" s="19" t="str">
        <f t="shared" si="222"/>
        <v/>
      </c>
      <c r="J1138" s="19" t="str">
        <f>IF(OR($A1138="",$H1138=""),"",IF($H1138="Not in Web Tool","Unmatched",_xlfn.XLOOKUP($H1138,'RAW Data'!$E:$E,'RAW Data'!$F:$F,"Unmapped")))</f>
        <v/>
      </c>
      <c r="K1138" s="19" t="str">
        <f t="shared" si="223"/>
        <v/>
      </c>
      <c r="M1138" s="21" t="str">
        <f t="shared" si="224"/>
        <v/>
      </c>
      <c r="N1138" s="21" t="str">
        <f t="shared" si="225"/>
        <v/>
      </c>
      <c r="P1138" s="22"/>
      <c r="Q1138" s="23">
        <v>1134</v>
      </c>
      <c r="R1138" s="23" t="str">
        <f>IF($C$3="Live Paste",IF($P1138="","",$P1138&amp;""),IF($AD$3="","",INDEX('Extraction History'!$A$3:$DT$9102,$Q1138,$AD$3)&amp;""))</f>
        <v/>
      </c>
      <c r="S1138" s="23">
        <f t="shared" si="232"/>
        <v>6801</v>
      </c>
      <c r="T1138" s="23" t="str">
        <f t="shared" si="226"/>
        <v/>
      </c>
      <c r="U1138" s="23" t="str">
        <f t="shared" si="227"/>
        <v/>
      </c>
      <c r="V1138" s="24" t="str">
        <f t="shared" si="228"/>
        <v/>
      </c>
      <c r="W1138" s="23">
        <f t="shared" si="233"/>
        <v>6802</v>
      </c>
      <c r="X1138" s="23" t="str">
        <f t="shared" si="229"/>
        <v/>
      </c>
      <c r="Y1138" s="23" t="str">
        <f t="shared" si="230"/>
        <v/>
      </c>
      <c r="Z1138" s="23" t="str">
        <f t="shared" si="231"/>
        <v/>
      </c>
      <c r="AA1138" s="25" t="str">
        <f>IF($U1138="","",IF(COUNTIF(HC!$C:$C,$U1138)&gt;0,"Y",IF(COUNTIF($U$5:$U1138,$U1138)=1,"N","dup")))</f>
        <v/>
      </c>
    </row>
    <row r="1139" spans="1:27" x14ac:dyDescent="0.3">
      <c r="A1139" s="19" t="str">
        <f>IF(INDEX('Agents Shift'!$B:$B,ROW())="","",INDEX('Agents Shift'!$B:$B,ROW()))</f>
        <v/>
      </c>
      <c r="B1139" s="20" t="str">
        <f>IF($A1139="","",_xlfn.XLOOKUP($A1139,HC!$A:$A,HC!$B:$B,""))</f>
        <v/>
      </c>
      <c r="C1139" s="19" t="str">
        <f>IF($A1139="","",_xlfn.XLOOKUP($A1139,HC!$A:$A,HC!$E:$E,""))</f>
        <v/>
      </c>
      <c r="D1139" s="20" t="str">
        <f>IF($A1139="","",_xlfn.XLOOKUP($A1139,HC!$A:$A,HC!$D:$D,""))</f>
        <v/>
      </c>
      <c r="E1139" s="68" t="str">
        <f>IF(OR($A1139="",$AE$3=""),"",IFERROR(IF(ISBLANK(INDEX('Agents Shift'!$F:$S,MATCH($A1139,'Agents Shift'!$B:$B,0),$AE$3)),"",INDEX('Agents Shift'!$F:$S,MATCH($A1139,'Agents Shift'!$B:$B,0),$AE$3)),""))</f>
        <v/>
      </c>
      <c r="F1139" s="68" t="str">
        <f>IF(OR($A1139="",$AE$3=""),"",IFERROR(IF(ISBLANK(INDEX('Agents Shift'!$F:$S,MATCH($A1139,'Agents Shift'!$B:$B,0),$AE$3+1)),"",INDEX('Agents Shift'!$F:$S,MATCH($A1139,'Agents Shift'!$B:$B,0),$AE$3+1)),""))</f>
        <v/>
      </c>
      <c r="G1139" s="20" t="str">
        <f>IF($A1139="","",_xlfn.XLOOKUP($A1139,HC!$A:$A,HC!$C:$C,""))</f>
        <v/>
      </c>
      <c r="H1139" s="20" t="str">
        <f t="shared" si="221"/>
        <v/>
      </c>
      <c r="I1139" s="19" t="str">
        <f t="shared" si="222"/>
        <v/>
      </c>
      <c r="J1139" s="19" t="str">
        <f>IF(OR($A1139="",$H1139=""),"",IF($H1139="Not in Web Tool","Unmatched",_xlfn.XLOOKUP($H1139,'RAW Data'!$E:$E,'RAW Data'!$F:$F,"Unmapped")))</f>
        <v/>
      </c>
      <c r="K1139" s="19" t="str">
        <f t="shared" si="223"/>
        <v/>
      </c>
      <c r="M1139" s="21" t="str">
        <f t="shared" si="224"/>
        <v/>
      </c>
      <c r="N1139" s="21" t="str">
        <f t="shared" si="225"/>
        <v/>
      </c>
      <c r="P1139" s="22"/>
      <c r="Q1139" s="23">
        <v>1135</v>
      </c>
      <c r="R1139" s="23" t="str">
        <f>IF($C$3="Live Paste",IF($P1139="","",$P1139&amp;""),IF($AD$3="","",INDEX('Extraction History'!$A$3:$DT$9102,$Q1139,$AD$3)&amp;""))</f>
        <v/>
      </c>
      <c r="S1139" s="23">
        <f t="shared" si="232"/>
        <v>6807</v>
      </c>
      <c r="T1139" s="23" t="str">
        <f t="shared" si="226"/>
        <v/>
      </c>
      <c r="U1139" s="23" t="str">
        <f t="shared" si="227"/>
        <v/>
      </c>
      <c r="V1139" s="24" t="str">
        <f t="shared" si="228"/>
        <v/>
      </c>
      <c r="W1139" s="23">
        <f t="shared" si="233"/>
        <v>6808</v>
      </c>
      <c r="X1139" s="23" t="str">
        <f t="shared" si="229"/>
        <v/>
      </c>
      <c r="Y1139" s="23" t="str">
        <f t="shared" si="230"/>
        <v/>
      </c>
      <c r="Z1139" s="23" t="str">
        <f t="shared" si="231"/>
        <v/>
      </c>
      <c r="AA1139" s="25" t="str">
        <f>IF($U1139="","",IF(COUNTIF(HC!$C:$C,$U1139)&gt;0,"Y",IF(COUNTIF($U$5:$U1139,$U1139)=1,"N","dup")))</f>
        <v/>
      </c>
    </row>
    <row r="1140" spans="1:27" x14ac:dyDescent="0.3">
      <c r="A1140" s="19" t="str">
        <f>IF(INDEX('Agents Shift'!$B:$B,ROW())="","",INDEX('Agents Shift'!$B:$B,ROW()))</f>
        <v/>
      </c>
      <c r="B1140" s="20" t="str">
        <f>IF($A1140="","",_xlfn.XLOOKUP($A1140,HC!$A:$A,HC!$B:$B,""))</f>
        <v/>
      </c>
      <c r="C1140" s="19" t="str">
        <f>IF($A1140="","",_xlfn.XLOOKUP($A1140,HC!$A:$A,HC!$E:$E,""))</f>
        <v/>
      </c>
      <c r="D1140" s="20" t="str">
        <f>IF($A1140="","",_xlfn.XLOOKUP($A1140,HC!$A:$A,HC!$D:$D,""))</f>
        <v/>
      </c>
      <c r="E1140" s="68" t="str">
        <f>IF(OR($A1140="",$AE$3=""),"",IFERROR(IF(ISBLANK(INDEX('Agents Shift'!$F:$S,MATCH($A1140,'Agents Shift'!$B:$B,0),$AE$3)),"",INDEX('Agents Shift'!$F:$S,MATCH($A1140,'Agents Shift'!$B:$B,0),$AE$3)),""))</f>
        <v/>
      </c>
      <c r="F1140" s="68" t="str">
        <f>IF(OR($A1140="",$AE$3=""),"",IFERROR(IF(ISBLANK(INDEX('Agents Shift'!$F:$S,MATCH($A1140,'Agents Shift'!$B:$B,0),$AE$3+1)),"",INDEX('Agents Shift'!$F:$S,MATCH($A1140,'Agents Shift'!$B:$B,0),$AE$3+1)),""))</f>
        <v/>
      </c>
      <c r="G1140" s="20" t="str">
        <f>IF($A1140="","",_xlfn.XLOOKUP($A1140,HC!$A:$A,HC!$C:$C,""))</f>
        <v/>
      </c>
      <c r="H1140" s="20" t="str">
        <f t="shared" si="221"/>
        <v/>
      </c>
      <c r="I1140" s="19" t="str">
        <f t="shared" si="222"/>
        <v/>
      </c>
      <c r="J1140" s="19" t="str">
        <f>IF(OR($A1140="",$H1140=""),"",IF($H1140="Not in Web Tool","Unmatched",_xlfn.XLOOKUP($H1140,'RAW Data'!$E:$E,'RAW Data'!$F:$F,"Unmapped")))</f>
        <v/>
      </c>
      <c r="K1140" s="19" t="str">
        <f t="shared" si="223"/>
        <v/>
      </c>
      <c r="M1140" s="21" t="str">
        <f t="shared" si="224"/>
        <v/>
      </c>
      <c r="N1140" s="21" t="str">
        <f t="shared" si="225"/>
        <v/>
      </c>
      <c r="P1140" s="22"/>
      <c r="Q1140" s="23">
        <v>1136</v>
      </c>
      <c r="R1140" s="23" t="str">
        <f>IF($C$3="Live Paste",IF($P1140="","",$P1140&amp;""),IF($AD$3="","",INDEX('Extraction History'!$A$3:$DT$9102,$Q1140,$AD$3)&amp;""))</f>
        <v/>
      </c>
      <c r="S1140" s="23">
        <f t="shared" si="232"/>
        <v>6813</v>
      </c>
      <c r="T1140" s="23" t="str">
        <f t="shared" si="226"/>
        <v/>
      </c>
      <c r="U1140" s="23" t="str">
        <f t="shared" si="227"/>
        <v/>
      </c>
      <c r="V1140" s="24" t="str">
        <f t="shared" si="228"/>
        <v/>
      </c>
      <c r="W1140" s="23">
        <f t="shared" si="233"/>
        <v>6814</v>
      </c>
      <c r="X1140" s="23" t="str">
        <f t="shared" si="229"/>
        <v/>
      </c>
      <c r="Y1140" s="23" t="str">
        <f t="shared" si="230"/>
        <v/>
      </c>
      <c r="Z1140" s="23" t="str">
        <f t="shared" si="231"/>
        <v/>
      </c>
      <c r="AA1140" s="25" t="str">
        <f>IF($U1140="","",IF(COUNTIF(HC!$C:$C,$U1140)&gt;0,"Y",IF(COUNTIF($U$5:$U1140,$U1140)=1,"N","dup")))</f>
        <v/>
      </c>
    </row>
    <row r="1141" spans="1:27" x14ac:dyDescent="0.3">
      <c r="A1141" s="19" t="str">
        <f>IF(INDEX('Agents Shift'!$B:$B,ROW())="","",INDEX('Agents Shift'!$B:$B,ROW()))</f>
        <v/>
      </c>
      <c r="B1141" s="20" t="str">
        <f>IF($A1141="","",_xlfn.XLOOKUP($A1141,HC!$A:$A,HC!$B:$B,""))</f>
        <v/>
      </c>
      <c r="C1141" s="19" t="str">
        <f>IF($A1141="","",_xlfn.XLOOKUP($A1141,HC!$A:$A,HC!$E:$E,""))</f>
        <v/>
      </c>
      <c r="D1141" s="20" t="str">
        <f>IF($A1141="","",_xlfn.XLOOKUP($A1141,HC!$A:$A,HC!$D:$D,""))</f>
        <v/>
      </c>
      <c r="E1141" s="68" t="str">
        <f>IF(OR($A1141="",$AE$3=""),"",IFERROR(IF(ISBLANK(INDEX('Agents Shift'!$F:$S,MATCH($A1141,'Agents Shift'!$B:$B,0),$AE$3)),"",INDEX('Agents Shift'!$F:$S,MATCH($A1141,'Agents Shift'!$B:$B,0),$AE$3)),""))</f>
        <v/>
      </c>
      <c r="F1141" s="68" t="str">
        <f>IF(OR($A1141="",$AE$3=""),"",IFERROR(IF(ISBLANK(INDEX('Agents Shift'!$F:$S,MATCH($A1141,'Agents Shift'!$B:$B,0),$AE$3+1)),"",INDEX('Agents Shift'!$F:$S,MATCH($A1141,'Agents Shift'!$B:$B,0),$AE$3+1)),""))</f>
        <v/>
      </c>
      <c r="G1141" s="20" t="str">
        <f>IF($A1141="","",_xlfn.XLOOKUP($A1141,HC!$A:$A,HC!$C:$C,""))</f>
        <v/>
      </c>
      <c r="H1141" s="20" t="str">
        <f t="shared" si="221"/>
        <v/>
      </c>
      <c r="I1141" s="19" t="str">
        <f t="shared" si="222"/>
        <v/>
      </c>
      <c r="J1141" s="19" t="str">
        <f>IF(OR($A1141="",$H1141=""),"",IF($H1141="Not in Web Tool","Unmatched",_xlfn.XLOOKUP($H1141,'RAW Data'!$E:$E,'RAW Data'!$F:$F,"Unmapped")))</f>
        <v/>
      </c>
      <c r="K1141" s="19" t="str">
        <f t="shared" si="223"/>
        <v/>
      </c>
      <c r="M1141" s="21" t="str">
        <f t="shared" si="224"/>
        <v/>
      </c>
      <c r="N1141" s="21" t="str">
        <f t="shared" si="225"/>
        <v/>
      </c>
      <c r="P1141" s="22"/>
      <c r="Q1141" s="23">
        <v>1137</v>
      </c>
      <c r="R1141" s="23" t="str">
        <f>IF($C$3="Live Paste",IF($P1141="","",$P1141&amp;""),IF($AD$3="","",INDEX('Extraction History'!$A$3:$DT$9102,$Q1141,$AD$3)&amp;""))</f>
        <v/>
      </c>
      <c r="S1141" s="23">
        <f t="shared" si="232"/>
        <v>6819</v>
      </c>
      <c r="T1141" s="23" t="str">
        <f t="shared" si="226"/>
        <v/>
      </c>
      <c r="U1141" s="23" t="str">
        <f t="shared" si="227"/>
        <v/>
      </c>
      <c r="V1141" s="24" t="str">
        <f t="shared" si="228"/>
        <v/>
      </c>
      <c r="W1141" s="23">
        <f t="shared" si="233"/>
        <v>6820</v>
      </c>
      <c r="X1141" s="23" t="str">
        <f t="shared" si="229"/>
        <v/>
      </c>
      <c r="Y1141" s="23" t="str">
        <f t="shared" si="230"/>
        <v/>
      </c>
      <c r="Z1141" s="23" t="str">
        <f t="shared" si="231"/>
        <v/>
      </c>
      <c r="AA1141" s="25" t="str">
        <f>IF($U1141="","",IF(COUNTIF(HC!$C:$C,$U1141)&gt;0,"Y",IF(COUNTIF($U$5:$U1141,$U1141)=1,"N","dup")))</f>
        <v/>
      </c>
    </row>
    <row r="1142" spans="1:27" x14ac:dyDescent="0.3">
      <c r="A1142" s="19" t="str">
        <f>IF(INDEX('Agents Shift'!$B:$B,ROW())="","",INDEX('Agents Shift'!$B:$B,ROW()))</f>
        <v/>
      </c>
      <c r="B1142" s="20" t="str">
        <f>IF($A1142="","",_xlfn.XLOOKUP($A1142,HC!$A:$A,HC!$B:$B,""))</f>
        <v/>
      </c>
      <c r="C1142" s="19" t="str">
        <f>IF($A1142="","",_xlfn.XLOOKUP($A1142,HC!$A:$A,HC!$E:$E,""))</f>
        <v/>
      </c>
      <c r="D1142" s="20" t="str">
        <f>IF($A1142="","",_xlfn.XLOOKUP($A1142,HC!$A:$A,HC!$D:$D,""))</f>
        <v/>
      </c>
      <c r="E1142" s="68" t="str">
        <f>IF(OR($A1142="",$AE$3=""),"",IFERROR(IF(ISBLANK(INDEX('Agents Shift'!$F:$S,MATCH($A1142,'Agents Shift'!$B:$B,0),$AE$3)),"",INDEX('Agents Shift'!$F:$S,MATCH($A1142,'Agents Shift'!$B:$B,0),$AE$3)),""))</f>
        <v/>
      </c>
      <c r="F1142" s="68" t="str">
        <f>IF(OR($A1142="",$AE$3=""),"",IFERROR(IF(ISBLANK(INDEX('Agents Shift'!$F:$S,MATCH($A1142,'Agents Shift'!$B:$B,0),$AE$3+1)),"",INDEX('Agents Shift'!$F:$S,MATCH($A1142,'Agents Shift'!$B:$B,0),$AE$3+1)),""))</f>
        <v/>
      </c>
      <c r="G1142" s="20" t="str">
        <f>IF($A1142="","",_xlfn.XLOOKUP($A1142,HC!$A:$A,HC!$C:$C,""))</f>
        <v/>
      </c>
      <c r="H1142" s="20" t="str">
        <f t="shared" si="221"/>
        <v/>
      </c>
      <c r="I1142" s="19" t="str">
        <f t="shared" si="222"/>
        <v/>
      </c>
      <c r="J1142" s="19" t="str">
        <f>IF(OR($A1142="",$H1142=""),"",IF($H1142="Not in Web Tool","Unmatched",_xlfn.XLOOKUP($H1142,'RAW Data'!$E:$E,'RAW Data'!$F:$F,"Unmapped")))</f>
        <v/>
      </c>
      <c r="K1142" s="19" t="str">
        <f t="shared" si="223"/>
        <v/>
      </c>
      <c r="M1142" s="21" t="str">
        <f t="shared" si="224"/>
        <v/>
      </c>
      <c r="N1142" s="21" t="str">
        <f t="shared" si="225"/>
        <v/>
      </c>
      <c r="P1142" s="22"/>
      <c r="Q1142" s="23">
        <v>1138</v>
      </c>
      <c r="R1142" s="23" t="str">
        <f>IF($C$3="Live Paste",IF($P1142="","",$P1142&amp;""),IF($AD$3="","",INDEX('Extraction History'!$A$3:$DT$9102,$Q1142,$AD$3)&amp;""))</f>
        <v/>
      </c>
      <c r="S1142" s="23">
        <f t="shared" si="232"/>
        <v>6825</v>
      </c>
      <c r="T1142" s="23" t="str">
        <f t="shared" si="226"/>
        <v/>
      </c>
      <c r="U1142" s="23" t="str">
        <f t="shared" si="227"/>
        <v/>
      </c>
      <c r="V1142" s="24" t="str">
        <f t="shared" si="228"/>
        <v/>
      </c>
      <c r="W1142" s="23">
        <f t="shared" si="233"/>
        <v>6826</v>
      </c>
      <c r="X1142" s="23" t="str">
        <f t="shared" si="229"/>
        <v/>
      </c>
      <c r="Y1142" s="23" t="str">
        <f t="shared" si="230"/>
        <v/>
      </c>
      <c r="Z1142" s="23" t="str">
        <f t="shared" si="231"/>
        <v/>
      </c>
      <c r="AA1142" s="25" t="str">
        <f>IF($U1142="","",IF(COUNTIF(HC!$C:$C,$U1142)&gt;0,"Y",IF(COUNTIF($U$5:$U1142,$U1142)=1,"N","dup")))</f>
        <v/>
      </c>
    </row>
    <row r="1143" spans="1:27" x14ac:dyDescent="0.3">
      <c r="A1143" s="19" t="str">
        <f>IF(INDEX('Agents Shift'!$B:$B,ROW())="","",INDEX('Agents Shift'!$B:$B,ROW()))</f>
        <v/>
      </c>
      <c r="B1143" s="20" t="str">
        <f>IF($A1143="","",_xlfn.XLOOKUP($A1143,HC!$A:$A,HC!$B:$B,""))</f>
        <v/>
      </c>
      <c r="C1143" s="19" t="str">
        <f>IF($A1143="","",_xlfn.XLOOKUP($A1143,HC!$A:$A,HC!$E:$E,""))</f>
        <v/>
      </c>
      <c r="D1143" s="20" t="str">
        <f>IF($A1143="","",_xlfn.XLOOKUP($A1143,HC!$A:$A,HC!$D:$D,""))</f>
        <v/>
      </c>
      <c r="E1143" s="68" t="str">
        <f>IF(OR($A1143="",$AE$3=""),"",IFERROR(IF(ISBLANK(INDEX('Agents Shift'!$F:$S,MATCH($A1143,'Agents Shift'!$B:$B,0),$AE$3)),"",INDEX('Agents Shift'!$F:$S,MATCH($A1143,'Agents Shift'!$B:$B,0),$AE$3)),""))</f>
        <v/>
      </c>
      <c r="F1143" s="68" t="str">
        <f>IF(OR($A1143="",$AE$3=""),"",IFERROR(IF(ISBLANK(INDEX('Agents Shift'!$F:$S,MATCH($A1143,'Agents Shift'!$B:$B,0),$AE$3+1)),"",INDEX('Agents Shift'!$F:$S,MATCH($A1143,'Agents Shift'!$B:$B,0),$AE$3+1)),""))</f>
        <v/>
      </c>
      <c r="G1143" s="20" t="str">
        <f>IF($A1143="","",_xlfn.XLOOKUP($A1143,HC!$A:$A,HC!$C:$C,""))</f>
        <v/>
      </c>
      <c r="H1143" s="20" t="str">
        <f t="shared" si="221"/>
        <v/>
      </c>
      <c r="I1143" s="19" t="str">
        <f t="shared" si="222"/>
        <v/>
      </c>
      <c r="J1143" s="19" t="str">
        <f>IF(OR($A1143="",$H1143=""),"",IF($H1143="Not in Web Tool","Unmatched",_xlfn.XLOOKUP($H1143,'RAW Data'!$E:$E,'RAW Data'!$F:$F,"Unmapped")))</f>
        <v/>
      </c>
      <c r="K1143" s="19" t="str">
        <f t="shared" si="223"/>
        <v/>
      </c>
      <c r="M1143" s="21" t="str">
        <f t="shared" si="224"/>
        <v/>
      </c>
      <c r="N1143" s="21" t="str">
        <f t="shared" si="225"/>
        <v/>
      </c>
      <c r="P1143" s="22"/>
      <c r="Q1143" s="23">
        <v>1139</v>
      </c>
      <c r="R1143" s="23" t="str">
        <f>IF($C$3="Live Paste",IF($P1143="","",$P1143&amp;""),IF($AD$3="","",INDEX('Extraction History'!$A$3:$DT$9102,$Q1143,$AD$3)&amp;""))</f>
        <v/>
      </c>
      <c r="S1143" s="23">
        <f t="shared" si="232"/>
        <v>6831</v>
      </c>
      <c r="T1143" s="23" t="str">
        <f t="shared" si="226"/>
        <v/>
      </c>
      <c r="U1143" s="23" t="str">
        <f t="shared" si="227"/>
        <v/>
      </c>
      <c r="V1143" s="24" t="str">
        <f t="shared" si="228"/>
        <v/>
      </c>
      <c r="W1143" s="23">
        <f t="shared" si="233"/>
        <v>6832</v>
      </c>
      <c r="X1143" s="23" t="str">
        <f t="shared" si="229"/>
        <v/>
      </c>
      <c r="Y1143" s="23" t="str">
        <f t="shared" si="230"/>
        <v/>
      </c>
      <c r="Z1143" s="23" t="str">
        <f t="shared" si="231"/>
        <v/>
      </c>
      <c r="AA1143" s="25" t="str">
        <f>IF($U1143="","",IF(COUNTIF(HC!$C:$C,$U1143)&gt;0,"Y",IF(COUNTIF($U$5:$U1143,$U1143)=1,"N","dup")))</f>
        <v/>
      </c>
    </row>
    <row r="1144" spans="1:27" x14ac:dyDescent="0.3">
      <c r="A1144" s="19" t="str">
        <f>IF(INDEX('Agents Shift'!$B:$B,ROW())="","",INDEX('Agents Shift'!$B:$B,ROW()))</f>
        <v/>
      </c>
      <c r="B1144" s="20" t="str">
        <f>IF($A1144="","",_xlfn.XLOOKUP($A1144,HC!$A:$A,HC!$B:$B,""))</f>
        <v/>
      </c>
      <c r="C1144" s="19" t="str">
        <f>IF($A1144="","",_xlfn.XLOOKUP($A1144,HC!$A:$A,HC!$E:$E,""))</f>
        <v/>
      </c>
      <c r="D1144" s="20" t="str">
        <f>IF($A1144="","",_xlfn.XLOOKUP($A1144,HC!$A:$A,HC!$D:$D,""))</f>
        <v/>
      </c>
      <c r="E1144" s="68" t="str">
        <f>IF(OR($A1144="",$AE$3=""),"",IFERROR(IF(ISBLANK(INDEX('Agents Shift'!$F:$S,MATCH($A1144,'Agents Shift'!$B:$B,0),$AE$3)),"",INDEX('Agents Shift'!$F:$S,MATCH($A1144,'Agents Shift'!$B:$B,0),$AE$3)),""))</f>
        <v/>
      </c>
      <c r="F1144" s="68" t="str">
        <f>IF(OR($A1144="",$AE$3=""),"",IFERROR(IF(ISBLANK(INDEX('Agents Shift'!$F:$S,MATCH($A1144,'Agents Shift'!$B:$B,0),$AE$3+1)),"",INDEX('Agents Shift'!$F:$S,MATCH($A1144,'Agents Shift'!$B:$B,0),$AE$3+1)),""))</f>
        <v/>
      </c>
      <c r="G1144" s="20" t="str">
        <f>IF($A1144="","",_xlfn.XLOOKUP($A1144,HC!$A:$A,HC!$C:$C,""))</f>
        <v/>
      </c>
      <c r="H1144" s="20" t="str">
        <f t="shared" si="221"/>
        <v/>
      </c>
      <c r="I1144" s="19" t="str">
        <f t="shared" si="222"/>
        <v/>
      </c>
      <c r="J1144" s="19" t="str">
        <f>IF(OR($A1144="",$H1144=""),"",IF($H1144="Not in Web Tool","Unmatched",_xlfn.XLOOKUP($H1144,'RAW Data'!$E:$E,'RAW Data'!$F:$F,"Unmapped")))</f>
        <v/>
      </c>
      <c r="K1144" s="19" t="str">
        <f t="shared" si="223"/>
        <v/>
      </c>
      <c r="M1144" s="21" t="str">
        <f t="shared" si="224"/>
        <v/>
      </c>
      <c r="N1144" s="21" t="str">
        <f t="shared" si="225"/>
        <v/>
      </c>
      <c r="P1144" s="22"/>
      <c r="Q1144" s="23">
        <v>1140</v>
      </c>
      <c r="R1144" s="23" t="str">
        <f>IF($C$3="Live Paste",IF($P1144="","",$P1144&amp;""),IF($AD$3="","",INDEX('Extraction History'!$A$3:$DT$9102,$Q1144,$AD$3)&amp;""))</f>
        <v/>
      </c>
      <c r="S1144" s="23">
        <f t="shared" si="232"/>
        <v>6837</v>
      </c>
      <c r="T1144" s="23" t="str">
        <f t="shared" si="226"/>
        <v/>
      </c>
      <c r="U1144" s="23" t="str">
        <f t="shared" si="227"/>
        <v/>
      </c>
      <c r="V1144" s="24" t="str">
        <f t="shared" si="228"/>
        <v/>
      </c>
      <c r="W1144" s="23">
        <f t="shared" si="233"/>
        <v>6838</v>
      </c>
      <c r="X1144" s="23" t="str">
        <f t="shared" si="229"/>
        <v/>
      </c>
      <c r="Y1144" s="23" t="str">
        <f t="shared" si="230"/>
        <v/>
      </c>
      <c r="Z1144" s="23" t="str">
        <f t="shared" si="231"/>
        <v/>
      </c>
      <c r="AA1144" s="25" t="str">
        <f>IF($U1144="","",IF(COUNTIF(HC!$C:$C,$U1144)&gt;0,"Y",IF(COUNTIF($U$5:$U1144,$U1144)=1,"N","dup")))</f>
        <v/>
      </c>
    </row>
    <row r="1145" spans="1:27" x14ac:dyDescent="0.3">
      <c r="A1145" s="19" t="str">
        <f>IF(INDEX('Agents Shift'!$B:$B,ROW())="","",INDEX('Agents Shift'!$B:$B,ROW()))</f>
        <v/>
      </c>
      <c r="B1145" s="20" t="str">
        <f>IF($A1145="","",_xlfn.XLOOKUP($A1145,HC!$A:$A,HC!$B:$B,""))</f>
        <v/>
      </c>
      <c r="C1145" s="19" t="str">
        <f>IF($A1145="","",_xlfn.XLOOKUP($A1145,HC!$A:$A,HC!$E:$E,""))</f>
        <v/>
      </c>
      <c r="D1145" s="20" t="str">
        <f>IF($A1145="","",_xlfn.XLOOKUP($A1145,HC!$A:$A,HC!$D:$D,""))</f>
        <v/>
      </c>
      <c r="E1145" s="68" t="str">
        <f>IF(OR($A1145="",$AE$3=""),"",IFERROR(IF(ISBLANK(INDEX('Agents Shift'!$F:$S,MATCH($A1145,'Agents Shift'!$B:$B,0),$AE$3)),"",INDEX('Agents Shift'!$F:$S,MATCH($A1145,'Agents Shift'!$B:$B,0),$AE$3)),""))</f>
        <v/>
      </c>
      <c r="F1145" s="68" t="str">
        <f>IF(OR($A1145="",$AE$3=""),"",IFERROR(IF(ISBLANK(INDEX('Agents Shift'!$F:$S,MATCH($A1145,'Agents Shift'!$B:$B,0),$AE$3+1)),"",INDEX('Agents Shift'!$F:$S,MATCH($A1145,'Agents Shift'!$B:$B,0),$AE$3+1)),""))</f>
        <v/>
      </c>
      <c r="G1145" s="20" t="str">
        <f>IF($A1145="","",_xlfn.XLOOKUP($A1145,HC!$A:$A,HC!$C:$C,""))</f>
        <v/>
      </c>
      <c r="H1145" s="20" t="str">
        <f t="shared" si="221"/>
        <v/>
      </c>
      <c r="I1145" s="19" t="str">
        <f t="shared" si="222"/>
        <v/>
      </c>
      <c r="J1145" s="19" t="str">
        <f>IF(OR($A1145="",$H1145=""),"",IF($H1145="Not in Web Tool","Unmatched",_xlfn.XLOOKUP($H1145,'RAW Data'!$E:$E,'RAW Data'!$F:$F,"Unmapped")))</f>
        <v/>
      </c>
      <c r="K1145" s="19" t="str">
        <f t="shared" si="223"/>
        <v/>
      </c>
      <c r="M1145" s="21" t="str">
        <f t="shared" si="224"/>
        <v/>
      </c>
      <c r="N1145" s="21" t="str">
        <f t="shared" si="225"/>
        <v/>
      </c>
      <c r="P1145" s="22"/>
      <c r="Q1145" s="23">
        <v>1141</v>
      </c>
      <c r="R1145" s="23" t="str">
        <f>IF($C$3="Live Paste",IF($P1145="","",$P1145&amp;""),IF($AD$3="","",INDEX('Extraction History'!$A$3:$DT$9102,$Q1145,$AD$3)&amp;""))</f>
        <v/>
      </c>
      <c r="S1145" s="23">
        <f t="shared" si="232"/>
        <v>6843</v>
      </c>
      <c r="T1145" s="23" t="str">
        <f t="shared" si="226"/>
        <v/>
      </c>
      <c r="U1145" s="23" t="str">
        <f t="shared" si="227"/>
        <v/>
      </c>
      <c r="V1145" s="24" t="str">
        <f t="shared" si="228"/>
        <v/>
      </c>
      <c r="W1145" s="23">
        <f t="shared" si="233"/>
        <v>6844</v>
      </c>
      <c r="X1145" s="23" t="str">
        <f t="shared" si="229"/>
        <v/>
      </c>
      <c r="Y1145" s="23" t="str">
        <f t="shared" si="230"/>
        <v/>
      </c>
      <c r="Z1145" s="23" t="str">
        <f t="shared" si="231"/>
        <v/>
      </c>
      <c r="AA1145" s="25" t="str">
        <f>IF($U1145="","",IF(COUNTIF(HC!$C:$C,$U1145)&gt;0,"Y",IF(COUNTIF($U$5:$U1145,$U1145)=1,"N","dup")))</f>
        <v/>
      </c>
    </row>
    <row r="1146" spans="1:27" x14ac:dyDescent="0.3">
      <c r="A1146" s="19" t="str">
        <f>IF(INDEX('Agents Shift'!$B:$B,ROW())="","",INDEX('Agents Shift'!$B:$B,ROW()))</f>
        <v/>
      </c>
      <c r="B1146" s="20" t="str">
        <f>IF($A1146="","",_xlfn.XLOOKUP($A1146,HC!$A:$A,HC!$B:$B,""))</f>
        <v/>
      </c>
      <c r="C1146" s="19" t="str">
        <f>IF($A1146="","",_xlfn.XLOOKUP($A1146,HC!$A:$A,HC!$E:$E,""))</f>
        <v/>
      </c>
      <c r="D1146" s="20" t="str">
        <f>IF($A1146="","",_xlfn.XLOOKUP($A1146,HC!$A:$A,HC!$D:$D,""))</f>
        <v/>
      </c>
      <c r="E1146" s="68" t="str">
        <f>IF(OR($A1146="",$AE$3=""),"",IFERROR(IF(ISBLANK(INDEX('Agents Shift'!$F:$S,MATCH($A1146,'Agents Shift'!$B:$B,0),$AE$3)),"",INDEX('Agents Shift'!$F:$S,MATCH($A1146,'Agents Shift'!$B:$B,0),$AE$3)),""))</f>
        <v/>
      </c>
      <c r="F1146" s="68" t="str">
        <f>IF(OR($A1146="",$AE$3=""),"",IFERROR(IF(ISBLANK(INDEX('Agents Shift'!$F:$S,MATCH($A1146,'Agents Shift'!$B:$B,0),$AE$3+1)),"",INDEX('Agents Shift'!$F:$S,MATCH($A1146,'Agents Shift'!$B:$B,0),$AE$3+1)),""))</f>
        <v/>
      </c>
      <c r="G1146" s="20" t="str">
        <f>IF($A1146="","",_xlfn.XLOOKUP($A1146,HC!$A:$A,HC!$C:$C,""))</f>
        <v/>
      </c>
      <c r="H1146" s="20" t="str">
        <f t="shared" si="221"/>
        <v/>
      </c>
      <c r="I1146" s="19" t="str">
        <f t="shared" si="222"/>
        <v/>
      </c>
      <c r="J1146" s="19" t="str">
        <f>IF(OR($A1146="",$H1146=""),"",IF($H1146="Not in Web Tool","Unmatched",_xlfn.XLOOKUP($H1146,'RAW Data'!$E:$E,'RAW Data'!$F:$F,"Unmapped")))</f>
        <v/>
      </c>
      <c r="K1146" s="19" t="str">
        <f t="shared" si="223"/>
        <v/>
      </c>
      <c r="M1146" s="21" t="str">
        <f t="shared" si="224"/>
        <v/>
      </c>
      <c r="N1146" s="21" t="str">
        <f t="shared" si="225"/>
        <v/>
      </c>
      <c r="P1146" s="22"/>
      <c r="Q1146" s="23">
        <v>1142</v>
      </c>
      <c r="R1146" s="23" t="str">
        <f>IF($C$3="Live Paste",IF($P1146="","",$P1146&amp;""),IF($AD$3="","",INDEX('Extraction History'!$A$3:$DT$9102,$Q1146,$AD$3)&amp;""))</f>
        <v/>
      </c>
      <c r="S1146" s="23">
        <f t="shared" si="232"/>
        <v>6849</v>
      </c>
      <c r="T1146" s="23" t="str">
        <f t="shared" si="226"/>
        <v/>
      </c>
      <c r="U1146" s="23" t="str">
        <f t="shared" si="227"/>
        <v/>
      </c>
      <c r="V1146" s="24" t="str">
        <f t="shared" si="228"/>
        <v/>
      </c>
      <c r="W1146" s="23">
        <f t="shared" si="233"/>
        <v>6850</v>
      </c>
      <c r="X1146" s="23" t="str">
        <f t="shared" si="229"/>
        <v/>
      </c>
      <c r="Y1146" s="23" t="str">
        <f t="shared" si="230"/>
        <v/>
      </c>
      <c r="Z1146" s="23" t="str">
        <f t="shared" si="231"/>
        <v/>
      </c>
      <c r="AA1146" s="25" t="str">
        <f>IF($U1146="","",IF(COUNTIF(HC!$C:$C,$U1146)&gt;0,"Y",IF(COUNTIF($U$5:$U1146,$U1146)=1,"N","dup")))</f>
        <v/>
      </c>
    </row>
    <row r="1147" spans="1:27" x14ac:dyDescent="0.3">
      <c r="A1147" s="19" t="str">
        <f>IF(INDEX('Agents Shift'!$B:$B,ROW())="","",INDEX('Agents Shift'!$B:$B,ROW()))</f>
        <v/>
      </c>
      <c r="B1147" s="20" t="str">
        <f>IF($A1147="","",_xlfn.XLOOKUP($A1147,HC!$A:$A,HC!$B:$B,""))</f>
        <v/>
      </c>
      <c r="C1147" s="19" t="str">
        <f>IF($A1147="","",_xlfn.XLOOKUP($A1147,HC!$A:$A,HC!$E:$E,""))</f>
        <v/>
      </c>
      <c r="D1147" s="20" t="str">
        <f>IF($A1147="","",_xlfn.XLOOKUP($A1147,HC!$A:$A,HC!$D:$D,""))</f>
        <v/>
      </c>
      <c r="E1147" s="68" t="str">
        <f>IF(OR($A1147="",$AE$3=""),"",IFERROR(IF(ISBLANK(INDEX('Agents Shift'!$F:$S,MATCH($A1147,'Agents Shift'!$B:$B,0),$AE$3)),"",INDEX('Agents Shift'!$F:$S,MATCH($A1147,'Agents Shift'!$B:$B,0),$AE$3)),""))</f>
        <v/>
      </c>
      <c r="F1147" s="68" t="str">
        <f>IF(OR($A1147="",$AE$3=""),"",IFERROR(IF(ISBLANK(INDEX('Agents Shift'!$F:$S,MATCH($A1147,'Agents Shift'!$B:$B,0),$AE$3+1)),"",INDEX('Agents Shift'!$F:$S,MATCH($A1147,'Agents Shift'!$B:$B,0),$AE$3+1)),""))</f>
        <v/>
      </c>
      <c r="G1147" s="20" t="str">
        <f>IF($A1147="","",_xlfn.XLOOKUP($A1147,HC!$A:$A,HC!$C:$C,""))</f>
        <v/>
      </c>
      <c r="H1147" s="20" t="str">
        <f t="shared" si="221"/>
        <v/>
      </c>
      <c r="I1147" s="19" t="str">
        <f t="shared" si="222"/>
        <v/>
      </c>
      <c r="J1147" s="19" t="str">
        <f>IF(OR($A1147="",$H1147=""),"",IF($H1147="Not in Web Tool","Unmatched",_xlfn.XLOOKUP($H1147,'RAW Data'!$E:$E,'RAW Data'!$F:$F,"Unmapped")))</f>
        <v/>
      </c>
      <c r="K1147" s="19" t="str">
        <f t="shared" si="223"/>
        <v/>
      </c>
      <c r="M1147" s="21" t="str">
        <f t="shared" si="224"/>
        <v/>
      </c>
      <c r="N1147" s="21" t="str">
        <f t="shared" si="225"/>
        <v/>
      </c>
      <c r="P1147" s="22"/>
      <c r="Q1147" s="23">
        <v>1143</v>
      </c>
      <c r="R1147" s="23" t="str">
        <f>IF($C$3="Live Paste",IF($P1147="","",$P1147&amp;""),IF($AD$3="","",INDEX('Extraction History'!$A$3:$DT$9102,$Q1147,$AD$3)&amp;""))</f>
        <v/>
      </c>
      <c r="S1147" s="23">
        <f t="shared" si="232"/>
        <v>6855</v>
      </c>
      <c r="T1147" s="23" t="str">
        <f t="shared" si="226"/>
        <v/>
      </c>
      <c r="U1147" s="23" t="str">
        <f t="shared" si="227"/>
        <v/>
      </c>
      <c r="V1147" s="24" t="str">
        <f t="shared" si="228"/>
        <v/>
      </c>
      <c r="W1147" s="23">
        <f t="shared" si="233"/>
        <v>6856</v>
      </c>
      <c r="X1147" s="23" t="str">
        <f t="shared" si="229"/>
        <v/>
      </c>
      <c r="Y1147" s="23" t="str">
        <f t="shared" si="230"/>
        <v/>
      </c>
      <c r="Z1147" s="23" t="str">
        <f t="shared" si="231"/>
        <v/>
      </c>
      <c r="AA1147" s="25" t="str">
        <f>IF($U1147="","",IF(COUNTIF(HC!$C:$C,$U1147)&gt;0,"Y",IF(COUNTIF($U$5:$U1147,$U1147)=1,"N","dup")))</f>
        <v/>
      </c>
    </row>
    <row r="1148" spans="1:27" x14ac:dyDescent="0.3">
      <c r="A1148" s="19" t="str">
        <f>IF(INDEX('Agents Shift'!$B:$B,ROW())="","",INDEX('Agents Shift'!$B:$B,ROW()))</f>
        <v/>
      </c>
      <c r="B1148" s="20" t="str">
        <f>IF($A1148="","",_xlfn.XLOOKUP($A1148,HC!$A:$A,HC!$B:$B,""))</f>
        <v/>
      </c>
      <c r="C1148" s="19" t="str">
        <f>IF($A1148="","",_xlfn.XLOOKUP($A1148,HC!$A:$A,HC!$E:$E,""))</f>
        <v/>
      </c>
      <c r="D1148" s="20" t="str">
        <f>IF($A1148="","",_xlfn.XLOOKUP($A1148,HC!$A:$A,HC!$D:$D,""))</f>
        <v/>
      </c>
      <c r="E1148" s="68" t="str">
        <f>IF(OR($A1148="",$AE$3=""),"",IFERROR(IF(ISBLANK(INDEX('Agents Shift'!$F:$S,MATCH($A1148,'Agents Shift'!$B:$B,0),$AE$3)),"",INDEX('Agents Shift'!$F:$S,MATCH($A1148,'Agents Shift'!$B:$B,0),$AE$3)),""))</f>
        <v/>
      </c>
      <c r="F1148" s="68" t="str">
        <f>IF(OR($A1148="",$AE$3=""),"",IFERROR(IF(ISBLANK(INDEX('Agents Shift'!$F:$S,MATCH($A1148,'Agents Shift'!$B:$B,0),$AE$3+1)),"",INDEX('Agents Shift'!$F:$S,MATCH($A1148,'Agents Shift'!$B:$B,0),$AE$3+1)),""))</f>
        <v/>
      </c>
      <c r="G1148" s="20" t="str">
        <f>IF($A1148="","",_xlfn.XLOOKUP($A1148,HC!$A:$A,HC!$C:$C,""))</f>
        <v/>
      </c>
      <c r="H1148" s="20" t="str">
        <f t="shared" si="221"/>
        <v/>
      </c>
      <c r="I1148" s="19" t="str">
        <f t="shared" si="222"/>
        <v/>
      </c>
      <c r="J1148" s="19" t="str">
        <f>IF(OR($A1148="",$H1148=""),"",IF($H1148="Not in Web Tool","Unmatched",_xlfn.XLOOKUP($H1148,'RAW Data'!$E:$E,'RAW Data'!$F:$F,"Unmapped")))</f>
        <v/>
      </c>
      <c r="K1148" s="19" t="str">
        <f t="shared" si="223"/>
        <v/>
      </c>
      <c r="M1148" s="21" t="str">
        <f t="shared" si="224"/>
        <v/>
      </c>
      <c r="N1148" s="21" t="str">
        <f t="shared" si="225"/>
        <v/>
      </c>
      <c r="P1148" s="22"/>
      <c r="Q1148" s="23">
        <v>1144</v>
      </c>
      <c r="R1148" s="23" t="str">
        <f>IF($C$3="Live Paste",IF($P1148="","",$P1148&amp;""),IF($AD$3="","",INDEX('Extraction History'!$A$3:$DT$9102,$Q1148,$AD$3)&amp;""))</f>
        <v/>
      </c>
      <c r="S1148" s="23">
        <f t="shared" si="232"/>
        <v>6861</v>
      </c>
      <c r="T1148" s="23" t="str">
        <f t="shared" si="226"/>
        <v/>
      </c>
      <c r="U1148" s="23" t="str">
        <f t="shared" si="227"/>
        <v/>
      </c>
      <c r="V1148" s="24" t="str">
        <f t="shared" si="228"/>
        <v/>
      </c>
      <c r="W1148" s="23">
        <f t="shared" si="233"/>
        <v>6862</v>
      </c>
      <c r="X1148" s="23" t="str">
        <f t="shared" si="229"/>
        <v/>
      </c>
      <c r="Y1148" s="23" t="str">
        <f t="shared" si="230"/>
        <v/>
      </c>
      <c r="Z1148" s="23" t="str">
        <f t="shared" si="231"/>
        <v/>
      </c>
      <c r="AA1148" s="25" t="str">
        <f>IF($U1148="","",IF(COUNTIF(HC!$C:$C,$U1148)&gt;0,"Y",IF(COUNTIF($U$5:$U1148,$U1148)=1,"N","dup")))</f>
        <v/>
      </c>
    </row>
    <row r="1149" spans="1:27" x14ac:dyDescent="0.3">
      <c r="A1149" s="19" t="str">
        <f>IF(INDEX('Agents Shift'!$B:$B,ROW())="","",INDEX('Agents Shift'!$B:$B,ROW()))</f>
        <v/>
      </c>
      <c r="B1149" s="20" t="str">
        <f>IF($A1149="","",_xlfn.XLOOKUP($A1149,HC!$A:$A,HC!$B:$B,""))</f>
        <v/>
      </c>
      <c r="C1149" s="19" t="str">
        <f>IF($A1149="","",_xlfn.XLOOKUP($A1149,HC!$A:$A,HC!$E:$E,""))</f>
        <v/>
      </c>
      <c r="D1149" s="20" t="str">
        <f>IF($A1149="","",_xlfn.XLOOKUP($A1149,HC!$A:$A,HC!$D:$D,""))</f>
        <v/>
      </c>
      <c r="E1149" s="68" t="str">
        <f>IF(OR($A1149="",$AE$3=""),"",IFERROR(IF(ISBLANK(INDEX('Agents Shift'!$F:$S,MATCH($A1149,'Agents Shift'!$B:$B,0),$AE$3)),"",INDEX('Agents Shift'!$F:$S,MATCH($A1149,'Agents Shift'!$B:$B,0),$AE$3)),""))</f>
        <v/>
      </c>
      <c r="F1149" s="68" t="str">
        <f>IF(OR($A1149="",$AE$3=""),"",IFERROR(IF(ISBLANK(INDEX('Agents Shift'!$F:$S,MATCH($A1149,'Agents Shift'!$B:$B,0),$AE$3+1)),"",INDEX('Agents Shift'!$F:$S,MATCH($A1149,'Agents Shift'!$B:$B,0),$AE$3+1)),""))</f>
        <v/>
      </c>
      <c r="G1149" s="20" t="str">
        <f>IF($A1149="","",_xlfn.XLOOKUP($A1149,HC!$A:$A,HC!$C:$C,""))</f>
        <v/>
      </c>
      <c r="H1149" s="20" t="str">
        <f t="shared" si="221"/>
        <v/>
      </c>
      <c r="I1149" s="19" t="str">
        <f t="shared" si="222"/>
        <v/>
      </c>
      <c r="J1149" s="19" t="str">
        <f>IF(OR($A1149="",$H1149=""),"",IF($H1149="Not in Web Tool","Unmatched",_xlfn.XLOOKUP($H1149,'RAW Data'!$E:$E,'RAW Data'!$F:$F,"Unmapped")))</f>
        <v/>
      </c>
      <c r="K1149" s="19" t="str">
        <f t="shared" si="223"/>
        <v/>
      </c>
      <c r="M1149" s="21" t="str">
        <f t="shared" si="224"/>
        <v/>
      </c>
      <c r="N1149" s="21" t="str">
        <f t="shared" si="225"/>
        <v/>
      </c>
      <c r="P1149" s="22"/>
      <c r="Q1149" s="23">
        <v>1145</v>
      </c>
      <c r="R1149" s="23" t="str">
        <f>IF($C$3="Live Paste",IF($P1149="","",$P1149&amp;""),IF($AD$3="","",INDEX('Extraction History'!$A$3:$DT$9102,$Q1149,$AD$3)&amp;""))</f>
        <v/>
      </c>
      <c r="S1149" s="23">
        <f t="shared" si="232"/>
        <v>6867</v>
      </c>
      <c r="T1149" s="23" t="str">
        <f t="shared" si="226"/>
        <v/>
      </c>
      <c r="U1149" s="23" t="str">
        <f t="shared" si="227"/>
        <v/>
      </c>
      <c r="V1149" s="24" t="str">
        <f t="shared" si="228"/>
        <v/>
      </c>
      <c r="W1149" s="23">
        <f t="shared" si="233"/>
        <v>6868</v>
      </c>
      <c r="X1149" s="23" t="str">
        <f t="shared" si="229"/>
        <v/>
      </c>
      <c r="Y1149" s="23" t="str">
        <f t="shared" si="230"/>
        <v/>
      </c>
      <c r="Z1149" s="23" t="str">
        <f t="shared" si="231"/>
        <v/>
      </c>
      <c r="AA1149" s="25" t="str">
        <f>IF($U1149="","",IF(COUNTIF(HC!$C:$C,$U1149)&gt;0,"Y",IF(COUNTIF($U$5:$U1149,$U1149)=1,"N","dup")))</f>
        <v/>
      </c>
    </row>
    <row r="1150" spans="1:27" x14ac:dyDescent="0.3">
      <c r="A1150" s="19" t="str">
        <f>IF(INDEX('Agents Shift'!$B:$B,ROW())="","",INDEX('Agents Shift'!$B:$B,ROW()))</f>
        <v/>
      </c>
      <c r="B1150" s="20" t="str">
        <f>IF($A1150="","",_xlfn.XLOOKUP($A1150,HC!$A:$A,HC!$B:$B,""))</f>
        <v/>
      </c>
      <c r="C1150" s="19" t="str">
        <f>IF($A1150="","",_xlfn.XLOOKUP($A1150,HC!$A:$A,HC!$E:$E,""))</f>
        <v/>
      </c>
      <c r="D1150" s="20" t="str">
        <f>IF($A1150="","",_xlfn.XLOOKUP($A1150,HC!$A:$A,HC!$D:$D,""))</f>
        <v/>
      </c>
      <c r="E1150" s="68" t="str">
        <f>IF(OR($A1150="",$AE$3=""),"",IFERROR(IF(ISBLANK(INDEX('Agents Shift'!$F:$S,MATCH($A1150,'Agents Shift'!$B:$B,0),$AE$3)),"",INDEX('Agents Shift'!$F:$S,MATCH($A1150,'Agents Shift'!$B:$B,0),$AE$3)),""))</f>
        <v/>
      </c>
      <c r="F1150" s="68" t="str">
        <f>IF(OR($A1150="",$AE$3=""),"",IFERROR(IF(ISBLANK(INDEX('Agents Shift'!$F:$S,MATCH($A1150,'Agents Shift'!$B:$B,0),$AE$3+1)),"",INDEX('Agents Shift'!$F:$S,MATCH($A1150,'Agents Shift'!$B:$B,0),$AE$3+1)),""))</f>
        <v/>
      </c>
      <c r="G1150" s="20" t="str">
        <f>IF($A1150="","",_xlfn.XLOOKUP($A1150,HC!$A:$A,HC!$C:$C,""))</f>
        <v/>
      </c>
      <c r="H1150" s="20" t="str">
        <f t="shared" si="221"/>
        <v/>
      </c>
      <c r="I1150" s="19" t="str">
        <f t="shared" si="222"/>
        <v/>
      </c>
      <c r="J1150" s="19" t="str">
        <f>IF(OR($A1150="",$H1150=""),"",IF($H1150="Not in Web Tool","Unmatched",_xlfn.XLOOKUP($H1150,'RAW Data'!$E:$E,'RAW Data'!$F:$F,"Unmapped")))</f>
        <v/>
      </c>
      <c r="K1150" s="19" t="str">
        <f t="shared" si="223"/>
        <v/>
      </c>
      <c r="M1150" s="21" t="str">
        <f t="shared" si="224"/>
        <v/>
      </c>
      <c r="N1150" s="21" t="str">
        <f t="shared" si="225"/>
        <v/>
      </c>
      <c r="P1150" s="22"/>
      <c r="Q1150" s="23">
        <v>1146</v>
      </c>
      <c r="R1150" s="23" t="str">
        <f>IF($C$3="Live Paste",IF($P1150="","",$P1150&amp;""),IF($AD$3="","",INDEX('Extraction History'!$A$3:$DT$9102,$Q1150,$AD$3)&amp;""))</f>
        <v/>
      </c>
      <c r="S1150" s="23">
        <f t="shared" si="232"/>
        <v>6873</v>
      </c>
      <c r="T1150" s="23" t="str">
        <f t="shared" si="226"/>
        <v/>
      </c>
      <c r="U1150" s="23" t="str">
        <f t="shared" si="227"/>
        <v/>
      </c>
      <c r="V1150" s="24" t="str">
        <f t="shared" si="228"/>
        <v/>
      </c>
      <c r="W1150" s="23">
        <f t="shared" si="233"/>
        <v>6874</v>
      </c>
      <c r="X1150" s="23" t="str">
        <f t="shared" si="229"/>
        <v/>
      </c>
      <c r="Y1150" s="23" t="str">
        <f t="shared" si="230"/>
        <v/>
      </c>
      <c r="Z1150" s="23" t="str">
        <f t="shared" si="231"/>
        <v/>
      </c>
      <c r="AA1150" s="25" t="str">
        <f>IF($U1150="","",IF(COUNTIF(HC!$C:$C,$U1150)&gt;0,"Y",IF(COUNTIF($U$5:$U1150,$U1150)=1,"N","dup")))</f>
        <v/>
      </c>
    </row>
    <row r="1151" spans="1:27" x14ac:dyDescent="0.3">
      <c r="A1151" s="19" t="str">
        <f>IF(INDEX('Agents Shift'!$B:$B,ROW())="","",INDEX('Agents Shift'!$B:$B,ROW()))</f>
        <v/>
      </c>
      <c r="B1151" s="20" t="str">
        <f>IF($A1151="","",_xlfn.XLOOKUP($A1151,HC!$A:$A,HC!$B:$B,""))</f>
        <v/>
      </c>
      <c r="C1151" s="19" t="str">
        <f>IF($A1151="","",_xlfn.XLOOKUP($A1151,HC!$A:$A,HC!$E:$E,""))</f>
        <v/>
      </c>
      <c r="D1151" s="20" t="str">
        <f>IF($A1151="","",_xlfn.XLOOKUP($A1151,HC!$A:$A,HC!$D:$D,""))</f>
        <v/>
      </c>
      <c r="E1151" s="68" t="str">
        <f>IF(OR($A1151="",$AE$3=""),"",IFERROR(IF(ISBLANK(INDEX('Agents Shift'!$F:$S,MATCH($A1151,'Agents Shift'!$B:$B,0),$AE$3)),"",INDEX('Agents Shift'!$F:$S,MATCH($A1151,'Agents Shift'!$B:$B,0),$AE$3)),""))</f>
        <v/>
      </c>
      <c r="F1151" s="68" t="str">
        <f>IF(OR($A1151="",$AE$3=""),"",IFERROR(IF(ISBLANK(INDEX('Agents Shift'!$F:$S,MATCH($A1151,'Agents Shift'!$B:$B,0),$AE$3+1)),"",INDEX('Agents Shift'!$F:$S,MATCH($A1151,'Agents Shift'!$B:$B,0),$AE$3+1)),""))</f>
        <v/>
      </c>
      <c r="G1151" s="20" t="str">
        <f>IF($A1151="","",_xlfn.XLOOKUP($A1151,HC!$A:$A,HC!$C:$C,""))</f>
        <v/>
      </c>
      <c r="H1151" s="20" t="str">
        <f t="shared" si="221"/>
        <v/>
      </c>
      <c r="I1151" s="19" t="str">
        <f t="shared" si="222"/>
        <v/>
      </c>
      <c r="J1151" s="19" t="str">
        <f>IF(OR($A1151="",$H1151=""),"",IF($H1151="Not in Web Tool","Unmatched",_xlfn.XLOOKUP($H1151,'RAW Data'!$E:$E,'RAW Data'!$F:$F,"Unmapped")))</f>
        <v/>
      </c>
      <c r="K1151" s="19" t="str">
        <f t="shared" si="223"/>
        <v/>
      </c>
      <c r="M1151" s="21" t="str">
        <f t="shared" si="224"/>
        <v/>
      </c>
      <c r="N1151" s="21" t="str">
        <f t="shared" si="225"/>
        <v/>
      </c>
      <c r="P1151" s="22"/>
      <c r="Q1151" s="23">
        <v>1147</v>
      </c>
      <c r="R1151" s="23" t="str">
        <f>IF($C$3="Live Paste",IF($P1151="","",$P1151&amp;""),IF($AD$3="","",INDEX('Extraction History'!$A$3:$DT$9102,$Q1151,$AD$3)&amp;""))</f>
        <v/>
      </c>
      <c r="S1151" s="23">
        <f t="shared" si="232"/>
        <v>6879</v>
      </c>
      <c r="T1151" s="23" t="str">
        <f t="shared" si="226"/>
        <v/>
      </c>
      <c r="U1151" s="23" t="str">
        <f t="shared" si="227"/>
        <v/>
      </c>
      <c r="V1151" s="24" t="str">
        <f t="shared" si="228"/>
        <v/>
      </c>
      <c r="W1151" s="23">
        <f t="shared" si="233"/>
        <v>6880</v>
      </c>
      <c r="X1151" s="23" t="str">
        <f t="shared" si="229"/>
        <v/>
      </c>
      <c r="Y1151" s="23" t="str">
        <f t="shared" si="230"/>
        <v/>
      </c>
      <c r="Z1151" s="23" t="str">
        <f t="shared" si="231"/>
        <v/>
      </c>
      <c r="AA1151" s="25" t="str">
        <f>IF($U1151="","",IF(COUNTIF(HC!$C:$C,$U1151)&gt;0,"Y",IF(COUNTIF($U$5:$U1151,$U1151)=1,"N","dup")))</f>
        <v/>
      </c>
    </row>
    <row r="1152" spans="1:27" x14ac:dyDescent="0.3">
      <c r="A1152" s="19" t="str">
        <f>IF(INDEX('Agents Shift'!$B:$B,ROW())="","",INDEX('Agents Shift'!$B:$B,ROW()))</f>
        <v/>
      </c>
      <c r="B1152" s="20" t="str">
        <f>IF($A1152="","",_xlfn.XLOOKUP($A1152,HC!$A:$A,HC!$B:$B,""))</f>
        <v/>
      </c>
      <c r="C1152" s="19" t="str">
        <f>IF($A1152="","",_xlfn.XLOOKUP($A1152,HC!$A:$A,HC!$E:$E,""))</f>
        <v/>
      </c>
      <c r="D1152" s="20" t="str">
        <f>IF($A1152="","",_xlfn.XLOOKUP($A1152,HC!$A:$A,HC!$D:$D,""))</f>
        <v/>
      </c>
      <c r="E1152" s="68" t="str">
        <f>IF(OR($A1152="",$AE$3=""),"",IFERROR(IF(ISBLANK(INDEX('Agents Shift'!$F:$S,MATCH($A1152,'Agents Shift'!$B:$B,0),$AE$3)),"",INDEX('Agents Shift'!$F:$S,MATCH($A1152,'Agents Shift'!$B:$B,0),$AE$3)),""))</f>
        <v/>
      </c>
      <c r="F1152" s="68" t="str">
        <f>IF(OR($A1152="",$AE$3=""),"",IFERROR(IF(ISBLANK(INDEX('Agents Shift'!$F:$S,MATCH($A1152,'Agents Shift'!$B:$B,0),$AE$3+1)),"",INDEX('Agents Shift'!$F:$S,MATCH($A1152,'Agents Shift'!$B:$B,0),$AE$3+1)),""))</f>
        <v/>
      </c>
      <c r="G1152" s="20" t="str">
        <f>IF($A1152="","",_xlfn.XLOOKUP($A1152,HC!$A:$A,HC!$C:$C,""))</f>
        <v/>
      </c>
      <c r="H1152" s="20" t="str">
        <f t="shared" si="221"/>
        <v/>
      </c>
      <c r="I1152" s="19" t="str">
        <f t="shared" si="222"/>
        <v/>
      </c>
      <c r="J1152" s="19" t="str">
        <f>IF(OR($A1152="",$H1152=""),"",IF($H1152="Not in Web Tool","Unmatched",_xlfn.XLOOKUP($H1152,'RAW Data'!$E:$E,'RAW Data'!$F:$F,"Unmapped")))</f>
        <v/>
      </c>
      <c r="K1152" s="19" t="str">
        <f t="shared" si="223"/>
        <v/>
      </c>
      <c r="M1152" s="21" t="str">
        <f t="shared" si="224"/>
        <v/>
      </c>
      <c r="N1152" s="21" t="str">
        <f t="shared" si="225"/>
        <v/>
      </c>
      <c r="P1152" s="22"/>
      <c r="Q1152" s="23">
        <v>1148</v>
      </c>
      <c r="R1152" s="23" t="str">
        <f>IF($C$3="Live Paste",IF($P1152="","",$P1152&amp;""),IF($AD$3="","",INDEX('Extraction History'!$A$3:$DT$9102,$Q1152,$AD$3)&amp;""))</f>
        <v/>
      </c>
      <c r="S1152" s="23">
        <f t="shared" si="232"/>
        <v>6885</v>
      </c>
      <c r="T1152" s="23" t="str">
        <f t="shared" si="226"/>
        <v/>
      </c>
      <c r="U1152" s="23" t="str">
        <f t="shared" si="227"/>
        <v/>
      </c>
      <c r="V1152" s="24" t="str">
        <f t="shared" si="228"/>
        <v/>
      </c>
      <c r="W1152" s="23">
        <f t="shared" si="233"/>
        <v>6886</v>
      </c>
      <c r="X1152" s="23" t="str">
        <f t="shared" si="229"/>
        <v/>
      </c>
      <c r="Y1152" s="23" t="str">
        <f t="shared" si="230"/>
        <v/>
      </c>
      <c r="Z1152" s="23" t="str">
        <f t="shared" si="231"/>
        <v/>
      </c>
      <c r="AA1152" s="25" t="str">
        <f>IF($U1152="","",IF(COUNTIF(HC!$C:$C,$U1152)&gt;0,"Y",IF(COUNTIF($U$5:$U1152,$U1152)=1,"N","dup")))</f>
        <v/>
      </c>
    </row>
    <row r="1153" spans="1:27" x14ac:dyDescent="0.3">
      <c r="A1153" s="19" t="str">
        <f>IF(INDEX('Agents Shift'!$B:$B,ROW())="","",INDEX('Agents Shift'!$B:$B,ROW()))</f>
        <v/>
      </c>
      <c r="B1153" s="20" t="str">
        <f>IF($A1153="","",_xlfn.XLOOKUP($A1153,HC!$A:$A,HC!$B:$B,""))</f>
        <v/>
      </c>
      <c r="C1153" s="19" t="str">
        <f>IF($A1153="","",_xlfn.XLOOKUP($A1153,HC!$A:$A,HC!$E:$E,""))</f>
        <v/>
      </c>
      <c r="D1153" s="20" t="str">
        <f>IF($A1153="","",_xlfn.XLOOKUP($A1153,HC!$A:$A,HC!$D:$D,""))</f>
        <v/>
      </c>
      <c r="E1153" s="68" t="str">
        <f>IF(OR($A1153="",$AE$3=""),"",IFERROR(IF(ISBLANK(INDEX('Agents Shift'!$F:$S,MATCH($A1153,'Agents Shift'!$B:$B,0),$AE$3)),"",INDEX('Agents Shift'!$F:$S,MATCH($A1153,'Agents Shift'!$B:$B,0),$AE$3)),""))</f>
        <v/>
      </c>
      <c r="F1153" s="68" t="str">
        <f>IF(OR($A1153="",$AE$3=""),"",IFERROR(IF(ISBLANK(INDEX('Agents Shift'!$F:$S,MATCH($A1153,'Agents Shift'!$B:$B,0),$AE$3+1)),"",INDEX('Agents Shift'!$F:$S,MATCH($A1153,'Agents Shift'!$B:$B,0),$AE$3+1)),""))</f>
        <v/>
      </c>
      <c r="G1153" s="20" t="str">
        <f>IF($A1153="","",_xlfn.XLOOKUP($A1153,HC!$A:$A,HC!$C:$C,""))</f>
        <v/>
      </c>
      <c r="H1153" s="20" t="str">
        <f t="shared" si="221"/>
        <v/>
      </c>
      <c r="I1153" s="19" t="str">
        <f t="shared" si="222"/>
        <v/>
      </c>
      <c r="J1153" s="19" t="str">
        <f>IF(OR($A1153="",$H1153=""),"",IF($H1153="Not in Web Tool","Unmatched",_xlfn.XLOOKUP($H1153,'RAW Data'!$E:$E,'RAW Data'!$F:$F,"Unmapped")))</f>
        <v/>
      </c>
      <c r="K1153" s="19" t="str">
        <f t="shared" si="223"/>
        <v/>
      </c>
      <c r="M1153" s="21" t="str">
        <f t="shared" si="224"/>
        <v/>
      </c>
      <c r="N1153" s="21" t="str">
        <f t="shared" si="225"/>
        <v/>
      </c>
      <c r="P1153" s="22"/>
      <c r="Q1153" s="23">
        <v>1149</v>
      </c>
      <c r="R1153" s="23" t="str">
        <f>IF($C$3="Live Paste",IF($P1153="","",$P1153&amp;""),IF($AD$3="","",INDEX('Extraction History'!$A$3:$DT$9102,$Q1153,$AD$3)&amp;""))</f>
        <v/>
      </c>
      <c r="S1153" s="23">
        <f t="shared" si="232"/>
        <v>6891</v>
      </c>
      <c r="T1153" s="23" t="str">
        <f t="shared" si="226"/>
        <v/>
      </c>
      <c r="U1153" s="23" t="str">
        <f t="shared" si="227"/>
        <v/>
      </c>
      <c r="V1153" s="24" t="str">
        <f t="shared" si="228"/>
        <v/>
      </c>
      <c r="W1153" s="23">
        <f t="shared" si="233"/>
        <v>6892</v>
      </c>
      <c r="X1153" s="23" t="str">
        <f t="shared" si="229"/>
        <v/>
      </c>
      <c r="Y1153" s="23" t="str">
        <f t="shared" si="230"/>
        <v/>
      </c>
      <c r="Z1153" s="23" t="str">
        <f t="shared" si="231"/>
        <v/>
      </c>
      <c r="AA1153" s="25" t="str">
        <f>IF($U1153="","",IF(COUNTIF(HC!$C:$C,$U1153)&gt;0,"Y",IF(COUNTIF($U$5:$U1153,$U1153)=1,"N","dup")))</f>
        <v/>
      </c>
    </row>
    <row r="1154" spans="1:27" x14ac:dyDescent="0.3">
      <c r="A1154" s="19" t="str">
        <f>IF(INDEX('Agents Shift'!$B:$B,ROW())="","",INDEX('Agents Shift'!$B:$B,ROW()))</f>
        <v/>
      </c>
      <c r="B1154" s="20" t="str">
        <f>IF($A1154="","",_xlfn.XLOOKUP($A1154,HC!$A:$A,HC!$B:$B,""))</f>
        <v/>
      </c>
      <c r="C1154" s="19" t="str">
        <f>IF($A1154="","",_xlfn.XLOOKUP($A1154,HC!$A:$A,HC!$E:$E,""))</f>
        <v/>
      </c>
      <c r="D1154" s="20" t="str">
        <f>IF($A1154="","",_xlfn.XLOOKUP($A1154,HC!$A:$A,HC!$D:$D,""))</f>
        <v/>
      </c>
      <c r="E1154" s="68" t="str">
        <f>IF(OR($A1154="",$AE$3=""),"",IFERROR(IF(ISBLANK(INDEX('Agents Shift'!$F:$S,MATCH($A1154,'Agents Shift'!$B:$B,0),$AE$3)),"",INDEX('Agents Shift'!$F:$S,MATCH($A1154,'Agents Shift'!$B:$B,0),$AE$3)),""))</f>
        <v/>
      </c>
      <c r="F1154" s="68" t="str">
        <f>IF(OR($A1154="",$AE$3=""),"",IFERROR(IF(ISBLANK(INDEX('Agents Shift'!$F:$S,MATCH($A1154,'Agents Shift'!$B:$B,0),$AE$3+1)),"",INDEX('Agents Shift'!$F:$S,MATCH($A1154,'Agents Shift'!$B:$B,0),$AE$3+1)),""))</f>
        <v/>
      </c>
      <c r="G1154" s="20" t="str">
        <f>IF($A1154="","",_xlfn.XLOOKUP($A1154,HC!$A:$A,HC!$C:$C,""))</f>
        <v/>
      </c>
      <c r="H1154" s="20" t="str">
        <f t="shared" si="221"/>
        <v/>
      </c>
      <c r="I1154" s="19" t="str">
        <f t="shared" si="222"/>
        <v/>
      </c>
      <c r="J1154" s="19" t="str">
        <f>IF(OR($A1154="",$H1154=""),"",IF($H1154="Not in Web Tool","Unmatched",_xlfn.XLOOKUP($H1154,'RAW Data'!$E:$E,'RAW Data'!$F:$F,"Unmapped")))</f>
        <v/>
      </c>
      <c r="K1154" s="19" t="str">
        <f t="shared" si="223"/>
        <v/>
      </c>
      <c r="M1154" s="21" t="str">
        <f t="shared" si="224"/>
        <v/>
      </c>
      <c r="N1154" s="21" t="str">
        <f t="shared" si="225"/>
        <v/>
      </c>
      <c r="P1154" s="22"/>
      <c r="Q1154" s="23">
        <v>1150</v>
      </c>
      <c r="R1154" s="23" t="str">
        <f>IF($C$3="Live Paste",IF($P1154="","",$P1154&amp;""),IF($AD$3="","",INDEX('Extraction History'!$A$3:$DT$9102,$Q1154,$AD$3)&amp;""))</f>
        <v/>
      </c>
      <c r="S1154" s="23">
        <f t="shared" si="232"/>
        <v>6897</v>
      </c>
      <c r="T1154" s="23" t="str">
        <f t="shared" si="226"/>
        <v/>
      </c>
      <c r="U1154" s="23" t="str">
        <f t="shared" si="227"/>
        <v/>
      </c>
      <c r="V1154" s="24" t="str">
        <f t="shared" si="228"/>
        <v/>
      </c>
      <c r="W1154" s="23">
        <f t="shared" si="233"/>
        <v>6898</v>
      </c>
      <c r="X1154" s="23" t="str">
        <f t="shared" si="229"/>
        <v/>
      </c>
      <c r="Y1154" s="23" t="str">
        <f t="shared" si="230"/>
        <v/>
      </c>
      <c r="Z1154" s="23" t="str">
        <f t="shared" si="231"/>
        <v/>
      </c>
      <c r="AA1154" s="25" t="str">
        <f>IF($U1154="","",IF(COUNTIF(HC!$C:$C,$U1154)&gt;0,"Y",IF(COUNTIF($U$5:$U1154,$U1154)=1,"N","dup")))</f>
        <v/>
      </c>
    </row>
    <row r="1155" spans="1:27" x14ac:dyDescent="0.3">
      <c r="A1155" s="19" t="str">
        <f>IF(INDEX('Agents Shift'!$B:$B,ROW())="","",INDEX('Agents Shift'!$B:$B,ROW()))</f>
        <v/>
      </c>
      <c r="B1155" s="20" t="str">
        <f>IF($A1155="","",_xlfn.XLOOKUP($A1155,HC!$A:$A,HC!$B:$B,""))</f>
        <v/>
      </c>
      <c r="C1155" s="19" t="str">
        <f>IF($A1155="","",_xlfn.XLOOKUP($A1155,HC!$A:$A,HC!$E:$E,""))</f>
        <v/>
      </c>
      <c r="D1155" s="20" t="str">
        <f>IF($A1155="","",_xlfn.XLOOKUP($A1155,HC!$A:$A,HC!$D:$D,""))</f>
        <v/>
      </c>
      <c r="E1155" s="68" t="str">
        <f>IF(OR($A1155="",$AE$3=""),"",IFERROR(IF(ISBLANK(INDEX('Agents Shift'!$F:$S,MATCH($A1155,'Agents Shift'!$B:$B,0),$AE$3)),"",INDEX('Agents Shift'!$F:$S,MATCH($A1155,'Agents Shift'!$B:$B,0),$AE$3)),""))</f>
        <v/>
      </c>
      <c r="F1155" s="68" t="str">
        <f>IF(OR($A1155="",$AE$3=""),"",IFERROR(IF(ISBLANK(INDEX('Agents Shift'!$F:$S,MATCH($A1155,'Agents Shift'!$B:$B,0),$AE$3+1)),"",INDEX('Agents Shift'!$F:$S,MATCH($A1155,'Agents Shift'!$B:$B,0),$AE$3+1)),""))</f>
        <v/>
      </c>
      <c r="G1155" s="20" t="str">
        <f>IF($A1155="","",_xlfn.XLOOKUP($A1155,HC!$A:$A,HC!$C:$C,""))</f>
        <v/>
      </c>
      <c r="H1155" s="20" t="str">
        <f t="shared" si="221"/>
        <v/>
      </c>
      <c r="I1155" s="19" t="str">
        <f t="shared" si="222"/>
        <v/>
      </c>
      <c r="J1155" s="19" t="str">
        <f>IF(OR($A1155="",$H1155=""),"",IF($H1155="Not in Web Tool","Unmatched",_xlfn.XLOOKUP($H1155,'RAW Data'!$E:$E,'RAW Data'!$F:$F,"Unmapped")))</f>
        <v/>
      </c>
      <c r="K1155" s="19" t="str">
        <f t="shared" si="223"/>
        <v/>
      </c>
      <c r="M1155" s="21" t="str">
        <f t="shared" si="224"/>
        <v/>
      </c>
      <c r="N1155" s="21" t="str">
        <f t="shared" si="225"/>
        <v/>
      </c>
      <c r="P1155" s="22"/>
      <c r="Q1155" s="23">
        <v>1151</v>
      </c>
      <c r="R1155" s="23" t="str">
        <f>IF($C$3="Live Paste",IF($P1155="","",$P1155&amp;""),IF($AD$3="","",INDEX('Extraction History'!$A$3:$DT$9102,$Q1155,$AD$3)&amp;""))</f>
        <v/>
      </c>
      <c r="S1155" s="23">
        <f t="shared" si="232"/>
        <v>6903</v>
      </c>
      <c r="T1155" s="23" t="str">
        <f t="shared" si="226"/>
        <v/>
      </c>
      <c r="U1155" s="23" t="str">
        <f t="shared" si="227"/>
        <v/>
      </c>
      <c r="V1155" s="24" t="str">
        <f t="shared" si="228"/>
        <v/>
      </c>
      <c r="W1155" s="23">
        <f t="shared" si="233"/>
        <v>6904</v>
      </c>
      <c r="X1155" s="23" t="str">
        <f t="shared" si="229"/>
        <v/>
      </c>
      <c r="Y1155" s="23" t="str">
        <f t="shared" si="230"/>
        <v/>
      </c>
      <c r="Z1155" s="23" t="str">
        <f t="shared" si="231"/>
        <v/>
      </c>
      <c r="AA1155" s="25" t="str">
        <f>IF($U1155="","",IF(COUNTIF(HC!$C:$C,$U1155)&gt;0,"Y",IF(COUNTIF($U$5:$U1155,$U1155)=1,"N","dup")))</f>
        <v/>
      </c>
    </row>
    <row r="1156" spans="1:27" x14ac:dyDescent="0.3">
      <c r="A1156" s="19" t="str">
        <f>IF(INDEX('Agents Shift'!$B:$B,ROW())="","",INDEX('Agents Shift'!$B:$B,ROW()))</f>
        <v/>
      </c>
      <c r="B1156" s="20" t="str">
        <f>IF($A1156="","",_xlfn.XLOOKUP($A1156,HC!$A:$A,HC!$B:$B,""))</f>
        <v/>
      </c>
      <c r="C1156" s="19" t="str">
        <f>IF($A1156="","",_xlfn.XLOOKUP($A1156,HC!$A:$A,HC!$E:$E,""))</f>
        <v/>
      </c>
      <c r="D1156" s="20" t="str">
        <f>IF($A1156="","",_xlfn.XLOOKUP($A1156,HC!$A:$A,HC!$D:$D,""))</f>
        <v/>
      </c>
      <c r="E1156" s="68" t="str">
        <f>IF(OR($A1156="",$AE$3=""),"",IFERROR(IF(ISBLANK(INDEX('Agents Shift'!$F:$S,MATCH($A1156,'Agents Shift'!$B:$B,0),$AE$3)),"",INDEX('Agents Shift'!$F:$S,MATCH($A1156,'Agents Shift'!$B:$B,0),$AE$3)),""))</f>
        <v/>
      </c>
      <c r="F1156" s="68" t="str">
        <f>IF(OR($A1156="",$AE$3=""),"",IFERROR(IF(ISBLANK(INDEX('Agents Shift'!$F:$S,MATCH($A1156,'Agents Shift'!$B:$B,0),$AE$3+1)),"",INDEX('Agents Shift'!$F:$S,MATCH($A1156,'Agents Shift'!$B:$B,0),$AE$3+1)),""))</f>
        <v/>
      </c>
      <c r="G1156" s="20" t="str">
        <f>IF($A1156="","",_xlfn.XLOOKUP($A1156,HC!$A:$A,HC!$C:$C,""))</f>
        <v/>
      </c>
      <c r="H1156" s="20" t="str">
        <f t="shared" si="221"/>
        <v/>
      </c>
      <c r="I1156" s="19" t="str">
        <f t="shared" si="222"/>
        <v/>
      </c>
      <c r="J1156" s="19" t="str">
        <f>IF(OR($A1156="",$H1156=""),"",IF($H1156="Not in Web Tool","Unmatched",_xlfn.XLOOKUP($H1156,'RAW Data'!$E:$E,'RAW Data'!$F:$F,"Unmapped")))</f>
        <v/>
      </c>
      <c r="K1156" s="19" t="str">
        <f t="shared" si="223"/>
        <v/>
      </c>
      <c r="M1156" s="21" t="str">
        <f t="shared" si="224"/>
        <v/>
      </c>
      <c r="N1156" s="21" t="str">
        <f t="shared" si="225"/>
        <v/>
      </c>
      <c r="P1156" s="22"/>
      <c r="Q1156" s="23">
        <v>1152</v>
      </c>
      <c r="R1156" s="23" t="str">
        <f>IF($C$3="Live Paste",IF($P1156="","",$P1156&amp;""),IF($AD$3="","",INDEX('Extraction History'!$A$3:$DT$9102,$Q1156,$AD$3)&amp;""))</f>
        <v/>
      </c>
      <c r="S1156" s="23">
        <f t="shared" si="232"/>
        <v>6909</v>
      </c>
      <c r="T1156" s="23" t="str">
        <f t="shared" si="226"/>
        <v/>
      </c>
      <c r="U1156" s="23" t="str">
        <f t="shared" si="227"/>
        <v/>
      </c>
      <c r="V1156" s="24" t="str">
        <f t="shared" si="228"/>
        <v/>
      </c>
      <c r="W1156" s="23">
        <f t="shared" si="233"/>
        <v>6910</v>
      </c>
      <c r="X1156" s="23" t="str">
        <f t="shared" si="229"/>
        <v/>
      </c>
      <c r="Y1156" s="23" t="str">
        <f t="shared" si="230"/>
        <v/>
      </c>
      <c r="Z1156" s="23" t="str">
        <f t="shared" si="231"/>
        <v/>
      </c>
      <c r="AA1156" s="25" t="str">
        <f>IF($U1156="","",IF(COUNTIF(HC!$C:$C,$U1156)&gt;0,"Y",IF(COUNTIF($U$5:$U1156,$U1156)=1,"N","dup")))</f>
        <v/>
      </c>
    </row>
    <row r="1157" spans="1:27" x14ac:dyDescent="0.3">
      <c r="A1157" s="19" t="str">
        <f>IF(INDEX('Agents Shift'!$B:$B,ROW())="","",INDEX('Agents Shift'!$B:$B,ROW()))</f>
        <v/>
      </c>
      <c r="B1157" s="20" t="str">
        <f>IF($A1157="","",_xlfn.XLOOKUP($A1157,HC!$A:$A,HC!$B:$B,""))</f>
        <v/>
      </c>
      <c r="C1157" s="19" t="str">
        <f>IF($A1157="","",_xlfn.XLOOKUP($A1157,HC!$A:$A,HC!$E:$E,""))</f>
        <v/>
      </c>
      <c r="D1157" s="20" t="str">
        <f>IF($A1157="","",_xlfn.XLOOKUP($A1157,HC!$A:$A,HC!$D:$D,""))</f>
        <v/>
      </c>
      <c r="E1157" s="68" t="str">
        <f>IF(OR($A1157="",$AE$3=""),"",IFERROR(IF(ISBLANK(INDEX('Agents Shift'!$F:$S,MATCH($A1157,'Agents Shift'!$B:$B,0),$AE$3)),"",INDEX('Agents Shift'!$F:$S,MATCH($A1157,'Agents Shift'!$B:$B,0),$AE$3)),""))</f>
        <v/>
      </c>
      <c r="F1157" s="68" t="str">
        <f>IF(OR($A1157="",$AE$3=""),"",IFERROR(IF(ISBLANK(INDEX('Agents Shift'!$F:$S,MATCH($A1157,'Agents Shift'!$B:$B,0),$AE$3+1)),"",INDEX('Agents Shift'!$F:$S,MATCH($A1157,'Agents Shift'!$B:$B,0),$AE$3+1)),""))</f>
        <v/>
      </c>
      <c r="G1157" s="20" t="str">
        <f>IF($A1157="","",_xlfn.XLOOKUP($A1157,HC!$A:$A,HC!$C:$C,""))</f>
        <v/>
      </c>
      <c r="H1157" s="20" t="str">
        <f t="shared" ref="H1157:H1220" si="234">IF($G1157="","",_xlfn.XLOOKUP($G1157,$U:$U,$Z:$Z,"Not in Web Tool"))</f>
        <v/>
      </c>
      <c r="I1157" s="19" t="str">
        <f t="shared" ref="I1157:I1220" si="235">IF($G1157="","",_xlfn.XLOOKUP($G1157,$U:$U,$Y:$Y,""))</f>
        <v/>
      </c>
      <c r="J1157" s="19" t="str">
        <f>IF(OR($A1157="",$H1157=""),"",IF($H1157="Not in Web Tool","Unmatched",_xlfn.XLOOKUP($H1157,'RAW Data'!$E:$E,'RAW Data'!$F:$F,"Unmapped")))</f>
        <v/>
      </c>
      <c r="K1157" s="19" t="str">
        <f t="shared" ref="K1157:K1220" si="236">_xlfn.IFS($J1157="Yes","YES",$J1157="","",$J1157="No","NO",$J1157="Not Productive",$H1157,TRUE,$J1157)</f>
        <v/>
      </c>
      <c r="M1157" s="21" t="str">
        <f t="shared" ref="M1157:M1220" si="237">IF(ISNUMBER($E1157),ROUND($E1157*1440,0),"")</f>
        <v/>
      </c>
      <c r="N1157" s="21" t="str">
        <f t="shared" ref="N1157:N1220" si="238">IF(AND(ISNUMBER($E1157),ISNUMBER($F1157)),ROUND($F1157*1440,0)+IF($F1157&lt;=$E1157,1440,0),"")</f>
        <v/>
      </c>
      <c r="P1157" s="22"/>
      <c r="Q1157" s="23">
        <v>1153</v>
      </c>
      <c r="R1157" s="23" t="str">
        <f>IF($C$3="Live Paste",IF($P1157="","",$P1157&amp;""),IF($AD$3="","",INDEX('Extraction History'!$A$3:$DT$9102,$Q1157,$AD$3)&amp;""))</f>
        <v/>
      </c>
      <c r="S1157" s="23">
        <f t="shared" si="232"/>
        <v>6915</v>
      </c>
      <c r="T1157" s="23" t="str">
        <f t="shared" ref="T1157:T1220" si="239">_xlfn.XLOOKUP($S1157,$Q$5:$Q$9104,$R$5:$R$9104,"")</f>
        <v/>
      </c>
      <c r="U1157" s="23" t="str">
        <f t="shared" ref="U1157:U1220" si="240">IFERROR(_xlfn.TEXTBEFORE($T1157,_xlfn.UNICHAR(160),1),"")</f>
        <v/>
      </c>
      <c r="V1157" s="24" t="str">
        <f t="shared" ref="V1157:V1220" si="241">IF($U1157="","",_xlfn.TEXTAFTER($T1157,_xlfn.UNICHAR(160),1))</f>
        <v/>
      </c>
      <c r="W1157" s="23">
        <f t="shared" si="233"/>
        <v>6916</v>
      </c>
      <c r="X1157" s="23" t="str">
        <f t="shared" ref="X1157:X1220" si="242">_xlfn.XLOOKUP($W1157,$Q$5:$Q$9104,$R$5:$R$9104,"")</f>
        <v/>
      </c>
      <c r="Y1157" s="23" t="str">
        <f t="shared" ref="Y1157:Y1220" si="243">IFERROR(IF($Z1157="","",TRIM(SUBSTITUTE(_xlfn.TEXTAFTER($X1157,_xlfn.UNICHAR(160)&amp;"·",1),_xlfn.UNICHAR(160)," "))),"")</f>
        <v/>
      </c>
      <c r="Z1157" s="23" t="str">
        <f t="shared" ref="Z1157:Z1220" si="244">IFERROR(_xlfn.TEXTBEFORE($X1157,_xlfn.UNICHAR(160),1),$X1157)</f>
        <v/>
      </c>
      <c r="AA1157" s="25" t="str">
        <f>IF($U1157="","",IF(COUNTIF(HC!$C:$C,$U1157)&gt;0,"Y",IF(COUNTIF($U$5:$U1157,$U1157)=1,"N","dup")))</f>
        <v/>
      </c>
    </row>
    <row r="1158" spans="1:27" x14ac:dyDescent="0.3">
      <c r="A1158" s="19" t="str">
        <f>IF(INDEX('Agents Shift'!$B:$B,ROW())="","",INDEX('Agents Shift'!$B:$B,ROW()))</f>
        <v/>
      </c>
      <c r="B1158" s="20" t="str">
        <f>IF($A1158="","",_xlfn.XLOOKUP($A1158,HC!$A:$A,HC!$B:$B,""))</f>
        <v/>
      </c>
      <c r="C1158" s="19" t="str">
        <f>IF($A1158="","",_xlfn.XLOOKUP($A1158,HC!$A:$A,HC!$E:$E,""))</f>
        <v/>
      </c>
      <c r="D1158" s="20" t="str">
        <f>IF($A1158="","",_xlfn.XLOOKUP($A1158,HC!$A:$A,HC!$D:$D,""))</f>
        <v/>
      </c>
      <c r="E1158" s="68" t="str">
        <f>IF(OR($A1158="",$AE$3=""),"",IFERROR(IF(ISBLANK(INDEX('Agents Shift'!$F:$S,MATCH($A1158,'Agents Shift'!$B:$B,0),$AE$3)),"",INDEX('Agents Shift'!$F:$S,MATCH($A1158,'Agents Shift'!$B:$B,0),$AE$3)),""))</f>
        <v/>
      </c>
      <c r="F1158" s="68" t="str">
        <f>IF(OR($A1158="",$AE$3=""),"",IFERROR(IF(ISBLANK(INDEX('Agents Shift'!$F:$S,MATCH($A1158,'Agents Shift'!$B:$B,0),$AE$3+1)),"",INDEX('Agents Shift'!$F:$S,MATCH($A1158,'Agents Shift'!$B:$B,0),$AE$3+1)),""))</f>
        <v/>
      </c>
      <c r="G1158" s="20" t="str">
        <f>IF($A1158="","",_xlfn.XLOOKUP($A1158,HC!$A:$A,HC!$C:$C,""))</f>
        <v/>
      </c>
      <c r="H1158" s="20" t="str">
        <f t="shared" si="234"/>
        <v/>
      </c>
      <c r="I1158" s="19" t="str">
        <f t="shared" si="235"/>
        <v/>
      </c>
      <c r="J1158" s="19" t="str">
        <f>IF(OR($A1158="",$H1158=""),"",IF($H1158="Not in Web Tool","Unmatched",_xlfn.XLOOKUP($H1158,'RAW Data'!$E:$E,'RAW Data'!$F:$F,"Unmapped")))</f>
        <v/>
      </c>
      <c r="K1158" s="19" t="str">
        <f t="shared" si="236"/>
        <v/>
      </c>
      <c r="M1158" s="21" t="str">
        <f t="shared" si="237"/>
        <v/>
      </c>
      <c r="N1158" s="21" t="str">
        <f t="shared" si="238"/>
        <v/>
      </c>
      <c r="P1158" s="22"/>
      <c r="Q1158" s="23">
        <v>1154</v>
      </c>
      <c r="R1158" s="23" t="str">
        <f>IF($C$3="Live Paste",IF($P1158="","",$P1158&amp;""),IF($AD$3="","",INDEX('Extraction History'!$A$3:$DT$9102,$Q1158,$AD$3)&amp;""))</f>
        <v/>
      </c>
      <c r="S1158" s="23">
        <f t="shared" ref="S1158:S1221" si="245">S1157+6</f>
        <v>6921</v>
      </c>
      <c r="T1158" s="23" t="str">
        <f t="shared" si="239"/>
        <v/>
      </c>
      <c r="U1158" s="23" t="str">
        <f t="shared" si="240"/>
        <v/>
      </c>
      <c r="V1158" s="24" t="str">
        <f t="shared" si="241"/>
        <v/>
      </c>
      <c r="W1158" s="23">
        <f t="shared" ref="W1158:W1221" si="246">W1157+6</f>
        <v>6922</v>
      </c>
      <c r="X1158" s="23" t="str">
        <f t="shared" si="242"/>
        <v/>
      </c>
      <c r="Y1158" s="23" t="str">
        <f t="shared" si="243"/>
        <v/>
      </c>
      <c r="Z1158" s="23" t="str">
        <f t="shared" si="244"/>
        <v/>
      </c>
      <c r="AA1158" s="25" t="str">
        <f>IF($U1158="","",IF(COUNTIF(HC!$C:$C,$U1158)&gt;0,"Y",IF(COUNTIF($U$5:$U1158,$U1158)=1,"N","dup")))</f>
        <v/>
      </c>
    </row>
    <row r="1159" spans="1:27" x14ac:dyDescent="0.3">
      <c r="A1159" s="19" t="str">
        <f>IF(INDEX('Agents Shift'!$B:$B,ROW())="","",INDEX('Agents Shift'!$B:$B,ROW()))</f>
        <v/>
      </c>
      <c r="B1159" s="20" t="str">
        <f>IF($A1159="","",_xlfn.XLOOKUP($A1159,HC!$A:$A,HC!$B:$B,""))</f>
        <v/>
      </c>
      <c r="C1159" s="19" t="str">
        <f>IF($A1159="","",_xlfn.XLOOKUP($A1159,HC!$A:$A,HC!$E:$E,""))</f>
        <v/>
      </c>
      <c r="D1159" s="20" t="str">
        <f>IF($A1159="","",_xlfn.XLOOKUP($A1159,HC!$A:$A,HC!$D:$D,""))</f>
        <v/>
      </c>
      <c r="E1159" s="68" t="str">
        <f>IF(OR($A1159="",$AE$3=""),"",IFERROR(IF(ISBLANK(INDEX('Agents Shift'!$F:$S,MATCH($A1159,'Agents Shift'!$B:$B,0),$AE$3)),"",INDEX('Agents Shift'!$F:$S,MATCH($A1159,'Agents Shift'!$B:$B,0),$AE$3)),""))</f>
        <v/>
      </c>
      <c r="F1159" s="68" t="str">
        <f>IF(OR($A1159="",$AE$3=""),"",IFERROR(IF(ISBLANK(INDEX('Agents Shift'!$F:$S,MATCH($A1159,'Agents Shift'!$B:$B,0),$AE$3+1)),"",INDEX('Agents Shift'!$F:$S,MATCH($A1159,'Agents Shift'!$B:$B,0),$AE$3+1)),""))</f>
        <v/>
      </c>
      <c r="G1159" s="20" t="str">
        <f>IF($A1159="","",_xlfn.XLOOKUP($A1159,HC!$A:$A,HC!$C:$C,""))</f>
        <v/>
      </c>
      <c r="H1159" s="20" t="str">
        <f t="shared" si="234"/>
        <v/>
      </c>
      <c r="I1159" s="19" t="str">
        <f t="shared" si="235"/>
        <v/>
      </c>
      <c r="J1159" s="19" t="str">
        <f>IF(OR($A1159="",$H1159=""),"",IF($H1159="Not in Web Tool","Unmatched",_xlfn.XLOOKUP($H1159,'RAW Data'!$E:$E,'RAW Data'!$F:$F,"Unmapped")))</f>
        <v/>
      </c>
      <c r="K1159" s="19" t="str">
        <f t="shared" si="236"/>
        <v/>
      </c>
      <c r="M1159" s="21" t="str">
        <f t="shared" si="237"/>
        <v/>
      </c>
      <c r="N1159" s="21" t="str">
        <f t="shared" si="238"/>
        <v/>
      </c>
      <c r="P1159" s="22"/>
      <c r="Q1159" s="23">
        <v>1155</v>
      </c>
      <c r="R1159" s="23" t="str">
        <f>IF($C$3="Live Paste",IF($P1159="","",$P1159&amp;""),IF($AD$3="","",INDEX('Extraction History'!$A$3:$DT$9102,$Q1159,$AD$3)&amp;""))</f>
        <v/>
      </c>
      <c r="S1159" s="23">
        <f t="shared" si="245"/>
        <v>6927</v>
      </c>
      <c r="T1159" s="23" t="str">
        <f t="shared" si="239"/>
        <v/>
      </c>
      <c r="U1159" s="23" t="str">
        <f t="shared" si="240"/>
        <v/>
      </c>
      <c r="V1159" s="24" t="str">
        <f t="shared" si="241"/>
        <v/>
      </c>
      <c r="W1159" s="23">
        <f t="shared" si="246"/>
        <v>6928</v>
      </c>
      <c r="X1159" s="23" t="str">
        <f t="shared" si="242"/>
        <v/>
      </c>
      <c r="Y1159" s="23" t="str">
        <f t="shared" si="243"/>
        <v/>
      </c>
      <c r="Z1159" s="23" t="str">
        <f t="shared" si="244"/>
        <v/>
      </c>
      <c r="AA1159" s="25" t="str">
        <f>IF($U1159="","",IF(COUNTIF(HC!$C:$C,$U1159)&gt;0,"Y",IF(COUNTIF($U$5:$U1159,$U1159)=1,"N","dup")))</f>
        <v/>
      </c>
    </row>
    <row r="1160" spans="1:27" x14ac:dyDescent="0.3">
      <c r="A1160" s="19" t="str">
        <f>IF(INDEX('Agents Shift'!$B:$B,ROW())="","",INDEX('Agents Shift'!$B:$B,ROW()))</f>
        <v/>
      </c>
      <c r="B1160" s="20" t="str">
        <f>IF($A1160="","",_xlfn.XLOOKUP($A1160,HC!$A:$A,HC!$B:$B,""))</f>
        <v/>
      </c>
      <c r="C1160" s="19" t="str">
        <f>IF($A1160="","",_xlfn.XLOOKUP($A1160,HC!$A:$A,HC!$E:$E,""))</f>
        <v/>
      </c>
      <c r="D1160" s="20" t="str">
        <f>IF($A1160="","",_xlfn.XLOOKUP($A1160,HC!$A:$A,HC!$D:$D,""))</f>
        <v/>
      </c>
      <c r="E1160" s="68" t="str">
        <f>IF(OR($A1160="",$AE$3=""),"",IFERROR(IF(ISBLANK(INDEX('Agents Shift'!$F:$S,MATCH($A1160,'Agents Shift'!$B:$B,0),$AE$3)),"",INDEX('Agents Shift'!$F:$S,MATCH($A1160,'Agents Shift'!$B:$B,0),$AE$3)),""))</f>
        <v/>
      </c>
      <c r="F1160" s="68" t="str">
        <f>IF(OR($A1160="",$AE$3=""),"",IFERROR(IF(ISBLANK(INDEX('Agents Shift'!$F:$S,MATCH($A1160,'Agents Shift'!$B:$B,0),$AE$3+1)),"",INDEX('Agents Shift'!$F:$S,MATCH($A1160,'Agents Shift'!$B:$B,0),$AE$3+1)),""))</f>
        <v/>
      </c>
      <c r="G1160" s="20" t="str">
        <f>IF($A1160="","",_xlfn.XLOOKUP($A1160,HC!$A:$A,HC!$C:$C,""))</f>
        <v/>
      </c>
      <c r="H1160" s="20" t="str">
        <f t="shared" si="234"/>
        <v/>
      </c>
      <c r="I1160" s="19" t="str">
        <f t="shared" si="235"/>
        <v/>
      </c>
      <c r="J1160" s="19" t="str">
        <f>IF(OR($A1160="",$H1160=""),"",IF($H1160="Not in Web Tool","Unmatched",_xlfn.XLOOKUP($H1160,'RAW Data'!$E:$E,'RAW Data'!$F:$F,"Unmapped")))</f>
        <v/>
      </c>
      <c r="K1160" s="19" t="str">
        <f t="shared" si="236"/>
        <v/>
      </c>
      <c r="M1160" s="21" t="str">
        <f t="shared" si="237"/>
        <v/>
      </c>
      <c r="N1160" s="21" t="str">
        <f t="shared" si="238"/>
        <v/>
      </c>
      <c r="P1160" s="22"/>
      <c r="Q1160" s="23">
        <v>1156</v>
      </c>
      <c r="R1160" s="23" t="str">
        <f>IF($C$3="Live Paste",IF($P1160="","",$P1160&amp;""),IF($AD$3="","",INDEX('Extraction History'!$A$3:$DT$9102,$Q1160,$AD$3)&amp;""))</f>
        <v/>
      </c>
      <c r="S1160" s="23">
        <f t="shared" si="245"/>
        <v>6933</v>
      </c>
      <c r="T1160" s="23" t="str">
        <f t="shared" si="239"/>
        <v/>
      </c>
      <c r="U1160" s="23" t="str">
        <f t="shared" si="240"/>
        <v/>
      </c>
      <c r="V1160" s="24" t="str">
        <f t="shared" si="241"/>
        <v/>
      </c>
      <c r="W1160" s="23">
        <f t="shared" si="246"/>
        <v>6934</v>
      </c>
      <c r="X1160" s="23" t="str">
        <f t="shared" si="242"/>
        <v/>
      </c>
      <c r="Y1160" s="23" t="str">
        <f t="shared" si="243"/>
        <v/>
      </c>
      <c r="Z1160" s="23" t="str">
        <f t="shared" si="244"/>
        <v/>
      </c>
      <c r="AA1160" s="25" t="str">
        <f>IF($U1160="","",IF(COUNTIF(HC!$C:$C,$U1160)&gt;0,"Y",IF(COUNTIF($U$5:$U1160,$U1160)=1,"N","dup")))</f>
        <v/>
      </c>
    </row>
    <row r="1161" spans="1:27" x14ac:dyDescent="0.3">
      <c r="A1161" s="19" t="str">
        <f>IF(INDEX('Agents Shift'!$B:$B,ROW())="","",INDEX('Agents Shift'!$B:$B,ROW()))</f>
        <v/>
      </c>
      <c r="B1161" s="20" t="str">
        <f>IF($A1161="","",_xlfn.XLOOKUP($A1161,HC!$A:$A,HC!$B:$B,""))</f>
        <v/>
      </c>
      <c r="C1161" s="19" t="str">
        <f>IF($A1161="","",_xlfn.XLOOKUP($A1161,HC!$A:$A,HC!$E:$E,""))</f>
        <v/>
      </c>
      <c r="D1161" s="20" t="str">
        <f>IF($A1161="","",_xlfn.XLOOKUP($A1161,HC!$A:$A,HC!$D:$D,""))</f>
        <v/>
      </c>
      <c r="E1161" s="68" t="str">
        <f>IF(OR($A1161="",$AE$3=""),"",IFERROR(IF(ISBLANK(INDEX('Agents Shift'!$F:$S,MATCH($A1161,'Agents Shift'!$B:$B,0),$AE$3)),"",INDEX('Agents Shift'!$F:$S,MATCH($A1161,'Agents Shift'!$B:$B,0),$AE$3)),""))</f>
        <v/>
      </c>
      <c r="F1161" s="68" t="str">
        <f>IF(OR($A1161="",$AE$3=""),"",IFERROR(IF(ISBLANK(INDEX('Agents Shift'!$F:$S,MATCH($A1161,'Agents Shift'!$B:$B,0),$AE$3+1)),"",INDEX('Agents Shift'!$F:$S,MATCH($A1161,'Agents Shift'!$B:$B,0),$AE$3+1)),""))</f>
        <v/>
      </c>
      <c r="G1161" s="20" t="str">
        <f>IF($A1161="","",_xlfn.XLOOKUP($A1161,HC!$A:$A,HC!$C:$C,""))</f>
        <v/>
      </c>
      <c r="H1161" s="20" t="str">
        <f t="shared" si="234"/>
        <v/>
      </c>
      <c r="I1161" s="19" t="str">
        <f t="shared" si="235"/>
        <v/>
      </c>
      <c r="J1161" s="19" t="str">
        <f>IF(OR($A1161="",$H1161=""),"",IF($H1161="Not in Web Tool","Unmatched",_xlfn.XLOOKUP($H1161,'RAW Data'!$E:$E,'RAW Data'!$F:$F,"Unmapped")))</f>
        <v/>
      </c>
      <c r="K1161" s="19" t="str">
        <f t="shared" si="236"/>
        <v/>
      </c>
      <c r="M1161" s="21" t="str">
        <f t="shared" si="237"/>
        <v/>
      </c>
      <c r="N1161" s="21" t="str">
        <f t="shared" si="238"/>
        <v/>
      </c>
      <c r="P1161" s="22"/>
      <c r="Q1161" s="23">
        <v>1157</v>
      </c>
      <c r="R1161" s="23" t="str">
        <f>IF($C$3="Live Paste",IF($P1161="","",$P1161&amp;""),IF($AD$3="","",INDEX('Extraction History'!$A$3:$DT$9102,$Q1161,$AD$3)&amp;""))</f>
        <v/>
      </c>
      <c r="S1161" s="23">
        <f t="shared" si="245"/>
        <v>6939</v>
      </c>
      <c r="T1161" s="23" t="str">
        <f t="shared" si="239"/>
        <v/>
      </c>
      <c r="U1161" s="23" t="str">
        <f t="shared" si="240"/>
        <v/>
      </c>
      <c r="V1161" s="24" t="str">
        <f t="shared" si="241"/>
        <v/>
      </c>
      <c r="W1161" s="23">
        <f t="shared" si="246"/>
        <v>6940</v>
      </c>
      <c r="X1161" s="23" t="str">
        <f t="shared" si="242"/>
        <v/>
      </c>
      <c r="Y1161" s="23" t="str">
        <f t="shared" si="243"/>
        <v/>
      </c>
      <c r="Z1161" s="23" t="str">
        <f t="shared" si="244"/>
        <v/>
      </c>
      <c r="AA1161" s="25" t="str">
        <f>IF($U1161="","",IF(COUNTIF(HC!$C:$C,$U1161)&gt;0,"Y",IF(COUNTIF($U$5:$U1161,$U1161)=1,"N","dup")))</f>
        <v/>
      </c>
    </row>
    <row r="1162" spans="1:27" x14ac:dyDescent="0.3">
      <c r="A1162" s="19" t="str">
        <f>IF(INDEX('Agents Shift'!$B:$B,ROW())="","",INDEX('Agents Shift'!$B:$B,ROW()))</f>
        <v/>
      </c>
      <c r="B1162" s="20" t="str">
        <f>IF($A1162="","",_xlfn.XLOOKUP($A1162,HC!$A:$A,HC!$B:$B,""))</f>
        <v/>
      </c>
      <c r="C1162" s="19" t="str">
        <f>IF($A1162="","",_xlfn.XLOOKUP($A1162,HC!$A:$A,HC!$E:$E,""))</f>
        <v/>
      </c>
      <c r="D1162" s="20" t="str">
        <f>IF($A1162="","",_xlfn.XLOOKUP($A1162,HC!$A:$A,HC!$D:$D,""))</f>
        <v/>
      </c>
      <c r="E1162" s="68" t="str">
        <f>IF(OR($A1162="",$AE$3=""),"",IFERROR(IF(ISBLANK(INDEX('Agents Shift'!$F:$S,MATCH($A1162,'Agents Shift'!$B:$B,0),$AE$3)),"",INDEX('Agents Shift'!$F:$S,MATCH($A1162,'Agents Shift'!$B:$B,0),$AE$3)),""))</f>
        <v/>
      </c>
      <c r="F1162" s="68" t="str">
        <f>IF(OR($A1162="",$AE$3=""),"",IFERROR(IF(ISBLANK(INDEX('Agents Shift'!$F:$S,MATCH($A1162,'Agents Shift'!$B:$B,0),$AE$3+1)),"",INDEX('Agents Shift'!$F:$S,MATCH($A1162,'Agents Shift'!$B:$B,0),$AE$3+1)),""))</f>
        <v/>
      </c>
      <c r="G1162" s="20" t="str">
        <f>IF($A1162="","",_xlfn.XLOOKUP($A1162,HC!$A:$A,HC!$C:$C,""))</f>
        <v/>
      </c>
      <c r="H1162" s="20" t="str">
        <f t="shared" si="234"/>
        <v/>
      </c>
      <c r="I1162" s="19" t="str">
        <f t="shared" si="235"/>
        <v/>
      </c>
      <c r="J1162" s="19" t="str">
        <f>IF(OR($A1162="",$H1162=""),"",IF($H1162="Not in Web Tool","Unmatched",_xlfn.XLOOKUP($H1162,'RAW Data'!$E:$E,'RAW Data'!$F:$F,"Unmapped")))</f>
        <v/>
      </c>
      <c r="K1162" s="19" t="str">
        <f t="shared" si="236"/>
        <v/>
      </c>
      <c r="M1162" s="21" t="str">
        <f t="shared" si="237"/>
        <v/>
      </c>
      <c r="N1162" s="21" t="str">
        <f t="shared" si="238"/>
        <v/>
      </c>
      <c r="P1162" s="22"/>
      <c r="Q1162" s="23">
        <v>1158</v>
      </c>
      <c r="R1162" s="23" t="str">
        <f>IF($C$3="Live Paste",IF($P1162="","",$P1162&amp;""),IF($AD$3="","",INDEX('Extraction History'!$A$3:$DT$9102,$Q1162,$AD$3)&amp;""))</f>
        <v/>
      </c>
      <c r="S1162" s="23">
        <f t="shared" si="245"/>
        <v>6945</v>
      </c>
      <c r="T1162" s="23" t="str">
        <f t="shared" si="239"/>
        <v/>
      </c>
      <c r="U1162" s="23" t="str">
        <f t="shared" si="240"/>
        <v/>
      </c>
      <c r="V1162" s="24" t="str">
        <f t="shared" si="241"/>
        <v/>
      </c>
      <c r="W1162" s="23">
        <f t="shared" si="246"/>
        <v>6946</v>
      </c>
      <c r="X1162" s="23" t="str">
        <f t="shared" si="242"/>
        <v/>
      </c>
      <c r="Y1162" s="23" t="str">
        <f t="shared" si="243"/>
        <v/>
      </c>
      <c r="Z1162" s="23" t="str">
        <f t="shared" si="244"/>
        <v/>
      </c>
      <c r="AA1162" s="25" t="str">
        <f>IF($U1162="","",IF(COUNTIF(HC!$C:$C,$U1162)&gt;0,"Y",IF(COUNTIF($U$5:$U1162,$U1162)=1,"N","dup")))</f>
        <v/>
      </c>
    </row>
    <row r="1163" spans="1:27" x14ac:dyDescent="0.3">
      <c r="A1163" s="19" t="str">
        <f>IF(INDEX('Agents Shift'!$B:$B,ROW())="","",INDEX('Agents Shift'!$B:$B,ROW()))</f>
        <v/>
      </c>
      <c r="B1163" s="20" t="str">
        <f>IF($A1163="","",_xlfn.XLOOKUP($A1163,HC!$A:$A,HC!$B:$B,""))</f>
        <v/>
      </c>
      <c r="C1163" s="19" t="str">
        <f>IF($A1163="","",_xlfn.XLOOKUP($A1163,HC!$A:$A,HC!$E:$E,""))</f>
        <v/>
      </c>
      <c r="D1163" s="20" t="str">
        <f>IF($A1163="","",_xlfn.XLOOKUP($A1163,HC!$A:$A,HC!$D:$D,""))</f>
        <v/>
      </c>
      <c r="E1163" s="68" t="str">
        <f>IF(OR($A1163="",$AE$3=""),"",IFERROR(IF(ISBLANK(INDEX('Agents Shift'!$F:$S,MATCH($A1163,'Agents Shift'!$B:$B,0),$AE$3)),"",INDEX('Agents Shift'!$F:$S,MATCH($A1163,'Agents Shift'!$B:$B,0),$AE$3)),""))</f>
        <v/>
      </c>
      <c r="F1163" s="68" t="str">
        <f>IF(OR($A1163="",$AE$3=""),"",IFERROR(IF(ISBLANK(INDEX('Agents Shift'!$F:$S,MATCH($A1163,'Agents Shift'!$B:$B,0),$AE$3+1)),"",INDEX('Agents Shift'!$F:$S,MATCH($A1163,'Agents Shift'!$B:$B,0),$AE$3+1)),""))</f>
        <v/>
      </c>
      <c r="G1163" s="20" t="str">
        <f>IF($A1163="","",_xlfn.XLOOKUP($A1163,HC!$A:$A,HC!$C:$C,""))</f>
        <v/>
      </c>
      <c r="H1163" s="20" t="str">
        <f t="shared" si="234"/>
        <v/>
      </c>
      <c r="I1163" s="19" t="str">
        <f t="shared" si="235"/>
        <v/>
      </c>
      <c r="J1163" s="19" t="str">
        <f>IF(OR($A1163="",$H1163=""),"",IF($H1163="Not in Web Tool","Unmatched",_xlfn.XLOOKUP($H1163,'RAW Data'!$E:$E,'RAW Data'!$F:$F,"Unmapped")))</f>
        <v/>
      </c>
      <c r="K1163" s="19" t="str">
        <f t="shared" si="236"/>
        <v/>
      </c>
      <c r="M1163" s="21" t="str">
        <f t="shared" si="237"/>
        <v/>
      </c>
      <c r="N1163" s="21" t="str">
        <f t="shared" si="238"/>
        <v/>
      </c>
      <c r="P1163" s="22"/>
      <c r="Q1163" s="23">
        <v>1159</v>
      </c>
      <c r="R1163" s="23" t="str">
        <f>IF($C$3="Live Paste",IF($P1163="","",$P1163&amp;""),IF($AD$3="","",INDEX('Extraction History'!$A$3:$DT$9102,$Q1163,$AD$3)&amp;""))</f>
        <v/>
      </c>
      <c r="S1163" s="23">
        <f t="shared" si="245"/>
        <v>6951</v>
      </c>
      <c r="T1163" s="23" t="str">
        <f t="shared" si="239"/>
        <v/>
      </c>
      <c r="U1163" s="23" t="str">
        <f t="shared" si="240"/>
        <v/>
      </c>
      <c r="V1163" s="24" t="str">
        <f t="shared" si="241"/>
        <v/>
      </c>
      <c r="W1163" s="23">
        <f t="shared" si="246"/>
        <v>6952</v>
      </c>
      <c r="X1163" s="23" t="str">
        <f t="shared" si="242"/>
        <v/>
      </c>
      <c r="Y1163" s="23" t="str">
        <f t="shared" si="243"/>
        <v/>
      </c>
      <c r="Z1163" s="23" t="str">
        <f t="shared" si="244"/>
        <v/>
      </c>
      <c r="AA1163" s="25" t="str">
        <f>IF($U1163="","",IF(COUNTIF(HC!$C:$C,$U1163)&gt;0,"Y",IF(COUNTIF($U$5:$U1163,$U1163)=1,"N","dup")))</f>
        <v/>
      </c>
    </row>
    <row r="1164" spans="1:27" x14ac:dyDescent="0.3">
      <c r="A1164" s="19" t="str">
        <f>IF(INDEX('Agents Shift'!$B:$B,ROW())="","",INDEX('Agents Shift'!$B:$B,ROW()))</f>
        <v/>
      </c>
      <c r="B1164" s="20" t="str">
        <f>IF($A1164="","",_xlfn.XLOOKUP($A1164,HC!$A:$A,HC!$B:$B,""))</f>
        <v/>
      </c>
      <c r="C1164" s="19" t="str">
        <f>IF($A1164="","",_xlfn.XLOOKUP($A1164,HC!$A:$A,HC!$E:$E,""))</f>
        <v/>
      </c>
      <c r="D1164" s="20" t="str">
        <f>IF($A1164="","",_xlfn.XLOOKUP($A1164,HC!$A:$A,HC!$D:$D,""))</f>
        <v/>
      </c>
      <c r="E1164" s="68" t="str">
        <f>IF(OR($A1164="",$AE$3=""),"",IFERROR(IF(ISBLANK(INDEX('Agents Shift'!$F:$S,MATCH($A1164,'Agents Shift'!$B:$B,0),$AE$3)),"",INDEX('Agents Shift'!$F:$S,MATCH($A1164,'Agents Shift'!$B:$B,0),$AE$3)),""))</f>
        <v/>
      </c>
      <c r="F1164" s="68" t="str">
        <f>IF(OR($A1164="",$AE$3=""),"",IFERROR(IF(ISBLANK(INDEX('Agents Shift'!$F:$S,MATCH($A1164,'Agents Shift'!$B:$B,0),$AE$3+1)),"",INDEX('Agents Shift'!$F:$S,MATCH($A1164,'Agents Shift'!$B:$B,0),$AE$3+1)),""))</f>
        <v/>
      </c>
      <c r="G1164" s="20" t="str">
        <f>IF($A1164="","",_xlfn.XLOOKUP($A1164,HC!$A:$A,HC!$C:$C,""))</f>
        <v/>
      </c>
      <c r="H1164" s="20" t="str">
        <f t="shared" si="234"/>
        <v/>
      </c>
      <c r="I1164" s="19" t="str">
        <f t="shared" si="235"/>
        <v/>
      </c>
      <c r="J1164" s="19" t="str">
        <f>IF(OR($A1164="",$H1164=""),"",IF($H1164="Not in Web Tool","Unmatched",_xlfn.XLOOKUP($H1164,'RAW Data'!$E:$E,'RAW Data'!$F:$F,"Unmapped")))</f>
        <v/>
      </c>
      <c r="K1164" s="19" t="str">
        <f t="shared" si="236"/>
        <v/>
      </c>
      <c r="M1164" s="21" t="str">
        <f t="shared" si="237"/>
        <v/>
      </c>
      <c r="N1164" s="21" t="str">
        <f t="shared" si="238"/>
        <v/>
      </c>
      <c r="P1164" s="22"/>
      <c r="Q1164" s="23">
        <v>1160</v>
      </c>
      <c r="R1164" s="23" t="str">
        <f>IF($C$3="Live Paste",IF($P1164="","",$P1164&amp;""),IF($AD$3="","",INDEX('Extraction History'!$A$3:$DT$9102,$Q1164,$AD$3)&amp;""))</f>
        <v/>
      </c>
      <c r="S1164" s="23">
        <f t="shared" si="245"/>
        <v>6957</v>
      </c>
      <c r="T1164" s="23" t="str">
        <f t="shared" si="239"/>
        <v/>
      </c>
      <c r="U1164" s="23" t="str">
        <f t="shared" si="240"/>
        <v/>
      </c>
      <c r="V1164" s="24" t="str">
        <f t="shared" si="241"/>
        <v/>
      </c>
      <c r="W1164" s="23">
        <f t="shared" si="246"/>
        <v>6958</v>
      </c>
      <c r="X1164" s="23" t="str">
        <f t="shared" si="242"/>
        <v/>
      </c>
      <c r="Y1164" s="23" t="str">
        <f t="shared" si="243"/>
        <v/>
      </c>
      <c r="Z1164" s="23" t="str">
        <f t="shared" si="244"/>
        <v/>
      </c>
      <c r="AA1164" s="25" t="str">
        <f>IF($U1164="","",IF(COUNTIF(HC!$C:$C,$U1164)&gt;0,"Y",IF(COUNTIF($U$5:$U1164,$U1164)=1,"N","dup")))</f>
        <v/>
      </c>
    </row>
    <row r="1165" spans="1:27" x14ac:dyDescent="0.3">
      <c r="A1165" s="19" t="str">
        <f>IF(INDEX('Agents Shift'!$B:$B,ROW())="","",INDEX('Agents Shift'!$B:$B,ROW()))</f>
        <v/>
      </c>
      <c r="B1165" s="20" t="str">
        <f>IF($A1165="","",_xlfn.XLOOKUP($A1165,HC!$A:$A,HC!$B:$B,""))</f>
        <v/>
      </c>
      <c r="C1165" s="19" t="str">
        <f>IF($A1165="","",_xlfn.XLOOKUP($A1165,HC!$A:$A,HC!$E:$E,""))</f>
        <v/>
      </c>
      <c r="D1165" s="20" t="str">
        <f>IF($A1165="","",_xlfn.XLOOKUP($A1165,HC!$A:$A,HC!$D:$D,""))</f>
        <v/>
      </c>
      <c r="E1165" s="68" t="str">
        <f>IF(OR($A1165="",$AE$3=""),"",IFERROR(IF(ISBLANK(INDEX('Agents Shift'!$F:$S,MATCH($A1165,'Agents Shift'!$B:$B,0),$AE$3)),"",INDEX('Agents Shift'!$F:$S,MATCH($A1165,'Agents Shift'!$B:$B,0),$AE$3)),""))</f>
        <v/>
      </c>
      <c r="F1165" s="68" t="str">
        <f>IF(OR($A1165="",$AE$3=""),"",IFERROR(IF(ISBLANK(INDEX('Agents Shift'!$F:$S,MATCH($A1165,'Agents Shift'!$B:$B,0),$AE$3+1)),"",INDEX('Agents Shift'!$F:$S,MATCH($A1165,'Agents Shift'!$B:$B,0),$AE$3+1)),""))</f>
        <v/>
      </c>
      <c r="G1165" s="20" t="str">
        <f>IF($A1165="","",_xlfn.XLOOKUP($A1165,HC!$A:$A,HC!$C:$C,""))</f>
        <v/>
      </c>
      <c r="H1165" s="20" t="str">
        <f t="shared" si="234"/>
        <v/>
      </c>
      <c r="I1165" s="19" t="str">
        <f t="shared" si="235"/>
        <v/>
      </c>
      <c r="J1165" s="19" t="str">
        <f>IF(OR($A1165="",$H1165=""),"",IF($H1165="Not in Web Tool","Unmatched",_xlfn.XLOOKUP($H1165,'RAW Data'!$E:$E,'RAW Data'!$F:$F,"Unmapped")))</f>
        <v/>
      </c>
      <c r="K1165" s="19" t="str">
        <f t="shared" si="236"/>
        <v/>
      </c>
      <c r="M1165" s="21" t="str">
        <f t="shared" si="237"/>
        <v/>
      </c>
      <c r="N1165" s="21" t="str">
        <f t="shared" si="238"/>
        <v/>
      </c>
      <c r="P1165" s="22"/>
      <c r="Q1165" s="23">
        <v>1161</v>
      </c>
      <c r="R1165" s="23" t="str">
        <f>IF($C$3="Live Paste",IF($P1165="","",$P1165&amp;""),IF($AD$3="","",INDEX('Extraction History'!$A$3:$DT$9102,$Q1165,$AD$3)&amp;""))</f>
        <v/>
      </c>
      <c r="S1165" s="23">
        <f t="shared" si="245"/>
        <v>6963</v>
      </c>
      <c r="T1165" s="23" t="str">
        <f t="shared" si="239"/>
        <v/>
      </c>
      <c r="U1165" s="23" t="str">
        <f t="shared" si="240"/>
        <v/>
      </c>
      <c r="V1165" s="24" t="str">
        <f t="shared" si="241"/>
        <v/>
      </c>
      <c r="W1165" s="23">
        <f t="shared" si="246"/>
        <v>6964</v>
      </c>
      <c r="X1165" s="23" t="str">
        <f t="shared" si="242"/>
        <v/>
      </c>
      <c r="Y1165" s="23" t="str">
        <f t="shared" si="243"/>
        <v/>
      </c>
      <c r="Z1165" s="23" t="str">
        <f t="shared" si="244"/>
        <v/>
      </c>
      <c r="AA1165" s="25" t="str">
        <f>IF($U1165="","",IF(COUNTIF(HC!$C:$C,$U1165)&gt;0,"Y",IF(COUNTIF($U$5:$U1165,$U1165)=1,"N","dup")))</f>
        <v/>
      </c>
    </row>
    <row r="1166" spans="1:27" x14ac:dyDescent="0.3">
      <c r="A1166" s="19" t="str">
        <f>IF(INDEX('Agents Shift'!$B:$B,ROW())="","",INDEX('Agents Shift'!$B:$B,ROW()))</f>
        <v/>
      </c>
      <c r="B1166" s="20" t="str">
        <f>IF($A1166="","",_xlfn.XLOOKUP($A1166,HC!$A:$A,HC!$B:$B,""))</f>
        <v/>
      </c>
      <c r="C1166" s="19" t="str">
        <f>IF($A1166="","",_xlfn.XLOOKUP($A1166,HC!$A:$A,HC!$E:$E,""))</f>
        <v/>
      </c>
      <c r="D1166" s="20" t="str">
        <f>IF($A1166="","",_xlfn.XLOOKUP($A1166,HC!$A:$A,HC!$D:$D,""))</f>
        <v/>
      </c>
      <c r="E1166" s="68" t="str">
        <f>IF(OR($A1166="",$AE$3=""),"",IFERROR(IF(ISBLANK(INDEX('Agents Shift'!$F:$S,MATCH($A1166,'Agents Shift'!$B:$B,0),$AE$3)),"",INDEX('Agents Shift'!$F:$S,MATCH($A1166,'Agents Shift'!$B:$B,0),$AE$3)),""))</f>
        <v/>
      </c>
      <c r="F1166" s="68" t="str">
        <f>IF(OR($A1166="",$AE$3=""),"",IFERROR(IF(ISBLANK(INDEX('Agents Shift'!$F:$S,MATCH($A1166,'Agents Shift'!$B:$B,0),$AE$3+1)),"",INDEX('Agents Shift'!$F:$S,MATCH($A1166,'Agents Shift'!$B:$B,0),$AE$3+1)),""))</f>
        <v/>
      </c>
      <c r="G1166" s="20" t="str">
        <f>IF($A1166="","",_xlfn.XLOOKUP($A1166,HC!$A:$A,HC!$C:$C,""))</f>
        <v/>
      </c>
      <c r="H1166" s="20" t="str">
        <f t="shared" si="234"/>
        <v/>
      </c>
      <c r="I1166" s="19" t="str">
        <f t="shared" si="235"/>
        <v/>
      </c>
      <c r="J1166" s="19" t="str">
        <f>IF(OR($A1166="",$H1166=""),"",IF($H1166="Not in Web Tool","Unmatched",_xlfn.XLOOKUP($H1166,'RAW Data'!$E:$E,'RAW Data'!$F:$F,"Unmapped")))</f>
        <v/>
      </c>
      <c r="K1166" s="19" t="str">
        <f t="shared" si="236"/>
        <v/>
      </c>
      <c r="M1166" s="21" t="str">
        <f t="shared" si="237"/>
        <v/>
      </c>
      <c r="N1166" s="21" t="str">
        <f t="shared" si="238"/>
        <v/>
      </c>
      <c r="P1166" s="22"/>
      <c r="Q1166" s="23">
        <v>1162</v>
      </c>
      <c r="R1166" s="23" t="str">
        <f>IF($C$3="Live Paste",IF($P1166="","",$P1166&amp;""),IF($AD$3="","",INDEX('Extraction History'!$A$3:$DT$9102,$Q1166,$AD$3)&amp;""))</f>
        <v/>
      </c>
      <c r="S1166" s="23">
        <f t="shared" si="245"/>
        <v>6969</v>
      </c>
      <c r="T1166" s="23" t="str">
        <f t="shared" si="239"/>
        <v/>
      </c>
      <c r="U1166" s="23" t="str">
        <f t="shared" si="240"/>
        <v/>
      </c>
      <c r="V1166" s="24" t="str">
        <f t="shared" si="241"/>
        <v/>
      </c>
      <c r="W1166" s="23">
        <f t="shared" si="246"/>
        <v>6970</v>
      </c>
      <c r="X1166" s="23" t="str">
        <f t="shared" si="242"/>
        <v/>
      </c>
      <c r="Y1166" s="23" t="str">
        <f t="shared" si="243"/>
        <v/>
      </c>
      <c r="Z1166" s="23" t="str">
        <f t="shared" si="244"/>
        <v/>
      </c>
      <c r="AA1166" s="25" t="str">
        <f>IF($U1166="","",IF(COUNTIF(HC!$C:$C,$U1166)&gt;0,"Y",IF(COUNTIF($U$5:$U1166,$U1166)=1,"N","dup")))</f>
        <v/>
      </c>
    </row>
    <row r="1167" spans="1:27" x14ac:dyDescent="0.3">
      <c r="A1167" s="19" t="str">
        <f>IF(INDEX('Agents Shift'!$B:$B,ROW())="","",INDEX('Agents Shift'!$B:$B,ROW()))</f>
        <v/>
      </c>
      <c r="B1167" s="20" t="str">
        <f>IF($A1167="","",_xlfn.XLOOKUP($A1167,HC!$A:$A,HC!$B:$B,""))</f>
        <v/>
      </c>
      <c r="C1167" s="19" t="str">
        <f>IF($A1167="","",_xlfn.XLOOKUP($A1167,HC!$A:$A,HC!$E:$E,""))</f>
        <v/>
      </c>
      <c r="D1167" s="20" t="str">
        <f>IF($A1167="","",_xlfn.XLOOKUP($A1167,HC!$A:$A,HC!$D:$D,""))</f>
        <v/>
      </c>
      <c r="E1167" s="68" t="str">
        <f>IF(OR($A1167="",$AE$3=""),"",IFERROR(IF(ISBLANK(INDEX('Agents Shift'!$F:$S,MATCH($A1167,'Agents Shift'!$B:$B,0),$AE$3)),"",INDEX('Agents Shift'!$F:$S,MATCH($A1167,'Agents Shift'!$B:$B,0),$AE$3)),""))</f>
        <v/>
      </c>
      <c r="F1167" s="68" t="str">
        <f>IF(OR($A1167="",$AE$3=""),"",IFERROR(IF(ISBLANK(INDEX('Agents Shift'!$F:$S,MATCH($A1167,'Agents Shift'!$B:$B,0),$AE$3+1)),"",INDEX('Agents Shift'!$F:$S,MATCH($A1167,'Agents Shift'!$B:$B,0),$AE$3+1)),""))</f>
        <v/>
      </c>
      <c r="G1167" s="20" t="str">
        <f>IF($A1167="","",_xlfn.XLOOKUP($A1167,HC!$A:$A,HC!$C:$C,""))</f>
        <v/>
      </c>
      <c r="H1167" s="20" t="str">
        <f t="shared" si="234"/>
        <v/>
      </c>
      <c r="I1167" s="19" t="str">
        <f t="shared" si="235"/>
        <v/>
      </c>
      <c r="J1167" s="19" t="str">
        <f>IF(OR($A1167="",$H1167=""),"",IF($H1167="Not in Web Tool","Unmatched",_xlfn.XLOOKUP($H1167,'RAW Data'!$E:$E,'RAW Data'!$F:$F,"Unmapped")))</f>
        <v/>
      </c>
      <c r="K1167" s="19" t="str">
        <f t="shared" si="236"/>
        <v/>
      </c>
      <c r="M1167" s="21" t="str">
        <f t="shared" si="237"/>
        <v/>
      </c>
      <c r="N1167" s="21" t="str">
        <f t="shared" si="238"/>
        <v/>
      </c>
      <c r="P1167" s="22"/>
      <c r="Q1167" s="23">
        <v>1163</v>
      </c>
      <c r="R1167" s="23" t="str">
        <f>IF($C$3="Live Paste",IF($P1167="","",$P1167&amp;""),IF($AD$3="","",INDEX('Extraction History'!$A$3:$DT$9102,$Q1167,$AD$3)&amp;""))</f>
        <v/>
      </c>
      <c r="S1167" s="23">
        <f t="shared" si="245"/>
        <v>6975</v>
      </c>
      <c r="T1167" s="23" t="str">
        <f t="shared" si="239"/>
        <v/>
      </c>
      <c r="U1167" s="23" t="str">
        <f t="shared" si="240"/>
        <v/>
      </c>
      <c r="V1167" s="24" t="str">
        <f t="shared" si="241"/>
        <v/>
      </c>
      <c r="W1167" s="23">
        <f t="shared" si="246"/>
        <v>6976</v>
      </c>
      <c r="X1167" s="23" t="str">
        <f t="shared" si="242"/>
        <v/>
      </c>
      <c r="Y1167" s="23" t="str">
        <f t="shared" si="243"/>
        <v/>
      </c>
      <c r="Z1167" s="23" t="str">
        <f t="shared" si="244"/>
        <v/>
      </c>
      <c r="AA1167" s="25" t="str">
        <f>IF($U1167="","",IF(COUNTIF(HC!$C:$C,$U1167)&gt;0,"Y",IF(COUNTIF($U$5:$U1167,$U1167)=1,"N","dup")))</f>
        <v/>
      </c>
    </row>
    <row r="1168" spans="1:27" x14ac:dyDescent="0.3">
      <c r="A1168" s="19" t="str">
        <f>IF(INDEX('Agents Shift'!$B:$B,ROW())="","",INDEX('Agents Shift'!$B:$B,ROW()))</f>
        <v/>
      </c>
      <c r="B1168" s="20" t="str">
        <f>IF($A1168="","",_xlfn.XLOOKUP($A1168,HC!$A:$A,HC!$B:$B,""))</f>
        <v/>
      </c>
      <c r="C1168" s="19" t="str">
        <f>IF($A1168="","",_xlfn.XLOOKUP($A1168,HC!$A:$A,HC!$E:$E,""))</f>
        <v/>
      </c>
      <c r="D1168" s="20" t="str">
        <f>IF($A1168="","",_xlfn.XLOOKUP($A1168,HC!$A:$A,HC!$D:$D,""))</f>
        <v/>
      </c>
      <c r="E1168" s="68" t="str">
        <f>IF(OR($A1168="",$AE$3=""),"",IFERROR(IF(ISBLANK(INDEX('Agents Shift'!$F:$S,MATCH($A1168,'Agents Shift'!$B:$B,0),$AE$3)),"",INDEX('Agents Shift'!$F:$S,MATCH($A1168,'Agents Shift'!$B:$B,0),$AE$3)),""))</f>
        <v/>
      </c>
      <c r="F1168" s="68" t="str">
        <f>IF(OR($A1168="",$AE$3=""),"",IFERROR(IF(ISBLANK(INDEX('Agents Shift'!$F:$S,MATCH($A1168,'Agents Shift'!$B:$B,0),$AE$3+1)),"",INDEX('Agents Shift'!$F:$S,MATCH($A1168,'Agents Shift'!$B:$B,0),$AE$3+1)),""))</f>
        <v/>
      </c>
      <c r="G1168" s="20" t="str">
        <f>IF($A1168="","",_xlfn.XLOOKUP($A1168,HC!$A:$A,HC!$C:$C,""))</f>
        <v/>
      </c>
      <c r="H1168" s="20" t="str">
        <f t="shared" si="234"/>
        <v/>
      </c>
      <c r="I1168" s="19" t="str">
        <f t="shared" si="235"/>
        <v/>
      </c>
      <c r="J1168" s="19" t="str">
        <f>IF(OR($A1168="",$H1168=""),"",IF($H1168="Not in Web Tool","Unmatched",_xlfn.XLOOKUP($H1168,'RAW Data'!$E:$E,'RAW Data'!$F:$F,"Unmapped")))</f>
        <v/>
      </c>
      <c r="K1168" s="19" t="str">
        <f t="shared" si="236"/>
        <v/>
      </c>
      <c r="M1168" s="21" t="str">
        <f t="shared" si="237"/>
        <v/>
      </c>
      <c r="N1168" s="21" t="str">
        <f t="shared" si="238"/>
        <v/>
      </c>
      <c r="P1168" s="22"/>
      <c r="Q1168" s="23">
        <v>1164</v>
      </c>
      <c r="R1168" s="23" t="str">
        <f>IF($C$3="Live Paste",IF($P1168="","",$P1168&amp;""),IF($AD$3="","",INDEX('Extraction History'!$A$3:$DT$9102,$Q1168,$AD$3)&amp;""))</f>
        <v/>
      </c>
      <c r="S1168" s="23">
        <f t="shared" si="245"/>
        <v>6981</v>
      </c>
      <c r="T1168" s="23" t="str">
        <f t="shared" si="239"/>
        <v/>
      </c>
      <c r="U1168" s="23" t="str">
        <f t="shared" si="240"/>
        <v/>
      </c>
      <c r="V1168" s="24" t="str">
        <f t="shared" si="241"/>
        <v/>
      </c>
      <c r="W1168" s="23">
        <f t="shared" si="246"/>
        <v>6982</v>
      </c>
      <c r="X1168" s="23" t="str">
        <f t="shared" si="242"/>
        <v/>
      </c>
      <c r="Y1168" s="23" t="str">
        <f t="shared" si="243"/>
        <v/>
      </c>
      <c r="Z1168" s="23" t="str">
        <f t="shared" si="244"/>
        <v/>
      </c>
      <c r="AA1168" s="25" t="str">
        <f>IF($U1168="","",IF(COUNTIF(HC!$C:$C,$U1168)&gt;0,"Y",IF(COUNTIF($U$5:$U1168,$U1168)=1,"N","dup")))</f>
        <v/>
      </c>
    </row>
    <row r="1169" spans="1:27" x14ac:dyDescent="0.3">
      <c r="A1169" s="19" t="str">
        <f>IF(INDEX('Agents Shift'!$B:$B,ROW())="","",INDEX('Agents Shift'!$B:$B,ROW()))</f>
        <v/>
      </c>
      <c r="B1169" s="20" t="str">
        <f>IF($A1169="","",_xlfn.XLOOKUP($A1169,HC!$A:$A,HC!$B:$B,""))</f>
        <v/>
      </c>
      <c r="C1169" s="19" t="str">
        <f>IF($A1169="","",_xlfn.XLOOKUP($A1169,HC!$A:$A,HC!$E:$E,""))</f>
        <v/>
      </c>
      <c r="D1169" s="20" t="str">
        <f>IF($A1169="","",_xlfn.XLOOKUP($A1169,HC!$A:$A,HC!$D:$D,""))</f>
        <v/>
      </c>
      <c r="E1169" s="68" t="str">
        <f>IF(OR($A1169="",$AE$3=""),"",IFERROR(IF(ISBLANK(INDEX('Agents Shift'!$F:$S,MATCH($A1169,'Agents Shift'!$B:$B,0),$AE$3)),"",INDEX('Agents Shift'!$F:$S,MATCH($A1169,'Agents Shift'!$B:$B,0),$AE$3)),""))</f>
        <v/>
      </c>
      <c r="F1169" s="68" t="str">
        <f>IF(OR($A1169="",$AE$3=""),"",IFERROR(IF(ISBLANK(INDEX('Agents Shift'!$F:$S,MATCH($A1169,'Agents Shift'!$B:$B,0),$AE$3+1)),"",INDEX('Agents Shift'!$F:$S,MATCH($A1169,'Agents Shift'!$B:$B,0),$AE$3+1)),""))</f>
        <v/>
      </c>
      <c r="G1169" s="20" t="str">
        <f>IF($A1169="","",_xlfn.XLOOKUP($A1169,HC!$A:$A,HC!$C:$C,""))</f>
        <v/>
      </c>
      <c r="H1169" s="20" t="str">
        <f t="shared" si="234"/>
        <v/>
      </c>
      <c r="I1169" s="19" t="str">
        <f t="shared" si="235"/>
        <v/>
      </c>
      <c r="J1169" s="19" t="str">
        <f>IF(OR($A1169="",$H1169=""),"",IF($H1169="Not in Web Tool","Unmatched",_xlfn.XLOOKUP($H1169,'RAW Data'!$E:$E,'RAW Data'!$F:$F,"Unmapped")))</f>
        <v/>
      </c>
      <c r="K1169" s="19" t="str">
        <f t="shared" si="236"/>
        <v/>
      </c>
      <c r="M1169" s="21" t="str">
        <f t="shared" si="237"/>
        <v/>
      </c>
      <c r="N1169" s="21" t="str">
        <f t="shared" si="238"/>
        <v/>
      </c>
      <c r="P1169" s="22"/>
      <c r="Q1169" s="23">
        <v>1165</v>
      </c>
      <c r="R1169" s="23" t="str">
        <f>IF($C$3="Live Paste",IF($P1169="","",$P1169&amp;""),IF($AD$3="","",INDEX('Extraction History'!$A$3:$DT$9102,$Q1169,$AD$3)&amp;""))</f>
        <v/>
      </c>
      <c r="S1169" s="23">
        <f t="shared" si="245"/>
        <v>6987</v>
      </c>
      <c r="T1169" s="23" t="str">
        <f t="shared" si="239"/>
        <v/>
      </c>
      <c r="U1169" s="23" t="str">
        <f t="shared" si="240"/>
        <v/>
      </c>
      <c r="V1169" s="24" t="str">
        <f t="shared" si="241"/>
        <v/>
      </c>
      <c r="W1169" s="23">
        <f t="shared" si="246"/>
        <v>6988</v>
      </c>
      <c r="X1169" s="23" t="str">
        <f t="shared" si="242"/>
        <v/>
      </c>
      <c r="Y1169" s="23" t="str">
        <f t="shared" si="243"/>
        <v/>
      </c>
      <c r="Z1169" s="23" t="str">
        <f t="shared" si="244"/>
        <v/>
      </c>
      <c r="AA1169" s="25" t="str">
        <f>IF($U1169="","",IF(COUNTIF(HC!$C:$C,$U1169)&gt;0,"Y",IF(COUNTIF($U$5:$U1169,$U1169)=1,"N","dup")))</f>
        <v/>
      </c>
    </row>
    <row r="1170" spans="1:27" x14ac:dyDescent="0.3">
      <c r="A1170" s="19" t="str">
        <f>IF(INDEX('Agents Shift'!$B:$B,ROW())="","",INDEX('Agents Shift'!$B:$B,ROW()))</f>
        <v/>
      </c>
      <c r="B1170" s="20" t="str">
        <f>IF($A1170="","",_xlfn.XLOOKUP($A1170,HC!$A:$A,HC!$B:$B,""))</f>
        <v/>
      </c>
      <c r="C1170" s="19" t="str">
        <f>IF($A1170="","",_xlfn.XLOOKUP($A1170,HC!$A:$A,HC!$E:$E,""))</f>
        <v/>
      </c>
      <c r="D1170" s="20" t="str">
        <f>IF($A1170="","",_xlfn.XLOOKUP($A1170,HC!$A:$A,HC!$D:$D,""))</f>
        <v/>
      </c>
      <c r="E1170" s="68" t="str">
        <f>IF(OR($A1170="",$AE$3=""),"",IFERROR(IF(ISBLANK(INDEX('Agents Shift'!$F:$S,MATCH($A1170,'Agents Shift'!$B:$B,0),$AE$3)),"",INDEX('Agents Shift'!$F:$S,MATCH($A1170,'Agents Shift'!$B:$B,0),$AE$3)),""))</f>
        <v/>
      </c>
      <c r="F1170" s="68" t="str">
        <f>IF(OR($A1170="",$AE$3=""),"",IFERROR(IF(ISBLANK(INDEX('Agents Shift'!$F:$S,MATCH($A1170,'Agents Shift'!$B:$B,0),$AE$3+1)),"",INDEX('Agents Shift'!$F:$S,MATCH($A1170,'Agents Shift'!$B:$B,0),$AE$3+1)),""))</f>
        <v/>
      </c>
      <c r="G1170" s="20" t="str">
        <f>IF($A1170="","",_xlfn.XLOOKUP($A1170,HC!$A:$A,HC!$C:$C,""))</f>
        <v/>
      </c>
      <c r="H1170" s="20" t="str">
        <f t="shared" si="234"/>
        <v/>
      </c>
      <c r="I1170" s="19" t="str">
        <f t="shared" si="235"/>
        <v/>
      </c>
      <c r="J1170" s="19" t="str">
        <f>IF(OR($A1170="",$H1170=""),"",IF($H1170="Not in Web Tool","Unmatched",_xlfn.XLOOKUP($H1170,'RAW Data'!$E:$E,'RAW Data'!$F:$F,"Unmapped")))</f>
        <v/>
      </c>
      <c r="K1170" s="19" t="str">
        <f t="shared" si="236"/>
        <v/>
      </c>
      <c r="M1170" s="21" t="str">
        <f t="shared" si="237"/>
        <v/>
      </c>
      <c r="N1170" s="21" t="str">
        <f t="shared" si="238"/>
        <v/>
      </c>
      <c r="P1170" s="22"/>
      <c r="Q1170" s="23">
        <v>1166</v>
      </c>
      <c r="R1170" s="23" t="str">
        <f>IF($C$3="Live Paste",IF($P1170="","",$P1170&amp;""),IF($AD$3="","",INDEX('Extraction History'!$A$3:$DT$9102,$Q1170,$AD$3)&amp;""))</f>
        <v/>
      </c>
      <c r="S1170" s="23">
        <f t="shared" si="245"/>
        <v>6993</v>
      </c>
      <c r="T1170" s="23" t="str">
        <f t="shared" si="239"/>
        <v/>
      </c>
      <c r="U1170" s="23" t="str">
        <f t="shared" si="240"/>
        <v/>
      </c>
      <c r="V1170" s="24" t="str">
        <f t="shared" si="241"/>
        <v/>
      </c>
      <c r="W1170" s="23">
        <f t="shared" si="246"/>
        <v>6994</v>
      </c>
      <c r="X1170" s="23" t="str">
        <f t="shared" si="242"/>
        <v/>
      </c>
      <c r="Y1170" s="23" t="str">
        <f t="shared" si="243"/>
        <v/>
      </c>
      <c r="Z1170" s="23" t="str">
        <f t="shared" si="244"/>
        <v/>
      </c>
      <c r="AA1170" s="25" t="str">
        <f>IF($U1170="","",IF(COUNTIF(HC!$C:$C,$U1170)&gt;0,"Y",IF(COUNTIF($U$5:$U1170,$U1170)=1,"N","dup")))</f>
        <v/>
      </c>
    </row>
    <row r="1171" spans="1:27" x14ac:dyDescent="0.3">
      <c r="A1171" s="19" t="str">
        <f>IF(INDEX('Agents Shift'!$B:$B,ROW())="","",INDEX('Agents Shift'!$B:$B,ROW()))</f>
        <v/>
      </c>
      <c r="B1171" s="20" t="str">
        <f>IF($A1171="","",_xlfn.XLOOKUP($A1171,HC!$A:$A,HC!$B:$B,""))</f>
        <v/>
      </c>
      <c r="C1171" s="19" t="str">
        <f>IF($A1171="","",_xlfn.XLOOKUP($A1171,HC!$A:$A,HC!$E:$E,""))</f>
        <v/>
      </c>
      <c r="D1171" s="20" t="str">
        <f>IF($A1171="","",_xlfn.XLOOKUP($A1171,HC!$A:$A,HC!$D:$D,""))</f>
        <v/>
      </c>
      <c r="E1171" s="68" t="str">
        <f>IF(OR($A1171="",$AE$3=""),"",IFERROR(IF(ISBLANK(INDEX('Agents Shift'!$F:$S,MATCH($A1171,'Agents Shift'!$B:$B,0),$AE$3)),"",INDEX('Agents Shift'!$F:$S,MATCH($A1171,'Agents Shift'!$B:$B,0),$AE$3)),""))</f>
        <v/>
      </c>
      <c r="F1171" s="68" t="str">
        <f>IF(OR($A1171="",$AE$3=""),"",IFERROR(IF(ISBLANK(INDEX('Agents Shift'!$F:$S,MATCH($A1171,'Agents Shift'!$B:$B,0),$AE$3+1)),"",INDEX('Agents Shift'!$F:$S,MATCH($A1171,'Agents Shift'!$B:$B,0),$AE$3+1)),""))</f>
        <v/>
      </c>
      <c r="G1171" s="20" t="str">
        <f>IF($A1171="","",_xlfn.XLOOKUP($A1171,HC!$A:$A,HC!$C:$C,""))</f>
        <v/>
      </c>
      <c r="H1171" s="20" t="str">
        <f t="shared" si="234"/>
        <v/>
      </c>
      <c r="I1171" s="19" t="str">
        <f t="shared" si="235"/>
        <v/>
      </c>
      <c r="J1171" s="19" t="str">
        <f>IF(OR($A1171="",$H1171=""),"",IF($H1171="Not in Web Tool","Unmatched",_xlfn.XLOOKUP($H1171,'RAW Data'!$E:$E,'RAW Data'!$F:$F,"Unmapped")))</f>
        <v/>
      </c>
      <c r="K1171" s="19" t="str">
        <f t="shared" si="236"/>
        <v/>
      </c>
      <c r="M1171" s="21" t="str">
        <f t="shared" si="237"/>
        <v/>
      </c>
      <c r="N1171" s="21" t="str">
        <f t="shared" si="238"/>
        <v/>
      </c>
      <c r="P1171" s="22"/>
      <c r="Q1171" s="23">
        <v>1167</v>
      </c>
      <c r="R1171" s="23" t="str">
        <f>IF($C$3="Live Paste",IF($P1171="","",$P1171&amp;""),IF($AD$3="","",INDEX('Extraction History'!$A$3:$DT$9102,$Q1171,$AD$3)&amp;""))</f>
        <v/>
      </c>
      <c r="S1171" s="23">
        <f t="shared" si="245"/>
        <v>6999</v>
      </c>
      <c r="T1171" s="23" t="str">
        <f t="shared" si="239"/>
        <v/>
      </c>
      <c r="U1171" s="23" t="str">
        <f t="shared" si="240"/>
        <v/>
      </c>
      <c r="V1171" s="24" t="str">
        <f t="shared" si="241"/>
        <v/>
      </c>
      <c r="W1171" s="23">
        <f t="shared" si="246"/>
        <v>7000</v>
      </c>
      <c r="X1171" s="23" t="str">
        <f t="shared" si="242"/>
        <v/>
      </c>
      <c r="Y1171" s="23" t="str">
        <f t="shared" si="243"/>
        <v/>
      </c>
      <c r="Z1171" s="23" t="str">
        <f t="shared" si="244"/>
        <v/>
      </c>
      <c r="AA1171" s="25" t="str">
        <f>IF($U1171="","",IF(COUNTIF(HC!$C:$C,$U1171)&gt;0,"Y",IF(COUNTIF($U$5:$U1171,$U1171)=1,"N","dup")))</f>
        <v/>
      </c>
    </row>
    <row r="1172" spans="1:27" x14ac:dyDescent="0.3">
      <c r="A1172" s="19" t="str">
        <f>IF(INDEX('Agents Shift'!$B:$B,ROW())="","",INDEX('Agents Shift'!$B:$B,ROW()))</f>
        <v/>
      </c>
      <c r="B1172" s="20" t="str">
        <f>IF($A1172="","",_xlfn.XLOOKUP($A1172,HC!$A:$A,HC!$B:$B,""))</f>
        <v/>
      </c>
      <c r="C1172" s="19" t="str">
        <f>IF($A1172="","",_xlfn.XLOOKUP($A1172,HC!$A:$A,HC!$E:$E,""))</f>
        <v/>
      </c>
      <c r="D1172" s="20" t="str">
        <f>IF($A1172="","",_xlfn.XLOOKUP($A1172,HC!$A:$A,HC!$D:$D,""))</f>
        <v/>
      </c>
      <c r="E1172" s="68" t="str">
        <f>IF(OR($A1172="",$AE$3=""),"",IFERROR(IF(ISBLANK(INDEX('Agents Shift'!$F:$S,MATCH($A1172,'Agents Shift'!$B:$B,0),$AE$3)),"",INDEX('Agents Shift'!$F:$S,MATCH($A1172,'Agents Shift'!$B:$B,0),$AE$3)),""))</f>
        <v/>
      </c>
      <c r="F1172" s="68" t="str">
        <f>IF(OR($A1172="",$AE$3=""),"",IFERROR(IF(ISBLANK(INDEX('Agents Shift'!$F:$S,MATCH($A1172,'Agents Shift'!$B:$B,0),$AE$3+1)),"",INDEX('Agents Shift'!$F:$S,MATCH($A1172,'Agents Shift'!$B:$B,0),$AE$3+1)),""))</f>
        <v/>
      </c>
      <c r="G1172" s="20" t="str">
        <f>IF($A1172="","",_xlfn.XLOOKUP($A1172,HC!$A:$A,HC!$C:$C,""))</f>
        <v/>
      </c>
      <c r="H1172" s="20" t="str">
        <f t="shared" si="234"/>
        <v/>
      </c>
      <c r="I1172" s="19" t="str">
        <f t="shared" si="235"/>
        <v/>
      </c>
      <c r="J1172" s="19" t="str">
        <f>IF(OR($A1172="",$H1172=""),"",IF($H1172="Not in Web Tool","Unmatched",_xlfn.XLOOKUP($H1172,'RAW Data'!$E:$E,'RAW Data'!$F:$F,"Unmapped")))</f>
        <v/>
      </c>
      <c r="K1172" s="19" t="str">
        <f t="shared" si="236"/>
        <v/>
      </c>
      <c r="M1172" s="21" t="str">
        <f t="shared" si="237"/>
        <v/>
      </c>
      <c r="N1172" s="21" t="str">
        <f t="shared" si="238"/>
        <v/>
      </c>
      <c r="P1172" s="22"/>
      <c r="Q1172" s="23">
        <v>1168</v>
      </c>
      <c r="R1172" s="23" t="str">
        <f>IF($C$3="Live Paste",IF($P1172="","",$P1172&amp;""),IF($AD$3="","",INDEX('Extraction History'!$A$3:$DT$9102,$Q1172,$AD$3)&amp;""))</f>
        <v/>
      </c>
      <c r="S1172" s="23">
        <f t="shared" si="245"/>
        <v>7005</v>
      </c>
      <c r="T1172" s="23" t="str">
        <f t="shared" si="239"/>
        <v/>
      </c>
      <c r="U1172" s="23" t="str">
        <f t="shared" si="240"/>
        <v/>
      </c>
      <c r="V1172" s="24" t="str">
        <f t="shared" si="241"/>
        <v/>
      </c>
      <c r="W1172" s="23">
        <f t="shared" si="246"/>
        <v>7006</v>
      </c>
      <c r="X1172" s="23" t="str">
        <f t="shared" si="242"/>
        <v/>
      </c>
      <c r="Y1172" s="23" t="str">
        <f t="shared" si="243"/>
        <v/>
      </c>
      <c r="Z1172" s="23" t="str">
        <f t="shared" si="244"/>
        <v/>
      </c>
      <c r="AA1172" s="25" t="str">
        <f>IF($U1172="","",IF(COUNTIF(HC!$C:$C,$U1172)&gt;0,"Y",IF(COUNTIF($U$5:$U1172,$U1172)=1,"N","dup")))</f>
        <v/>
      </c>
    </row>
    <row r="1173" spans="1:27" x14ac:dyDescent="0.3">
      <c r="A1173" s="19" t="str">
        <f>IF(INDEX('Agents Shift'!$B:$B,ROW())="","",INDEX('Agents Shift'!$B:$B,ROW()))</f>
        <v/>
      </c>
      <c r="B1173" s="20" t="str">
        <f>IF($A1173="","",_xlfn.XLOOKUP($A1173,HC!$A:$A,HC!$B:$B,""))</f>
        <v/>
      </c>
      <c r="C1173" s="19" t="str">
        <f>IF($A1173="","",_xlfn.XLOOKUP($A1173,HC!$A:$A,HC!$E:$E,""))</f>
        <v/>
      </c>
      <c r="D1173" s="20" t="str">
        <f>IF($A1173="","",_xlfn.XLOOKUP($A1173,HC!$A:$A,HC!$D:$D,""))</f>
        <v/>
      </c>
      <c r="E1173" s="68" t="str">
        <f>IF(OR($A1173="",$AE$3=""),"",IFERROR(IF(ISBLANK(INDEX('Agents Shift'!$F:$S,MATCH($A1173,'Agents Shift'!$B:$B,0),$AE$3)),"",INDEX('Agents Shift'!$F:$S,MATCH($A1173,'Agents Shift'!$B:$B,0),$AE$3)),""))</f>
        <v/>
      </c>
      <c r="F1173" s="68" t="str">
        <f>IF(OR($A1173="",$AE$3=""),"",IFERROR(IF(ISBLANK(INDEX('Agents Shift'!$F:$S,MATCH($A1173,'Agents Shift'!$B:$B,0),$AE$3+1)),"",INDEX('Agents Shift'!$F:$S,MATCH($A1173,'Agents Shift'!$B:$B,0),$AE$3+1)),""))</f>
        <v/>
      </c>
      <c r="G1173" s="20" t="str">
        <f>IF($A1173="","",_xlfn.XLOOKUP($A1173,HC!$A:$A,HC!$C:$C,""))</f>
        <v/>
      </c>
      <c r="H1173" s="20" t="str">
        <f t="shared" si="234"/>
        <v/>
      </c>
      <c r="I1173" s="19" t="str">
        <f t="shared" si="235"/>
        <v/>
      </c>
      <c r="J1173" s="19" t="str">
        <f>IF(OR($A1173="",$H1173=""),"",IF($H1173="Not in Web Tool","Unmatched",_xlfn.XLOOKUP($H1173,'RAW Data'!$E:$E,'RAW Data'!$F:$F,"Unmapped")))</f>
        <v/>
      </c>
      <c r="K1173" s="19" t="str">
        <f t="shared" si="236"/>
        <v/>
      </c>
      <c r="M1173" s="21" t="str">
        <f t="shared" si="237"/>
        <v/>
      </c>
      <c r="N1173" s="21" t="str">
        <f t="shared" si="238"/>
        <v/>
      </c>
      <c r="P1173" s="22"/>
      <c r="Q1173" s="23">
        <v>1169</v>
      </c>
      <c r="R1173" s="23" t="str">
        <f>IF($C$3="Live Paste",IF($P1173="","",$P1173&amp;""),IF($AD$3="","",INDEX('Extraction History'!$A$3:$DT$9102,$Q1173,$AD$3)&amp;""))</f>
        <v/>
      </c>
      <c r="S1173" s="23">
        <f t="shared" si="245"/>
        <v>7011</v>
      </c>
      <c r="T1173" s="23" t="str">
        <f t="shared" si="239"/>
        <v/>
      </c>
      <c r="U1173" s="23" t="str">
        <f t="shared" si="240"/>
        <v/>
      </c>
      <c r="V1173" s="24" t="str">
        <f t="shared" si="241"/>
        <v/>
      </c>
      <c r="W1173" s="23">
        <f t="shared" si="246"/>
        <v>7012</v>
      </c>
      <c r="X1173" s="23" t="str">
        <f t="shared" si="242"/>
        <v/>
      </c>
      <c r="Y1173" s="23" t="str">
        <f t="shared" si="243"/>
        <v/>
      </c>
      <c r="Z1173" s="23" t="str">
        <f t="shared" si="244"/>
        <v/>
      </c>
      <c r="AA1173" s="25" t="str">
        <f>IF($U1173="","",IF(COUNTIF(HC!$C:$C,$U1173)&gt;0,"Y",IF(COUNTIF($U$5:$U1173,$U1173)=1,"N","dup")))</f>
        <v/>
      </c>
    </row>
    <row r="1174" spans="1:27" x14ac:dyDescent="0.3">
      <c r="A1174" s="19" t="str">
        <f>IF(INDEX('Agents Shift'!$B:$B,ROW())="","",INDEX('Agents Shift'!$B:$B,ROW()))</f>
        <v/>
      </c>
      <c r="B1174" s="20" t="str">
        <f>IF($A1174="","",_xlfn.XLOOKUP($A1174,HC!$A:$A,HC!$B:$B,""))</f>
        <v/>
      </c>
      <c r="C1174" s="19" t="str">
        <f>IF($A1174="","",_xlfn.XLOOKUP($A1174,HC!$A:$A,HC!$E:$E,""))</f>
        <v/>
      </c>
      <c r="D1174" s="20" t="str">
        <f>IF($A1174="","",_xlfn.XLOOKUP($A1174,HC!$A:$A,HC!$D:$D,""))</f>
        <v/>
      </c>
      <c r="E1174" s="68" t="str">
        <f>IF(OR($A1174="",$AE$3=""),"",IFERROR(IF(ISBLANK(INDEX('Agents Shift'!$F:$S,MATCH($A1174,'Agents Shift'!$B:$B,0),$AE$3)),"",INDEX('Agents Shift'!$F:$S,MATCH($A1174,'Agents Shift'!$B:$B,0),$AE$3)),""))</f>
        <v/>
      </c>
      <c r="F1174" s="68" t="str">
        <f>IF(OR($A1174="",$AE$3=""),"",IFERROR(IF(ISBLANK(INDEX('Agents Shift'!$F:$S,MATCH($A1174,'Agents Shift'!$B:$B,0),$AE$3+1)),"",INDEX('Agents Shift'!$F:$S,MATCH($A1174,'Agents Shift'!$B:$B,0),$AE$3+1)),""))</f>
        <v/>
      </c>
      <c r="G1174" s="20" t="str">
        <f>IF($A1174="","",_xlfn.XLOOKUP($A1174,HC!$A:$A,HC!$C:$C,""))</f>
        <v/>
      </c>
      <c r="H1174" s="20" t="str">
        <f t="shared" si="234"/>
        <v/>
      </c>
      <c r="I1174" s="19" t="str">
        <f t="shared" si="235"/>
        <v/>
      </c>
      <c r="J1174" s="19" t="str">
        <f>IF(OR($A1174="",$H1174=""),"",IF($H1174="Not in Web Tool","Unmatched",_xlfn.XLOOKUP($H1174,'RAW Data'!$E:$E,'RAW Data'!$F:$F,"Unmapped")))</f>
        <v/>
      </c>
      <c r="K1174" s="19" t="str">
        <f t="shared" si="236"/>
        <v/>
      </c>
      <c r="M1174" s="21" t="str">
        <f t="shared" si="237"/>
        <v/>
      </c>
      <c r="N1174" s="21" t="str">
        <f t="shared" si="238"/>
        <v/>
      </c>
      <c r="P1174" s="22"/>
      <c r="Q1174" s="23">
        <v>1170</v>
      </c>
      <c r="R1174" s="23" t="str">
        <f>IF($C$3="Live Paste",IF($P1174="","",$P1174&amp;""),IF($AD$3="","",INDEX('Extraction History'!$A$3:$DT$9102,$Q1174,$AD$3)&amp;""))</f>
        <v/>
      </c>
      <c r="S1174" s="23">
        <f t="shared" si="245"/>
        <v>7017</v>
      </c>
      <c r="T1174" s="23" t="str">
        <f t="shared" si="239"/>
        <v/>
      </c>
      <c r="U1174" s="23" t="str">
        <f t="shared" si="240"/>
        <v/>
      </c>
      <c r="V1174" s="24" t="str">
        <f t="shared" si="241"/>
        <v/>
      </c>
      <c r="W1174" s="23">
        <f t="shared" si="246"/>
        <v>7018</v>
      </c>
      <c r="X1174" s="23" t="str">
        <f t="shared" si="242"/>
        <v/>
      </c>
      <c r="Y1174" s="23" t="str">
        <f t="shared" si="243"/>
        <v/>
      </c>
      <c r="Z1174" s="23" t="str">
        <f t="shared" si="244"/>
        <v/>
      </c>
      <c r="AA1174" s="25" t="str">
        <f>IF($U1174="","",IF(COUNTIF(HC!$C:$C,$U1174)&gt;0,"Y",IF(COUNTIF($U$5:$U1174,$U1174)=1,"N","dup")))</f>
        <v/>
      </c>
    </row>
    <row r="1175" spans="1:27" x14ac:dyDescent="0.3">
      <c r="A1175" s="19" t="str">
        <f>IF(INDEX('Agents Shift'!$B:$B,ROW())="","",INDEX('Agents Shift'!$B:$B,ROW()))</f>
        <v/>
      </c>
      <c r="B1175" s="20" t="str">
        <f>IF($A1175="","",_xlfn.XLOOKUP($A1175,HC!$A:$A,HC!$B:$B,""))</f>
        <v/>
      </c>
      <c r="C1175" s="19" t="str">
        <f>IF($A1175="","",_xlfn.XLOOKUP($A1175,HC!$A:$A,HC!$E:$E,""))</f>
        <v/>
      </c>
      <c r="D1175" s="20" t="str">
        <f>IF($A1175="","",_xlfn.XLOOKUP($A1175,HC!$A:$A,HC!$D:$D,""))</f>
        <v/>
      </c>
      <c r="E1175" s="68" t="str">
        <f>IF(OR($A1175="",$AE$3=""),"",IFERROR(IF(ISBLANK(INDEX('Agents Shift'!$F:$S,MATCH($A1175,'Agents Shift'!$B:$B,0),$AE$3)),"",INDEX('Agents Shift'!$F:$S,MATCH($A1175,'Agents Shift'!$B:$B,0),$AE$3)),""))</f>
        <v/>
      </c>
      <c r="F1175" s="68" t="str">
        <f>IF(OR($A1175="",$AE$3=""),"",IFERROR(IF(ISBLANK(INDEX('Agents Shift'!$F:$S,MATCH($A1175,'Agents Shift'!$B:$B,0),$AE$3+1)),"",INDEX('Agents Shift'!$F:$S,MATCH($A1175,'Agents Shift'!$B:$B,0),$AE$3+1)),""))</f>
        <v/>
      </c>
      <c r="G1175" s="20" t="str">
        <f>IF($A1175="","",_xlfn.XLOOKUP($A1175,HC!$A:$A,HC!$C:$C,""))</f>
        <v/>
      </c>
      <c r="H1175" s="20" t="str">
        <f t="shared" si="234"/>
        <v/>
      </c>
      <c r="I1175" s="19" t="str">
        <f t="shared" si="235"/>
        <v/>
      </c>
      <c r="J1175" s="19" t="str">
        <f>IF(OR($A1175="",$H1175=""),"",IF($H1175="Not in Web Tool","Unmatched",_xlfn.XLOOKUP($H1175,'RAW Data'!$E:$E,'RAW Data'!$F:$F,"Unmapped")))</f>
        <v/>
      </c>
      <c r="K1175" s="19" t="str">
        <f t="shared" si="236"/>
        <v/>
      </c>
      <c r="M1175" s="21" t="str">
        <f t="shared" si="237"/>
        <v/>
      </c>
      <c r="N1175" s="21" t="str">
        <f t="shared" si="238"/>
        <v/>
      </c>
      <c r="P1175" s="22"/>
      <c r="Q1175" s="23">
        <v>1171</v>
      </c>
      <c r="R1175" s="23" t="str">
        <f>IF($C$3="Live Paste",IF($P1175="","",$P1175&amp;""),IF($AD$3="","",INDEX('Extraction History'!$A$3:$DT$9102,$Q1175,$AD$3)&amp;""))</f>
        <v/>
      </c>
      <c r="S1175" s="23">
        <f t="shared" si="245"/>
        <v>7023</v>
      </c>
      <c r="T1175" s="23" t="str">
        <f t="shared" si="239"/>
        <v/>
      </c>
      <c r="U1175" s="23" t="str">
        <f t="shared" si="240"/>
        <v/>
      </c>
      <c r="V1175" s="24" t="str">
        <f t="shared" si="241"/>
        <v/>
      </c>
      <c r="W1175" s="23">
        <f t="shared" si="246"/>
        <v>7024</v>
      </c>
      <c r="X1175" s="23" t="str">
        <f t="shared" si="242"/>
        <v/>
      </c>
      <c r="Y1175" s="23" t="str">
        <f t="shared" si="243"/>
        <v/>
      </c>
      <c r="Z1175" s="23" t="str">
        <f t="shared" si="244"/>
        <v/>
      </c>
      <c r="AA1175" s="25" t="str">
        <f>IF($U1175="","",IF(COUNTIF(HC!$C:$C,$U1175)&gt;0,"Y",IF(COUNTIF($U$5:$U1175,$U1175)=1,"N","dup")))</f>
        <v/>
      </c>
    </row>
    <row r="1176" spans="1:27" x14ac:dyDescent="0.3">
      <c r="A1176" s="19" t="str">
        <f>IF(INDEX('Agents Shift'!$B:$B,ROW())="","",INDEX('Agents Shift'!$B:$B,ROW()))</f>
        <v/>
      </c>
      <c r="B1176" s="20" t="str">
        <f>IF($A1176="","",_xlfn.XLOOKUP($A1176,HC!$A:$A,HC!$B:$B,""))</f>
        <v/>
      </c>
      <c r="C1176" s="19" t="str">
        <f>IF($A1176="","",_xlfn.XLOOKUP($A1176,HC!$A:$A,HC!$E:$E,""))</f>
        <v/>
      </c>
      <c r="D1176" s="20" t="str">
        <f>IF($A1176="","",_xlfn.XLOOKUP($A1176,HC!$A:$A,HC!$D:$D,""))</f>
        <v/>
      </c>
      <c r="E1176" s="68" t="str">
        <f>IF(OR($A1176="",$AE$3=""),"",IFERROR(IF(ISBLANK(INDEX('Agents Shift'!$F:$S,MATCH($A1176,'Agents Shift'!$B:$B,0),$AE$3)),"",INDEX('Agents Shift'!$F:$S,MATCH($A1176,'Agents Shift'!$B:$B,0),$AE$3)),""))</f>
        <v/>
      </c>
      <c r="F1176" s="68" t="str">
        <f>IF(OR($A1176="",$AE$3=""),"",IFERROR(IF(ISBLANK(INDEX('Agents Shift'!$F:$S,MATCH($A1176,'Agents Shift'!$B:$B,0),$AE$3+1)),"",INDEX('Agents Shift'!$F:$S,MATCH($A1176,'Agents Shift'!$B:$B,0),$AE$3+1)),""))</f>
        <v/>
      </c>
      <c r="G1176" s="20" t="str">
        <f>IF($A1176="","",_xlfn.XLOOKUP($A1176,HC!$A:$A,HC!$C:$C,""))</f>
        <v/>
      </c>
      <c r="H1176" s="20" t="str">
        <f t="shared" si="234"/>
        <v/>
      </c>
      <c r="I1176" s="19" t="str">
        <f t="shared" si="235"/>
        <v/>
      </c>
      <c r="J1176" s="19" t="str">
        <f>IF(OR($A1176="",$H1176=""),"",IF($H1176="Not in Web Tool","Unmatched",_xlfn.XLOOKUP($H1176,'RAW Data'!$E:$E,'RAW Data'!$F:$F,"Unmapped")))</f>
        <v/>
      </c>
      <c r="K1176" s="19" t="str">
        <f t="shared" si="236"/>
        <v/>
      </c>
      <c r="M1176" s="21" t="str">
        <f t="shared" si="237"/>
        <v/>
      </c>
      <c r="N1176" s="21" t="str">
        <f t="shared" si="238"/>
        <v/>
      </c>
      <c r="P1176" s="22"/>
      <c r="Q1176" s="23">
        <v>1172</v>
      </c>
      <c r="R1176" s="23" t="str">
        <f>IF($C$3="Live Paste",IF($P1176="","",$P1176&amp;""),IF($AD$3="","",INDEX('Extraction History'!$A$3:$DT$9102,$Q1176,$AD$3)&amp;""))</f>
        <v/>
      </c>
      <c r="S1176" s="23">
        <f t="shared" si="245"/>
        <v>7029</v>
      </c>
      <c r="T1176" s="23" t="str">
        <f t="shared" si="239"/>
        <v/>
      </c>
      <c r="U1176" s="23" t="str">
        <f t="shared" si="240"/>
        <v/>
      </c>
      <c r="V1176" s="24" t="str">
        <f t="shared" si="241"/>
        <v/>
      </c>
      <c r="W1176" s="23">
        <f t="shared" si="246"/>
        <v>7030</v>
      </c>
      <c r="X1176" s="23" t="str">
        <f t="shared" si="242"/>
        <v/>
      </c>
      <c r="Y1176" s="23" t="str">
        <f t="shared" si="243"/>
        <v/>
      </c>
      <c r="Z1176" s="23" t="str">
        <f t="shared" si="244"/>
        <v/>
      </c>
      <c r="AA1176" s="25" t="str">
        <f>IF($U1176="","",IF(COUNTIF(HC!$C:$C,$U1176)&gt;0,"Y",IF(COUNTIF($U$5:$U1176,$U1176)=1,"N","dup")))</f>
        <v/>
      </c>
    </row>
    <row r="1177" spans="1:27" x14ac:dyDescent="0.3">
      <c r="A1177" s="19" t="str">
        <f>IF(INDEX('Agents Shift'!$B:$B,ROW())="","",INDEX('Agents Shift'!$B:$B,ROW()))</f>
        <v/>
      </c>
      <c r="B1177" s="20" t="str">
        <f>IF($A1177="","",_xlfn.XLOOKUP($A1177,HC!$A:$A,HC!$B:$B,""))</f>
        <v/>
      </c>
      <c r="C1177" s="19" t="str">
        <f>IF($A1177="","",_xlfn.XLOOKUP($A1177,HC!$A:$A,HC!$E:$E,""))</f>
        <v/>
      </c>
      <c r="D1177" s="20" t="str">
        <f>IF($A1177="","",_xlfn.XLOOKUP($A1177,HC!$A:$A,HC!$D:$D,""))</f>
        <v/>
      </c>
      <c r="E1177" s="68" t="str">
        <f>IF(OR($A1177="",$AE$3=""),"",IFERROR(IF(ISBLANK(INDEX('Agents Shift'!$F:$S,MATCH($A1177,'Agents Shift'!$B:$B,0),$AE$3)),"",INDEX('Agents Shift'!$F:$S,MATCH($A1177,'Agents Shift'!$B:$B,0),$AE$3)),""))</f>
        <v/>
      </c>
      <c r="F1177" s="68" t="str">
        <f>IF(OR($A1177="",$AE$3=""),"",IFERROR(IF(ISBLANK(INDEX('Agents Shift'!$F:$S,MATCH($A1177,'Agents Shift'!$B:$B,0),$AE$3+1)),"",INDEX('Agents Shift'!$F:$S,MATCH($A1177,'Agents Shift'!$B:$B,0),$AE$3+1)),""))</f>
        <v/>
      </c>
      <c r="G1177" s="20" t="str">
        <f>IF($A1177="","",_xlfn.XLOOKUP($A1177,HC!$A:$A,HC!$C:$C,""))</f>
        <v/>
      </c>
      <c r="H1177" s="20" t="str">
        <f t="shared" si="234"/>
        <v/>
      </c>
      <c r="I1177" s="19" t="str">
        <f t="shared" si="235"/>
        <v/>
      </c>
      <c r="J1177" s="19" t="str">
        <f>IF(OR($A1177="",$H1177=""),"",IF($H1177="Not in Web Tool","Unmatched",_xlfn.XLOOKUP($H1177,'RAW Data'!$E:$E,'RAW Data'!$F:$F,"Unmapped")))</f>
        <v/>
      </c>
      <c r="K1177" s="19" t="str">
        <f t="shared" si="236"/>
        <v/>
      </c>
      <c r="M1177" s="21" t="str">
        <f t="shared" si="237"/>
        <v/>
      </c>
      <c r="N1177" s="21" t="str">
        <f t="shared" si="238"/>
        <v/>
      </c>
      <c r="P1177" s="22"/>
      <c r="Q1177" s="23">
        <v>1173</v>
      </c>
      <c r="R1177" s="23" t="str">
        <f>IF($C$3="Live Paste",IF($P1177="","",$P1177&amp;""),IF($AD$3="","",INDEX('Extraction History'!$A$3:$DT$9102,$Q1177,$AD$3)&amp;""))</f>
        <v/>
      </c>
      <c r="S1177" s="23">
        <f t="shared" si="245"/>
        <v>7035</v>
      </c>
      <c r="T1177" s="23" t="str">
        <f t="shared" si="239"/>
        <v/>
      </c>
      <c r="U1177" s="23" t="str">
        <f t="shared" si="240"/>
        <v/>
      </c>
      <c r="V1177" s="24" t="str">
        <f t="shared" si="241"/>
        <v/>
      </c>
      <c r="W1177" s="23">
        <f t="shared" si="246"/>
        <v>7036</v>
      </c>
      <c r="X1177" s="23" t="str">
        <f t="shared" si="242"/>
        <v/>
      </c>
      <c r="Y1177" s="23" t="str">
        <f t="shared" si="243"/>
        <v/>
      </c>
      <c r="Z1177" s="23" t="str">
        <f t="shared" si="244"/>
        <v/>
      </c>
      <c r="AA1177" s="25" t="str">
        <f>IF($U1177="","",IF(COUNTIF(HC!$C:$C,$U1177)&gt;0,"Y",IF(COUNTIF($U$5:$U1177,$U1177)=1,"N","dup")))</f>
        <v/>
      </c>
    </row>
    <row r="1178" spans="1:27" x14ac:dyDescent="0.3">
      <c r="A1178" s="19" t="str">
        <f>IF(INDEX('Agents Shift'!$B:$B,ROW())="","",INDEX('Agents Shift'!$B:$B,ROW()))</f>
        <v/>
      </c>
      <c r="B1178" s="20" t="str">
        <f>IF($A1178="","",_xlfn.XLOOKUP($A1178,HC!$A:$A,HC!$B:$B,""))</f>
        <v/>
      </c>
      <c r="C1178" s="19" t="str">
        <f>IF($A1178="","",_xlfn.XLOOKUP($A1178,HC!$A:$A,HC!$E:$E,""))</f>
        <v/>
      </c>
      <c r="D1178" s="20" t="str">
        <f>IF($A1178="","",_xlfn.XLOOKUP($A1178,HC!$A:$A,HC!$D:$D,""))</f>
        <v/>
      </c>
      <c r="E1178" s="68" t="str">
        <f>IF(OR($A1178="",$AE$3=""),"",IFERROR(IF(ISBLANK(INDEX('Agents Shift'!$F:$S,MATCH($A1178,'Agents Shift'!$B:$B,0),$AE$3)),"",INDEX('Agents Shift'!$F:$S,MATCH($A1178,'Agents Shift'!$B:$B,0),$AE$3)),""))</f>
        <v/>
      </c>
      <c r="F1178" s="68" t="str">
        <f>IF(OR($A1178="",$AE$3=""),"",IFERROR(IF(ISBLANK(INDEX('Agents Shift'!$F:$S,MATCH($A1178,'Agents Shift'!$B:$B,0),$AE$3+1)),"",INDEX('Agents Shift'!$F:$S,MATCH($A1178,'Agents Shift'!$B:$B,0),$AE$3+1)),""))</f>
        <v/>
      </c>
      <c r="G1178" s="20" t="str">
        <f>IF($A1178="","",_xlfn.XLOOKUP($A1178,HC!$A:$A,HC!$C:$C,""))</f>
        <v/>
      </c>
      <c r="H1178" s="20" t="str">
        <f t="shared" si="234"/>
        <v/>
      </c>
      <c r="I1178" s="19" t="str">
        <f t="shared" si="235"/>
        <v/>
      </c>
      <c r="J1178" s="19" t="str">
        <f>IF(OR($A1178="",$H1178=""),"",IF($H1178="Not in Web Tool","Unmatched",_xlfn.XLOOKUP($H1178,'RAW Data'!$E:$E,'RAW Data'!$F:$F,"Unmapped")))</f>
        <v/>
      </c>
      <c r="K1178" s="19" t="str">
        <f t="shared" si="236"/>
        <v/>
      </c>
      <c r="M1178" s="21" t="str">
        <f t="shared" si="237"/>
        <v/>
      </c>
      <c r="N1178" s="21" t="str">
        <f t="shared" si="238"/>
        <v/>
      </c>
      <c r="P1178" s="22"/>
      <c r="Q1178" s="23">
        <v>1174</v>
      </c>
      <c r="R1178" s="23" t="str">
        <f>IF($C$3="Live Paste",IF($P1178="","",$P1178&amp;""),IF($AD$3="","",INDEX('Extraction History'!$A$3:$DT$9102,$Q1178,$AD$3)&amp;""))</f>
        <v/>
      </c>
      <c r="S1178" s="23">
        <f t="shared" si="245"/>
        <v>7041</v>
      </c>
      <c r="T1178" s="23" t="str">
        <f t="shared" si="239"/>
        <v/>
      </c>
      <c r="U1178" s="23" t="str">
        <f t="shared" si="240"/>
        <v/>
      </c>
      <c r="V1178" s="24" t="str">
        <f t="shared" si="241"/>
        <v/>
      </c>
      <c r="W1178" s="23">
        <f t="shared" si="246"/>
        <v>7042</v>
      </c>
      <c r="X1178" s="23" t="str">
        <f t="shared" si="242"/>
        <v/>
      </c>
      <c r="Y1178" s="23" t="str">
        <f t="shared" si="243"/>
        <v/>
      </c>
      <c r="Z1178" s="23" t="str">
        <f t="shared" si="244"/>
        <v/>
      </c>
      <c r="AA1178" s="25" t="str">
        <f>IF($U1178="","",IF(COUNTIF(HC!$C:$C,$U1178)&gt;0,"Y",IF(COUNTIF($U$5:$U1178,$U1178)=1,"N","dup")))</f>
        <v/>
      </c>
    </row>
    <row r="1179" spans="1:27" x14ac:dyDescent="0.3">
      <c r="A1179" s="19" t="str">
        <f>IF(INDEX('Agents Shift'!$B:$B,ROW())="","",INDEX('Agents Shift'!$B:$B,ROW()))</f>
        <v/>
      </c>
      <c r="B1179" s="20" t="str">
        <f>IF($A1179="","",_xlfn.XLOOKUP($A1179,HC!$A:$A,HC!$B:$B,""))</f>
        <v/>
      </c>
      <c r="C1179" s="19" t="str">
        <f>IF($A1179="","",_xlfn.XLOOKUP($A1179,HC!$A:$A,HC!$E:$E,""))</f>
        <v/>
      </c>
      <c r="D1179" s="20" t="str">
        <f>IF($A1179="","",_xlfn.XLOOKUP($A1179,HC!$A:$A,HC!$D:$D,""))</f>
        <v/>
      </c>
      <c r="E1179" s="68" t="str">
        <f>IF(OR($A1179="",$AE$3=""),"",IFERROR(IF(ISBLANK(INDEX('Agents Shift'!$F:$S,MATCH($A1179,'Agents Shift'!$B:$B,0),$AE$3)),"",INDEX('Agents Shift'!$F:$S,MATCH($A1179,'Agents Shift'!$B:$B,0),$AE$3)),""))</f>
        <v/>
      </c>
      <c r="F1179" s="68" t="str">
        <f>IF(OR($A1179="",$AE$3=""),"",IFERROR(IF(ISBLANK(INDEX('Agents Shift'!$F:$S,MATCH($A1179,'Agents Shift'!$B:$B,0),$AE$3+1)),"",INDEX('Agents Shift'!$F:$S,MATCH($A1179,'Agents Shift'!$B:$B,0),$AE$3+1)),""))</f>
        <v/>
      </c>
      <c r="G1179" s="20" t="str">
        <f>IF($A1179="","",_xlfn.XLOOKUP($A1179,HC!$A:$A,HC!$C:$C,""))</f>
        <v/>
      </c>
      <c r="H1179" s="20" t="str">
        <f t="shared" si="234"/>
        <v/>
      </c>
      <c r="I1179" s="19" t="str">
        <f t="shared" si="235"/>
        <v/>
      </c>
      <c r="J1179" s="19" t="str">
        <f>IF(OR($A1179="",$H1179=""),"",IF($H1179="Not in Web Tool","Unmatched",_xlfn.XLOOKUP($H1179,'RAW Data'!$E:$E,'RAW Data'!$F:$F,"Unmapped")))</f>
        <v/>
      </c>
      <c r="K1179" s="19" t="str">
        <f t="shared" si="236"/>
        <v/>
      </c>
      <c r="M1179" s="21" t="str">
        <f t="shared" si="237"/>
        <v/>
      </c>
      <c r="N1179" s="21" t="str">
        <f t="shared" si="238"/>
        <v/>
      </c>
      <c r="P1179" s="22"/>
      <c r="Q1179" s="23">
        <v>1175</v>
      </c>
      <c r="R1179" s="23" t="str">
        <f>IF($C$3="Live Paste",IF($P1179="","",$P1179&amp;""),IF($AD$3="","",INDEX('Extraction History'!$A$3:$DT$9102,$Q1179,$AD$3)&amp;""))</f>
        <v/>
      </c>
      <c r="S1179" s="23">
        <f t="shared" si="245"/>
        <v>7047</v>
      </c>
      <c r="T1179" s="23" t="str">
        <f t="shared" si="239"/>
        <v/>
      </c>
      <c r="U1179" s="23" t="str">
        <f t="shared" si="240"/>
        <v/>
      </c>
      <c r="V1179" s="24" t="str">
        <f t="shared" si="241"/>
        <v/>
      </c>
      <c r="W1179" s="23">
        <f t="shared" si="246"/>
        <v>7048</v>
      </c>
      <c r="X1179" s="23" t="str">
        <f t="shared" si="242"/>
        <v/>
      </c>
      <c r="Y1179" s="23" t="str">
        <f t="shared" si="243"/>
        <v/>
      </c>
      <c r="Z1179" s="23" t="str">
        <f t="shared" si="244"/>
        <v/>
      </c>
      <c r="AA1179" s="25" t="str">
        <f>IF($U1179="","",IF(COUNTIF(HC!$C:$C,$U1179)&gt;0,"Y",IF(COUNTIF($U$5:$U1179,$U1179)=1,"N","dup")))</f>
        <v/>
      </c>
    </row>
    <row r="1180" spans="1:27" x14ac:dyDescent="0.3">
      <c r="A1180" s="19" t="str">
        <f>IF(INDEX('Agents Shift'!$B:$B,ROW())="","",INDEX('Agents Shift'!$B:$B,ROW()))</f>
        <v/>
      </c>
      <c r="B1180" s="20" t="str">
        <f>IF($A1180="","",_xlfn.XLOOKUP($A1180,HC!$A:$A,HC!$B:$B,""))</f>
        <v/>
      </c>
      <c r="C1180" s="19" t="str">
        <f>IF($A1180="","",_xlfn.XLOOKUP($A1180,HC!$A:$A,HC!$E:$E,""))</f>
        <v/>
      </c>
      <c r="D1180" s="20" t="str">
        <f>IF($A1180="","",_xlfn.XLOOKUP($A1180,HC!$A:$A,HC!$D:$D,""))</f>
        <v/>
      </c>
      <c r="E1180" s="68" t="str">
        <f>IF(OR($A1180="",$AE$3=""),"",IFERROR(IF(ISBLANK(INDEX('Agents Shift'!$F:$S,MATCH($A1180,'Agents Shift'!$B:$B,0),$AE$3)),"",INDEX('Agents Shift'!$F:$S,MATCH($A1180,'Agents Shift'!$B:$B,0),$AE$3)),""))</f>
        <v/>
      </c>
      <c r="F1180" s="68" t="str">
        <f>IF(OR($A1180="",$AE$3=""),"",IFERROR(IF(ISBLANK(INDEX('Agents Shift'!$F:$S,MATCH($A1180,'Agents Shift'!$B:$B,0),$AE$3+1)),"",INDEX('Agents Shift'!$F:$S,MATCH($A1180,'Agents Shift'!$B:$B,0),$AE$3+1)),""))</f>
        <v/>
      </c>
      <c r="G1180" s="20" t="str">
        <f>IF($A1180="","",_xlfn.XLOOKUP($A1180,HC!$A:$A,HC!$C:$C,""))</f>
        <v/>
      </c>
      <c r="H1180" s="20" t="str">
        <f t="shared" si="234"/>
        <v/>
      </c>
      <c r="I1180" s="19" t="str">
        <f t="shared" si="235"/>
        <v/>
      </c>
      <c r="J1180" s="19" t="str">
        <f>IF(OR($A1180="",$H1180=""),"",IF($H1180="Not in Web Tool","Unmatched",_xlfn.XLOOKUP($H1180,'RAW Data'!$E:$E,'RAW Data'!$F:$F,"Unmapped")))</f>
        <v/>
      </c>
      <c r="K1180" s="19" t="str">
        <f t="shared" si="236"/>
        <v/>
      </c>
      <c r="M1180" s="21" t="str">
        <f t="shared" si="237"/>
        <v/>
      </c>
      <c r="N1180" s="21" t="str">
        <f t="shared" si="238"/>
        <v/>
      </c>
      <c r="P1180" s="22"/>
      <c r="Q1180" s="23">
        <v>1176</v>
      </c>
      <c r="R1180" s="23" t="str">
        <f>IF($C$3="Live Paste",IF($P1180="","",$P1180&amp;""),IF($AD$3="","",INDEX('Extraction History'!$A$3:$DT$9102,$Q1180,$AD$3)&amp;""))</f>
        <v/>
      </c>
      <c r="S1180" s="23">
        <f t="shared" si="245"/>
        <v>7053</v>
      </c>
      <c r="T1180" s="23" t="str">
        <f t="shared" si="239"/>
        <v/>
      </c>
      <c r="U1180" s="23" t="str">
        <f t="shared" si="240"/>
        <v/>
      </c>
      <c r="V1180" s="24" t="str">
        <f t="shared" si="241"/>
        <v/>
      </c>
      <c r="W1180" s="23">
        <f t="shared" si="246"/>
        <v>7054</v>
      </c>
      <c r="X1180" s="23" t="str">
        <f t="shared" si="242"/>
        <v/>
      </c>
      <c r="Y1180" s="23" t="str">
        <f t="shared" si="243"/>
        <v/>
      </c>
      <c r="Z1180" s="23" t="str">
        <f t="shared" si="244"/>
        <v/>
      </c>
      <c r="AA1180" s="25" t="str">
        <f>IF($U1180="","",IF(COUNTIF(HC!$C:$C,$U1180)&gt;0,"Y",IF(COUNTIF($U$5:$U1180,$U1180)=1,"N","dup")))</f>
        <v/>
      </c>
    </row>
    <row r="1181" spans="1:27" x14ac:dyDescent="0.3">
      <c r="A1181" s="19" t="str">
        <f>IF(INDEX('Agents Shift'!$B:$B,ROW())="","",INDEX('Agents Shift'!$B:$B,ROW()))</f>
        <v/>
      </c>
      <c r="B1181" s="20" t="str">
        <f>IF($A1181="","",_xlfn.XLOOKUP($A1181,HC!$A:$A,HC!$B:$B,""))</f>
        <v/>
      </c>
      <c r="C1181" s="19" t="str">
        <f>IF($A1181="","",_xlfn.XLOOKUP($A1181,HC!$A:$A,HC!$E:$E,""))</f>
        <v/>
      </c>
      <c r="D1181" s="20" t="str">
        <f>IF($A1181="","",_xlfn.XLOOKUP($A1181,HC!$A:$A,HC!$D:$D,""))</f>
        <v/>
      </c>
      <c r="E1181" s="68" t="str">
        <f>IF(OR($A1181="",$AE$3=""),"",IFERROR(IF(ISBLANK(INDEX('Agents Shift'!$F:$S,MATCH($A1181,'Agents Shift'!$B:$B,0),$AE$3)),"",INDEX('Agents Shift'!$F:$S,MATCH($A1181,'Agents Shift'!$B:$B,0),$AE$3)),""))</f>
        <v/>
      </c>
      <c r="F1181" s="68" t="str">
        <f>IF(OR($A1181="",$AE$3=""),"",IFERROR(IF(ISBLANK(INDEX('Agents Shift'!$F:$S,MATCH($A1181,'Agents Shift'!$B:$B,0),$AE$3+1)),"",INDEX('Agents Shift'!$F:$S,MATCH($A1181,'Agents Shift'!$B:$B,0),$AE$3+1)),""))</f>
        <v/>
      </c>
      <c r="G1181" s="20" t="str">
        <f>IF($A1181="","",_xlfn.XLOOKUP($A1181,HC!$A:$A,HC!$C:$C,""))</f>
        <v/>
      </c>
      <c r="H1181" s="20" t="str">
        <f t="shared" si="234"/>
        <v/>
      </c>
      <c r="I1181" s="19" t="str">
        <f t="shared" si="235"/>
        <v/>
      </c>
      <c r="J1181" s="19" t="str">
        <f>IF(OR($A1181="",$H1181=""),"",IF($H1181="Not in Web Tool","Unmatched",_xlfn.XLOOKUP($H1181,'RAW Data'!$E:$E,'RAW Data'!$F:$F,"Unmapped")))</f>
        <v/>
      </c>
      <c r="K1181" s="19" t="str">
        <f t="shared" si="236"/>
        <v/>
      </c>
      <c r="M1181" s="21" t="str">
        <f t="shared" si="237"/>
        <v/>
      </c>
      <c r="N1181" s="21" t="str">
        <f t="shared" si="238"/>
        <v/>
      </c>
      <c r="P1181" s="22"/>
      <c r="Q1181" s="23">
        <v>1177</v>
      </c>
      <c r="R1181" s="23" t="str">
        <f>IF($C$3="Live Paste",IF($P1181="","",$P1181&amp;""),IF($AD$3="","",INDEX('Extraction History'!$A$3:$DT$9102,$Q1181,$AD$3)&amp;""))</f>
        <v/>
      </c>
      <c r="S1181" s="23">
        <f t="shared" si="245"/>
        <v>7059</v>
      </c>
      <c r="T1181" s="23" t="str">
        <f t="shared" si="239"/>
        <v/>
      </c>
      <c r="U1181" s="23" t="str">
        <f t="shared" si="240"/>
        <v/>
      </c>
      <c r="V1181" s="24" t="str">
        <f t="shared" si="241"/>
        <v/>
      </c>
      <c r="W1181" s="23">
        <f t="shared" si="246"/>
        <v>7060</v>
      </c>
      <c r="X1181" s="23" t="str">
        <f t="shared" si="242"/>
        <v/>
      </c>
      <c r="Y1181" s="23" t="str">
        <f t="shared" si="243"/>
        <v/>
      </c>
      <c r="Z1181" s="23" t="str">
        <f t="shared" si="244"/>
        <v/>
      </c>
      <c r="AA1181" s="25" t="str">
        <f>IF($U1181="","",IF(COUNTIF(HC!$C:$C,$U1181)&gt;0,"Y",IF(COUNTIF($U$5:$U1181,$U1181)=1,"N","dup")))</f>
        <v/>
      </c>
    </row>
    <row r="1182" spans="1:27" x14ac:dyDescent="0.3">
      <c r="A1182" s="19" t="str">
        <f>IF(INDEX('Agents Shift'!$B:$B,ROW())="","",INDEX('Agents Shift'!$B:$B,ROW()))</f>
        <v/>
      </c>
      <c r="B1182" s="20" t="str">
        <f>IF($A1182="","",_xlfn.XLOOKUP($A1182,HC!$A:$A,HC!$B:$B,""))</f>
        <v/>
      </c>
      <c r="C1182" s="19" t="str">
        <f>IF($A1182="","",_xlfn.XLOOKUP($A1182,HC!$A:$A,HC!$E:$E,""))</f>
        <v/>
      </c>
      <c r="D1182" s="20" t="str">
        <f>IF($A1182="","",_xlfn.XLOOKUP($A1182,HC!$A:$A,HC!$D:$D,""))</f>
        <v/>
      </c>
      <c r="E1182" s="68" t="str">
        <f>IF(OR($A1182="",$AE$3=""),"",IFERROR(IF(ISBLANK(INDEX('Agents Shift'!$F:$S,MATCH($A1182,'Agents Shift'!$B:$B,0),$AE$3)),"",INDEX('Agents Shift'!$F:$S,MATCH($A1182,'Agents Shift'!$B:$B,0),$AE$3)),""))</f>
        <v/>
      </c>
      <c r="F1182" s="68" t="str">
        <f>IF(OR($A1182="",$AE$3=""),"",IFERROR(IF(ISBLANK(INDEX('Agents Shift'!$F:$S,MATCH($A1182,'Agents Shift'!$B:$B,0),$AE$3+1)),"",INDEX('Agents Shift'!$F:$S,MATCH($A1182,'Agents Shift'!$B:$B,0),$AE$3+1)),""))</f>
        <v/>
      </c>
      <c r="G1182" s="20" t="str">
        <f>IF($A1182="","",_xlfn.XLOOKUP($A1182,HC!$A:$A,HC!$C:$C,""))</f>
        <v/>
      </c>
      <c r="H1182" s="20" t="str">
        <f t="shared" si="234"/>
        <v/>
      </c>
      <c r="I1182" s="19" t="str">
        <f t="shared" si="235"/>
        <v/>
      </c>
      <c r="J1182" s="19" t="str">
        <f>IF(OR($A1182="",$H1182=""),"",IF($H1182="Not in Web Tool","Unmatched",_xlfn.XLOOKUP($H1182,'RAW Data'!$E:$E,'RAW Data'!$F:$F,"Unmapped")))</f>
        <v/>
      </c>
      <c r="K1182" s="19" t="str">
        <f t="shared" si="236"/>
        <v/>
      </c>
      <c r="M1182" s="21" t="str">
        <f t="shared" si="237"/>
        <v/>
      </c>
      <c r="N1182" s="21" t="str">
        <f t="shared" si="238"/>
        <v/>
      </c>
      <c r="P1182" s="22"/>
      <c r="Q1182" s="23">
        <v>1178</v>
      </c>
      <c r="R1182" s="23" t="str">
        <f>IF($C$3="Live Paste",IF($P1182="","",$P1182&amp;""),IF($AD$3="","",INDEX('Extraction History'!$A$3:$DT$9102,$Q1182,$AD$3)&amp;""))</f>
        <v/>
      </c>
      <c r="S1182" s="23">
        <f t="shared" si="245"/>
        <v>7065</v>
      </c>
      <c r="T1182" s="23" t="str">
        <f t="shared" si="239"/>
        <v/>
      </c>
      <c r="U1182" s="23" t="str">
        <f t="shared" si="240"/>
        <v/>
      </c>
      <c r="V1182" s="24" t="str">
        <f t="shared" si="241"/>
        <v/>
      </c>
      <c r="W1182" s="23">
        <f t="shared" si="246"/>
        <v>7066</v>
      </c>
      <c r="X1182" s="23" t="str">
        <f t="shared" si="242"/>
        <v/>
      </c>
      <c r="Y1182" s="23" t="str">
        <f t="shared" si="243"/>
        <v/>
      </c>
      <c r="Z1182" s="23" t="str">
        <f t="shared" si="244"/>
        <v/>
      </c>
      <c r="AA1182" s="25" t="str">
        <f>IF($U1182="","",IF(COUNTIF(HC!$C:$C,$U1182)&gt;0,"Y",IF(COUNTIF($U$5:$U1182,$U1182)=1,"N","dup")))</f>
        <v/>
      </c>
    </row>
    <row r="1183" spans="1:27" x14ac:dyDescent="0.3">
      <c r="A1183" s="19" t="str">
        <f>IF(INDEX('Agents Shift'!$B:$B,ROW())="","",INDEX('Agents Shift'!$B:$B,ROW()))</f>
        <v/>
      </c>
      <c r="B1183" s="20" t="str">
        <f>IF($A1183="","",_xlfn.XLOOKUP($A1183,HC!$A:$A,HC!$B:$B,""))</f>
        <v/>
      </c>
      <c r="C1183" s="19" t="str">
        <f>IF($A1183="","",_xlfn.XLOOKUP($A1183,HC!$A:$A,HC!$E:$E,""))</f>
        <v/>
      </c>
      <c r="D1183" s="20" t="str">
        <f>IF($A1183="","",_xlfn.XLOOKUP($A1183,HC!$A:$A,HC!$D:$D,""))</f>
        <v/>
      </c>
      <c r="E1183" s="68" t="str">
        <f>IF(OR($A1183="",$AE$3=""),"",IFERROR(IF(ISBLANK(INDEX('Agents Shift'!$F:$S,MATCH($A1183,'Agents Shift'!$B:$B,0),$AE$3)),"",INDEX('Agents Shift'!$F:$S,MATCH($A1183,'Agents Shift'!$B:$B,0),$AE$3)),""))</f>
        <v/>
      </c>
      <c r="F1183" s="68" t="str">
        <f>IF(OR($A1183="",$AE$3=""),"",IFERROR(IF(ISBLANK(INDEX('Agents Shift'!$F:$S,MATCH($A1183,'Agents Shift'!$B:$B,0),$AE$3+1)),"",INDEX('Agents Shift'!$F:$S,MATCH($A1183,'Agents Shift'!$B:$B,0),$AE$3+1)),""))</f>
        <v/>
      </c>
      <c r="G1183" s="20" t="str">
        <f>IF($A1183="","",_xlfn.XLOOKUP($A1183,HC!$A:$A,HC!$C:$C,""))</f>
        <v/>
      </c>
      <c r="H1183" s="20" t="str">
        <f t="shared" si="234"/>
        <v/>
      </c>
      <c r="I1183" s="19" t="str">
        <f t="shared" si="235"/>
        <v/>
      </c>
      <c r="J1183" s="19" t="str">
        <f>IF(OR($A1183="",$H1183=""),"",IF($H1183="Not in Web Tool","Unmatched",_xlfn.XLOOKUP($H1183,'RAW Data'!$E:$E,'RAW Data'!$F:$F,"Unmapped")))</f>
        <v/>
      </c>
      <c r="K1183" s="19" t="str">
        <f t="shared" si="236"/>
        <v/>
      </c>
      <c r="M1183" s="21" t="str">
        <f t="shared" si="237"/>
        <v/>
      </c>
      <c r="N1183" s="21" t="str">
        <f t="shared" si="238"/>
        <v/>
      </c>
      <c r="P1183" s="22"/>
      <c r="Q1183" s="23">
        <v>1179</v>
      </c>
      <c r="R1183" s="23" t="str">
        <f>IF($C$3="Live Paste",IF($P1183="","",$P1183&amp;""),IF($AD$3="","",INDEX('Extraction History'!$A$3:$DT$9102,$Q1183,$AD$3)&amp;""))</f>
        <v/>
      </c>
      <c r="S1183" s="23">
        <f t="shared" si="245"/>
        <v>7071</v>
      </c>
      <c r="T1183" s="23" t="str">
        <f t="shared" si="239"/>
        <v/>
      </c>
      <c r="U1183" s="23" t="str">
        <f t="shared" si="240"/>
        <v/>
      </c>
      <c r="V1183" s="24" t="str">
        <f t="shared" si="241"/>
        <v/>
      </c>
      <c r="W1183" s="23">
        <f t="shared" si="246"/>
        <v>7072</v>
      </c>
      <c r="X1183" s="23" t="str">
        <f t="shared" si="242"/>
        <v/>
      </c>
      <c r="Y1183" s="23" t="str">
        <f t="shared" si="243"/>
        <v/>
      </c>
      <c r="Z1183" s="23" t="str">
        <f t="shared" si="244"/>
        <v/>
      </c>
      <c r="AA1183" s="25" t="str">
        <f>IF($U1183="","",IF(COUNTIF(HC!$C:$C,$U1183)&gt;0,"Y",IF(COUNTIF($U$5:$U1183,$U1183)=1,"N","dup")))</f>
        <v/>
      </c>
    </row>
    <row r="1184" spans="1:27" x14ac:dyDescent="0.3">
      <c r="A1184" s="19" t="str">
        <f>IF(INDEX('Agents Shift'!$B:$B,ROW())="","",INDEX('Agents Shift'!$B:$B,ROW()))</f>
        <v/>
      </c>
      <c r="B1184" s="20" t="str">
        <f>IF($A1184="","",_xlfn.XLOOKUP($A1184,HC!$A:$A,HC!$B:$B,""))</f>
        <v/>
      </c>
      <c r="C1184" s="19" t="str">
        <f>IF($A1184="","",_xlfn.XLOOKUP($A1184,HC!$A:$A,HC!$E:$E,""))</f>
        <v/>
      </c>
      <c r="D1184" s="20" t="str">
        <f>IF($A1184="","",_xlfn.XLOOKUP($A1184,HC!$A:$A,HC!$D:$D,""))</f>
        <v/>
      </c>
      <c r="E1184" s="68" t="str">
        <f>IF(OR($A1184="",$AE$3=""),"",IFERROR(IF(ISBLANK(INDEX('Agents Shift'!$F:$S,MATCH($A1184,'Agents Shift'!$B:$B,0),$AE$3)),"",INDEX('Agents Shift'!$F:$S,MATCH($A1184,'Agents Shift'!$B:$B,0),$AE$3)),""))</f>
        <v/>
      </c>
      <c r="F1184" s="68" t="str">
        <f>IF(OR($A1184="",$AE$3=""),"",IFERROR(IF(ISBLANK(INDEX('Agents Shift'!$F:$S,MATCH($A1184,'Agents Shift'!$B:$B,0),$AE$3+1)),"",INDEX('Agents Shift'!$F:$S,MATCH($A1184,'Agents Shift'!$B:$B,0),$AE$3+1)),""))</f>
        <v/>
      </c>
      <c r="G1184" s="20" t="str">
        <f>IF($A1184="","",_xlfn.XLOOKUP($A1184,HC!$A:$A,HC!$C:$C,""))</f>
        <v/>
      </c>
      <c r="H1184" s="20" t="str">
        <f t="shared" si="234"/>
        <v/>
      </c>
      <c r="I1184" s="19" t="str">
        <f t="shared" si="235"/>
        <v/>
      </c>
      <c r="J1184" s="19" t="str">
        <f>IF(OR($A1184="",$H1184=""),"",IF($H1184="Not in Web Tool","Unmatched",_xlfn.XLOOKUP($H1184,'RAW Data'!$E:$E,'RAW Data'!$F:$F,"Unmapped")))</f>
        <v/>
      </c>
      <c r="K1184" s="19" t="str">
        <f t="shared" si="236"/>
        <v/>
      </c>
      <c r="M1184" s="21" t="str">
        <f t="shared" si="237"/>
        <v/>
      </c>
      <c r="N1184" s="21" t="str">
        <f t="shared" si="238"/>
        <v/>
      </c>
      <c r="P1184" s="22"/>
      <c r="Q1184" s="23">
        <v>1180</v>
      </c>
      <c r="R1184" s="23" t="str">
        <f>IF($C$3="Live Paste",IF($P1184="","",$P1184&amp;""),IF($AD$3="","",INDEX('Extraction History'!$A$3:$DT$9102,$Q1184,$AD$3)&amp;""))</f>
        <v/>
      </c>
      <c r="S1184" s="23">
        <f t="shared" si="245"/>
        <v>7077</v>
      </c>
      <c r="T1184" s="23" t="str">
        <f t="shared" si="239"/>
        <v/>
      </c>
      <c r="U1184" s="23" t="str">
        <f t="shared" si="240"/>
        <v/>
      </c>
      <c r="V1184" s="24" t="str">
        <f t="shared" si="241"/>
        <v/>
      </c>
      <c r="W1184" s="23">
        <f t="shared" si="246"/>
        <v>7078</v>
      </c>
      <c r="X1184" s="23" t="str">
        <f t="shared" si="242"/>
        <v/>
      </c>
      <c r="Y1184" s="23" t="str">
        <f t="shared" si="243"/>
        <v/>
      </c>
      <c r="Z1184" s="23" t="str">
        <f t="shared" si="244"/>
        <v/>
      </c>
      <c r="AA1184" s="25" t="str">
        <f>IF($U1184="","",IF(COUNTIF(HC!$C:$C,$U1184)&gt;0,"Y",IF(COUNTIF($U$5:$U1184,$U1184)=1,"N","dup")))</f>
        <v/>
      </c>
    </row>
    <row r="1185" spans="1:27" x14ac:dyDescent="0.3">
      <c r="A1185" s="19" t="str">
        <f>IF(INDEX('Agents Shift'!$B:$B,ROW())="","",INDEX('Agents Shift'!$B:$B,ROW()))</f>
        <v/>
      </c>
      <c r="B1185" s="20" t="str">
        <f>IF($A1185="","",_xlfn.XLOOKUP($A1185,HC!$A:$A,HC!$B:$B,""))</f>
        <v/>
      </c>
      <c r="C1185" s="19" t="str">
        <f>IF($A1185="","",_xlfn.XLOOKUP($A1185,HC!$A:$A,HC!$E:$E,""))</f>
        <v/>
      </c>
      <c r="D1185" s="20" t="str">
        <f>IF($A1185="","",_xlfn.XLOOKUP($A1185,HC!$A:$A,HC!$D:$D,""))</f>
        <v/>
      </c>
      <c r="E1185" s="68" t="str">
        <f>IF(OR($A1185="",$AE$3=""),"",IFERROR(IF(ISBLANK(INDEX('Agents Shift'!$F:$S,MATCH($A1185,'Agents Shift'!$B:$B,0),$AE$3)),"",INDEX('Agents Shift'!$F:$S,MATCH($A1185,'Agents Shift'!$B:$B,0),$AE$3)),""))</f>
        <v/>
      </c>
      <c r="F1185" s="68" t="str">
        <f>IF(OR($A1185="",$AE$3=""),"",IFERROR(IF(ISBLANK(INDEX('Agents Shift'!$F:$S,MATCH($A1185,'Agents Shift'!$B:$B,0),$AE$3+1)),"",INDEX('Agents Shift'!$F:$S,MATCH($A1185,'Agents Shift'!$B:$B,0),$AE$3+1)),""))</f>
        <v/>
      </c>
      <c r="G1185" s="20" t="str">
        <f>IF($A1185="","",_xlfn.XLOOKUP($A1185,HC!$A:$A,HC!$C:$C,""))</f>
        <v/>
      </c>
      <c r="H1185" s="20" t="str">
        <f t="shared" si="234"/>
        <v/>
      </c>
      <c r="I1185" s="19" t="str">
        <f t="shared" si="235"/>
        <v/>
      </c>
      <c r="J1185" s="19" t="str">
        <f>IF(OR($A1185="",$H1185=""),"",IF($H1185="Not in Web Tool","Unmatched",_xlfn.XLOOKUP($H1185,'RAW Data'!$E:$E,'RAW Data'!$F:$F,"Unmapped")))</f>
        <v/>
      </c>
      <c r="K1185" s="19" t="str">
        <f t="shared" si="236"/>
        <v/>
      </c>
      <c r="M1185" s="21" t="str">
        <f t="shared" si="237"/>
        <v/>
      </c>
      <c r="N1185" s="21" t="str">
        <f t="shared" si="238"/>
        <v/>
      </c>
      <c r="P1185" s="22"/>
      <c r="Q1185" s="23">
        <v>1181</v>
      </c>
      <c r="R1185" s="23" t="str">
        <f>IF($C$3="Live Paste",IF($P1185="","",$P1185&amp;""),IF($AD$3="","",INDEX('Extraction History'!$A$3:$DT$9102,$Q1185,$AD$3)&amp;""))</f>
        <v/>
      </c>
      <c r="S1185" s="23">
        <f t="shared" si="245"/>
        <v>7083</v>
      </c>
      <c r="T1185" s="23" t="str">
        <f t="shared" si="239"/>
        <v/>
      </c>
      <c r="U1185" s="23" t="str">
        <f t="shared" si="240"/>
        <v/>
      </c>
      <c r="V1185" s="24" t="str">
        <f t="shared" si="241"/>
        <v/>
      </c>
      <c r="W1185" s="23">
        <f t="shared" si="246"/>
        <v>7084</v>
      </c>
      <c r="X1185" s="23" t="str">
        <f t="shared" si="242"/>
        <v/>
      </c>
      <c r="Y1185" s="23" t="str">
        <f t="shared" si="243"/>
        <v/>
      </c>
      <c r="Z1185" s="23" t="str">
        <f t="shared" si="244"/>
        <v/>
      </c>
      <c r="AA1185" s="25" t="str">
        <f>IF($U1185="","",IF(COUNTIF(HC!$C:$C,$U1185)&gt;0,"Y",IF(COUNTIF($U$5:$U1185,$U1185)=1,"N","dup")))</f>
        <v/>
      </c>
    </row>
    <row r="1186" spans="1:27" x14ac:dyDescent="0.3">
      <c r="A1186" s="19" t="str">
        <f>IF(INDEX('Agents Shift'!$B:$B,ROW())="","",INDEX('Agents Shift'!$B:$B,ROW()))</f>
        <v/>
      </c>
      <c r="B1186" s="20" t="str">
        <f>IF($A1186="","",_xlfn.XLOOKUP($A1186,HC!$A:$A,HC!$B:$B,""))</f>
        <v/>
      </c>
      <c r="C1186" s="19" t="str">
        <f>IF($A1186="","",_xlfn.XLOOKUP($A1186,HC!$A:$A,HC!$E:$E,""))</f>
        <v/>
      </c>
      <c r="D1186" s="20" t="str">
        <f>IF($A1186="","",_xlfn.XLOOKUP($A1186,HC!$A:$A,HC!$D:$D,""))</f>
        <v/>
      </c>
      <c r="E1186" s="68" t="str">
        <f>IF(OR($A1186="",$AE$3=""),"",IFERROR(IF(ISBLANK(INDEX('Agents Shift'!$F:$S,MATCH($A1186,'Agents Shift'!$B:$B,0),$AE$3)),"",INDEX('Agents Shift'!$F:$S,MATCH($A1186,'Agents Shift'!$B:$B,0),$AE$3)),""))</f>
        <v/>
      </c>
      <c r="F1186" s="68" t="str">
        <f>IF(OR($A1186="",$AE$3=""),"",IFERROR(IF(ISBLANK(INDEX('Agents Shift'!$F:$S,MATCH($A1186,'Agents Shift'!$B:$B,0),$AE$3+1)),"",INDEX('Agents Shift'!$F:$S,MATCH($A1186,'Agents Shift'!$B:$B,0),$AE$3+1)),""))</f>
        <v/>
      </c>
      <c r="G1186" s="20" t="str">
        <f>IF($A1186="","",_xlfn.XLOOKUP($A1186,HC!$A:$A,HC!$C:$C,""))</f>
        <v/>
      </c>
      <c r="H1186" s="20" t="str">
        <f t="shared" si="234"/>
        <v/>
      </c>
      <c r="I1186" s="19" t="str">
        <f t="shared" si="235"/>
        <v/>
      </c>
      <c r="J1186" s="19" t="str">
        <f>IF(OR($A1186="",$H1186=""),"",IF($H1186="Not in Web Tool","Unmatched",_xlfn.XLOOKUP($H1186,'RAW Data'!$E:$E,'RAW Data'!$F:$F,"Unmapped")))</f>
        <v/>
      </c>
      <c r="K1186" s="19" t="str">
        <f t="shared" si="236"/>
        <v/>
      </c>
      <c r="M1186" s="21" t="str">
        <f t="shared" si="237"/>
        <v/>
      </c>
      <c r="N1186" s="21" t="str">
        <f t="shared" si="238"/>
        <v/>
      </c>
      <c r="P1186" s="22"/>
      <c r="Q1186" s="23">
        <v>1182</v>
      </c>
      <c r="R1186" s="23" t="str">
        <f>IF($C$3="Live Paste",IF($P1186="","",$P1186&amp;""),IF($AD$3="","",INDEX('Extraction History'!$A$3:$DT$9102,$Q1186,$AD$3)&amp;""))</f>
        <v/>
      </c>
      <c r="S1186" s="23">
        <f t="shared" si="245"/>
        <v>7089</v>
      </c>
      <c r="T1186" s="23" t="str">
        <f t="shared" si="239"/>
        <v/>
      </c>
      <c r="U1186" s="23" t="str">
        <f t="shared" si="240"/>
        <v/>
      </c>
      <c r="V1186" s="24" t="str">
        <f t="shared" si="241"/>
        <v/>
      </c>
      <c r="W1186" s="23">
        <f t="shared" si="246"/>
        <v>7090</v>
      </c>
      <c r="X1186" s="23" t="str">
        <f t="shared" si="242"/>
        <v/>
      </c>
      <c r="Y1186" s="23" t="str">
        <f t="shared" si="243"/>
        <v/>
      </c>
      <c r="Z1186" s="23" t="str">
        <f t="shared" si="244"/>
        <v/>
      </c>
      <c r="AA1186" s="25" t="str">
        <f>IF($U1186="","",IF(COUNTIF(HC!$C:$C,$U1186)&gt;0,"Y",IF(COUNTIF($U$5:$U1186,$U1186)=1,"N","dup")))</f>
        <v/>
      </c>
    </row>
    <row r="1187" spans="1:27" x14ac:dyDescent="0.3">
      <c r="A1187" s="19" t="str">
        <f>IF(INDEX('Agents Shift'!$B:$B,ROW())="","",INDEX('Agents Shift'!$B:$B,ROW()))</f>
        <v/>
      </c>
      <c r="B1187" s="20" t="str">
        <f>IF($A1187="","",_xlfn.XLOOKUP($A1187,HC!$A:$A,HC!$B:$B,""))</f>
        <v/>
      </c>
      <c r="C1187" s="19" t="str">
        <f>IF($A1187="","",_xlfn.XLOOKUP($A1187,HC!$A:$A,HC!$E:$E,""))</f>
        <v/>
      </c>
      <c r="D1187" s="20" t="str">
        <f>IF($A1187="","",_xlfn.XLOOKUP($A1187,HC!$A:$A,HC!$D:$D,""))</f>
        <v/>
      </c>
      <c r="E1187" s="68" t="str">
        <f>IF(OR($A1187="",$AE$3=""),"",IFERROR(IF(ISBLANK(INDEX('Agents Shift'!$F:$S,MATCH($A1187,'Agents Shift'!$B:$B,0),$AE$3)),"",INDEX('Agents Shift'!$F:$S,MATCH($A1187,'Agents Shift'!$B:$B,0),$AE$3)),""))</f>
        <v/>
      </c>
      <c r="F1187" s="68" t="str">
        <f>IF(OR($A1187="",$AE$3=""),"",IFERROR(IF(ISBLANK(INDEX('Agents Shift'!$F:$S,MATCH($A1187,'Agents Shift'!$B:$B,0),$AE$3+1)),"",INDEX('Agents Shift'!$F:$S,MATCH($A1187,'Agents Shift'!$B:$B,0),$AE$3+1)),""))</f>
        <v/>
      </c>
      <c r="G1187" s="20" t="str">
        <f>IF($A1187="","",_xlfn.XLOOKUP($A1187,HC!$A:$A,HC!$C:$C,""))</f>
        <v/>
      </c>
      <c r="H1187" s="20" t="str">
        <f t="shared" si="234"/>
        <v/>
      </c>
      <c r="I1187" s="19" t="str">
        <f t="shared" si="235"/>
        <v/>
      </c>
      <c r="J1187" s="19" t="str">
        <f>IF(OR($A1187="",$H1187=""),"",IF($H1187="Not in Web Tool","Unmatched",_xlfn.XLOOKUP($H1187,'RAW Data'!$E:$E,'RAW Data'!$F:$F,"Unmapped")))</f>
        <v/>
      </c>
      <c r="K1187" s="19" t="str">
        <f t="shared" si="236"/>
        <v/>
      </c>
      <c r="M1187" s="21" t="str">
        <f t="shared" si="237"/>
        <v/>
      </c>
      <c r="N1187" s="21" t="str">
        <f t="shared" si="238"/>
        <v/>
      </c>
      <c r="P1187" s="22"/>
      <c r="Q1187" s="23">
        <v>1183</v>
      </c>
      <c r="R1187" s="23" t="str">
        <f>IF($C$3="Live Paste",IF($P1187="","",$P1187&amp;""),IF($AD$3="","",INDEX('Extraction History'!$A$3:$DT$9102,$Q1187,$AD$3)&amp;""))</f>
        <v/>
      </c>
      <c r="S1187" s="23">
        <f t="shared" si="245"/>
        <v>7095</v>
      </c>
      <c r="T1187" s="23" t="str">
        <f t="shared" si="239"/>
        <v/>
      </c>
      <c r="U1187" s="23" t="str">
        <f t="shared" si="240"/>
        <v/>
      </c>
      <c r="V1187" s="24" t="str">
        <f t="shared" si="241"/>
        <v/>
      </c>
      <c r="W1187" s="23">
        <f t="shared" si="246"/>
        <v>7096</v>
      </c>
      <c r="X1187" s="23" t="str">
        <f t="shared" si="242"/>
        <v/>
      </c>
      <c r="Y1187" s="23" t="str">
        <f t="shared" si="243"/>
        <v/>
      </c>
      <c r="Z1187" s="23" t="str">
        <f t="shared" si="244"/>
        <v/>
      </c>
      <c r="AA1187" s="25" t="str">
        <f>IF($U1187="","",IF(COUNTIF(HC!$C:$C,$U1187)&gt;0,"Y",IF(COUNTIF($U$5:$U1187,$U1187)=1,"N","dup")))</f>
        <v/>
      </c>
    </row>
    <row r="1188" spans="1:27" x14ac:dyDescent="0.3">
      <c r="A1188" s="19" t="str">
        <f>IF(INDEX('Agents Shift'!$B:$B,ROW())="","",INDEX('Agents Shift'!$B:$B,ROW()))</f>
        <v/>
      </c>
      <c r="B1188" s="20" t="str">
        <f>IF($A1188="","",_xlfn.XLOOKUP($A1188,HC!$A:$A,HC!$B:$B,""))</f>
        <v/>
      </c>
      <c r="C1188" s="19" t="str">
        <f>IF($A1188="","",_xlfn.XLOOKUP($A1188,HC!$A:$A,HC!$E:$E,""))</f>
        <v/>
      </c>
      <c r="D1188" s="20" t="str">
        <f>IF($A1188="","",_xlfn.XLOOKUP($A1188,HC!$A:$A,HC!$D:$D,""))</f>
        <v/>
      </c>
      <c r="E1188" s="68" t="str">
        <f>IF(OR($A1188="",$AE$3=""),"",IFERROR(IF(ISBLANK(INDEX('Agents Shift'!$F:$S,MATCH($A1188,'Agents Shift'!$B:$B,0),$AE$3)),"",INDEX('Agents Shift'!$F:$S,MATCH($A1188,'Agents Shift'!$B:$B,0),$AE$3)),""))</f>
        <v/>
      </c>
      <c r="F1188" s="68" t="str">
        <f>IF(OR($A1188="",$AE$3=""),"",IFERROR(IF(ISBLANK(INDEX('Agents Shift'!$F:$S,MATCH($A1188,'Agents Shift'!$B:$B,0),$AE$3+1)),"",INDEX('Agents Shift'!$F:$S,MATCH($A1188,'Agents Shift'!$B:$B,0),$AE$3+1)),""))</f>
        <v/>
      </c>
      <c r="G1188" s="20" t="str">
        <f>IF($A1188="","",_xlfn.XLOOKUP($A1188,HC!$A:$A,HC!$C:$C,""))</f>
        <v/>
      </c>
      <c r="H1188" s="20" t="str">
        <f t="shared" si="234"/>
        <v/>
      </c>
      <c r="I1188" s="19" t="str">
        <f t="shared" si="235"/>
        <v/>
      </c>
      <c r="J1188" s="19" t="str">
        <f>IF(OR($A1188="",$H1188=""),"",IF($H1188="Not in Web Tool","Unmatched",_xlfn.XLOOKUP($H1188,'RAW Data'!$E:$E,'RAW Data'!$F:$F,"Unmapped")))</f>
        <v/>
      </c>
      <c r="K1188" s="19" t="str">
        <f t="shared" si="236"/>
        <v/>
      </c>
      <c r="M1188" s="21" t="str">
        <f t="shared" si="237"/>
        <v/>
      </c>
      <c r="N1188" s="21" t="str">
        <f t="shared" si="238"/>
        <v/>
      </c>
      <c r="P1188" s="22"/>
      <c r="Q1188" s="23">
        <v>1184</v>
      </c>
      <c r="R1188" s="23" t="str">
        <f>IF($C$3="Live Paste",IF($P1188="","",$P1188&amp;""),IF($AD$3="","",INDEX('Extraction History'!$A$3:$DT$9102,$Q1188,$AD$3)&amp;""))</f>
        <v/>
      </c>
      <c r="S1188" s="23">
        <f t="shared" si="245"/>
        <v>7101</v>
      </c>
      <c r="T1188" s="23" t="str">
        <f t="shared" si="239"/>
        <v/>
      </c>
      <c r="U1188" s="23" t="str">
        <f t="shared" si="240"/>
        <v/>
      </c>
      <c r="V1188" s="24" t="str">
        <f t="shared" si="241"/>
        <v/>
      </c>
      <c r="W1188" s="23">
        <f t="shared" si="246"/>
        <v>7102</v>
      </c>
      <c r="X1188" s="23" t="str">
        <f t="shared" si="242"/>
        <v/>
      </c>
      <c r="Y1188" s="23" t="str">
        <f t="shared" si="243"/>
        <v/>
      </c>
      <c r="Z1188" s="23" t="str">
        <f t="shared" si="244"/>
        <v/>
      </c>
      <c r="AA1188" s="25" t="str">
        <f>IF($U1188="","",IF(COUNTIF(HC!$C:$C,$U1188)&gt;0,"Y",IF(COUNTIF($U$5:$U1188,$U1188)=1,"N","dup")))</f>
        <v/>
      </c>
    </row>
    <row r="1189" spans="1:27" x14ac:dyDescent="0.3">
      <c r="A1189" s="19" t="str">
        <f>IF(INDEX('Agents Shift'!$B:$B,ROW())="","",INDEX('Agents Shift'!$B:$B,ROW()))</f>
        <v/>
      </c>
      <c r="B1189" s="20" t="str">
        <f>IF($A1189="","",_xlfn.XLOOKUP($A1189,HC!$A:$A,HC!$B:$B,""))</f>
        <v/>
      </c>
      <c r="C1189" s="19" t="str">
        <f>IF($A1189="","",_xlfn.XLOOKUP($A1189,HC!$A:$A,HC!$E:$E,""))</f>
        <v/>
      </c>
      <c r="D1189" s="20" t="str">
        <f>IF($A1189="","",_xlfn.XLOOKUP($A1189,HC!$A:$A,HC!$D:$D,""))</f>
        <v/>
      </c>
      <c r="E1189" s="68" t="str">
        <f>IF(OR($A1189="",$AE$3=""),"",IFERROR(IF(ISBLANK(INDEX('Agents Shift'!$F:$S,MATCH($A1189,'Agents Shift'!$B:$B,0),$AE$3)),"",INDEX('Agents Shift'!$F:$S,MATCH($A1189,'Agents Shift'!$B:$B,0),$AE$3)),""))</f>
        <v/>
      </c>
      <c r="F1189" s="68" t="str">
        <f>IF(OR($A1189="",$AE$3=""),"",IFERROR(IF(ISBLANK(INDEX('Agents Shift'!$F:$S,MATCH($A1189,'Agents Shift'!$B:$B,0),$AE$3+1)),"",INDEX('Agents Shift'!$F:$S,MATCH($A1189,'Agents Shift'!$B:$B,0),$AE$3+1)),""))</f>
        <v/>
      </c>
      <c r="G1189" s="20" t="str">
        <f>IF($A1189="","",_xlfn.XLOOKUP($A1189,HC!$A:$A,HC!$C:$C,""))</f>
        <v/>
      </c>
      <c r="H1189" s="20" t="str">
        <f t="shared" si="234"/>
        <v/>
      </c>
      <c r="I1189" s="19" t="str">
        <f t="shared" si="235"/>
        <v/>
      </c>
      <c r="J1189" s="19" t="str">
        <f>IF(OR($A1189="",$H1189=""),"",IF($H1189="Not in Web Tool","Unmatched",_xlfn.XLOOKUP($H1189,'RAW Data'!$E:$E,'RAW Data'!$F:$F,"Unmapped")))</f>
        <v/>
      </c>
      <c r="K1189" s="19" t="str">
        <f t="shared" si="236"/>
        <v/>
      </c>
      <c r="M1189" s="21" t="str">
        <f t="shared" si="237"/>
        <v/>
      </c>
      <c r="N1189" s="21" t="str">
        <f t="shared" si="238"/>
        <v/>
      </c>
      <c r="P1189" s="22"/>
      <c r="Q1189" s="23">
        <v>1185</v>
      </c>
      <c r="R1189" s="23" t="str">
        <f>IF($C$3="Live Paste",IF($P1189="","",$P1189&amp;""),IF($AD$3="","",INDEX('Extraction History'!$A$3:$DT$9102,$Q1189,$AD$3)&amp;""))</f>
        <v/>
      </c>
      <c r="S1189" s="23">
        <f t="shared" si="245"/>
        <v>7107</v>
      </c>
      <c r="T1189" s="23" t="str">
        <f t="shared" si="239"/>
        <v/>
      </c>
      <c r="U1189" s="23" t="str">
        <f t="shared" si="240"/>
        <v/>
      </c>
      <c r="V1189" s="24" t="str">
        <f t="shared" si="241"/>
        <v/>
      </c>
      <c r="W1189" s="23">
        <f t="shared" si="246"/>
        <v>7108</v>
      </c>
      <c r="X1189" s="23" t="str">
        <f t="shared" si="242"/>
        <v/>
      </c>
      <c r="Y1189" s="23" t="str">
        <f t="shared" si="243"/>
        <v/>
      </c>
      <c r="Z1189" s="23" t="str">
        <f t="shared" si="244"/>
        <v/>
      </c>
      <c r="AA1189" s="25" t="str">
        <f>IF($U1189="","",IF(COUNTIF(HC!$C:$C,$U1189)&gt;0,"Y",IF(COUNTIF($U$5:$U1189,$U1189)=1,"N","dup")))</f>
        <v/>
      </c>
    </row>
    <row r="1190" spans="1:27" x14ac:dyDescent="0.3">
      <c r="A1190" s="19" t="str">
        <f>IF(INDEX('Agents Shift'!$B:$B,ROW())="","",INDEX('Agents Shift'!$B:$B,ROW()))</f>
        <v/>
      </c>
      <c r="B1190" s="20" t="str">
        <f>IF($A1190="","",_xlfn.XLOOKUP($A1190,HC!$A:$A,HC!$B:$B,""))</f>
        <v/>
      </c>
      <c r="C1190" s="19" t="str">
        <f>IF($A1190="","",_xlfn.XLOOKUP($A1190,HC!$A:$A,HC!$E:$E,""))</f>
        <v/>
      </c>
      <c r="D1190" s="20" t="str">
        <f>IF($A1190="","",_xlfn.XLOOKUP($A1190,HC!$A:$A,HC!$D:$D,""))</f>
        <v/>
      </c>
      <c r="E1190" s="68" t="str">
        <f>IF(OR($A1190="",$AE$3=""),"",IFERROR(IF(ISBLANK(INDEX('Agents Shift'!$F:$S,MATCH($A1190,'Agents Shift'!$B:$B,0),$AE$3)),"",INDEX('Agents Shift'!$F:$S,MATCH($A1190,'Agents Shift'!$B:$B,0),$AE$3)),""))</f>
        <v/>
      </c>
      <c r="F1190" s="68" t="str">
        <f>IF(OR($A1190="",$AE$3=""),"",IFERROR(IF(ISBLANK(INDEX('Agents Shift'!$F:$S,MATCH($A1190,'Agents Shift'!$B:$B,0),$AE$3+1)),"",INDEX('Agents Shift'!$F:$S,MATCH($A1190,'Agents Shift'!$B:$B,0),$AE$3+1)),""))</f>
        <v/>
      </c>
      <c r="G1190" s="20" t="str">
        <f>IF($A1190="","",_xlfn.XLOOKUP($A1190,HC!$A:$A,HC!$C:$C,""))</f>
        <v/>
      </c>
      <c r="H1190" s="20" t="str">
        <f t="shared" si="234"/>
        <v/>
      </c>
      <c r="I1190" s="19" t="str">
        <f t="shared" si="235"/>
        <v/>
      </c>
      <c r="J1190" s="19" t="str">
        <f>IF(OR($A1190="",$H1190=""),"",IF($H1190="Not in Web Tool","Unmatched",_xlfn.XLOOKUP($H1190,'RAW Data'!$E:$E,'RAW Data'!$F:$F,"Unmapped")))</f>
        <v/>
      </c>
      <c r="K1190" s="19" t="str">
        <f t="shared" si="236"/>
        <v/>
      </c>
      <c r="M1190" s="21" t="str">
        <f t="shared" si="237"/>
        <v/>
      </c>
      <c r="N1190" s="21" t="str">
        <f t="shared" si="238"/>
        <v/>
      </c>
      <c r="P1190" s="22"/>
      <c r="Q1190" s="23">
        <v>1186</v>
      </c>
      <c r="R1190" s="23" t="str">
        <f>IF($C$3="Live Paste",IF($P1190="","",$P1190&amp;""),IF($AD$3="","",INDEX('Extraction History'!$A$3:$DT$9102,$Q1190,$AD$3)&amp;""))</f>
        <v/>
      </c>
      <c r="S1190" s="23">
        <f t="shared" si="245"/>
        <v>7113</v>
      </c>
      <c r="T1190" s="23" t="str">
        <f t="shared" si="239"/>
        <v/>
      </c>
      <c r="U1190" s="23" t="str">
        <f t="shared" si="240"/>
        <v/>
      </c>
      <c r="V1190" s="24" t="str">
        <f t="shared" si="241"/>
        <v/>
      </c>
      <c r="W1190" s="23">
        <f t="shared" si="246"/>
        <v>7114</v>
      </c>
      <c r="X1190" s="23" t="str">
        <f t="shared" si="242"/>
        <v/>
      </c>
      <c r="Y1190" s="23" t="str">
        <f t="shared" si="243"/>
        <v/>
      </c>
      <c r="Z1190" s="23" t="str">
        <f t="shared" si="244"/>
        <v/>
      </c>
      <c r="AA1190" s="25" t="str">
        <f>IF($U1190="","",IF(COUNTIF(HC!$C:$C,$U1190)&gt;0,"Y",IF(COUNTIF($U$5:$U1190,$U1190)=1,"N","dup")))</f>
        <v/>
      </c>
    </row>
    <row r="1191" spans="1:27" x14ac:dyDescent="0.3">
      <c r="A1191" s="19" t="str">
        <f>IF(INDEX('Agents Shift'!$B:$B,ROW())="","",INDEX('Agents Shift'!$B:$B,ROW()))</f>
        <v/>
      </c>
      <c r="B1191" s="20" t="str">
        <f>IF($A1191="","",_xlfn.XLOOKUP($A1191,HC!$A:$A,HC!$B:$B,""))</f>
        <v/>
      </c>
      <c r="C1191" s="19" t="str">
        <f>IF($A1191="","",_xlfn.XLOOKUP($A1191,HC!$A:$A,HC!$E:$E,""))</f>
        <v/>
      </c>
      <c r="D1191" s="20" t="str">
        <f>IF($A1191="","",_xlfn.XLOOKUP($A1191,HC!$A:$A,HC!$D:$D,""))</f>
        <v/>
      </c>
      <c r="E1191" s="68" t="str">
        <f>IF(OR($A1191="",$AE$3=""),"",IFERROR(IF(ISBLANK(INDEX('Agents Shift'!$F:$S,MATCH($A1191,'Agents Shift'!$B:$B,0),$AE$3)),"",INDEX('Agents Shift'!$F:$S,MATCH($A1191,'Agents Shift'!$B:$B,0),$AE$3)),""))</f>
        <v/>
      </c>
      <c r="F1191" s="68" t="str">
        <f>IF(OR($A1191="",$AE$3=""),"",IFERROR(IF(ISBLANK(INDEX('Agents Shift'!$F:$S,MATCH($A1191,'Agents Shift'!$B:$B,0),$AE$3+1)),"",INDEX('Agents Shift'!$F:$S,MATCH($A1191,'Agents Shift'!$B:$B,0),$AE$3+1)),""))</f>
        <v/>
      </c>
      <c r="G1191" s="20" t="str">
        <f>IF($A1191="","",_xlfn.XLOOKUP($A1191,HC!$A:$A,HC!$C:$C,""))</f>
        <v/>
      </c>
      <c r="H1191" s="20" t="str">
        <f t="shared" si="234"/>
        <v/>
      </c>
      <c r="I1191" s="19" t="str">
        <f t="shared" si="235"/>
        <v/>
      </c>
      <c r="J1191" s="19" t="str">
        <f>IF(OR($A1191="",$H1191=""),"",IF($H1191="Not in Web Tool","Unmatched",_xlfn.XLOOKUP($H1191,'RAW Data'!$E:$E,'RAW Data'!$F:$F,"Unmapped")))</f>
        <v/>
      </c>
      <c r="K1191" s="19" t="str">
        <f t="shared" si="236"/>
        <v/>
      </c>
      <c r="M1191" s="21" t="str">
        <f t="shared" si="237"/>
        <v/>
      </c>
      <c r="N1191" s="21" t="str">
        <f t="shared" si="238"/>
        <v/>
      </c>
      <c r="P1191" s="22"/>
      <c r="Q1191" s="23">
        <v>1187</v>
      </c>
      <c r="R1191" s="23" t="str">
        <f>IF($C$3="Live Paste",IF($P1191="","",$P1191&amp;""),IF($AD$3="","",INDEX('Extraction History'!$A$3:$DT$9102,$Q1191,$AD$3)&amp;""))</f>
        <v/>
      </c>
      <c r="S1191" s="23">
        <f t="shared" si="245"/>
        <v>7119</v>
      </c>
      <c r="T1191" s="23" t="str">
        <f t="shared" si="239"/>
        <v/>
      </c>
      <c r="U1191" s="23" t="str">
        <f t="shared" si="240"/>
        <v/>
      </c>
      <c r="V1191" s="24" t="str">
        <f t="shared" si="241"/>
        <v/>
      </c>
      <c r="W1191" s="23">
        <f t="shared" si="246"/>
        <v>7120</v>
      </c>
      <c r="X1191" s="23" t="str">
        <f t="shared" si="242"/>
        <v/>
      </c>
      <c r="Y1191" s="23" t="str">
        <f t="shared" si="243"/>
        <v/>
      </c>
      <c r="Z1191" s="23" t="str">
        <f t="shared" si="244"/>
        <v/>
      </c>
      <c r="AA1191" s="25" t="str">
        <f>IF($U1191="","",IF(COUNTIF(HC!$C:$C,$U1191)&gt;0,"Y",IF(COUNTIF($U$5:$U1191,$U1191)=1,"N","dup")))</f>
        <v/>
      </c>
    </row>
    <row r="1192" spans="1:27" x14ac:dyDescent="0.3">
      <c r="A1192" s="19" t="str">
        <f>IF(INDEX('Agents Shift'!$B:$B,ROW())="","",INDEX('Agents Shift'!$B:$B,ROW()))</f>
        <v/>
      </c>
      <c r="B1192" s="20" t="str">
        <f>IF($A1192="","",_xlfn.XLOOKUP($A1192,HC!$A:$A,HC!$B:$B,""))</f>
        <v/>
      </c>
      <c r="C1192" s="19" t="str">
        <f>IF($A1192="","",_xlfn.XLOOKUP($A1192,HC!$A:$A,HC!$E:$E,""))</f>
        <v/>
      </c>
      <c r="D1192" s="20" t="str">
        <f>IF($A1192="","",_xlfn.XLOOKUP($A1192,HC!$A:$A,HC!$D:$D,""))</f>
        <v/>
      </c>
      <c r="E1192" s="68" t="str">
        <f>IF(OR($A1192="",$AE$3=""),"",IFERROR(IF(ISBLANK(INDEX('Agents Shift'!$F:$S,MATCH($A1192,'Agents Shift'!$B:$B,0),$AE$3)),"",INDEX('Agents Shift'!$F:$S,MATCH($A1192,'Agents Shift'!$B:$B,0),$AE$3)),""))</f>
        <v/>
      </c>
      <c r="F1192" s="68" t="str">
        <f>IF(OR($A1192="",$AE$3=""),"",IFERROR(IF(ISBLANK(INDEX('Agents Shift'!$F:$S,MATCH($A1192,'Agents Shift'!$B:$B,0),$AE$3+1)),"",INDEX('Agents Shift'!$F:$S,MATCH($A1192,'Agents Shift'!$B:$B,0),$AE$3+1)),""))</f>
        <v/>
      </c>
      <c r="G1192" s="20" t="str">
        <f>IF($A1192="","",_xlfn.XLOOKUP($A1192,HC!$A:$A,HC!$C:$C,""))</f>
        <v/>
      </c>
      <c r="H1192" s="20" t="str">
        <f t="shared" si="234"/>
        <v/>
      </c>
      <c r="I1192" s="19" t="str">
        <f t="shared" si="235"/>
        <v/>
      </c>
      <c r="J1192" s="19" t="str">
        <f>IF(OR($A1192="",$H1192=""),"",IF($H1192="Not in Web Tool","Unmatched",_xlfn.XLOOKUP($H1192,'RAW Data'!$E:$E,'RAW Data'!$F:$F,"Unmapped")))</f>
        <v/>
      </c>
      <c r="K1192" s="19" t="str">
        <f t="shared" si="236"/>
        <v/>
      </c>
      <c r="M1192" s="21" t="str">
        <f t="shared" si="237"/>
        <v/>
      </c>
      <c r="N1192" s="21" t="str">
        <f t="shared" si="238"/>
        <v/>
      </c>
      <c r="P1192" s="22"/>
      <c r="Q1192" s="23">
        <v>1188</v>
      </c>
      <c r="R1192" s="23" t="str">
        <f>IF($C$3="Live Paste",IF($P1192="","",$P1192&amp;""),IF($AD$3="","",INDEX('Extraction History'!$A$3:$DT$9102,$Q1192,$AD$3)&amp;""))</f>
        <v/>
      </c>
      <c r="S1192" s="23">
        <f t="shared" si="245"/>
        <v>7125</v>
      </c>
      <c r="T1192" s="23" t="str">
        <f t="shared" si="239"/>
        <v/>
      </c>
      <c r="U1192" s="23" t="str">
        <f t="shared" si="240"/>
        <v/>
      </c>
      <c r="V1192" s="24" t="str">
        <f t="shared" si="241"/>
        <v/>
      </c>
      <c r="W1192" s="23">
        <f t="shared" si="246"/>
        <v>7126</v>
      </c>
      <c r="X1192" s="23" t="str">
        <f t="shared" si="242"/>
        <v/>
      </c>
      <c r="Y1192" s="23" t="str">
        <f t="shared" si="243"/>
        <v/>
      </c>
      <c r="Z1192" s="23" t="str">
        <f t="shared" si="244"/>
        <v/>
      </c>
      <c r="AA1192" s="25" t="str">
        <f>IF($U1192="","",IF(COUNTIF(HC!$C:$C,$U1192)&gt;0,"Y",IF(COUNTIF($U$5:$U1192,$U1192)=1,"N","dup")))</f>
        <v/>
      </c>
    </row>
    <row r="1193" spans="1:27" x14ac:dyDescent="0.3">
      <c r="A1193" s="19" t="str">
        <f>IF(INDEX('Agents Shift'!$B:$B,ROW())="","",INDEX('Agents Shift'!$B:$B,ROW()))</f>
        <v/>
      </c>
      <c r="B1193" s="20" t="str">
        <f>IF($A1193="","",_xlfn.XLOOKUP($A1193,HC!$A:$A,HC!$B:$B,""))</f>
        <v/>
      </c>
      <c r="C1193" s="19" t="str">
        <f>IF($A1193="","",_xlfn.XLOOKUP($A1193,HC!$A:$A,HC!$E:$E,""))</f>
        <v/>
      </c>
      <c r="D1193" s="20" t="str">
        <f>IF($A1193="","",_xlfn.XLOOKUP($A1193,HC!$A:$A,HC!$D:$D,""))</f>
        <v/>
      </c>
      <c r="E1193" s="68" t="str">
        <f>IF(OR($A1193="",$AE$3=""),"",IFERROR(IF(ISBLANK(INDEX('Agents Shift'!$F:$S,MATCH($A1193,'Agents Shift'!$B:$B,0),$AE$3)),"",INDEX('Agents Shift'!$F:$S,MATCH($A1193,'Agents Shift'!$B:$B,0),$AE$3)),""))</f>
        <v/>
      </c>
      <c r="F1193" s="68" t="str">
        <f>IF(OR($A1193="",$AE$3=""),"",IFERROR(IF(ISBLANK(INDEX('Agents Shift'!$F:$S,MATCH($A1193,'Agents Shift'!$B:$B,0),$AE$3+1)),"",INDEX('Agents Shift'!$F:$S,MATCH($A1193,'Agents Shift'!$B:$B,0),$AE$3+1)),""))</f>
        <v/>
      </c>
      <c r="G1193" s="20" t="str">
        <f>IF($A1193="","",_xlfn.XLOOKUP($A1193,HC!$A:$A,HC!$C:$C,""))</f>
        <v/>
      </c>
      <c r="H1193" s="20" t="str">
        <f t="shared" si="234"/>
        <v/>
      </c>
      <c r="I1193" s="19" t="str">
        <f t="shared" si="235"/>
        <v/>
      </c>
      <c r="J1193" s="19" t="str">
        <f>IF(OR($A1193="",$H1193=""),"",IF($H1193="Not in Web Tool","Unmatched",_xlfn.XLOOKUP($H1193,'RAW Data'!$E:$E,'RAW Data'!$F:$F,"Unmapped")))</f>
        <v/>
      </c>
      <c r="K1193" s="19" t="str">
        <f t="shared" si="236"/>
        <v/>
      </c>
      <c r="M1193" s="21" t="str">
        <f t="shared" si="237"/>
        <v/>
      </c>
      <c r="N1193" s="21" t="str">
        <f t="shared" si="238"/>
        <v/>
      </c>
      <c r="P1193" s="22"/>
      <c r="Q1193" s="23">
        <v>1189</v>
      </c>
      <c r="R1193" s="23" t="str">
        <f>IF($C$3="Live Paste",IF($P1193="","",$P1193&amp;""),IF($AD$3="","",INDEX('Extraction History'!$A$3:$DT$9102,$Q1193,$AD$3)&amp;""))</f>
        <v/>
      </c>
      <c r="S1193" s="23">
        <f t="shared" si="245"/>
        <v>7131</v>
      </c>
      <c r="T1193" s="23" t="str">
        <f t="shared" si="239"/>
        <v/>
      </c>
      <c r="U1193" s="23" t="str">
        <f t="shared" si="240"/>
        <v/>
      </c>
      <c r="V1193" s="24" t="str">
        <f t="shared" si="241"/>
        <v/>
      </c>
      <c r="W1193" s="23">
        <f t="shared" si="246"/>
        <v>7132</v>
      </c>
      <c r="X1193" s="23" t="str">
        <f t="shared" si="242"/>
        <v/>
      </c>
      <c r="Y1193" s="23" t="str">
        <f t="shared" si="243"/>
        <v/>
      </c>
      <c r="Z1193" s="23" t="str">
        <f t="shared" si="244"/>
        <v/>
      </c>
      <c r="AA1193" s="25" t="str">
        <f>IF($U1193="","",IF(COUNTIF(HC!$C:$C,$U1193)&gt;0,"Y",IF(COUNTIF($U$5:$U1193,$U1193)=1,"N","dup")))</f>
        <v/>
      </c>
    </row>
    <row r="1194" spans="1:27" x14ac:dyDescent="0.3">
      <c r="A1194" s="19" t="str">
        <f>IF(INDEX('Agents Shift'!$B:$B,ROW())="","",INDEX('Agents Shift'!$B:$B,ROW()))</f>
        <v/>
      </c>
      <c r="B1194" s="20" t="str">
        <f>IF($A1194="","",_xlfn.XLOOKUP($A1194,HC!$A:$A,HC!$B:$B,""))</f>
        <v/>
      </c>
      <c r="C1194" s="19" t="str">
        <f>IF($A1194="","",_xlfn.XLOOKUP($A1194,HC!$A:$A,HC!$E:$E,""))</f>
        <v/>
      </c>
      <c r="D1194" s="20" t="str">
        <f>IF($A1194="","",_xlfn.XLOOKUP($A1194,HC!$A:$A,HC!$D:$D,""))</f>
        <v/>
      </c>
      <c r="E1194" s="68" t="str">
        <f>IF(OR($A1194="",$AE$3=""),"",IFERROR(IF(ISBLANK(INDEX('Agents Shift'!$F:$S,MATCH($A1194,'Agents Shift'!$B:$B,0),$AE$3)),"",INDEX('Agents Shift'!$F:$S,MATCH($A1194,'Agents Shift'!$B:$B,0),$AE$3)),""))</f>
        <v/>
      </c>
      <c r="F1194" s="68" t="str">
        <f>IF(OR($A1194="",$AE$3=""),"",IFERROR(IF(ISBLANK(INDEX('Agents Shift'!$F:$S,MATCH($A1194,'Agents Shift'!$B:$B,0),$AE$3+1)),"",INDEX('Agents Shift'!$F:$S,MATCH($A1194,'Agents Shift'!$B:$B,0),$AE$3+1)),""))</f>
        <v/>
      </c>
      <c r="G1194" s="20" t="str">
        <f>IF($A1194="","",_xlfn.XLOOKUP($A1194,HC!$A:$A,HC!$C:$C,""))</f>
        <v/>
      </c>
      <c r="H1194" s="20" t="str">
        <f t="shared" si="234"/>
        <v/>
      </c>
      <c r="I1194" s="19" t="str">
        <f t="shared" si="235"/>
        <v/>
      </c>
      <c r="J1194" s="19" t="str">
        <f>IF(OR($A1194="",$H1194=""),"",IF($H1194="Not in Web Tool","Unmatched",_xlfn.XLOOKUP($H1194,'RAW Data'!$E:$E,'RAW Data'!$F:$F,"Unmapped")))</f>
        <v/>
      </c>
      <c r="K1194" s="19" t="str">
        <f t="shared" si="236"/>
        <v/>
      </c>
      <c r="M1194" s="21" t="str">
        <f t="shared" si="237"/>
        <v/>
      </c>
      <c r="N1194" s="21" t="str">
        <f t="shared" si="238"/>
        <v/>
      </c>
      <c r="P1194" s="22"/>
      <c r="Q1194" s="23">
        <v>1190</v>
      </c>
      <c r="R1194" s="23" t="str">
        <f>IF($C$3="Live Paste",IF($P1194="","",$P1194&amp;""),IF($AD$3="","",INDEX('Extraction History'!$A$3:$DT$9102,$Q1194,$AD$3)&amp;""))</f>
        <v/>
      </c>
      <c r="S1194" s="23">
        <f t="shared" si="245"/>
        <v>7137</v>
      </c>
      <c r="T1194" s="23" t="str">
        <f t="shared" si="239"/>
        <v/>
      </c>
      <c r="U1194" s="23" t="str">
        <f t="shared" si="240"/>
        <v/>
      </c>
      <c r="V1194" s="24" t="str">
        <f t="shared" si="241"/>
        <v/>
      </c>
      <c r="W1194" s="23">
        <f t="shared" si="246"/>
        <v>7138</v>
      </c>
      <c r="X1194" s="23" t="str">
        <f t="shared" si="242"/>
        <v/>
      </c>
      <c r="Y1194" s="23" t="str">
        <f t="shared" si="243"/>
        <v/>
      </c>
      <c r="Z1194" s="23" t="str">
        <f t="shared" si="244"/>
        <v/>
      </c>
      <c r="AA1194" s="25" t="str">
        <f>IF($U1194="","",IF(COUNTIF(HC!$C:$C,$U1194)&gt;0,"Y",IF(COUNTIF($U$5:$U1194,$U1194)=1,"N","dup")))</f>
        <v/>
      </c>
    </row>
    <row r="1195" spans="1:27" x14ac:dyDescent="0.3">
      <c r="A1195" s="19" t="str">
        <f>IF(INDEX('Agents Shift'!$B:$B,ROW())="","",INDEX('Agents Shift'!$B:$B,ROW()))</f>
        <v/>
      </c>
      <c r="B1195" s="20" t="str">
        <f>IF($A1195="","",_xlfn.XLOOKUP($A1195,HC!$A:$A,HC!$B:$B,""))</f>
        <v/>
      </c>
      <c r="C1195" s="19" t="str">
        <f>IF($A1195="","",_xlfn.XLOOKUP($A1195,HC!$A:$A,HC!$E:$E,""))</f>
        <v/>
      </c>
      <c r="D1195" s="20" t="str">
        <f>IF($A1195="","",_xlfn.XLOOKUP($A1195,HC!$A:$A,HC!$D:$D,""))</f>
        <v/>
      </c>
      <c r="E1195" s="68" t="str">
        <f>IF(OR($A1195="",$AE$3=""),"",IFERROR(IF(ISBLANK(INDEX('Agents Shift'!$F:$S,MATCH($A1195,'Agents Shift'!$B:$B,0),$AE$3)),"",INDEX('Agents Shift'!$F:$S,MATCH($A1195,'Agents Shift'!$B:$B,0),$AE$3)),""))</f>
        <v/>
      </c>
      <c r="F1195" s="68" t="str">
        <f>IF(OR($A1195="",$AE$3=""),"",IFERROR(IF(ISBLANK(INDEX('Agents Shift'!$F:$S,MATCH($A1195,'Agents Shift'!$B:$B,0),$AE$3+1)),"",INDEX('Agents Shift'!$F:$S,MATCH($A1195,'Agents Shift'!$B:$B,0),$AE$3+1)),""))</f>
        <v/>
      </c>
      <c r="G1195" s="20" t="str">
        <f>IF($A1195="","",_xlfn.XLOOKUP($A1195,HC!$A:$A,HC!$C:$C,""))</f>
        <v/>
      </c>
      <c r="H1195" s="20" t="str">
        <f t="shared" si="234"/>
        <v/>
      </c>
      <c r="I1195" s="19" t="str">
        <f t="shared" si="235"/>
        <v/>
      </c>
      <c r="J1195" s="19" t="str">
        <f>IF(OR($A1195="",$H1195=""),"",IF($H1195="Not in Web Tool","Unmatched",_xlfn.XLOOKUP($H1195,'RAW Data'!$E:$E,'RAW Data'!$F:$F,"Unmapped")))</f>
        <v/>
      </c>
      <c r="K1195" s="19" t="str">
        <f t="shared" si="236"/>
        <v/>
      </c>
      <c r="M1195" s="21" t="str">
        <f t="shared" si="237"/>
        <v/>
      </c>
      <c r="N1195" s="21" t="str">
        <f t="shared" si="238"/>
        <v/>
      </c>
      <c r="P1195" s="22"/>
      <c r="Q1195" s="23">
        <v>1191</v>
      </c>
      <c r="R1195" s="23" t="str">
        <f>IF($C$3="Live Paste",IF($P1195="","",$P1195&amp;""),IF($AD$3="","",INDEX('Extraction History'!$A$3:$DT$9102,$Q1195,$AD$3)&amp;""))</f>
        <v/>
      </c>
      <c r="S1195" s="23">
        <f t="shared" si="245"/>
        <v>7143</v>
      </c>
      <c r="T1195" s="23" t="str">
        <f t="shared" si="239"/>
        <v/>
      </c>
      <c r="U1195" s="23" t="str">
        <f t="shared" si="240"/>
        <v/>
      </c>
      <c r="V1195" s="24" t="str">
        <f t="shared" si="241"/>
        <v/>
      </c>
      <c r="W1195" s="23">
        <f t="shared" si="246"/>
        <v>7144</v>
      </c>
      <c r="X1195" s="23" t="str">
        <f t="shared" si="242"/>
        <v/>
      </c>
      <c r="Y1195" s="23" t="str">
        <f t="shared" si="243"/>
        <v/>
      </c>
      <c r="Z1195" s="23" t="str">
        <f t="shared" si="244"/>
        <v/>
      </c>
      <c r="AA1195" s="25" t="str">
        <f>IF($U1195="","",IF(COUNTIF(HC!$C:$C,$U1195)&gt;0,"Y",IF(COUNTIF($U$5:$U1195,$U1195)=1,"N","dup")))</f>
        <v/>
      </c>
    </row>
    <row r="1196" spans="1:27" x14ac:dyDescent="0.3">
      <c r="A1196" s="19" t="str">
        <f>IF(INDEX('Agents Shift'!$B:$B,ROW())="","",INDEX('Agents Shift'!$B:$B,ROW()))</f>
        <v/>
      </c>
      <c r="B1196" s="20" t="str">
        <f>IF($A1196="","",_xlfn.XLOOKUP($A1196,HC!$A:$A,HC!$B:$B,""))</f>
        <v/>
      </c>
      <c r="C1196" s="19" t="str">
        <f>IF($A1196="","",_xlfn.XLOOKUP($A1196,HC!$A:$A,HC!$E:$E,""))</f>
        <v/>
      </c>
      <c r="D1196" s="20" t="str">
        <f>IF($A1196="","",_xlfn.XLOOKUP($A1196,HC!$A:$A,HC!$D:$D,""))</f>
        <v/>
      </c>
      <c r="E1196" s="68" t="str">
        <f>IF(OR($A1196="",$AE$3=""),"",IFERROR(IF(ISBLANK(INDEX('Agents Shift'!$F:$S,MATCH($A1196,'Agents Shift'!$B:$B,0),$AE$3)),"",INDEX('Agents Shift'!$F:$S,MATCH($A1196,'Agents Shift'!$B:$B,0),$AE$3)),""))</f>
        <v/>
      </c>
      <c r="F1196" s="68" t="str">
        <f>IF(OR($A1196="",$AE$3=""),"",IFERROR(IF(ISBLANK(INDEX('Agents Shift'!$F:$S,MATCH($A1196,'Agents Shift'!$B:$B,0),$AE$3+1)),"",INDEX('Agents Shift'!$F:$S,MATCH($A1196,'Agents Shift'!$B:$B,0),$AE$3+1)),""))</f>
        <v/>
      </c>
      <c r="G1196" s="20" t="str">
        <f>IF($A1196="","",_xlfn.XLOOKUP($A1196,HC!$A:$A,HC!$C:$C,""))</f>
        <v/>
      </c>
      <c r="H1196" s="20" t="str">
        <f t="shared" si="234"/>
        <v/>
      </c>
      <c r="I1196" s="19" t="str">
        <f t="shared" si="235"/>
        <v/>
      </c>
      <c r="J1196" s="19" t="str">
        <f>IF(OR($A1196="",$H1196=""),"",IF($H1196="Not in Web Tool","Unmatched",_xlfn.XLOOKUP($H1196,'RAW Data'!$E:$E,'RAW Data'!$F:$F,"Unmapped")))</f>
        <v/>
      </c>
      <c r="K1196" s="19" t="str">
        <f t="shared" si="236"/>
        <v/>
      </c>
      <c r="M1196" s="21" t="str">
        <f t="shared" si="237"/>
        <v/>
      </c>
      <c r="N1196" s="21" t="str">
        <f t="shared" si="238"/>
        <v/>
      </c>
      <c r="P1196" s="22"/>
      <c r="Q1196" s="23">
        <v>1192</v>
      </c>
      <c r="R1196" s="23" t="str">
        <f>IF($C$3="Live Paste",IF($P1196="","",$P1196&amp;""),IF($AD$3="","",INDEX('Extraction History'!$A$3:$DT$9102,$Q1196,$AD$3)&amp;""))</f>
        <v/>
      </c>
      <c r="S1196" s="23">
        <f t="shared" si="245"/>
        <v>7149</v>
      </c>
      <c r="T1196" s="23" t="str">
        <f t="shared" si="239"/>
        <v/>
      </c>
      <c r="U1196" s="23" t="str">
        <f t="shared" si="240"/>
        <v/>
      </c>
      <c r="V1196" s="24" t="str">
        <f t="shared" si="241"/>
        <v/>
      </c>
      <c r="W1196" s="23">
        <f t="shared" si="246"/>
        <v>7150</v>
      </c>
      <c r="X1196" s="23" t="str">
        <f t="shared" si="242"/>
        <v/>
      </c>
      <c r="Y1196" s="23" t="str">
        <f t="shared" si="243"/>
        <v/>
      </c>
      <c r="Z1196" s="23" t="str">
        <f t="shared" si="244"/>
        <v/>
      </c>
      <c r="AA1196" s="25" t="str">
        <f>IF($U1196="","",IF(COUNTIF(HC!$C:$C,$U1196)&gt;0,"Y",IF(COUNTIF($U$5:$U1196,$U1196)=1,"N","dup")))</f>
        <v/>
      </c>
    </row>
    <row r="1197" spans="1:27" x14ac:dyDescent="0.3">
      <c r="A1197" s="19" t="str">
        <f>IF(INDEX('Agents Shift'!$B:$B,ROW())="","",INDEX('Agents Shift'!$B:$B,ROW()))</f>
        <v/>
      </c>
      <c r="B1197" s="20" t="str">
        <f>IF($A1197="","",_xlfn.XLOOKUP($A1197,HC!$A:$A,HC!$B:$B,""))</f>
        <v/>
      </c>
      <c r="C1197" s="19" t="str">
        <f>IF($A1197="","",_xlfn.XLOOKUP($A1197,HC!$A:$A,HC!$E:$E,""))</f>
        <v/>
      </c>
      <c r="D1197" s="20" t="str">
        <f>IF($A1197="","",_xlfn.XLOOKUP($A1197,HC!$A:$A,HC!$D:$D,""))</f>
        <v/>
      </c>
      <c r="E1197" s="68" t="str">
        <f>IF(OR($A1197="",$AE$3=""),"",IFERROR(IF(ISBLANK(INDEX('Agents Shift'!$F:$S,MATCH($A1197,'Agents Shift'!$B:$B,0),$AE$3)),"",INDEX('Agents Shift'!$F:$S,MATCH($A1197,'Agents Shift'!$B:$B,0),$AE$3)),""))</f>
        <v/>
      </c>
      <c r="F1197" s="68" t="str">
        <f>IF(OR($A1197="",$AE$3=""),"",IFERROR(IF(ISBLANK(INDEX('Agents Shift'!$F:$S,MATCH($A1197,'Agents Shift'!$B:$B,0),$AE$3+1)),"",INDEX('Agents Shift'!$F:$S,MATCH($A1197,'Agents Shift'!$B:$B,0),$AE$3+1)),""))</f>
        <v/>
      </c>
      <c r="G1197" s="20" t="str">
        <f>IF($A1197="","",_xlfn.XLOOKUP($A1197,HC!$A:$A,HC!$C:$C,""))</f>
        <v/>
      </c>
      <c r="H1197" s="20" t="str">
        <f t="shared" si="234"/>
        <v/>
      </c>
      <c r="I1197" s="19" t="str">
        <f t="shared" si="235"/>
        <v/>
      </c>
      <c r="J1197" s="19" t="str">
        <f>IF(OR($A1197="",$H1197=""),"",IF($H1197="Not in Web Tool","Unmatched",_xlfn.XLOOKUP($H1197,'RAW Data'!$E:$E,'RAW Data'!$F:$F,"Unmapped")))</f>
        <v/>
      </c>
      <c r="K1197" s="19" t="str">
        <f t="shared" si="236"/>
        <v/>
      </c>
      <c r="M1197" s="21" t="str">
        <f t="shared" si="237"/>
        <v/>
      </c>
      <c r="N1197" s="21" t="str">
        <f t="shared" si="238"/>
        <v/>
      </c>
      <c r="P1197" s="22"/>
      <c r="Q1197" s="23">
        <v>1193</v>
      </c>
      <c r="R1197" s="23" t="str">
        <f>IF($C$3="Live Paste",IF($P1197="","",$P1197&amp;""),IF($AD$3="","",INDEX('Extraction History'!$A$3:$DT$9102,$Q1197,$AD$3)&amp;""))</f>
        <v/>
      </c>
      <c r="S1197" s="23">
        <f t="shared" si="245"/>
        <v>7155</v>
      </c>
      <c r="T1197" s="23" t="str">
        <f t="shared" si="239"/>
        <v/>
      </c>
      <c r="U1197" s="23" t="str">
        <f t="shared" si="240"/>
        <v/>
      </c>
      <c r="V1197" s="24" t="str">
        <f t="shared" si="241"/>
        <v/>
      </c>
      <c r="W1197" s="23">
        <f t="shared" si="246"/>
        <v>7156</v>
      </c>
      <c r="X1197" s="23" t="str">
        <f t="shared" si="242"/>
        <v/>
      </c>
      <c r="Y1197" s="23" t="str">
        <f t="shared" si="243"/>
        <v/>
      </c>
      <c r="Z1197" s="23" t="str">
        <f t="shared" si="244"/>
        <v/>
      </c>
      <c r="AA1197" s="25" t="str">
        <f>IF($U1197="","",IF(COUNTIF(HC!$C:$C,$U1197)&gt;0,"Y",IF(COUNTIF($U$5:$U1197,$U1197)=1,"N","dup")))</f>
        <v/>
      </c>
    </row>
    <row r="1198" spans="1:27" x14ac:dyDescent="0.3">
      <c r="A1198" s="19" t="str">
        <f>IF(INDEX('Agents Shift'!$B:$B,ROW())="","",INDEX('Agents Shift'!$B:$B,ROW()))</f>
        <v/>
      </c>
      <c r="B1198" s="20" t="str">
        <f>IF($A1198="","",_xlfn.XLOOKUP($A1198,HC!$A:$A,HC!$B:$B,""))</f>
        <v/>
      </c>
      <c r="C1198" s="19" t="str">
        <f>IF($A1198="","",_xlfn.XLOOKUP($A1198,HC!$A:$A,HC!$E:$E,""))</f>
        <v/>
      </c>
      <c r="D1198" s="20" t="str">
        <f>IF($A1198="","",_xlfn.XLOOKUP($A1198,HC!$A:$A,HC!$D:$D,""))</f>
        <v/>
      </c>
      <c r="E1198" s="68" t="str">
        <f>IF(OR($A1198="",$AE$3=""),"",IFERROR(IF(ISBLANK(INDEX('Agents Shift'!$F:$S,MATCH($A1198,'Agents Shift'!$B:$B,0),$AE$3)),"",INDEX('Agents Shift'!$F:$S,MATCH($A1198,'Agents Shift'!$B:$B,0),$AE$3)),""))</f>
        <v/>
      </c>
      <c r="F1198" s="68" t="str">
        <f>IF(OR($A1198="",$AE$3=""),"",IFERROR(IF(ISBLANK(INDEX('Agents Shift'!$F:$S,MATCH($A1198,'Agents Shift'!$B:$B,0),$AE$3+1)),"",INDEX('Agents Shift'!$F:$S,MATCH($A1198,'Agents Shift'!$B:$B,0),$AE$3+1)),""))</f>
        <v/>
      </c>
      <c r="G1198" s="20" t="str">
        <f>IF($A1198="","",_xlfn.XLOOKUP($A1198,HC!$A:$A,HC!$C:$C,""))</f>
        <v/>
      </c>
      <c r="H1198" s="20" t="str">
        <f t="shared" si="234"/>
        <v/>
      </c>
      <c r="I1198" s="19" t="str">
        <f t="shared" si="235"/>
        <v/>
      </c>
      <c r="J1198" s="19" t="str">
        <f>IF(OR($A1198="",$H1198=""),"",IF($H1198="Not in Web Tool","Unmatched",_xlfn.XLOOKUP($H1198,'RAW Data'!$E:$E,'RAW Data'!$F:$F,"Unmapped")))</f>
        <v/>
      </c>
      <c r="K1198" s="19" t="str">
        <f t="shared" si="236"/>
        <v/>
      </c>
      <c r="M1198" s="21" t="str">
        <f t="shared" si="237"/>
        <v/>
      </c>
      <c r="N1198" s="21" t="str">
        <f t="shared" si="238"/>
        <v/>
      </c>
      <c r="P1198" s="22"/>
      <c r="Q1198" s="23">
        <v>1194</v>
      </c>
      <c r="R1198" s="23" t="str">
        <f>IF($C$3="Live Paste",IF($P1198="","",$P1198&amp;""),IF($AD$3="","",INDEX('Extraction History'!$A$3:$DT$9102,$Q1198,$AD$3)&amp;""))</f>
        <v/>
      </c>
      <c r="S1198" s="23">
        <f t="shared" si="245"/>
        <v>7161</v>
      </c>
      <c r="T1198" s="23" t="str">
        <f t="shared" si="239"/>
        <v/>
      </c>
      <c r="U1198" s="23" t="str">
        <f t="shared" si="240"/>
        <v/>
      </c>
      <c r="V1198" s="24" t="str">
        <f t="shared" si="241"/>
        <v/>
      </c>
      <c r="W1198" s="23">
        <f t="shared" si="246"/>
        <v>7162</v>
      </c>
      <c r="X1198" s="23" t="str">
        <f t="shared" si="242"/>
        <v/>
      </c>
      <c r="Y1198" s="23" t="str">
        <f t="shared" si="243"/>
        <v/>
      </c>
      <c r="Z1198" s="23" t="str">
        <f t="shared" si="244"/>
        <v/>
      </c>
      <c r="AA1198" s="25" t="str">
        <f>IF($U1198="","",IF(COUNTIF(HC!$C:$C,$U1198)&gt;0,"Y",IF(COUNTIF($U$5:$U1198,$U1198)=1,"N","dup")))</f>
        <v/>
      </c>
    </row>
    <row r="1199" spans="1:27" x14ac:dyDescent="0.3">
      <c r="A1199" s="19" t="str">
        <f>IF(INDEX('Agents Shift'!$B:$B,ROW())="","",INDEX('Agents Shift'!$B:$B,ROW()))</f>
        <v/>
      </c>
      <c r="B1199" s="20" t="str">
        <f>IF($A1199="","",_xlfn.XLOOKUP($A1199,HC!$A:$A,HC!$B:$B,""))</f>
        <v/>
      </c>
      <c r="C1199" s="19" t="str">
        <f>IF($A1199="","",_xlfn.XLOOKUP($A1199,HC!$A:$A,HC!$E:$E,""))</f>
        <v/>
      </c>
      <c r="D1199" s="20" t="str">
        <f>IF($A1199="","",_xlfn.XLOOKUP($A1199,HC!$A:$A,HC!$D:$D,""))</f>
        <v/>
      </c>
      <c r="E1199" s="68" t="str">
        <f>IF(OR($A1199="",$AE$3=""),"",IFERROR(IF(ISBLANK(INDEX('Agents Shift'!$F:$S,MATCH($A1199,'Agents Shift'!$B:$B,0),$AE$3)),"",INDEX('Agents Shift'!$F:$S,MATCH($A1199,'Agents Shift'!$B:$B,0),$AE$3)),""))</f>
        <v/>
      </c>
      <c r="F1199" s="68" t="str">
        <f>IF(OR($A1199="",$AE$3=""),"",IFERROR(IF(ISBLANK(INDEX('Agents Shift'!$F:$S,MATCH($A1199,'Agents Shift'!$B:$B,0),$AE$3+1)),"",INDEX('Agents Shift'!$F:$S,MATCH($A1199,'Agents Shift'!$B:$B,0),$AE$3+1)),""))</f>
        <v/>
      </c>
      <c r="G1199" s="20" t="str">
        <f>IF($A1199="","",_xlfn.XLOOKUP($A1199,HC!$A:$A,HC!$C:$C,""))</f>
        <v/>
      </c>
      <c r="H1199" s="20" t="str">
        <f t="shared" si="234"/>
        <v/>
      </c>
      <c r="I1199" s="19" t="str">
        <f t="shared" si="235"/>
        <v/>
      </c>
      <c r="J1199" s="19" t="str">
        <f>IF(OR($A1199="",$H1199=""),"",IF($H1199="Not in Web Tool","Unmatched",_xlfn.XLOOKUP($H1199,'RAW Data'!$E:$E,'RAW Data'!$F:$F,"Unmapped")))</f>
        <v/>
      </c>
      <c r="K1199" s="19" t="str">
        <f t="shared" si="236"/>
        <v/>
      </c>
      <c r="M1199" s="21" t="str">
        <f t="shared" si="237"/>
        <v/>
      </c>
      <c r="N1199" s="21" t="str">
        <f t="shared" si="238"/>
        <v/>
      </c>
      <c r="P1199" s="22"/>
      <c r="Q1199" s="23">
        <v>1195</v>
      </c>
      <c r="R1199" s="23" t="str">
        <f>IF($C$3="Live Paste",IF($P1199="","",$P1199&amp;""),IF($AD$3="","",INDEX('Extraction History'!$A$3:$DT$9102,$Q1199,$AD$3)&amp;""))</f>
        <v/>
      </c>
      <c r="S1199" s="23">
        <f t="shared" si="245"/>
        <v>7167</v>
      </c>
      <c r="T1199" s="23" t="str">
        <f t="shared" si="239"/>
        <v/>
      </c>
      <c r="U1199" s="23" t="str">
        <f t="shared" si="240"/>
        <v/>
      </c>
      <c r="V1199" s="24" t="str">
        <f t="shared" si="241"/>
        <v/>
      </c>
      <c r="W1199" s="23">
        <f t="shared" si="246"/>
        <v>7168</v>
      </c>
      <c r="X1199" s="23" t="str">
        <f t="shared" si="242"/>
        <v/>
      </c>
      <c r="Y1199" s="23" t="str">
        <f t="shared" si="243"/>
        <v/>
      </c>
      <c r="Z1199" s="23" t="str">
        <f t="shared" si="244"/>
        <v/>
      </c>
      <c r="AA1199" s="25" t="str">
        <f>IF($U1199="","",IF(COUNTIF(HC!$C:$C,$U1199)&gt;0,"Y",IF(COUNTIF($U$5:$U1199,$U1199)=1,"N","dup")))</f>
        <v/>
      </c>
    </row>
    <row r="1200" spans="1:27" x14ac:dyDescent="0.3">
      <c r="A1200" s="19" t="str">
        <f>IF(INDEX('Agents Shift'!$B:$B,ROW())="","",INDEX('Agents Shift'!$B:$B,ROW()))</f>
        <v/>
      </c>
      <c r="B1200" s="20" t="str">
        <f>IF($A1200="","",_xlfn.XLOOKUP($A1200,HC!$A:$A,HC!$B:$B,""))</f>
        <v/>
      </c>
      <c r="C1200" s="19" t="str">
        <f>IF($A1200="","",_xlfn.XLOOKUP($A1200,HC!$A:$A,HC!$E:$E,""))</f>
        <v/>
      </c>
      <c r="D1200" s="20" t="str">
        <f>IF($A1200="","",_xlfn.XLOOKUP($A1200,HC!$A:$A,HC!$D:$D,""))</f>
        <v/>
      </c>
      <c r="E1200" s="68" t="str">
        <f>IF(OR($A1200="",$AE$3=""),"",IFERROR(IF(ISBLANK(INDEX('Agents Shift'!$F:$S,MATCH($A1200,'Agents Shift'!$B:$B,0),$AE$3)),"",INDEX('Agents Shift'!$F:$S,MATCH($A1200,'Agents Shift'!$B:$B,0),$AE$3)),""))</f>
        <v/>
      </c>
      <c r="F1200" s="68" t="str">
        <f>IF(OR($A1200="",$AE$3=""),"",IFERROR(IF(ISBLANK(INDEX('Agents Shift'!$F:$S,MATCH($A1200,'Agents Shift'!$B:$B,0),$AE$3+1)),"",INDEX('Agents Shift'!$F:$S,MATCH($A1200,'Agents Shift'!$B:$B,0),$AE$3+1)),""))</f>
        <v/>
      </c>
      <c r="G1200" s="20" t="str">
        <f>IF($A1200="","",_xlfn.XLOOKUP($A1200,HC!$A:$A,HC!$C:$C,""))</f>
        <v/>
      </c>
      <c r="H1200" s="20" t="str">
        <f t="shared" si="234"/>
        <v/>
      </c>
      <c r="I1200" s="19" t="str">
        <f t="shared" si="235"/>
        <v/>
      </c>
      <c r="J1200" s="19" t="str">
        <f>IF(OR($A1200="",$H1200=""),"",IF($H1200="Not in Web Tool","Unmatched",_xlfn.XLOOKUP($H1200,'RAW Data'!$E:$E,'RAW Data'!$F:$F,"Unmapped")))</f>
        <v/>
      </c>
      <c r="K1200" s="19" t="str">
        <f t="shared" si="236"/>
        <v/>
      </c>
      <c r="M1200" s="21" t="str">
        <f t="shared" si="237"/>
        <v/>
      </c>
      <c r="N1200" s="21" t="str">
        <f t="shared" si="238"/>
        <v/>
      </c>
      <c r="P1200" s="22"/>
      <c r="Q1200" s="23">
        <v>1196</v>
      </c>
      <c r="R1200" s="23" t="str">
        <f>IF($C$3="Live Paste",IF($P1200="","",$P1200&amp;""),IF($AD$3="","",INDEX('Extraction History'!$A$3:$DT$9102,$Q1200,$AD$3)&amp;""))</f>
        <v/>
      </c>
      <c r="S1200" s="23">
        <f t="shared" si="245"/>
        <v>7173</v>
      </c>
      <c r="T1200" s="23" t="str">
        <f t="shared" si="239"/>
        <v/>
      </c>
      <c r="U1200" s="23" t="str">
        <f t="shared" si="240"/>
        <v/>
      </c>
      <c r="V1200" s="24" t="str">
        <f t="shared" si="241"/>
        <v/>
      </c>
      <c r="W1200" s="23">
        <f t="shared" si="246"/>
        <v>7174</v>
      </c>
      <c r="X1200" s="23" t="str">
        <f t="shared" si="242"/>
        <v/>
      </c>
      <c r="Y1200" s="23" t="str">
        <f t="shared" si="243"/>
        <v/>
      </c>
      <c r="Z1200" s="23" t="str">
        <f t="shared" si="244"/>
        <v/>
      </c>
      <c r="AA1200" s="25" t="str">
        <f>IF($U1200="","",IF(COUNTIF(HC!$C:$C,$U1200)&gt;0,"Y",IF(COUNTIF($U$5:$U1200,$U1200)=1,"N","dup")))</f>
        <v/>
      </c>
    </row>
    <row r="1201" spans="1:27" x14ac:dyDescent="0.3">
      <c r="A1201" s="19" t="str">
        <f>IF(INDEX('Agents Shift'!$B:$B,ROW())="","",INDEX('Agents Shift'!$B:$B,ROW()))</f>
        <v/>
      </c>
      <c r="B1201" s="20" t="str">
        <f>IF($A1201="","",_xlfn.XLOOKUP($A1201,HC!$A:$A,HC!$B:$B,""))</f>
        <v/>
      </c>
      <c r="C1201" s="19" t="str">
        <f>IF($A1201="","",_xlfn.XLOOKUP($A1201,HC!$A:$A,HC!$E:$E,""))</f>
        <v/>
      </c>
      <c r="D1201" s="20" t="str">
        <f>IF($A1201="","",_xlfn.XLOOKUP($A1201,HC!$A:$A,HC!$D:$D,""))</f>
        <v/>
      </c>
      <c r="E1201" s="68" t="str">
        <f>IF(OR($A1201="",$AE$3=""),"",IFERROR(IF(ISBLANK(INDEX('Agents Shift'!$F:$S,MATCH($A1201,'Agents Shift'!$B:$B,0),$AE$3)),"",INDEX('Agents Shift'!$F:$S,MATCH($A1201,'Agents Shift'!$B:$B,0),$AE$3)),""))</f>
        <v/>
      </c>
      <c r="F1201" s="68" t="str">
        <f>IF(OR($A1201="",$AE$3=""),"",IFERROR(IF(ISBLANK(INDEX('Agents Shift'!$F:$S,MATCH($A1201,'Agents Shift'!$B:$B,0),$AE$3+1)),"",INDEX('Agents Shift'!$F:$S,MATCH($A1201,'Agents Shift'!$B:$B,0),$AE$3+1)),""))</f>
        <v/>
      </c>
      <c r="G1201" s="20" t="str">
        <f>IF($A1201="","",_xlfn.XLOOKUP($A1201,HC!$A:$A,HC!$C:$C,""))</f>
        <v/>
      </c>
      <c r="H1201" s="20" t="str">
        <f t="shared" si="234"/>
        <v/>
      </c>
      <c r="I1201" s="19" t="str">
        <f t="shared" si="235"/>
        <v/>
      </c>
      <c r="J1201" s="19" t="str">
        <f>IF(OR($A1201="",$H1201=""),"",IF($H1201="Not in Web Tool","Unmatched",_xlfn.XLOOKUP($H1201,'RAW Data'!$E:$E,'RAW Data'!$F:$F,"Unmapped")))</f>
        <v/>
      </c>
      <c r="K1201" s="19" t="str">
        <f t="shared" si="236"/>
        <v/>
      </c>
      <c r="M1201" s="21" t="str">
        <f t="shared" si="237"/>
        <v/>
      </c>
      <c r="N1201" s="21" t="str">
        <f t="shared" si="238"/>
        <v/>
      </c>
      <c r="P1201" s="22"/>
      <c r="Q1201" s="23">
        <v>1197</v>
      </c>
      <c r="R1201" s="23" t="str">
        <f>IF($C$3="Live Paste",IF($P1201="","",$P1201&amp;""),IF($AD$3="","",INDEX('Extraction History'!$A$3:$DT$9102,$Q1201,$AD$3)&amp;""))</f>
        <v/>
      </c>
      <c r="S1201" s="23">
        <f t="shared" si="245"/>
        <v>7179</v>
      </c>
      <c r="T1201" s="23" t="str">
        <f t="shared" si="239"/>
        <v/>
      </c>
      <c r="U1201" s="23" t="str">
        <f t="shared" si="240"/>
        <v/>
      </c>
      <c r="V1201" s="24" t="str">
        <f t="shared" si="241"/>
        <v/>
      </c>
      <c r="W1201" s="23">
        <f t="shared" si="246"/>
        <v>7180</v>
      </c>
      <c r="X1201" s="23" t="str">
        <f t="shared" si="242"/>
        <v/>
      </c>
      <c r="Y1201" s="23" t="str">
        <f t="shared" si="243"/>
        <v/>
      </c>
      <c r="Z1201" s="23" t="str">
        <f t="shared" si="244"/>
        <v/>
      </c>
      <c r="AA1201" s="25" t="str">
        <f>IF($U1201="","",IF(COUNTIF(HC!$C:$C,$U1201)&gt;0,"Y",IF(COUNTIF($U$5:$U1201,$U1201)=1,"N","dup")))</f>
        <v/>
      </c>
    </row>
    <row r="1202" spans="1:27" x14ac:dyDescent="0.3">
      <c r="A1202" s="19" t="str">
        <f>IF(INDEX('Agents Shift'!$B:$B,ROW())="","",INDEX('Agents Shift'!$B:$B,ROW()))</f>
        <v/>
      </c>
      <c r="B1202" s="20" t="str">
        <f>IF($A1202="","",_xlfn.XLOOKUP($A1202,HC!$A:$A,HC!$B:$B,""))</f>
        <v/>
      </c>
      <c r="C1202" s="19" t="str">
        <f>IF($A1202="","",_xlfn.XLOOKUP($A1202,HC!$A:$A,HC!$E:$E,""))</f>
        <v/>
      </c>
      <c r="D1202" s="20" t="str">
        <f>IF($A1202="","",_xlfn.XLOOKUP($A1202,HC!$A:$A,HC!$D:$D,""))</f>
        <v/>
      </c>
      <c r="E1202" s="68" t="str">
        <f>IF(OR($A1202="",$AE$3=""),"",IFERROR(IF(ISBLANK(INDEX('Agents Shift'!$F:$S,MATCH($A1202,'Agents Shift'!$B:$B,0),$AE$3)),"",INDEX('Agents Shift'!$F:$S,MATCH($A1202,'Agents Shift'!$B:$B,0),$AE$3)),""))</f>
        <v/>
      </c>
      <c r="F1202" s="68" t="str">
        <f>IF(OR($A1202="",$AE$3=""),"",IFERROR(IF(ISBLANK(INDEX('Agents Shift'!$F:$S,MATCH($A1202,'Agents Shift'!$B:$B,0),$AE$3+1)),"",INDEX('Agents Shift'!$F:$S,MATCH($A1202,'Agents Shift'!$B:$B,0),$AE$3+1)),""))</f>
        <v/>
      </c>
      <c r="G1202" s="20" t="str">
        <f>IF($A1202="","",_xlfn.XLOOKUP($A1202,HC!$A:$A,HC!$C:$C,""))</f>
        <v/>
      </c>
      <c r="H1202" s="20" t="str">
        <f t="shared" si="234"/>
        <v/>
      </c>
      <c r="I1202" s="19" t="str">
        <f t="shared" si="235"/>
        <v/>
      </c>
      <c r="J1202" s="19" t="str">
        <f>IF(OR($A1202="",$H1202=""),"",IF($H1202="Not in Web Tool","Unmatched",_xlfn.XLOOKUP($H1202,'RAW Data'!$E:$E,'RAW Data'!$F:$F,"Unmapped")))</f>
        <v/>
      </c>
      <c r="K1202" s="19" t="str">
        <f t="shared" si="236"/>
        <v/>
      </c>
      <c r="M1202" s="21" t="str">
        <f t="shared" si="237"/>
        <v/>
      </c>
      <c r="N1202" s="21" t="str">
        <f t="shared" si="238"/>
        <v/>
      </c>
      <c r="P1202" s="22"/>
      <c r="Q1202" s="23">
        <v>1198</v>
      </c>
      <c r="R1202" s="23" t="str">
        <f>IF($C$3="Live Paste",IF($P1202="","",$P1202&amp;""),IF($AD$3="","",INDEX('Extraction History'!$A$3:$DT$9102,$Q1202,$AD$3)&amp;""))</f>
        <v/>
      </c>
      <c r="S1202" s="23">
        <f t="shared" si="245"/>
        <v>7185</v>
      </c>
      <c r="T1202" s="23" t="str">
        <f t="shared" si="239"/>
        <v/>
      </c>
      <c r="U1202" s="23" t="str">
        <f t="shared" si="240"/>
        <v/>
      </c>
      <c r="V1202" s="24" t="str">
        <f t="shared" si="241"/>
        <v/>
      </c>
      <c r="W1202" s="23">
        <f t="shared" si="246"/>
        <v>7186</v>
      </c>
      <c r="X1202" s="23" t="str">
        <f t="shared" si="242"/>
        <v/>
      </c>
      <c r="Y1202" s="23" t="str">
        <f t="shared" si="243"/>
        <v/>
      </c>
      <c r="Z1202" s="23" t="str">
        <f t="shared" si="244"/>
        <v/>
      </c>
      <c r="AA1202" s="25" t="str">
        <f>IF($U1202="","",IF(COUNTIF(HC!$C:$C,$U1202)&gt;0,"Y",IF(COUNTIF($U$5:$U1202,$U1202)=1,"N","dup")))</f>
        <v/>
      </c>
    </row>
    <row r="1203" spans="1:27" x14ac:dyDescent="0.3">
      <c r="A1203" s="19" t="str">
        <f>IF(INDEX('Agents Shift'!$B:$B,ROW())="","",INDEX('Agents Shift'!$B:$B,ROW()))</f>
        <v/>
      </c>
      <c r="B1203" s="20" t="str">
        <f>IF($A1203="","",_xlfn.XLOOKUP($A1203,HC!$A:$A,HC!$B:$B,""))</f>
        <v/>
      </c>
      <c r="C1203" s="19" t="str">
        <f>IF($A1203="","",_xlfn.XLOOKUP($A1203,HC!$A:$A,HC!$E:$E,""))</f>
        <v/>
      </c>
      <c r="D1203" s="20" t="str">
        <f>IF($A1203="","",_xlfn.XLOOKUP($A1203,HC!$A:$A,HC!$D:$D,""))</f>
        <v/>
      </c>
      <c r="E1203" s="68" t="str">
        <f>IF(OR($A1203="",$AE$3=""),"",IFERROR(IF(ISBLANK(INDEX('Agents Shift'!$F:$S,MATCH($A1203,'Agents Shift'!$B:$B,0),$AE$3)),"",INDEX('Agents Shift'!$F:$S,MATCH($A1203,'Agents Shift'!$B:$B,0),$AE$3)),""))</f>
        <v/>
      </c>
      <c r="F1203" s="68" t="str">
        <f>IF(OR($A1203="",$AE$3=""),"",IFERROR(IF(ISBLANK(INDEX('Agents Shift'!$F:$S,MATCH($A1203,'Agents Shift'!$B:$B,0),$AE$3+1)),"",INDEX('Agents Shift'!$F:$S,MATCH($A1203,'Agents Shift'!$B:$B,0),$AE$3+1)),""))</f>
        <v/>
      </c>
      <c r="G1203" s="20" t="str">
        <f>IF($A1203="","",_xlfn.XLOOKUP($A1203,HC!$A:$A,HC!$C:$C,""))</f>
        <v/>
      </c>
      <c r="H1203" s="20" t="str">
        <f t="shared" si="234"/>
        <v/>
      </c>
      <c r="I1203" s="19" t="str">
        <f t="shared" si="235"/>
        <v/>
      </c>
      <c r="J1203" s="19" t="str">
        <f>IF(OR($A1203="",$H1203=""),"",IF($H1203="Not in Web Tool","Unmatched",_xlfn.XLOOKUP($H1203,'RAW Data'!$E:$E,'RAW Data'!$F:$F,"Unmapped")))</f>
        <v/>
      </c>
      <c r="K1203" s="19" t="str">
        <f t="shared" si="236"/>
        <v/>
      </c>
      <c r="M1203" s="21" t="str">
        <f t="shared" si="237"/>
        <v/>
      </c>
      <c r="N1203" s="21" t="str">
        <f t="shared" si="238"/>
        <v/>
      </c>
      <c r="P1203" s="22"/>
      <c r="Q1203" s="23">
        <v>1199</v>
      </c>
      <c r="R1203" s="23" t="str">
        <f>IF($C$3="Live Paste",IF($P1203="","",$P1203&amp;""),IF($AD$3="","",INDEX('Extraction History'!$A$3:$DT$9102,$Q1203,$AD$3)&amp;""))</f>
        <v/>
      </c>
      <c r="S1203" s="23">
        <f t="shared" si="245"/>
        <v>7191</v>
      </c>
      <c r="T1203" s="23" t="str">
        <f t="shared" si="239"/>
        <v/>
      </c>
      <c r="U1203" s="23" t="str">
        <f t="shared" si="240"/>
        <v/>
      </c>
      <c r="V1203" s="24" t="str">
        <f t="shared" si="241"/>
        <v/>
      </c>
      <c r="W1203" s="23">
        <f t="shared" si="246"/>
        <v>7192</v>
      </c>
      <c r="X1203" s="23" t="str">
        <f t="shared" si="242"/>
        <v/>
      </c>
      <c r="Y1203" s="23" t="str">
        <f t="shared" si="243"/>
        <v/>
      </c>
      <c r="Z1203" s="23" t="str">
        <f t="shared" si="244"/>
        <v/>
      </c>
      <c r="AA1203" s="25" t="str">
        <f>IF($U1203="","",IF(COUNTIF(HC!$C:$C,$U1203)&gt;0,"Y",IF(COUNTIF($U$5:$U1203,$U1203)=1,"N","dup")))</f>
        <v/>
      </c>
    </row>
    <row r="1204" spans="1:27" x14ac:dyDescent="0.3">
      <c r="A1204" s="19" t="str">
        <f>IF(INDEX('Agents Shift'!$B:$B,ROW())="","",INDEX('Agents Shift'!$B:$B,ROW()))</f>
        <v/>
      </c>
      <c r="B1204" s="20" t="str">
        <f>IF($A1204="","",_xlfn.XLOOKUP($A1204,HC!$A:$A,HC!$B:$B,""))</f>
        <v/>
      </c>
      <c r="C1204" s="19" t="str">
        <f>IF($A1204="","",_xlfn.XLOOKUP($A1204,HC!$A:$A,HC!$E:$E,""))</f>
        <v/>
      </c>
      <c r="D1204" s="20" t="str">
        <f>IF($A1204="","",_xlfn.XLOOKUP($A1204,HC!$A:$A,HC!$D:$D,""))</f>
        <v/>
      </c>
      <c r="E1204" s="68" t="str">
        <f>IF(OR($A1204="",$AE$3=""),"",IFERROR(IF(ISBLANK(INDEX('Agents Shift'!$F:$S,MATCH($A1204,'Agents Shift'!$B:$B,0),$AE$3)),"",INDEX('Agents Shift'!$F:$S,MATCH($A1204,'Agents Shift'!$B:$B,0),$AE$3)),""))</f>
        <v/>
      </c>
      <c r="F1204" s="68" t="str">
        <f>IF(OR($A1204="",$AE$3=""),"",IFERROR(IF(ISBLANK(INDEX('Agents Shift'!$F:$S,MATCH($A1204,'Agents Shift'!$B:$B,0),$AE$3+1)),"",INDEX('Agents Shift'!$F:$S,MATCH($A1204,'Agents Shift'!$B:$B,0),$AE$3+1)),""))</f>
        <v/>
      </c>
      <c r="G1204" s="20" t="str">
        <f>IF($A1204="","",_xlfn.XLOOKUP($A1204,HC!$A:$A,HC!$C:$C,""))</f>
        <v/>
      </c>
      <c r="H1204" s="20" t="str">
        <f t="shared" si="234"/>
        <v/>
      </c>
      <c r="I1204" s="19" t="str">
        <f t="shared" si="235"/>
        <v/>
      </c>
      <c r="J1204" s="19" t="str">
        <f>IF(OR($A1204="",$H1204=""),"",IF($H1204="Not in Web Tool","Unmatched",_xlfn.XLOOKUP($H1204,'RAW Data'!$E:$E,'RAW Data'!$F:$F,"Unmapped")))</f>
        <v/>
      </c>
      <c r="K1204" s="19" t="str">
        <f t="shared" si="236"/>
        <v/>
      </c>
      <c r="M1204" s="21" t="str">
        <f t="shared" si="237"/>
        <v/>
      </c>
      <c r="N1204" s="21" t="str">
        <f t="shared" si="238"/>
        <v/>
      </c>
      <c r="P1204" s="22"/>
      <c r="Q1204" s="23">
        <v>1200</v>
      </c>
      <c r="R1204" s="23" t="str">
        <f>IF($C$3="Live Paste",IF($P1204="","",$P1204&amp;""),IF($AD$3="","",INDEX('Extraction History'!$A$3:$DT$9102,$Q1204,$AD$3)&amp;""))</f>
        <v/>
      </c>
      <c r="S1204" s="23">
        <f t="shared" si="245"/>
        <v>7197</v>
      </c>
      <c r="T1204" s="23" t="str">
        <f t="shared" si="239"/>
        <v/>
      </c>
      <c r="U1204" s="23" t="str">
        <f t="shared" si="240"/>
        <v/>
      </c>
      <c r="V1204" s="24" t="str">
        <f t="shared" si="241"/>
        <v/>
      </c>
      <c r="W1204" s="23">
        <f t="shared" si="246"/>
        <v>7198</v>
      </c>
      <c r="X1204" s="23" t="str">
        <f t="shared" si="242"/>
        <v/>
      </c>
      <c r="Y1204" s="23" t="str">
        <f t="shared" si="243"/>
        <v/>
      </c>
      <c r="Z1204" s="23" t="str">
        <f t="shared" si="244"/>
        <v/>
      </c>
      <c r="AA1204" s="25" t="str">
        <f>IF($U1204="","",IF(COUNTIF(HC!$C:$C,$U1204)&gt;0,"Y",IF(COUNTIF($U$5:$U1204,$U1204)=1,"N","dup")))</f>
        <v/>
      </c>
    </row>
    <row r="1205" spans="1:27" x14ac:dyDescent="0.3">
      <c r="A1205" s="19" t="str">
        <f>IF(INDEX('Agents Shift'!$B:$B,ROW())="","",INDEX('Agents Shift'!$B:$B,ROW()))</f>
        <v/>
      </c>
      <c r="B1205" s="20" t="str">
        <f>IF($A1205="","",_xlfn.XLOOKUP($A1205,HC!$A:$A,HC!$B:$B,""))</f>
        <v/>
      </c>
      <c r="C1205" s="19" t="str">
        <f>IF($A1205="","",_xlfn.XLOOKUP($A1205,HC!$A:$A,HC!$E:$E,""))</f>
        <v/>
      </c>
      <c r="D1205" s="20" t="str">
        <f>IF($A1205="","",_xlfn.XLOOKUP($A1205,HC!$A:$A,HC!$D:$D,""))</f>
        <v/>
      </c>
      <c r="E1205" s="68" t="str">
        <f>IF(OR($A1205="",$AE$3=""),"",IFERROR(IF(ISBLANK(INDEX('Agents Shift'!$F:$S,MATCH($A1205,'Agents Shift'!$B:$B,0),$AE$3)),"",INDEX('Agents Shift'!$F:$S,MATCH($A1205,'Agents Shift'!$B:$B,0),$AE$3)),""))</f>
        <v/>
      </c>
      <c r="F1205" s="68" t="str">
        <f>IF(OR($A1205="",$AE$3=""),"",IFERROR(IF(ISBLANK(INDEX('Agents Shift'!$F:$S,MATCH($A1205,'Agents Shift'!$B:$B,0),$AE$3+1)),"",INDEX('Agents Shift'!$F:$S,MATCH($A1205,'Agents Shift'!$B:$B,0),$AE$3+1)),""))</f>
        <v/>
      </c>
      <c r="G1205" s="20" t="str">
        <f>IF($A1205="","",_xlfn.XLOOKUP($A1205,HC!$A:$A,HC!$C:$C,""))</f>
        <v/>
      </c>
      <c r="H1205" s="20" t="str">
        <f t="shared" si="234"/>
        <v/>
      </c>
      <c r="I1205" s="19" t="str">
        <f t="shared" si="235"/>
        <v/>
      </c>
      <c r="J1205" s="19" t="str">
        <f>IF(OR($A1205="",$H1205=""),"",IF($H1205="Not in Web Tool","Unmatched",_xlfn.XLOOKUP($H1205,'RAW Data'!$E:$E,'RAW Data'!$F:$F,"Unmapped")))</f>
        <v/>
      </c>
      <c r="K1205" s="19" t="str">
        <f t="shared" si="236"/>
        <v/>
      </c>
      <c r="M1205" s="21" t="str">
        <f t="shared" si="237"/>
        <v/>
      </c>
      <c r="N1205" s="21" t="str">
        <f t="shared" si="238"/>
        <v/>
      </c>
      <c r="P1205" s="22"/>
      <c r="Q1205" s="23">
        <v>1201</v>
      </c>
      <c r="R1205" s="23" t="str">
        <f>IF($C$3="Live Paste",IF($P1205="","",$P1205&amp;""),IF($AD$3="","",INDEX('Extraction History'!$A$3:$DT$9102,$Q1205,$AD$3)&amp;""))</f>
        <v/>
      </c>
      <c r="S1205" s="23">
        <f t="shared" si="245"/>
        <v>7203</v>
      </c>
      <c r="T1205" s="23" t="str">
        <f t="shared" si="239"/>
        <v/>
      </c>
      <c r="U1205" s="23" t="str">
        <f t="shared" si="240"/>
        <v/>
      </c>
      <c r="V1205" s="24" t="str">
        <f t="shared" si="241"/>
        <v/>
      </c>
      <c r="W1205" s="23">
        <f t="shared" si="246"/>
        <v>7204</v>
      </c>
      <c r="X1205" s="23" t="str">
        <f t="shared" si="242"/>
        <v/>
      </c>
      <c r="Y1205" s="23" t="str">
        <f t="shared" si="243"/>
        <v/>
      </c>
      <c r="Z1205" s="23" t="str">
        <f t="shared" si="244"/>
        <v/>
      </c>
      <c r="AA1205" s="25" t="str">
        <f>IF($U1205="","",IF(COUNTIF(HC!$C:$C,$U1205)&gt;0,"Y",IF(COUNTIF($U$5:$U1205,$U1205)=1,"N","dup")))</f>
        <v/>
      </c>
    </row>
    <row r="1206" spans="1:27" x14ac:dyDescent="0.3">
      <c r="A1206" s="19" t="str">
        <f>IF(INDEX('Agents Shift'!$B:$B,ROW())="","",INDEX('Agents Shift'!$B:$B,ROW()))</f>
        <v/>
      </c>
      <c r="B1206" s="20" t="str">
        <f>IF($A1206="","",_xlfn.XLOOKUP($A1206,HC!$A:$A,HC!$B:$B,""))</f>
        <v/>
      </c>
      <c r="C1206" s="19" t="str">
        <f>IF($A1206="","",_xlfn.XLOOKUP($A1206,HC!$A:$A,HC!$E:$E,""))</f>
        <v/>
      </c>
      <c r="D1206" s="20" t="str">
        <f>IF($A1206="","",_xlfn.XLOOKUP($A1206,HC!$A:$A,HC!$D:$D,""))</f>
        <v/>
      </c>
      <c r="E1206" s="68" t="str">
        <f>IF(OR($A1206="",$AE$3=""),"",IFERROR(IF(ISBLANK(INDEX('Agents Shift'!$F:$S,MATCH($A1206,'Agents Shift'!$B:$B,0),$AE$3)),"",INDEX('Agents Shift'!$F:$S,MATCH($A1206,'Agents Shift'!$B:$B,0),$AE$3)),""))</f>
        <v/>
      </c>
      <c r="F1206" s="68" t="str">
        <f>IF(OR($A1206="",$AE$3=""),"",IFERROR(IF(ISBLANK(INDEX('Agents Shift'!$F:$S,MATCH($A1206,'Agents Shift'!$B:$B,0),$AE$3+1)),"",INDEX('Agents Shift'!$F:$S,MATCH($A1206,'Agents Shift'!$B:$B,0),$AE$3+1)),""))</f>
        <v/>
      </c>
      <c r="G1206" s="20" t="str">
        <f>IF($A1206="","",_xlfn.XLOOKUP($A1206,HC!$A:$A,HC!$C:$C,""))</f>
        <v/>
      </c>
      <c r="H1206" s="20" t="str">
        <f t="shared" si="234"/>
        <v/>
      </c>
      <c r="I1206" s="19" t="str">
        <f t="shared" si="235"/>
        <v/>
      </c>
      <c r="J1206" s="19" t="str">
        <f>IF(OR($A1206="",$H1206=""),"",IF($H1206="Not in Web Tool","Unmatched",_xlfn.XLOOKUP($H1206,'RAW Data'!$E:$E,'RAW Data'!$F:$F,"Unmapped")))</f>
        <v/>
      </c>
      <c r="K1206" s="19" t="str">
        <f t="shared" si="236"/>
        <v/>
      </c>
      <c r="M1206" s="21" t="str">
        <f t="shared" si="237"/>
        <v/>
      </c>
      <c r="N1206" s="21" t="str">
        <f t="shared" si="238"/>
        <v/>
      </c>
      <c r="P1206" s="22"/>
      <c r="Q1206" s="23">
        <v>1202</v>
      </c>
      <c r="R1206" s="23" t="str">
        <f>IF($C$3="Live Paste",IF($P1206="","",$P1206&amp;""),IF($AD$3="","",INDEX('Extraction History'!$A$3:$DT$9102,$Q1206,$AD$3)&amp;""))</f>
        <v/>
      </c>
      <c r="S1206" s="23">
        <f t="shared" si="245"/>
        <v>7209</v>
      </c>
      <c r="T1206" s="23" t="str">
        <f t="shared" si="239"/>
        <v/>
      </c>
      <c r="U1206" s="23" t="str">
        <f t="shared" si="240"/>
        <v/>
      </c>
      <c r="V1206" s="24" t="str">
        <f t="shared" si="241"/>
        <v/>
      </c>
      <c r="W1206" s="23">
        <f t="shared" si="246"/>
        <v>7210</v>
      </c>
      <c r="X1206" s="23" t="str">
        <f t="shared" si="242"/>
        <v/>
      </c>
      <c r="Y1206" s="23" t="str">
        <f t="shared" si="243"/>
        <v/>
      </c>
      <c r="Z1206" s="23" t="str">
        <f t="shared" si="244"/>
        <v/>
      </c>
      <c r="AA1206" s="25" t="str">
        <f>IF($U1206="","",IF(COUNTIF(HC!$C:$C,$U1206)&gt;0,"Y",IF(COUNTIF($U$5:$U1206,$U1206)=1,"N","dup")))</f>
        <v/>
      </c>
    </row>
    <row r="1207" spans="1:27" x14ac:dyDescent="0.3">
      <c r="A1207" s="19" t="str">
        <f>IF(INDEX('Agents Shift'!$B:$B,ROW())="","",INDEX('Agents Shift'!$B:$B,ROW()))</f>
        <v/>
      </c>
      <c r="B1207" s="20" t="str">
        <f>IF($A1207="","",_xlfn.XLOOKUP($A1207,HC!$A:$A,HC!$B:$B,""))</f>
        <v/>
      </c>
      <c r="C1207" s="19" t="str">
        <f>IF($A1207="","",_xlfn.XLOOKUP($A1207,HC!$A:$A,HC!$E:$E,""))</f>
        <v/>
      </c>
      <c r="D1207" s="20" t="str">
        <f>IF($A1207="","",_xlfn.XLOOKUP($A1207,HC!$A:$A,HC!$D:$D,""))</f>
        <v/>
      </c>
      <c r="E1207" s="68" t="str">
        <f>IF(OR($A1207="",$AE$3=""),"",IFERROR(IF(ISBLANK(INDEX('Agents Shift'!$F:$S,MATCH($A1207,'Agents Shift'!$B:$B,0),$AE$3)),"",INDEX('Agents Shift'!$F:$S,MATCH($A1207,'Agents Shift'!$B:$B,0),$AE$3)),""))</f>
        <v/>
      </c>
      <c r="F1207" s="68" t="str">
        <f>IF(OR($A1207="",$AE$3=""),"",IFERROR(IF(ISBLANK(INDEX('Agents Shift'!$F:$S,MATCH($A1207,'Agents Shift'!$B:$B,0),$AE$3+1)),"",INDEX('Agents Shift'!$F:$S,MATCH($A1207,'Agents Shift'!$B:$B,0),$AE$3+1)),""))</f>
        <v/>
      </c>
      <c r="G1207" s="20" t="str">
        <f>IF($A1207="","",_xlfn.XLOOKUP($A1207,HC!$A:$A,HC!$C:$C,""))</f>
        <v/>
      </c>
      <c r="H1207" s="20" t="str">
        <f t="shared" si="234"/>
        <v/>
      </c>
      <c r="I1207" s="19" t="str">
        <f t="shared" si="235"/>
        <v/>
      </c>
      <c r="J1207" s="19" t="str">
        <f>IF(OR($A1207="",$H1207=""),"",IF($H1207="Not in Web Tool","Unmatched",_xlfn.XLOOKUP($H1207,'RAW Data'!$E:$E,'RAW Data'!$F:$F,"Unmapped")))</f>
        <v/>
      </c>
      <c r="K1207" s="19" t="str">
        <f t="shared" si="236"/>
        <v/>
      </c>
      <c r="M1207" s="21" t="str">
        <f t="shared" si="237"/>
        <v/>
      </c>
      <c r="N1207" s="21" t="str">
        <f t="shared" si="238"/>
        <v/>
      </c>
      <c r="P1207" s="22"/>
      <c r="Q1207" s="23">
        <v>1203</v>
      </c>
      <c r="R1207" s="23" t="str">
        <f>IF($C$3="Live Paste",IF($P1207="","",$P1207&amp;""),IF($AD$3="","",INDEX('Extraction History'!$A$3:$DT$9102,$Q1207,$AD$3)&amp;""))</f>
        <v/>
      </c>
      <c r="S1207" s="23">
        <f t="shared" si="245"/>
        <v>7215</v>
      </c>
      <c r="T1207" s="23" t="str">
        <f t="shared" si="239"/>
        <v/>
      </c>
      <c r="U1207" s="23" t="str">
        <f t="shared" si="240"/>
        <v/>
      </c>
      <c r="V1207" s="24" t="str">
        <f t="shared" si="241"/>
        <v/>
      </c>
      <c r="W1207" s="23">
        <f t="shared" si="246"/>
        <v>7216</v>
      </c>
      <c r="X1207" s="23" t="str">
        <f t="shared" si="242"/>
        <v/>
      </c>
      <c r="Y1207" s="23" t="str">
        <f t="shared" si="243"/>
        <v/>
      </c>
      <c r="Z1207" s="23" t="str">
        <f t="shared" si="244"/>
        <v/>
      </c>
      <c r="AA1207" s="25" t="str">
        <f>IF($U1207="","",IF(COUNTIF(HC!$C:$C,$U1207)&gt;0,"Y",IF(COUNTIF($U$5:$U1207,$U1207)=1,"N","dup")))</f>
        <v/>
      </c>
    </row>
    <row r="1208" spans="1:27" x14ac:dyDescent="0.3">
      <c r="A1208" s="19" t="str">
        <f>IF(INDEX('Agents Shift'!$B:$B,ROW())="","",INDEX('Agents Shift'!$B:$B,ROW()))</f>
        <v/>
      </c>
      <c r="B1208" s="20" t="str">
        <f>IF($A1208="","",_xlfn.XLOOKUP($A1208,HC!$A:$A,HC!$B:$B,""))</f>
        <v/>
      </c>
      <c r="C1208" s="19" t="str">
        <f>IF($A1208="","",_xlfn.XLOOKUP($A1208,HC!$A:$A,HC!$E:$E,""))</f>
        <v/>
      </c>
      <c r="D1208" s="20" t="str">
        <f>IF($A1208="","",_xlfn.XLOOKUP($A1208,HC!$A:$A,HC!$D:$D,""))</f>
        <v/>
      </c>
      <c r="E1208" s="68" t="str">
        <f>IF(OR($A1208="",$AE$3=""),"",IFERROR(IF(ISBLANK(INDEX('Agents Shift'!$F:$S,MATCH($A1208,'Agents Shift'!$B:$B,0),$AE$3)),"",INDEX('Agents Shift'!$F:$S,MATCH($A1208,'Agents Shift'!$B:$B,0),$AE$3)),""))</f>
        <v/>
      </c>
      <c r="F1208" s="68" t="str">
        <f>IF(OR($A1208="",$AE$3=""),"",IFERROR(IF(ISBLANK(INDEX('Agents Shift'!$F:$S,MATCH($A1208,'Agents Shift'!$B:$B,0),$AE$3+1)),"",INDEX('Agents Shift'!$F:$S,MATCH($A1208,'Agents Shift'!$B:$B,0),$AE$3+1)),""))</f>
        <v/>
      </c>
      <c r="G1208" s="20" t="str">
        <f>IF($A1208="","",_xlfn.XLOOKUP($A1208,HC!$A:$A,HC!$C:$C,""))</f>
        <v/>
      </c>
      <c r="H1208" s="20" t="str">
        <f t="shared" si="234"/>
        <v/>
      </c>
      <c r="I1208" s="19" t="str">
        <f t="shared" si="235"/>
        <v/>
      </c>
      <c r="J1208" s="19" t="str">
        <f>IF(OR($A1208="",$H1208=""),"",IF($H1208="Not in Web Tool","Unmatched",_xlfn.XLOOKUP($H1208,'RAW Data'!$E:$E,'RAW Data'!$F:$F,"Unmapped")))</f>
        <v/>
      </c>
      <c r="K1208" s="19" t="str">
        <f t="shared" si="236"/>
        <v/>
      </c>
      <c r="M1208" s="21" t="str">
        <f t="shared" si="237"/>
        <v/>
      </c>
      <c r="N1208" s="21" t="str">
        <f t="shared" si="238"/>
        <v/>
      </c>
      <c r="P1208" s="22"/>
      <c r="Q1208" s="23">
        <v>1204</v>
      </c>
      <c r="R1208" s="23" t="str">
        <f>IF($C$3="Live Paste",IF($P1208="","",$P1208&amp;""),IF($AD$3="","",INDEX('Extraction History'!$A$3:$DT$9102,$Q1208,$AD$3)&amp;""))</f>
        <v/>
      </c>
      <c r="S1208" s="23">
        <f t="shared" si="245"/>
        <v>7221</v>
      </c>
      <c r="T1208" s="23" t="str">
        <f t="shared" si="239"/>
        <v/>
      </c>
      <c r="U1208" s="23" t="str">
        <f t="shared" si="240"/>
        <v/>
      </c>
      <c r="V1208" s="24" t="str">
        <f t="shared" si="241"/>
        <v/>
      </c>
      <c r="W1208" s="23">
        <f t="shared" si="246"/>
        <v>7222</v>
      </c>
      <c r="X1208" s="23" t="str">
        <f t="shared" si="242"/>
        <v/>
      </c>
      <c r="Y1208" s="23" t="str">
        <f t="shared" si="243"/>
        <v/>
      </c>
      <c r="Z1208" s="23" t="str">
        <f t="shared" si="244"/>
        <v/>
      </c>
      <c r="AA1208" s="25" t="str">
        <f>IF($U1208="","",IF(COUNTIF(HC!$C:$C,$U1208)&gt;0,"Y",IF(COUNTIF($U$5:$U1208,$U1208)=1,"N","dup")))</f>
        <v/>
      </c>
    </row>
    <row r="1209" spans="1:27" x14ac:dyDescent="0.3">
      <c r="A1209" s="19" t="str">
        <f>IF(INDEX('Agents Shift'!$B:$B,ROW())="","",INDEX('Agents Shift'!$B:$B,ROW()))</f>
        <v/>
      </c>
      <c r="B1209" s="20" t="str">
        <f>IF($A1209="","",_xlfn.XLOOKUP($A1209,HC!$A:$A,HC!$B:$B,""))</f>
        <v/>
      </c>
      <c r="C1209" s="19" t="str">
        <f>IF($A1209="","",_xlfn.XLOOKUP($A1209,HC!$A:$A,HC!$E:$E,""))</f>
        <v/>
      </c>
      <c r="D1209" s="20" t="str">
        <f>IF($A1209="","",_xlfn.XLOOKUP($A1209,HC!$A:$A,HC!$D:$D,""))</f>
        <v/>
      </c>
      <c r="E1209" s="68" t="str">
        <f>IF(OR($A1209="",$AE$3=""),"",IFERROR(IF(ISBLANK(INDEX('Agents Shift'!$F:$S,MATCH($A1209,'Agents Shift'!$B:$B,0),$AE$3)),"",INDEX('Agents Shift'!$F:$S,MATCH($A1209,'Agents Shift'!$B:$B,0),$AE$3)),""))</f>
        <v/>
      </c>
      <c r="F1209" s="68" t="str">
        <f>IF(OR($A1209="",$AE$3=""),"",IFERROR(IF(ISBLANK(INDEX('Agents Shift'!$F:$S,MATCH($A1209,'Agents Shift'!$B:$B,0),$AE$3+1)),"",INDEX('Agents Shift'!$F:$S,MATCH($A1209,'Agents Shift'!$B:$B,0),$AE$3+1)),""))</f>
        <v/>
      </c>
      <c r="G1209" s="20" t="str">
        <f>IF($A1209="","",_xlfn.XLOOKUP($A1209,HC!$A:$A,HC!$C:$C,""))</f>
        <v/>
      </c>
      <c r="H1209" s="20" t="str">
        <f t="shared" si="234"/>
        <v/>
      </c>
      <c r="I1209" s="19" t="str">
        <f t="shared" si="235"/>
        <v/>
      </c>
      <c r="J1209" s="19" t="str">
        <f>IF(OR($A1209="",$H1209=""),"",IF($H1209="Not in Web Tool","Unmatched",_xlfn.XLOOKUP($H1209,'RAW Data'!$E:$E,'RAW Data'!$F:$F,"Unmapped")))</f>
        <v/>
      </c>
      <c r="K1209" s="19" t="str">
        <f t="shared" si="236"/>
        <v/>
      </c>
      <c r="M1209" s="21" t="str">
        <f t="shared" si="237"/>
        <v/>
      </c>
      <c r="N1209" s="21" t="str">
        <f t="shared" si="238"/>
        <v/>
      </c>
      <c r="P1209" s="22"/>
      <c r="Q1209" s="23">
        <v>1205</v>
      </c>
      <c r="R1209" s="23" t="str">
        <f>IF($C$3="Live Paste",IF($P1209="","",$P1209&amp;""),IF($AD$3="","",INDEX('Extraction History'!$A$3:$DT$9102,$Q1209,$AD$3)&amp;""))</f>
        <v/>
      </c>
      <c r="S1209" s="23">
        <f t="shared" si="245"/>
        <v>7227</v>
      </c>
      <c r="T1209" s="23" t="str">
        <f t="shared" si="239"/>
        <v/>
      </c>
      <c r="U1209" s="23" t="str">
        <f t="shared" si="240"/>
        <v/>
      </c>
      <c r="V1209" s="24" t="str">
        <f t="shared" si="241"/>
        <v/>
      </c>
      <c r="W1209" s="23">
        <f t="shared" si="246"/>
        <v>7228</v>
      </c>
      <c r="X1209" s="23" t="str">
        <f t="shared" si="242"/>
        <v/>
      </c>
      <c r="Y1209" s="23" t="str">
        <f t="shared" si="243"/>
        <v/>
      </c>
      <c r="Z1209" s="23" t="str">
        <f t="shared" si="244"/>
        <v/>
      </c>
      <c r="AA1209" s="25" t="str">
        <f>IF($U1209="","",IF(COUNTIF(HC!$C:$C,$U1209)&gt;0,"Y",IF(COUNTIF($U$5:$U1209,$U1209)=1,"N","dup")))</f>
        <v/>
      </c>
    </row>
    <row r="1210" spans="1:27" x14ac:dyDescent="0.3">
      <c r="A1210" s="19" t="str">
        <f>IF(INDEX('Agents Shift'!$B:$B,ROW())="","",INDEX('Agents Shift'!$B:$B,ROW()))</f>
        <v/>
      </c>
      <c r="B1210" s="20" t="str">
        <f>IF($A1210="","",_xlfn.XLOOKUP($A1210,HC!$A:$A,HC!$B:$B,""))</f>
        <v/>
      </c>
      <c r="C1210" s="19" t="str">
        <f>IF($A1210="","",_xlfn.XLOOKUP($A1210,HC!$A:$A,HC!$E:$E,""))</f>
        <v/>
      </c>
      <c r="D1210" s="20" t="str">
        <f>IF($A1210="","",_xlfn.XLOOKUP($A1210,HC!$A:$A,HC!$D:$D,""))</f>
        <v/>
      </c>
      <c r="E1210" s="68" t="str">
        <f>IF(OR($A1210="",$AE$3=""),"",IFERROR(IF(ISBLANK(INDEX('Agents Shift'!$F:$S,MATCH($A1210,'Agents Shift'!$B:$B,0),$AE$3)),"",INDEX('Agents Shift'!$F:$S,MATCH($A1210,'Agents Shift'!$B:$B,0),$AE$3)),""))</f>
        <v/>
      </c>
      <c r="F1210" s="68" t="str">
        <f>IF(OR($A1210="",$AE$3=""),"",IFERROR(IF(ISBLANK(INDEX('Agents Shift'!$F:$S,MATCH($A1210,'Agents Shift'!$B:$B,0),$AE$3+1)),"",INDEX('Agents Shift'!$F:$S,MATCH($A1210,'Agents Shift'!$B:$B,0),$AE$3+1)),""))</f>
        <v/>
      </c>
      <c r="G1210" s="20" t="str">
        <f>IF($A1210="","",_xlfn.XLOOKUP($A1210,HC!$A:$A,HC!$C:$C,""))</f>
        <v/>
      </c>
      <c r="H1210" s="20" t="str">
        <f t="shared" si="234"/>
        <v/>
      </c>
      <c r="I1210" s="19" t="str">
        <f t="shared" si="235"/>
        <v/>
      </c>
      <c r="J1210" s="19" t="str">
        <f>IF(OR($A1210="",$H1210=""),"",IF($H1210="Not in Web Tool","Unmatched",_xlfn.XLOOKUP($H1210,'RAW Data'!$E:$E,'RAW Data'!$F:$F,"Unmapped")))</f>
        <v/>
      </c>
      <c r="K1210" s="19" t="str">
        <f t="shared" si="236"/>
        <v/>
      </c>
      <c r="M1210" s="21" t="str">
        <f t="shared" si="237"/>
        <v/>
      </c>
      <c r="N1210" s="21" t="str">
        <f t="shared" si="238"/>
        <v/>
      </c>
      <c r="P1210" s="22"/>
      <c r="Q1210" s="23">
        <v>1206</v>
      </c>
      <c r="R1210" s="23" t="str">
        <f>IF($C$3="Live Paste",IF($P1210="","",$P1210&amp;""),IF($AD$3="","",INDEX('Extraction History'!$A$3:$DT$9102,$Q1210,$AD$3)&amp;""))</f>
        <v/>
      </c>
      <c r="S1210" s="23">
        <f t="shared" si="245"/>
        <v>7233</v>
      </c>
      <c r="T1210" s="23" t="str">
        <f t="shared" si="239"/>
        <v/>
      </c>
      <c r="U1210" s="23" t="str">
        <f t="shared" si="240"/>
        <v/>
      </c>
      <c r="V1210" s="24" t="str">
        <f t="shared" si="241"/>
        <v/>
      </c>
      <c r="W1210" s="23">
        <f t="shared" si="246"/>
        <v>7234</v>
      </c>
      <c r="X1210" s="23" t="str">
        <f t="shared" si="242"/>
        <v/>
      </c>
      <c r="Y1210" s="23" t="str">
        <f t="shared" si="243"/>
        <v/>
      </c>
      <c r="Z1210" s="23" t="str">
        <f t="shared" si="244"/>
        <v/>
      </c>
      <c r="AA1210" s="25" t="str">
        <f>IF($U1210="","",IF(COUNTIF(HC!$C:$C,$U1210)&gt;0,"Y",IF(COUNTIF($U$5:$U1210,$U1210)=1,"N","dup")))</f>
        <v/>
      </c>
    </row>
    <row r="1211" spans="1:27" x14ac:dyDescent="0.3">
      <c r="A1211" s="19" t="str">
        <f>IF(INDEX('Agents Shift'!$B:$B,ROW())="","",INDEX('Agents Shift'!$B:$B,ROW()))</f>
        <v/>
      </c>
      <c r="B1211" s="20" t="str">
        <f>IF($A1211="","",_xlfn.XLOOKUP($A1211,HC!$A:$A,HC!$B:$B,""))</f>
        <v/>
      </c>
      <c r="C1211" s="19" t="str">
        <f>IF($A1211="","",_xlfn.XLOOKUP($A1211,HC!$A:$A,HC!$E:$E,""))</f>
        <v/>
      </c>
      <c r="D1211" s="20" t="str">
        <f>IF($A1211="","",_xlfn.XLOOKUP($A1211,HC!$A:$A,HC!$D:$D,""))</f>
        <v/>
      </c>
      <c r="E1211" s="68" t="str">
        <f>IF(OR($A1211="",$AE$3=""),"",IFERROR(IF(ISBLANK(INDEX('Agents Shift'!$F:$S,MATCH($A1211,'Agents Shift'!$B:$B,0),$AE$3)),"",INDEX('Agents Shift'!$F:$S,MATCH($A1211,'Agents Shift'!$B:$B,0),$AE$3)),""))</f>
        <v/>
      </c>
      <c r="F1211" s="68" t="str">
        <f>IF(OR($A1211="",$AE$3=""),"",IFERROR(IF(ISBLANK(INDEX('Agents Shift'!$F:$S,MATCH($A1211,'Agents Shift'!$B:$B,0),$AE$3+1)),"",INDEX('Agents Shift'!$F:$S,MATCH($A1211,'Agents Shift'!$B:$B,0),$AE$3+1)),""))</f>
        <v/>
      </c>
      <c r="G1211" s="20" t="str">
        <f>IF($A1211="","",_xlfn.XLOOKUP($A1211,HC!$A:$A,HC!$C:$C,""))</f>
        <v/>
      </c>
      <c r="H1211" s="20" t="str">
        <f t="shared" si="234"/>
        <v/>
      </c>
      <c r="I1211" s="19" t="str">
        <f t="shared" si="235"/>
        <v/>
      </c>
      <c r="J1211" s="19" t="str">
        <f>IF(OR($A1211="",$H1211=""),"",IF($H1211="Not in Web Tool","Unmatched",_xlfn.XLOOKUP($H1211,'RAW Data'!$E:$E,'RAW Data'!$F:$F,"Unmapped")))</f>
        <v/>
      </c>
      <c r="K1211" s="19" t="str">
        <f t="shared" si="236"/>
        <v/>
      </c>
      <c r="M1211" s="21" t="str">
        <f t="shared" si="237"/>
        <v/>
      </c>
      <c r="N1211" s="21" t="str">
        <f t="shared" si="238"/>
        <v/>
      </c>
      <c r="P1211" s="22"/>
      <c r="Q1211" s="23">
        <v>1207</v>
      </c>
      <c r="R1211" s="23" t="str">
        <f>IF($C$3="Live Paste",IF($P1211="","",$P1211&amp;""),IF($AD$3="","",INDEX('Extraction History'!$A$3:$DT$9102,$Q1211,$AD$3)&amp;""))</f>
        <v/>
      </c>
      <c r="S1211" s="23">
        <f t="shared" si="245"/>
        <v>7239</v>
      </c>
      <c r="T1211" s="23" t="str">
        <f t="shared" si="239"/>
        <v/>
      </c>
      <c r="U1211" s="23" t="str">
        <f t="shared" si="240"/>
        <v/>
      </c>
      <c r="V1211" s="24" t="str">
        <f t="shared" si="241"/>
        <v/>
      </c>
      <c r="W1211" s="23">
        <f t="shared" si="246"/>
        <v>7240</v>
      </c>
      <c r="X1211" s="23" t="str">
        <f t="shared" si="242"/>
        <v/>
      </c>
      <c r="Y1211" s="23" t="str">
        <f t="shared" si="243"/>
        <v/>
      </c>
      <c r="Z1211" s="23" t="str">
        <f t="shared" si="244"/>
        <v/>
      </c>
      <c r="AA1211" s="25" t="str">
        <f>IF($U1211="","",IF(COUNTIF(HC!$C:$C,$U1211)&gt;0,"Y",IF(COUNTIF($U$5:$U1211,$U1211)=1,"N","dup")))</f>
        <v/>
      </c>
    </row>
    <row r="1212" spans="1:27" x14ac:dyDescent="0.3">
      <c r="A1212" s="19" t="str">
        <f>IF(INDEX('Agents Shift'!$B:$B,ROW())="","",INDEX('Agents Shift'!$B:$B,ROW()))</f>
        <v/>
      </c>
      <c r="B1212" s="20" t="str">
        <f>IF($A1212="","",_xlfn.XLOOKUP($A1212,HC!$A:$A,HC!$B:$B,""))</f>
        <v/>
      </c>
      <c r="C1212" s="19" t="str">
        <f>IF($A1212="","",_xlfn.XLOOKUP($A1212,HC!$A:$A,HC!$E:$E,""))</f>
        <v/>
      </c>
      <c r="D1212" s="20" t="str">
        <f>IF($A1212="","",_xlfn.XLOOKUP($A1212,HC!$A:$A,HC!$D:$D,""))</f>
        <v/>
      </c>
      <c r="E1212" s="68" t="str">
        <f>IF(OR($A1212="",$AE$3=""),"",IFERROR(IF(ISBLANK(INDEX('Agents Shift'!$F:$S,MATCH($A1212,'Agents Shift'!$B:$B,0),$AE$3)),"",INDEX('Agents Shift'!$F:$S,MATCH($A1212,'Agents Shift'!$B:$B,0),$AE$3)),""))</f>
        <v/>
      </c>
      <c r="F1212" s="68" t="str">
        <f>IF(OR($A1212="",$AE$3=""),"",IFERROR(IF(ISBLANK(INDEX('Agents Shift'!$F:$S,MATCH($A1212,'Agents Shift'!$B:$B,0),$AE$3+1)),"",INDEX('Agents Shift'!$F:$S,MATCH($A1212,'Agents Shift'!$B:$B,0),$AE$3+1)),""))</f>
        <v/>
      </c>
      <c r="G1212" s="20" t="str">
        <f>IF($A1212="","",_xlfn.XLOOKUP($A1212,HC!$A:$A,HC!$C:$C,""))</f>
        <v/>
      </c>
      <c r="H1212" s="20" t="str">
        <f t="shared" si="234"/>
        <v/>
      </c>
      <c r="I1212" s="19" t="str">
        <f t="shared" si="235"/>
        <v/>
      </c>
      <c r="J1212" s="19" t="str">
        <f>IF(OR($A1212="",$H1212=""),"",IF($H1212="Not in Web Tool","Unmatched",_xlfn.XLOOKUP($H1212,'RAW Data'!$E:$E,'RAW Data'!$F:$F,"Unmapped")))</f>
        <v/>
      </c>
      <c r="K1212" s="19" t="str">
        <f t="shared" si="236"/>
        <v/>
      </c>
      <c r="M1212" s="21" t="str">
        <f t="shared" si="237"/>
        <v/>
      </c>
      <c r="N1212" s="21" t="str">
        <f t="shared" si="238"/>
        <v/>
      </c>
      <c r="P1212" s="22"/>
      <c r="Q1212" s="23">
        <v>1208</v>
      </c>
      <c r="R1212" s="23" t="str">
        <f>IF($C$3="Live Paste",IF($P1212="","",$P1212&amp;""),IF($AD$3="","",INDEX('Extraction History'!$A$3:$DT$9102,$Q1212,$AD$3)&amp;""))</f>
        <v/>
      </c>
      <c r="S1212" s="23">
        <f t="shared" si="245"/>
        <v>7245</v>
      </c>
      <c r="T1212" s="23" t="str">
        <f t="shared" si="239"/>
        <v/>
      </c>
      <c r="U1212" s="23" t="str">
        <f t="shared" si="240"/>
        <v/>
      </c>
      <c r="V1212" s="24" t="str">
        <f t="shared" si="241"/>
        <v/>
      </c>
      <c r="W1212" s="23">
        <f t="shared" si="246"/>
        <v>7246</v>
      </c>
      <c r="X1212" s="23" t="str">
        <f t="shared" si="242"/>
        <v/>
      </c>
      <c r="Y1212" s="23" t="str">
        <f t="shared" si="243"/>
        <v/>
      </c>
      <c r="Z1212" s="23" t="str">
        <f t="shared" si="244"/>
        <v/>
      </c>
      <c r="AA1212" s="25" t="str">
        <f>IF($U1212="","",IF(COUNTIF(HC!$C:$C,$U1212)&gt;0,"Y",IF(COUNTIF($U$5:$U1212,$U1212)=1,"N","dup")))</f>
        <v/>
      </c>
    </row>
    <row r="1213" spans="1:27" x14ac:dyDescent="0.3">
      <c r="A1213" s="19" t="str">
        <f>IF(INDEX('Agents Shift'!$B:$B,ROW())="","",INDEX('Agents Shift'!$B:$B,ROW()))</f>
        <v/>
      </c>
      <c r="B1213" s="20" t="str">
        <f>IF($A1213="","",_xlfn.XLOOKUP($A1213,HC!$A:$A,HC!$B:$B,""))</f>
        <v/>
      </c>
      <c r="C1213" s="19" t="str">
        <f>IF($A1213="","",_xlfn.XLOOKUP($A1213,HC!$A:$A,HC!$E:$E,""))</f>
        <v/>
      </c>
      <c r="D1213" s="20" t="str">
        <f>IF($A1213="","",_xlfn.XLOOKUP($A1213,HC!$A:$A,HC!$D:$D,""))</f>
        <v/>
      </c>
      <c r="E1213" s="68" t="str">
        <f>IF(OR($A1213="",$AE$3=""),"",IFERROR(IF(ISBLANK(INDEX('Agents Shift'!$F:$S,MATCH($A1213,'Agents Shift'!$B:$B,0),$AE$3)),"",INDEX('Agents Shift'!$F:$S,MATCH($A1213,'Agents Shift'!$B:$B,0),$AE$3)),""))</f>
        <v/>
      </c>
      <c r="F1213" s="68" t="str">
        <f>IF(OR($A1213="",$AE$3=""),"",IFERROR(IF(ISBLANK(INDEX('Agents Shift'!$F:$S,MATCH($A1213,'Agents Shift'!$B:$B,0),$AE$3+1)),"",INDEX('Agents Shift'!$F:$S,MATCH($A1213,'Agents Shift'!$B:$B,0),$AE$3+1)),""))</f>
        <v/>
      </c>
      <c r="G1213" s="20" t="str">
        <f>IF($A1213="","",_xlfn.XLOOKUP($A1213,HC!$A:$A,HC!$C:$C,""))</f>
        <v/>
      </c>
      <c r="H1213" s="20" t="str">
        <f t="shared" si="234"/>
        <v/>
      </c>
      <c r="I1213" s="19" t="str">
        <f t="shared" si="235"/>
        <v/>
      </c>
      <c r="J1213" s="19" t="str">
        <f>IF(OR($A1213="",$H1213=""),"",IF($H1213="Not in Web Tool","Unmatched",_xlfn.XLOOKUP($H1213,'RAW Data'!$E:$E,'RAW Data'!$F:$F,"Unmapped")))</f>
        <v/>
      </c>
      <c r="K1213" s="19" t="str">
        <f t="shared" si="236"/>
        <v/>
      </c>
      <c r="M1213" s="21" t="str">
        <f t="shared" si="237"/>
        <v/>
      </c>
      <c r="N1213" s="21" t="str">
        <f t="shared" si="238"/>
        <v/>
      </c>
      <c r="P1213" s="22"/>
      <c r="Q1213" s="23">
        <v>1209</v>
      </c>
      <c r="R1213" s="23" t="str">
        <f>IF($C$3="Live Paste",IF($P1213="","",$P1213&amp;""),IF($AD$3="","",INDEX('Extraction History'!$A$3:$DT$9102,$Q1213,$AD$3)&amp;""))</f>
        <v/>
      </c>
      <c r="S1213" s="23">
        <f t="shared" si="245"/>
        <v>7251</v>
      </c>
      <c r="T1213" s="23" t="str">
        <f t="shared" si="239"/>
        <v/>
      </c>
      <c r="U1213" s="23" t="str">
        <f t="shared" si="240"/>
        <v/>
      </c>
      <c r="V1213" s="24" t="str">
        <f t="shared" si="241"/>
        <v/>
      </c>
      <c r="W1213" s="23">
        <f t="shared" si="246"/>
        <v>7252</v>
      </c>
      <c r="X1213" s="23" t="str">
        <f t="shared" si="242"/>
        <v/>
      </c>
      <c r="Y1213" s="23" t="str">
        <f t="shared" si="243"/>
        <v/>
      </c>
      <c r="Z1213" s="23" t="str">
        <f t="shared" si="244"/>
        <v/>
      </c>
      <c r="AA1213" s="25" t="str">
        <f>IF($U1213="","",IF(COUNTIF(HC!$C:$C,$U1213)&gt;0,"Y",IF(COUNTIF($U$5:$U1213,$U1213)=1,"N","dup")))</f>
        <v/>
      </c>
    </row>
    <row r="1214" spans="1:27" x14ac:dyDescent="0.3">
      <c r="A1214" s="19" t="str">
        <f>IF(INDEX('Agents Shift'!$B:$B,ROW())="","",INDEX('Agents Shift'!$B:$B,ROW()))</f>
        <v/>
      </c>
      <c r="B1214" s="20" t="str">
        <f>IF($A1214="","",_xlfn.XLOOKUP($A1214,HC!$A:$A,HC!$B:$B,""))</f>
        <v/>
      </c>
      <c r="C1214" s="19" t="str">
        <f>IF($A1214="","",_xlfn.XLOOKUP($A1214,HC!$A:$A,HC!$E:$E,""))</f>
        <v/>
      </c>
      <c r="D1214" s="20" t="str">
        <f>IF($A1214="","",_xlfn.XLOOKUP($A1214,HC!$A:$A,HC!$D:$D,""))</f>
        <v/>
      </c>
      <c r="E1214" s="68" t="str">
        <f>IF(OR($A1214="",$AE$3=""),"",IFERROR(IF(ISBLANK(INDEX('Agents Shift'!$F:$S,MATCH($A1214,'Agents Shift'!$B:$B,0),$AE$3)),"",INDEX('Agents Shift'!$F:$S,MATCH($A1214,'Agents Shift'!$B:$B,0),$AE$3)),""))</f>
        <v/>
      </c>
      <c r="F1214" s="68" t="str">
        <f>IF(OR($A1214="",$AE$3=""),"",IFERROR(IF(ISBLANK(INDEX('Agents Shift'!$F:$S,MATCH($A1214,'Agents Shift'!$B:$B,0),$AE$3+1)),"",INDEX('Agents Shift'!$F:$S,MATCH($A1214,'Agents Shift'!$B:$B,0),$AE$3+1)),""))</f>
        <v/>
      </c>
      <c r="G1214" s="20" t="str">
        <f>IF($A1214="","",_xlfn.XLOOKUP($A1214,HC!$A:$A,HC!$C:$C,""))</f>
        <v/>
      </c>
      <c r="H1214" s="20" t="str">
        <f t="shared" si="234"/>
        <v/>
      </c>
      <c r="I1214" s="19" t="str">
        <f t="shared" si="235"/>
        <v/>
      </c>
      <c r="J1214" s="19" t="str">
        <f>IF(OR($A1214="",$H1214=""),"",IF($H1214="Not in Web Tool","Unmatched",_xlfn.XLOOKUP($H1214,'RAW Data'!$E:$E,'RAW Data'!$F:$F,"Unmapped")))</f>
        <v/>
      </c>
      <c r="K1214" s="19" t="str">
        <f t="shared" si="236"/>
        <v/>
      </c>
      <c r="M1214" s="21" t="str">
        <f t="shared" si="237"/>
        <v/>
      </c>
      <c r="N1214" s="21" t="str">
        <f t="shared" si="238"/>
        <v/>
      </c>
      <c r="P1214" s="22"/>
      <c r="Q1214" s="23">
        <v>1210</v>
      </c>
      <c r="R1214" s="23" t="str">
        <f>IF($C$3="Live Paste",IF($P1214="","",$P1214&amp;""),IF($AD$3="","",INDEX('Extraction History'!$A$3:$DT$9102,$Q1214,$AD$3)&amp;""))</f>
        <v/>
      </c>
      <c r="S1214" s="23">
        <f t="shared" si="245"/>
        <v>7257</v>
      </c>
      <c r="T1214" s="23" t="str">
        <f t="shared" si="239"/>
        <v/>
      </c>
      <c r="U1214" s="23" t="str">
        <f t="shared" si="240"/>
        <v/>
      </c>
      <c r="V1214" s="24" t="str">
        <f t="shared" si="241"/>
        <v/>
      </c>
      <c r="W1214" s="23">
        <f t="shared" si="246"/>
        <v>7258</v>
      </c>
      <c r="X1214" s="23" t="str">
        <f t="shared" si="242"/>
        <v/>
      </c>
      <c r="Y1214" s="23" t="str">
        <f t="shared" si="243"/>
        <v/>
      </c>
      <c r="Z1214" s="23" t="str">
        <f t="shared" si="244"/>
        <v/>
      </c>
      <c r="AA1214" s="25" t="str">
        <f>IF($U1214="","",IF(COUNTIF(HC!$C:$C,$U1214)&gt;0,"Y",IF(COUNTIF($U$5:$U1214,$U1214)=1,"N","dup")))</f>
        <v/>
      </c>
    </row>
    <row r="1215" spans="1:27" x14ac:dyDescent="0.3">
      <c r="A1215" s="19" t="str">
        <f>IF(INDEX('Agents Shift'!$B:$B,ROW())="","",INDEX('Agents Shift'!$B:$B,ROW()))</f>
        <v/>
      </c>
      <c r="B1215" s="20" t="str">
        <f>IF($A1215="","",_xlfn.XLOOKUP($A1215,HC!$A:$A,HC!$B:$B,""))</f>
        <v/>
      </c>
      <c r="C1215" s="19" t="str">
        <f>IF($A1215="","",_xlfn.XLOOKUP($A1215,HC!$A:$A,HC!$E:$E,""))</f>
        <v/>
      </c>
      <c r="D1215" s="20" t="str">
        <f>IF($A1215="","",_xlfn.XLOOKUP($A1215,HC!$A:$A,HC!$D:$D,""))</f>
        <v/>
      </c>
      <c r="E1215" s="68" t="str">
        <f>IF(OR($A1215="",$AE$3=""),"",IFERROR(IF(ISBLANK(INDEX('Agents Shift'!$F:$S,MATCH($A1215,'Agents Shift'!$B:$B,0),$AE$3)),"",INDEX('Agents Shift'!$F:$S,MATCH($A1215,'Agents Shift'!$B:$B,0),$AE$3)),""))</f>
        <v/>
      </c>
      <c r="F1215" s="68" t="str">
        <f>IF(OR($A1215="",$AE$3=""),"",IFERROR(IF(ISBLANK(INDEX('Agents Shift'!$F:$S,MATCH($A1215,'Agents Shift'!$B:$B,0),$AE$3+1)),"",INDEX('Agents Shift'!$F:$S,MATCH($A1215,'Agents Shift'!$B:$B,0),$AE$3+1)),""))</f>
        <v/>
      </c>
      <c r="G1215" s="20" t="str">
        <f>IF($A1215="","",_xlfn.XLOOKUP($A1215,HC!$A:$A,HC!$C:$C,""))</f>
        <v/>
      </c>
      <c r="H1215" s="20" t="str">
        <f t="shared" si="234"/>
        <v/>
      </c>
      <c r="I1215" s="19" t="str">
        <f t="shared" si="235"/>
        <v/>
      </c>
      <c r="J1215" s="19" t="str">
        <f>IF(OR($A1215="",$H1215=""),"",IF($H1215="Not in Web Tool","Unmatched",_xlfn.XLOOKUP($H1215,'RAW Data'!$E:$E,'RAW Data'!$F:$F,"Unmapped")))</f>
        <v/>
      </c>
      <c r="K1215" s="19" t="str">
        <f t="shared" si="236"/>
        <v/>
      </c>
      <c r="M1215" s="21" t="str">
        <f t="shared" si="237"/>
        <v/>
      </c>
      <c r="N1215" s="21" t="str">
        <f t="shared" si="238"/>
        <v/>
      </c>
      <c r="P1215" s="22"/>
      <c r="Q1215" s="23">
        <v>1211</v>
      </c>
      <c r="R1215" s="23" t="str">
        <f>IF($C$3="Live Paste",IF($P1215="","",$P1215&amp;""),IF($AD$3="","",INDEX('Extraction History'!$A$3:$DT$9102,$Q1215,$AD$3)&amp;""))</f>
        <v/>
      </c>
      <c r="S1215" s="23">
        <f t="shared" si="245"/>
        <v>7263</v>
      </c>
      <c r="T1215" s="23" t="str">
        <f t="shared" si="239"/>
        <v/>
      </c>
      <c r="U1215" s="23" t="str">
        <f t="shared" si="240"/>
        <v/>
      </c>
      <c r="V1215" s="24" t="str">
        <f t="shared" si="241"/>
        <v/>
      </c>
      <c r="W1215" s="23">
        <f t="shared" si="246"/>
        <v>7264</v>
      </c>
      <c r="X1215" s="23" t="str">
        <f t="shared" si="242"/>
        <v/>
      </c>
      <c r="Y1215" s="23" t="str">
        <f t="shared" si="243"/>
        <v/>
      </c>
      <c r="Z1215" s="23" t="str">
        <f t="shared" si="244"/>
        <v/>
      </c>
      <c r="AA1215" s="25" t="str">
        <f>IF($U1215="","",IF(COUNTIF(HC!$C:$C,$U1215)&gt;0,"Y",IF(COUNTIF($U$5:$U1215,$U1215)=1,"N","dup")))</f>
        <v/>
      </c>
    </row>
    <row r="1216" spans="1:27" x14ac:dyDescent="0.3">
      <c r="A1216" s="19" t="str">
        <f>IF(INDEX('Agents Shift'!$B:$B,ROW())="","",INDEX('Agents Shift'!$B:$B,ROW()))</f>
        <v/>
      </c>
      <c r="B1216" s="20" t="str">
        <f>IF($A1216="","",_xlfn.XLOOKUP($A1216,HC!$A:$A,HC!$B:$B,""))</f>
        <v/>
      </c>
      <c r="C1216" s="19" t="str">
        <f>IF($A1216="","",_xlfn.XLOOKUP($A1216,HC!$A:$A,HC!$E:$E,""))</f>
        <v/>
      </c>
      <c r="D1216" s="20" t="str">
        <f>IF($A1216="","",_xlfn.XLOOKUP($A1216,HC!$A:$A,HC!$D:$D,""))</f>
        <v/>
      </c>
      <c r="E1216" s="68" t="str">
        <f>IF(OR($A1216="",$AE$3=""),"",IFERROR(IF(ISBLANK(INDEX('Agents Shift'!$F:$S,MATCH($A1216,'Agents Shift'!$B:$B,0),$AE$3)),"",INDEX('Agents Shift'!$F:$S,MATCH($A1216,'Agents Shift'!$B:$B,0),$AE$3)),""))</f>
        <v/>
      </c>
      <c r="F1216" s="68" t="str">
        <f>IF(OR($A1216="",$AE$3=""),"",IFERROR(IF(ISBLANK(INDEX('Agents Shift'!$F:$S,MATCH($A1216,'Agents Shift'!$B:$B,0),$AE$3+1)),"",INDEX('Agents Shift'!$F:$S,MATCH($A1216,'Agents Shift'!$B:$B,0),$AE$3+1)),""))</f>
        <v/>
      </c>
      <c r="G1216" s="20" t="str">
        <f>IF($A1216="","",_xlfn.XLOOKUP($A1216,HC!$A:$A,HC!$C:$C,""))</f>
        <v/>
      </c>
      <c r="H1216" s="20" t="str">
        <f t="shared" si="234"/>
        <v/>
      </c>
      <c r="I1216" s="19" t="str">
        <f t="shared" si="235"/>
        <v/>
      </c>
      <c r="J1216" s="19" t="str">
        <f>IF(OR($A1216="",$H1216=""),"",IF($H1216="Not in Web Tool","Unmatched",_xlfn.XLOOKUP($H1216,'RAW Data'!$E:$E,'RAW Data'!$F:$F,"Unmapped")))</f>
        <v/>
      </c>
      <c r="K1216" s="19" t="str">
        <f t="shared" si="236"/>
        <v/>
      </c>
      <c r="M1216" s="21" t="str">
        <f t="shared" si="237"/>
        <v/>
      </c>
      <c r="N1216" s="21" t="str">
        <f t="shared" si="238"/>
        <v/>
      </c>
      <c r="P1216" s="22"/>
      <c r="Q1216" s="23">
        <v>1212</v>
      </c>
      <c r="R1216" s="23" t="str">
        <f>IF($C$3="Live Paste",IF($P1216="","",$P1216&amp;""),IF($AD$3="","",INDEX('Extraction History'!$A$3:$DT$9102,$Q1216,$AD$3)&amp;""))</f>
        <v/>
      </c>
      <c r="S1216" s="23">
        <f t="shared" si="245"/>
        <v>7269</v>
      </c>
      <c r="T1216" s="23" t="str">
        <f t="shared" si="239"/>
        <v/>
      </c>
      <c r="U1216" s="23" t="str">
        <f t="shared" si="240"/>
        <v/>
      </c>
      <c r="V1216" s="24" t="str">
        <f t="shared" si="241"/>
        <v/>
      </c>
      <c r="W1216" s="23">
        <f t="shared" si="246"/>
        <v>7270</v>
      </c>
      <c r="X1216" s="23" t="str">
        <f t="shared" si="242"/>
        <v/>
      </c>
      <c r="Y1216" s="23" t="str">
        <f t="shared" si="243"/>
        <v/>
      </c>
      <c r="Z1216" s="23" t="str">
        <f t="shared" si="244"/>
        <v/>
      </c>
      <c r="AA1216" s="25" t="str">
        <f>IF($U1216="","",IF(COUNTIF(HC!$C:$C,$U1216)&gt;0,"Y",IF(COUNTIF($U$5:$U1216,$U1216)=1,"N","dup")))</f>
        <v/>
      </c>
    </row>
    <row r="1217" spans="1:27" x14ac:dyDescent="0.3">
      <c r="A1217" s="19" t="str">
        <f>IF(INDEX('Agents Shift'!$B:$B,ROW())="","",INDEX('Agents Shift'!$B:$B,ROW()))</f>
        <v/>
      </c>
      <c r="B1217" s="20" t="str">
        <f>IF($A1217="","",_xlfn.XLOOKUP($A1217,HC!$A:$A,HC!$B:$B,""))</f>
        <v/>
      </c>
      <c r="C1217" s="19" t="str">
        <f>IF($A1217="","",_xlfn.XLOOKUP($A1217,HC!$A:$A,HC!$E:$E,""))</f>
        <v/>
      </c>
      <c r="D1217" s="20" t="str">
        <f>IF($A1217="","",_xlfn.XLOOKUP($A1217,HC!$A:$A,HC!$D:$D,""))</f>
        <v/>
      </c>
      <c r="E1217" s="68" t="str">
        <f>IF(OR($A1217="",$AE$3=""),"",IFERROR(IF(ISBLANK(INDEX('Agents Shift'!$F:$S,MATCH($A1217,'Agents Shift'!$B:$B,0),$AE$3)),"",INDEX('Agents Shift'!$F:$S,MATCH($A1217,'Agents Shift'!$B:$B,0),$AE$3)),""))</f>
        <v/>
      </c>
      <c r="F1217" s="68" t="str">
        <f>IF(OR($A1217="",$AE$3=""),"",IFERROR(IF(ISBLANK(INDEX('Agents Shift'!$F:$S,MATCH($A1217,'Agents Shift'!$B:$B,0),$AE$3+1)),"",INDEX('Agents Shift'!$F:$S,MATCH($A1217,'Agents Shift'!$B:$B,0),$AE$3+1)),""))</f>
        <v/>
      </c>
      <c r="G1217" s="20" t="str">
        <f>IF($A1217="","",_xlfn.XLOOKUP($A1217,HC!$A:$A,HC!$C:$C,""))</f>
        <v/>
      </c>
      <c r="H1217" s="20" t="str">
        <f t="shared" si="234"/>
        <v/>
      </c>
      <c r="I1217" s="19" t="str">
        <f t="shared" si="235"/>
        <v/>
      </c>
      <c r="J1217" s="19" t="str">
        <f>IF(OR($A1217="",$H1217=""),"",IF($H1217="Not in Web Tool","Unmatched",_xlfn.XLOOKUP($H1217,'RAW Data'!$E:$E,'RAW Data'!$F:$F,"Unmapped")))</f>
        <v/>
      </c>
      <c r="K1217" s="19" t="str">
        <f t="shared" si="236"/>
        <v/>
      </c>
      <c r="M1217" s="21" t="str">
        <f t="shared" si="237"/>
        <v/>
      </c>
      <c r="N1217" s="21" t="str">
        <f t="shared" si="238"/>
        <v/>
      </c>
      <c r="P1217" s="22"/>
      <c r="Q1217" s="23">
        <v>1213</v>
      </c>
      <c r="R1217" s="23" t="str">
        <f>IF($C$3="Live Paste",IF($P1217="","",$P1217&amp;""),IF($AD$3="","",INDEX('Extraction History'!$A$3:$DT$9102,$Q1217,$AD$3)&amp;""))</f>
        <v/>
      </c>
      <c r="S1217" s="23">
        <f t="shared" si="245"/>
        <v>7275</v>
      </c>
      <c r="T1217" s="23" t="str">
        <f t="shared" si="239"/>
        <v/>
      </c>
      <c r="U1217" s="23" t="str">
        <f t="shared" si="240"/>
        <v/>
      </c>
      <c r="V1217" s="24" t="str">
        <f t="shared" si="241"/>
        <v/>
      </c>
      <c r="W1217" s="23">
        <f t="shared" si="246"/>
        <v>7276</v>
      </c>
      <c r="X1217" s="23" t="str">
        <f t="shared" si="242"/>
        <v/>
      </c>
      <c r="Y1217" s="23" t="str">
        <f t="shared" si="243"/>
        <v/>
      </c>
      <c r="Z1217" s="23" t="str">
        <f t="shared" si="244"/>
        <v/>
      </c>
      <c r="AA1217" s="25" t="str">
        <f>IF($U1217="","",IF(COUNTIF(HC!$C:$C,$U1217)&gt;0,"Y",IF(COUNTIF($U$5:$U1217,$U1217)=1,"N","dup")))</f>
        <v/>
      </c>
    </row>
    <row r="1218" spans="1:27" x14ac:dyDescent="0.3">
      <c r="A1218" s="19" t="str">
        <f>IF(INDEX('Agents Shift'!$B:$B,ROW())="","",INDEX('Agents Shift'!$B:$B,ROW()))</f>
        <v/>
      </c>
      <c r="B1218" s="20" t="str">
        <f>IF($A1218="","",_xlfn.XLOOKUP($A1218,HC!$A:$A,HC!$B:$B,""))</f>
        <v/>
      </c>
      <c r="C1218" s="19" t="str">
        <f>IF($A1218="","",_xlfn.XLOOKUP($A1218,HC!$A:$A,HC!$E:$E,""))</f>
        <v/>
      </c>
      <c r="D1218" s="20" t="str">
        <f>IF($A1218="","",_xlfn.XLOOKUP($A1218,HC!$A:$A,HC!$D:$D,""))</f>
        <v/>
      </c>
      <c r="E1218" s="68" t="str">
        <f>IF(OR($A1218="",$AE$3=""),"",IFERROR(IF(ISBLANK(INDEX('Agents Shift'!$F:$S,MATCH($A1218,'Agents Shift'!$B:$B,0),$AE$3)),"",INDEX('Agents Shift'!$F:$S,MATCH($A1218,'Agents Shift'!$B:$B,0),$AE$3)),""))</f>
        <v/>
      </c>
      <c r="F1218" s="68" t="str">
        <f>IF(OR($A1218="",$AE$3=""),"",IFERROR(IF(ISBLANK(INDEX('Agents Shift'!$F:$S,MATCH($A1218,'Agents Shift'!$B:$B,0),$AE$3+1)),"",INDEX('Agents Shift'!$F:$S,MATCH($A1218,'Agents Shift'!$B:$B,0),$AE$3+1)),""))</f>
        <v/>
      </c>
      <c r="G1218" s="20" t="str">
        <f>IF($A1218="","",_xlfn.XLOOKUP($A1218,HC!$A:$A,HC!$C:$C,""))</f>
        <v/>
      </c>
      <c r="H1218" s="20" t="str">
        <f t="shared" si="234"/>
        <v/>
      </c>
      <c r="I1218" s="19" t="str">
        <f t="shared" si="235"/>
        <v/>
      </c>
      <c r="J1218" s="19" t="str">
        <f>IF(OR($A1218="",$H1218=""),"",IF($H1218="Not in Web Tool","Unmatched",_xlfn.XLOOKUP($H1218,'RAW Data'!$E:$E,'RAW Data'!$F:$F,"Unmapped")))</f>
        <v/>
      </c>
      <c r="K1218" s="19" t="str">
        <f t="shared" si="236"/>
        <v/>
      </c>
      <c r="M1218" s="21" t="str">
        <f t="shared" si="237"/>
        <v/>
      </c>
      <c r="N1218" s="21" t="str">
        <f t="shared" si="238"/>
        <v/>
      </c>
      <c r="P1218" s="22"/>
      <c r="Q1218" s="23">
        <v>1214</v>
      </c>
      <c r="R1218" s="23" t="str">
        <f>IF($C$3="Live Paste",IF($P1218="","",$P1218&amp;""),IF($AD$3="","",INDEX('Extraction History'!$A$3:$DT$9102,$Q1218,$AD$3)&amp;""))</f>
        <v/>
      </c>
      <c r="S1218" s="23">
        <f t="shared" si="245"/>
        <v>7281</v>
      </c>
      <c r="T1218" s="23" t="str">
        <f t="shared" si="239"/>
        <v/>
      </c>
      <c r="U1218" s="23" t="str">
        <f t="shared" si="240"/>
        <v/>
      </c>
      <c r="V1218" s="24" t="str">
        <f t="shared" si="241"/>
        <v/>
      </c>
      <c r="W1218" s="23">
        <f t="shared" si="246"/>
        <v>7282</v>
      </c>
      <c r="X1218" s="23" t="str">
        <f t="shared" si="242"/>
        <v/>
      </c>
      <c r="Y1218" s="23" t="str">
        <f t="shared" si="243"/>
        <v/>
      </c>
      <c r="Z1218" s="23" t="str">
        <f t="shared" si="244"/>
        <v/>
      </c>
      <c r="AA1218" s="25" t="str">
        <f>IF($U1218="","",IF(COUNTIF(HC!$C:$C,$U1218)&gt;0,"Y",IF(COUNTIF($U$5:$U1218,$U1218)=1,"N","dup")))</f>
        <v/>
      </c>
    </row>
    <row r="1219" spans="1:27" x14ac:dyDescent="0.3">
      <c r="A1219" s="19" t="str">
        <f>IF(INDEX('Agents Shift'!$B:$B,ROW())="","",INDEX('Agents Shift'!$B:$B,ROW()))</f>
        <v/>
      </c>
      <c r="B1219" s="20" t="str">
        <f>IF($A1219="","",_xlfn.XLOOKUP($A1219,HC!$A:$A,HC!$B:$B,""))</f>
        <v/>
      </c>
      <c r="C1219" s="19" t="str">
        <f>IF($A1219="","",_xlfn.XLOOKUP($A1219,HC!$A:$A,HC!$E:$E,""))</f>
        <v/>
      </c>
      <c r="D1219" s="20" t="str">
        <f>IF($A1219="","",_xlfn.XLOOKUP($A1219,HC!$A:$A,HC!$D:$D,""))</f>
        <v/>
      </c>
      <c r="E1219" s="68" t="str">
        <f>IF(OR($A1219="",$AE$3=""),"",IFERROR(IF(ISBLANK(INDEX('Agents Shift'!$F:$S,MATCH($A1219,'Agents Shift'!$B:$B,0),$AE$3)),"",INDEX('Agents Shift'!$F:$S,MATCH($A1219,'Agents Shift'!$B:$B,0),$AE$3)),""))</f>
        <v/>
      </c>
      <c r="F1219" s="68" t="str">
        <f>IF(OR($A1219="",$AE$3=""),"",IFERROR(IF(ISBLANK(INDEX('Agents Shift'!$F:$S,MATCH($A1219,'Agents Shift'!$B:$B,0),$AE$3+1)),"",INDEX('Agents Shift'!$F:$S,MATCH($A1219,'Agents Shift'!$B:$B,0),$AE$3+1)),""))</f>
        <v/>
      </c>
      <c r="G1219" s="20" t="str">
        <f>IF($A1219="","",_xlfn.XLOOKUP($A1219,HC!$A:$A,HC!$C:$C,""))</f>
        <v/>
      </c>
      <c r="H1219" s="20" t="str">
        <f t="shared" si="234"/>
        <v/>
      </c>
      <c r="I1219" s="19" t="str">
        <f t="shared" si="235"/>
        <v/>
      </c>
      <c r="J1219" s="19" t="str">
        <f>IF(OR($A1219="",$H1219=""),"",IF($H1219="Not in Web Tool","Unmatched",_xlfn.XLOOKUP($H1219,'RAW Data'!$E:$E,'RAW Data'!$F:$F,"Unmapped")))</f>
        <v/>
      </c>
      <c r="K1219" s="19" t="str">
        <f t="shared" si="236"/>
        <v/>
      </c>
      <c r="M1219" s="21" t="str">
        <f t="shared" si="237"/>
        <v/>
      </c>
      <c r="N1219" s="21" t="str">
        <f t="shared" si="238"/>
        <v/>
      </c>
      <c r="P1219" s="22"/>
      <c r="Q1219" s="23">
        <v>1215</v>
      </c>
      <c r="R1219" s="23" t="str">
        <f>IF($C$3="Live Paste",IF($P1219="","",$P1219&amp;""),IF($AD$3="","",INDEX('Extraction History'!$A$3:$DT$9102,$Q1219,$AD$3)&amp;""))</f>
        <v/>
      </c>
      <c r="S1219" s="23">
        <f t="shared" si="245"/>
        <v>7287</v>
      </c>
      <c r="T1219" s="23" t="str">
        <f t="shared" si="239"/>
        <v/>
      </c>
      <c r="U1219" s="23" t="str">
        <f t="shared" si="240"/>
        <v/>
      </c>
      <c r="V1219" s="24" t="str">
        <f t="shared" si="241"/>
        <v/>
      </c>
      <c r="W1219" s="23">
        <f t="shared" si="246"/>
        <v>7288</v>
      </c>
      <c r="X1219" s="23" t="str">
        <f t="shared" si="242"/>
        <v/>
      </c>
      <c r="Y1219" s="23" t="str">
        <f t="shared" si="243"/>
        <v/>
      </c>
      <c r="Z1219" s="23" t="str">
        <f t="shared" si="244"/>
        <v/>
      </c>
      <c r="AA1219" s="25" t="str">
        <f>IF($U1219="","",IF(COUNTIF(HC!$C:$C,$U1219)&gt;0,"Y",IF(COUNTIF($U$5:$U1219,$U1219)=1,"N","dup")))</f>
        <v/>
      </c>
    </row>
    <row r="1220" spans="1:27" x14ac:dyDescent="0.3">
      <c r="A1220" s="19" t="str">
        <f>IF(INDEX('Agents Shift'!$B:$B,ROW())="","",INDEX('Agents Shift'!$B:$B,ROW()))</f>
        <v/>
      </c>
      <c r="B1220" s="20" t="str">
        <f>IF($A1220="","",_xlfn.XLOOKUP($A1220,HC!$A:$A,HC!$B:$B,""))</f>
        <v/>
      </c>
      <c r="C1220" s="19" t="str">
        <f>IF($A1220="","",_xlfn.XLOOKUP($A1220,HC!$A:$A,HC!$E:$E,""))</f>
        <v/>
      </c>
      <c r="D1220" s="20" t="str">
        <f>IF($A1220="","",_xlfn.XLOOKUP($A1220,HC!$A:$A,HC!$D:$D,""))</f>
        <v/>
      </c>
      <c r="E1220" s="68" t="str">
        <f>IF(OR($A1220="",$AE$3=""),"",IFERROR(IF(ISBLANK(INDEX('Agents Shift'!$F:$S,MATCH($A1220,'Agents Shift'!$B:$B,0),$AE$3)),"",INDEX('Agents Shift'!$F:$S,MATCH($A1220,'Agents Shift'!$B:$B,0),$AE$3)),""))</f>
        <v/>
      </c>
      <c r="F1220" s="68" t="str">
        <f>IF(OR($A1220="",$AE$3=""),"",IFERROR(IF(ISBLANK(INDEX('Agents Shift'!$F:$S,MATCH($A1220,'Agents Shift'!$B:$B,0),$AE$3+1)),"",INDEX('Agents Shift'!$F:$S,MATCH($A1220,'Agents Shift'!$B:$B,0),$AE$3+1)),""))</f>
        <v/>
      </c>
      <c r="G1220" s="20" t="str">
        <f>IF($A1220="","",_xlfn.XLOOKUP($A1220,HC!$A:$A,HC!$C:$C,""))</f>
        <v/>
      </c>
      <c r="H1220" s="20" t="str">
        <f t="shared" si="234"/>
        <v/>
      </c>
      <c r="I1220" s="19" t="str">
        <f t="shared" si="235"/>
        <v/>
      </c>
      <c r="J1220" s="19" t="str">
        <f>IF(OR($A1220="",$H1220=""),"",IF($H1220="Not in Web Tool","Unmatched",_xlfn.XLOOKUP($H1220,'RAW Data'!$E:$E,'RAW Data'!$F:$F,"Unmapped")))</f>
        <v/>
      </c>
      <c r="K1220" s="19" t="str">
        <f t="shared" si="236"/>
        <v/>
      </c>
      <c r="M1220" s="21" t="str">
        <f t="shared" si="237"/>
        <v/>
      </c>
      <c r="N1220" s="21" t="str">
        <f t="shared" si="238"/>
        <v/>
      </c>
      <c r="P1220" s="22"/>
      <c r="Q1220" s="23">
        <v>1216</v>
      </c>
      <c r="R1220" s="23" t="str">
        <f>IF($C$3="Live Paste",IF($P1220="","",$P1220&amp;""),IF($AD$3="","",INDEX('Extraction History'!$A$3:$DT$9102,$Q1220,$AD$3)&amp;""))</f>
        <v/>
      </c>
      <c r="S1220" s="23">
        <f t="shared" si="245"/>
        <v>7293</v>
      </c>
      <c r="T1220" s="23" t="str">
        <f t="shared" si="239"/>
        <v/>
      </c>
      <c r="U1220" s="23" t="str">
        <f t="shared" si="240"/>
        <v/>
      </c>
      <c r="V1220" s="24" t="str">
        <f t="shared" si="241"/>
        <v/>
      </c>
      <c r="W1220" s="23">
        <f t="shared" si="246"/>
        <v>7294</v>
      </c>
      <c r="X1220" s="23" t="str">
        <f t="shared" si="242"/>
        <v/>
      </c>
      <c r="Y1220" s="23" t="str">
        <f t="shared" si="243"/>
        <v/>
      </c>
      <c r="Z1220" s="23" t="str">
        <f t="shared" si="244"/>
        <v/>
      </c>
      <c r="AA1220" s="25" t="str">
        <f>IF($U1220="","",IF(COUNTIF(HC!$C:$C,$U1220)&gt;0,"Y",IF(COUNTIF($U$5:$U1220,$U1220)=1,"N","dup")))</f>
        <v/>
      </c>
    </row>
    <row r="1221" spans="1:27" x14ac:dyDescent="0.3">
      <c r="A1221" s="19" t="str">
        <f>IF(INDEX('Agents Shift'!$B:$B,ROW())="","",INDEX('Agents Shift'!$B:$B,ROW()))</f>
        <v/>
      </c>
      <c r="B1221" s="20" t="str">
        <f>IF($A1221="","",_xlfn.XLOOKUP($A1221,HC!$A:$A,HC!$B:$B,""))</f>
        <v/>
      </c>
      <c r="C1221" s="19" t="str">
        <f>IF($A1221="","",_xlfn.XLOOKUP($A1221,HC!$A:$A,HC!$E:$E,""))</f>
        <v/>
      </c>
      <c r="D1221" s="20" t="str">
        <f>IF($A1221="","",_xlfn.XLOOKUP($A1221,HC!$A:$A,HC!$D:$D,""))</f>
        <v/>
      </c>
      <c r="E1221" s="68" t="str">
        <f>IF(OR($A1221="",$AE$3=""),"",IFERROR(IF(ISBLANK(INDEX('Agents Shift'!$F:$S,MATCH($A1221,'Agents Shift'!$B:$B,0),$AE$3)),"",INDEX('Agents Shift'!$F:$S,MATCH($A1221,'Agents Shift'!$B:$B,0),$AE$3)),""))</f>
        <v/>
      </c>
      <c r="F1221" s="68" t="str">
        <f>IF(OR($A1221="",$AE$3=""),"",IFERROR(IF(ISBLANK(INDEX('Agents Shift'!$F:$S,MATCH($A1221,'Agents Shift'!$B:$B,0),$AE$3+1)),"",INDEX('Agents Shift'!$F:$S,MATCH($A1221,'Agents Shift'!$B:$B,0),$AE$3+1)),""))</f>
        <v/>
      </c>
      <c r="G1221" s="20" t="str">
        <f>IF($A1221="","",_xlfn.XLOOKUP($A1221,HC!$A:$A,HC!$C:$C,""))</f>
        <v/>
      </c>
      <c r="H1221" s="20" t="str">
        <f t="shared" ref="H1221:H1284" si="247">IF($G1221="","",_xlfn.XLOOKUP($G1221,$U:$U,$Z:$Z,"Not in Web Tool"))</f>
        <v/>
      </c>
      <c r="I1221" s="19" t="str">
        <f t="shared" ref="I1221:I1284" si="248">IF($G1221="","",_xlfn.XLOOKUP($G1221,$U:$U,$Y:$Y,""))</f>
        <v/>
      </c>
      <c r="J1221" s="19" t="str">
        <f>IF(OR($A1221="",$H1221=""),"",IF($H1221="Not in Web Tool","Unmatched",_xlfn.XLOOKUP($H1221,'RAW Data'!$E:$E,'RAW Data'!$F:$F,"Unmapped")))</f>
        <v/>
      </c>
      <c r="K1221" s="19" t="str">
        <f t="shared" ref="K1221:K1284" si="249">_xlfn.IFS($J1221="Yes","YES",$J1221="","",$J1221="No","NO",$J1221="Not Productive",$H1221,TRUE,$J1221)</f>
        <v/>
      </c>
      <c r="M1221" s="21" t="str">
        <f t="shared" ref="M1221:M1284" si="250">IF(ISNUMBER($E1221),ROUND($E1221*1440,0),"")</f>
        <v/>
      </c>
      <c r="N1221" s="21" t="str">
        <f t="shared" ref="N1221:N1284" si="251">IF(AND(ISNUMBER($E1221),ISNUMBER($F1221)),ROUND($F1221*1440,0)+IF($F1221&lt;=$E1221,1440,0),"")</f>
        <v/>
      </c>
      <c r="P1221" s="22"/>
      <c r="Q1221" s="23">
        <v>1217</v>
      </c>
      <c r="R1221" s="23" t="str">
        <f>IF($C$3="Live Paste",IF($P1221="","",$P1221&amp;""),IF($AD$3="","",INDEX('Extraction History'!$A$3:$DT$9102,$Q1221,$AD$3)&amp;""))</f>
        <v/>
      </c>
      <c r="S1221" s="23">
        <f t="shared" si="245"/>
        <v>7299</v>
      </c>
      <c r="T1221" s="23" t="str">
        <f t="shared" ref="T1221:T1284" si="252">_xlfn.XLOOKUP($S1221,$Q$5:$Q$9104,$R$5:$R$9104,"")</f>
        <v/>
      </c>
      <c r="U1221" s="23" t="str">
        <f t="shared" ref="U1221:U1284" si="253">IFERROR(_xlfn.TEXTBEFORE($T1221,_xlfn.UNICHAR(160),1),"")</f>
        <v/>
      </c>
      <c r="V1221" s="24" t="str">
        <f t="shared" ref="V1221:V1284" si="254">IF($U1221="","",_xlfn.TEXTAFTER($T1221,_xlfn.UNICHAR(160),1))</f>
        <v/>
      </c>
      <c r="W1221" s="23">
        <f t="shared" si="246"/>
        <v>7300</v>
      </c>
      <c r="X1221" s="23" t="str">
        <f t="shared" ref="X1221:X1284" si="255">_xlfn.XLOOKUP($W1221,$Q$5:$Q$9104,$R$5:$R$9104,"")</f>
        <v/>
      </c>
      <c r="Y1221" s="23" t="str">
        <f t="shared" ref="Y1221:Y1284" si="256">IFERROR(IF($Z1221="","",TRIM(SUBSTITUTE(_xlfn.TEXTAFTER($X1221,_xlfn.UNICHAR(160)&amp;"·",1),_xlfn.UNICHAR(160)," "))),"")</f>
        <v/>
      </c>
      <c r="Z1221" s="23" t="str">
        <f t="shared" ref="Z1221:Z1284" si="257">IFERROR(_xlfn.TEXTBEFORE($X1221,_xlfn.UNICHAR(160),1),$X1221)</f>
        <v/>
      </c>
      <c r="AA1221" s="25" t="str">
        <f>IF($U1221="","",IF(COUNTIF(HC!$C:$C,$U1221)&gt;0,"Y",IF(COUNTIF($U$5:$U1221,$U1221)=1,"N","dup")))</f>
        <v/>
      </c>
    </row>
    <row r="1222" spans="1:27" x14ac:dyDescent="0.3">
      <c r="A1222" s="19" t="str">
        <f>IF(INDEX('Agents Shift'!$B:$B,ROW())="","",INDEX('Agents Shift'!$B:$B,ROW()))</f>
        <v/>
      </c>
      <c r="B1222" s="20" t="str">
        <f>IF($A1222="","",_xlfn.XLOOKUP($A1222,HC!$A:$A,HC!$B:$B,""))</f>
        <v/>
      </c>
      <c r="C1222" s="19" t="str">
        <f>IF($A1222="","",_xlfn.XLOOKUP($A1222,HC!$A:$A,HC!$E:$E,""))</f>
        <v/>
      </c>
      <c r="D1222" s="20" t="str">
        <f>IF($A1222="","",_xlfn.XLOOKUP($A1222,HC!$A:$A,HC!$D:$D,""))</f>
        <v/>
      </c>
      <c r="E1222" s="68" t="str">
        <f>IF(OR($A1222="",$AE$3=""),"",IFERROR(IF(ISBLANK(INDEX('Agents Shift'!$F:$S,MATCH($A1222,'Agents Shift'!$B:$B,0),$AE$3)),"",INDEX('Agents Shift'!$F:$S,MATCH($A1222,'Agents Shift'!$B:$B,0),$AE$3)),""))</f>
        <v/>
      </c>
      <c r="F1222" s="68" t="str">
        <f>IF(OR($A1222="",$AE$3=""),"",IFERROR(IF(ISBLANK(INDEX('Agents Shift'!$F:$S,MATCH($A1222,'Agents Shift'!$B:$B,0),$AE$3+1)),"",INDEX('Agents Shift'!$F:$S,MATCH($A1222,'Agents Shift'!$B:$B,0),$AE$3+1)),""))</f>
        <v/>
      </c>
      <c r="G1222" s="20" t="str">
        <f>IF($A1222="","",_xlfn.XLOOKUP($A1222,HC!$A:$A,HC!$C:$C,""))</f>
        <v/>
      </c>
      <c r="H1222" s="20" t="str">
        <f t="shared" si="247"/>
        <v/>
      </c>
      <c r="I1222" s="19" t="str">
        <f t="shared" si="248"/>
        <v/>
      </c>
      <c r="J1222" s="19" t="str">
        <f>IF(OR($A1222="",$H1222=""),"",IF($H1222="Not in Web Tool","Unmatched",_xlfn.XLOOKUP($H1222,'RAW Data'!$E:$E,'RAW Data'!$F:$F,"Unmapped")))</f>
        <v/>
      </c>
      <c r="K1222" s="19" t="str">
        <f t="shared" si="249"/>
        <v/>
      </c>
      <c r="M1222" s="21" t="str">
        <f t="shared" si="250"/>
        <v/>
      </c>
      <c r="N1222" s="21" t="str">
        <f t="shared" si="251"/>
        <v/>
      </c>
      <c r="P1222" s="22"/>
      <c r="Q1222" s="23">
        <v>1218</v>
      </c>
      <c r="R1222" s="23" t="str">
        <f>IF($C$3="Live Paste",IF($P1222="","",$P1222&amp;""),IF($AD$3="","",INDEX('Extraction History'!$A$3:$DT$9102,$Q1222,$AD$3)&amp;""))</f>
        <v/>
      </c>
      <c r="S1222" s="23">
        <f t="shared" ref="S1222:S1285" si="258">S1221+6</f>
        <v>7305</v>
      </c>
      <c r="T1222" s="23" t="str">
        <f t="shared" si="252"/>
        <v/>
      </c>
      <c r="U1222" s="23" t="str">
        <f t="shared" si="253"/>
        <v/>
      </c>
      <c r="V1222" s="24" t="str">
        <f t="shared" si="254"/>
        <v/>
      </c>
      <c r="W1222" s="23">
        <f t="shared" ref="W1222:W1285" si="259">W1221+6</f>
        <v>7306</v>
      </c>
      <c r="X1222" s="23" t="str">
        <f t="shared" si="255"/>
        <v/>
      </c>
      <c r="Y1222" s="23" t="str">
        <f t="shared" si="256"/>
        <v/>
      </c>
      <c r="Z1222" s="23" t="str">
        <f t="shared" si="257"/>
        <v/>
      </c>
      <c r="AA1222" s="25" t="str">
        <f>IF($U1222="","",IF(COUNTIF(HC!$C:$C,$U1222)&gt;0,"Y",IF(COUNTIF($U$5:$U1222,$U1222)=1,"N","dup")))</f>
        <v/>
      </c>
    </row>
    <row r="1223" spans="1:27" x14ac:dyDescent="0.3">
      <c r="A1223" s="19" t="str">
        <f>IF(INDEX('Agents Shift'!$B:$B,ROW())="","",INDEX('Agents Shift'!$B:$B,ROW()))</f>
        <v/>
      </c>
      <c r="B1223" s="20" t="str">
        <f>IF($A1223="","",_xlfn.XLOOKUP($A1223,HC!$A:$A,HC!$B:$B,""))</f>
        <v/>
      </c>
      <c r="C1223" s="19" t="str">
        <f>IF($A1223="","",_xlfn.XLOOKUP($A1223,HC!$A:$A,HC!$E:$E,""))</f>
        <v/>
      </c>
      <c r="D1223" s="20" t="str">
        <f>IF($A1223="","",_xlfn.XLOOKUP($A1223,HC!$A:$A,HC!$D:$D,""))</f>
        <v/>
      </c>
      <c r="E1223" s="68" t="str">
        <f>IF(OR($A1223="",$AE$3=""),"",IFERROR(IF(ISBLANK(INDEX('Agents Shift'!$F:$S,MATCH($A1223,'Agents Shift'!$B:$B,0),$AE$3)),"",INDEX('Agents Shift'!$F:$S,MATCH($A1223,'Agents Shift'!$B:$B,0),$AE$3)),""))</f>
        <v/>
      </c>
      <c r="F1223" s="68" t="str">
        <f>IF(OR($A1223="",$AE$3=""),"",IFERROR(IF(ISBLANK(INDEX('Agents Shift'!$F:$S,MATCH($A1223,'Agents Shift'!$B:$B,0),$AE$3+1)),"",INDEX('Agents Shift'!$F:$S,MATCH($A1223,'Agents Shift'!$B:$B,0),$AE$3+1)),""))</f>
        <v/>
      </c>
      <c r="G1223" s="20" t="str">
        <f>IF($A1223="","",_xlfn.XLOOKUP($A1223,HC!$A:$A,HC!$C:$C,""))</f>
        <v/>
      </c>
      <c r="H1223" s="20" t="str">
        <f t="shared" si="247"/>
        <v/>
      </c>
      <c r="I1223" s="19" t="str">
        <f t="shared" si="248"/>
        <v/>
      </c>
      <c r="J1223" s="19" t="str">
        <f>IF(OR($A1223="",$H1223=""),"",IF($H1223="Not in Web Tool","Unmatched",_xlfn.XLOOKUP($H1223,'RAW Data'!$E:$E,'RAW Data'!$F:$F,"Unmapped")))</f>
        <v/>
      </c>
      <c r="K1223" s="19" t="str">
        <f t="shared" si="249"/>
        <v/>
      </c>
      <c r="M1223" s="21" t="str">
        <f t="shared" si="250"/>
        <v/>
      </c>
      <c r="N1223" s="21" t="str">
        <f t="shared" si="251"/>
        <v/>
      </c>
      <c r="P1223" s="22"/>
      <c r="Q1223" s="23">
        <v>1219</v>
      </c>
      <c r="R1223" s="23" t="str">
        <f>IF($C$3="Live Paste",IF($P1223="","",$P1223&amp;""),IF($AD$3="","",INDEX('Extraction History'!$A$3:$DT$9102,$Q1223,$AD$3)&amp;""))</f>
        <v/>
      </c>
      <c r="S1223" s="23">
        <f t="shared" si="258"/>
        <v>7311</v>
      </c>
      <c r="T1223" s="23" t="str">
        <f t="shared" si="252"/>
        <v/>
      </c>
      <c r="U1223" s="23" t="str">
        <f t="shared" si="253"/>
        <v/>
      </c>
      <c r="V1223" s="24" t="str">
        <f t="shared" si="254"/>
        <v/>
      </c>
      <c r="W1223" s="23">
        <f t="shared" si="259"/>
        <v>7312</v>
      </c>
      <c r="X1223" s="23" t="str">
        <f t="shared" si="255"/>
        <v/>
      </c>
      <c r="Y1223" s="23" t="str">
        <f t="shared" si="256"/>
        <v/>
      </c>
      <c r="Z1223" s="23" t="str">
        <f t="shared" si="257"/>
        <v/>
      </c>
      <c r="AA1223" s="25" t="str">
        <f>IF($U1223="","",IF(COUNTIF(HC!$C:$C,$U1223)&gt;0,"Y",IF(COUNTIF($U$5:$U1223,$U1223)=1,"N","dup")))</f>
        <v/>
      </c>
    </row>
    <row r="1224" spans="1:27" x14ac:dyDescent="0.3">
      <c r="A1224" s="19" t="str">
        <f>IF(INDEX('Agents Shift'!$B:$B,ROW())="","",INDEX('Agents Shift'!$B:$B,ROW()))</f>
        <v/>
      </c>
      <c r="B1224" s="20" t="str">
        <f>IF($A1224="","",_xlfn.XLOOKUP($A1224,HC!$A:$A,HC!$B:$B,""))</f>
        <v/>
      </c>
      <c r="C1224" s="19" t="str">
        <f>IF($A1224="","",_xlfn.XLOOKUP($A1224,HC!$A:$A,HC!$E:$E,""))</f>
        <v/>
      </c>
      <c r="D1224" s="20" t="str">
        <f>IF($A1224="","",_xlfn.XLOOKUP($A1224,HC!$A:$A,HC!$D:$D,""))</f>
        <v/>
      </c>
      <c r="E1224" s="68" t="str">
        <f>IF(OR($A1224="",$AE$3=""),"",IFERROR(IF(ISBLANK(INDEX('Agents Shift'!$F:$S,MATCH($A1224,'Agents Shift'!$B:$B,0),$AE$3)),"",INDEX('Agents Shift'!$F:$S,MATCH($A1224,'Agents Shift'!$B:$B,0),$AE$3)),""))</f>
        <v/>
      </c>
      <c r="F1224" s="68" t="str">
        <f>IF(OR($A1224="",$AE$3=""),"",IFERROR(IF(ISBLANK(INDEX('Agents Shift'!$F:$S,MATCH($A1224,'Agents Shift'!$B:$B,0),$AE$3+1)),"",INDEX('Agents Shift'!$F:$S,MATCH($A1224,'Agents Shift'!$B:$B,0),$AE$3+1)),""))</f>
        <v/>
      </c>
      <c r="G1224" s="20" t="str">
        <f>IF($A1224="","",_xlfn.XLOOKUP($A1224,HC!$A:$A,HC!$C:$C,""))</f>
        <v/>
      </c>
      <c r="H1224" s="20" t="str">
        <f t="shared" si="247"/>
        <v/>
      </c>
      <c r="I1224" s="19" t="str">
        <f t="shared" si="248"/>
        <v/>
      </c>
      <c r="J1224" s="19" t="str">
        <f>IF(OR($A1224="",$H1224=""),"",IF($H1224="Not in Web Tool","Unmatched",_xlfn.XLOOKUP($H1224,'RAW Data'!$E:$E,'RAW Data'!$F:$F,"Unmapped")))</f>
        <v/>
      </c>
      <c r="K1224" s="19" t="str">
        <f t="shared" si="249"/>
        <v/>
      </c>
      <c r="M1224" s="21" t="str">
        <f t="shared" si="250"/>
        <v/>
      </c>
      <c r="N1224" s="21" t="str">
        <f t="shared" si="251"/>
        <v/>
      </c>
      <c r="P1224" s="22"/>
      <c r="Q1224" s="23">
        <v>1220</v>
      </c>
      <c r="R1224" s="23" t="str">
        <f>IF($C$3="Live Paste",IF($P1224="","",$P1224&amp;""),IF($AD$3="","",INDEX('Extraction History'!$A$3:$DT$9102,$Q1224,$AD$3)&amp;""))</f>
        <v/>
      </c>
      <c r="S1224" s="23">
        <f t="shared" si="258"/>
        <v>7317</v>
      </c>
      <c r="T1224" s="23" t="str">
        <f t="shared" si="252"/>
        <v/>
      </c>
      <c r="U1224" s="23" t="str">
        <f t="shared" si="253"/>
        <v/>
      </c>
      <c r="V1224" s="24" t="str">
        <f t="shared" si="254"/>
        <v/>
      </c>
      <c r="W1224" s="23">
        <f t="shared" si="259"/>
        <v>7318</v>
      </c>
      <c r="X1224" s="23" t="str">
        <f t="shared" si="255"/>
        <v/>
      </c>
      <c r="Y1224" s="23" t="str">
        <f t="shared" si="256"/>
        <v/>
      </c>
      <c r="Z1224" s="23" t="str">
        <f t="shared" si="257"/>
        <v/>
      </c>
      <c r="AA1224" s="25" t="str">
        <f>IF($U1224="","",IF(COUNTIF(HC!$C:$C,$U1224)&gt;0,"Y",IF(COUNTIF($U$5:$U1224,$U1224)=1,"N","dup")))</f>
        <v/>
      </c>
    </row>
    <row r="1225" spans="1:27" x14ac:dyDescent="0.3">
      <c r="A1225" s="19" t="str">
        <f>IF(INDEX('Agents Shift'!$B:$B,ROW())="","",INDEX('Agents Shift'!$B:$B,ROW()))</f>
        <v/>
      </c>
      <c r="B1225" s="20" t="str">
        <f>IF($A1225="","",_xlfn.XLOOKUP($A1225,HC!$A:$A,HC!$B:$B,""))</f>
        <v/>
      </c>
      <c r="C1225" s="19" t="str">
        <f>IF($A1225="","",_xlfn.XLOOKUP($A1225,HC!$A:$A,HC!$E:$E,""))</f>
        <v/>
      </c>
      <c r="D1225" s="20" t="str">
        <f>IF($A1225="","",_xlfn.XLOOKUP($A1225,HC!$A:$A,HC!$D:$D,""))</f>
        <v/>
      </c>
      <c r="E1225" s="68" t="str">
        <f>IF(OR($A1225="",$AE$3=""),"",IFERROR(IF(ISBLANK(INDEX('Agents Shift'!$F:$S,MATCH($A1225,'Agents Shift'!$B:$B,0),$AE$3)),"",INDEX('Agents Shift'!$F:$S,MATCH($A1225,'Agents Shift'!$B:$B,0),$AE$3)),""))</f>
        <v/>
      </c>
      <c r="F1225" s="68" t="str">
        <f>IF(OR($A1225="",$AE$3=""),"",IFERROR(IF(ISBLANK(INDEX('Agents Shift'!$F:$S,MATCH($A1225,'Agents Shift'!$B:$B,0),$AE$3+1)),"",INDEX('Agents Shift'!$F:$S,MATCH($A1225,'Agents Shift'!$B:$B,0),$AE$3+1)),""))</f>
        <v/>
      </c>
      <c r="G1225" s="20" t="str">
        <f>IF($A1225="","",_xlfn.XLOOKUP($A1225,HC!$A:$A,HC!$C:$C,""))</f>
        <v/>
      </c>
      <c r="H1225" s="20" t="str">
        <f t="shared" si="247"/>
        <v/>
      </c>
      <c r="I1225" s="19" t="str">
        <f t="shared" si="248"/>
        <v/>
      </c>
      <c r="J1225" s="19" t="str">
        <f>IF(OR($A1225="",$H1225=""),"",IF($H1225="Not in Web Tool","Unmatched",_xlfn.XLOOKUP($H1225,'RAW Data'!$E:$E,'RAW Data'!$F:$F,"Unmapped")))</f>
        <v/>
      </c>
      <c r="K1225" s="19" t="str">
        <f t="shared" si="249"/>
        <v/>
      </c>
      <c r="M1225" s="21" t="str">
        <f t="shared" si="250"/>
        <v/>
      </c>
      <c r="N1225" s="21" t="str">
        <f t="shared" si="251"/>
        <v/>
      </c>
      <c r="P1225" s="22"/>
      <c r="Q1225" s="23">
        <v>1221</v>
      </c>
      <c r="R1225" s="23" t="str">
        <f>IF($C$3="Live Paste",IF($P1225="","",$P1225&amp;""),IF($AD$3="","",INDEX('Extraction History'!$A$3:$DT$9102,$Q1225,$AD$3)&amp;""))</f>
        <v/>
      </c>
      <c r="S1225" s="23">
        <f t="shared" si="258"/>
        <v>7323</v>
      </c>
      <c r="T1225" s="23" t="str">
        <f t="shared" si="252"/>
        <v/>
      </c>
      <c r="U1225" s="23" t="str">
        <f t="shared" si="253"/>
        <v/>
      </c>
      <c r="V1225" s="24" t="str">
        <f t="shared" si="254"/>
        <v/>
      </c>
      <c r="W1225" s="23">
        <f t="shared" si="259"/>
        <v>7324</v>
      </c>
      <c r="X1225" s="23" t="str">
        <f t="shared" si="255"/>
        <v/>
      </c>
      <c r="Y1225" s="23" t="str">
        <f t="shared" si="256"/>
        <v/>
      </c>
      <c r="Z1225" s="23" t="str">
        <f t="shared" si="257"/>
        <v/>
      </c>
      <c r="AA1225" s="25" t="str">
        <f>IF($U1225="","",IF(COUNTIF(HC!$C:$C,$U1225)&gt;0,"Y",IF(COUNTIF($U$5:$U1225,$U1225)=1,"N","dup")))</f>
        <v/>
      </c>
    </row>
    <row r="1226" spans="1:27" x14ac:dyDescent="0.3">
      <c r="A1226" s="19" t="str">
        <f>IF(INDEX('Agents Shift'!$B:$B,ROW())="","",INDEX('Agents Shift'!$B:$B,ROW()))</f>
        <v/>
      </c>
      <c r="B1226" s="20" t="str">
        <f>IF($A1226="","",_xlfn.XLOOKUP($A1226,HC!$A:$A,HC!$B:$B,""))</f>
        <v/>
      </c>
      <c r="C1226" s="19" t="str">
        <f>IF($A1226="","",_xlfn.XLOOKUP($A1226,HC!$A:$A,HC!$E:$E,""))</f>
        <v/>
      </c>
      <c r="D1226" s="20" t="str">
        <f>IF($A1226="","",_xlfn.XLOOKUP($A1226,HC!$A:$A,HC!$D:$D,""))</f>
        <v/>
      </c>
      <c r="E1226" s="68" t="str">
        <f>IF(OR($A1226="",$AE$3=""),"",IFERROR(IF(ISBLANK(INDEX('Agents Shift'!$F:$S,MATCH($A1226,'Agents Shift'!$B:$B,0),$AE$3)),"",INDEX('Agents Shift'!$F:$S,MATCH($A1226,'Agents Shift'!$B:$B,0),$AE$3)),""))</f>
        <v/>
      </c>
      <c r="F1226" s="68" t="str">
        <f>IF(OR($A1226="",$AE$3=""),"",IFERROR(IF(ISBLANK(INDEX('Agents Shift'!$F:$S,MATCH($A1226,'Agents Shift'!$B:$B,0),$AE$3+1)),"",INDEX('Agents Shift'!$F:$S,MATCH($A1226,'Agents Shift'!$B:$B,0),$AE$3+1)),""))</f>
        <v/>
      </c>
      <c r="G1226" s="20" t="str">
        <f>IF($A1226="","",_xlfn.XLOOKUP($A1226,HC!$A:$A,HC!$C:$C,""))</f>
        <v/>
      </c>
      <c r="H1226" s="20" t="str">
        <f t="shared" si="247"/>
        <v/>
      </c>
      <c r="I1226" s="19" t="str">
        <f t="shared" si="248"/>
        <v/>
      </c>
      <c r="J1226" s="19" t="str">
        <f>IF(OR($A1226="",$H1226=""),"",IF($H1226="Not in Web Tool","Unmatched",_xlfn.XLOOKUP($H1226,'RAW Data'!$E:$E,'RAW Data'!$F:$F,"Unmapped")))</f>
        <v/>
      </c>
      <c r="K1226" s="19" t="str">
        <f t="shared" si="249"/>
        <v/>
      </c>
      <c r="M1226" s="21" t="str">
        <f t="shared" si="250"/>
        <v/>
      </c>
      <c r="N1226" s="21" t="str">
        <f t="shared" si="251"/>
        <v/>
      </c>
      <c r="P1226" s="22"/>
      <c r="Q1226" s="23">
        <v>1222</v>
      </c>
      <c r="R1226" s="23" t="str">
        <f>IF($C$3="Live Paste",IF($P1226="","",$P1226&amp;""),IF($AD$3="","",INDEX('Extraction History'!$A$3:$DT$9102,$Q1226,$AD$3)&amp;""))</f>
        <v/>
      </c>
      <c r="S1226" s="23">
        <f t="shared" si="258"/>
        <v>7329</v>
      </c>
      <c r="T1226" s="23" t="str">
        <f t="shared" si="252"/>
        <v/>
      </c>
      <c r="U1226" s="23" t="str">
        <f t="shared" si="253"/>
        <v/>
      </c>
      <c r="V1226" s="24" t="str">
        <f t="shared" si="254"/>
        <v/>
      </c>
      <c r="W1226" s="23">
        <f t="shared" si="259"/>
        <v>7330</v>
      </c>
      <c r="X1226" s="23" t="str">
        <f t="shared" si="255"/>
        <v/>
      </c>
      <c r="Y1226" s="23" t="str">
        <f t="shared" si="256"/>
        <v/>
      </c>
      <c r="Z1226" s="23" t="str">
        <f t="shared" si="257"/>
        <v/>
      </c>
      <c r="AA1226" s="25" t="str">
        <f>IF($U1226="","",IF(COUNTIF(HC!$C:$C,$U1226)&gt;0,"Y",IF(COUNTIF($U$5:$U1226,$U1226)=1,"N","dup")))</f>
        <v/>
      </c>
    </row>
    <row r="1227" spans="1:27" x14ac:dyDescent="0.3">
      <c r="A1227" s="19" t="str">
        <f>IF(INDEX('Agents Shift'!$B:$B,ROW())="","",INDEX('Agents Shift'!$B:$B,ROW()))</f>
        <v/>
      </c>
      <c r="B1227" s="20" t="str">
        <f>IF($A1227="","",_xlfn.XLOOKUP($A1227,HC!$A:$A,HC!$B:$B,""))</f>
        <v/>
      </c>
      <c r="C1227" s="19" t="str">
        <f>IF($A1227="","",_xlfn.XLOOKUP($A1227,HC!$A:$A,HC!$E:$E,""))</f>
        <v/>
      </c>
      <c r="D1227" s="20" t="str">
        <f>IF($A1227="","",_xlfn.XLOOKUP($A1227,HC!$A:$A,HC!$D:$D,""))</f>
        <v/>
      </c>
      <c r="E1227" s="68" t="str">
        <f>IF(OR($A1227="",$AE$3=""),"",IFERROR(IF(ISBLANK(INDEX('Agents Shift'!$F:$S,MATCH($A1227,'Agents Shift'!$B:$B,0),$AE$3)),"",INDEX('Agents Shift'!$F:$S,MATCH($A1227,'Agents Shift'!$B:$B,0),$AE$3)),""))</f>
        <v/>
      </c>
      <c r="F1227" s="68" t="str">
        <f>IF(OR($A1227="",$AE$3=""),"",IFERROR(IF(ISBLANK(INDEX('Agents Shift'!$F:$S,MATCH($A1227,'Agents Shift'!$B:$B,0),$AE$3+1)),"",INDEX('Agents Shift'!$F:$S,MATCH($A1227,'Agents Shift'!$B:$B,0),$AE$3+1)),""))</f>
        <v/>
      </c>
      <c r="G1227" s="20" t="str">
        <f>IF($A1227="","",_xlfn.XLOOKUP($A1227,HC!$A:$A,HC!$C:$C,""))</f>
        <v/>
      </c>
      <c r="H1227" s="20" t="str">
        <f t="shared" si="247"/>
        <v/>
      </c>
      <c r="I1227" s="19" t="str">
        <f t="shared" si="248"/>
        <v/>
      </c>
      <c r="J1227" s="19" t="str">
        <f>IF(OR($A1227="",$H1227=""),"",IF($H1227="Not in Web Tool","Unmatched",_xlfn.XLOOKUP($H1227,'RAW Data'!$E:$E,'RAW Data'!$F:$F,"Unmapped")))</f>
        <v/>
      </c>
      <c r="K1227" s="19" t="str">
        <f t="shared" si="249"/>
        <v/>
      </c>
      <c r="M1227" s="21" t="str">
        <f t="shared" si="250"/>
        <v/>
      </c>
      <c r="N1227" s="21" t="str">
        <f t="shared" si="251"/>
        <v/>
      </c>
      <c r="P1227" s="22"/>
      <c r="Q1227" s="23">
        <v>1223</v>
      </c>
      <c r="R1227" s="23" t="str">
        <f>IF($C$3="Live Paste",IF($P1227="","",$P1227&amp;""),IF($AD$3="","",INDEX('Extraction History'!$A$3:$DT$9102,$Q1227,$AD$3)&amp;""))</f>
        <v/>
      </c>
      <c r="S1227" s="23">
        <f t="shared" si="258"/>
        <v>7335</v>
      </c>
      <c r="T1227" s="23" t="str">
        <f t="shared" si="252"/>
        <v/>
      </c>
      <c r="U1227" s="23" t="str">
        <f t="shared" si="253"/>
        <v/>
      </c>
      <c r="V1227" s="24" t="str">
        <f t="shared" si="254"/>
        <v/>
      </c>
      <c r="W1227" s="23">
        <f t="shared" si="259"/>
        <v>7336</v>
      </c>
      <c r="X1227" s="23" t="str">
        <f t="shared" si="255"/>
        <v/>
      </c>
      <c r="Y1227" s="23" t="str">
        <f t="shared" si="256"/>
        <v/>
      </c>
      <c r="Z1227" s="23" t="str">
        <f t="shared" si="257"/>
        <v/>
      </c>
      <c r="AA1227" s="25" t="str">
        <f>IF($U1227="","",IF(COUNTIF(HC!$C:$C,$U1227)&gt;0,"Y",IF(COUNTIF($U$5:$U1227,$U1227)=1,"N","dup")))</f>
        <v/>
      </c>
    </row>
    <row r="1228" spans="1:27" x14ac:dyDescent="0.3">
      <c r="A1228" s="19" t="str">
        <f>IF(INDEX('Agents Shift'!$B:$B,ROW())="","",INDEX('Agents Shift'!$B:$B,ROW()))</f>
        <v/>
      </c>
      <c r="B1228" s="20" t="str">
        <f>IF($A1228="","",_xlfn.XLOOKUP($A1228,HC!$A:$A,HC!$B:$B,""))</f>
        <v/>
      </c>
      <c r="C1228" s="19" t="str">
        <f>IF($A1228="","",_xlfn.XLOOKUP($A1228,HC!$A:$A,HC!$E:$E,""))</f>
        <v/>
      </c>
      <c r="D1228" s="20" t="str">
        <f>IF($A1228="","",_xlfn.XLOOKUP($A1228,HC!$A:$A,HC!$D:$D,""))</f>
        <v/>
      </c>
      <c r="E1228" s="68" t="str">
        <f>IF(OR($A1228="",$AE$3=""),"",IFERROR(IF(ISBLANK(INDEX('Agents Shift'!$F:$S,MATCH($A1228,'Agents Shift'!$B:$B,0),$AE$3)),"",INDEX('Agents Shift'!$F:$S,MATCH($A1228,'Agents Shift'!$B:$B,0),$AE$3)),""))</f>
        <v/>
      </c>
      <c r="F1228" s="68" t="str">
        <f>IF(OR($A1228="",$AE$3=""),"",IFERROR(IF(ISBLANK(INDEX('Agents Shift'!$F:$S,MATCH($A1228,'Agents Shift'!$B:$B,0),$AE$3+1)),"",INDEX('Agents Shift'!$F:$S,MATCH($A1228,'Agents Shift'!$B:$B,0),$AE$3+1)),""))</f>
        <v/>
      </c>
      <c r="G1228" s="20" t="str">
        <f>IF($A1228="","",_xlfn.XLOOKUP($A1228,HC!$A:$A,HC!$C:$C,""))</f>
        <v/>
      </c>
      <c r="H1228" s="20" t="str">
        <f t="shared" si="247"/>
        <v/>
      </c>
      <c r="I1228" s="19" t="str">
        <f t="shared" si="248"/>
        <v/>
      </c>
      <c r="J1228" s="19" t="str">
        <f>IF(OR($A1228="",$H1228=""),"",IF($H1228="Not in Web Tool","Unmatched",_xlfn.XLOOKUP($H1228,'RAW Data'!$E:$E,'RAW Data'!$F:$F,"Unmapped")))</f>
        <v/>
      </c>
      <c r="K1228" s="19" t="str">
        <f t="shared" si="249"/>
        <v/>
      </c>
      <c r="M1228" s="21" t="str">
        <f t="shared" si="250"/>
        <v/>
      </c>
      <c r="N1228" s="21" t="str">
        <f t="shared" si="251"/>
        <v/>
      </c>
      <c r="P1228" s="22"/>
      <c r="Q1228" s="23">
        <v>1224</v>
      </c>
      <c r="R1228" s="23" t="str">
        <f>IF($C$3="Live Paste",IF($P1228="","",$P1228&amp;""),IF($AD$3="","",INDEX('Extraction History'!$A$3:$DT$9102,$Q1228,$AD$3)&amp;""))</f>
        <v/>
      </c>
      <c r="S1228" s="23">
        <f t="shared" si="258"/>
        <v>7341</v>
      </c>
      <c r="T1228" s="23" t="str">
        <f t="shared" si="252"/>
        <v/>
      </c>
      <c r="U1228" s="23" t="str">
        <f t="shared" si="253"/>
        <v/>
      </c>
      <c r="V1228" s="24" t="str">
        <f t="shared" si="254"/>
        <v/>
      </c>
      <c r="W1228" s="23">
        <f t="shared" si="259"/>
        <v>7342</v>
      </c>
      <c r="X1228" s="23" t="str">
        <f t="shared" si="255"/>
        <v/>
      </c>
      <c r="Y1228" s="23" t="str">
        <f t="shared" si="256"/>
        <v/>
      </c>
      <c r="Z1228" s="23" t="str">
        <f t="shared" si="257"/>
        <v/>
      </c>
      <c r="AA1228" s="25" t="str">
        <f>IF($U1228="","",IF(COUNTIF(HC!$C:$C,$U1228)&gt;0,"Y",IF(COUNTIF($U$5:$U1228,$U1228)=1,"N","dup")))</f>
        <v/>
      </c>
    </row>
    <row r="1229" spans="1:27" x14ac:dyDescent="0.3">
      <c r="A1229" s="19" t="str">
        <f>IF(INDEX('Agents Shift'!$B:$B,ROW())="","",INDEX('Agents Shift'!$B:$B,ROW()))</f>
        <v/>
      </c>
      <c r="B1229" s="20" t="str">
        <f>IF($A1229="","",_xlfn.XLOOKUP($A1229,HC!$A:$A,HC!$B:$B,""))</f>
        <v/>
      </c>
      <c r="C1229" s="19" t="str">
        <f>IF($A1229="","",_xlfn.XLOOKUP($A1229,HC!$A:$A,HC!$E:$E,""))</f>
        <v/>
      </c>
      <c r="D1229" s="20" t="str">
        <f>IF($A1229="","",_xlfn.XLOOKUP($A1229,HC!$A:$A,HC!$D:$D,""))</f>
        <v/>
      </c>
      <c r="E1229" s="68" t="str">
        <f>IF(OR($A1229="",$AE$3=""),"",IFERROR(IF(ISBLANK(INDEX('Agents Shift'!$F:$S,MATCH($A1229,'Agents Shift'!$B:$B,0),$AE$3)),"",INDEX('Agents Shift'!$F:$S,MATCH($A1229,'Agents Shift'!$B:$B,0),$AE$3)),""))</f>
        <v/>
      </c>
      <c r="F1229" s="68" t="str">
        <f>IF(OR($A1229="",$AE$3=""),"",IFERROR(IF(ISBLANK(INDEX('Agents Shift'!$F:$S,MATCH($A1229,'Agents Shift'!$B:$B,0),$AE$3+1)),"",INDEX('Agents Shift'!$F:$S,MATCH($A1229,'Agents Shift'!$B:$B,0),$AE$3+1)),""))</f>
        <v/>
      </c>
      <c r="G1229" s="20" t="str">
        <f>IF($A1229="","",_xlfn.XLOOKUP($A1229,HC!$A:$A,HC!$C:$C,""))</f>
        <v/>
      </c>
      <c r="H1229" s="20" t="str">
        <f t="shared" si="247"/>
        <v/>
      </c>
      <c r="I1229" s="19" t="str">
        <f t="shared" si="248"/>
        <v/>
      </c>
      <c r="J1229" s="19" t="str">
        <f>IF(OR($A1229="",$H1229=""),"",IF($H1229="Not in Web Tool","Unmatched",_xlfn.XLOOKUP($H1229,'RAW Data'!$E:$E,'RAW Data'!$F:$F,"Unmapped")))</f>
        <v/>
      </c>
      <c r="K1229" s="19" t="str">
        <f t="shared" si="249"/>
        <v/>
      </c>
      <c r="M1229" s="21" t="str">
        <f t="shared" si="250"/>
        <v/>
      </c>
      <c r="N1229" s="21" t="str">
        <f t="shared" si="251"/>
        <v/>
      </c>
      <c r="P1229" s="22"/>
      <c r="Q1229" s="23">
        <v>1225</v>
      </c>
      <c r="R1229" s="23" t="str">
        <f>IF($C$3="Live Paste",IF($P1229="","",$P1229&amp;""),IF($AD$3="","",INDEX('Extraction History'!$A$3:$DT$9102,$Q1229,$AD$3)&amp;""))</f>
        <v/>
      </c>
      <c r="S1229" s="23">
        <f t="shared" si="258"/>
        <v>7347</v>
      </c>
      <c r="T1229" s="23" t="str">
        <f t="shared" si="252"/>
        <v/>
      </c>
      <c r="U1229" s="23" t="str">
        <f t="shared" si="253"/>
        <v/>
      </c>
      <c r="V1229" s="24" t="str">
        <f t="shared" si="254"/>
        <v/>
      </c>
      <c r="W1229" s="23">
        <f t="shared" si="259"/>
        <v>7348</v>
      </c>
      <c r="X1229" s="23" t="str">
        <f t="shared" si="255"/>
        <v/>
      </c>
      <c r="Y1229" s="23" t="str">
        <f t="shared" si="256"/>
        <v/>
      </c>
      <c r="Z1229" s="23" t="str">
        <f t="shared" si="257"/>
        <v/>
      </c>
      <c r="AA1229" s="25" t="str">
        <f>IF($U1229="","",IF(COUNTIF(HC!$C:$C,$U1229)&gt;0,"Y",IF(COUNTIF($U$5:$U1229,$U1229)=1,"N","dup")))</f>
        <v/>
      </c>
    </row>
    <row r="1230" spans="1:27" x14ac:dyDescent="0.3">
      <c r="A1230" s="19" t="str">
        <f>IF(INDEX('Agents Shift'!$B:$B,ROW())="","",INDEX('Agents Shift'!$B:$B,ROW()))</f>
        <v/>
      </c>
      <c r="B1230" s="20" t="str">
        <f>IF($A1230="","",_xlfn.XLOOKUP($A1230,HC!$A:$A,HC!$B:$B,""))</f>
        <v/>
      </c>
      <c r="C1230" s="19" t="str">
        <f>IF($A1230="","",_xlfn.XLOOKUP($A1230,HC!$A:$A,HC!$E:$E,""))</f>
        <v/>
      </c>
      <c r="D1230" s="20" t="str">
        <f>IF($A1230="","",_xlfn.XLOOKUP($A1230,HC!$A:$A,HC!$D:$D,""))</f>
        <v/>
      </c>
      <c r="E1230" s="68" t="str">
        <f>IF(OR($A1230="",$AE$3=""),"",IFERROR(IF(ISBLANK(INDEX('Agents Shift'!$F:$S,MATCH($A1230,'Agents Shift'!$B:$B,0),$AE$3)),"",INDEX('Agents Shift'!$F:$S,MATCH($A1230,'Agents Shift'!$B:$B,0),$AE$3)),""))</f>
        <v/>
      </c>
      <c r="F1230" s="68" t="str">
        <f>IF(OR($A1230="",$AE$3=""),"",IFERROR(IF(ISBLANK(INDEX('Agents Shift'!$F:$S,MATCH($A1230,'Agents Shift'!$B:$B,0),$AE$3+1)),"",INDEX('Agents Shift'!$F:$S,MATCH($A1230,'Agents Shift'!$B:$B,0),$AE$3+1)),""))</f>
        <v/>
      </c>
      <c r="G1230" s="20" t="str">
        <f>IF($A1230="","",_xlfn.XLOOKUP($A1230,HC!$A:$A,HC!$C:$C,""))</f>
        <v/>
      </c>
      <c r="H1230" s="20" t="str">
        <f t="shared" si="247"/>
        <v/>
      </c>
      <c r="I1230" s="19" t="str">
        <f t="shared" si="248"/>
        <v/>
      </c>
      <c r="J1230" s="19" t="str">
        <f>IF(OR($A1230="",$H1230=""),"",IF($H1230="Not in Web Tool","Unmatched",_xlfn.XLOOKUP($H1230,'RAW Data'!$E:$E,'RAW Data'!$F:$F,"Unmapped")))</f>
        <v/>
      </c>
      <c r="K1230" s="19" t="str">
        <f t="shared" si="249"/>
        <v/>
      </c>
      <c r="M1230" s="21" t="str">
        <f t="shared" si="250"/>
        <v/>
      </c>
      <c r="N1230" s="21" t="str">
        <f t="shared" si="251"/>
        <v/>
      </c>
      <c r="P1230" s="22"/>
      <c r="Q1230" s="23">
        <v>1226</v>
      </c>
      <c r="R1230" s="23" t="str">
        <f>IF($C$3="Live Paste",IF($P1230="","",$P1230&amp;""),IF($AD$3="","",INDEX('Extraction History'!$A$3:$DT$9102,$Q1230,$AD$3)&amp;""))</f>
        <v/>
      </c>
      <c r="S1230" s="23">
        <f t="shared" si="258"/>
        <v>7353</v>
      </c>
      <c r="T1230" s="23" t="str">
        <f t="shared" si="252"/>
        <v/>
      </c>
      <c r="U1230" s="23" t="str">
        <f t="shared" si="253"/>
        <v/>
      </c>
      <c r="V1230" s="24" t="str">
        <f t="shared" si="254"/>
        <v/>
      </c>
      <c r="W1230" s="23">
        <f t="shared" si="259"/>
        <v>7354</v>
      </c>
      <c r="X1230" s="23" t="str">
        <f t="shared" si="255"/>
        <v/>
      </c>
      <c r="Y1230" s="23" t="str">
        <f t="shared" si="256"/>
        <v/>
      </c>
      <c r="Z1230" s="23" t="str">
        <f t="shared" si="257"/>
        <v/>
      </c>
      <c r="AA1230" s="25" t="str">
        <f>IF($U1230="","",IF(COUNTIF(HC!$C:$C,$U1230)&gt;0,"Y",IF(COUNTIF($U$5:$U1230,$U1230)=1,"N","dup")))</f>
        <v/>
      </c>
    </row>
    <row r="1231" spans="1:27" x14ac:dyDescent="0.3">
      <c r="A1231" s="19" t="str">
        <f>IF(INDEX('Agents Shift'!$B:$B,ROW())="","",INDEX('Agents Shift'!$B:$B,ROW()))</f>
        <v/>
      </c>
      <c r="B1231" s="20" t="str">
        <f>IF($A1231="","",_xlfn.XLOOKUP($A1231,HC!$A:$A,HC!$B:$B,""))</f>
        <v/>
      </c>
      <c r="C1231" s="19" t="str">
        <f>IF($A1231="","",_xlfn.XLOOKUP($A1231,HC!$A:$A,HC!$E:$E,""))</f>
        <v/>
      </c>
      <c r="D1231" s="20" t="str">
        <f>IF($A1231="","",_xlfn.XLOOKUP($A1231,HC!$A:$A,HC!$D:$D,""))</f>
        <v/>
      </c>
      <c r="E1231" s="68" t="str">
        <f>IF(OR($A1231="",$AE$3=""),"",IFERROR(IF(ISBLANK(INDEX('Agents Shift'!$F:$S,MATCH($A1231,'Agents Shift'!$B:$B,0),$AE$3)),"",INDEX('Agents Shift'!$F:$S,MATCH($A1231,'Agents Shift'!$B:$B,0),$AE$3)),""))</f>
        <v/>
      </c>
      <c r="F1231" s="68" t="str">
        <f>IF(OR($A1231="",$AE$3=""),"",IFERROR(IF(ISBLANK(INDEX('Agents Shift'!$F:$S,MATCH($A1231,'Agents Shift'!$B:$B,0),$AE$3+1)),"",INDEX('Agents Shift'!$F:$S,MATCH($A1231,'Agents Shift'!$B:$B,0),$AE$3+1)),""))</f>
        <v/>
      </c>
      <c r="G1231" s="20" t="str">
        <f>IF($A1231="","",_xlfn.XLOOKUP($A1231,HC!$A:$A,HC!$C:$C,""))</f>
        <v/>
      </c>
      <c r="H1231" s="20" t="str">
        <f t="shared" si="247"/>
        <v/>
      </c>
      <c r="I1231" s="19" t="str">
        <f t="shared" si="248"/>
        <v/>
      </c>
      <c r="J1231" s="19" t="str">
        <f>IF(OR($A1231="",$H1231=""),"",IF($H1231="Not in Web Tool","Unmatched",_xlfn.XLOOKUP($H1231,'RAW Data'!$E:$E,'RAW Data'!$F:$F,"Unmapped")))</f>
        <v/>
      </c>
      <c r="K1231" s="19" t="str">
        <f t="shared" si="249"/>
        <v/>
      </c>
      <c r="M1231" s="21" t="str">
        <f t="shared" si="250"/>
        <v/>
      </c>
      <c r="N1231" s="21" t="str">
        <f t="shared" si="251"/>
        <v/>
      </c>
      <c r="P1231" s="22"/>
      <c r="Q1231" s="23">
        <v>1227</v>
      </c>
      <c r="R1231" s="23" t="str">
        <f>IF($C$3="Live Paste",IF($P1231="","",$P1231&amp;""),IF($AD$3="","",INDEX('Extraction History'!$A$3:$DT$9102,$Q1231,$AD$3)&amp;""))</f>
        <v/>
      </c>
      <c r="S1231" s="23">
        <f t="shared" si="258"/>
        <v>7359</v>
      </c>
      <c r="T1231" s="23" t="str">
        <f t="shared" si="252"/>
        <v/>
      </c>
      <c r="U1231" s="23" t="str">
        <f t="shared" si="253"/>
        <v/>
      </c>
      <c r="V1231" s="24" t="str">
        <f t="shared" si="254"/>
        <v/>
      </c>
      <c r="W1231" s="23">
        <f t="shared" si="259"/>
        <v>7360</v>
      </c>
      <c r="X1231" s="23" t="str">
        <f t="shared" si="255"/>
        <v/>
      </c>
      <c r="Y1231" s="23" t="str">
        <f t="shared" si="256"/>
        <v/>
      </c>
      <c r="Z1231" s="23" t="str">
        <f t="shared" si="257"/>
        <v/>
      </c>
      <c r="AA1231" s="25" t="str">
        <f>IF($U1231="","",IF(COUNTIF(HC!$C:$C,$U1231)&gt;0,"Y",IF(COUNTIF($U$5:$U1231,$U1231)=1,"N","dup")))</f>
        <v/>
      </c>
    </row>
    <row r="1232" spans="1:27" x14ac:dyDescent="0.3">
      <c r="A1232" s="19" t="str">
        <f>IF(INDEX('Agents Shift'!$B:$B,ROW())="","",INDEX('Agents Shift'!$B:$B,ROW()))</f>
        <v/>
      </c>
      <c r="B1232" s="20" t="str">
        <f>IF($A1232="","",_xlfn.XLOOKUP($A1232,HC!$A:$A,HC!$B:$B,""))</f>
        <v/>
      </c>
      <c r="C1232" s="19" t="str">
        <f>IF($A1232="","",_xlfn.XLOOKUP($A1232,HC!$A:$A,HC!$E:$E,""))</f>
        <v/>
      </c>
      <c r="D1232" s="20" t="str">
        <f>IF($A1232="","",_xlfn.XLOOKUP($A1232,HC!$A:$A,HC!$D:$D,""))</f>
        <v/>
      </c>
      <c r="E1232" s="68" t="str">
        <f>IF(OR($A1232="",$AE$3=""),"",IFERROR(IF(ISBLANK(INDEX('Agents Shift'!$F:$S,MATCH($A1232,'Agents Shift'!$B:$B,0),$AE$3)),"",INDEX('Agents Shift'!$F:$S,MATCH($A1232,'Agents Shift'!$B:$B,0),$AE$3)),""))</f>
        <v/>
      </c>
      <c r="F1232" s="68" t="str">
        <f>IF(OR($A1232="",$AE$3=""),"",IFERROR(IF(ISBLANK(INDEX('Agents Shift'!$F:$S,MATCH($A1232,'Agents Shift'!$B:$B,0),$AE$3+1)),"",INDEX('Agents Shift'!$F:$S,MATCH($A1232,'Agents Shift'!$B:$B,0),$AE$3+1)),""))</f>
        <v/>
      </c>
      <c r="G1232" s="20" t="str">
        <f>IF($A1232="","",_xlfn.XLOOKUP($A1232,HC!$A:$A,HC!$C:$C,""))</f>
        <v/>
      </c>
      <c r="H1232" s="20" t="str">
        <f t="shared" si="247"/>
        <v/>
      </c>
      <c r="I1232" s="19" t="str">
        <f t="shared" si="248"/>
        <v/>
      </c>
      <c r="J1232" s="19" t="str">
        <f>IF(OR($A1232="",$H1232=""),"",IF($H1232="Not in Web Tool","Unmatched",_xlfn.XLOOKUP($H1232,'RAW Data'!$E:$E,'RAW Data'!$F:$F,"Unmapped")))</f>
        <v/>
      </c>
      <c r="K1232" s="19" t="str">
        <f t="shared" si="249"/>
        <v/>
      </c>
      <c r="M1232" s="21" t="str">
        <f t="shared" si="250"/>
        <v/>
      </c>
      <c r="N1232" s="21" t="str">
        <f t="shared" si="251"/>
        <v/>
      </c>
      <c r="P1232" s="22"/>
      <c r="Q1232" s="23">
        <v>1228</v>
      </c>
      <c r="R1232" s="23" t="str">
        <f>IF($C$3="Live Paste",IF($P1232="","",$P1232&amp;""),IF($AD$3="","",INDEX('Extraction History'!$A$3:$DT$9102,$Q1232,$AD$3)&amp;""))</f>
        <v/>
      </c>
      <c r="S1232" s="23">
        <f t="shared" si="258"/>
        <v>7365</v>
      </c>
      <c r="T1232" s="23" t="str">
        <f t="shared" si="252"/>
        <v/>
      </c>
      <c r="U1232" s="23" t="str">
        <f t="shared" si="253"/>
        <v/>
      </c>
      <c r="V1232" s="24" t="str">
        <f t="shared" si="254"/>
        <v/>
      </c>
      <c r="W1232" s="23">
        <f t="shared" si="259"/>
        <v>7366</v>
      </c>
      <c r="X1232" s="23" t="str">
        <f t="shared" si="255"/>
        <v/>
      </c>
      <c r="Y1232" s="23" t="str">
        <f t="shared" si="256"/>
        <v/>
      </c>
      <c r="Z1232" s="23" t="str">
        <f t="shared" si="257"/>
        <v/>
      </c>
      <c r="AA1232" s="25" t="str">
        <f>IF($U1232="","",IF(COUNTIF(HC!$C:$C,$U1232)&gt;0,"Y",IF(COUNTIF($U$5:$U1232,$U1232)=1,"N","dup")))</f>
        <v/>
      </c>
    </row>
    <row r="1233" spans="1:27" x14ac:dyDescent="0.3">
      <c r="A1233" s="19" t="str">
        <f>IF(INDEX('Agents Shift'!$B:$B,ROW())="","",INDEX('Agents Shift'!$B:$B,ROW()))</f>
        <v/>
      </c>
      <c r="B1233" s="20" t="str">
        <f>IF($A1233="","",_xlfn.XLOOKUP($A1233,HC!$A:$A,HC!$B:$B,""))</f>
        <v/>
      </c>
      <c r="C1233" s="19" t="str">
        <f>IF($A1233="","",_xlfn.XLOOKUP($A1233,HC!$A:$A,HC!$E:$E,""))</f>
        <v/>
      </c>
      <c r="D1233" s="20" t="str">
        <f>IF($A1233="","",_xlfn.XLOOKUP($A1233,HC!$A:$A,HC!$D:$D,""))</f>
        <v/>
      </c>
      <c r="E1233" s="68" t="str">
        <f>IF(OR($A1233="",$AE$3=""),"",IFERROR(IF(ISBLANK(INDEX('Agents Shift'!$F:$S,MATCH($A1233,'Agents Shift'!$B:$B,0),$AE$3)),"",INDEX('Agents Shift'!$F:$S,MATCH($A1233,'Agents Shift'!$B:$B,0),$AE$3)),""))</f>
        <v/>
      </c>
      <c r="F1233" s="68" t="str">
        <f>IF(OR($A1233="",$AE$3=""),"",IFERROR(IF(ISBLANK(INDEX('Agents Shift'!$F:$S,MATCH($A1233,'Agents Shift'!$B:$B,0),$AE$3+1)),"",INDEX('Agents Shift'!$F:$S,MATCH($A1233,'Agents Shift'!$B:$B,0),$AE$3+1)),""))</f>
        <v/>
      </c>
      <c r="G1233" s="20" t="str">
        <f>IF($A1233="","",_xlfn.XLOOKUP($A1233,HC!$A:$A,HC!$C:$C,""))</f>
        <v/>
      </c>
      <c r="H1233" s="20" t="str">
        <f t="shared" si="247"/>
        <v/>
      </c>
      <c r="I1233" s="19" t="str">
        <f t="shared" si="248"/>
        <v/>
      </c>
      <c r="J1233" s="19" t="str">
        <f>IF(OR($A1233="",$H1233=""),"",IF($H1233="Not in Web Tool","Unmatched",_xlfn.XLOOKUP($H1233,'RAW Data'!$E:$E,'RAW Data'!$F:$F,"Unmapped")))</f>
        <v/>
      </c>
      <c r="K1233" s="19" t="str">
        <f t="shared" si="249"/>
        <v/>
      </c>
      <c r="M1233" s="21" t="str">
        <f t="shared" si="250"/>
        <v/>
      </c>
      <c r="N1233" s="21" t="str">
        <f t="shared" si="251"/>
        <v/>
      </c>
      <c r="P1233" s="22"/>
      <c r="Q1233" s="23">
        <v>1229</v>
      </c>
      <c r="R1233" s="23" t="str">
        <f>IF($C$3="Live Paste",IF($P1233="","",$P1233&amp;""),IF($AD$3="","",INDEX('Extraction History'!$A$3:$DT$9102,$Q1233,$AD$3)&amp;""))</f>
        <v/>
      </c>
      <c r="S1233" s="23">
        <f t="shared" si="258"/>
        <v>7371</v>
      </c>
      <c r="T1233" s="23" t="str">
        <f t="shared" si="252"/>
        <v/>
      </c>
      <c r="U1233" s="23" t="str">
        <f t="shared" si="253"/>
        <v/>
      </c>
      <c r="V1233" s="24" t="str">
        <f t="shared" si="254"/>
        <v/>
      </c>
      <c r="W1233" s="23">
        <f t="shared" si="259"/>
        <v>7372</v>
      </c>
      <c r="X1233" s="23" t="str">
        <f t="shared" si="255"/>
        <v/>
      </c>
      <c r="Y1233" s="23" t="str">
        <f t="shared" si="256"/>
        <v/>
      </c>
      <c r="Z1233" s="23" t="str">
        <f t="shared" si="257"/>
        <v/>
      </c>
      <c r="AA1233" s="25" t="str">
        <f>IF($U1233="","",IF(COUNTIF(HC!$C:$C,$U1233)&gt;0,"Y",IF(COUNTIF($U$5:$U1233,$U1233)=1,"N","dup")))</f>
        <v/>
      </c>
    </row>
    <row r="1234" spans="1:27" x14ac:dyDescent="0.3">
      <c r="A1234" s="19" t="str">
        <f>IF(INDEX('Agents Shift'!$B:$B,ROW())="","",INDEX('Agents Shift'!$B:$B,ROW()))</f>
        <v/>
      </c>
      <c r="B1234" s="20" t="str">
        <f>IF($A1234="","",_xlfn.XLOOKUP($A1234,HC!$A:$A,HC!$B:$B,""))</f>
        <v/>
      </c>
      <c r="C1234" s="19" t="str">
        <f>IF($A1234="","",_xlfn.XLOOKUP($A1234,HC!$A:$A,HC!$E:$E,""))</f>
        <v/>
      </c>
      <c r="D1234" s="20" t="str">
        <f>IF($A1234="","",_xlfn.XLOOKUP($A1234,HC!$A:$A,HC!$D:$D,""))</f>
        <v/>
      </c>
      <c r="E1234" s="68" t="str">
        <f>IF(OR($A1234="",$AE$3=""),"",IFERROR(IF(ISBLANK(INDEX('Agents Shift'!$F:$S,MATCH($A1234,'Agents Shift'!$B:$B,0),$AE$3)),"",INDEX('Agents Shift'!$F:$S,MATCH($A1234,'Agents Shift'!$B:$B,0),$AE$3)),""))</f>
        <v/>
      </c>
      <c r="F1234" s="68" t="str">
        <f>IF(OR($A1234="",$AE$3=""),"",IFERROR(IF(ISBLANK(INDEX('Agents Shift'!$F:$S,MATCH($A1234,'Agents Shift'!$B:$B,0),$AE$3+1)),"",INDEX('Agents Shift'!$F:$S,MATCH($A1234,'Agents Shift'!$B:$B,0),$AE$3+1)),""))</f>
        <v/>
      </c>
      <c r="G1234" s="20" t="str">
        <f>IF($A1234="","",_xlfn.XLOOKUP($A1234,HC!$A:$A,HC!$C:$C,""))</f>
        <v/>
      </c>
      <c r="H1234" s="20" t="str">
        <f t="shared" si="247"/>
        <v/>
      </c>
      <c r="I1234" s="19" t="str">
        <f t="shared" si="248"/>
        <v/>
      </c>
      <c r="J1234" s="19" t="str">
        <f>IF(OR($A1234="",$H1234=""),"",IF($H1234="Not in Web Tool","Unmatched",_xlfn.XLOOKUP($H1234,'RAW Data'!$E:$E,'RAW Data'!$F:$F,"Unmapped")))</f>
        <v/>
      </c>
      <c r="K1234" s="19" t="str">
        <f t="shared" si="249"/>
        <v/>
      </c>
      <c r="M1234" s="21" t="str">
        <f t="shared" si="250"/>
        <v/>
      </c>
      <c r="N1234" s="21" t="str">
        <f t="shared" si="251"/>
        <v/>
      </c>
      <c r="P1234" s="22"/>
      <c r="Q1234" s="23">
        <v>1230</v>
      </c>
      <c r="R1234" s="23" t="str">
        <f>IF($C$3="Live Paste",IF($P1234="","",$P1234&amp;""),IF($AD$3="","",INDEX('Extraction History'!$A$3:$DT$9102,$Q1234,$AD$3)&amp;""))</f>
        <v/>
      </c>
      <c r="S1234" s="23">
        <f t="shared" si="258"/>
        <v>7377</v>
      </c>
      <c r="T1234" s="23" t="str">
        <f t="shared" si="252"/>
        <v/>
      </c>
      <c r="U1234" s="23" t="str">
        <f t="shared" si="253"/>
        <v/>
      </c>
      <c r="V1234" s="24" t="str">
        <f t="shared" si="254"/>
        <v/>
      </c>
      <c r="W1234" s="23">
        <f t="shared" si="259"/>
        <v>7378</v>
      </c>
      <c r="X1234" s="23" t="str">
        <f t="shared" si="255"/>
        <v/>
      </c>
      <c r="Y1234" s="23" t="str">
        <f t="shared" si="256"/>
        <v/>
      </c>
      <c r="Z1234" s="23" t="str">
        <f t="shared" si="257"/>
        <v/>
      </c>
      <c r="AA1234" s="25" t="str">
        <f>IF($U1234="","",IF(COUNTIF(HC!$C:$C,$U1234)&gt;0,"Y",IF(COUNTIF($U$5:$U1234,$U1234)=1,"N","dup")))</f>
        <v/>
      </c>
    </row>
    <row r="1235" spans="1:27" x14ac:dyDescent="0.3">
      <c r="A1235" s="19" t="str">
        <f>IF(INDEX('Agents Shift'!$B:$B,ROW())="","",INDEX('Agents Shift'!$B:$B,ROW()))</f>
        <v/>
      </c>
      <c r="B1235" s="20" t="str">
        <f>IF($A1235="","",_xlfn.XLOOKUP($A1235,HC!$A:$A,HC!$B:$B,""))</f>
        <v/>
      </c>
      <c r="C1235" s="19" t="str">
        <f>IF($A1235="","",_xlfn.XLOOKUP($A1235,HC!$A:$A,HC!$E:$E,""))</f>
        <v/>
      </c>
      <c r="D1235" s="20" t="str">
        <f>IF($A1235="","",_xlfn.XLOOKUP($A1235,HC!$A:$A,HC!$D:$D,""))</f>
        <v/>
      </c>
      <c r="E1235" s="68" t="str">
        <f>IF(OR($A1235="",$AE$3=""),"",IFERROR(IF(ISBLANK(INDEX('Agents Shift'!$F:$S,MATCH($A1235,'Agents Shift'!$B:$B,0),$AE$3)),"",INDEX('Agents Shift'!$F:$S,MATCH($A1235,'Agents Shift'!$B:$B,0),$AE$3)),""))</f>
        <v/>
      </c>
      <c r="F1235" s="68" t="str">
        <f>IF(OR($A1235="",$AE$3=""),"",IFERROR(IF(ISBLANK(INDEX('Agents Shift'!$F:$S,MATCH($A1235,'Agents Shift'!$B:$B,0),$AE$3+1)),"",INDEX('Agents Shift'!$F:$S,MATCH($A1235,'Agents Shift'!$B:$B,0),$AE$3+1)),""))</f>
        <v/>
      </c>
      <c r="G1235" s="20" t="str">
        <f>IF($A1235="","",_xlfn.XLOOKUP($A1235,HC!$A:$A,HC!$C:$C,""))</f>
        <v/>
      </c>
      <c r="H1235" s="20" t="str">
        <f t="shared" si="247"/>
        <v/>
      </c>
      <c r="I1235" s="19" t="str">
        <f t="shared" si="248"/>
        <v/>
      </c>
      <c r="J1235" s="19" t="str">
        <f>IF(OR($A1235="",$H1235=""),"",IF($H1235="Not in Web Tool","Unmatched",_xlfn.XLOOKUP($H1235,'RAW Data'!$E:$E,'RAW Data'!$F:$F,"Unmapped")))</f>
        <v/>
      </c>
      <c r="K1235" s="19" t="str">
        <f t="shared" si="249"/>
        <v/>
      </c>
      <c r="M1235" s="21" t="str">
        <f t="shared" si="250"/>
        <v/>
      </c>
      <c r="N1235" s="21" t="str">
        <f t="shared" si="251"/>
        <v/>
      </c>
      <c r="P1235" s="22"/>
      <c r="Q1235" s="23">
        <v>1231</v>
      </c>
      <c r="R1235" s="23" t="str">
        <f>IF($C$3="Live Paste",IF($P1235="","",$P1235&amp;""),IF($AD$3="","",INDEX('Extraction History'!$A$3:$DT$9102,$Q1235,$AD$3)&amp;""))</f>
        <v/>
      </c>
      <c r="S1235" s="23">
        <f t="shared" si="258"/>
        <v>7383</v>
      </c>
      <c r="T1235" s="23" t="str">
        <f t="shared" si="252"/>
        <v/>
      </c>
      <c r="U1235" s="23" t="str">
        <f t="shared" si="253"/>
        <v/>
      </c>
      <c r="V1235" s="24" t="str">
        <f t="shared" si="254"/>
        <v/>
      </c>
      <c r="W1235" s="23">
        <f t="shared" si="259"/>
        <v>7384</v>
      </c>
      <c r="X1235" s="23" t="str">
        <f t="shared" si="255"/>
        <v/>
      </c>
      <c r="Y1235" s="23" t="str">
        <f t="shared" si="256"/>
        <v/>
      </c>
      <c r="Z1235" s="23" t="str">
        <f t="shared" si="257"/>
        <v/>
      </c>
      <c r="AA1235" s="25" t="str">
        <f>IF($U1235="","",IF(COUNTIF(HC!$C:$C,$U1235)&gt;0,"Y",IF(COUNTIF($U$5:$U1235,$U1235)=1,"N","dup")))</f>
        <v/>
      </c>
    </row>
    <row r="1236" spans="1:27" x14ac:dyDescent="0.3">
      <c r="A1236" s="19" t="str">
        <f>IF(INDEX('Agents Shift'!$B:$B,ROW())="","",INDEX('Agents Shift'!$B:$B,ROW()))</f>
        <v/>
      </c>
      <c r="B1236" s="20" t="str">
        <f>IF($A1236="","",_xlfn.XLOOKUP($A1236,HC!$A:$A,HC!$B:$B,""))</f>
        <v/>
      </c>
      <c r="C1236" s="19" t="str">
        <f>IF($A1236="","",_xlfn.XLOOKUP($A1236,HC!$A:$A,HC!$E:$E,""))</f>
        <v/>
      </c>
      <c r="D1236" s="20" t="str">
        <f>IF($A1236="","",_xlfn.XLOOKUP($A1236,HC!$A:$A,HC!$D:$D,""))</f>
        <v/>
      </c>
      <c r="E1236" s="68" t="str">
        <f>IF(OR($A1236="",$AE$3=""),"",IFERROR(IF(ISBLANK(INDEX('Agents Shift'!$F:$S,MATCH($A1236,'Agents Shift'!$B:$B,0),$AE$3)),"",INDEX('Agents Shift'!$F:$S,MATCH($A1236,'Agents Shift'!$B:$B,0),$AE$3)),""))</f>
        <v/>
      </c>
      <c r="F1236" s="68" t="str">
        <f>IF(OR($A1236="",$AE$3=""),"",IFERROR(IF(ISBLANK(INDEX('Agents Shift'!$F:$S,MATCH($A1236,'Agents Shift'!$B:$B,0),$AE$3+1)),"",INDEX('Agents Shift'!$F:$S,MATCH($A1236,'Agents Shift'!$B:$B,0),$AE$3+1)),""))</f>
        <v/>
      </c>
      <c r="G1236" s="20" t="str">
        <f>IF($A1236="","",_xlfn.XLOOKUP($A1236,HC!$A:$A,HC!$C:$C,""))</f>
        <v/>
      </c>
      <c r="H1236" s="20" t="str">
        <f t="shared" si="247"/>
        <v/>
      </c>
      <c r="I1236" s="19" t="str">
        <f t="shared" si="248"/>
        <v/>
      </c>
      <c r="J1236" s="19" t="str">
        <f>IF(OR($A1236="",$H1236=""),"",IF($H1236="Not in Web Tool","Unmatched",_xlfn.XLOOKUP($H1236,'RAW Data'!$E:$E,'RAW Data'!$F:$F,"Unmapped")))</f>
        <v/>
      </c>
      <c r="K1236" s="19" t="str">
        <f t="shared" si="249"/>
        <v/>
      </c>
      <c r="M1236" s="21" t="str">
        <f t="shared" si="250"/>
        <v/>
      </c>
      <c r="N1236" s="21" t="str">
        <f t="shared" si="251"/>
        <v/>
      </c>
      <c r="P1236" s="22"/>
      <c r="Q1236" s="23">
        <v>1232</v>
      </c>
      <c r="R1236" s="23" t="str">
        <f>IF($C$3="Live Paste",IF($P1236="","",$P1236&amp;""),IF($AD$3="","",INDEX('Extraction History'!$A$3:$DT$9102,$Q1236,$AD$3)&amp;""))</f>
        <v/>
      </c>
      <c r="S1236" s="23">
        <f t="shared" si="258"/>
        <v>7389</v>
      </c>
      <c r="T1236" s="23" t="str">
        <f t="shared" si="252"/>
        <v/>
      </c>
      <c r="U1236" s="23" t="str">
        <f t="shared" si="253"/>
        <v/>
      </c>
      <c r="V1236" s="24" t="str">
        <f t="shared" si="254"/>
        <v/>
      </c>
      <c r="W1236" s="23">
        <f t="shared" si="259"/>
        <v>7390</v>
      </c>
      <c r="X1236" s="23" t="str">
        <f t="shared" si="255"/>
        <v/>
      </c>
      <c r="Y1236" s="23" t="str">
        <f t="shared" si="256"/>
        <v/>
      </c>
      <c r="Z1236" s="23" t="str">
        <f t="shared" si="257"/>
        <v/>
      </c>
      <c r="AA1236" s="25" t="str">
        <f>IF($U1236="","",IF(COUNTIF(HC!$C:$C,$U1236)&gt;0,"Y",IF(COUNTIF($U$5:$U1236,$U1236)=1,"N","dup")))</f>
        <v/>
      </c>
    </row>
    <row r="1237" spans="1:27" x14ac:dyDescent="0.3">
      <c r="A1237" s="19" t="str">
        <f>IF(INDEX('Agents Shift'!$B:$B,ROW())="","",INDEX('Agents Shift'!$B:$B,ROW()))</f>
        <v/>
      </c>
      <c r="B1237" s="20" t="str">
        <f>IF($A1237="","",_xlfn.XLOOKUP($A1237,HC!$A:$A,HC!$B:$B,""))</f>
        <v/>
      </c>
      <c r="C1237" s="19" t="str">
        <f>IF($A1237="","",_xlfn.XLOOKUP($A1237,HC!$A:$A,HC!$E:$E,""))</f>
        <v/>
      </c>
      <c r="D1237" s="20" t="str">
        <f>IF($A1237="","",_xlfn.XLOOKUP($A1237,HC!$A:$A,HC!$D:$D,""))</f>
        <v/>
      </c>
      <c r="E1237" s="68" t="str">
        <f>IF(OR($A1237="",$AE$3=""),"",IFERROR(IF(ISBLANK(INDEX('Agents Shift'!$F:$S,MATCH($A1237,'Agents Shift'!$B:$B,0),$AE$3)),"",INDEX('Agents Shift'!$F:$S,MATCH($A1237,'Agents Shift'!$B:$B,0),$AE$3)),""))</f>
        <v/>
      </c>
      <c r="F1237" s="68" t="str">
        <f>IF(OR($A1237="",$AE$3=""),"",IFERROR(IF(ISBLANK(INDEX('Agents Shift'!$F:$S,MATCH($A1237,'Agents Shift'!$B:$B,0),$AE$3+1)),"",INDEX('Agents Shift'!$F:$S,MATCH($A1237,'Agents Shift'!$B:$B,0),$AE$3+1)),""))</f>
        <v/>
      </c>
      <c r="G1237" s="20" t="str">
        <f>IF($A1237="","",_xlfn.XLOOKUP($A1237,HC!$A:$A,HC!$C:$C,""))</f>
        <v/>
      </c>
      <c r="H1237" s="20" t="str">
        <f t="shared" si="247"/>
        <v/>
      </c>
      <c r="I1237" s="19" t="str">
        <f t="shared" si="248"/>
        <v/>
      </c>
      <c r="J1237" s="19" t="str">
        <f>IF(OR($A1237="",$H1237=""),"",IF($H1237="Not in Web Tool","Unmatched",_xlfn.XLOOKUP($H1237,'RAW Data'!$E:$E,'RAW Data'!$F:$F,"Unmapped")))</f>
        <v/>
      </c>
      <c r="K1237" s="19" t="str">
        <f t="shared" si="249"/>
        <v/>
      </c>
      <c r="M1237" s="21" t="str">
        <f t="shared" si="250"/>
        <v/>
      </c>
      <c r="N1237" s="21" t="str">
        <f t="shared" si="251"/>
        <v/>
      </c>
      <c r="P1237" s="22"/>
      <c r="Q1237" s="23">
        <v>1233</v>
      </c>
      <c r="R1237" s="23" t="str">
        <f>IF($C$3="Live Paste",IF($P1237="","",$P1237&amp;""),IF($AD$3="","",INDEX('Extraction History'!$A$3:$DT$9102,$Q1237,$AD$3)&amp;""))</f>
        <v/>
      </c>
      <c r="S1237" s="23">
        <f t="shared" si="258"/>
        <v>7395</v>
      </c>
      <c r="T1237" s="23" t="str">
        <f t="shared" si="252"/>
        <v/>
      </c>
      <c r="U1237" s="23" t="str">
        <f t="shared" si="253"/>
        <v/>
      </c>
      <c r="V1237" s="24" t="str">
        <f t="shared" si="254"/>
        <v/>
      </c>
      <c r="W1237" s="23">
        <f t="shared" si="259"/>
        <v>7396</v>
      </c>
      <c r="X1237" s="23" t="str">
        <f t="shared" si="255"/>
        <v/>
      </c>
      <c r="Y1237" s="23" t="str">
        <f t="shared" si="256"/>
        <v/>
      </c>
      <c r="Z1237" s="23" t="str">
        <f t="shared" si="257"/>
        <v/>
      </c>
      <c r="AA1237" s="25" t="str">
        <f>IF($U1237="","",IF(COUNTIF(HC!$C:$C,$U1237)&gt;0,"Y",IF(COUNTIF($U$5:$U1237,$U1237)=1,"N","dup")))</f>
        <v/>
      </c>
    </row>
    <row r="1238" spans="1:27" x14ac:dyDescent="0.3">
      <c r="A1238" s="19" t="str">
        <f>IF(INDEX('Agents Shift'!$B:$B,ROW())="","",INDEX('Agents Shift'!$B:$B,ROW()))</f>
        <v/>
      </c>
      <c r="B1238" s="20" t="str">
        <f>IF($A1238="","",_xlfn.XLOOKUP($A1238,HC!$A:$A,HC!$B:$B,""))</f>
        <v/>
      </c>
      <c r="C1238" s="19" t="str">
        <f>IF($A1238="","",_xlfn.XLOOKUP($A1238,HC!$A:$A,HC!$E:$E,""))</f>
        <v/>
      </c>
      <c r="D1238" s="20" t="str">
        <f>IF($A1238="","",_xlfn.XLOOKUP($A1238,HC!$A:$A,HC!$D:$D,""))</f>
        <v/>
      </c>
      <c r="E1238" s="68" t="str">
        <f>IF(OR($A1238="",$AE$3=""),"",IFERROR(IF(ISBLANK(INDEX('Agents Shift'!$F:$S,MATCH($A1238,'Agents Shift'!$B:$B,0),$AE$3)),"",INDEX('Agents Shift'!$F:$S,MATCH($A1238,'Agents Shift'!$B:$B,0),$AE$3)),""))</f>
        <v/>
      </c>
      <c r="F1238" s="68" t="str">
        <f>IF(OR($A1238="",$AE$3=""),"",IFERROR(IF(ISBLANK(INDEX('Agents Shift'!$F:$S,MATCH($A1238,'Agents Shift'!$B:$B,0),$AE$3+1)),"",INDEX('Agents Shift'!$F:$S,MATCH($A1238,'Agents Shift'!$B:$B,0),$AE$3+1)),""))</f>
        <v/>
      </c>
      <c r="G1238" s="20" t="str">
        <f>IF($A1238="","",_xlfn.XLOOKUP($A1238,HC!$A:$A,HC!$C:$C,""))</f>
        <v/>
      </c>
      <c r="H1238" s="20" t="str">
        <f t="shared" si="247"/>
        <v/>
      </c>
      <c r="I1238" s="19" t="str">
        <f t="shared" si="248"/>
        <v/>
      </c>
      <c r="J1238" s="19" t="str">
        <f>IF(OR($A1238="",$H1238=""),"",IF($H1238="Not in Web Tool","Unmatched",_xlfn.XLOOKUP($H1238,'RAW Data'!$E:$E,'RAW Data'!$F:$F,"Unmapped")))</f>
        <v/>
      </c>
      <c r="K1238" s="19" t="str">
        <f t="shared" si="249"/>
        <v/>
      </c>
      <c r="M1238" s="21" t="str">
        <f t="shared" si="250"/>
        <v/>
      </c>
      <c r="N1238" s="21" t="str">
        <f t="shared" si="251"/>
        <v/>
      </c>
      <c r="P1238" s="22"/>
      <c r="Q1238" s="23">
        <v>1234</v>
      </c>
      <c r="R1238" s="23" t="str">
        <f>IF($C$3="Live Paste",IF($P1238="","",$P1238&amp;""),IF($AD$3="","",INDEX('Extraction History'!$A$3:$DT$9102,$Q1238,$AD$3)&amp;""))</f>
        <v/>
      </c>
      <c r="S1238" s="23">
        <f t="shared" si="258"/>
        <v>7401</v>
      </c>
      <c r="T1238" s="23" t="str">
        <f t="shared" si="252"/>
        <v/>
      </c>
      <c r="U1238" s="23" t="str">
        <f t="shared" si="253"/>
        <v/>
      </c>
      <c r="V1238" s="24" t="str">
        <f t="shared" si="254"/>
        <v/>
      </c>
      <c r="W1238" s="23">
        <f t="shared" si="259"/>
        <v>7402</v>
      </c>
      <c r="X1238" s="23" t="str">
        <f t="shared" si="255"/>
        <v/>
      </c>
      <c r="Y1238" s="23" t="str">
        <f t="shared" si="256"/>
        <v/>
      </c>
      <c r="Z1238" s="23" t="str">
        <f t="shared" si="257"/>
        <v/>
      </c>
      <c r="AA1238" s="25" t="str">
        <f>IF($U1238="","",IF(COUNTIF(HC!$C:$C,$U1238)&gt;0,"Y",IF(COUNTIF($U$5:$U1238,$U1238)=1,"N","dup")))</f>
        <v/>
      </c>
    </row>
    <row r="1239" spans="1:27" x14ac:dyDescent="0.3">
      <c r="A1239" s="19" t="str">
        <f>IF(INDEX('Agents Shift'!$B:$B,ROW())="","",INDEX('Agents Shift'!$B:$B,ROW()))</f>
        <v/>
      </c>
      <c r="B1239" s="20" t="str">
        <f>IF($A1239="","",_xlfn.XLOOKUP($A1239,HC!$A:$A,HC!$B:$B,""))</f>
        <v/>
      </c>
      <c r="C1239" s="19" t="str">
        <f>IF($A1239="","",_xlfn.XLOOKUP($A1239,HC!$A:$A,HC!$E:$E,""))</f>
        <v/>
      </c>
      <c r="D1239" s="20" t="str">
        <f>IF($A1239="","",_xlfn.XLOOKUP($A1239,HC!$A:$A,HC!$D:$D,""))</f>
        <v/>
      </c>
      <c r="E1239" s="68" t="str">
        <f>IF(OR($A1239="",$AE$3=""),"",IFERROR(IF(ISBLANK(INDEX('Agents Shift'!$F:$S,MATCH($A1239,'Agents Shift'!$B:$B,0),$AE$3)),"",INDEX('Agents Shift'!$F:$S,MATCH($A1239,'Agents Shift'!$B:$B,0),$AE$3)),""))</f>
        <v/>
      </c>
      <c r="F1239" s="68" t="str">
        <f>IF(OR($A1239="",$AE$3=""),"",IFERROR(IF(ISBLANK(INDEX('Agents Shift'!$F:$S,MATCH($A1239,'Agents Shift'!$B:$B,0),$AE$3+1)),"",INDEX('Agents Shift'!$F:$S,MATCH($A1239,'Agents Shift'!$B:$B,0),$AE$3+1)),""))</f>
        <v/>
      </c>
      <c r="G1239" s="20" t="str">
        <f>IF($A1239="","",_xlfn.XLOOKUP($A1239,HC!$A:$A,HC!$C:$C,""))</f>
        <v/>
      </c>
      <c r="H1239" s="20" t="str">
        <f t="shared" si="247"/>
        <v/>
      </c>
      <c r="I1239" s="19" t="str">
        <f t="shared" si="248"/>
        <v/>
      </c>
      <c r="J1239" s="19" t="str">
        <f>IF(OR($A1239="",$H1239=""),"",IF($H1239="Not in Web Tool","Unmatched",_xlfn.XLOOKUP($H1239,'RAW Data'!$E:$E,'RAW Data'!$F:$F,"Unmapped")))</f>
        <v/>
      </c>
      <c r="K1239" s="19" t="str">
        <f t="shared" si="249"/>
        <v/>
      </c>
      <c r="M1239" s="21" t="str">
        <f t="shared" si="250"/>
        <v/>
      </c>
      <c r="N1239" s="21" t="str">
        <f t="shared" si="251"/>
        <v/>
      </c>
      <c r="P1239" s="22"/>
      <c r="Q1239" s="23">
        <v>1235</v>
      </c>
      <c r="R1239" s="23" t="str">
        <f>IF($C$3="Live Paste",IF($P1239="","",$P1239&amp;""),IF($AD$3="","",INDEX('Extraction History'!$A$3:$DT$9102,$Q1239,$AD$3)&amp;""))</f>
        <v/>
      </c>
      <c r="S1239" s="23">
        <f t="shared" si="258"/>
        <v>7407</v>
      </c>
      <c r="T1239" s="23" t="str">
        <f t="shared" si="252"/>
        <v/>
      </c>
      <c r="U1239" s="23" t="str">
        <f t="shared" si="253"/>
        <v/>
      </c>
      <c r="V1239" s="24" t="str">
        <f t="shared" si="254"/>
        <v/>
      </c>
      <c r="W1239" s="23">
        <f t="shared" si="259"/>
        <v>7408</v>
      </c>
      <c r="X1239" s="23" t="str">
        <f t="shared" si="255"/>
        <v/>
      </c>
      <c r="Y1239" s="23" t="str">
        <f t="shared" si="256"/>
        <v/>
      </c>
      <c r="Z1239" s="23" t="str">
        <f t="shared" si="257"/>
        <v/>
      </c>
      <c r="AA1239" s="25" t="str">
        <f>IF($U1239="","",IF(COUNTIF(HC!$C:$C,$U1239)&gt;0,"Y",IF(COUNTIF($U$5:$U1239,$U1239)=1,"N","dup")))</f>
        <v/>
      </c>
    </row>
    <row r="1240" spans="1:27" x14ac:dyDescent="0.3">
      <c r="A1240" s="19" t="str">
        <f>IF(INDEX('Agents Shift'!$B:$B,ROW())="","",INDEX('Agents Shift'!$B:$B,ROW()))</f>
        <v/>
      </c>
      <c r="B1240" s="20" t="str">
        <f>IF($A1240="","",_xlfn.XLOOKUP($A1240,HC!$A:$A,HC!$B:$B,""))</f>
        <v/>
      </c>
      <c r="C1240" s="19" t="str">
        <f>IF($A1240="","",_xlfn.XLOOKUP($A1240,HC!$A:$A,HC!$E:$E,""))</f>
        <v/>
      </c>
      <c r="D1240" s="20" t="str">
        <f>IF($A1240="","",_xlfn.XLOOKUP($A1240,HC!$A:$A,HC!$D:$D,""))</f>
        <v/>
      </c>
      <c r="E1240" s="68" t="str">
        <f>IF(OR($A1240="",$AE$3=""),"",IFERROR(IF(ISBLANK(INDEX('Agents Shift'!$F:$S,MATCH($A1240,'Agents Shift'!$B:$B,0),$AE$3)),"",INDEX('Agents Shift'!$F:$S,MATCH($A1240,'Agents Shift'!$B:$B,0),$AE$3)),""))</f>
        <v/>
      </c>
      <c r="F1240" s="68" t="str">
        <f>IF(OR($A1240="",$AE$3=""),"",IFERROR(IF(ISBLANK(INDEX('Agents Shift'!$F:$S,MATCH($A1240,'Agents Shift'!$B:$B,0),$AE$3+1)),"",INDEX('Agents Shift'!$F:$S,MATCH($A1240,'Agents Shift'!$B:$B,0),$AE$3+1)),""))</f>
        <v/>
      </c>
      <c r="G1240" s="20" t="str">
        <f>IF($A1240="","",_xlfn.XLOOKUP($A1240,HC!$A:$A,HC!$C:$C,""))</f>
        <v/>
      </c>
      <c r="H1240" s="20" t="str">
        <f t="shared" si="247"/>
        <v/>
      </c>
      <c r="I1240" s="19" t="str">
        <f t="shared" si="248"/>
        <v/>
      </c>
      <c r="J1240" s="19" t="str">
        <f>IF(OR($A1240="",$H1240=""),"",IF($H1240="Not in Web Tool","Unmatched",_xlfn.XLOOKUP($H1240,'RAW Data'!$E:$E,'RAW Data'!$F:$F,"Unmapped")))</f>
        <v/>
      </c>
      <c r="K1240" s="19" t="str">
        <f t="shared" si="249"/>
        <v/>
      </c>
      <c r="M1240" s="21" t="str">
        <f t="shared" si="250"/>
        <v/>
      </c>
      <c r="N1240" s="21" t="str">
        <f t="shared" si="251"/>
        <v/>
      </c>
      <c r="P1240" s="22"/>
      <c r="Q1240" s="23">
        <v>1236</v>
      </c>
      <c r="R1240" s="23" t="str">
        <f>IF($C$3="Live Paste",IF($P1240="","",$P1240&amp;""),IF($AD$3="","",INDEX('Extraction History'!$A$3:$DT$9102,$Q1240,$AD$3)&amp;""))</f>
        <v/>
      </c>
      <c r="S1240" s="23">
        <f t="shared" si="258"/>
        <v>7413</v>
      </c>
      <c r="T1240" s="23" t="str">
        <f t="shared" si="252"/>
        <v/>
      </c>
      <c r="U1240" s="23" t="str">
        <f t="shared" si="253"/>
        <v/>
      </c>
      <c r="V1240" s="24" t="str">
        <f t="shared" si="254"/>
        <v/>
      </c>
      <c r="W1240" s="23">
        <f t="shared" si="259"/>
        <v>7414</v>
      </c>
      <c r="X1240" s="23" t="str">
        <f t="shared" si="255"/>
        <v/>
      </c>
      <c r="Y1240" s="23" t="str">
        <f t="shared" si="256"/>
        <v/>
      </c>
      <c r="Z1240" s="23" t="str">
        <f t="shared" si="257"/>
        <v/>
      </c>
      <c r="AA1240" s="25" t="str">
        <f>IF($U1240="","",IF(COUNTIF(HC!$C:$C,$U1240)&gt;0,"Y",IF(COUNTIF($U$5:$U1240,$U1240)=1,"N","dup")))</f>
        <v/>
      </c>
    </row>
    <row r="1241" spans="1:27" x14ac:dyDescent="0.3">
      <c r="A1241" s="19" t="str">
        <f>IF(INDEX('Agents Shift'!$B:$B,ROW())="","",INDEX('Agents Shift'!$B:$B,ROW()))</f>
        <v/>
      </c>
      <c r="B1241" s="20" t="str">
        <f>IF($A1241="","",_xlfn.XLOOKUP($A1241,HC!$A:$A,HC!$B:$B,""))</f>
        <v/>
      </c>
      <c r="C1241" s="19" t="str">
        <f>IF($A1241="","",_xlfn.XLOOKUP($A1241,HC!$A:$A,HC!$E:$E,""))</f>
        <v/>
      </c>
      <c r="D1241" s="20" t="str">
        <f>IF($A1241="","",_xlfn.XLOOKUP($A1241,HC!$A:$A,HC!$D:$D,""))</f>
        <v/>
      </c>
      <c r="E1241" s="68" t="str">
        <f>IF(OR($A1241="",$AE$3=""),"",IFERROR(IF(ISBLANK(INDEX('Agents Shift'!$F:$S,MATCH($A1241,'Agents Shift'!$B:$B,0),$AE$3)),"",INDEX('Agents Shift'!$F:$S,MATCH($A1241,'Agents Shift'!$B:$B,0),$AE$3)),""))</f>
        <v/>
      </c>
      <c r="F1241" s="68" t="str">
        <f>IF(OR($A1241="",$AE$3=""),"",IFERROR(IF(ISBLANK(INDEX('Agents Shift'!$F:$S,MATCH($A1241,'Agents Shift'!$B:$B,0),$AE$3+1)),"",INDEX('Agents Shift'!$F:$S,MATCH($A1241,'Agents Shift'!$B:$B,0),$AE$3+1)),""))</f>
        <v/>
      </c>
      <c r="G1241" s="20" t="str">
        <f>IF($A1241="","",_xlfn.XLOOKUP($A1241,HC!$A:$A,HC!$C:$C,""))</f>
        <v/>
      </c>
      <c r="H1241" s="20" t="str">
        <f t="shared" si="247"/>
        <v/>
      </c>
      <c r="I1241" s="19" t="str">
        <f t="shared" si="248"/>
        <v/>
      </c>
      <c r="J1241" s="19" t="str">
        <f>IF(OR($A1241="",$H1241=""),"",IF($H1241="Not in Web Tool","Unmatched",_xlfn.XLOOKUP($H1241,'RAW Data'!$E:$E,'RAW Data'!$F:$F,"Unmapped")))</f>
        <v/>
      </c>
      <c r="K1241" s="19" t="str">
        <f t="shared" si="249"/>
        <v/>
      </c>
      <c r="M1241" s="21" t="str">
        <f t="shared" si="250"/>
        <v/>
      </c>
      <c r="N1241" s="21" t="str">
        <f t="shared" si="251"/>
        <v/>
      </c>
      <c r="P1241" s="22"/>
      <c r="Q1241" s="23">
        <v>1237</v>
      </c>
      <c r="R1241" s="23" t="str">
        <f>IF($C$3="Live Paste",IF($P1241="","",$P1241&amp;""),IF($AD$3="","",INDEX('Extraction History'!$A$3:$DT$9102,$Q1241,$AD$3)&amp;""))</f>
        <v/>
      </c>
      <c r="S1241" s="23">
        <f t="shared" si="258"/>
        <v>7419</v>
      </c>
      <c r="T1241" s="23" t="str">
        <f t="shared" si="252"/>
        <v/>
      </c>
      <c r="U1241" s="23" t="str">
        <f t="shared" si="253"/>
        <v/>
      </c>
      <c r="V1241" s="24" t="str">
        <f t="shared" si="254"/>
        <v/>
      </c>
      <c r="W1241" s="23">
        <f t="shared" si="259"/>
        <v>7420</v>
      </c>
      <c r="X1241" s="23" t="str">
        <f t="shared" si="255"/>
        <v/>
      </c>
      <c r="Y1241" s="23" t="str">
        <f t="shared" si="256"/>
        <v/>
      </c>
      <c r="Z1241" s="23" t="str">
        <f t="shared" si="257"/>
        <v/>
      </c>
      <c r="AA1241" s="25" t="str">
        <f>IF($U1241="","",IF(COUNTIF(HC!$C:$C,$U1241)&gt;0,"Y",IF(COUNTIF($U$5:$U1241,$U1241)=1,"N","dup")))</f>
        <v/>
      </c>
    </row>
    <row r="1242" spans="1:27" x14ac:dyDescent="0.3">
      <c r="A1242" s="19" t="str">
        <f>IF(INDEX('Agents Shift'!$B:$B,ROW())="","",INDEX('Agents Shift'!$B:$B,ROW()))</f>
        <v/>
      </c>
      <c r="B1242" s="20" t="str">
        <f>IF($A1242="","",_xlfn.XLOOKUP($A1242,HC!$A:$A,HC!$B:$B,""))</f>
        <v/>
      </c>
      <c r="C1242" s="19" t="str">
        <f>IF($A1242="","",_xlfn.XLOOKUP($A1242,HC!$A:$A,HC!$E:$E,""))</f>
        <v/>
      </c>
      <c r="D1242" s="20" t="str">
        <f>IF($A1242="","",_xlfn.XLOOKUP($A1242,HC!$A:$A,HC!$D:$D,""))</f>
        <v/>
      </c>
      <c r="E1242" s="68" t="str">
        <f>IF(OR($A1242="",$AE$3=""),"",IFERROR(IF(ISBLANK(INDEX('Agents Shift'!$F:$S,MATCH($A1242,'Agents Shift'!$B:$B,0),$AE$3)),"",INDEX('Agents Shift'!$F:$S,MATCH($A1242,'Agents Shift'!$B:$B,0),$AE$3)),""))</f>
        <v/>
      </c>
      <c r="F1242" s="68" t="str">
        <f>IF(OR($A1242="",$AE$3=""),"",IFERROR(IF(ISBLANK(INDEX('Agents Shift'!$F:$S,MATCH($A1242,'Agents Shift'!$B:$B,0),$AE$3+1)),"",INDEX('Agents Shift'!$F:$S,MATCH($A1242,'Agents Shift'!$B:$B,0),$AE$3+1)),""))</f>
        <v/>
      </c>
      <c r="G1242" s="20" t="str">
        <f>IF($A1242="","",_xlfn.XLOOKUP($A1242,HC!$A:$A,HC!$C:$C,""))</f>
        <v/>
      </c>
      <c r="H1242" s="20" t="str">
        <f t="shared" si="247"/>
        <v/>
      </c>
      <c r="I1242" s="19" t="str">
        <f t="shared" si="248"/>
        <v/>
      </c>
      <c r="J1242" s="19" t="str">
        <f>IF(OR($A1242="",$H1242=""),"",IF($H1242="Not in Web Tool","Unmatched",_xlfn.XLOOKUP($H1242,'RAW Data'!$E:$E,'RAW Data'!$F:$F,"Unmapped")))</f>
        <v/>
      </c>
      <c r="K1242" s="19" t="str">
        <f t="shared" si="249"/>
        <v/>
      </c>
      <c r="M1242" s="21" t="str">
        <f t="shared" si="250"/>
        <v/>
      </c>
      <c r="N1242" s="21" t="str">
        <f t="shared" si="251"/>
        <v/>
      </c>
      <c r="P1242" s="22"/>
      <c r="Q1242" s="23">
        <v>1238</v>
      </c>
      <c r="R1242" s="23" t="str">
        <f>IF($C$3="Live Paste",IF($P1242="","",$P1242&amp;""),IF($AD$3="","",INDEX('Extraction History'!$A$3:$DT$9102,$Q1242,$AD$3)&amp;""))</f>
        <v/>
      </c>
      <c r="S1242" s="23">
        <f t="shared" si="258"/>
        <v>7425</v>
      </c>
      <c r="T1242" s="23" t="str">
        <f t="shared" si="252"/>
        <v/>
      </c>
      <c r="U1242" s="23" t="str">
        <f t="shared" si="253"/>
        <v/>
      </c>
      <c r="V1242" s="24" t="str">
        <f t="shared" si="254"/>
        <v/>
      </c>
      <c r="W1242" s="23">
        <f t="shared" si="259"/>
        <v>7426</v>
      </c>
      <c r="X1242" s="23" t="str">
        <f t="shared" si="255"/>
        <v/>
      </c>
      <c r="Y1242" s="23" t="str">
        <f t="shared" si="256"/>
        <v/>
      </c>
      <c r="Z1242" s="23" t="str">
        <f t="shared" si="257"/>
        <v/>
      </c>
      <c r="AA1242" s="25" t="str">
        <f>IF($U1242="","",IF(COUNTIF(HC!$C:$C,$U1242)&gt;0,"Y",IF(COUNTIF($U$5:$U1242,$U1242)=1,"N","dup")))</f>
        <v/>
      </c>
    </row>
    <row r="1243" spans="1:27" x14ac:dyDescent="0.3">
      <c r="A1243" s="19" t="str">
        <f>IF(INDEX('Agents Shift'!$B:$B,ROW())="","",INDEX('Agents Shift'!$B:$B,ROW()))</f>
        <v/>
      </c>
      <c r="B1243" s="20" t="str">
        <f>IF($A1243="","",_xlfn.XLOOKUP($A1243,HC!$A:$A,HC!$B:$B,""))</f>
        <v/>
      </c>
      <c r="C1243" s="19" t="str">
        <f>IF($A1243="","",_xlfn.XLOOKUP($A1243,HC!$A:$A,HC!$E:$E,""))</f>
        <v/>
      </c>
      <c r="D1243" s="20" t="str">
        <f>IF($A1243="","",_xlfn.XLOOKUP($A1243,HC!$A:$A,HC!$D:$D,""))</f>
        <v/>
      </c>
      <c r="E1243" s="68" t="str">
        <f>IF(OR($A1243="",$AE$3=""),"",IFERROR(IF(ISBLANK(INDEX('Agents Shift'!$F:$S,MATCH($A1243,'Agents Shift'!$B:$B,0),$AE$3)),"",INDEX('Agents Shift'!$F:$S,MATCH($A1243,'Agents Shift'!$B:$B,0),$AE$3)),""))</f>
        <v/>
      </c>
      <c r="F1243" s="68" t="str">
        <f>IF(OR($A1243="",$AE$3=""),"",IFERROR(IF(ISBLANK(INDEX('Agents Shift'!$F:$S,MATCH($A1243,'Agents Shift'!$B:$B,0),$AE$3+1)),"",INDEX('Agents Shift'!$F:$S,MATCH($A1243,'Agents Shift'!$B:$B,0),$AE$3+1)),""))</f>
        <v/>
      </c>
      <c r="G1243" s="20" t="str">
        <f>IF($A1243="","",_xlfn.XLOOKUP($A1243,HC!$A:$A,HC!$C:$C,""))</f>
        <v/>
      </c>
      <c r="H1243" s="20" t="str">
        <f t="shared" si="247"/>
        <v/>
      </c>
      <c r="I1243" s="19" t="str">
        <f t="shared" si="248"/>
        <v/>
      </c>
      <c r="J1243" s="19" t="str">
        <f>IF(OR($A1243="",$H1243=""),"",IF($H1243="Not in Web Tool","Unmatched",_xlfn.XLOOKUP($H1243,'RAW Data'!$E:$E,'RAW Data'!$F:$F,"Unmapped")))</f>
        <v/>
      </c>
      <c r="K1243" s="19" t="str">
        <f t="shared" si="249"/>
        <v/>
      </c>
      <c r="M1243" s="21" t="str">
        <f t="shared" si="250"/>
        <v/>
      </c>
      <c r="N1243" s="21" t="str">
        <f t="shared" si="251"/>
        <v/>
      </c>
      <c r="P1243" s="22"/>
      <c r="Q1243" s="23">
        <v>1239</v>
      </c>
      <c r="R1243" s="23" t="str">
        <f>IF($C$3="Live Paste",IF($P1243="","",$P1243&amp;""),IF($AD$3="","",INDEX('Extraction History'!$A$3:$DT$9102,$Q1243,$AD$3)&amp;""))</f>
        <v/>
      </c>
      <c r="S1243" s="23">
        <f t="shared" si="258"/>
        <v>7431</v>
      </c>
      <c r="T1243" s="23" t="str">
        <f t="shared" si="252"/>
        <v/>
      </c>
      <c r="U1243" s="23" t="str">
        <f t="shared" si="253"/>
        <v/>
      </c>
      <c r="V1243" s="24" t="str">
        <f t="shared" si="254"/>
        <v/>
      </c>
      <c r="W1243" s="23">
        <f t="shared" si="259"/>
        <v>7432</v>
      </c>
      <c r="X1243" s="23" t="str">
        <f t="shared" si="255"/>
        <v/>
      </c>
      <c r="Y1243" s="23" t="str">
        <f t="shared" si="256"/>
        <v/>
      </c>
      <c r="Z1243" s="23" t="str">
        <f t="shared" si="257"/>
        <v/>
      </c>
      <c r="AA1243" s="25" t="str">
        <f>IF($U1243="","",IF(COUNTIF(HC!$C:$C,$U1243)&gt;0,"Y",IF(COUNTIF($U$5:$U1243,$U1243)=1,"N","dup")))</f>
        <v/>
      </c>
    </row>
    <row r="1244" spans="1:27" x14ac:dyDescent="0.3">
      <c r="A1244" s="19" t="str">
        <f>IF(INDEX('Agents Shift'!$B:$B,ROW())="","",INDEX('Agents Shift'!$B:$B,ROW()))</f>
        <v/>
      </c>
      <c r="B1244" s="20" t="str">
        <f>IF($A1244="","",_xlfn.XLOOKUP($A1244,HC!$A:$A,HC!$B:$B,""))</f>
        <v/>
      </c>
      <c r="C1244" s="19" t="str">
        <f>IF($A1244="","",_xlfn.XLOOKUP($A1244,HC!$A:$A,HC!$E:$E,""))</f>
        <v/>
      </c>
      <c r="D1244" s="20" t="str">
        <f>IF($A1244="","",_xlfn.XLOOKUP($A1244,HC!$A:$A,HC!$D:$D,""))</f>
        <v/>
      </c>
      <c r="E1244" s="68" t="str">
        <f>IF(OR($A1244="",$AE$3=""),"",IFERROR(IF(ISBLANK(INDEX('Agents Shift'!$F:$S,MATCH($A1244,'Agents Shift'!$B:$B,0),$AE$3)),"",INDEX('Agents Shift'!$F:$S,MATCH($A1244,'Agents Shift'!$B:$B,0),$AE$3)),""))</f>
        <v/>
      </c>
      <c r="F1244" s="68" t="str">
        <f>IF(OR($A1244="",$AE$3=""),"",IFERROR(IF(ISBLANK(INDEX('Agents Shift'!$F:$S,MATCH($A1244,'Agents Shift'!$B:$B,0),$AE$3+1)),"",INDEX('Agents Shift'!$F:$S,MATCH($A1244,'Agents Shift'!$B:$B,0),$AE$3+1)),""))</f>
        <v/>
      </c>
      <c r="G1244" s="20" t="str">
        <f>IF($A1244="","",_xlfn.XLOOKUP($A1244,HC!$A:$A,HC!$C:$C,""))</f>
        <v/>
      </c>
      <c r="H1244" s="20" t="str">
        <f t="shared" si="247"/>
        <v/>
      </c>
      <c r="I1244" s="19" t="str">
        <f t="shared" si="248"/>
        <v/>
      </c>
      <c r="J1244" s="19" t="str">
        <f>IF(OR($A1244="",$H1244=""),"",IF($H1244="Not in Web Tool","Unmatched",_xlfn.XLOOKUP($H1244,'RAW Data'!$E:$E,'RAW Data'!$F:$F,"Unmapped")))</f>
        <v/>
      </c>
      <c r="K1244" s="19" t="str">
        <f t="shared" si="249"/>
        <v/>
      </c>
      <c r="M1244" s="21" t="str">
        <f t="shared" si="250"/>
        <v/>
      </c>
      <c r="N1244" s="21" t="str">
        <f t="shared" si="251"/>
        <v/>
      </c>
      <c r="P1244" s="22"/>
      <c r="Q1244" s="23">
        <v>1240</v>
      </c>
      <c r="R1244" s="23" t="str">
        <f>IF($C$3="Live Paste",IF($P1244="","",$P1244&amp;""),IF($AD$3="","",INDEX('Extraction History'!$A$3:$DT$9102,$Q1244,$AD$3)&amp;""))</f>
        <v/>
      </c>
      <c r="S1244" s="23">
        <f t="shared" si="258"/>
        <v>7437</v>
      </c>
      <c r="T1244" s="23" t="str">
        <f t="shared" si="252"/>
        <v/>
      </c>
      <c r="U1244" s="23" t="str">
        <f t="shared" si="253"/>
        <v/>
      </c>
      <c r="V1244" s="24" t="str">
        <f t="shared" si="254"/>
        <v/>
      </c>
      <c r="W1244" s="23">
        <f t="shared" si="259"/>
        <v>7438</v>
      </c>
      <c r="X1244" s="23" t="str">
        <f t="shared" si="255"/>
        <v/>
      </c>
      <c r="Y1244" s="23" t="str">
        <f t="shared" si="256"/>
        <v/>
      </c>
      <c r="Z1244" s="23" t="str">
        <f t="shared" si="257"/>
        <v/>
      </c>
      <c r="AA1244" s="25" t="str">
        <f>IF($U1244="","",IF(COUNTIF(HC!$C:$C,$U1244)&gt;0,"Y",IF(COUNTIF($U$5:$U1244,$U1244)=1,"N","dup")))</f>
        <v/>
      </c>
    </row>
    <row r="1245" spans="1:27" x14ac:dyDescent="0.3">
      <c r="A1245" s="19" t="str">
        <f>IF(INDEX('Agents Shift'!$B:$B,ROW())="","",INDEX('Agents Shift'!$B:$B,ROW()))</f>
        <v/>
      </c>
      <c r="B1245" s="20" t="str">
        <f>IF($A1245="","",_xlfn.XLOOKUP($A1245,HC!$A:$A,HC!$B:$B,""))</f>
        <v/>
      </c>
      <c r="C1245" s="19" t="str">
        <f>IF($A1245="","",_xlfn.XLOOKUP($A1245,HC!$A:$A,HC!$E:$E,""))</f>
        <v/>
      </c>
      <c r="D1245" s="20" t="str">
        <f>IF($A1245="","",_xlfn.XLOOKUP($A1245,HC!$A:$A,HC!$D:$D,""))</f>
        <v/>
      </c>
      <c r="E1245" s="68" t="str">
        <f>IF(OR($A1245="",$AE$3=""),"",IFERROR(IF(ISBLANK(INDEX('Agents Shift'!$F:$S,MATCH($A1245,'Agents Shift'!$B:$B,0),$AE$3)),"",INDEX('Agents Shift'!$F:$S,MATCH($A1245,'Agents Shift'!$B:$B,0),$AE$3)),""))</f>
        <v/>
      </c>
      <c r="F1245" s="68" t="str">
        <f>IF(OR($A1245="",$AE$3=""),"",IFERROR(IF(ISBLANK(INDEX('Agents Shift'!$F:$S,MATCH($A1245,'Agents Shift'!$B:$B,0),$AE$3+1)),"",INDEX('Agents Shift'!$F:$S,MATCH($A1245,'Agents Shift'!$B:$B,0),$AE$3+1)),""))</f>
        <v/>
      </c>
      <c r="G1245" s="20" t="str">
        <f>IF($A1245="","",_xlfn.XLOOKUP($A1245,HC!$A:$A,HC!$C:$C,""))</f>
        <v/>
      </c>
      <c r="H1245" s="20" t="str">
        <f t="shared" si="247"/>
        <v/>
      </c>
      <c r="I1245" s="19" t="str">
        <f t="shared" si="248"/>
        <v/>
      </c>
      <c r="J1245" s="19" t="str">
        <f>IF(OR($A1245="",$H1245=""),"",IF($H1245="Not in Web Tool","Unmatched",_xlfn.XLOOKUP($H1245,'RAW Data'!$E:$E,'RAW Data'!$F:$F,"Unmapped")))</f>
        <v/>
      </c>
      <c r="K1245" s="19" t="str">
        <f t="shared" si="249"/>
        <v/>
      </c>
      <c r="M1245" s="21" t="str">
        <f t="shared" si="250"/>
        <v/>
      </c>
      <c r="N1245" s="21" t="str">
        <f t="shared" si="251"/>
        <v/>
      </c>
      <c r="P1245" s="22"/>
      <c r="Q1245" s="23">
        <v>1241</v>
      </c>
      <c r="R1245" s="23" t="str">
        <f>IF($C$3="Live Paste",IF($P1245="","",$P1245&amp;""),IF($AD$3="","",INDEX('Extraction History'!$A$3:$DT$9102,$Q1245,$AD$3)&amp;""))</f>
        <v/>
      </c>
      <c r="S1245" s="23">
        <f t="shared" si="258"/>
        <v>7443</v>
      </c>
      <c r="T1245" s="23" t="str">
        <f t="shared" si="252"/>
        <v/>
      </c>
      <c r="U1245" s="23" t="str">
        <f t="shared" si="253"/>
        <v/>
      </c>
      <c r="V1245" s="24" t="str">
        <f t="shared" si="254"/>
        <v/>
      </c>
      <c r="W1245" s="23">
        <f t="shared" si="259"/>
        <v>7444</v>
      </c>
      <c r="X1245" s="23" t="str">
        <f t="shared" si="255"/>
        <v/>
      </c>
      <c r="Y1245" s="23" t="str">
        <f t="shared" si="256"/>
        <v/>
      </c>
      <c r="Z1245" s="23" t="str">
        <f t="shared" si="257"/>
        <v/>
      </c>
      <c r="AA1245" s="25" t="str">
        <f>IF($U1245="","",IF(COUNTIF(HC!$C:$C,$U1245)&gt;0,"Y",IF(COUNTIF($U$5:$U1245,$U1245)=1,"N","dup")))</f>
        <v/>
      </c>
    </row>
    <row r="1246" spans="1:27" x14ac:dyDescent="0.3">
      <c r="A1246" s="19" t="str">
        <f>IF(INDEX('Agents Shift'!$B:$B,ROW())="","",INDEX('Agents Shift'!$B:$B,ROW()))</f>
        <v/>
      </c>
      <c r="B1246" s="20" t="str">
        <f>IF($A1246="","",_xlfn.XLOOKUP($A1246,HC!$A:$A,HC!$B:$B,""))</f>
        <v/>
      </c>
      <c r="C1246" s="19" t="str">
        <f>IF($A1246="","",_xlfn.XLOOKUP($A1246,HC!$A:$A,HC!$E:$E,""))</f>
        <v/>
      </c>
      <c r="D1246" s="20" t="str">
        <f>IF($A1246="","",_xlfn.XLOOKUP($A1246,HC!$A:$A,HC!$D:$D,""))</f>
        <v/>
      </c>
      <c r="E1246" s="68" t="str">
        <f>IF(OR($A1246="",$AE$3=""),"",IFERROR(IF(ISBLANK(INDEX('Agents Shift'!$F:$S,MATCH($A1246,'Agents Shift'!$B:$B,0),$AE$3)),"",INDEX('Agents Shift'!$F:$S,MATCH($A1246,'Agents Shift'!$B:$B,0),$AE$3)),""))</f>
        <v/>
      </c>
      <c r="F1246" s="68" t="str">
        <f>IF(OR($A1246="",$AE$3=""),"",IFERROR(IF(ISBLANK(INDEX('Agents Shift'!$F:$S,MATCH($A1246,'Agents Shift'!$B:$B,0),$AE$3+1)),"",INDEX('Agents Shift'!$F:$S,MATCH($A1246,'Agents Shift'!$B:$B,0),$AE$3+1)),""))</f>
        <v/>
      </c>
      <c r="G1246" s="20" t="str">
        <f>IF($A1246="","",_xlfn.XLOOKUP($A1246,HC!$A:$A,HC!$C:$C,""))</f>
        <v/>
      </c>
      <c r="H1246" s="20" t="str">
        <f t="shared" si="247"/>
        <v/>
      </c>
      <c r="I1246" s="19" t="str">
        <f t="shared" si="248"/>
        <v/>
      </c>
      <c r="J1246" s="19" t="str">
        <f>IF(OR($A1246="",$H1246=""),"",IF($H1246="Not in Web Tool","Unmatched",_xlfn.XLOOKUP($H1246,'RAW Data'!$E:$E,'RAW Data'!$F:$F,"Unmapped")))</f>
        <v/>
      </c>
      <c r="K1246" s="19" t="str">
        <f t="shared" si="249"/>
        <v/>
      </c>
      <c r="M1246" s="21" t="str">
        <f t="shared" si="250"/>
        <v/>
      </c>
      <c r="N1246" s="21" t="str">
        <f t="shared" si="251"/>
        <v/>
      </c>
      <c r="P1246" s="22"/>
      <c r="Q1246" s="23">
        <v>1242</v>
      </c>
      <c r="R1246" s="23" t="str">
        <f>IF($C$3="Live Paste",IF($P1246="","",$P1246&amp;""),IF($AD$3="","",INDEX('Extraction History'!$A$3:$DT$9102,$Q1246,$AD$3)&amp;""))</f>
        <v/>
      </c>
      <c r="S1246" s="23">
        <f t="shared" si="258"/>
        <v>7449</v>
      </c>
      <c r="T1246" s="23" t="str">
        <f t="shared" si="252"/>
        <v/>
      </c>
      <c r="U1246" s="23" t="str">
        <f t="shared" si="253"/>
        <v/>
      </c>
      <c r="V1246" s="24" t="str">
        <f t="shared" si="254"/>
        <v/>
      </c>
      <c r="W1246" s="23">
        <f t="shared" si="259"/>
        <v>7450</v>
      </c>
      <c r="X1246" s="23" t="str">
        <f t="shared" si="255"/>
        <v/>
      </c>
      <c r="Y1246" s="23" t="str">
        <f t="shared" si="256"/>
        <v/>
      </c>
      <c r="Z1246" s="23" t="str">
        <f t="shared" si="257"/>
        <v/>
      </c>
      <c r="AA1246" s="25" t="str">
        <f>IF($U1246="","",IF(COUNTIF(HC!$C:$C,$U1246)&gt;0,"Y",IF(COUNTIF($U$5:$U1246,$U1246)=1,"N","dup")))</f>
        <v/>
      </c>
    </row>
    <row r="1247" spans="1:27" x14ac:dyDescent="0.3">
      <c r="A1247" s="19" t="str">
        <f>IF(INDEX('Agents Shift'!$B:$B,ROW())="","",INDEX('Agents Shift'!$B:$B,ROW()))</f>
        <v/>
      </c>
      <c r="B1247" s="20" t="str">
        <f>IF($A1247="","",_xlfn.XLOOKUP($A1247,HC!$A:$A,HC!$B:$B,""))</f>
        <v/>
      </c>
      <c r="C1247" s="19" t="str">
        <f>IF($A1247="","",_xlfn.XLOOKUP($A1247,HC!$A:$A,HC!$E:$E,""))</f>
        <v/>
      </c>
      <c r="D1247" s="20" t="str">
        <f>IF($A1247="","",_xlfn.XLOOKUP($A1247,HC!$A:$A,HC!$D:$D,""))</f>
        <v/>
      </c>
      <c r="E1247" s="68" t="str">
        <f>IF(OR($A1247="",$AE$3=""),"",IFERROR(IF(ISBLANK(INDEX('Agents Shift'!$F:$S,MATCH($A1247,'Agents Shift'!$B:$B,0),$AE$3)),"",INDEX('Agents Shift'!$F:$S,MATCH($A1247,'Agents Shift'!$B:$B,0),$AE$3)),""))</f>
        <v/>
      </c>
      <c r="F1247" s="68" t="str">
        <f>IF(OR($A1247="",$AE$3=""),"",IFERROR(IF(ISBLANK(INDEX('Agents Shift'!$F:$S,MATCH($A1247,'Agents Shift'!$B:$B,0),$AE$3+1)),"",INDEX('Agents Shift'!$F:$S,MATCH($A1247,'Agents Shift'!$B:$B,0),$AE$3+1)),""))</f>
        <v/>
      </c>
      <c r="G1247" s="20" t="str">
        <f>IF($A1247="","",_xlfn.XLOOKUP($A1247,HC!$A:$A,HC!$C:$C,""))</f>
        <v/>
      </c>
      <c r="H1247" s="20" t="str">
        <f t="shared" si="247"/>
        <v/>
      </c>
      <c r="I1247" s="19" t="str">
        <f t="shared" si="248"/>
        <v/>
      </c>
      <c r="J1247" s="19" t="str">
        <f>IF(OR($A1247="",$H1247=""),"",IF($H1247="Not in Web Tool","Unmatched",_xlfn.XLOOKUP($H1247,'RAW Data'!$E:$E,'RAW Data'!$F:$F,"Unmapped")))</f>
        <v/>
      </c>
      <c r="K1247" s="19" t="str">
        <f t="shared" si="249"/>
        <v/>
      </c>
      <c r="M1247" s="21" t="str">
        <f t="shared" si="250"/>
        <v/>
      </c>
      <c r="N1247" s="21" t="str">
        <f t="shared" si="251"/>
        <v/>
      </c>
      <c r="P1247" s="22"/>
      <c r="Q1247" s="23">
        <v>1243</v>
      </c>
      <c r="R1247" s="23" t="str">
        <f>IF($C$3="Live Paste",IF($P1247="","",$P1247&amp;""),IF($AD$3="","",INDEX('Extraction History'!$A$3:$DT$9102,$Q1247,$AD$3)&amp;""))</f>
        <v/>
      </c>
      <c r="S1247" s="23">
        <f t="shared" si="258"/>
        <v>7455</v>
      </c>
      <c r="T1247" s="23" t="str">
        <f t="shared" si="252"/>
        <v/>
      </c>
      <c r="U1247" s="23" t="str">
        <f t="shared" si="253"/>
        <v/>
      </c>
      <c r="V1247" s="24" t="str">
        <f t="shared" si="254"/>
        <v/>
      </c>
      <c r="W1247" s="23">
        <f t="shared" si="259"/>
        <v>7456</v>
      </c>
      <c r="X1247" s="23" t="str">
        <f t="shared" si="255"/>
        <v/>
      </c>
      <c r="Y1247" s="23" t="str">
        <f t="shared" si="256"/>
        <v/>
      </c>
      <c r="Z1247" s="23" t="str">
        <f t="shared" si="257"/>
        <v/>
      </c>
      <c r="AA1247" s="25" t="str">
        <f>IF($U1247="","",IF(COUNTIF(HC!$C:$C,$U1247)&gt;0,"Y",IF(COUNTIF($U$5:$U1247,$U1247)=1,"N","dup")))</f>
        <v/>
      </c>
    </row>
    <row r="1248" spans="1:27" x14ac:dyDescent="0.3">
      <c r="A1248" s="19" t="str">
        <f>IF(INDEX('Agents Shift'!$B:$B,ROW())="","",INDEX('Agents Shift'!$B:$B,ROW()))</f>
        <v/>
      </c>
      <c r="B1248" s="20" t="str">
        <f>IF($A1248="","",_xlfn.XLOOKUP($A1248,HC!$A:$A,HC!$B:$B,""))</f>
        <v/>
      </c>
      <c r="C1248" s="19" t="str">
        <f>IF($A1248="","",_xlfn.XLOOKUP($A1248,HC!$A:$A,HC!$E:$E,""))</f>
        <v/>
      </c>
      <c r="D1248" s="20" t="str">
        <f>IF($A1248="","",_xlfn.XLOOKUP($A1248,HC!$A:$A,HC!$D:$D,""))</f>
        <v/>
      </c>
      <c r="E1248" s="68" t="str">
        <f>IF(OR($A1248="",$AE$3=""),"",IFERROR(IF(ISBLANK(INDEX('Agents Shift'!$F:$S,MATCH($A1248,'Agents Shift'!$B:$B,0),$AE$3)),"",INDEX('Agents Shift'!$F:$S,MATCH($A1248,'Agents Shift'!$B:$B,0),$AE$3)),""))</f>
        <v/>
      </c>
      <c r="F1248" s="68" t="str">
        <f>IF(OR($A1248="",$AE$3=""),"",IFERROR(IF(ISBLANK(INDEX('Agents Shift'!$F:$S,MATCH($A1248,'Agents Shift'!$B:$B,0),$AE$3+1)),"",INDEX('Agents Shift'!$F:$S,MATCH($A1248,'Agents Shift'!$B:$B,0),$AE$3+1)),""))</f>
        <v/>
      </c>
      <c r="G1248" s="20" t="str">
        <f>IF($A1248="","",_xlfn.XLOOKUP($A1248,HC!$A:$A,HC!$C:$C,""))</f>
        <v/>
      </c>
      <c r="H1248" s="20" t="str">
        <f t="shared" si="247"/>
        <v/>
      </c>
      <c r="I1248" s="19" t="str">
        <f t="shared" si="248"/>
        <v/>
      </c>
      <c r="J1248" s="19" t="str">
        <f>IF(OR($A1248="",$H1248=""),"",IF($H1248="Not in Web Tool","Unmatched",_xlfn.XLOOKUP($H1248,'RAW Data'!$E:$E,'RAW Data'!$F:$F,"Unmapped")))</f>
        <v/>
      </c>
      <c r="K1248" s="19" t="str">
        <f t="shared" si="249"/>
        <v/>
      </c>
      <c r="M1248" s="21" t="str">
        <f t="shared" si="250"/>
        <v/>
      </c>
      <c r="N1248" s="21" t="str">
        <f t="shared" si="251"/>
        <v/>
      </c>
      <c r="P1248" s="22"/>
      <c r="Q1248" s="23">
        <v>1244</v>
      </c>
      <c r="R1248" s="23" t="str">
        <f>IF($C$3="Live Paste",IF($P1248="","",$P1248&amp;""),IF($AD$3="","",INDEX('Extraction History'!$A$3:$DT$9102,$Q1248,$AD$3)&amp;""))</f>
        <v/>
      </c>
      <c r="S1248" s="23">
        <f t="shared" si="258"/>
        <v>7461</v>
      </c>
      <c r="T1248" s="23" t="str">
        <f t="shared" si="252"/>
        <v/>
      </c>
      <c r="U1248" s="23" t="str">
        <f t="shared" si="253"/>
        <v/>
      </c>
      <c r="V1248" s="24" t="str">
        <f t="shared" si="254"/>
        <v/>
      </c>
      <c r="W1248" s="23">
        <f t="shared" si="259"/>
        <v>7462</v>
      </c>
      <c r="X1248" s="23" t="str">
        <f t="shared" si="255"/>
        <v/>
      </c>
      <c r="Y1248" s="23" t="str">
        <f t="shared" si="256"/>
        <v/>
      </c>
      <c r="Z1248" s="23" t="str">
        <f t="shared" si="257"/>
        <v/>
      </c>
      <c r="AA1248" s="25" t="str">
        <f>IF($U1248="","",IF(COUNTIF(HC!$C:$C,$U1248)&gt;0,"Y",IF(COUNTIF($U$5:$U1248,$U1248)=1,"N","dup")))</f>
        <v/>
      </c>
    </row>
    <row r="1249" spans="1:27" x14ac:dyDescent="0.3">
      <c r="A1249" s="19" t="str">
        <f>IF(INDEX('Agents Shift'!$B:$B,ROW())="","",INDEX('Agents Shift'!$B:$B,ROW()))</f>
        <v/>
      </c>
      <c r="B1249" s="20" t="str">
        <f>IF($A1249="","",_xlfn.XLOOKUP($A1249,HC!$A:$A,HC!$B:$B,""))</f>
        <v/>
      </c>
      <c r="C1249" s="19" t="str">
        <f>IF($A1249="","",_xlfn.XLOOKUP($A1249,HC!$A:$A,HC!$E:$E,""))</f>
        <v/>
      </c>
      <c r="D1249" s="20" t="str">
        <f>IF($A1249="","",_xlfn.XLOOKUP($A1249,HC!$A:$A,HC!$D:$D,""))</f>
        <v/>
      </c>
      <c r="E1249" s="68" t="str">
        <f>IF(OR($A1249="",$AE$3=""),"",IFERROR(IF(ISBLANK(INDEX('Agents Shift'!$F:$S,MATCH($A1249,'Agents Shift'!$B:$B,0),$AE$3)),"",INDEX('Agents Shift'!$F:$S,MATCH($A1249,'Agents Shift'!$B:$B,0),$AE$3)),""))</f>
        <v/>
      </c>
      <c r="F1249" s="68" t="str">
        <f>IF(OR($A1249="",$AE$3=""),"",IFERROR(IF(ISBLANK(INDEX('Agents Shift'!$F:$S,MATCH($A1249,'Agents Shift'!$B:$B,0),$AE$3+1)),"",INDEX('Agents Shift'!$F:$S,MATCH($A1249,'Agents Shift'!$B:$B,0),$AE$3+1)),""))</f>
        <v/>
      </c>
      <c r="G1249" s="20" t="str">
        <f>IF($A1249="","",_xlfn.XLOOKUP($A1249,HC!$A:$A,HC!$C:$C,""))</f>
        <v/>
      </c>
      <c r="H1249" s="20" t="str">
        <f t="shared" si="247"/>
        <v/>
      </c>
      <c r="I1249" s="19" t="str">
        <f t="shared" si="248"/>
        <v/>
      </c>
      <c r="J1249" s="19" t="str">
        <f>IF(OR($A1249="",$H1249=""),"",IF($H1249="Not in Web Tool","Unmatched",_xlfn.XLOOKUP($H1249,'RAW Data'!$E:$E,'RAW Data'!$F:$F,"Unmapped")))</f>
        <v/>
      </c>
      <c r="K1249" s="19" t="str">
        <f t="shared" si="249"/>
        <v/>
      </c>
      <c r="M1249" s="21" t="str">
        <f t="shared" si="250"/>
        <v/>
      </c>
      <c r="N1249" s="21" t="str">
        <f t="shared" si="251"/>
        <v/>
      </c>
      <c r="P1249" s="22"/>
      <c r="Q1249" s="23">
        <v>1245</v>
      </c>
      <c r="R1249" s="23" t="str">
        <f>IF($C$3="Live Paste",IF($P1249="","",$P1249&amp;""),IF($AD$3="","",INDEX('Extraction History'!$A$3:$DT$9102,$Q1249,$AD$3)&amp;""))</f>
        <v/>
      </c>
      <c r="S1249" s="23">
        <f t="shared" si="258"/>
        <v>7467</v>
      </c>
      <c r="T1249" s="23" t="str">
        <f t="shared" si="252"/>
        <v/>
      </c>
      <c r="U1249" s="23" t="str">
        <f t="shared" si="253"/>
        <v/>
      </c>
      <c r="V1249" s="24" t="str">
        <f t="shared" si="254"/>
        <v/>
      </c>
      <c r="W1249" s="23">
        <f t="shared" si="259"/>
        <v>7468</v>
      </c>
      <c r="X1249" s="23" t="str">
        <f t="shared" si="255"/>
        <v/>
      </c>
      <c r="Y1249" s="23" t="str">
        <f t="shared" si="256"/>
        <v/>
      </c>
      <c r="Z1249" s="23" t="str">
        <f t="shared" si="257"/>
        <v/>
      </c>
      <c r="AA1249" s="25" t="str">
        <f>IF($U1249="","",IF(COUNTIF(HC!$C:$C,$U1249)&gt;0,"Y",IF(COUNTIF($U$5:$U1249,$U1249)=1,"N","dup")))</f>
        <v/>
      </c>
    </row>
    <row r="1250" spans="1:27" x14ac:dyDescent="0.3">
      <c r="A1250" s="19" t="str">
        <f>IF(INDEX('Agents Shift'!$B:$B,ROW())="","",INDEX('Agents Shift'!$B:$B,ROW()))</f>
        <v/>
      </c>
      <c r="B1250" s="20" t="str">
        <f>IF($A1250="","",_xlfn.XLOOKUP($A1250,HC!$A:$A,HC!$B:$B,""))</f>
        <v/>
      </c>
      <c r="C1250" s="19" t="str">
        <f>IF($A1250="","",_xlfn.XLOOKUP($A1250,HC!$A:$A,HC!$E:$E,""))</f>
        <v/>
      </c>
      <c r="D1250" s="20" t="str">
        <f>IF($A1250="","",_xlfn.XLOOKUP($A1250,HC!$A:$A,HC!$D:$D,""))</f>
        <v/>
      </c>
      <c r="E1250" s="68" t="str">
        <f>IF(OR($A1250="",$AE$3=""),"",IFERROR(IF(ISBLANK(INDEX('Agents Shift'!$F:$S,MATCH($A1250,'Agents Shift'!$B:$B,0),$AE$3)),"",INDEX('Agents Shift'!$F:$S,MATCH($A1250,'Agents Shift'!$B:$B,0),$AE$3)),""))</f>
        <v/>
      </c>
      <c r="F1250" s="68" t="str">
        <f>IF(OR($A1250="",$AE$3=""),"",IFERROR(IF(ISBLANK(INDEX('Agents Shift'!$F:$S,MATCH($A1250,'Agents Shift'!$B:$B,0),$AE$3+1)),"",INDEX('Agents Shift'!$F:$S,MATCH($A1250,'Agents Shift'!$B:$B,0),$AE$3+1)),""))</f>
        <v/>
      </c>
      <c r="G1250" s="20" t="str">
        <f>IF($A1250="","",_xlfn.XLOOKUP($A1250,HC!$A:$A,HC!$C:$C,""))</f>
        <v/>
      </c>
      <c r="H1250" s="20" t="str">
        <f t="shared" si="247"/>
        <v/>
      </c>
      <c r="I1250" s="19" t="str">
        <f t="shared" si="248"/>
        <v/>
      </c>
      <c r="J1250" s="19" t="str">
        <f>IF(OR($A1250="",$H1250=""),"",IF($H1250="Not in Web Tool","Unmatched",_xlfn.XLOOKUP($H1250,'RAW Data'!$E:$E,'RAW Data'!$F:$F,"Unmapped")))</f>
        <v/>
      </c>
      <c r="K1250" s="19" t="str">
        <f t="shared" si="249"/>
        <v/>
      </c>
      <c r="M1250" s="21" t="str">
        <f t="shared" si="250"/>
        <v/>
      </c>
      <c r="N1250" s="21" t="str">
        <f t="shared" si="251"/>
        <v/>
      </c>
      <c r="P1250" s="22"/>
      <c r="Q1250" s="23">
        <v>1246</v>
      </c>
      <c r="R1250" s="23" t="str">
        <f>IF($C$3="Live Paste",IF($P1250="","",$P1250&amp;""),IF($AD$3="","",INDEX('Extraction History'!$A$3:$DT$9102,$Q1250,$AD$3)&amp;""))</f>
        <v/>
      </c>
      <c r="S1250" s="23">
        <f t="shared" si="258"/>
        <v>7473</v>
      </c>
      <c r="T1250" s="23" t="str">
        <f t="shared" si="252"/>
        <v/>
      </c>
      <c r="U1250" s="23" t="str">
        <f t="shared" si="253"/>
        <v/>
      </c>
      <c r="V1250" s="24" t="str">
        <f t="shared" si="254"/>
        <v/>
      </c>
      <c r="W1250" s="23">
        <f t="shared" si="259"/>
        <v>7474</v>
      </c>
      <c r="X1250" s="23" t="str">
        <f t="shared" si="255"/>
        <v/>
      </c>
      <c r="Y1250" s="23" t="str">
        <f t="shared" si="256"/>
        <v/>
      </c>
      <c r="Z1250" s="23" t="str">
        <f t="shared" si="257"/>
        <v/>
      </c>
      <c r="AA1250" s="25" t="str">
        <f>IF($U1250="","",IF(COUNTIF(HC!$C:$C,$U1250)&gt;0,"Y",IF(COUNTIF($U$5:$U1250,$U1250)=1,"N","dup")))</f>
        <v/>
      </c>
    </row>
    <row r="1251" spans="1:27" x14ac:dyDescent="0.3">
      <c r="A1251" s="19" t="str">
        <f>IF(INDEX('Agents Shift'!$B:$B,ROW())="","",INDEX('Agents Shift'!$B:$B,ROW()))</f>
        <v/>
      </c>
      <c r="B1251" s="20" t="str">
        <f>IF($A1251="","",_xlfn.XLOOKUP($A1251,HC!$A:$A,HC!$B:$B,""))</f>
        <v/>
      </c>
      <c r="C1251" s="19" t="str">
        <f>IF($A1251="","",_xlfn.XLOOKUP($A1251,HC!$A:$A,HC!$E:$E,""))</f>
        <v/>
      </c>
      <c r="D1251" s="20" t="str">
        <f>IF($A1251="","",_xlfn.XLOOKUP($A1251,HC!$A:$A,HC!$D:$D,""))</f>
        <v/>
      </c>
      <c r="E1251" s="68" t="str">
        <f>IF(OR($A1251="",$AE$3=""),"",IFERROR(IF(ISBLANK(INDEX('Agents Shift'!$F:$S,MATCH($A1251,'Agents Shift'!$B:$B,0),$AE$3)),"",INDEX('Agents Shift'!$F:$S,MATCH($A1251,'Agents Shift'!$B:$B,0),$AE$3)),""))</f>
        <v/>
      </c>
      <c r="F1251" s="68" t="str">
        <f>IF(OR($A1251="",$AE$3=""),"",IFERROR(IF(ISBLANK(INDEX('Agents Shift'!$F:$S,MATCH($A1251,'Agents Shift'!$B:$B,0),$AE$3+1)),"",INDEX('Agents Shift'!$F:$S,MATCH($A1251,'Agents Shift'!$B:$B,0),$AE$3+1)),""))</f>
        <v/>
      </c>
      <c r="G1251" s="20" t="str">
        <f>IF($A1251="","",_xlfn.XLOOKUP($A1251,HC!$A:$A,HC!$C:$C,""))</f>
        <v/>
      </c>
      <c r="H1251" s="20" t="str">
        <f t="shared" si="247"/>
        <v/>
      </c>
      <c r="I1251" s="19" t="str">
        <f t="shared" si="248"/>
        <v/>
      </c>
      <c r="J1251" s="19" t="str">
        <f>IF(OR($A1251="",$H1251=""),"",IF($H1251="Not in Web Tool","Unmatched",_xlfn.XLOOKUP($H1251,'RAW Data'!$E:$E,'RAW Data'!$F:$F,"Unmapped")))</f>
        <v/>
      </c>
      <c r="K1251" s="19" t="str">
        <f t="shared" si="249"/>
        <v/>
      </c>
      <c r="M1251" s="21" t="str">
        <f t="shared" si="250"/>
        <v/>
      </c>
      <c r="N1251" s="21" t="str">
        <f t="shared" si="251"/>
        <v/>
      </c>
      <c r="P1251" s="22"/>
      <c r="Q1251" s="23">
        <v>1247</v>
      </c>
      <c r="R1251" s="23" t="str">
        <f>IF($C$3="Live Paste",IF($P1251="","",$P1251&amp;""),IF($AD$3="","",INDEX('Extraction History'!$A$3:$DT$9102,$Q1251,$AD$3)&amp;""))</f>
        <v/>
      </c>
      <c r="S1251" s="23">
        <f t="shared" si="258"/>
        <v>7479</v>
      </c>
      <c r="T1251" s="23" t="str">
        <f t="shared" si="252"/>
        <v/>
      </c>
      <c r="U1251" s="23" t="str">
        <f t="shared" si="253"/>
        <v/>
      </c>
      <c r="V1251" s="24" t="str">
        <f t="shared" si="254"/>
        <v/>
      </c>
      <c r="W1251" s="23">
        <f t="shared" si="259"/>
        <v>7480</v>
      </c>
      <c r="X1251" s="23" t="str">
        <f t="shared" si="255"/>
        <v/>
      </c>
      <c r="Y1251" s="23" t="str">
        <f t="shared" si="256"/>
        <v/>
      </c>
      <c r="Z1251" s="23" t="str">
        <f t="shared" si="257"/>
        <v/>
      </c>
      <c r="AA1251" s="25" t="str">
        <f>IF($U1251="","",IF(COUNTIF(HC!$C:$C,$U1251)&gt;0,"Y",IF(COUNTIF($U$5:$U1251,$U1251)=1,"N","dup")))</f>
        <v/>
      </c>
    </row>
    <row r="1252" spans="1:27" x14ac:dyDescent="0.3">
      <c r="A1252" s="19" t="str">
        <f>IF(INDEX('Agents Shift'!$B:$B,ROW())="","",INDEX('Agents Shift'!$B:$B,ROW()))</f>
        <v/>
      </c>
      <c r="B1252" s="20" t="str">
        <f>IF($A1252="","",_xlfn.XLOOKUP($A1252,HC!$A:$A,HC!$B:$B,""))</f>
        <v/>
      </c>
      <c r="C1252" s="19" t="str">
        <f>IF($A1252="","",_xlfn.XLOOKUP($A1252,HC!$A:$A,HC!$E:$E,""))</f>
        <v/>
      </c>
      <c r="D1252" s="20" t="str">
        <f>IF($A1252="","",_xlfn.XLOOKUP($A1252,HC!$A:$A,HC!$D:$D,""))</f>
        <v/>
      </c>
      <c r="E1252" s="68" t="str">
        <f>IF(OR($A1252="",$AE$3=""),"",IFERROR(IF(ISBLANK(INDEX('Agents Shift'!$F:$S,MATCH($A1252,'Agents Shift'!$B:$B,0),$AE$3)),"",INDEX('Agents Shift'!$F:$S,MATCH($A1252,'Agents Shift'!$B:$B,0),$AE$3)),""))</f>
        <v/>
      </c>
      <c r="F1252" s="68" t="str">
        <f>IF(OR($A1252="",$AE$3=""),"",IFERROR(IF(ISBLANK(INDEX('Agents Shift'!$F:$S,MATCH($A1252,'Agents Shift'!$B:$B,0),$AE$3+1)),"",INDEX('Agents Shift'!$F:$S,MATCH($A1252,'Agents Shift'!$B:$B,0),$AE$3+1)),""))</f>
        <v/>
      </c>
      <c r="G1252" s="20" t="str">
        <f>IF($A1252="","",_xlfn.XLOOKUP($A1252,HC!$A:$A,HC!$C:$C,""))</f>
        <v/>
      </c>
      <c r="H1252" s="20" t="str">
        <f t="shared" si="247"/>
        <v/>
      </c>
      <c r="I1252" s="19" t="str">
        <f t="shared" si="248"/>
        <v/>
      </c>
      <c r="J1252" s="19" t="str">
        <f>IF(OR($A1252="",$H1252=""),"",IF($H1252="Not in Web Tool","Unmatched",_xlfn.XLOOKUP($H1252,'RAW Data'!$E:$E,'RAW Data'!$F:$F,"Unmapped")))</f>
        <v/>
      </c>
      <c r="K1252" s="19" t="str">
        <f t="shared" si="249"/>
        <v/>
      </c>
      <c r="M1252" s="21" t="str">
        <f t="shared" si="250"/>
        <v/>
      </c>
      <c r="N1252" s="21" t="str">
        <f t="shared" si="251"/>
        <v/>
      </c>
      <c r="P1252" s="22"/>
      <c r="Q1252" s="23">
        <v>1248</v>
      </c>
      <c r="R1252" s="23" t="str">
        <f>IF($C$3="Live Paste",IF($P1252="","",$P1252&amp;""),IF($AD$3="","",INDEX('Extraction History'!$A$3:$DT$9102,$Q1252,$AD$3)&amp;""))</f>
        <v/>
      </c>
      <c r="S1252" s="23">
        <f t="shared" si="258"/>
        <v>7485</v>
      </c>
      <c r="T1252" s="23" t="str">
        <f t="shared" si="252"/>
        <v/>
      </c>
      <c r="U1252" s="23" t="str">
        <f t="shared" si="253"/>
        <v/>
      </c>
      <c r="V1252" s="24" t="str">
        <f t="shared" si="254"/>
        <v/>
      </c>
      <c r="W1252" s="23">
        <f t="shared" si="259"/>
        <v>7486</v>
      </c>
      <c r="X1252" s="23" t="str">
        <f t="shared" si="255"/>
        <v/>
      </c>
      <c r="Y1252" s="23" t="str">
        <f t="shared" si="256"/>
        <v/>
      </c>
      <c r="Z1252" s="23" t="str">
        <f t="shared" si="257"/>
        <v/>
      </c>
      <c r="AA1252" s="25" t="str">
        <f>IF($U1252="","",IF(COUNTIF(HC!$C:$C,$U1252)&gt;0,"Y",IF(COUNTIF($U$5:$U1252,$U1252)=1,"N","dup")))</f>
        <v/>
      </c>
    </row>
    <row r="1253" spans="1:27" x14ac:dyDescent="0.3">
      <c r="A1253" s="19" t="str">
        <f>IF(INDEX('Agents Shift'!$B:$B,ROW())="","",INDEX('Agents Shift'!$B:$B,ROW()))</f>
        <v/>
      </c>
      <c r="B1253" s="20" t="str">
        <f>IF($A1253="","",_xlfn.XLOOKUP($A1253,HC!$A:$A,HC!$B:$B,""))</f>
        <v/>
      </c>
      <c r="C1253" s="19" t="str">
        <f>IF($A1253="","",_xlfn.XLOOKUP($A1253,HC!$A:$A,HC!$E:$E,""))</f>
        <v/>
      </c>
      <c r="D1253" s="20" t="str">
        <f>IF($A1253="","",_xlfn.XLOOKUP($A1253,HC!$A:$A,HC!$D:$D,""))</f>
        <v/>
      </c>
      <c r="E1253" s="68" t="str">
        <f>IF(OR($A1253="",$AE$3=""),"",IFERROR(IF(ISBLANK(INDEX('Agents Shift'!$F:$S,MATCH($A1253,'Agents Shift'!$B:$B,0),$AE$3)),"",INDEX('Agents Shift'!$F:$S,MATCH($A1253,'Agents Shift'!$B:$B,0),$AE$3)),""))</f>
        <v/>
      </c>
      <c r="F1253" s="68" t="str">
        <f>IF(OR($A1253="",$AE$3=""),"",IFERROR(IF(ISBLANK(INDEX('Agents Shift'!$F:$S,MATCH($A1253,'Agents Shift'!$B:$B,0),$AE$3+1)),"",INDEX('Agents Shift'!$F:$S,MATCH($A1253,'Agents Shift'!$B:$B,0),$AE$3+1)),""))</f>
        <v/>
      </c>
      <c r="G1253" s="20" t="str">
        <f>IF($A1253="","",_xlfn.XLOOKUP($A1253,HC!$A:$A,HC!$C:$C,""))</f>
        <v/>
      </c>
      <c r="H1253" s="20" t="str">
        <f t="shared" si="247"/>
        <v/>
      </c>
      <c r="I1253" s="19" t="str">
        <f t="shared" si="248"/>
        <v/>
      </c>
      <c r="J1253" s="19" t="str">
        <f>IF(OR($A1253="",$H1253=""),"",IF($H1253="Not in Web Tool","Unmatched",_xlfn.XLOOKUP($H1253,'RAW Data'!$E:$E,'RAW Data'!$F:$F,"Unmapped")))</f>
        <v/>
      </c>
      <c r="K1253" s="19" t="str">
        <f t="shared" si="249"/>
        <v/>
      </c>
      <c r="M1253" s="21" t="str">
        <f t="shared" si="250"/>
        <v/>
      </c>
      <c r="N1253" s="21" t="str">
        <f t="shared" si="251"/>
        <v/>
      </c>
      <c r="P1253" s="22"/>
      <c r="Q1253" s="23">
        <v>1249</v>
      </c>
      <c r="R1253" s="23" t="str">
        <f>IF($C$3="Live Paste",IF($P1253="","",$P1253&amp;""),IF($AD$3="","",INDEX('Extraction History'!$A$3:$DT$9102,$Q1253,$AD$3)&amp;""))</f>
        <v/>
      </c>
      <c r="S1253" s="23">
        <f t="shared" si="258"/>
        <v>7491</v>
      </c>
      <c r="T1253" s="23" t="str">
        <f t="shared" si="252"/>
        <v/>
      </c>
      <c r="U1253" s="23" t="str">
        <f t="shared" si="253"/>
        <v/>
      </c>
      <c r="V1253" s="24" t="str">
        <f t="shared" si="254"/>
        <v/>
      </c>
      <c r="W1253" s="23">
        <f t="shared" si="259"/>
        <v>7492</v>
      </c>
      <c r="X1253" s="23" t="str">
        <f t="shared" si="255"/>
        <v/>
      </c>
      <c r="Y1253" s="23" t="str">
        <f t="shared" si="256"/>
        <v/>
      </c>
      <c r="Z1253" s="23" t="str">
        <f t="shared" si="257"/>
        <v/>
      </c>
      <c r="AA1253" s="25" t="str">
        <f>IF($U1253="","",IF(COUNTIF(HC!$C:$C,$U1253)&gt;0,"Y",IF(COUNTIF($U$5:$U1253,$U1253)=1,"N","dup")))</f>
        <v/>
      </c>
    </row>
    <row r="1254" spans="1:27" x14ac:dyDescent="0.3">
      <c r="A1254" s="19" t="str">
        <f>IF(INDEX('Agents Shift'!$B:$B,ROW())="","",INDEX('Agents Shift'!$B:$B,ROW()))</f>
        <v/>
      </c>
      <c r="B1254" s="20" t="str">
        <f>IF($A1254="","",_xlfn.XLOOKUP($A1254,HC!$A:$A,HC!$B:$B,""))</f>
        <v/>
      </c>
      <c r="C1254" s="19" t="str">
        <f>IF($A1254="","",_xlfn.XLOOKUP($A1254,HC!$A:$A,HC!$E:$E,""))</f>
        <v/>
      </c>
      <c r="D1254" s="20" t="str">
        <f>IF($A1254="","",_xlfn.XLOOKUP($A1254,HC!$A:$A,HC!$D:$D,""))</f>
        <v/>
      </c>
      <c r="E1254" s="68" t="str">
        <f>IF(OR($A1254="",$AE$3=""),"",IFERROR(IF(ISBLANK(INDEX('Agents Shift'!$F:$S,MATCH($A1254,'Agents Shift'!$B:$B,0),$AE$3)),"",INDEX('Agents Shift'!$F:$S,MATCH($A1254,'Agents Shift'!$B:$B,0),$AE$3)),""))</f>
        <v/>
      </c>
      <c r="F1254" s="68" t="str">
        <f>IF(OR($A1254="",$AE$3=""),"",IFERROR(IF(ISBLANK(INDEX('Agents Shift'!$F:$S,MATCH($A1254,'Agents Shift'!$B:$B,0),$AE$3+1)),"",INDEX('Agents Shift'!$F:$S,MATCH($A1254,'Agents Shift'!$B:$B,0),$AE$3+1)),""))</f>
        <v/>
      </c>
      <c r="G1254" s="20" t="str">
        <f>IF($A1254="","",_xlfn.XLOOKUP($A1254,HC!$A:$A,HC!$C:$C,""))</f>
        <v/>
      </c>
      <c r="H1254" s="20" t="str">
        <f t="shared" si="247"/>
        <v/>
      </c>
      <c r="I1254" s="19" t="str">
        <f t="shared" si="248"/>
        <v/>
      </c>
      <c r="J1254" s="19" t="str">
        <f>IF(OR($A1254="",$H1254=""),"",IF($H1254="Not in Web Tool","Unmatched",_xlfn.XLOOKUP($H1254,'RAW Data'!$E:$E,'RAW Data'!$F:$F,"Unmapped")))</f>
        <v/>
      </c>
      <c r="K1254" s="19" t="str">
        <f t="shared" si="249"/>
        <v/>
      </c>
      <c r="M1254" s="21" t="str">
        <f t="shared" si="250"/>
        <v/>
      </c>
      <c r="N1254" s="21" t="str">
        <f t="shared" si="251"/>
        <v/>
      </c>
      <c r="P1254" s="22"/>
      <c r="Q1254" s="23">
        <v>1250</v>
      </c>
      <c r="R1254" s="23" t="str">
        <f>IF($C$3="Live Paste",IF($P1254="","",$P1254&amp;""),IF($AD$3="","",INDEX('Extraction History'!$A$3:$DT$9102,$Q1254,$AD$3)&amp;""))</f>
        <v/>
      </c>
      <c r="S1254" s="23">
        <f t="shared" si="258"/>
        <v>7497</v>
      </c>
      <c r="T1254" s="23" t="str">
        <f t="shared" si="252"/>
        <v/>
      </c>
      <c r="U1254" s="23" t="str">
        <f t="shared" si="253"/>
        <v/>
      </c>
      <c r="V1254" s="24" t="str">
        <f t="shared" si="254"/>
        <v/>
      </c>
      <c r="W1254" s="23">
        <f t="shared" si="259"/>
        <v>7498</v>
      </c>
      <c r="X1254" s="23" t="str">
        <f t="shared" si="255"/>
        <v/>
      </c>
      <c r="Y1254" s="23" t="str">
        <f t="shared" si="256"/>
        <v/>
      </c>
      <c r="Z1254" s="23" t="str">
        <f t="shared" si="257"/>
        <v/>
      </c>
      <c r="AA1254" s="25" t="str">
        <f>IF($U1254="","",IF(COUNTIF(HC!$C:$C,$U1254)&gt;0,"Y",IF(COUNTIF($U$5:$U1254,$U1254)=1,"N","dup")))</f>
        <v/>
      </c>
    </row>
    <row r="1255" spans="1:27" x14ac:dyDescent="0.3">
      <c r="A1255" s="19" t="str">
        <f>IF(INDEX('Agents Shift'!$B:$B,ROW())="","",INDEX('Agents Shift'!$B:$B,ROW()))</f>
        <v/>
      </c>
      <c r="B1255" s="20" t="str">
        <f>IF($A1255="","",_xlfn.XLOOKUP($A1255,HC!$A:$A,HC!$B:$B,""))</f>
        <v/>
      </c>
      <c r="C1255" s="19" t="str">
        <f>IF($A1255="","",_xlfn.XLOOKUP($A1255,HC!$A:$A,HC!$E:$E,""))</f>
        <v/>
      </c>
      <c r="D1255" s="20" t="str">
        <f>IF($A1255="","",_xlfn.XLOOKUP($A1255,HC!$A:$A,HC!$D:$D,""))</f>
        <v/>
      </c>
      <c r="E1255" s="68" t="str">
        <f>IF(OR($A1255="",$AE$3=""),"",IFERROR(IF(ISBLANK(INDEX('Agents Shift'!$F:$S,MATCH($A1255,'Agents Shift'!$B:$B,0),$AE$3)),"",INDEX('Agents Shift'!$F:$S,MATCH($A1255,'Agents Shift'!$B:$B,0),$AE$3)),""))</f>
        <v/>
      </c>
      <c r="F1255" s="68" t="str">
        <f>IF(OR($A1255="",$AE$3=""),"",IFERROR(IF(ISBLANK(INDEX('Agents Shift'!$F:$S,MATCH($A1255,'Agents Shift'!$B:$B,0),$AE$3+1)),"",INDEX('Agents Shift'!$F:$S,MATCH($A1255,'Agents Shift'!$B:$B,0),$AE$3+1)),""))</f>
        <v/>
      </c>
      <c r="G1255" s="20" t="str">
        <f>IF($A1255="","",_xlfn.XLOOKUP($A1255,HC!$A:$A,HC!$C:$C,""))</f>
        <v/>
      </c>
      <c r="H1255" s="20" t="str">
        <f t="shared" si="247"/>
        <v/>
      </c>
      <c r="I1255" s="19" t="str">
        <f t="shared" si="248"/>
        <v/>
      </c>
      <c r="J1255" s="19" t="str">
        <f>IF(OR($A1255="",$H1255=""),"",IF($H1255="Not in Web Tool","Unmatched",_xlfn.XLOOKUP($H1255,'RAW Data'!$E:$E,'RAW Data'!$F:$F,"Unmapped")))</f>
        <v/>
      </c>
      <c r="K1255" s="19" t="str">
        <f t="shared" si="249"/>
        <v/>
      </c>
      <c r="M1255" s="21" t="str">
        <f t="shared" si="250"/>
        <v/>
      </c>
      <c r="N1255" s="21" t="str">
        <f t="shared" si="251"/>
        <v/>
      </c>
      <c r="P1255" s="22"/>
      <c r="Q1255" s="23">
        <v>1251</v>
      </c>
      <c r="R1255" s="23" t="str">
        <f>IF($C$3="Live Paste",IF($P1255="","",$P1255&amp;""),IF($AD$3="","",INDEX('Extraction History'!$A$3:$DT$9102,$Q1255,$AD$3)&amp;""))</f>
        <v/>
      </c>
      <c r="S1255" s="23">
        <f t="shared" si="258"/>
        <v>7503</v>
      </c>
      <c r="T1255" s="23" t="str">
        <f t="shared" si="252"/>
        <v/>
      </c>
      <c r="U1255" s="23" t="str">
        <f t="shared" si="253"/>
        <v/>
      </c>
      <c r="V1255" s="24" t="str">
        <f t="shared" si="254"/>
        <v/>
      </c>
      <c r="W1255" s="23">
        <f t="shared" si="259"/>
        <v>7504</v>
      </c>
      <c r="X1255" s="23" t="str">
        <f t="shared" si="255"/>
        <v/>
      </c>
      <c r="Y1255" s="23" t="str">
        <f t="shared" si="256"/>
        <v/>
      </c>
      <c r="Z1255" s="23" t="str">
        <f t="shared" si="257"/>
        <v/>
      </c>
      <c r="AA1255" s="25" t="str">
        <f>IF($U1255="","",IF(COUNTIF(HC!$C:$C,$U1255)&gt;0,"Y",IF(COUNTIF($U$5:$U1255,$U1255)=1,"N","dup")))</f>
        <v/>
      </c>
    </row>
    <row r="1256" spans="1:27" x14ac:dyDescent="0.3">
      <c r="A1256" s="19" t="str">
        <f>IF(INDEX('Agents Shift'!$B:$B,ROW())="","",INDEX('Agents Shift'!$B:$B,ROW()))</f>
        <v/>
      </c>
      <c r="B1256" s="20" t="str">
        <f>IF($A1256="","",_xlfn.XLOOKUP($A1256,HC!$A:$A,HC!$B:$B,""))</f>
        <v/>
      </c>
      <c r="C1256" s="19" t="str">
        <f>IF($A1256="","",_xlfn.XLOOKUP($A1256,HC!$A:$A,HC!$E:$E,""))</f>
        <v/>
      </c>
      <c r="D1256" s="20" t="str">
        <f>IF($A1256="","",_xlfn.XLOOKUP($A1256,HC!$A:$A,HC!$D:$D,""))</f>
        <v/>
      </c>
      <c r="E1256" s="68" t="str">
        <f>IF(OR($A1256="",$AE$3=""),"",IFERROR(IF(ISBLANK(INDEX('Agents Shift'!$F:$S,MATCH($A1256,'Agents Shift'!$B:$B,0),$AE$3)),"",INDEX('Agents Shift'!$F:$S,MATCH($A1256,'Agents Shift'!$B:$B,0),$AE$3)),""))</f>
        <v/>
      </c>
      <c r="F1256" s="68" t="str">
        <f>IF(OR($A1256="",$AE$3=""),"",IFERROR(IF(ISBLANK(INDEX('Agents Shift'!$F:$S,MATCH($A1256,'Agents Shift'!$B:$B,0),$AE$3+1)),"",INDEX('Agents Shift'!$F:$S,MATCH($A1256,'Agents Shift'!$B:$B,0),$AE$3+1)),""))</f>
        <v/>
      </c>
      <c r="G1256" s="20" t="str">
        <f>IF($A1256="","",_xlfn.XLOOKUP($A1256,HC!$A:$A,HC!$C:$C,""))</f>
        <v/>
      </c>
      <c r="H1256" s="20" t="str">
        <f t="shared" si="247"/>
        <v/>
      </c>
      <c r="I1256" s="19" t="str">
        <f t="shared" si="248"/>
        <v/>
      </c>
      <c r="J1256" s="19" t="str">
        <f>IF(OR($A1256="",$H1256=""),"",IF($H1256="Not in Web Tool","Unmatched",_xlfn.XLOOKUP($H1256,'RAW Data'!$E:$E,'RAW Data'!$F:$F,"Unmapped")))</f>
        <v/>
      </c>
      <c r="K1256" s="19" t="str">
        <f t="shared" si="249"/>
        <v/>
      </c>
      <c r="M1256" s="21" t="str">
        <f t="shared" si="250"/>
        <v/>
      </c>
      <c r="N1256" s="21" t="str">
        <f t="shared" si="251"/>
        <v/>
      </c>
      <c r="P1256" s="22"/>
      <c r="Q1256" s="23">
        <v>1252</v>
      </c>
      <c r="R1256" s="23" t="str">
        <f>IF($C$3="Live Paste",IF($P1256="","",$P1256&amp;""),IF($AD$3="","",INDEX('Extraction History'!$A$3:$DT$9102,$Q1256,$AD$3)&amp;""))</f>
        <v/>
      </c>
      <c r="S1256" s="23">
        <f t="shared" si="258"/>
        <v>7509</v>
      </c>
      <c r="T1256" s="23" t="str">
        <f t="shared" si="252"/>
        <v/>
      </c>
      <c r="U1256" s="23" t="str">
        <f t="shared" si="253"/>
        <v/>
      </c>
      <c r="V1256" s="24" t="str">
        <f t="shared" si="254"/>
        <v/>
      </c>
      <c r="W1256" s="23">
        <f t="shared" si="259"/>
        <v>7510</v>
      </c>
      <c r="X1256" s="23" t="str">
        <f t="shared" si="255"/>
        <v/>
      </c>
      <c r="Y1256" s="23" t="str">
        <f t="shared" si="256"/>
        <v/>
      </c>
      <c r="Z1256" s="23" t="str">
        <f t="shared" si="257"/>
        <v/>
      </c>
      <c r="AA1256" s="25" t="str">
        <f>IF($U1256="","",IF(COUNTIF(HC!$C:$C,$U1256)&gt;0,"Y",IF(COUNTIF($U$5:$U1256,$U1256)=1,"N","dup")))</f>
        <v/>
      </c>
    </row>
    <row r="1257" spans="1:27" x14ac:dyDescent="0.3">
      <c r="A1257" s="19" t="str">
        <f>IF(INDEX('Agents Shift'!$B:$B,ROW())="","",INDEX('Agents Shift'!$B:$B,ROW()))</f>
        <v/>
      </c>
      <c r="B1257" s="20" t="str">
        <f>IF($A1257="","",_xlfn.XLOOKUP($A1257,HC!$A:$A,HC!$B:$B,""))</f>
        <v/>
      </c>
      <c r="C1257" s="19" t="str">
        <f>IF($A1257="","",_xlfn.XLOOKUP($A1257,HC!$A:$A,HC!$E:$E,""))</f>
        <v/>
      </c>
      <c r="D1257" s="20" t="str">
        <f>IF($A1257="","",_xlfn.XLOOKUP($A1257,HC!$A:$A,HC!$D:$D,""))</f>
        <v/>
      </c>
      <c r="E1257" s="68" t="str">
        <f>IF(OR($A1257="",$AE$3=""),"",IFERROR(IF(ISBLANK(INDEX('Agents Shift'!$F:$S,MATCH($A1257,'Agents Shift'!$B:$B,0),$AE$3)),"",INDEX('Agents Shift'!$F:$S,MATCH($A1257,'Agents Shift'!$B:$B,0),$AE$3)),""))</f>
        <v/>
      </c>
      <c r="F1257" s="68" t="str">
        <f>IF(OR($A1257="",$AE$3=""),"",IFERROR(IF(ISBLANK(INDEX('Agents Shift'!$F:$S,MATCH($A1257,'Agents Shift'!$B:$B,0),$AE$3+1)),"",INDEX('Agents Shift'!$F:$S,MATCH($A1257,'Agents Shift'!$B:$B,0),$AE$3+1)),""))</f>
        <v/>
      </c>
      <c r="G1257" s="20" t="str">
        <f>IF($A1257="","",_xlfn.XLOOKUP($A1257,HC!$A:$A,HC!$C:$C,""))</f>
        <v/>
      </c>
      <c r="H1257" s="20" t="str">
        <f t="shared" si="247"/>
        <v/>
      </c>
      <c r="I1257" s="19" t="str">
        <f t="shared" si="248"/>
        <v/>
      </c>
      <c r="J1257" s="19" t="str">
        <f>IF(OR($A1257="",$H1257=""),"",IF($H1257="Not in Web Tool","Unmatched",_xlfn.XLOOKUP($H1257,'RAW Data'!$E:$E,'RAW Data'!$F:$F,"Unmapped")))</f>
        <v/>
      </c>
      <c r="K1257" s="19" t="str">
        <f t="shared" si="249"/>
        <v/>
      </c>
      <c r="M1257" s="21" t="str">
        <f t="shared" si="250"/>
        <v/>
      </c>
      <c r="N1257" s="21" t="str">
        <f t="shared" si="251"/>
        <v/>
      </c>
      <c r="P1257" s="22"/>
      <c r="Q1257" s="23">
        <v>1253</v>
      </c>
      <c r="R1257" s="23" t="str">
        <f>IF($C$3="Live Paste",IF($P1257="","",$P1257&amp;""),IF($AD$3="","",INDEX('Extraction History'!$A$3:$DT$9102,$Q1257,$AD$3)&amp;""))</f>
        <v/>
      </c>
      <c r="S1257" s="23">
        <f t="shared" si="258"/>
        <v>7515</v>
      </c>
      <c r="T1257" s="23" t="str">
        <f t="shared" si="252"/>
        <v/>
      </c>
      <c r="U1257" s="23" t="str">
        <f t="shared" si="253"/>
        <v/>
      </c>
      <c r="V1257" s="24" t="str">
        <f t="shared" si="254"/>
        <v/>
      </c>
      <c r="W1257" s="23">
        <f t="shared" si="259"/>
        <v>7516</v>
      </c>
      <c r="X1257" s="23" t="str">
        <f t="shared" si="255"/>
        <v/>
      </c>
      <c r="Y1257" s="23" t="str">
        <f t="shared" si="256"/>
        <v/>
      </c>
      <c r="Z1257" s="23" t="str">
        <f t="shared" si="257"/>
        <v/>
      </c>
      <c r="AA1257" s="25" t="str">
        <f>IF($U1257="","",IF(COUNTIF(HC!$C:$C,$U1257)&gt;0,"Y",IF(COUNTIF($U$5:$U1257,$U1257)=1,"N","dup")))</f>
        <v/>
      </c>
    </row>
    <row r="1258" spans="1:27" x14ac:dyDescent="0.3">
      <c r="A1258" s="19" t="str">
        <f>IF(INDEX('Agents Shift'!$B:$B,ROW())="","",INDEX('Agents Shift'!$B:$B,ROW()))</f>
        <v/>
      </c>
      <c r="B1258" s="20" t="str">
        <f>IF($A1258="","",_xlfn.XLOOKUP($A1258,HC!$A:$A,HC!$B:$B,""))</f>
        <v/>
      </c>
      <c r="C1258" s="19" t="str">
        <f>IF($A1258="","",_xlfn.XLOOKUP($A1258,HC!$A:$A,HC!$E:$E,""))</f>
        <v/>
      </c>
      <c r="D1258" s="20" t="str">
        <f>IF($A1258="","",_xlfn.XLOOKUP($A1258,HC!$A:$A,HC!$D:$D,""))</f>
        <v/>
      </c>
      <c r="E1258" s="68" t="str">
        <f>IF(OR($A1258="",$AE$3=""),"",IFERROR(IF(ISBLANK(INDEX('Agents Shift'!$F:$S,MATCH($A1258,'Agents Shift'!$B:$B,0),$AE$3)),"",INDEX('Agents Shift'!$F:$S,MATCH($A1258,'Agents Shift'!$B:$B,0),$AE$3)),""))</f>
        <v/>
      </c>
      <c r="F1258" s="68" t="str">
        <f>IF(OR($A1258="",$AE$3=""),"",IFERROR(IF(ISBLANK(INDEX('Agents Shift'!$F:$S,MATCH($A1258,'Agents Shift'!$B:$B,0),$AE$3+1)),"",INDEX('Agents Shift'!$F:$S,MATCH($A1258,'Agents Shift'!$B:$B,0),$AE$3+1)),""))</f>
        <v/>
      </c>
      <c r="G1258" s="20" t="str">
        <f>IF($A1258="","",_xlfn.XLOOKUP($A1258,HC!$A:$A,HC!$C:$C,""))</f>
        <v/>
      </c>
      <c r="H1258" s="20" t="str">
        <f t="shared" si="247"/>
        <v/>
      </c>
      <c r="I1258" s="19" t="str">
        <f t="shared" si="248"/>
        <v/>
      </c>
      <c r="J1258" s="19" t="str">
        <f>IF(OR($A1258="",$H1258=""),"",IF($H1258="Not in Web Tool","Unmatched",_xlfn.XLOOKUP($H1258,'RAW Data'!$E:$E,'RAW Data'!$F:$F,"Unmapped")))</f>
        <v/>
      </c>
      <c r="K1258" s="19" t="str">
        <f t="shared" si="249"/>
        <v/>
      </c>
      <c r="M1258" s="21" t="str">
        <f t="shared" si="250"/>
        <v/>
      </c>
      <c r="N1258" s="21" t="str">
        <f t="shared" si="251"/>
        <v/>
      </c>
      <c r="P1258" s="22"/>
      <c r="Q1258" s="23">
        <v>1254</v>
      </c>
      <c r="R1258" s="23" t="str">
        <f>IF($C$3="Live Paste",IF($P1258="","",$P1258&amp;""),IF($AD$3="","",INDEX('Extraction History'!$A$3:$DT$9102,$Q1258,$AD$3)&amp;""))</f>
        <v/>
      </c>
      <c r="S1258" s="23">
        <f t="shared" si="258"/>
        <v>7521</v>
      </c>
      <c r="T1258" s="23" t="str">
        <f t="shared" si="252"/>
        <v/>
      </c>
      <c r="U1258" s="23" t="str">
        <f t="shared" si="253"/>
        <v/>
      </c>
      <c r="V1258" s="24" t="str">
        <f t="shared" si="254"/>
        <v/>
      </c>
      <c r="W1258" s="23">
        <f t="shared" si="259"/>
        <v>7522</v>
      </c>
      <c r="X1258" s="23" t="str">
        <f t="shared" si="255"/>
        <v/>
      </c>
      <c r="Y1258" s="23" t="str">
        <f t="shared" si="256"/>
        <v/>
      </c>
      <c r="Z1258" s="23" t="str">
        <f t="shared" si="257"/>
        <v/>
      </c>
      <c r="AA1258" s="25" t="str">
        <f>IF($U1258="","",IF(COUNTIF(HC!$C:$C,$U1258)&gt;0,"Y",IF(COUNTIF($U$5:$U1258,$U1258)=1,"N","dup")))</f>
        <v/>
      </c>
    </row>
    <row r="1259" spans="1:27" x14ac:dyDescent="0.3">
      <c r="A1259" s="19" t="str">
        <f>IF(INDEX('Agents Shift'!$B:$B,ROW())="","",INDEX('Agents Shift'!$B:$B,ROW()))</f>
        <v/>
      </c>
      <c r="B1259" s="20" t="str">
        <f>IF($A1259="","",_xlfn.XLOOKUP($A1259,HC!$A:$A,HC!$B:$B,""))</f>
        <v/>
      </c>
      <c r="C1259" s="19" t="str">
        <f>IF($A1259="","",_xlfn.XLOOKUP($A1259,HC!$A:$A,HC!$E:$E,""))</f>
        <v/>
      </c>
      <c r="D1259" s="20" t="str">
        <f>IF($A1259="","",_xlfn.XLOOKUP($A1259,HC!$A:$A,HC!$D:$D,""))</f>
        <v/>
      </c>
      <c r="E1259" s="68" t="str">
        <f>IF(OR($A1259="",$AE$3=""),"",IFERROR(IF(ISBLANK(INDEX('Agents Shift'!$F:$S,MATCH($A1259,'Agents Shift'!$B:$B,0),$AE$3)),"",INDEX('Agents Shift'!$F:$S,MATCH($A1259,'Agents Shift'!$B:$B,0),$AE$3)),""))</f>
        <v/>
      </c>
      <c r="F1259" s="68" t="str">
        <f>IF(OR($A1259="",$AE$3=""),"",IFERROR(IF(ISBLANK(INDEX('Agents Shift'!$F:$S,MATCH($A1259,'Agents Shift'!$B:$B,0),$AE$3+1)),"",INDEX('Agents Shift'!$F:$S,MATCH($A1259,'Agents Shift'!$B:$B,0),$AE$3+1)),""))</f>
        <v/>
      </c>
      <c r="G1259" s="20" t="str">
        <f>IF($A1259="","",_xlfn.XLOOKUP($A1259,HC!$A:$A,HC!$C:$C,""))</f>
        <v/>
      </c>
      <c r="H1259" s="20" t="str">
        <f t="shared" si="247"/>
        <v/>
      </c>
      <c r="I1259" s="19" t="str">
        <f t="shared" si="248"/>
        <v/>
      </c>
      <c r="J1259" s="19" t="str">
        <f>IF(OR($A1259="",$H1259=""),"",IF($H1259="Not in Web Tool","Unmatched",_xlfn.XLOOKUP($H1259,'RAW Data'!$E:$E,'RAW Data'!$F:$F,"Unmapped")))</f>
        <v/>
      </c>
      <c r="K1259" s="19" t="str">
        <f t="shared" si="249"/>
        <v/>
      </c>
      <c r="M1259" s="21" t="str">
        <f t="shared" si="250"/>
        <v/>
      </c>
      <c r="N1259" s="21" t="str">
        <f t="shared" si="251"/>
        <v/>
      </c>
      <c r="P1259" s="22"/>
      <c r="Q1259" s="23">
        <v>1255</v>
      </c>
      <c r="R1259" s="23" t="str">
        <f>IF($C$3="Live Paste",IF($P1259="","",$P1259&amp;""),IF($AD$3="","",INDEX('Extraction History'!$A$3:$DT$9102,$Q1259,$AD$3)&amp;""))</f>
        <v/>
      </c>
      <c r="S1259" s="23">
        <f t="shared" si="258"/>
        <v>7527</v>
      </c>
      <c r="T1259" s="23" t="str">
        <f t="shared" si="252"/>
        <v/>
      </c>
      <c r="U1259" s="23" t="str">
        <f t="shared" si="253"/>
        <v/>
      </c>
      <c r="V1259" s="24" t="str">
        <f t="shared" si="254"/>
        <v/>
      </c>
      <c r="W1259" s="23">
        <f t="shared" si="259"/>
        <v>7528</v>
      </c>
      <c r="X1259" s="23" t="str">
        <f t="shared" si="255"/>
        <v/>
      </c>
      <c r="Y1259" s="23" t="str">
        <f t="shared" si="256"/>
        <v/>
      </c>
      <c r="Z1259" s="23" t="str">
        <f t="shared" si="257"/>
        <v/>
      </c>
      <c r="AA1259" s="25" t="str">
        <f>IF($U1259="","",IF(COUNTIF(HC!$C:$C,$U1259)&gt;0,"Y",IF(COUNTIF($U$5:$U1259,$U1259)=1,"N","dup")))</f>
        <v/>
      </c>
    </row>
    <row r="1260" spans="1:27" x14ac:dyDescent="0.3">
      <c r="A1260" s="19" t="str">
        <f>IF(INDEX('Agents Shift'!$B:$B,ROW())="","",INDEX('Agents Shift'!$B:$B,ROW()))</f>
        <v/>
      </c>
      <c r="B1260" s="20" t="str">
        <f>IF($A1260="","",_xlfn.XLOOKUP($A1260,HC!$A:$A,HC!$B:$B,""))</f>
        <v/>
      </c>
      <c r="C1260" s="19" t="str">
        <f>IF($A1260="","",_xlfn.XLOOKUP($A1260,HC!$A:$A,HC!$E:$E,""))</f>
        <v/>
      </c>
      <c r="D1260" s="20" t="str">
        <f>IF($A1260="","",_xlfn.XLOOKUP($A1260,HC!$A:$A,HC!$D:$D,""))</f>
        <v/>
      </c>
      <c r="E1260" s="68" t="str">
        <f>IF(OR($A1260="",$AE$3=""),"",IFERROR(IF(ISBLANK(INDEX('Agents Shift'!$F:$S,MATCH($A1260,'Agents Shift'!$B:$B,0),$AE$3)),"",INDEX('Agents Shift'!$F:$S,MATCH($A1260,'Agents Shift'!$B:$B,0),$AE$3)),""))</f>
        <v/>
      </c>
      <c r="F1260" s="68" t="str">
        <f>IF(OR($A1260="",$AE$3=""),"",IFERROR(IF(ISBLANK(INDEX('Agents Shift'!$F:$S,MATCH($A1260,'Agents Shift'!$B:$B,0),$AE$3+1)),"",INDEX('Agents Shift'!$F:$S,MATCH($A1260,'Agents Shift'!$B:$B,0),$AE$3+1)),""))</f>
        <v/>
      </c>
      <c r="G1260" s="20" t="str">
        <f>IF($A1260="","",_xlfn.XLOOKUP($A1260,HC!$A:$A,HC!$C:$C,""))</f>
        <v/>
      </c>
      <c r="H1260" s="20" t="str">
        <f t="shared" si="247"/>
        <v/>
      </c>
      <c r="I1260" s="19" t="str">
        <f t="shared" si="248"/>
        <v/>
      </c>
      <c r="J1260" s="19" t="str">
        <f>IF(OR($A1260="",$H1260=""),"",IF($H1260="Not in Web Tool","Unmatched",_xlfn.XLOOKUP($H1260,'RAW Data'!$E:$E,'RAW Data'!$F:$F,"Unmapped")))</f>
        <v/>
      </c>
      <c r="K1260" s="19" t="str">
        <f t="shared" si="249"/>
        <v/>
      </c>
      <c r="M1260" s="21" t="str">
        <f t="shared" si="250"/>
        <v/>
      </c>
      <c r="N1260" s="21" t="str">
        <f t="shared" si="251"/>
        <v/>
      </c>
      <c r="P1260" s="22"/>
      <c r="Q1260" s="23">
        <v>1256</v>
      </c>
      <c r="R1260" s="23" t="str">
        <f>IF($C$3="Live Paste",IF($P1260="","",$P1260&amp;""),IF($AD$3="","",INDEX('Extraction History'!$A$3:$DT$9102,$Q1260,$AD$3)&amp;""))</f>
        <v/>
      </c>
      <c r="S1260" s="23">
        <f t="shared" si="258"/>
        <v>7533</v>
      </c>
      <c r="T1260" s="23" t="str">
        <f t="shared" si="252"/>
        <v/>
      </c>
      <c r="U1260" s="23" t="str">
        <f t="shared" si="253"/>
        <v/>
      </c>
      <c r="V1260" s="24" t="str">
        <f t="shared" si="254"/>
        <v/>
      </c>
      <c r="W1260" s="23">
        <f t="shared" si="259"/>
        <v>7534</v>
      </c>
      <c r="X1260" s="23" t="str">
        <f t="shared" si="255"/>
        <v/>
      </c>
      <c r="Y1260" s="23" t="str">
        <f t="shared" si="256"/>
        <v/>
      </c>
      <c r="Z1260" s="23" t="str">
        <f t="shared" si="257"/>
        <v/>
      </c>
      <c r="AA1260" s="25" t="str">
        <f>IF($U1260="","",IF(COUNTIF(HC!$C:$C,$U1260)&gt;0,"Y",IF(COUNTIF($U$5:$U1260,$U1260)=1,"N","dup")))</f>
        <v/>
      </c>
    </row>
    <row r="1261" spans="1:27" x14ac:dyDescent="0.3">
      <c r="A1261" s="19" t="str">
        <f>IF(INDEX('Agents Shift'!$B:$B,ROW())="","",INDEX('Agents Shift'!$B:$B,ROW()))</f>
        <v/>
      </c>
      <c r="B1261" s="20" t="str">
        <f>IF($A1261="","",_xlfn.XLOOKUP($A1261,HC!$A:$A,HC!$B:$B,""))</f>
        <v/>
      </c>
      <c r="C1261" s="19" t="str">
        <f>IF($A1261="","",_xlfn.XLOOKUP($A1261,HC!$A:$A,HC!$E:$E,""))</f>
        <v/>
      </c>
      <c r="D1261" s="20" t="str">
        <f>IF($A1261="","",_xlfn.XLOOKUP($A1261,HC!$A:$A,HC!$D:$D,""))</f>
        <v/>
      </c>
      <c r="E1261" s="68" t="str">
        <f>IF(OR($A1261="",$AE$3=""),"",IFERROR(IF(ISBLANK(INDEX('Agents Shift'!$F:$S,MATCH($A1261,'Agents Shift'!$B:$B,0),$AE$3)),"",INDEX('Agents Shift'!$F:$S,MATCH($A1261,'Agents Shift'!$B:$B,0),$AE$3)),""))</f>
        <v/>
      </c>
      <c r="F1261" s="68" t="str">
        <f>IF(OR($A1261="",$AE$3=""),"",IFERROR(IF(ISBLANK(INDEX('Agents Shift'!$F:$S,MATCH($A1261,'Agents Shift'!$B:$B,0),$AE$3+1)),"",INDEX('Agents Shift'!$F:$S,MATCH($A1261,'Agents Shift'!$B:$B,0),$AE$3+1)),""))</f>
        <v/>
      </c>
      <c r="G1261" s="20" t="str">
        <f>IF($A1261="","",_xlfn.XLOOKUP($A1261,HC!$A:$A,HC!$C:$C,""))</f>
        <v/>
      </c>
      <c r="H1261" s="20" t="str">
        <f t="shared" si="247"/>
        <v/>
      </c>
      <c r="I1261" s="19" t="str">
        <f t="shared" si="248"/>
        <v/>
      </c>
      <c r="J1261" s="19" t="str">
        <f>IF(OR($A1261="",$H1261=""),"",IF($H1261="Not in Web Tool","Unmatched",_xlfn.XLOOKUP($H1261,'RAW Data'!$E:$E,'RAW Data'!$F:$F,"Unmapped")))</f>
        <v/>
      </c>
      <c r="K1261" s="19" t="str">
        <f t="shared" si="249"/>
        <v/>
      </c>
      <c r="M1261" s="21" t="str">
        <f t="shared" si="250"/>
        <v/>
      </c>
      <c r="N1261" s="21" t="str">
        <f t="shared" si="251"/>
        <v/>
      </c>
      <c r="P1261" s="22"/>
      <c r="Q1261" s="23">
        <v>1257</v>
      </c>
      <c r="R1261" s="23" t="str">
        <f>IF($C$3="Live Paste",IF($P1261="","",$P1261&amp;""),IF($AD$3="","",INDEX('Extraction History'!$A$3:$DT$9102,$Q1261,$AD$3)&amp;""))</f>
        <v/>
      </c>
      <c r="S1261" s="23">
        <f t="shared" si="258"/>
        <v>7539</v>
      </c>
      <c r="T1261" s="23" t="str">
        <f t="shared" si="252"/>
        <v/>
      </c>
      <c r="U1261" s="23" t="str">
        <f t="shared" si="253"/>
        <v/>
      </c>
      <c r="V1261" s="24" t="str">
        <f t="shared" si="254"/>
        <v/>
      </c>
      <c r="W1261" s="23">
        <f t="shared" si="259"/>
        <v>7540</v>
      </c>
      <c r="X1261" s="23" t="str">
        <f t="shared" si="255"/>
        <v/>
      </c>
      <c r="Y1261" s="23" t="str">
        <f t="shared" si="256"/>
        <v/>
      </c>
      <c r="Z1261" s="23" t="str">
        <f t="shared" si="257"/>
        <v/>
      </c>
      <c r="AA1261" s="25" t="str">
        <f>IF($U1261="","",IF(COUNTIF(HC!$C:$C,$U1261)&gt;0,"Y",IF(COUNTIF($U$5:$U1261,$U1261)=1,"N","dup")))</f>
        <v/>
      </c>
    </row>
    <row r="1262" spans="1:27" x14ac:dyDescent="0.3">
      <c r="A1262" s="19" t="str">
        <f>IF(INDEX('Agents Shift'!$B:$B,ROW())="","",INDEX('Agents Shift'!$B:$B,ROW()))</f>
        <v/>
      </c>
      <c r="B1262" s="20" t="str">
        <f>IF($A1262="","",_xlfn.XLOOKUP($A1262,HC!$A:$A,HC!$B:$B,""))</f>
        <v/>
      </c>
      <c r="C1262" s="19" t="str">
        <f>IF($A1262="","",_xlfn.XLOOKUP($A1262,HC!$A:$A,HC!$E:$E,""))</f>
        <v/>
      </c>
      <c r="D1262" s="20" t="str">
        <f>IF($A1262="","",_xlfn.XLOOKUP($A1262,HC!$A:$A,HC!$D:$D,""))</f>
        <v/>
      </c>
      <c r="E1262" s="68" t="str">
        <f>IF(OR($A1262="",$AE$3=""),"",IFERROR(IF(ISBLANK(INDEX('Agents Shift'!$F:$S,MATCH($A1262,'Agents Shift'!$B:$B,0),$AE$3)),"",INDEX('Agents Shift'!$F:$S,MATCH($A1262,'Agents Shift'!$B:$B,0),$AE$3)),""))</f>
        <v/>
      </c>
      <c r="F1262" s="68" t="str">
        <f>IF(OR($A1262="",$AE$3=""),"",IFERROR(IF(ISBLANK(INDEX('Agents Shift'!$F:$S,MATCH($A1262,'Agents Shift'!$B:$B,0),$AE$3+1)),"",INDEX('Agents Shift'!$F:$S,MATCH($A1262,'Agents Shift'!$B:$B,0),$AE$3+1)),""))</f>
        <v/>
      </c>
      <c r="G1262" s="20" t="str">
        <f>IF($A1262="","",_xlfn.XLOOKUP($A1262,HC!$A:$A,HC!$C:$C,""))</f>
        <v/>
      </c>
      <c r="H1262" s="20" t="str">
        <f t="shared" si="247"/>
        <v/>
      </c>
      <c r="I1262" s="19" t="str">
        <f t="shared" si="248"/>
        <v/>
      </c>
      <c r="J1262" s="19" t="str">
        <f>IF(OR($A1262="",$H1262=""),"",IF($H1262="Not in Web Tool","Unmatched",_xlfn.XLOOKUP($H1262,'RAW Data'!$E:$E,'RAW Data'!$F:$F,"Unmapped")))</f>
        <v/>
      </c>
      <c r="K1262" s="19" t="str">
        <f t="shared" si="249"/>
        <v/>
      </c>
      <c r="M1262" s="21" t="str">
        <f t="shared" si="250"/>
        <v/>
      </c>
      <c r="N1262" s="21" t="str">
        <f t="shared" si="251"/>
        <v/>
      </c>
      <c r="P1262" s="22"/>
      <c r="Q1262" s="23">
        <v>1258</v>
      </c>
      <c r="R1262" s="23" t="str">
        <f>IF($C$3="Live Paste",IF($P1262="","",$P1262&amp;""),IF($AD$3="","",INDEX('Extraction History'!$A$3:$DT$9102,$Q1262,$AD$3)&amp;""))</f>
        <v/>
      </c>
      <c r="S1262" s="23">
        <f t="shared" si="258"/>
        <v>7545</v>
      </c>
      <c r="T1262" s="23" t="str">
        <f t="shared" si="252"/>
        <v/>
      </c>
      <c r="U1262" s="23" t="str">
        <f t="shared" si="253"/>
        <v/>
      </c>
      <c r="V1262" s="24" t="str">
        <f t="shared" si="254"/>
        <v/>
      </c>
      <c r="W1262" s="23">
        <f t="shared" si="259"/>
        <v>7546</v>
      </c>
      <c r="X1262" s="23" t="str">
        <f t="shared" si="255"/>
        <v/>
      </c>
      <c r="Y1262" s="23" t="str">
        <f t="shared" si="256"/>
        <v/>
      </c>
      <c r="Z1262" s="23" t="str">
        <f t="shared" si="257"/>
        <v/>
      </c>
      <c r="AA1262" s="25" t="str">
        <f>IF($U1262="","",IF(COUNTIF(HC!$C:$C,$U1262)&gt;0,"Y",IF(COUNTIF($U$5:$U1262,$U1262)=1,"N","dup")))</f>
        <v/>
      </c>
    </row>
    <row r="1263" spans="1:27" x14ac:dyDescent="0.3">
      <c r="A1263" s="19" t="str">
        <f>IF(INDEX('Agents Shift'!$B:$B,ROW())="","",INDEX('Agents Shift'!$B:$B,ROW()))</f>
        <v/>
      </c>
      <c r="B1263" s="20" t="str">
        <f>IF($A1263="","",_xlfn.XLOOKUP($A1263,HC!$A:$A,HC!$B:$B,""))</f>
        <v/>
      </c>
      <c r="C1263" s="19" t="str">
        <f>IF($A1263="","",_xlfn.XLOOKUP($A1263,HC!$A:$A,HC!$E:$E,""))</f>
        <v/>
      </c>
      <c r="D1263" s="20" t="str">
        <f>IF($A1263="","",_xlfn.XLOOKUP($A1263,HC!$A:$A,HC!$D:$D,""))</f>
        <v/>
      </c>
      <c r="E1263" s="68" t="str">
        <f>IF(OR($A1263="",$AE$3=""),"",IFERROR(IF(ISBLANK(INDEX('Agents Shift'!$F:$S,MATCH($A1263,'Agents Shift'!$B:$B,0),$AE$3)),"",INDEX('Agents Shift'!$F:$S,MATCH($A1263,'Agents Shift'!$B:$B,0),$AE$3)),""))</f>
        <v/>
      </c>
      <c r="F1263" s="68" t="str">
        <f>IF(OR($A1263="",$AE$3=""),"",IFERROR(IF(ISBLANK(INDEX('Agents Shift'!$F:$S,MATCH($A1263,'Agents Shift'!$B:$B,0),$AE$3+1)),"",INDEX('Agents Shift'!$F:$S,MATCH($A1263,'Agents Shift'!$B:$B,0),$AE$3+1)),""))</f>
        <v/>
      </c>
      <c r="G1263" s="20" t="str">
        <f>IF($A1263="","",_xlfn.XLOOKUP($A1263,HC!$A:$A,HC!$C:$C,""))</f>
        <v/>
      </c>
      <c r="H1263" s="20" t="str">
        <f t="shared" si="247"/>
        <v/>
      </c>
      <c r="I1263" s="19" t="str">
        <f t="shared" si="248"/>
        <v/>
      </c>
      <c r="J1263" s="19" t="str">
        <f>IF(OR($A1263="",$H1263=""),"",IF($H1263="Not in Web Tool","Unmatched",_xlfn.XLOOKUP($H1263,'RAW Data'!$E:$E,'RAW Data'!$F:$F,"Unmapped")))</f>
        <v/>
      </c>
      <c r="K1263" s="19" t="str">
        <f t="shared" si="249"/>
        <v/>
      </c>
      <c r="M1263" s="21" t="str">
        <f t="shared" si="250"/>
        <v/>
      </c>
      <c r="N1263" s="21" t="str">
        <f t="shared" si="251"/>
        <v/>
      </c>
      <c r="P1263" s="22"/>
      <c r="Q1263" s="23">
        <v>1259</v>
      </c>
      <c r="R1263" s="23" t="str">
        <f>IF($C$3="Live Paste",IF($P1263="","",$P1263&amp;""),IF($AD$3="","",INDEX('Extraction History'!$A$3:$DT$9102,$Q1263,$AD$3)&amp;""))</f>
        <v/>
      </c>
      <c r="S1263" s="23">
        <f t="shared" si="258"/>
        <v>7551</v>
      </c>
      <c r="T1263" s="23" t="str">
        <f t="shared" si="252"/>
        <v/>
      </c>
      <c r="U1263" s="23" t="str">
        <f t="shared" si="253"/>
        <v/>
      </c>
      <c r="V1263" s="24" t="str">
        <f t="shared" si="254"/>
        <v/>
      </c>
      <c r="W1263" s="23">
        <f t="shared" si="259"/>
        <v>7552</v>
      </c>
      <c r="X1263" s="23" t="str">
        <f t="shared" si="255"/>
        <v/>
      </c>
      <c r="Y1263" s="23" t="str">
        <f t="shared" si="256"/>
        <v/>
      </c>
      <c r="Z1263" s="23" t="str">
        <f t="shared" si="257"/>
        <v/>
      </c>
      <c r="AA1263" s="25" t="str">
        <f>IF($U1263="","",IF(COUNTIF(HC!$C:$C,$U1263)&gt;0,"Y",IF(COUNTIF($U$5:$U1263,$U1263)=1,"N","dup")))</f>
        <v/>
      </c>
    </row>
    <row r="1264" spans="1:27" x14ac:dyDescent="0.3">
      <c r="A1264" s="19" t="str">
        <f>IF(INDEX('Agents Shift'!$B:$B,ROW())="","",INDEX('Agents Shift'!$B:$B,ROW()))</f>
        <v/>
      </c>
      <c r="B1264" s="20" t="str">
        <f>IF($A1264="","",_xlfn.XLOOKUP($A1264,HC!$A:$A,HC!$B:$B,""))</f>
        <v/>
      </c>
      <c r="C1264" s="19" t="str">
        <f>IF($A1264="","",_xlfn.XLOOKUP($A1264,HC!$A:$A,HC!$E:$E,""))</f>
        <v/>
      </c>
      <c r="D1264" s="20" t="str">
        <f>IF($A1264="","",_xlfn.XLOOKUP($A1264,HC!$A:$A,HC!$D:$D,""))</f>
        <v/>
      </c>
      <c r="E1264" s="68" t="str">
        <f>IF(OR($A1264="",$AE$3=""),"",IFERROR(IF(ISBLANK(INDEX('Agents Shift'!$F:$S,MATCH($A1264,'Agents Shift'!$B:$B,0),$AE$3)),"",INDEX('Agents Shift'!$F:$S,MATCH($A1264,'Agents Shift'!$B:$B,0),$AE$3)),""))</f>
        <v/>
      </c>
      <c r="F1264" s="68" t="str">
        <f>IF(OR($A1264="",$AE$3=""),"",IFERROR(IF(ISBLANK(INDEX('Agents Shift'!$F:$S,MATCH($A1264,'Agents Shift'!$B:$B,0),$AE$3+1)),"",INDEX('Agents Shift'!$F:$S,MATCH($A1264,'Agents Shift'!$B:$B,0),$AE$3+1)),""))</f>
        <v/>
      </c>
      <c r="G1264" s="20" t="str">
        <f>IF($A1264="","",_xlfn.XLOOKUP($A1264,HC!$A:$A,HC!$C:$C,""))</f>
        <v/>
      </c>
      <c r="H1264" s="20" t="str">
        <f t="shared" si="247"/>
        <v/>
      </c>
      <c r="I1264" s="19" t="str">
        <f t="shared" si="248"/>
        <v/>
      </c>
      <c r="J1264" s="19" t="str">
        <f>IF(OR($A1264="",$H1264=""),"",IF($H1264="Not in Web Tool","Unmatched",_xlfn.XLOOKUP($H1264,'RAW Data'!$E:$E,'RAW Data'!$F:$F,"Unmapped")))</f>
        <v/>
      </c>
      <c r="K1264" s="19" t="str">
        <f t="shared" si="249"/>
        <v/>
      </c>
      <c r="M1264" s="21" t="str">
        <f t="shared" si="250"/>
        <v/>
      </c>
      <c r="N1264" s="21" t="str">
        <f t="shared" si="251"/>
        <v/>
      </c>
      <c r="P1264" s="22"/>
      <c r="Q1264" s="23">
        <v>1260</v>
      </c>
      <c r="R1264" s="23" t="str">
        <f>IF($C$3="Live Paste",IF($P1264="","",$P1264&amp;""),IF($AD$3="","",INDEX('Extraction History'!$A$3:$DT$9102,$Q1264,$AD$3)&amp;""))</f>
        <v/>
      </c>
      <c r="S1264" s="23">
        <f t="shared" si="258"/>
        <v>7557</v>
      </c>
      <c r="T1264" s="23" t="str">
        <f t="shared" si="252"/>
        <v/>
      </c>
      <c r="U1264" s="23" t="str">
        <f t="shared" si="253"/>
        <v/>
      </c>
      <c r="V1264" s="24" t="str">
        <f t="shared" si="254"/>
        <v/>
      </c>
      <c r="W1264" s="23">
        <f t="shared" si="259"/>
        <v>7558</v>
      </c>
      <c r="X1264" s="23" t="str">
        <f t="shared" si="255"/>
        <v/>
      </c>
      <c r="Y1264" s="23" t="str">
        <f t="shared" si="256"/>
        <v/>
      </c>
      <c r="Z1264" s="23" t="str">
        <f t="shared" si="257"/>
        <v/>
      </c>
      <c r="AA1264" s="25" t="str">
        <f>IF($U1264="","",IF(COUNTIF(HC!$C:$C,$U1264)&gt;0,"Y",IF(COUNTIF($U$5:$U1264,$U1264)=1,"N","dup")))</f>
        <v/>
      </c>
    </row>
    <row r="1265" spans="1:27" x14ac:dyDescent="0.3">
      <c r="A1265" s="19" t="str">
        <f>IF(INDEX('Agents Shift'!$B:$B,ROW())="","",INDEX('Agents Shift'!$B:$B,ROW()))</f>
        <v/>
      </c>
      <c r="B1265" s="20" t="str">
        <f>IF($A1265="","",_xlfn.XLOOKUP($A1265,HC!$A:$A,HC!$B:$B,""))</f>
        <v/>
      </c>
      <c r="C1265" s="19" t="str">
        <f>IF($A1265="","",_xlfn.XLOOKUP($A1265,HC!$A:$A,HC!$E:$E,""))</f>
        <v/>
      </c>
      <c r="D1265" s="20" t="str">
        <f>IF($A1265="","",_xlfn.XLOOKUP($A1265,HC!$A:$A,HC!$D:$D,""))</f>
        <v/>
      </c>
      <c r="E1265" s="68" t="str">
        <f>IF(OR($A1265="",$AE$3=""),"",IFERROR(IF(ISBLANK(INDEX('Agents Shift'!$F:$S,MATCH($A1265,'Agents Shift'!$B:$B,0),$AE$3)),"",INDEX('Agents Shift'!$F:$S,MATCH($A1265,'Agents Shift'!$B:$B,0),$AE$3)),""))</f>
        <v/>
      </c>
      <c r="F1265" s="68" t="str">
        <f>IF(OR($A1265="",$AE$3=""),"",IFERROR(IF(ISBLANK(INDEX('Agents Shift'!$F:$S,MATCH($A1265,'Agents Shift'!$B:$B,0),$AE$3+1)),"",INDEX('Agents Shift'!$F:$S,MATCH($A1265,'Agents Shift'!$B:$B,0),$AE$3+1)),""))</f>
        <v/>
      </c>
      <c r="G1265" s="20" t="str">
        <f>IF($A1265="","",_xlfn.XLOOKUP($A1265,HC!$A:$A,HC!$C:$C,""))</f>
        <v/>
      </c>
      <c r="H1265" s="20" t="str">
        <f t="shared" si="247"/>
        <v/>
      </c>
      <c r="I1265" s="19" t="str">
        <f t="shared" si="248"/>
        <v/>
      </c>
      <c r="J1265" s="19" t="str">
        <f>IF(OR($A1265="",$H1265=""),"",IF($H1265="Not in Web Tool","Unmatched",_xlfn.XLOOKUP($H1265,'RAW Data'!$E:$E,'RAW Data'!$F:$F,"Unmapped")))</f>
        <v/>
      </c>
      <c r="K1265" s="19" t="str">
        <f t="shared" si="249"/>
        <v/>
      </c>
      <c r="M1265" s="21" t="str">
        <f t="shared" si="250"/>
        <v/>
      </c>
      <c r="N1265" s="21" t="str">
        <f t="shared" si="251"/>
        <v/>
      </c>
      <c r="P1265" s="22"/>
      <c r="Q1265" s="23">
        <v>1261</v>
      </c>
      <c r="R1265" s="23" t="str">
        <f>IF($C$3="Live Paste",IF($P1265="","",$P1265&amp;""),IF($AD$3="","",INDEX('Extraction History'!$A$3:$DT$9102,$Q1265,$AD$3)&amp;""))</f>
        <v/>
      </c>
      <c r="S1265" s="23">
        <f t="shared" si="258"/>
        <v>7563</v>
      </c>
      <c r="T1265" s="23" t="str">
        <f t="shared" si="252"/>
        <v/>
      </c>
      <c r="U1265" s="23" t="str">
        <f t="shared" si="253"/>
        <v/>
      </c>
      <c r="V1265" s="24" t="str">
        <f t="shared" si="254"/>
        <v/>
      </c>
      <c r="W1265" s="23">
        <f t="shared" si="259"/>
        <v>7564</v>
      </c>
      <c r="X1265" s="23" t="str">
        <f t="shared" si="255"/>
        <v/>
      </c>
      <c r="Y1265" s="23" t="str">
        <f t="shared" si="256"/>
        <v/>
      </c>
      <c r="Z1265" s="23" t="str">
        <f t="shared" si="257"/>
        <v/>
      </c>
      <c r="AA1265" s="25" t="str">
        <f>IF($U1265="","",IF(COUNTIF(HC!$C:$C,$U1265)&gt;0,"Y",IF(COUNTIF($U$5:$U1265,$U1265)=1,"N","dup")))</f>
        <v/>
      </c>
    </row>
    <row r="1266" spans="1:27" x14ac:dyDescent="0.3">
      <c r="A1266" s="19" t="str">
        <f>IF(INDEX('Agents Shift'!$B:$B,ROW())="","",INDEX('Agents Shift'!$B:$B,ROW()))</f>
        <v/>
      </c>
      <c r="B1266" s="20" t="str">
        <f>IF($A1266="","",_xlfn.XLOOKUP($A1266,HC!$A:$A,HC!$B:$B,""))</f>
        <v/>
      </c>
      <c r="C1266" s="19" t="str">
        <f>IF($A1266="","",_xlfn.XLOOKUP($A1266,HC!$A:$A,HC!$E:$E,""))</f>
        <v/>
      </c>
      <c r="D1266" s="20" t="str">
        <f>IF($A1266="","",_xlfn.XLOOKUP($A1266,HC!$A:$A,HC!$D:$D,""))</f>
        <v/>
      </c>
      <c r="E1266" s="68" t="str">
        <f>IF(OR($A1266="",$AE$3=""),"",IFERROR(IF(ISBLANK(INDEX('Agents Shift'!$F:$S,MATCH($A1266,'Agents Shift'!$B:$B,0),$AE$3)),"",INDEX('Agents Shift'!$F:$S,MATCH($A1266,'Agents Shift'!$B:$B,0),$AE$3)),""))</f>
        <v/>
      </c>
      <c r="F1266" s="68" t="str">
        <f>IF(OR($A1266="",$AE$3=""),"",IFERROR(IF(ISBLANK(INDEX('Agents Shift'!$F:$S,MATCH($A1266,'Agents Shift'!$B:$B,0),$AE$3+1)),"",INDEX('Agents Shift'!$F:$S,MATCH($A1266,'Agents Shift'!$B:$B,0),$AE$3+1)),""))</f>
        <v/>
      </c>
      <c r="G1266" s="20" t="str">
        <f>IF($A1266="","",_xlfn.XLOOKUP($A1266,HC!$A:$A,HC!$C:$C,""))</f>
        <v/>
      </c>
      <c r="H1266" s="20" t="str">
        <f t="shared" si="247"/>
        <v/>
      </c>
      <c r="I1266" s="19" t="str">
        <f t="shared" si="248"/>
        <v/>
      </c>
      <c r="J1266" s="19" t="str">
        <f>IF(OR($A1266="",$H1266=""),"",IF($H1266="Not in Web Tool","Unmatched",_xlfn.XLOOKUP($H1266,'RAW Data'!$E:$E,'RAW Data'!$F:$F,"Unmapped")))</f>
        <v/>
      </c>
      <c r="K1266" s="19" t="str">
        <f t="shared" si="249"/>
        <v/>
      </c>
      <c r="M1266" s="21" t="str">
        <f t="shared" si="250"/>
        <v/>
      </c>
      <c r="N1266" s="21" t="str">
        <f t="shared" si="251"/>
        <v/>
      </c>
      <c r="P1266" s="22"/>
      <c r="Q1266" s="23">
        <v>1262</v>
      </c>
      <c r="R1266" s="23" t="str">
        <f>IF($C$3="Live Paste",IF($P1266="","",$P1266&amp;""),IF($AD$3="","",INDEX('Extraction History'!$A$3:$DT$9102,$Q1266,$AD$3)&amp;""))</f>
        <v/>
      </c>
      <c r="S1266" s="23">
        <f t="shared" si="258"/>
        <v>7569</v>
      </c>
      <c r="T1266" s="23" t="str">
        <f t="shared" si="252"/>
        <v/>
      </c>
      <c r="U1266" s="23" t="str">
        <f t="shared" si="253"/>
        <v/>
      </c>
      <c r="V1266" s="24" t="str">
        <f t="shared" si="254"/>
        <v/>
      </c>
      <c r="W1266" s="23">
        <f t="shared" si="259"/>
        <v>7570</v>
      </c>
      <c r="X1266" s="23" t="str">
        <f t="shared" si="255"/>
        <v/>
      </c>
      <c r="Y1266" s="23" t="str">
        <f t="shared" si="256"/>
        <v/>
      </c>
      <c r="Z1266" s="23" t="str">
        <f t="shared" si="257"/>
        <v/>
      </c>
      <c r="AA1266" s="25" t="str">
        <f>IF($U1266="","",IF(COUNTIF(HC!$C:$C,$U1266)&gt;0,"Y",IF(COUNTIF($U$5:$U1266,$U1266)=1,"N","dup")))</f>
        <v/>
      </c>
    </row>
    <row r="1267" spans="1:27" x14ac:dyDescent="0.3">
      <c r="A1267" s="19" t="str">
        <f>IF(INDEX('Agents Shift'!$B:$B,ROW())="","",INDEX('Agents Shift'!$B:$B,ROW()))</f>
        <v/>
      </c>
      <c r="B1267" s="20" t="str">
        <f>IF($A1267="","",_xlfn.XLOOKUP($A1267,HC!$A:$A,HC!$B:$B,""))</f>
        <v/>
      </c>
      <c r="C1267" s="19" t="str">
        <f>IF($A1267="","",_xlfn.XLOOKUP($A1267,HC!$A:$A,HC!$E:$E,""))</f>
        <v/>
      </c>
      <c r="D1267" s="20" t="str">
        <f>IF($A1267="","",_xlfn.XLOOKUP($A1267,HC!$A:$A,HC!$D:$D,""))</f>
        <v/>
      </c>
      <c r="E1267" s="68" t="str">
        <f>IF(OR($A1267="",$AE$3=""),"",IFERROR(IF(ISBLANK(INDEX('Agents Shift'!$F:$S,MATCH($A1267,'Agents Shift'!$B:$B,0),$AE$3)),"",INDEX('Agents Shift'!$F:$S,MATCH($A1267,'Agents Shift'!$B:$B,0),$AE$3)),""))</f>
        <v/>
      </c>
      <c r="F1267" s="68" t="str">
        <f>IF(OR($A1267="",$AE$3=""),"",IFERROR(IF(ISBLANK(INDEX('Agents Shift'!$F:$S,MATCH($A1267,'Agents Shift'!$B:$B,0),$AE$3+1)),"",INDEX('Agents Shift'!$F:$S,MATCH($A1267,'Agents Shift'!$B:$B,0),$AE$3+1)),""))</f>
        <v/>
      </c>
      <c r="G1267" s="20" t="str">
        <f>IF($A1267="","",_xlfn.XLOOKUP($A1267,HC!$A:$A,HC!$C:$C,""))</f>
        <v/>
      </c>
      <c r="H1267" s="20" t="str">
        <f t="shared" si="247"/>
        <v/>
      </c>
      <c r="I1267" s="19" t="str">
        <f t="shared" si="248"/>
        <v/>
      </c>
      <c r="J1267" s="19" t="str">
        <f>IF(OR($A1267="",$H1267=""),"",IF($H1267="Not in Web Tool","Unmatched",_xlfn.XLOOKUP($H1267,'RAW Data'!$E:$E,'RAW Data'!$F:$F,"Unmapped")))</f>
        <v/>
      </c>
      <c r="K1267" s="19" t="str">
        <f t="shared" si="249"/>
        <v/>
      </c>
      <c r="M1267" s="21" t="str">
        <f t="shared" si="250"/>
        <v/>
      </c>
      <c r="N1267" s="21" t="str">
        <f t="shared" si="251"/>
        <v/>
      </c>
      <c r="P1267" s="22"/>
      <c r="Q1267" s="23">
        <v>1263</v>
      </c>
      <c r="R1267" s="23" t="str">
        <f>IF($C$3="Live Paste",IF($P1267="","",$P1267&amp;""),IF($AD$3="","",INDEX('Extraction History'!$A$3:$DT$9102,$Q1267,$AD$3)&amp;""))</f>
        <v/>
      </c>
      <c r="S1267" s="23">
        <f t="shared" si="258"/>
        <v>7575</v>
      </c>
      <c r="T1267" s="23" t="str">
        <f t="shared" si="252"/>
        <v/>
      </c>
      <c r="U1267" s="23" t="str">
        <f t="shared" si="253"/>
        <v/>
      </c>
      <c r="V1267" s="24" t="str">
        <f t="shared" si="254"/>
        <v/>
      </c>
      <c r="W1267" s="23">
        <f t="shared" si="259"/>
        <v>7576</v>
      </c>
      <c r="X1267" s="23" t="str">
        <f t="shared" si="255"/>
        <v/>
      </c>
      <c r="Y1267" s="23" t="str">
        <f t="shared" si="256"/>
        <v/>
      </c>
      <c r="Z1267" s="23" t="str">
        <f t="shared" si="257"/>
        <v/>
      </c>
      <c r="AA1267" s="25" t="str">
        <f>IF($U1267="","",IF(COUNTIF(HC!$C:$C,$U1267)&gt;0,"Y",IF(COUNTIF($U$5:$U1267,$U1267)=1,"N","dup")))</f>
        <v/>
      </c>
    </row>
    <row r="1268" spans="1:27" x14ac:dyDescent="0.3">
      <c r="A1268" s="19" t="str">
        <f>IF(INDEX('Agents Shift'!$B:$B,ROW())="","",INDEX('Agents Shift'!$B:$B,ROW()))</f>
        <v/>
      </c>
      <c r="B1268" s="20" t="str">
        <f>IF($A1268="","",_xlfn.XLOOKUP($A1268,HC!$A:$A,HC!$B:$B,""))</f>
        <v/>
      </c>
      <c r="C1268" s="19" t="str">
        <f>IF($A1268="","",_xlfn.XLOOKUP($A1268,HC!$A:$A,HC!$E:$E,""))</f>
        <v/>
      </c>
      <c r="D1268" s="20" t="str">
        <f>IF($A1268="","",_xlfn.XLOOKUP($A1268,HC!$A:$A,HC!$D:$D,""))</f>
        <v/>
      </c>
      <c r="E1268" s="68" t="str">
        <f>IF(OR($A1268="",$AE$3=""),"",IFERROR(IF(ISBLANK(INDEX('Agents Shift'!$F:$S,MATCH($A1268,'Agents Shift'!$B:$B,0),$AE$3)),"",INDEX('Agents Shift'!$F:$S,MATCH($A1268,'Agents Shift'!$B:$B,0),$AE$3)),""))</f>
        <v/>
      </c>
      <c r="F1268" s="68" t="str">
        <f>IF(OR($A1268="",$AE$3=""),"",IFERROR(IF(ISBLANK(INDEX('Agents Shift'!$F:$S,MATCH($A1268,'Agents Shift'!$B:$B,0),$AE$3+1)),"",INDEX('Agents Shift'!$F:$S,MATCH($A1268,'Agents Shift'!$B:$B,0),$AE$3+1)),""))</f>
        <v/>
      </c>
      <c r="G1268" s="20" t="str">
        <f>IF($A1268="","",_xlfn.XLOOKUP($A1268,HC!$A:$A,HC!$C:$C,""))</f>
        <v/>
      </c>
      <c r="H1268" s="20" t="str">
        <f t="shared" si="247"/>
        <v/>
      </c>
      <c r="I1268" s="19" t="str">
        <f t="shared" si="248"/>
        <v/>
      </c>
      <c r="J1268" s="19" t="str">
        <f>IF(OR($A1268="",$H1268=""),"",IF($H1268="Not in Web Tool","Unmatched",_xlfn.XLOOKUP($H1268,'RAW Data'!$E:$E,'RAW Data'!$F:$F,"Unmapped")))</f>
        <v/>
      </c>
      <c r="K1268" s="19" t="str">
        <f t="shared" si="249"/>
        <v/>
      </c>
      <c r="M1268" s="21" t="str">
        <f t="shared" si="250"/>
        <v/>
      </c>
      <c r="N1268" s="21" t="str">
        <f t="shared" si="251"/>
        <v/>
      </c>
      <c r="P1268" s="22"/>
      <c r="Q1268" s="23">
        <v>1264</v>
      </c>
      <c r="R1268" s="23" t="str">
        <f>IF($C$3="Live Paste",IF($P1268="","",$P1268&amp;""),IF($AD$3="","",INDEX('Extraction History'!$A$3:$DT$9102,$Q1268,$AD$3)&amp;""))</f>
        <v/>
      </c>
      <c r="S1268" s="23">
        <f t="shared" si="258"/>
        <v>7581</v>
      </c>
      <c r="T1268" s="23" t="str">
        <f t="shared" si="252"/>
        <v/>
      </c>
      <c r="U1268" s="23" t="str">
        <f t="shared" si="253"/>
        <v/>
      </c>
      <c r="V1268" s="24" t="str">
        <f t="shared" si="254"/>
        <v/>
      </c>
      <c r="W1268" s="23">
        <f t="shared" si="259"/>
        <v>7582</v>
      </c>
      <c r="X1268" s="23" t="str">
        <f t="shared" si="255"/>
        <v/>
      </c>
      <c r="Y1268" s="23" t="str">
        <f t="shared" si="256"/>
        <v/>
      </c>
      <c r="Z1268" s="23" t="str">
        <f t="shared" si="257"/>
        <v/>
      </c>
      <c r="AA1268" s="25" t="str">
        <f>IF($U1268="","",IF(COUNTIF(HC!$C:$C,$U1268)&gt;0,"Y",IF(COUNTIF($U$5:$U1268,$U1268)=1,"N","dup")))</f>
        <v/>
      </c>
    </row>
    <row r="1269" spans="1:27" x14ac:dyDescent="0.3">
      <c r="A1269" s="19" t="str">
        <f>IF(INDEX('Agents Shift'!$B:$B,ROW())="","",INDEX('Agents Shift'!$B:$B,ROW()))</f>
        <v/>
      </c>
      <c r="B1269" s="20" t="str">
        <f>IF($A1269="","",_xlfn.XLOOKUP($A1269,HC!$A:$A,HC!$B:$B,""))</f>
        <v/>
      </c>
      <c r="C1269" s="19" t="str">
        <f>IF($A1269="","",_xlfn.XLOOKUP($A1269,HC!$A:$A,HC!$E:$E,""))</f>
        <v/>
      </c>
      <c r="D1269" s="20" t="str">
        <f>IF($A1269="","",_xlfn.XLOOKUP($A1269,HC!$A:$A,HC!$D:$D,""))</f>
        <v/>
      </c>
      <c r="E1269" s="68" t="str">
        <f>IF(OR($A1269="",$AE$3=""),"",IFERROR(IF(ISBLANK(INDEX('Agents Shift'!$F:$S,MATCH($A1269,'Agents Shift'!$B:$B,0),$AE$3)),"",INDEX('Agents Shift'!$F:$S,MATCH($A1269,'Agents Shift'!$B:$B,0),$AE$3)),""))</f>
        <v/>
      </c>
      <c r="F1269" s="68" t="str">
        <f>IF(OR($A1269="",$AE$3=""),"",IFERROR(IF(ISBLANK(INDEX('Agents Shift'!$F:$S,MATCH($A1269,'Agents Shift'!$B:$B,0),$AE$3+1)),"",INDEX('Agents Shift'!$F:$S,MATCH($A1269,'Agents Shift'!$B:$B,0),$AE$3+1)),""))</f>
        <v/>
      </c>
      <c r="G1269" s="20" t="str">
        <f>IF($A1269="","",_xlfn.XLOOKUP($A1269,HC!$A:$A,HC!$C:$C,""))</f>
        <v/>
      </c>
      <c r="H1269" s="20" t="str">
        <f t="shared" si="247"/>
        <v/>
      </c>
      <c r="I1269" s="19" t="str">
        <f t="shared" si="248"/>
        <v/>
      </c>
      <c r="J1269" s="19" t="str">
        <f>IF(OR($A1269="",$H1269=""),"",IF($H1269="Not in Web Tool","Unmatched",_xlfn.XLOOKUP($H1269,'RAW Data'!$E:$E,'RAW Data'!$F:$F,"Unmapped")))</f>
        <v/>
      </c>
      <c r="K1269" s="19" t="str">
        <f t="shared" si="249"/>
        <v/>
      </c>
      <c r="M1269" s="21" t="str">
        <f t="shared" si="250"/>
        <v/>
      </c>
      <c r="N1269" s="21" t="str">
        <f t="shared" si="251"/>
        <v/>
      </c>
      <c r="P1269" s="22"/>
      <c r="Q1269" s="23">
        <v>1265</v>
      </c>
      <c r="R1269" s="23" t="str">
        <f>IF($C$3="Live Paste",IF($P1269="","",$P1269&amp;""),IF($AD$3="","",INDEX('Extraction History'!$A$3:$DT$9102,$Q1269,$AD$3)&amp;""))</f>
        <v/>
      </c>
      <c r="S1269" s="23">
        <f t="shared" si="258"/>
        <v>7587</v>
      </c>
      <c r="T1269" s="23" t="str">
        <f t="shared" si="252"/>
        <v/>
      </c>
      <c r="U1269" s="23" t="str">
        <f t="shared" si="253"/>
        <v/>
      </c>
      <c r="V1269" s="24" t="str">
        <f t="shared" si="254"/>
        <v/>
      </c>
      <c r="W1269" s="23">
        <f t="shared" si="259"/>
        <v>7588</v>
      </c>
      <c r="X1269" s="23" t="str">
        <f t="shared" si="255"/>
        <v/>
      </c>
      <c r="Y1269" s="23" t="str">
        <f t="shared" si="256"/>
        <v/>
      </c>
      <c r="Z1269" s="23" t="str">
        <f t="shared" si="257"/>
        <v/>
      </c>
      <c r="AA1269" s="25" t="str">
        <f>IF($U1269="","",IF(COUNTIF(HC!$C:$C,$U1269)&gt;0,"Y",IF(COUNTIF($U$5:$U1269,$U1269)=1,"N","dup")))</f>
        <v/>
      </c>
    </row>
    <row r="1270" spans="1:27" x14ac:dyDescent="0.3">
      <c r="A1270" s="19" t="str">
        <f>IF(INDEX('Agents Shift'!$B:$B,ROW())="","",INDEX('Agents Shift'!$B:$B,ROW()))</f>
        <v/>
      </c>
      <c r="B1270" s="20" t="str">
        <f>IF($A1270="","",_xlfn.XLOOKUP($A1270,HC!$A:$A,HC!$B:$B,""))</f>
        <v/>
      </c>
      <c r="C1270" s="19" t="str">
        <f>IF($A1270="","",_xlfn.XLOOKUP($A1270,HC!$A:$A,HC!$E:$E,""))</f>
        <v/>
      </c>
      <c r="D1270" s="20" t="str">
        <f>IF($A1270="","",_xlfn.XLOOKUP($A1270,HC!$A:$A,HC!$D:$D,""))</f>
        <v/>
      </c>
      <c r="E1270" s="68" t="str">
        <f>IF(OR($A1270="",$AE$3=""),"",IFERROR(IF(ISBLANK(INDEX('Agents Shift'!$F:$S,MATCH($A1270,'Agents Shift'!$B:$B,0),$AE$3)),"",INDEX('Agents Shift'!$F:$S,MATCH($A1270,'Agents Shift'!$B:$B,0),$AE$3)),""))</f>
        <v/>
      </c>
      <c r="F1270" s="68" t="str">
        <f>IF(OR($A1270="",$AE$3=""),"",IFERROR(IF(ISBLANK(INDEX('Agents Shift'!$F:$S,MATCH($A1270,'Agents Shift'!$B:$B,0),$AE$3+1)),"",INDEX('Agents Shift'!$F:$S,MATCH($A1270,'Agents Shift'!$B:$B,0),$AE$3+1)),""))</f>
        <v/>
      </c>
      <c r="G1270" s="20" t="str">
        <f>IF($A1270="","",_xlfn.XLOOKUP($A1270,HC!$A:$A,HC!$C:$C,""))</f>
        <v/>
      </c>
      <c r="H1270" s="20" t="str">
        <f t="shared" si="247"/>
        <v/>
      </c>
      <c r="I1270" s="19" t="str">
        <f t="shared" si="248"/>
        <v/>
      </c>
      <c r="J1270" s="19" t="str">
        <f>IF(OR($A1270="",$H1270=""),"",IF($H1270="Not in Web Tool","Unmatched",_xlfn.XLOOKUP($H1270,'RAW Data'!$E:$E,'RAW Data'!$F:$F,"Unmapped")))</f>
        <v/>
      </c>
      <c r="K1270" s="19" t="str">
        <f t="shared" si="249"/>
        <v/>
      </c>
      <c r="M1270" s="21" t="str">
        <f t="shared" si="250"/>
        <v/>
      </c>
      <c r="N1270" s="21" t="str">
        <f t="shared" si="251"/>
        <v/>
      </c>
      <c r="P1270" s="22"/>
      <c r="Q1270" s="23">
        <v>1266</v>
      </c>
      <c r="R1270" s="23" t="str">
        <f>IF($C$3="Live Paste",IF($P1270="","",$P1270&amp;""),IF($AD$3="","",INDEX('Extraction History'!$A$3:$DT$9102,$Q1270,$AD$3)&amp;""))</f>
        <v/>
      </c>
      <c r="S1270" s="23">
        <f t="shared" si="258"/>
        <v>7593</v>
      </c>
      <c r="T1270" s="23" t="str">
        <f t="shared" si="252"/>
        <v/>
      </c>
      <c r="U1270" s="23" t="str">
        <f t="shared" si="253"/>
        <v/>
      </c>
      <c r="V1270" s="24" t="str">
        <f t="shared" si="254"/>
        <v/>
      </c>
      <c r="W1270" s="23">
        <f t="shared" si="259"/>
        <v>7594</v>
      </c>
      <c r="X1270" s="23" t="str">
        <f t="shared" si="255"/>
        <v/>
      </c>
      <c r="Y1270" s="23" t="str">
        <f t="shared" si="256"/>
        <v/>
      </c>
      <c r="Z1270" s="23" t="str">
        <f t="shared" si="257"/>
        <v/>
      </c>
      <c r="AA1270" s="25" t="str">
        <f>IF($U1270="","",IF(COUNTIF(HC!$C:$C,$U1270)&gt;0,"Y",IF(COUNTIF($U$5:$U1270,$U1270)=1,"N","dup")))</f>
        <v/>
      </c>
    </row>
    <row r="1271" spans="1:27" x14ac:dyDescent="0.3">
      <c r="A1271" s="19" t="str">
        <f>IF(INDEX('Agents Shift'!$B:$B,ROW())="","",INDEX('Agents Shift'!$B:$B,ROW()))</f>
        <v/>
      </c>
      <c r="B1271" s="20" t="str">
        <f>IF($A1271="","",_xlfn.XLOOKUP($A1271,HC!$A:$A,HC!$B:$B,""))</f>
        <v/>
      </c>
      <c r="C1271" s="19" t="str">
        <f>IF($A1271="","",_xlfn.XLOOKUP($A1271,HC!$A:$A,HC!$E:$E,""))</f>
        <v/>
      </c>
      <c r="D1271" s="20" t="str">
        <f>IF($A1271="","",_xlfn.XLOOKUP($A1271,HC!$A:$A,HC!$D:$D,""))</f>
        <v/>
      </c>
      <c r="E1271" s="68" t="str">
        <f>IF(OR($A1271="",$AE$3=""),"",IFERROR(IF(ISBLANK(INDEX('Agents Shift'!$F:$S,MATCH($A1271,'Agents Shift'!$B:$B,0),$AE$3)),"",INDEX('Agents Shift'!$F:$S,MATCH($A1271,'Agents Shift'!$B:$B,0),$AE$3)),""))</f>
        <v/>
      </c>
      <c r="F1271" s="68" t="str">
        <f>IF(OR($A1271="",$AE$3=""),"",IFERROR(IF(ISBLANK(INDEX('Agents Shift'!$F:$S,MATCH($A1271,'Agents Shift'!$B:$B,0),$AE$3+1)),"",INDEX('Agents Shift'!$F:$S,MATCH($A1271,'Agents Shift'!$B:$B,0),$AE$3+1)),""))</f>
        <v/>
      </c>
      <c r="G1271" s="20" t="str">
        <f>IF($A1271="","",_xlfn.XLOOKUP($A1271,HC!$A:$A,HC!$C:$C,""))</f>
        <v/>
      </c>
      <c r="H1271" s="20" t="str">
        <f t="shared" si="247"/>
        <v/>
      </c>
      <c r="I1271" s="19" t="str">
        <f t="shared" si="248"/>
        <v/>
      </c>
      <c r="J1271" s="19" t="str">
        <f>IF(OR($A1271="",$H1271=""),"",IF($H1271="Not in Web Tool","Unmatched",_xlfn.XLOOKUP($H1271,'RAW Data'!$E:$E,'RAW Data'!$F:$F,"Unmapped")))</f>
        <v/>
      </c>
      <c r="K1271" s="19" t="str">
        <f t="shared" si="249"/>
        <v/>
      </c>
      <c r="M1271" s="21" t="str">
        <f t="shared" si="250"/>
        <v/>
      </c>
      <c r="N1271" s="21" t="str">
        <f t="shared" si="251"/>
        <v/>
      </c>
      <c r="P1271" s="22"/>
      <c r="Q1271" s="23">
        <v>1267</v>
      </c>
      <c r="R1271" s="23" t="str">
        <f>IF($C$3="Live Paste",IF($P1271="","",$P1271&amp;""),IF($AD$3="","",INDEX('Extraction History'!$A$3:$DT$9102,$Q1271,$AD$3)&amp;""))</f>
        <v/>
      </c>
      <c r="S1271" s="23">
        <f t="shared" si="258"/>
        <v>7599</v>
      </c>
      <c r="T1271" s="23" t="str">
        <f t="shared" si="252"/>
        <v/>
      </c>
      <c r="U1271" s="23" t="str">
        <f t="shared" si="253"/>
        <v/>
      </c>
      <c r="V1271" s="24" t="str">
        <f t="shared" si="254"/>
        <v/>
      </c>
      <c r="W1271" s="23">
        <f t="shared" si="259"/>
        <v>7600</v>
      </c>
      <c r="X1271" s="23" t="str">
        <f t="shared" si="255"/>
        <v/>
      </c>
      <c r="Y1271" s="23" t="str">
        <f t="shared" si="256"/>
        <v/>
      </c>
      <c r="Z1271" s="23" t="str">
        <f t="shared" si="257"/>
        <v/>
      </c>
      <c r="AA1271" s="25" t="str">
        <f>IF($U1271="","",IF(COUNTIF(HC!$C:$C,$U1271)&gt;0,"Y",IF(COUNTIF($U$5:$U1271,$U1271)=1,"N","dup")))</f>
        <v/>
      </c>
    </row>
    <row r="1272" spans="1:27" x14ac:dyDescent="0.3">
      <c r="A1272" s="19" t="str">
        <f>IF(INDEX('Agents Shift'!$B:$B,ROW())="","",INDEX('Agents Shift'!$B:$B,ROW()))</f>
        <v/>
      </c>
      <c r="B1272" s="20" t="str">
        <f>IF($A1272="","",_xlfn.XLOOKUP($A1272,HC!$A:$A,HC!$B:$B,""))</f>
        <v/>
      </c>
      <c r="C1272" s="19" t="str">
        <f>IF($A1272="","",_xlfn.XLOOKUP($A1272,HC!$A:$A,HC!$E:$E,""))</f>
        <v/>
      </c>
      <c r="D1272" s="20" t="str">
        <f>IF($A1272="","",_xlfn.XLOOKUP($A1272,HC!$A:$A,HC!$D:$D,""))</f>
        <v/>
      </c>
      <c r="E1272" s="68" t="str">
        <f>IF(OR($A1272="",$AE$3=""),"",IFERROR(IF(ISBLANK(INDEX('Agents Shift'!$F:$S,MATCH($A1272,'Agents Shift'!$B:$B,0),$AE$3)),"",INDEX('Agents Shift'!$F:$S,MATCH($A1272,'Agents Shift'!$B:$B,0),$AE$3)),""))</f>
        <v/>
      </c>
      <c r="F1272" s="68" t="str">
        <f>IF(OR($A1272="",$AE$3=""),"",IFERROR(IF(ISBLANK(INDEX('Agents Shift'!$F:$S,MATCH($A1272,'Agents Shift'!$B:$B,0),$AE$3+1)),"",INDEX('Agents Shift'!$F:$S,MATCH($A1272,'Agents Shift'!$B:$B,0),$AE$3+1)),""))</f>
        <v/>
      </c>
      <c r="G1272" s="20" t="str">
        <f>IF($A1272="","",_xlfn.XLOOKUP($A1272,HC!$A:$A,HC!$C:$C,""))</f>
        <v/>
      </c>
      <c r="H1272" s="20" t="str">
        <f t="shared" si="247"/>
        <v/>
      </c>
      <c r="I1272" s="19" t="str">
        <f t="shared" si="248"/>
        <v/>
      </c>
      <c r="J1272" s="19" t="str">
        <f>IF(OR($A1272="",$H1272=""),"",IF($H1272="Not in Web Tool","Unmatched",_xlfn.XLOOKUP($H1272,'RAW Data'!$E:$E,'RAW Data'!$F:$F,"Unmapped")))</f>
        <v/>
      </c>
      <c r="K1272" s="19" t="str">
        <f t="shared" si="249"/>
        <v/>
      </c>
      <c r="M1272" s="21" t="str">
        <f t="shared" si="250"/>
        <v/>
      </c>
      <c r="N1272" s="21" t="str">
        <f t="shared" si="251"/>
        <v/>
      </c>
      <c r="P1272" s="22"/>
      <c r="Q1272" s="23">
        <v>1268</v>
      </c>
      <c r="R1272" s="23" t="str">
        <f>IF($C$3="Live Paste",IF($P1272="","",$P1272&amp;""),IF($AD$3="","",INDEX('Extraction History'!$A$3:$DT$9102,$Q1272,$AD$3)&amp;""))</f>
        <v/>
      </c>
      <c r="S1272" s="23">
        <f t="shared" si="258"/>
        <v>7605</v>
      </c>
      <c r="T1272" s="23" t="str">
        <f t="shared" si="252"/>
        <v/>
      </c>
      <c r="U1272" s="23" t="str">
        <f t="shared" si="253"/>
        <v/>
      </c>
      <c r="V1272" s="24" t="str">
        <f t="shared" si="254"/>
        <v/>
      </c>
      <c r="W1272" s="23">
        <f t="shared" si="259"/>
        <v>7606</v>
      </c>
      <c r="X1272" s="23" t="str">
        <f t="shared" si="255"/>
        <v/>
      </c>
      <c r="Y1272" s="23" t="str">
        <f t="shared" si="256"/>
        <v/>
      </c>
      <c r="Z1272" s="23" t="str">
        <f t="shared" si="257"/>
        <v/>
      </c>
      <c r="AA1272" s="25" t="str">
        <f>IF($U1272="","",IF(COUNTIF(HC!$C:$C,$U1272)&gt;0,"Y",IF(COUNTIF($U$5:$U1272,$U1272)=1,"N","dup")))</f>
        <v/>
      </c>
    </row>
    <row r="1273" spans="1:27" x14ac:dyDescent="0.3">
      <c r="A1273" s="19" t="str">
        <f>IF(INDEX('Agents Shift'!$B:$B,ROW())="","",INDEX('Agents Shift'!$B:$B,ROW()))</f>
        <v/>
      </c>
      <c r="B1273" s="20" t="str">
        <f>IF($A1273="","",_xlfn.XLOOKUP($A1273,HC!$A:$A,HC!$B:$B,""))</f>
        <v/>
      </c>
      <c r="C1273" s="19" t="str">
        <f>IF($A1273="","",_xlfn.XLOOKUP($A1273,HC!$A:$A,HC!$E:$E,""))</f>
        <v/>
      </c>
      <c r="D1273" s="20" t="str">
        <f>IF($A1273="","",_xlfn.XLOOKUP($A1273,HC!$A:$A,HC!$D:$D,""))</f>
        <v/>
      </c>
      <c r="E1273" s="68" t="str">
        <f>IF(OR($A1273="",$AE$3=""),"",IFERROR(IF(ISBLANK(INDEX('Agents Shift'!$F:$S,MATCH($A1273,'Agents Shift'!$B:$B,0),$AE$3)),"",INDEX('Agents Shift'!$F:$S,MATCH($A1273,'Agents Shift'!$B:$B,0),$AE$3)),""))</f>
        <v/>
      </c>
      <c r="F1273" s="68" t="str">
        <f>IF(OR($A1273="",$AE$3=""),"",IFERROR(IF(ISBLANK(INDEX('Agents Shift'!$F:$S,MATCH($A1273,'Agents Shift'!$B:$B,0),$AE$3+1)),"",INDEX('Agents Shift'!$F:$S,MATCH($A1273,'Agents Shift'!$B:$B,0),$AE$3+1)),""))</f>
        <v/>
      </c>
      <c r="G1273" s="20" t="str">
        <f>IF($A1273="","",_xlfn.XLOOKUP($A1273,HC!$A:$A,HC!$C:$C,""))</f>
        <v/>
      </c>
      <c r="H1273" s="20" t="str">
        <f t="shared" si="247"/>
        <v/>
      </c>
      <c r="I1273" s="19" t="str">
        <f t="shared" si="248"/>
        <v/>
      </c>
      <c r="J1273" s="19" t="str">
        <f>IF(OR($A1273="",$H1273=""),"",IF($H1273="Not in Web Tool","Unmatched",_xlfn.XLOOKUP($H1273,'RAW Data'!$E:$E,'RAW Data'!$F:$F,"Unmapped")))</f>
        <v/>
      </c>
      <c r="K1273" s="19" t="str">
        <f t="shared" si="249"/>
        <v/>
      </c>
      <c r="M1273" s="21" t="str">
        <f t="shared" si="250"/>
        <v/>
      </c>
      <c r="N1273" s="21" t="str">
        <f t="shared" si="251"/>
        <v/>
      </c>
      <c r="P1273" s="22"/>
      <c r="Q1273" s="23">
        <v>1269</v>
      </c>
      <c r="R1273" s="23" t="str">
        <f>IF($C$3="Live Paste",IF($P1273="","",$P1273&amp;""),IF($AD$3="","",INDEX('Extraction History'!$A$3:$DT$9102,$Q1273,$AD$3)&amp;""))</f>
        <v/>
      </c>
      <c r="S1273" s="23">
        <f t="shared" si="258"/>
        <v>7611</v>
      </c>
      <c r="T1273" s="23" t="str">
        <f t="shared" si="252"/>
        <v/>
      </c>
      <c r="U1273" s="23" t="str">
        <f t="shared" si="253"/>
        <v/>
      </c>
      <c r="V1273" s="24" t="str">
        <f t="shared" si="254"/>
        <v/>
      </c>
      <c r="W1273" s="23">
        <f t="shared" si="259"/>
        <v>7612</v>
      </c>
      <c r="X1273" s="23" t="str">
        <f t="shared" si="255"/>
        <v/>
      </c>
      <c r="Y1273" s="23" t="str">
        <f t="shared" si="256"/>
        <v/>
      </c>
      <c r="Z1273" s="23" t="str">
        <f t="shared" si="257"/>
        <v/>
      </c>
      <c r="AA1273" s="25" t="str">
        <f>IF($U1273="","",IF(COUNTIF(HC!$C:$C,$U1273)&gt;0,"Y",IF(COUNTIF($U$5:$U1273,$U1273)=1,"N","dup")))</f>
        <v/>
      </c>
    </row>
    <row r="1274" spans="1:27" x14ac:dyDescent="0.3">
      <c r="A1274" s="19" t="str">
        <f>IF(INDEX('Agents Shift'!$B:$B,ROW())="","",INDEX('Agents Shift'!$B:$B,ROW()))</f>
        <v/>
      </c>
      <c r="B1274" s="20" t="str">
        <f>IF($A1274="","",_xlfn.XLOOKUP($A1274,HC!$A:$A,HC!$B:$B,""))</f>
        <v/>
      </c>
      <c r="C1274" s="19" t="str">
        <f>IF($A1274="","",_xlfn.XLOOKUP($A1274,HC!$A:$A,HC!$E:$E,""))</f>
        <v/>
      </c>
      <c r="D1274" s="20" t="str">
        <f>IF($A1274="","",_xlfn.XLOOKUP($A1274,HC!$A:$A,HC!$D:$D,""))</f>
        <v/>
      </c>
      <c r="E1274" s="68" t="str">
        <f>IF(OR($A1274="",$AE$3=""),"",IFERROR(IF(ISBLANK(INDEX('Agents Shift'!$F:$S,MATCH($A1274,'Agents Shift'!$B:$B,0),$AE$3)),"",INDEX('Agents Shift'!$F:$S,MATCH($A1274,'Agents Shift'!$B:$B,0),$AE$3)),""))</f>
        <v/>
      </c>
      <c r="F1274" s="68" t="str">
        <f>IF(OR($A1274="",$AE$3=""),"",IFERROR(IF(ISBLANK(INDEX('Agents Shift'!$F:$S,MATCH($A1274,'Agents Shift'!$B:$B,0),$AE$3+1)),"",INDEX('Agents Shift'!$F:$S,MATCH($A1274,'Agents Shift'!$B:$B,0),$AE$3+1)),""))</f>
        <v/>
      </c>
      <c r="G1274" s="20" t="str">
        <f>IF($A1274="","",_xlfn.XLOOKUP($A1274,HC!$A:$A,HC!$C:$C,""))</f>
        <v/>
      </c>
      <c r="H1274" s="20" t="str">
        <f t="shared" si="247"/>
        <v/>
      </c>
      <c r="I1274" s="19" t="str">
        <f t="shared" si="248"/>
        <v/>
      </c>
      <c r="J1274" s="19" t="str">
        <f>IF(OR($A1274="",$H1274=""),"",IF($H1274="Not in Web Tool","Unmatched",_xlfn.XLOOKUP($H1274,'RAW Data'!$E:$E,'RAW Data'!$F:$F,"Unmapped")))</f>
        <v/>
      </c>
      <c r="K1274" s="19" t="str">
        <f t="shared" si="249"/>
        <v/>
      </c>
      <c r="M1274" s="21" t="str">
        <f t="shared" si="250"/>
        <v/>
      </c>
      <c r="N1274" s="21" t="str">
        <f t="shared" si="251"/>
        <v/>
      </c>
      <c r="P1274" s="22"/>
      <c r="Q1274" s="23">
        <v>1270</v>
      </c>
      <c r="R1274" s="23" t="str">
        <f>IF($C$3="Live Paste",IF($P1274="","",$P1274&amp;""),IF($AD$3="","",INDEX('Extraction History'!$A$3:$DT$9102,$Q1274,$AD$3)&amp;""))</f>
        <v/>
      </c>
      <c r="S1274" s="23">
        <f t="shared" si="258"/>
        <v>7617</v>
      </c>
      <c r="T1274" s="23" t="str">
        <f t="shared" si="252"/>
        <v/>
      </c>
      <c r="U1274" s="23" t="str">
        <f t="shared" si="253"/>
        <v/>
      </c>
      <c r="V1274" s="24" t="str">
        <f t="shared" si="254"/>
        <v/>
      </c>
      <c r="W1274" s="23">
        <f t="shared" si="259"/>
        <v>7618</v>
      </c>
      <c r="X1274" s="23" t="str">
        <f t="shared" si="255"/>
        <v/>
      </c>
      <c r="Y1274" s="23" t="str">
        <f t="shared" si="256"/>
        <v/>
      </c>
      <c r="Z1274" s="23" t="str">
        <f t="shared" si="257"/>
        <v/>
      </c>
      <c r="AA1274" s="25" t="str">
        <f>IF($U1274="","",IF(COUNTIF(HC!$C:$C,$U1274)&gt;0,"Y",IF(COUNTIF($U$5:$U1274,$U1274)=1,"N","dup")))</f>
        <v/>
      </c>
    </row>
    <row r="1275" spans="1:27" x14ac:dyDescent="0.3">
      <c r="A1275" s="19" t="str">
        <f>IF(INDEX('Agents Shift'!$B:$B,ROW())="","",INDEX('Agents Shift'!$B:$B,ROW()))</f>
        <v/>
      </c>
      <c r="B1275" s="20" t="str">
        <f>IF($A1275="","",_xlfn.XLOOKUP($A1275,HC!$A:$A,HC!$B:$B,""))</f>
        <v/>
      </c>
      <c r="C1275" s="19" t="str">
        <f>IF($A1275="","",_xlfn.XLOOKUP($A1275,HC!$A:$A,HC!$E:$E,""))</f>
        <v/>
      </c>
      <c r="D1275" s="20" t="str">
        <f>IF($A1275="","",_xlfn.XLOOKUP($A1275,HC!$A:$A,HC!$D:$D,""))</f>
        <v/>
      </c>
      <c r="E1275" s="68" t="str">
        <f>IF(OR($A1275="",$AE$3=""),"",IFERROR(IF(ISBLANK(INDEX('Agents Shift'!$F:$S,MATCH($A1275,'Agents Shift'!$B:$B,0),$AE$3)),"",INDEX('Agents Shift'!$F:$S,MATCH($A1275,'Agents Shift'!$B:$B,0),$AE$3)),""))</f>
        <v/>
      </c>
      <c r="F1275" s="68" t="str">
        <f>IF(OR($A1275="",$AE$3=""),"",IFERROR(IF(ISBLANK(INDEX('Agents Shift'!$F:$S,MATCH($A1275,'Agents Shift'!$B:$B,0),$AE$3+1)),"",INDEX('Agents Shift'!$F:$S,MATCH($A1275,'Agents Shift'!$B:$B,0),$AE$3+1)),""))</f>
        <v/>
      </c>
      <c r="G1275" s="20" t="str">
        <f>IF($A1275="","",_xlfn.XLOOKUP($A1275,HC!$A:$A,HC!$C:$C,""))</f>
        <v/>
      </c>
      <c r="H1275" s="20" t="str">
        <f t="shared" si="247"/>
        <v/>
      </c>
      <c r="I1275" s="19" t="str">
        <f t="shared" si="248"/>
        <v/>
      </c>
      <c r="J1275" s="19" t="str">
        <f>IF(OR($A1275="",$H1275=""),"",IF($H1275="Not in Web Tool","Unmatched",_xlfn.XLOOKUP($H1275,'RAW Data'!$E:$E,'RAW Data'!$F:$F,"Unmapped")))</f>
        <v/>
      </c>
      <c r="K1275" s="19" t="str">
        <f t="shared" si="249"/>
        <v/>
      </c>
      <c r="M1275" s="21" t="str">
        <f t="shared" si="250"/>
        <v/>
      </c>
      <c r="N1275" s="21" t="str">
        <f t="shared" si="251"/>
        <v/>
      </c>
      <c r="P1275" s="22"/>
      <c r="Q1275" s="23">
        <v>1271</v>
      </c>
      <c r="R1275" s="23" t="str">
        <f>IF($C$3="Live Paste",IF($P1275="","",$P1275&amp;""),IF($AD$3="","",INDEX('Extraction History'!$A$3:$DT$9102,$Q1275,$AD$3)&amp;""))</f>
        <v/>
      </c>
      <c r="S1275" s="23">
        <f t="shared" si="258"/>
        <v>7623</v>
      </c>
      <c r="T1275" s="23" t="str">
        <f t="shared" si="252"/>
        <v/>
      </c>
      <c r="U1275" s="23" t="str">
        <f t="shared" si="253"/>
        <v/>
      </c>
      <c r="V1275" s="24" t="str">
        <f t="shared" si="254"/>
        <v/>
      </c>
      <c r="W1275" s="23">
        <f t="shared" si="259"/>
        <v>7624</v>
      </c>
      <c r="X1275" s="23" t="str">
        <f t="shared" si="255"/>
        <v/>
      </c>
      <c r="Y1275" s="23" t="str">
        <f t="shared" si="256"/>
        <v/>
      </c>
      <c r="Z1275" s="23" t="str">
        <f t="shared" si="257"/>
        <v/>
      </c>
      <c r="AA1275" s="25" t="str">
        <f>IF($U1275="","",IF(COUNTIF(HC!$C:$C,$U1275)&gt;0,"Y",IF(COUNTIF($U$5:$U1275,$U1275)=1,"N","dup")))</f>
        <v/>
      </c>
    </row>
    <row r="1276" spans="1:27" x14ac:dyDescent="0.3">
      <c r="A1276" s="19" t="str">
        <f>IF(INDEX('Agents Shift'!$B:$B,ROW())="","",INDEX('Agents Shift'!$B:$B,ROW()))</f>
        <v/>
      </c>
      <c r="B1276" s="20" t="str">
        <f>IF($A1276="","",_xlfn.XLOOKUP($A1276,HC!$A:$A,HC!$B:$B,""))</f>
        <v/>
      </c>
      <c r="C1276" s="19" t="str">
        <f>IF($A1276="","",_xlfn.XLOOKUP($A1276,HC!$A:$A,HC!$E:$E,""))</f>
        <v/>
      </c>
      <c r="D1276" s="20" t="str">
        <f>IF($A1276="","",_xlfn.XLOOKUP($A1276,HC!$A:$A,HC!$D:$D,""))</f>
        <v/>
      </c>
      <c r="E1276" s="68" t="str">
        <f>IF(OR($A1276="",$AE$3=""),"",IFERROR(IF(ISBLANK(INDEX('Agents Shift'!$F:$S,MATCH($A1276,'Agents Shift'!$B:$B,0),$AE$3)),"",INDEX('Agents Shift'!$F:$S,MATCH($A1276,'Agents Shift'!$B:$B,0),$AE$3)),""))</f>
        <v/>
      </c>
      <c r="F1276" s="68" t="str">
        <f>IF(OR($A1276="",$AE$3=""),"",IFERROR(IF(ISBLANK(INDEX('Agents Shift'!$F:$S,MATCH($A1276,'Agents Shift'!$B:$B,0),$AE$3+1)),"",INDEX('Agents Shift'!$F:$S,MATCH($A1276,'Agents Shift'!$B:$B,0),$AE$3+1)),""))</f>
        <v/>
      </c>
      <c r="G1276" s="20" t="str">
        <f>IF($A1276="","",_xlfn.XLOOKUP($A1276,HC!$A:$A,HC!$C:$C,""))</f>
        <v/>
      </c>
      <c r="H1276" s="20" t="str">
        <f t="shared" si="247"/>
        <v/>
      </c>
      <c r="I1276" s="19" t="str">
        <f t="shared" si="248"/>
        <v/>
      </c>
      <c r="J1276" s="19" t="str">
        <f>IF(OR($A1276="",$H1276=""),"",IF($H1276="Not in Web Tool","Unmatched",_xlfn.XLOOKUP($H1276,'RAW Data'!$E:$E,'RAW Data'!$F:$F,"Unmapped")))</f>
        <v/>
      </c>
      <c r="K1276" s="19" t="str">
        <f t="shared" si="249"/>
        <v/>
      </c>
      <c r="M1276" s="21" t="str">
        <f t="shared" si="250"/>
        <v/>
      </c>
      <c r="N1276" s="21" t="str">
        <f t="shared" si="251"/>
        <v/>
      </c>
      <c r="P1276" s="22"/>
      <c r="Q1276" s="23">
        <v>1272</v>
      </c>
      <c r="R1276" s="23" t="str">
        <f>IF($C$3="Live Paste",IF($P1276="","",$P1276&amp;""),IF($AD$3="","",INDEX('Extraction History'!$A$3:$DT$9102,$Q1276,$AD$3)&amp;""))</f>
        <v/>
      </c>
      <c r="S1276" s="23">
        <f t="shared" si="258"/>
        <v>7629</v>
      </c>
      <c r="T1276" s="23" t="str">
        <f t="shared" si="252"/>
        <v/>
      </c>
      <c r="U1276" s="23" t="str">
        <f t="shared" si="253"/>
        <v/>
      </c>
      <c r="V1276" s="24" t="str">
        <f t="shared" si="254"/>
        <v/>
      </c>
      <c r="W1276" s="23">
        <f t="shared" si="259"/>
        <v>7630</v>
      </c>
      <c r="X1276" s="23" t="str">
        <f t="shared" si="255"/>
        <v/>
      </c>
      <c r="Y1276" s="23" t="str">
        <f t="shared" si="256"/>
        <v/>
      </c>
      <c r="Z1276" s="23" t="str">
        <f t="shared" si="257"/>
        <v/>
      </c>
      <c r="AA1276" s="25" t="str">
        <f>IF($U1276="","",IF(COUNTIF(HC!$C:$C,$U1276)&gt;0,"Y",IF(COUNTIF($U$5:$U1276,$U1276)=1,"N","dup")))</f>
        <v/>
      </c>
    </row>
    <row r="1277" spans="1:27" x14ac:dyDescent="0.3">
      <c r="A1277" s="19" t="str">
        <f>IF(INDEX('Agents Shift'!$B:$B,ROW())="","",INDEX('Agents Shift'!$B:$B,ROW()))</f>
        <v/>
      </c>
      <c r="B1277" s="20" t="str">
        <f>IF($A1277="","",_xlfn.XLOOKUP($A1277,HC!$A:$A,HC!$B:$B,""))</f>
        <v/>
      </c>
      <c r="C1277" s="19" t="str">
        <f>IF($A1277="","",_xlfn.XLOOKUP($A1277,HC!$A:$A,HC!$E:$E,""))</f>
        <v/>
      </c>
      <c r="D1277" s="20" t="str">
        <f>IF($A1277="","",_xlfn.XLOOKUP($A1277,HC!$A:$A,HC!$D:$D,""))</f>
        <v/>
      </c>
      <c r="E1277" s="68" t="str">
        <f>IF(OR($A1277="",$AE$3=""),"",IFERROR(IF(ISBLANK(INDEX('Agents Shift'!$F:$S,MATCH($A1277,'Agents Shift'!$B:$B,0),$AE$3)),"",INDEX('Agents Shift'!$F:$S,MATCH($A1277,'Agents Shift'!$B:$B,0),$AE$3)),""))</f>
        <v/>
      </c>
      <c r="F1277" s="68" t="str">
        <f>IF(OR($A1277="",$AE$3=""),"",IFERROR(IF(ISBLANK(INDEX('Agents Shift'!$F:$S,MATCH($A1277,'Agents Shift'!$B:$B,0),$AE$3+1)),"",INDEX('Agents Shift'!$F:$S,MATCH($A1277,'Agents Shift'!$B:$B,0),$AE$3+1)),""))</f>
        <v/>
      </c>
      <c r="G1277" s="20" t="str">
        <f>IF($A1277="","",_xlfn.XLOOKUP($A1277,HC!$A:$A,HC!$C:$C,""))</f>
        <v/>
      </c>
      <c r="H1277" s="20" t="str">
        <f t="shared" si="247"/>
        <v/>
      </c>
      <c r="I1277" s="19" t="str">
        <f t="shared" si="248"/>
        <v/>
      </c>
      <c r="J1277" s="19" t="str">
        <f>IF(OR($A1277="",$H1277=""),"",IF($H1277="Not in Web Tool","Unmatched",_xlfn.XLOOKUP($H1277,'RAW Data'!$E:$E,'RAW Data'!$F:$F,"Unmapped")))</f>
        <v/>
      </c>
      <c r="K1277" s="19" t="str">
        <f t="shared" si="249"/>
        <v/>
      </c>
      <c r="M1277" s="21" t="str">
        <f t="shared" si="250"/>
        <v/>
      </c>
      <c r="N1277" s="21" t="str">
        <f t="shared" si="251"/>
        <v/>
      </c>
      <c r="P1277" s="22"/>
      <c r="Q1277" s="23">
        <v>1273</v>
      </c>
      <c r="R1277" s="23" t="str">
        <f>IF($C$3="Live Paste",IF($P1277="","",$P1277&amp;""),IF($AD$3="","",INDEX('Extraction History'!$A$3:$DT$9102,$Q1277,$AD$3)&amp;""))</f>
        <v/>
      </c>
      <c r="S1277" s="23">
        <f t="shared" si="258"/>
        <v>7635</v>
      </c>
      <c r="T1277" s="23" t="str">
        <f t="shared" si="252"/>
        <v/>
      </c>
      <c r="U1277" s="23" t="str">
        <f t="shared" si="253"/>
        <v/>
      </c>
      <c r="V1277" s="24" t="str">
        <f t="shared" si="254"/>
        <v/>
      </c>
      <c r="W1277" s="23">
        <f t="shared" si="259"/>
        <v>7636</v>
      </c>
      <c r="X1277" s="23" t="str">
        <f t="shared" si="255"/>
        <v/>
      </c>
      <c r="Y1277" s="23" t="str">
        <f t="shared" si="256"/>
        <v/>
      </c>
      <c r="Z1277" s="23" t="str">
        <f t="shared" si="257"/>
        <v/>
      </c>
      <c r="AA1277" s="25" t="str">
        <f>IF($U1277="","",IF(COUNTIF(HC!$C:$C,$U1277)&gt;0,"Y",IF(COUNTIF($U$5:$U1277,$U1277)=1,"N","dup")))</f>
        <v/>
      </c>
    </row>
    <row r="1278" spans="1:27" x14ac:dyDescent="0.3">
      <c r="A1278" s="19" t="str">
        <f>IF(INDEX('Agents Shift'!$B:$B,ROW())="","",INDEX('Agents Shift'!$B:$B,ROW()))</f>
        <v/>
      </c>
      <c r="B1278" s="20" t="str">
        <f>IF($A1278="","",_xlfn.XLOOKUP($A1278,HC!$A:$A,HC!$B:$B,""))</f>
        <v/>
      </c>
      <c r="C1278" s="19" t="str">
        <f>IF($A1278="","",_xlfn.XLOOKUP($A1278,HC!$A:$A,HC!$E:$E,""))</f>
        <v/>
      </c>
      <c r="D1278" s="20" t="str">
        <f>IF($A1278="","",_xlfn.XLOOKUP($A1278,HC!$A:$A,HC!$D:$D,""))</f>
        <v/>
      </c>
      <c r="E1278" s="68" t="str">
        <f>IF(OR($A1278="",$AE$3=""),"",IFERROR(IF(ISBLANK(INDEX('Agents Shift'!$F:$S,MATCH($A1278,'Agents Shift'!$B:$B,0),$AE$3)),"",INDEX('Agents Shift'!$F:$S,MATCH($A1278,'Agents Shift'!$B:$B,0),$AE$3)),""))</f>
        <v/>
      </c>
      <c r="F1278" s="68" t="str">
        <f>IF(OR($A1278="",$AE$3=""),"",IFERROR(IF(ISBLANK(INDEX('Agents Shift'!$F:$S,MATCH($A1278,'Agents Shift'!$B:$B,0),$AE$3+1)),"",INDEX('Agents Shift'!$F:$S,MATCH($A1278,'Agents Shift'!$B:$B,0),$AE$3+1)),""))</f>
        <v/>
      </c>
      <c r="G1278" s="20" t="str">
        <f>IF($A1278="","",_xlfn.XLOOKUP($A1278,HC!$A:$A,HC!$C:$C,""))</f>
        <v/>
      </c>
      <c r="H1278" s="20" t="str">
        <f t="shared" si="247"/>
        <v/>
      </c>
      <c r="I1278" s="19" t="str">
        <f t="shared" si="248"/>
        <v/>
      </c>
      <c r="J1278" s="19" t="str">
        <f>IF(OR($A1278="",$H1278=""),"",IF($H1278="Not in Web Tool","Unmatched",_xlfn.XLOOKUP($H1278,'RAW Data'!$E:$E,'RAW Data'!$F:$F,"Unmapped")))</f>
        <v/>
      </c>
      <c r="K1278" s="19" t="str">
        <f t="shared" si="249"/>
        <v/>
      </c>
      <c r="M1278" s="21" t="str">
        <f t="shared" si="250"/>
        <v/>
      </c>
      <c r="N1278" s="21" t="str">
        <f t="shared" si="251"/>
        <v/>
      </c>
      <c r="P1278" s="22"/>
      <c r="Q1278" s="23">
        <v>1274</v>
      </c>
      <c r="R1278" s="23" t="str">
        <f>IF($C$3="Live Paste",IF($P1278="","",$P1278&amp;""),IF($AD$3="","",INDEX('Extraction History'!$A$3:$DT$9102,$Q1278,$AD$3)&amp;""))</f>
        <v/>
      </c>
      <c r="S1278" s="23">
        <f t="shared" si="258"/>
        <v>7641</v>
      </c>
      <c r="T1278" s="23" t="str">
        <f t="shared" si="252"/>
        <v/>
      </c>
      <c r="U1278" s="23" t="str">
        <f t="shared" si="253"/>
        <v/>
      </c>
      <c r="V1278" s="24" t="str">
        <f t="shared" si="254"/>
        <v/>
      </c>
      <c r="W1278" s="23">
        <f t="shared" si="259"/>
        <v>7642</v>
      </c>
      <c r="X1278" s="23" t="str">
        <f t="shared" si="255"/>
        <v/>
      </c>
      <c r="Y1278" s="23" t="str">
        <f t="shared" si="256"/>
        <v/>
      </c>
      <c r="Z1278" s="23" t="str">
        <f t="shared" si="257"/>
        <v/>
      </c>
      <c r="AA1278" s="25" t="str">
        <f>IF($U1278="","",IF(COUNTIF(HC!$C:$C,$U1278)&gt;0,"Y",IF(COUNTIF($U$5:$U1278,$U1278)=1,"N","dup")))</f>
        <v/>
      </c>
    </row>
    <row r="1279" spans="1:27" x14ac:dyDescent="0.3">
      <c r="A1279" s="19" t="str">
        <f>IF(INDEX('Agents Shift'!$B:$B,ROW())="","",INDEX('Agents Shift'!$B:$B,ROW()))</f>
        <v/>
      </c>
      <c r="B1279" s="20" t="str">
        <f>IF($A1279="","",_xlfn.XLOOKUP($A1279,HC!$A:$A,HC!$B:$B,""))</f>
        <v/>
      </c>
      <c r="C1279" s="19" t="str">
        <f>IF($A1279="","",_xlfn.XLOOKUP($A1279,HC!$A:$A,HC!$E:$E,""))</f>
        <v/>
      </c>
      <c r="D1279" s="20" t="str">
        <f>IF($A1279="","",_xlfn.XLOOKUP($A1279,HC!$A:$A,HC!$D:$D,""))</f>
        <v/>
      </c>
      <c r="E1279" s="68" t="str">
        <f>IF(OR($A1279="",$AE$3=""),"",IFERROR(IF(ISBLANK(INDEX('Agents Shift'!$F:$S,MATCH($A1279,'Agents Shift'!$B:$B,0),$AE$3)),"",INDEX('Agents Shift'!$F:$S,MATCH($A1279,'Agents Shift'!$B:$B,0),$AE$3)),""))</f>
        <v/>
      </c>
      <c r="F1279" s="68" t="str">
        <f>IF(OR($A1279="",$AE$3=""),"",IFERROR(IF(ISBLANK(INDEX('Agents Shift'!$F:$S,MATCH($A1279,'Agents Shift'!$B:$B,0),$AE$3+1)),"",INDEX('Agents Shift'!$F:$S,MATCH($A1279,'Agents Shift'!$B:$B,0),$AE$3+1)),""))</f>
        <v/>
      </c>
      <c r="G1279" s="20" t="str">
        <f>IF($A1279="","",_xlfn.XLOOKUP($A1279,HC!$A:$A,HC!$C:$C,""))</f>
        <v/>
      </c>
      <c r="H1279" s="20" t="str">
        <f t="shared" si="247"/>
        <v/>
      </c>
      <c r="I1279" s="19" t="str">
        <f t="shared" si="248"/>
        <v/>
      </c>
      <c r="J1279" s="19" t="str">
        <f>IF(OR($A1279="",$H1279=""),"",IF($H1279="Not in Web Tool","Unmatched",_xlfn.XLOOKUP($H1279,'RAW Data'!$E:$E,'RAW Data'!$F:$F,"Unmapped")))</f>
        <v/>
      </c>
      <c r="K1279" s="19" t="str">
        <f t="shared" si="249"/>
        <v/>
      </c>
      <c r="M1279" s="21" t="str">
        <f t="shared" si="250"/>
        <v/>
      </c>
      <c r="N1279" s="21" t="str">
        <f t="shared" si="251"/>
        <v/>
      </c>
      <c r="P1279" s="22"/>
      <c r="Q1279" s="23">
        <v>1275</v>
      </c>
      <c r="R1279" s="23" t="str">
        <f>IF($C$3="Live Paste",IF($P1279="","",$P1279&amp;""),IF($AD$3="","",INDEX('Extraction History'!$A$3:$DT$9102,$Q1279,$AD$3)&amp;""))</f>
        <v/>
      </c>
      <c r="S1279" s="23">
        <f t="shared" si="258"/>
        <v>7647</v>
      </c>
      <c r="T1279" s="23" t="str">
        <f t="shared" si="252"/>
        <v/>
      </c>
      <c r="U1279" s="23" t="str">
        <f t="shared" si="253"/>
        <v/>
      </c>
      <c r="V1279" s="24" t="str">
        <f t="shared" si="254"/>
        <v/>
      </c>
      <c r="W1279" s="23">
        <f t="shared" si="259"/>
        <v>7648</v>
      </c>
      <c r="X1279" s="23" t="str">
        <f t="shared" si="255"/>
        <v/>
      </c>
      <c r="Y1279" s="23" t="str">
        <f t="shared" si="256"/>
        <v/>
      </c>
      <c r="Z1279" s="23" t="str">
        <f t="shared" si="257"/>
        <v/>
      </c>
      <c r="AA1279" s="25" t="str">
        <f>IF($U1279="","",IF(COUNTIF(HC!$C:$C,$U1279)&gt;0,"Y",IF(COUNTIF($U$5:$U1279,$U1279)=1,"N","dup")))</f>
        <v/>
      </c>
    </row>
    <row r="1280" spans="1:27" x14ac:dyDescent="0.3">
      <c r="A1280" s="19" t="str">
        <f>IF(INDEX('Agents Shift'!$B:$B,ROW())="","",INDEX('Agents Shift'!$B:$B,ROW()))</f>
        <v/>
      </c>
      <c r="B1280" s="20" t="str">
        <f>IF($A1280="","",_xlfn.XLOOKUP($A1280,HC!$A:$A,HC!$B:$B,""))</f>
        <v/>
      </c>
      <c r="C1280" s="19" t="str">
        <f>IF($A1280="","",_xlfn.XLOOKUP($A1280,HC!$A:$A,HC!$E:$E,""))</f>
        <v/>
      </c>
      <c r="D1280" s="20" t="str">
        <f>IF($A1280="","",_xlfn.XLOOKUP($A1280,HC!$A:$A,HC!$D:$D,""))</f>
        <v/>
      </c>
      <c r="E1280" s="68" t="str">
        <f>IF(OR($A1280="",$AE$3=""),"",IFERROR(IF(ISBLANK(INDEX('Agents Shift'!$F:$S,MATCH($A1280,'Agents Shift'!$B:$B,0),$AE$3)),"",INDEX('Agents Shift'!$F:$S,MATCH($A1280,'Agents Shift'!$B:$B,0),$AE$3)),""))</f>
        <v/>
      </c>
      <c r="F1280" s="68" t="str">
        <f>IF(OR($A1280="",$AE$3=""),"",IFERROR(IF(ISBLANK(INDEX('Agents Shift'!$F:$S,MATCH($A1280,'Agents Shift'!$B:$B,0),$AE$3+1)),"",INDEX('Agents Shift'!$F:$S,MATCH($A1280,'Agents Shift'!$B:$B,0),$AE$3+1)),""))</f>
        <v/>
      </c>
      <c r="G1280" s="20" t="str">
        <f>IF($A1280="","",_xlfn.XLOOKUP($A1280,HC!$A:$A,HC!$C:$C,""))</f>
        <v/>
      </c>
      <c r="H1280" s="20" t="str">
        <f t="shared" si="247"/>
        <v/>
      </c>
      <c r="I1280" s="19" t="str">
        <f t="shared" si="248"/>
        <v/>
      </c>
      <c r="J1280" s="19" t="str">
        <f>IF(OR($A1280="",$H1280=""),"",IF($H1280="Not in Web Tool","Unmatched",_xlfn.XLOOKUP($H1280,'RAW Data'!$E:$E,'RAW Data'!$F:$F,"Unmapped")))</f>
        <v/>
      </c>
      <c r="K1280" s="19" t="str">
        <f t="shared" si="249"/>
        <v/>
      </c>
      <c r="M1280" s="21" t="str">
        <f t="shared" si="250"/>
        <v/>
      </c>
      <c r="N1280" s="21" t="str">
        <f t="shared" si="251"/>
        <v/>
      </c>
      <c r="P1280" s="22"/>
      <c r="Q1280" s="23">
        <v>1276</v>
      </c>
      <c r="R1280" s="23" t="str">
        <f>IF($C$3="Live Paste",IF($P1280="","",$P1280&amp;""),IF($AD$3="","",INDEX('Extraction History'!$A$3:$DT$9102,$Q1280,$AD$3)&amp;""))</f>
        <v/>
      </c>
      <c r="S1280" s="23">
        <f t="shared" si="258"/>
        <v>7653</v>
      </c>
      <c r="T1280" s="23" t="str">
        <f t="shared" si="252"/>
        <v/>
      </c>
      <c r="U1280" s="23" t="str">
        <f t="shared" si="253"/>
        <v/>
      </c>
      <c r="V1280" s="24" t="str">
        <f t="shared" si="254"/>
        <v/>
      </c>
      <c r="W1280" s="23">
        <f t="shared" si="259"/>
        <v>7654</v>
      </c>
      <c r="X1280" s="23" t="str">
        <f t="shared" si="255"/>
        <v/>
      </c>
      <c r="Y1280" s="23" t="str">
        <f t="shared" si="256"/>
        <v/>
      </c>
      <c r="Z1280" s="23" t="str">
        <f t="shared" si="257"/>
        <v/>
      </c>
      <c r="AA1280" s="25" t="str">
        <f>IF($U1280="","",IF(COUNTIF(HC!$C:$C,$U1280)&gt;0,"Y",IF(COUNTIF($U$5:$U1280,$U1280)=1,"N","dup")))</f>
        <v/>
      </c>
    </row>
    <row r="1281" spans="1:27" x14ac:dyDescent="0.3">
      <c r="A1281" s="19" t="str">
        <f>IF(INDEX('Agents Shift'!$B:$B,ROW())="","",INDEX('Agents Shift'!$B:$B,ROW()))</f>
        <v/>
      </c>
      <c r="B1281" s="20" t="str">
        <f>IF($A1281="","",_xlfn.XLOOKUP($A1281,HC!$A:$A,HC!$B:$B,""))</f>
        <v/>
      </c>
      <c r="C1281" s="19" t="str">
        <f>IF($A1281="","",_xlfn.XLOOKUP($A1281,HC!$A:$A,HC!$E:$E,""))</f>
        <v/>
      </c>
      <c r="D1281" s="20" t="str">
        <f>IF($A1281="","",_xlfn.XLOOKUP($A1281,HC!$A:$A,HC!$D:$D,""))</f>
        <v/>
      </c>
      <c r="E1281" s="68" t="str">
        <f>IF(OR($A1281="",$AE$3=""),"",IFERROR(IF(ISBLANK(INDEX('Agents Shift'!$F:$S,MATCH($A1281,'Agents Shift'!$B:$B,0),$AE$3)),"",INDEX('Agents Shift'!$F:$S,MATCH($A1281,'Agents Shift'!$B:$B,0),$AE$3)),""))</f>
        <v/>
      </c>
      <c r="F1281" s="68" t="str">
        <f>IF(OR($A1281="",$AE$3=""),"",IFERROR(IF(ISBLANK(INDEX('Agents Shift'!$F:$S,MATCH($A1281,'Agents Shift'!$B:$B,0),$AE$3+1)),"",INDEX('Agents Shift'!$F:$S,MATCH($A1281,'Agents Shift'!$B:$B,0),$AE$3+1)),""))</f>
        <v/>
      </c>
      <c r="G1281" s="20" t="str">
        <f>IF($A1281="","",_xlfn.XLOOKUP($A1281,HC!$A:$A,HC!$C:$C,""))</f>
        <v/>
      </c>
      <c r="H1281" s="20" t="str">
        <f t="shared" si="247"/>
        <v/>
      </c>
      <c r="I1281" s="19" t="str">
        <f t="shared" si="248"/>
        <v/>
      </c>
      <c r="J1281" s="19" t="str">
        <f>IF(OR($A1281="",$H1281=""),"",IF($H1281="Not in Web Tool","Unmatched",_xlfn.XLOOKUP($H1281,'RAW Data'!$E:$E,'RAW Data'!$F:$F,"Unmapped")))</f>
        <v/>
      </c>
      <c r="K1281" s="19" t="str">
        <f t="shared" si="249"/>
        <v/>
      </c>
      <c r="M1281" s="21" t="str">
        <f t="shared" si="250"/>
        <v/>
      </c>
      <c r="N1281" s="21" t="str">
        <f t="shared" si="251"/>
        <v/>
      </c>
      <c r="P1281" s="22"/>
      <c r="Q1281" s="23">
        <v>1277</v>
      </c>
      <c r="R1281" s="23" t="str">
        <f>IF($C$3="Live Paste",IF($P1281="","",$P1281&amp;""),IF($AD$3="","",INDEX('Extraction History'!$A$3:$DT$9102,$Q1281,$AD$3)&amp;""))</f>
        <v/>
      </c>
      <c r="S1281" s="23">
        <f t="shared" si="258"/>
        <v>7659</v>
      </c>
      <c r="T1281" s="23" t="str">
        <f t="shared" si="252"/>
        <v/>
      </c>
      <c r="U1281" s="23" t="str">
        <f t="shared" si="253"/>
        <v/>
      </c>
      <c r="V1281" s="24" t="str">
        <f t="shared" si="254"/>
        <v/>
      </c>
      <c r="W1281" s="23">
        <f t="shared" si="259"/>
        <v>7660</v>
      </c>
      <c r="X1281" s="23" t="str">
        <f t="shared" si="255"/>
        <v/>
      </c>
      <c r="Y1281" s="23" t="str">
        <f t="shared" si="256"/>
        <v/>
      </c>
      <c r="Z1281" s="23" t="str">
        <f t="shared" si="257"/>
        <v/>
      </c>
      <c r="AA1281" s="25" t="str">
        <f>IF($U1281="","",IF(COUNTIF(HC!$C:$C,$U1281)&gt;0,"Y",IF(COUNTIF($U$5:$U1281,$U1281)=1,"N","dup")))</f>
        <v/>
      </c>
    </row>
    <row r="1282" spans="1:27" x14ac:dyDescent="0.3">
      <c r="A1282" s="19" t="str">
        <f>IF(INDEX('Agents Shift'!$B:$B,ROW())="","",INDEX('Agents Shift'!$B:$B,ROW()))</f>
        <v/>
      </c>
      <c r="B1282" s="20" t="str">
        <f>IF($A1282="","",_xlfn.XLOOKUP($A1282,HC!$A:$A,HC!$B:$B,""))</f>
        <v/>
      </c>
      <c r="C1282" s="19" t="str">
        <f>IF($A1282="","",_xlfn.XLOOKUP($A1282,HC!$A:$A,HC!$E:$E,""))</f>
        <v/>
      </c>
      <c r="D1282" s="20" t="str">
        <f>IF($A1282="","",_xlfn.XLOOKUP($A1282,HC!$A:$A,HC!$D:$D,""))</f>
        <v/>
      </c>
      <c r="E1282" s="68" t="str">
        <f>IF(OR($A1282="",$AE$3=""),"",IFERROR(IF(ISBLANK(INDEX('Agents Shift'!$F:$S,MATCH($A1282,'Agents Shift'!$B:$B,0),$AE$3)),"",INDEX('Agents Shift'!$F:$S,MATCH($A1282,'Agents Shift'!$B:$B,0),$AE$3)),""))</f>
        <v/>
      </c>
      <c r="F1282" s="68" t="str">
        <f>IF(OR($A1282="",$AE$3=""),"",IFERROR(IF(ISBLANK(INDEX('Agents Shift'!$F:$S,MATCH($A1282,'Agents Shift'!$B:$B,0),$AE$3+1)),"",INDEX('Agents Shift'!$F:$S,MATCH($A1282,'Agents Shift'!$B:$B,0),$AE$3+1)),""))</f>
        <v/>
      </c>
      <c r="G1282" s="20" t="str">
        <f>IF($A1282="","",_xlfn.XLOOKUP($A1282,HC!$A:$A,HC!$C:$C,""))</f>
        <v/>
      </c>
      <c r="H1282" s="20" t="str">
        <f t="shared" si="247"/>
        <v/>
      </c>
      <c r="I1282" s="19" t="str">
        <f t="shared" si="248"/>
        <v/>
      </c>
      <c r="J1282" s="19" t="str">
        <f>IF(OR($A1282="",$H1282=""),"",IF($H1282="Not in Web Tool","Unmatched",_xlfn.XLOOKUP($H1282,'RAW Data'!$E:$E,'RAW Data'!$F:$F,"Unmapped")))</f>
        <v/>
      </c>
      <c r="K1282" s="19" t="str">
        <f t="shared" si="249"/>
        <v/>
      </c>
      <c r="M1282" s="21" t="str">
        <f t="shared" si="250"/>
        <v/>
      </c>
      <c r="N1282" s="21" t="str">
        <f t="shared" si="251"/>
        <v/>
      </c>
      <c r="P1282" s="22"/>
      <c r="Q1282" s="23">
        <v>1278</v>
      </c>
      <c r="R1282" s="23" t="str">
        <f>IF($C$3="Live Paste",IF($P1282="","",$P1282&amp;""),IF($AD$3="","",INDEX('Extraction History'!$A$3:$DT$9102,$Q1282,$AD$3)&amp;""))</f>
        <v/>
      </c>
      <c r="S1282" s="23">
        <f t="shared" si="258"/>
        <v>7665</v>
      </c>
      <c r="T1282" s="23" t="str">
        <f t="shared" si="252"/>
        <v/>
      </c>
      <c r="U1282" s="23" t="str">
        <f t="shared" si="253"/>
        <v/>
      </c>
      <c r="V1282" s="24" t="str">
        <f t="shared" si="254"/>
        <v/>
      </c>
      <c r="W1282" s="23">
        <f t="shared" si="259"/>
        <v>7666</v>
      </c>
      <c r="X1282" s="23" t="str">
        <f t="shared" si="255"/>
        <v/>
      </c>
      <c r="Y1282" s="23" t="str">
        <f t="shared" si="256"/>
        <v/>
      </c>
      <c r="Z1282" s="23" t="str">
        <f t="shared" si="257"/>
        <v/>
      </c>
      <c r="AA1282" s="25" t="str">
        <f>IF($U1282="","",IF(COUNTIF(HC!$C:$C,$U1282)&gt;0,"Y",IF(COUNTIF($U$5:$U1282,$U1282)=1,"N","dup")))</f>
        <v/>
      </c>
    </row>
    <row r="1283" spans="1:27" x14ac:dyDescent="0.3">
      <c r="A1283" s="19" t="str">
        <f>IF(INDEX('Agents Shift'!$B:$B,ROW())="","",INDEX('Agents Shift'!$B:$B,ROW()))</f>
        <v/>
      </c>
      <c r="B1283" s="20" t="str">
        <f>IF($A1283="","",_xlfn.XLOOKUP($A1283,HC!$A:$A,HC!$B:$B,""))</f>
        <v/>
      </c>
      <c r="C1283" s="19" t="str">
        <f>IF($A1283="","",_xlfn.XLOOKUP($A1283,HC!$A:$A,HC!$E:$E,""))</f>
        <v/>
      </c>
      <c r="D1283" s="20" t="str">
        <f>IF($A1283="","",_xlfn.XLOOKUP($A1283,HC!$A:$A,HC!$D:$D,""))</f>
        <v/>
      </c>
      <c r="E1283" s="68" t="str">
        <f>IF(OR($A1283="",$AE$3=""),"",IFERROR(IF(ISBLANK(INDEX('Agents Shift'!$F:$S,MATCH($A1283,'Agents Shift'!$B:$B,0),$AE$3)),"",INDEX('Agents Shift'!$F:$S,MATCH($A1283,'Agents Shift'!$B:$B,0),$AE$3)),""))</f>
        <v/>
      </c>
      <c r="F1283" s="68" t="str">
        <f>IF(OR($A1283="",$AE$3=""),"",IFERROR(IF(ISBLANK(INDEX('Agents Shift'!$F:$S,MATCH($A1283,'Agents Shift'!$B:$B,0),$AE$3+1)),"",INDEX('Agents Shift'!$F:$S,MATCH($A1283,'Agents Shift'!$B:$B,0),$AE$3+1)),""))</f>
        <v/>
      </c>
      <c r="G1283" s="20" t="str">
        <f>IF($A1283="","",_xlfn.XLOOKUP($A1283,HC!$A:$A,HC!$C:$C,""))</f>
        <v/>
      </c>
      <c r="H1283" s="20" t="str">
        <f t="shared" si="247"/>
        <v/>
      </c>
      <c r="I1283" s="19" t="str">
        <f t="shared" si="248"/>
        <v/>
      </c>
      <c r="J1283" s="19" t="str">
        <f>IF(OR($A1283="",$H1283=""),"",IF($H1283="Not in Web Tool","Unmatched",_xlfn.XLOOKUP($H1283,'RAW Data'!$E:$E,'RAW Data'!$F:$F,"Unmapped")))</f>
        <v/>
      </c>
      <c r="K1283" s="19" t="str">
        <f t="shared" si="249"/>
        <v/>
      </c>
      <c r="M1283" s="21" t="str">
        <f t="shared" si="250"/>
        <v/>
      </c>
      <c r="N1283" s="21" t="str">
        <f t="shared" si="251"/>
        <v/>
      </c>
      <c r="P1283" s="22"/>
      <c r="Q1283" s="23">
        <v>1279</v>
      </c>
      <c r="R1283" s="23" t="str">
        <f>IF($C$3="Live Paste",IF($P1283="","",$P1283&amp;""),IF($AD$3="","",INDEX('Extraction History'!$A$3:$DT$9102,$Q1283,$AD$3)&amp;""))</f>
        <v/>
      </c>
      <c r="S1283" s="23">
        <f t="shared" si="258"/>
        <v>7671</v>
      </c>
      <c r="T1283" s="23" t="str">
        <f t="shared" si="252"/>
        <v/>
      </c>
      <c r="U1283" s="23" t="str">
        <f t="shared" si="253"/>
        <v/>
      </c>
      <c r="V1283" s="24" t="str">
        <f t="shared" si="254"/>
        <v/>
      </c>
      <c r="W1283" s="23">
        <f t="shared" si="259"/>
        <v>7672</v>
      </c>
      <c r="X1283" s="23" t="str">
        <f t="shared" si="255"/>
        <v/>
      </c>
      <c r="Y1283" s="23" t="str">
        <f t="shared" si="256"/>
        <v/>
      </c>
      <c r="Z1283" s="23" t="str">
        <f t="shared" si="257"/>
        <v/>
      </c>
      <c r="AA1283" s="25" t="str">
        <f>IF($U1283="","",IF(COUNTIF(HC!$C:$C,$U1283)&gt;0,"Y",IF(COUNTIF($U$5:$U1283,$U1283)=1,"N","dup")))</f>
        <v/>
      </c>
    </row>
    <row r="1284" spans="1:27" x14ac:dyDescent="0.3">
      <c r="A1284" s="19" t="str">
        <f>IF(INDEX('Agents Shift'!$B:$B,ROW())="","",INDEX('Agents Shift'!$B:$B,ROW()))</f>
        <v/>
      </c>
      <c r="B1284" s="20" t="str">
        <f>IF($A1284="","",_xlfn.XLOOKUP($A1284,HC!$A:$A,HC!$B:$B,""))</f>
        <v/>
      </c>
      <c r="C1284" s="19" t="str">
        <f>IF($A1284="","",_xlfn.XLOOKUP($A1284,HC!$A:$A,HC!$E:$E,""))</f>
        <v/>
      </c>
      <c r="D1284" s="20" t="str">
        <f>IF($A1284="","",_xlfn.XLOOKUP($A1284,HC!$A:$A,HC!$D:$D,""))</f>
        <v/>
      </c>
      <c r="E1284" s="68" t="str">
        <f>IF(OR($A1284="",$AE$3=""),"",IFERROR(IF(ISBLANK(INDEX('Agents Shift'!$F:$S,MATCH($A1284,'Agents Shift'!$B:$B,0),$AE$3)),"",INDEX('Agents Shift'!$F:$S,MATCH($A1284,'Agents Shift'!$B:$B,0),$AE$3)),""))</f>
        <v/>
      </c>
      <c r="F1284" s="68" t="str">
        <f>IF(OR($A1284="",$AE$3=""),"",IFERROR(IF(ISBLANK(INDEX('Agents Shift'!$F:$S,MATCH($A1284,'Agents Shift'!$B:$B,0),$AE$3+1)),"",INDEX('Agents Shift'!$F:$S,MATCH($A1284,'Agents Shift'!$B:$B,0),$AE$3+1)),""))</f>
        <v/>
      </c>
      <c r="G1284" s="20" t="str">
        <f>IF($A1284="","",_xlfn.XLOOKUP($A1284,HC!$A:$A,HC!$C:$C,""))</f>
        <v/>
      </c>
      <c r="H1284" s="20" t="str">
        <f t="shared" si="247"/>
        <v/>
      </c>
      <c r="I1284" s="19" t="str">
        <f t="shared" si="248"/>
        <v/>
      </c>
      <c r="J1284" s="19" t="str">
        <f>IF(OR($A1284="",$H1284=""),"",IF($H1284="Not in Web Tool","Unmatched",_xlfn.XLOOKUP($H1284,'RAW Data'!$E:$E,'RAW Data'!$F:$F,"Unmapped")))</f>
        <v/>
      </c>
      <c r="K1284" s="19" t="str">
        <f t="shared" si="249"/>
        <v/>
      </c>
      <c r="M1284" s="21" t="str">
        <f t="shared" si="250"/>
        <v/>
      </c>
      <c r="N1284" s="21" t="str">
        <f t="shared" si="251"/>
        <v/>
      </c>
      <c r="P1284" s="22"/>
      <c r="Q1284" s="23">
        <v>1280</v>
      </c>
      <c r="R1284" s="23" t="str">
        <f>IF($C$3="Live Paste",IF($P1284="","",$P1284&amp;""),IF($AD$3="","",INDEX('Extraction History'!$A$3:$DT$9102,$Q1284,$AD$3)&amp;""))</f>
        <v/>
      </c>
      <c r="S1284" s="23">
        <f t="shared" si="258"/>
        <v>7677</v>
      </c>
      <c r="T1284" s="23" t="str">
        <f t="shared" si="252"/>
        <v/>
      </c>
      <c r="U1284" s="23" t="str">
        <f t="shared" si="253"/>
        <v/>
      </c>
      <c r="V1284" s="24" t="str">
        <f t="shared" si="254"/>
        <v/>
      </c>
      <c r="W1284" s="23">
        <f t="shared" si="259"/>
        <v>7678</v>
      </c>
      <c r="X1284" s="23" t="str">
        <f t="shared" si="255"/>
        <v/>
      </c>
      <c r="Y1284" s="23" t="str">
        <f t="shared" si="256"/>
        <v/>
      </c>
      <c r="Z1284" s="23" t="str">
        <f t="shared" si="257"/>
        <v/>
      </c>
      <c r="AA1284" s="25" t="str">
        <f>IF($U1284="","",IF(COUNTIF(HC!$C:$C,$U1284)&gt;0,"Y",IF(COUNTIF($U$5:$U1284,$U1284)=1,"N","dup")))</f>
        <v/>
      </c>
    </row>
    <row r="1285" spans="1:27" x14ac:dyDescent="0.3">
      <c r="A1285" s="19" t="str">
        <f>IF(INDEX('Agents Shift'!$B:$B,ROW())="","",INDEX('Agents Shift'!$B:$B,ROW()))</f>
        <v/>
      </c>
      <c r="B1285" s="20" t="str">
        <f>IF($A1285="","",_xlfn.XLOOKUP($A1285,HC!$A:$A,HC!$B:$B,""))</f>
        <v/>
      </c>
      <c r="C1285" s="19" t="str">
        <f>IF($A1285="","",_xlfn.XLOOKUP($A1285,HC!$A:$A,HC!$E:$E,""))</f>
        <v/>
      </c>
      <c r="D1285" s="20" t="str">
        <f>IF($A1285="","",_xlfn.XLOOKUP($A1285,HC!$A:$A,HC!$D:$D,""))</f>
        <v/>
      </c>
      <c r="E1285" s="68" t="str">
        <f>IF(OR($A1285="",$AE$3=""),"",IFERROR(IF(ISBLANK(INDEX('Agents Shift'!$F:$S,MATCH($A1285,'Agents Shift'!$B:$B,0),$AE$3)),"",INDEX('Agents Shift'!$F:$S,MATCH($A1285,'Agents Shift'!$B:$B,0),$AE$3)),""))</f>
        <v/>
      </c>
      <c r="F1285" s="68" t="str">
        <f>IF(OR($A1285="",$AE$3=""),"",IFERROR(IF(ISBLANK(INDEX('Agents Shift'!$F:$S,MATCH($A1285,'Agents Shift'!$B:$B,0),$AE$3+1)),"",INDEX('Agents Shift'!$F:$S,MATCH($A1285,'Agents Shift'!$B:$B,0),$AE$3+1)),""))</f>
        <v/>
      </c>
      <c r="G1285" s="20" t="str">
        <f>IF($A1285="","",_xlfn.XLOOKUP($A1285,HC!$A:$A,HC!$C:$C,""))</f>
        <v/>
      </c>
      <c r="H1285" s="20" t="str">
        <f t="shared" ref="H1285:H1348" si="260">IF($G1285="","",_xlfn.XLOOKUP($G1285,$U:$U,$Z:$Z,"Not in Web Tool"))</f>
        <v/>
      </c>
      <c r="I1285" s="19" t="str">
        <f t="shared" ref="I1285:I1348" si="261">IF($G1285="","",_xlfn.XLOOKUP($G1285,$U:$U,$Y:$Y,""))</f>
        <v/>
      </c>
      <c r="J1285" s="19" t="str">
        <f>IF(OR($A1285="",$H1285=""),"",IF($H1285="Not in Web Tool","Unmatched",_xlfn.XLOOKUP($H1285,'RAW Data'!$E:$E,'RAW Data'!$F:$F,"Unmapped")))</f>
        <v/>
      </c>
      <c r="K1285" s="19" t="str">
        <f t="shared" ref="K1285:K1348" si="262">_xlfn.IFS($J1285="Yes","YES",$J1285="","",$J1285="No","NO",$J1285="Not Productive",$H1285,TRUE,$J1285)</f>
        <v/>
      </c>
      <c r="M1285" s="21" t="str">
        <f t="shared" ref="M1285:M1348" si="263">IF(ISNUMBER($E1285),ROUND($E1285*1440,0),"")</f>
        <v/>
      </c>
      <c r="N1285" s="21" t="str">
        <f t="shared" ref="N1285:N1348" si="264">IF(AND(ISNUMBER($E1285),ISNUMBER($F1285)),ROUND($F1285*1440,0)+IF($F1285&lt;=$E1285,1440,0),"")</f>
        <v/>
      </c>
      <c r="P1285" s="22"/>
      <c r="Q1285" s="23">
        <v>1281</v>
      </c>
      <c r="R1285" s="23" t="str">
        <f>IF($C$3="Live Paste",IF($P1285="","",$P1285&amp;""),IF($AD$3="","",INDEX('Extraction History'!$A$3:$DT$9102,$Q1285,$AD$3)&amp;""))</f>
        <v/>
      </c>
      <c r="S1285" s="23">
        <f t="shared" si="258"/>
        <v>7683</v>
      </c>
      <c r="T1285" s="23" t="str">
        <f t="shared" ref="T1285:T1348" si="265">_xlfn.XLOOKUP($S1285,$Q$5:$Q$9104,$R$5:$R$9104,"")</f>
        <v/>
      </c>
      <c r="U1285" s="23" t="str">
        <f t="shared" ref="U1285:U1348" si="266">IFERROR(_xlfn.TEXTBEFORE($T1285,_xlfn.UNICHAR(160),1),"")</f>
        <v/>
      </c>
      <c r="V1285" s="24" t="str">
        <f t="shared" ref="V1285:V1348" si="267">IF($U1285="","",_xlfn.TEXTAFTER($T1285,_xlfn.UNICHAR(160),1))</f>
        <v/>
      </c>
      <c r="W1285" s="23">
        <f t="shared" si="259"/>
        <v>7684</v>
      </c>
      <c r="X1285" s="23" t="str">
        <f t="shared" ref="X1285:X1348" si="268">_xlfn.XLOOKUP($W1285,$Q$5:$Q$9104,$R$5:$R$9104,"")</f>
        <v/>
      </c>
      <c r="Y1285" s="23" t="str">
        <f t="shared" ref="Y1285:Y1348" si="269">IFERROR(IF($Z1285="","",TRIM(SUBSTITUTE(_xlfn.TEXTAFTER($X1285,_xlfn.UNICHAR(160)&amp;"·",1),_xlfn.UNICHAR(160)," "))),"")</f>
        <v/>
      </c>
      <c r="Z1285" s="23" t="str">
        <f t="shared" ref="Z1285:Z1348" si="270">IFERROR(_xlfn.TEXTBEFORE($X1285,_xlfn.UNICHAR(160),1),$X1285)</f>
        <v/>
      </c>
      <c r="AA1285" s="25" t="str">
        <f>IF($U1285="","",IF(COUNTIF(HC!$C:$C,$U1285)&gt;0,"Y",IF(COUNTIF($U$5:$U1285,$U1285)=1,"N","dup")))</f>
        <v/>
      </c>
    </row>
    <row r="1286" spans="1:27" x14ac:dyDescent="0.3">
      <c r="A1286" s="19" t="str">
        <f>IF(INDEX('Agents Shift'!$B:$B,ROW())="","",INDEX('Agents Shift'!$B:$B,ROW()))</f>
        <v/>
      </c>
      <c r="B1286" s="20" t="str">
        <f>IF($A1286="","",_xlfn.XLOOKUP($A1286,HC!$A:$A,HC!$B:$B,""))</f>
        <v/>
      </c>
      <c r="C1286" s="19" t="str">
        <f>IF($A1286="","",_xlfn.XLOOKUP($A1286,HC!$A:$A,HC!$E:$E,""))</f>
        <v/>
      </c>
      <c r="D1286" s="20" t="str">
        <f>IF($A1286="","",_xlfn.XLOOKUP($A1286,HC!$A:$A,HC!$D:$D,""))</f>
        <v/>
      </c>
      <c r="E1286" s="68" t="str">
        <f>IF(OR($A1286="",$AE$3=""),"",IFERROR(IF(ISBLANK(INDEX('Agents Shift'!$F:$S,MATCH($A1286,'Agents Shift'!$B:$B,0),$AE$3)),"",INDEX('Agents Shift'!$F:$S,MATCH($A1286,'Agents Shift'!$B:$B,0),$AE$3)),""))</f>
        <v/>
      </c>
      <c r="F1286" s="68" t="str">
        <f>IF(OR($A1286="",$AE$3=""),"",IFERROR(IF(ISBLANK(INDEX('Agents Shift'!$F:$S,MATCH($A1286,'Agents Shift'!$B:$B,0),$AE$3+1)),"",INDEX('Agents Shift'!$F:$S,MATCH($A1286,'Agents Shift'!$B:$B,0),$AE$3+1)),""))</f>
        <v/>
      </c>
      <c r="G1286" s="20" t="str">
        <f>IF($A1286="","",_xlfn.XLOOKUP($A1286,HC!$A:$A,HC!$C:$C,""))</f>
        <v/>
      </c>
      <c r="H1286" s="20" t="str">
        <f t="shared" si="260"/>
        <v/>
      </c>
      <c r="I1286" s="19" t="str">
        <f t="shared" si="261"/>
        <v/>
      </c>
      <c r="J1286" s="19" t="str">
        <f>IF(OR($A1286="",$H1286=""),"",IF($H1286="Not in Web Tool","Unmatched",_xlfn.XLOOKUP($H1286,'RAW Data'!$E:$E,'RAW Data'!$F:$F,"Unmapped")))</f>
        <v/>
      </c>
      <c r="K1286" s="19" t="str">
        <f t="shared" si="262"/>
        <v/>
      </c>
      <c r="M1286" s="21" t="str">
        <f t="shared" si="263"/>
        <v/>
      </c>
      <c r="N1286" s="21" t="str">
        <f t="shared" si="264"/>
        <v/>
      </c>
      <c r="P1286" s="22"/>
      <c r="Q1286" s="23">
        <v>1282</v>
      </c>
      <c r="R1286" s="23" t="str">
        <f>IF($C$3="Live Paste",IF($P1286="","",$P1286&amp;""),IF($AD$3="","",INDEX('Extraction History'!$A$3:$DT$9102,$Q1286,$AD$3)&amp;""))</f>
        <v/>
      </c>
      <c r="S1286" s="23">
        <f t="shared" ref="S1286:S1349" si="271">S1285+6</f>
        <v>7689</v>
      </c>
      <c r="T1286" s="23" t="str">
        <f t="shared" si="265"/>
        <v/>
      </c>
      <c r="U1286" s="23" t="str">
        <f t="shared" si="266"/>
        <v/>
      </c>
      <c r="V1286" s="24" t="str">
        <f t="shared" si="267"/>
        <v/>
      </c>
      <c r="W1286" s="23">
        <f t="shared" ref="W1286:W1349" si="272">W1285+6</f>
        <v>7690</v>
      </c>
      <c r="X1286" s="23" t="str">
        <f t="shared" si="268"/>
        <v/>
      </c>
      <c r="Y1286" s="23" t="str">
        <f t="shared" si="269"/>
        <v/>
      </c>
      <c r="Z1286" s="23" t="str">
        <f t="shared" si="270"/>
        <v/>
      </c>
      <c r="AA1286" s="25" t="str">
        <f>IF($U1286="","",IF(COUNTIF(HC!$C:$C,$U1286)&gt;0,"Y",IF(COUNTIF($U$5:$U1286,$U1286)=1,"N","dup")))</f>
        <v/>
      </c>
    </row>
    <row r="1287" spans="1:27" x14ac:dyDescent="0.3">
      <c r="A1287" s="19" t="str">
        <f>IF(INDEX('Agents Shift'!$B:$B,ROW())="","",INDEX('Agents Shift'!$B:$B,ROW()))</f>
        <v/>
      </c>
      <c r="B1287" s="20" t="str">
        <f>IF($A1287="","",_xlfn.XLOOKUP($A1287,HC!$A:$A,HC!$B:$B,""))</f>
        <v/>
      </c>
      <c r="C1287" s="19" t="str">
        <f>IF($A1287="","",_xlfn.XLOOKUP($A1287,HC!$A:$A,HC!$E:$E,""))</f>
        <v/>
      </c>
      <c r="D1287" s="20" t="str">
        <f>IF($A1287="","",_xlfn.XLOOKUP($A1287,HC!$A:$A,HC!$D:$D,""))</f>
        <v/>
      </c>
      <c r="E1287" s="68" t="str">
        <f>IF(OR($A1287="",$AE$3=""),"",IFERROR(IF(ISBLANK(INDEX('Agents Shift'!$F:$S,MATCH($A1287,'Agents Shift'!$B:$B,0),$AE$3)),"",INDEX('Agents Shift'!$F:$S,MATCH($A1287,'Agents Shift'!$B:$B,0),$AE$3)),""))</f>
        <v/>
      </c>
      <c r="F1287" s="68" t="str">
        <f>IF(OR($A1287="",$AE$3=""),"",IFERROR(IF(ISBLANK(INDEX('Agents Shift'!$F:$S,MATCH($A1287,'Agents Shift'!$B:$B,0),$AE$3+1)),"",INDEX('Agents Shift'!$F:$S,MATCH($A1287,'Agents Shift'!$B:$B,0),$AE$3+1)),""))</f>
        <v/>
      </c>
      <c r="G1287" s="20" t="str">
        <f>IF($A1287="","",_xlfn.XLOOKUP($A1287,HC!$A:$A,HC!$C:$C,""))</f>
        <v/>
      </c>
      <c r="H1287" s="20" t="str">
        <f t="shared" si="260"/>
        <v/>
      </c>
      <c r="I1287" s="19" t="str">
        <f t="shared" si="261"/>
        <v/>
      </c>
      <c r="J1287" s="19" t="str">
        <f>IF(OR($A1287="",$H1287=""),"",IF($H1287="Not in Web Tool","Unmatched",_xlfn.XLOOKUP($H1287,'RAW Data'!$E:$E,'RAW Data'!$F:$F,"Unmapped")))</f>
        <v/>
      </c>
      <c r="K1287" s="19" t="str">
        <f t="shared" si="262"/>
        <v/>
      </c>
      <c r="M1287" s="21" t="str">
        <f t="shared" si="263"/>
        <v/>
      </c>
      <c r="N1287" s="21" t="str">
        <f t="shared" si="264"/>
        <v/>
      </c>
      <c r="P1287" s="22"/>
      <c r="Q1287" s="23">
        <v>1283</v>
      </c>
      <c r="R1287" s="23" t="str">
        <f>IF($C$3="Live Paste",IF($P1287="","",$P1287&amp;""),IF($AD$3="","",INDEX('Extraction History'!$A$3:$DT$9102,$Q1287,$AD$3)&amp;""))</f>
        <v/>
      </c>
      <c r="S1287" s="23">
        <f t="shared" si="271"/>
        <v>7695</v>
      </c>
      <c r="T1287" s="23" t="str">
        <f t="shared" si="265"/>
        <v/>
      </c>
      <c r="U1287" s="23" t="str">
        <f t="shared" si="266"/>
        <v/>
      </c>
      <c r="V1287" s="24" t="str">
        <f t="shared" si="267"/>
        <v/>
      </c>
      <c r="W1287" s="23">
        <f t="shared" si="272"/>
        <v>7696</v>
      </c>
      <c r="X1287" s="23" t="str">
        <f t="shared" si="268"/>
        <v/>
      </c>
      <c r="Y1287" s="23" t="str">
        <f t="shared" si="269"/>
        <v/>
      </c>
      <c r="Z1287" s="23" t="str">
        <f t="shared" si="270"/>
        <v/>
      </c>
      <c r="AA1287" s="25" t="str">
        <f>IF($U1287="","",IF(COUNTIF(HC!$C:$C,$U1287)&gt;0,"Y",IF(COUNTIF($U$5:$U1287,$U1287)=1,"N","dup")))</f>
        <v/>
      </c>
    </row>
    <row r="1288" spans="1:27" x14ac:dyDescent="0.3">
      <c r="A1288" s="19" t="str">
        <f>IF(INDEX('Agents Shift'!$B:$B,ROW())="","",INDEX('Agents Shift'!$B:$B,ROW()))</f>
        <v/>
      </c>
      <c r="B1288" s="20" t="str">
        <f>IF($A1288="","",_xlfn.XLOOKUP($A1288,HC!$A:$A,HC!$B:$B,""))</f>
        <v/>
      </c>
      <c r="C1288" s="19" t="str">
        <f>IF($A1288="","",_xlfn.XLOOKUP($A1288,HC!$A:$A,HC!$E:$E,""))</f>
        <v/>
      </c>
      <c r="D1288" s="20" t="str">
        <f>IF($A1288="","",_xlfn.XLOOKUP($A1288,HC!$A:$A,HC!$D:$D,""))</f>
        <v/>
      </c>
      <c r="E1288" s="68" t="str">
        <f>IF(OR($A1288="",$AE$3=""),"",IFERROR(IF(ISBLANK(INDEX('Agents Shift'!$F:$S,MATCH($A1288,'Agents Shift'!$B:$B,0),$AE$3)),"",INDEX('Agents Shift'!$F:$S,MATCH($A1288,'Agents Shift'!$B:$B,0),$AE$3)),""))</f>
        <v/>
      </c>
      <c r="F1288" s="68" t="str">
        <f>IF(OR($A1288="",$AE$3=""),"",IFERROR(IF(ISBLANK(INDEX('Agents Shift'!$F:$S,MATCH($A1288,'Agents Shift'!$B:$B,0),$AE$3+1)),"",INDEX('Agents Shift'!$F:$S,MATCH($A1288,'Agents Shift'!$B:$B,0),$AE$3+1)),""))</f>
        <v/>
      </c>
      <c r="G1288" s="20" t="str">
        <f>IF($A1288="","",_xlfn.XLOOKUP($A1288,HC!$A:$A,HC!$C:$C,""))</f>
        <v/>
      </c>
      <c r="H1288" s="20" t="str">
        <f t="shared" si="260"/>
        <v/>
      </c>
      <c r="I1288" s="19" t="str">
        <f t="shared" si="261"/>
        <v/>
      </c>
      <c r="J1288" s="19" t="str">
        <f>IF(OR($A1288="",$H1288=""),"",IF($H1288="Not in Web Tool","Unmatched",_xlfn.XLOOKUP($H1288,'RAW Data'!$E:$E,'RAW Data'!$F:$F,"Unmapped")))</f>
        <v/>
      </c>
      <c r="K1288" s="19" t="str">
        <f t="shared" si="262"/>
        <v/>
      </c>
      <c r="M1288" s="21" t="str">
        <f t="shared" si="263"/>
        <v/>
      </c>
      <c r="N1288" s="21" t="str">
        <f t="shared" si="264"/>
        <v/>
      </c>
      <c r="P1288" s="22"/>
      <c r="Q1288" s="23">
        <v>1284</v>
      </c>
      <c r="R1288" s="23" t="str">
        <f>IF($C$3="Live Paste",IF($P1288="","",$P1288&amp;""),IF($AD$3="","",INDEX('Extraction History'!$A$3:$DT$9102,$Q1288,$AD$3)&amp;""))</f>
        <v/>
      </c>
      <c r="S1288" s="23">
        <f t="shared" si="271"/>
        <v>7701</v>
      </c>
      <c r="T1288" s="23" t="str">
        <f t="shared" si="265"/>
        <v/>
      </c>
      <c r="U1288" s="23" t="str">
        <f t="shared" si="266"/>
        <v/>
      </c>
      <c r="V1288" s="24" t="str">
        <f t="shared" si="267"/>
        <v/>
      </c>
      <c r="W1288" s="23">
        <f t="shared" si="272"/>
        <v>7702</v>
      </c>
      <c r="X1288" s="23" t="str">
        <f t="shared" si="268"/>
        <v/>
      </c>
      <c r="Y1288" s="23" t="str">
        <f t="shared" si="269"/>
        <v/>
      </c>
      <c r="Z1288" s="23" t="str">
        <f t="shared" si="270"/>
        <v/>
      </c>
      <c r="AA1288" s="25" t="str">
        <f>IF($U1288="","",IF(COUNTIF(HC!$C:$C,$U1288)&gt;0,"Y",IF(COUNTIF($U$5:$U1288,$U1288)=1,"N","dup")))</f>
        <v/>
      </c>
    </row>
    <row r="1289" spans="1:27" x14ac:dyDescent="0.3">
      <c r="A1289" s="19" t="str">
        <f>IF(INDEX('Agents Shift'!$B:$B,ROW())="","",INDEX('Agents Shift'!$B:$B,ROW()))</f>
        <v/>
      </c>
      <c r="B1289" s="20" t="str">
        <f>IF($A1289="","",_xlfn.XLOOKUP($A1289,HC!$A:$A,HC!$B:$B,""))</f>
        <v/>
      </c>
      <c r="C1289" s="19" t="str">
        <f>IF($A1289="","",_xlfn.XLOOKUP($A1289,HC!$A:$A,HC!$E:$E,""))</f>
        <v/>
      </c>
      <c r="D1289" s="20" t="str">
        <f>IF($A1289="","",_xlfn.XLOOKUP($A1289,HC!$A:$A,HC!$D:$D,""))</f>
        <v/>
      </c>
      <c r="E1289" s="68" t="str">
        <f>IF(OR($A1289="",$AE$3=""),"",IFERROR(IF(ISBLANK(INDEX('Agents Shift'!$F:$S,MATCH($A1289,'Agents Shift'!$B:$B,0),$AE$3)),"",INDEX('Agents Shift'!$F:$S,MATCH($A1289,'Agents Shift'!$B:$B,0),$AE$3)),""))</f>
        <v/>
      </c>
      <c r="F1289" s="68" t="str">
        <f>IF(OR($A1289="",$AE$3=""),"",IFERROR(IF(ISBLANK(INDEX('Agents Shift'!$F:$S,MATCH($A1289,'Agents Shift'!$B:$B,0),$AE$3+1)),"",INDEX('Agents Shift'!$F:$S,MATCH($A1289,'Agents Shift'!$B:$B,0),$AE$3+1)),""))</f>
        <v/>
      </c>
      <c r="G1289" s="20" t="str">
        <f>IF($A1289="","",_xlfn.XLOOKUP($A1289,HC!$A:$A,HC!$C:$C,""))</f>
        <v/>
      </c>
      <c r="H1289" s="20" t="str">
        <f t="shared" si="260"/>
        <v/>
      </c>
      <c r="I1289" s="19" t="str">
        <f t="shared" si="261"/>
        <v/>
      </c>
      <c r="J1289" s="19" t="str">
        <f>IF(OR($A1289="",$H1289=""),"",IF($H1289="Not in Web Tool","Unmatched",_xlfn.XLOOKUP($H1289,'RAW Data'!$E:$E,'RAW Data'!$F:$F,"Unmapped")))</f>
        <v/>
      </c>
      <c r="K1289" s="19" t="str">
        <f t="shared" si="262"/>
        <v/>
      </c>
      <c r="M1289" s="21" t="str">
        <f t="shared" si="263"/>
        <v/>
      </c>
      <c r="N1289" s="21" t="str">
        <f t="shared" si="264"/>
        <v/>
      </c>
      <c r="P1289" s="22"/>
      <c r="Q1289" s="23">
        <v>1285</v>
      </c>
      <c r="R1289" s="23" t="str">
        <f>IF($C$3="Live Paste",IF($P1289="","",$P1289&amp;""),IF($AD$3="","",INDEX('Extraction History'!$A$3:$DT$9102,$Q1289,$AD$3)&amp;""))</f>
        <v/>
      </c>
      <c r="S1289" s="23">
        <f t="shared" si="271"/>
        <v>7707</v>
      </c>
      <c r="T1289" s="23" t="str">
        <f t="shared" si="265"/>
        <v/>
      </c>
      <c r="U1289" s="23" t="str">
        <f t="shared" si="266"/>
        <v/>
      </c>
      <c r="V1289" s="24" t="str">
        <f t="shared" si="267"/>
        <v/>
      </c>
      <c r="W1289" s="23">
        <f t="shared" si="272"/>
        <v>7708</v>
      </c>
      <c r="X1289" s="23" t="str">
        <f t="shared" si="268"/>
        <v/>
      </c>
      <c r="Y1289" s="23" t="str">
        <f t="shared" si="269"/>
        <v/>
      </c>
      <c r="Z1289" s="23" t="str">
        <f t="shared" si="270"/>
        <v/>
      </c>
      <c r="AA1289" s="25" t="str">
        <f>IF($U1289="","",IF(COUNTIF(HC!$C:$C,$U1289)&gt;0,"Y",IF(COUNTIF($U$5:$U1289,$U1289)=1,"N","dup")))</f>
        <v/>
      </c>
    </row>
    <row r="1290" spans="1:27" x14ac:dyDescent="0.3">
      <c r="A1290" s="19" t="str">
        <f>IF(INDEX('Agents Shift'!$B:$B,ROW())="","",INDEX('Agents Shift'!$B:$B,ROW()))</f>
        <v/>
      </c>
      <c r="B1290" s="20" t="str">
        <f>IF($A1290="","",_xlfn.XLOOKUP($A1290,HC!$A:$A,HC!$B:$B,""))</f>
        <v/>
      </c>
      <c r="C1290" s="19" t="str">
        <f>IF($A1290="","",_xlfn.XLOOKUP($A1290,HC!$A:$A,HC!$E:$E,""))</f>
        <v/>
      </c>
      <c r="D1290" s="20" t="str">
        <f>IF($A1290="","",_xlfn.XLOOKUP($A1290,HC!$A:$A,HC!$D:$D,""))</f>
        <v/>
      </c>
      <c r="E1290" s="68" t="str">
        <f>IF(OR($A1290="",$AE$3=""),"",IFERROR(IF(ISBLANK(INDEX('Agents Shift'!$F:$S,MATCH($A1290,'Agents Shift'!$B:$B,0),$AE$3)),"",INDEX('Agents Shift'!$F:$S,MATCH($A1290,'Agents Shift'!$B:$B,0),$AE$3)),""))</f>
        <v/>
      </c>
      <c r="F1290" s="68" t="str">
        <f>IF(OR($A1290="",$AE$3=""),"",IFERROR(IF(ISBLANK(INDEX('Agents Shift'!$F:$S,MATCH($A1290,'Agents Shift'!$B:$B,0),$AE$3+1)),"",INDEX('Agents Shift'!$F:$S,MATCH($A1290,'Agents Shift'!$B:$B,0),$AE$3+1)),""))</f>
        <v/>
      </c>
      <c r="G1290" s="20" t="str">
        <f>IF($A1290="","",_xlfn.XLOOKUP($A1290,HC!$A:$A,HC!$C:$C,""))</f>
        <v/>
      </c>
      <c r="H1290" s="20" t="str">
        <f t="shared" si="260"/>
        <v/>
      </c>
      <c r="I1290" s="19" t="str">
        <f t="shared" si="261"/>
        <v/>
      </c>
      <c r="J1290" s="19" t="str">
        <f>IF(OR($A1290="",$H1290=""),"",IF($H1290="Not in Web Tool","Unmatched",_xlfn.XLOOKUP($H1290,'RAW Data'!$E:$E,'RAW Data'!$F:$F,"Unmapped")))</f>
        <v/>
      </c>
      <c r="K1290" s="19" t="str">
        <f t="shared" si="262"/>
        <v/>
      </c>
      <c r="M1290" s="21" t="str">
        <f t="shared" si="263"/>
        <v/>
      </c>
      <c r="N1290" s="21" t="str">
        <f t="shared" si="264"/>
        <v/>
      </c>
      <c r="P1290" s="22"/>
      <c r="Q1290" s="23">
        <v>1286</v>
      </c>
      <c r="R1290" s="23" t="str">
        <f>IF($C$3="Live Paste",IF($P1290="","",$P1290&amp;""),IF($AD$3="","",INDEX('Extraction History'!$A$3:$DT$9102,$Q1290,$AD$3)&amp;""))</f>
        <v/>
      </c>
      <c r="S1290" s="23">
        <f t="shared" si="271"/>
        <v>7713</v>
      </c>
      <c r="T1290" s="23" t="str">
        <f t="shared" si="265"/>
        <v/>
      </c>
      <c r="U1290" s="23" t="str">
        <f t="shared" si="266"/>
        <v/>
      </c>
      <c r="V1290" s="24" t="str">
        <f t="shared" si="267"/>
        <v/>
      </c>
      <c r="W1290" s="23">
        <f t="shared" si="272"/>
        <v>7714</v>
      </c>
      <c r="X1290" s="23" t="str">
        <f t="shared" si="268"/>
        <v/>
      </c>
      <c r="Y1290" s="23" t="str">
        <f t="shared" si="269"/>
        <v/>
      </c>
      <c r="Z1290" s="23" t="str">
        <f t="shared" si="270"/>
        <v/>
      </c>
      <c r="AA1290" s="25" t="str">
        <f>IF($U1290="","",IF(COUNTIF(HC!$C:$C,$U1290)&gt;0,"Y",IF(COUNTIF($U$5:$U1290,$U1290)=1,"N","dup")))</f>
        <v/>
      </c>
    </row>
    <row r="1291" spans="1:27" x14ac:dyDescent="0.3">
      <c r="A1291" s="19" t="str">
        <f>IF(INDEX('Agents Shift'!$B:$B,ROW())="","",INDEX('Agents Shift'!$B:$B,ROW()))</f>
        <v/>
      </c>
      <c r="B1291" s="20" t="str">
        <f>IF($A1291="","",_xlfn.XLOOKUP($A1291,HC!$A:$A,HC!$B:$B,""))</f>
        <v/>
      </c>
      <c r="C1291" s="19" t="str">
        <f>IF($A1291="","",_xlfn.XLOOKUP($A1291,HC!$A:$A,HC!$E:$E,""))</f>
        <v/>
      </c>
      <c r="D1291" s="20" t="str">
        <f>IF($A1291="","",_xlfn.XLOOKUP($A1291,HC!$A:$A,HC!$D:$D,""))</f>
        <v/>
      </c>
      <c r="E1291" s="68" t="str">
        <f>IF(OR($A1291="",$AE$3=""),"",IFERROR(IF(ISBLANK(INDEX('Agents Shift'!$F:$S,MATCH($A1291,'Agents Shift'!$B:$B,0),$AE$3)),"",INDEX('Agents Shift'!$F:$S,MATCH($A1291,'Agents Shift'!$B:$B,0),$AE$3)),""))</f>
        <v/>
      </c>
      <c r="F1291" s="68" t="str">
        <f>IF(OR($A1291="",$AE$3=""),"",IFERROR(IF(ISBLANK(INDEX('Agents Shift'!$F:$S,MATCH($A1291,'Agents Shift'!$B:$B,0),$AE$3+1)),"",INDEX('Agents Shift'!$F:$S,MATCH($A1291,'Agents Shift'!$B:$B,0),$AE$3+1)),""))</f>
        <v/>
      </c>
      <c r="G1291" s="20" t="str">
        <f>IF($A1291="","",_xlfn.XLOOKUP($A1291,HC!$A:$A,HC!$C:$C,""))</f>
        <v/>
      </c>
      <c r="H1291" s="20" t="str">
        <f t="shared" si="260"/>
        <v/>
      </c>
      <c r="I1291" s="19" t="str">
        <f t="shared" si="261"/>
        <v/>
      </c>
      <c r="J1291" s="19" t="str">
        <f>IF(OR($A1291="",$H1291=""),"",IF($H1291="Not in Web Tool","Unmatched",_xlfn.XLOOKUP($H1291,'RAW Data'!$E:$E,'RAW Data'!$F:$F,"Unmapped")))</f>
        <v/>
      </c>
      <c r="K1291" s="19" t="str">
        <f t="shared" si="262"/>
        <v/>
      </c>
      <c r="M1291" s="21" t="str">
        <f t="shared" si="263"/>
        <v/>
      </c>
      <c r="N1291" s="21" t="str">
        <f t="shared" si="264"/>
        <v/>
      </c>
      <c r="P1291" s="22"/>
      <c r="Q1291" s="23">
        <v>1287</v>
      </c>
      <c r="R1291" s="23" t="str">
        <f>IF($C$3="Live Paste",IF($P1291="","",$P1291&amp;""),IF($AD$3="","",INDEX('Extraction History'!$A$3:$DT$9102,$Q1291,$AD$3)&amp;""))</f>
        <v/>
      </c>
      <c r="S1291" s="23">
        <f t="shared" si="271"/>
        <v>7719</v>
      </c>
      <c r="T1291" s="23" t="str">
        <f t="shared" si="265"/>
        <v/>
      </c>
      <c r="U1291" s="23" t="str">
        <f t="shared" si="266"/>
        <v/>
      </c>
      <c r="V1291" s="24" t="str">
        <f t="shared" si="267"/>
        <v/>
      </c>
      <c r="W1291" s="23">
        <f t="shared" si="272"/>
        <v>7720</v>
      </c>
      <c r="X1291" s="23" t="str">
        <f t="shared" si="268"/>
        <v/>
      </c>
      <c r="Y1291" s="23" t="str">
        <f t="shared" si="269"/>
        <v/>
      </c>
      <c r="Z1291" s="23" t="str">
        <f t="shared" si="270"/>
        <v/>
      </c>
      <c r="AA1291" s="25" t="str">
        <f>IF($U1291="","",IF(COUNTIF(HC!$C:$C,$U1291)&gt;0,"Y",IF(COUNTIF($U$5:$U1291,$U1291)=1,"N","dup")))</f>
        <v/>
      </c>
    </row>
    <row r="1292" spans="1:27" x14ac:dyDescent="0.3">
      <c r="A1292" s="19" t="str">
        <f>IF(INDEX('Agents Shift'!$B:$B,ROW())="","",INDEX('Agents Shift'!$B:$B,ROW()))</f>
        <v/>
      </c>
      <c r="B1292" s="20" t="str">
        <f>IF($A1292="","",_xlfn.XLOOKUP($A1292,HC!$A:$A,HC!$B:$B,""))</f>
        <v/>
      </c>
      <c r="C1292" s="19" t="str">
        <f>IF($A1292="","",_xlfn.XLOOKUP($A1292,HC!$A:$A,HC!$E:$E,""))</f>
        <v/>
      </c>
      <c r="D1292" s="20" t="str">
        <f>IF($A1292="","",_xlfn.XLOOKUP($A1292,HC!$A:$A,HC!$D:$D,""))</f>
        <v/>
      </c>
      <c r="E1292" s="68" t="str">
        <f>IF(OR($A1292="",$AE$3=""),"",IFERROR(IF(ISBLANK(INDEX('Agents Shift'!$F:$S,MATCH($A1292,'Agents Shift'!$B:$B,0),$AE$3)),"",INDEX('Agents Shift'!$F:$S,MATCH($A1292,'Agents Shift'!$B:$B,0),$AE$3)),""))</f>
        <v/>
      </c>
      <c r="F1292" s="68" t="str">
        <f>IF(OR($A1292="",$AE$3=""),"",IFERROR(IF(ISBLANK(INDEX('Agents Shift'!$F:$S,MATCH($A1292,'Agents Shift'!$B:$B,0),$AE$3+1)),"",INDEX('Agents Shift'!$F:$S,MATCH($A1292,'Agents Shift'!$B:$B,0),$AE$3+1)),""))</f>
        <v/>
      </c>
      <c r="G1292" s="20" t="str">
        <f>IF($A1292="","",_xlfn.XLOOKUP($A1292,HC!$A:$A,HC!$C:$C,""))</f>
        <v/>
      </c>
      <c r="H1292" s="20" t="str">
        <f t="shared" si="260"/>
        <v/>
      </c>
      <c r="I1292" s="19" t="str">
        <f t="shared" si="261"/>
        <v/>
      </c>
      <c r="J1292" s="19" t="str">
        <f>IF(OR($A1292="",$H1292=""),"",IF($H1292="Not in Web Tool","Unmatched",_xlfn.XLOOKUP($H1292,'RAW Data'!$E:$E,'RAW Data'!$F:$F,"Unmapped")))</f>
        <v/>
      </c>
      <c r="K1292" s="19" t="str">
        <f t="shared" si="262"/>
        <v/>
      </c>
      <c r="M1292" s="21" t="str">
        <f t="shared" si="263"/>
        <v/>
      </c>
      <c r="N1292" s="21" t="str">
        <f t="shared" si="264"/>
        <v/>
      </c>
      <c r="P1292" s="22"/>
      <c r="Q1292" s="23">
        <v>1288</v>
      </c>
      <c r="R1292" s="23" t="str">
        <f>IF($C$3="Live Paste",IF($P1292="","",$P1292&amp;""),IF($AD$3="","",INDEX('Extraction History'!$A$3:$DT$9102,$Q1292,$AD$3)&amp;""))</f>
        <v/>
      </c>
      <c r="S1292" s="23">
        <f t="shared" si="271"/>
        <v>7725</v>
      </c>
      <c r="T1292" s="23" t="str">
        <f t="shared" si="265"/>
        <v/>
      </c>
      <c r="U1292" s="23" t="str">
        <f t="shared" si="266"/>
        <v/>
      </c>
      <c r="V1292" s="24" t="str">
        <f t="shared" si="267"/>
        <v/>
      </c>
      <c r="W1292" s="23">
        <f t="shared" si="272"/>
        <v>7726</v>
      </c>
      <c r="X1292" s="23" t="str">
        <f t="shared" si="268"/>
        <v/>
      </c>
      <c r="Y1292" s="23" t="str">
        <f t="shared" si="269"/>
        <v/>
      </c>
      <c r="Z1292" s="23" t="str">
        <f t="shared" si="270"/>
        <v/>
      </c>
      <c r="AA1292" s="25" t="str">
        <f>IF($U1292="","",IF(COUNTIF(HC!$C:$C,$U1292)&gt;0,"Y",IF(COUNTIF($U$5:$U1292,$U1292)=1,"N","dup")))</f>
        <v/>
      </c>
    </row>
    <row r="1293" spans="1:27" x14ac:dyDescent="0.3">
      <c r="A1293" s="19" t="str">
        <f>IF(INDEX('Agents Shift'!$B:$B,ROW())="","",INDEX('Agents Shift'!$B:$B,ROW()))</f>
        <v/>
      </c>
      <c r="B1293" s="20" t="str">
        <f>IF($A1293="","",_xlfn.XLOOKUP($A1293,HC!$A:$A,HC!$B:$B,""))</f>
        <v/>
      </c>
      <c r="C1293" s="19" t="str">
        <f>IF($A1293="","",_xlfn.XLOOKUP($A1293,HC!$A:$A,HC!$E:$E,""))</f>
        <v/>
      </c>
      <c r="D1293" s="20" t="str">
        <f>IF($A1293="","",_xlfn.XLOOKUP($A1293,HC!$A:$A,HC!$D:$D,""))</f>
        <v/>
      </c>
      <c r="E1293" s="68" t="str">
        <f>IF(OR($A1293="",$AE$3=""),"",IFERROR(IF(ISBLANK(INDEX('Agents Shift'!$F:$S,MATCH($A1293,'Agents Shift'!$B:$B,0),$AE$3)),"",INDEX('Agents Shift'!$F:$S,MATCH($A1293,'Agents Shift'!$B:$B,0),$AE$3)),""))</f>
        <v/>
      </c>
      <c r="F1293" s="68" t="str">
        <f>IF(OR($A1293="",$AE$3=""),"",IFERROR(IF(ISBLANK(INDEX('Agents Shift'!$F:$S,MATCH($A1293,'Agents Shift'!$B:$B,0),$AE$3+1)),"",INDEX('Agents Shift'!$F:$S,MATCH($A1293,'Agents Shift'!$B:$B,0),$AE$3+1)),""))</f>
        <v/>
      </c>
      <c r="G1293" s="20" t="str">
        <f>IF($A1293="","",_xlfn.XLOOKUP($A1293,HC!$A:$A,HC!$C:$C,""))</f>
        <v/>
      </c>
      <c r="H1293" s="20" t="str">
        <f t="shared" si="260"/>
        <v/>
      </c>
      <c r="I1293" s="19" t="str">
        <f t="shared" si="261"/>
        <v/>
      </c>
      <c r="J1293" s="19" t="str">
        <f>IF(OR($A1293="",$H1293=""),"",IF($H1293="Not in Web Tool","Unmatched",_xlfn.XLOOKUP($H1293,'RAW Data'!$E:$E,'RAW Data'!$F:$F,"Unmapped")))</f>
        <v/>
      </c>
      <c r="K1293" s="19" t="str">
        <f t="shared" si="262"/>
        <v/>
      </c>
      <c r="M1293" s="21" t="str">
        <f t="shared" si="263"/>
        <v/>
      </c>
      <c r="N1293" s="21" t="str">
        <f t="shared" si="264"/>
        <v/>
      </c>
      <c r="P1293" s="22"/>
      <c r="Q1293" s="23">
        <v>1289</v>
      </c>
      <c r="R1293" s="23" t="str">
        <f>IF($C$3="Live Paste",IF($P1293="","",$P1293&amp;""),IF($AD$3="","",INDEX('Extraction History'!$A$3:$DT$9102,$Q1293,$AD$3)&amp;""))</f>
        <v/>
      </c>
      <c r="S1293" s="23">
        <f t="shared" si="271"/>
        <v>7731</v>
      </c>
      <c r="T1293" s="23" t="str">
        <f t="shared" si="265"/>
        <v/>
      </c>
      <c r="U1293" s="23" t="str">
        <f t="shared" si="266"/>
        <v/>
      </c>
      <c r="V1293" s="24" t="str">
        <f t="shared" si="267"/>
        <v/>
      </c>
      <c r="W1293" s="23">
        <f t="shared" si="272"/>
        <v>7732</v>
      </c>
      <c r="X1293" s="23" t="str">
        <f t="shared" si="268"/>
        <v/>
      </c>
      <c r="Y1293" s="23" t="str">
        <f t="shared" si="269"/>
        <v/>
      </c>
      <c r="Z1293" s="23" t="str">
        <f t="shared" si="270"/>
        <v/>
      </c>
      <c r="AA1293" s="25" t="str">
        <f>IF($U1293="","",IF(COUNTIF(HC!$C:$C,$U1293)&gt;0,"Y",IF(COUNTIF($U$5:$U1293,$U1293)=1,"N","dup")))</f>
        <v/>
      </c>
    </row>
    <row r="1294" spans="1:27" x14ac:dyDescent="0.3">
      <c r="A1294" s="19" t="str">
        <f>IF(INDEX('Agents Shift'!$B:$B,ROW())="","",INDEX('Agents Shift'!$B:$B,ROW()))</f>
        <v/>
      </c>
      <c r="B1294" s="20" t="str">
        <f>IF($A1294="","",_xlfn.XLOOKUP($A1294,HC!$A:$A,HC!$B:$B,""))</f>
        <v/>
      </c>
      <c r="C1294" s="19" t="str">
        <f>IF($A1294="","",_xlfn.XLOOKUP($A1294,HC!$A:$A,HC!$E:$E,""))</f>
        <v/>
      </c>
      <c r="D1294" s="20" t="str">
        <f>IF($A1294="","",_xlfn.XLOOKUP($A1294,HC!$A:$A,HC!$D:$D,""))</f>
        <v/>
      </c>
      <c r="E1294" s="68" t="str">
        <f>IF(OR($A1294="",$AE$3=""),"",IFERROR(IF(ISBLANK(INDEX('Agents Shift'!$F:$S,MATCH($A1294,'Agents Shift'!$B:$B,0),$AE$3)),"",INDEX('Agents Shift'!$F:$S,MATCH($A1294,'Agents Shift'!$B:$B,0),$AE$3)),""))</f>
        <v/>
      </c>
      <c r="F1294" s="68" t="str">
        <f>IF(OR($A1294="",$AE$3=""),"",IFERROR(IF(ISBLANK(INDEX('Agents Shift'!$F:$S,MATCH($A1294,'Agents Shift'!$B:$B,0),$AE$3+1)),"",INDEX('Agents Shift'!$F:$S,MATCH($A1294,'Agents Shift'!$B:$B,0),$AE$3+1)),""))</f>
        <v/>
      </c>
      <c r="G1294" s="20" t="str">
        <f>IF($A1294="","",_xlfn.XLOOKUP($A1294,HC!$A:$A,HC!$C:$C,""))</f>
        <v/>
      </c>
      <c r="H1294" s="20" t="str">
        <f t="shared" si="260"/>
        <v/>
      </c>
      <c r="I1294" s="19" t="str">
        <f t="shared" si="261"/>
        <v/>
      </c>
      <c r="J1294" s="19" t="str">
        <f>IF(OR($A1294="",$H1294=""),"",IF($H1294="Not in Web Tool","Unmatched",_xlfn.XLOOKUP($H1294,'RAW Data'!$E:$E,'RAW Data'!$F:$F,"Unmapped")))</f>
        <v/>
      </c>
      <c r="K1294" s="19" t="str">
        <f t="shared" si="262"/>
        <v/>
      </c>
      <c r="M1294" s="21" t="str">
        <f t="shared" si="263"/>
        <v/>
      </c>
      <c r="N1294" s="21" t="str">
        <f t="shared" si="264"/>
        <v/>
      </c>
      <c r="P1294" s="22"/>
      <c r="Q1294" s="23">
        <v>1290</v>
      </c>
      <c r="R1294" s="23" t="str">
        <f>IF($C$3="Live Paste",IF($P1294="","",$P1294&amp;""),IF($AD$3="","",INDEX('Extraction History'!$A$3:$DT$9102,$Q1294,$AD$3)&amp;""))</f>
        <v/>
      </c>
      <c r="S1294" s="23">
        <f t="shared" si="271"/>
        <v>7737</v>
      </c>
      <c r="T1294" s="23" t="str">
        <f t="shared" si="265"/>
        <v/>
      </c>
      <c r="U1294" s="23" t="str">
        <f t="shared" si="266"/>
        <v/>
      </c>
      <c r="V1294" s="24" t="str">
        <f t="shared" si="267"/>
        <v/>
      </c>
      <c r="W1294" s="23">
        <f t="shared" si="272"/>
        <v>7738</v>
      </c>
      <c r="X1294" s="23" t="str">
        <f t="shared" si="268"/>
        <v/>
      </c>
      <c r="Y1294" s="23" t="str">
        <f t="shared" si="269"/>
        <v/>
      </c>
      <c r="Z1294" s="23" t="str">
        <f t="shared" si="270"/>
        <v/>
      </c>
      <c r="AA1294" s="25" t="str">
        <f>IF($U1294="","",IF(COUNTIF(HC!$C:$C,$U1294)&gt;0,"Y",IF(COUNTIF($U$5:$U1294,$U1294)=1,"N","dup")))</f>
        <v/>
      </c>
    </row>
    <row r="1295" spans="1:27" x14ac:dyDescent="0.3">
      <c r="A1295" s="19" t="str">
        <f>IF(INDEX('Agents Shift'!$B:$B,ROW())="","",INDEX('Agents Shift'!$B:$B,ROW()))</f>
        <v/>
      </c>
      <c r="B1295" s="20" t="str">
        <f>IF($A1295="","",_xlfn.XLOOKUP($A1295,HC!$A:$A,HC!$B:$B,""))</f>
        <v/>
      </c>
      <c r="C1295" s="19" t="str">
        <f>IF($A1295="","",_xlfn.XLOOKUP($A1295,HC!$A:$A,HC!$E:$E,""))</f>
        <v/>
      </c>
      <c r="D1295" s="20" t="str">
        <f>IF($A1295="","",_xlfn.XLOOKUP($A1295,HC!$A:$A,HC!$D:$D,""))</f>
        <v/>
      </c>
      <c r="E1295" s="68" t="str">
        <f>IF(OR($A1295="",$AE$3=""),"",IFERROR(IF(ISBLANK(INDEX('Agents Shift'!$F:$S,MATCH($A1295,'Agents Shift'!$B:$B,0),$AE$3)),"",INDEX('Agents Shift'!$F:$S,MATCH($A1295,'Agents Shift'!$B:$B,0),$AE$3)),""))</f>
        <v/>
      </c>
      <c r="F1295" s="68" t="str">
        <f>IF(OR($A1295="",$AE$3=""),"",IFERROR(IF(ISBLANK(INDEX('Agents Shift'!$F:$S,MATCH($A1295,'Agents Shift'!$B:$B,0),$AE$3+1)),"",INDEX('Agents Shift'!$F:$S,MATCH($A1295,'Agents Shift'!$B:$B,0),$AE$3+1)),""))</f>
        <v/>
      </c>
      <c r="G1295" s="20" t="str">
        <f>IF($A1295="","",_xlfn.XLOOKUP($A1295,HC!$A:$A,HC!$C:$C,""))</f>
        <v/>
      </c>
      <c r="H1295" s="20" t="str">
        <f t="shared" si="260"/>
        <v/>
      </c>
      <c r="I1295" s="19" t="str">
        <f t="shared" si="261"/>
        <v/>
      </c>
      <c r="J1295" s="19" t="str">
        <f>IF(OR($A1295="",$H1295=""),"",IF($H1295="Not in Web Tool","Unmatched",_xlfn.XLOOKUP($H1295,'RAW Data'!$E:$E,'RAW Data'!$F:$F,"Unmapped")))</f>
        <v/>
      </c>
      <c r="K1295" s="19" t="str">
        <f t="shared" si="262"/>
        <v/>
      </c>
      <c r="M1295" s="21" t="str">
        <f t="shared" si="263"/>
        <v/>
      </c>
      <c r="N1295" s="21" t="str">
        <f t="shared" si="264"/>
        <v/>
      </c>
      <c r="P1295" s="22"/>
      <c r="Q1295" s="23">
        <v>1291</v>
      </c>
      <c r="R1295" s="23" t="str">
        <f>IF($C$3="Live Paste",IF($P1295="","",$P1295&amp;""),IF($AD$3="","",INDEX('Extraction History'!$A$3:$DT$9102,$Q1295,$AD$3)&amp;""))</f>
        <v/>
      </c>
      <c r="S1295" s="23">
        <f t="shared" si="271"/>
        <v>7743</v>
      </c>
      <c r="T1295" s="23" t="str">
        <f t="shared" si="265"/>
        <v/>
      </c>
      <c r="U1295" s="23" t="str">
        <f t="shared" si="266"/>
        <v/>
      </c>
      <c r="V1295" s="24" t="str">
        <f t="shared" si="267"/>
        <v/>
      </c>
      <c r="W1295" s="23">
        <f t="shared" si="272"/>
        <v>7744</v>
      </c>
      <c r="X1295" s="23" t="str">
        <f t="shared" si="268"/>
        <v/>
      </c>
      <c r="Y1295" s="23" t="str">
        <f t="shared" si="269"/>
        <v/>
      </c>
      <c r="Z1295" s="23" t="str">
        <f t="shared" si="270"/>
        <v/>
      </c>
      <c r="AA1295" s="25" t="str">
        <f>IF($U1295="","",IF(COUNTIF(HC!$C:$C,$U1295)&gt;0,"Y",IF(COUNTIF($U$5:$U1295,$U1295)=1,"N","dup")))</f>
        <v/>
      </c>
    </row>
    <row r="1296" spans="1:27" x14ac:dyDescent="0.3">
      <c r="A1296" s="19" t="str">
        <f>IF(INDEX('Agents Shift'!$B:$B,ROW())="","",INDEX('Agents Shift'!$B:$B,ROW()))</f>
        <v/>
      </c>
      <c r="B1296" s="20" t="str">
        <f>IF($A1296="","",_xlfn.XLOOKUP($A1296,HC!$A:$A,HC!$B:$B,""))</f>
        <v/>
      </c>
      <c r="C1296" s="19" t="str">
        <f>IF($A1296="","",_xlfn.XLOOKUP($A1296,HC!$A:$A,HC!$E:$E,""))</f>
        <v/>
      </c>
      <c r="D1296" s="20" t="str">
        <f>IF($A1296="","",_xlfn.XLOOKUP($A1296,HC!$A:$A,HC!$D:$D,""))</f>
        <v/>
      </c>
      <c r="E1296" s="68" t="str">
        <f>IF(OR($A1296="",$AE$3=""),"",IFERROR(IF(ISBLANK(INDEX('Agents Shift'!$F:$S,MATCH($A1296,'Agents Shift'!$B:$B,0),$AE$3)),"",INDEX('Agents Shift'!$F:$S,MATCH($A1296,'Agents Shift'!$B:$B,0),$AE$3)),""))</f>
        <v/>
      </c>
      <c r="F1296" s="68" t="str">
        <f>IF(OR($A1296="",$AE$3=""),"",IFERROR(IF(ISBLANK(INDEX('Agents Shift'!$F:$S,MATCH($A1296,'Agents Shift'!$B:$B,0),$AE$3+1)),"",INDEX('Agents Shift'!$F:$S,MATCH($A1296,'Agents Shift'!$B:$B,0),$AE$3+1)),""))</f>
        <v/>
      </c>
      <c r="G1296" s="20" t="str">
        <f>IF($A1296="","",_xlfn.XLOOKUP($A1296,HC!$A:$A,HC!$C:$C,""))</f>
        <v/>
      </c>
      <c r="H1296" s="20" t="str">
        <f t="shared" si="260"/>
        <v/>
      </c>
      <c r="I1296" s="19" t="str">
        <f t="shared" si="261"/>
        <v/>
      </c>
      <c r="J1296" s="19" t="str">
        <f>IF(OR($A1296="",$H1296=""),"",IF($H1296="Not in Web Tool","Unmatched",_xlfn.XLOOKUP($H1296,'RAW Data'!$E:$E,'RAW Data'!$F:$F,"Unmapped")))</f>
        <v/>
      </c>
      <c r="K1296" s="19" t="str">
        <f t="shared" si="262"/>
        <v/>
      </c>
      <c r="M1296" s="21" t="str">
        <f t="shared" si="263"/>
        <v/>
      </c>
      <c r="N1296" s="21" t="str">
        <f t="shared" si="264"/>
        <v/>
      </c>
      <c r="P1296" s="22"/>
      <c r="Q1296" s="23">
        <v>1292</v>
      </c>
      <c r="R1296" s="23" t="str">
        <f>IF($C$3="Live Paste",IF($P1296="","",$P1296&amp;""),IF($AD$3="","",INDEX('Extraction History'!$A$3:$DT$9102,$Q1296,$AD$3)&amp;""))</f>
        <v/>
      </c>
      <c r="S1296" s="23">
        <f t="shared" si="271"/>
        <v>7749</v>
      </c>
      <c r="T1296" s="23" t="str">
        <f t="shared" si="265"/>
        <v/>
      </c>
      <c r="U1296" s="23" t="str">
        <f t="shared" si="266"/>
        <v/>
      </c>
      <c r="V1296" s="24" t="str">
        <f t="shared" si="267"/>
        <v/>
      </c>
      <c r="W1296" s="23">
        <f t="shared" si="272"/>
        <v>7750</v>
      </c>
      <c r="X1296" s="23" t="str">
        <f t="shared" si="268"/>
        <v/>
      </c>
      <c r="Y1296" s="23" t="str">
        <f t="shared" si="269"/>
        <v/>
      </c>
      <c r="Z1296" s="23" t="str">
        <f t="shared" si="270"/>
        <v/>
      </c>
      <c r="AA1296" s="25" t="str">
        <f>IF($U1296="","",IF(COUNTIF(HC!$C:$C,$U1296)&gt;0,"Y",IF(COUNTIF($U$5:$U1296,$U1296)=1,"N","dup")))</f>
        <v/>
      </c>
    </row>
    <row r="1297" spans="1:27" x14ac:dyDescent="0.3">
      <c r="A1297" s="19" t="str">
        <f>IF(INDEX('Agents Shift'!$B:$B,ROW())="","",INDEX('Agents Shift'!$B:$B,ROW()))</f>
        <v/>
      </c>
      <c r="B1297" s="20" t="str">
        <f>IF($A1297="","",_xlfn.XLOOKUP($A1297,HC!$A:$A,HC!$B:$B,""))</f>
        <v/>
      </c>
      <c r="C1297" s="19" t="str">
        <f>IF($A1297="","",_xlfn.XLOOKUP($A1297,HC!$A:$A,HC!$E:$E,""))</f>
        <v/>
      </c>
      <c r="D1297" s="20" t="str">
        <f>IF($A1297="","",_xlfn.XLOOKUP($A1297,HC!$A:$A,HC!$D:$D,""))</f>
        <v/>
      </c>
      <c r="E1297" s="68" t="str">
        <f>IF(OR($A1297="",$AE$3=""),"",IFERROR(IF(ISBLANK(INDEX('Agents Shift'!$F:$S,MATCH($A1297,'Agents Shift'!$B:$B,0),$AE$3)),"",INDEX('Agents Shift'!$F:$S,MATCH($A1297,'Agents Shift'!$B:$B,0),$AE$3)),""))</f>
        <v/>
      </c>
      <c r="F1297" s="68" t="str">
        <f>IF(OR($A1297="",$AE$3=""),"",IFERROR(IF(ISBLANK(INDEX('Agents Shift'!$F:$S,MATCH($A1297,'Agents Shift'!$B:$B,0),$AE$3+1)),"",INDEX('Agents Shift'!$F:$S,MATCH($A1297,'Agents Shift'!$B:$B,0),$AE$3+1)),""))</f>
        <v/>
      </c>
      <c r="G1297" s="20" t="str">
        <f>IF($A1297="","",_xlfn.XLOOKUP($A1297,HC!$A:$A,HC!$C:$C,""))</f>
        <v/>
      </c>
      <c r="H1297" s="20" t="str">
        <f t="shared" si="260"/>
        <v/>
      </c>
      <c r="I1297" s="19" t="str">
        <f t="shared" si="261"/>
        <v/>
      </c>
      <c r="J1297" s="19" t="str">
        <f>IF(OR($A1297="",$H1297=""),"",IF($H1297="Not in Web Tool","Unmatched",_xlfn.XLOOKUP($H1297,'RAW Data'!$E:$E,'RAW Data'!$F:$F,"Unmapped")))</f>
        <v/>
      </c>
      <c r="K1297" s="19" t="str">
        <f t="shared" si="262"/>
        <v/>
      </c>
      <c r="M1297" s="21" t="str">
        <f t="shared" si="263"/>
        <v/>
      </c>
      <c r="N1297" s="21" t="str">
        <f t="shared" si="264"/>
        <v/>
      </c>
      <c r="P1297" s="22"/>
      <c r="Q1297" s="23">
        <v>1293</v>
      </c>
      <c r="R1297" s="23" t="str">
        <f>IF($C$3="Live Paste",IF($P1297="","",$P1297&amp;""),IF($AD$3="","",INDEX('Extraction History'!$A$3:$DT$9102,$Q1297,$AD$3)&amp;""))</f>
        <v/>
      </c>
      <c r="S1297" s="23">
        <f t="shared" si="271"/>
        <v>7755</v>
      </c>
      <c r="T1297" s="23" t="str">
        <f t="shared" si="265"/>
        <v/>
      </c>
      <c r="U1297" s="23" t="str">
        <f t="shared" si="266"/>
        <v/>
      </c>
      <c r="V1297" s="24" t="str">
        <f t="shared" si="267"/>
        <v/>
      </c>
      <c r="W1297" s="23">
        <f t="shared" si="272"/>
        <v>7756</v>
      </c>
      <c r="X1297" s="23" t="str">
        <f t="shared" si="268"/>
        <v/>
      </c>
      <c r="Y1297" s="23" t="str">
        <f t="shared" si="269"/>
        <v/>
      </c>
      <c r="Z1297" s="23" t="str">
        <f t="shared" si="270"/>
        <v/>
      </c>
      <c r="AA1297" s="25" t="str">
        <f>IF($U1297="","",IF(COUNTIF(HC!$C:$C,$U1297)&gt;0,"Y",IF(COUNTIF($U$5:$U1297,$U1297)=1,"N","dup")))</f>
        <v/>
      </c>
    </row>
    <row r="1298" spans="1:27" x14ac:dyDescent="0.3">
      <c r="A1298" s="19" t="str">
        <f>IF(INDEX('Agents Shift'!$B:$B,ROW())="","",INDEX('Agents Shift'!$B:$B,ROW()))</f>
        <v/>
      </c>
      <c r="B1298" s="20" t="str">
        <f>IF($A1298="","",_xlfn.XLOOKUP($A1298,HC!$A:$A,HC!$B:$B,""))</f>
        <v/>
      </c>
      <c r="C1298" s="19" t="str">
        <f>IF($A1298="","",_xlfn.XLOOKUP($A1298,HC!$A:$A,HC!$E:$E,""))</f>
        <v/>
      </c>
      <c r="D1298" s="20" t="str">
        <f>IF($A1298="","",_xlfn.XLOOKUP($A1298,HC!$A:$A,HC!$D:$D,""))</f>
        <v/>
      </c>
      <c r="E1298" s="68" t="str">
        <f>IF(OR($A1298="",$AE$3=""),"",IFERROR(IF(ISBLANK(INDEX('Agents Shift'!$F:$S,MATCH($A1298,'Agents Shift'!$B:$B,0),$AE$3)),"",INDEX('Agents Shift'!$F:$S,MATCH($A1298,'Agents Shift'!$B:$B,0),$AE$3)),""))</f>
        <v/>
      </c>
      <c r="F1298" s="68" t="str">
        <f>IF(OR($A1298="",$AE$3=""),"",IFERROR(IF(ISBLANK(INDEX('Agents Shift'!$F:$S,MATCH($A1298,'Agents Shift'!$B:$B,0),$AE$3+1)),"",INDEX('Agents Shift'!$F:$S,MATCH($A1298,'Agents Shift'!$B:$B,0),$AE$3+1)),""))</f>
        <v/>
      </c>
      <c r="G1298" s="20" t="str">
        <f>IF($A1298="","",_xlfn.XLOOKUP($A1298,HC!$A:$A,HC!$C:$C,""))</f>
        <v/>
      </c>
      <c r="H1298" s="20" t="str">
        <f t="shared" si="260"/>
        <v/>
      </c>
      <c r="I1298" s="19" t="str">
        <f t="shared" si="261"/>
        <v/>
      </c>
      <c r="J1298" s="19" t="str">
        <f>IF(OR($A1298="",$H1298=""),"",IF($H1298="Not in Web Tool","Unmatched",_xlfn.XLOOKUP($H1298,'RAW Data'!$E:$E,'RAW Data'!$F:$F,"Unmapped")))</f>
        <v/>
      </c>
      <c r="K1298" s="19" t="str">
        <f t="shared" si="262"/>
        <v/>
      </c>
      <c r="M1298" s="21" t="str">
        <f t="shared" si="263"/>
        <v/>
      </c>
      <c r="N1298" s="21" t="str">
        <f t="shared" si="264"/>
        <v/>
      </c>
      <c r="P1298" s="22"/>
      <c r="Q1298" s="23">
        <v>1294</v>
      </c>
      <c r="R1298" s="23" t="str">
        <f>IF($C$3="Live Paste",IF($P1298="","",$P1298&amp;""),IF($AD$3="","",INDEX('Extraction History'!$A$3:$DT$9102,$Q1298,$AD$3)&amp;""))</f>
        <v/>
      </c>
      <c r="S1298" s="23">
        <f t="shared" si="271"/>
        <v>7761</v>
      </c>
      <c r="T1298" s="23" t="str">
        <f t="shared" si="265"/>
        <v/>
      </c>
      <c r="U1298" s="23" t="str">
        <f t="shared" si="266"/>
        <v/>
      </c>
      <c r="V1298" s="24" t="str">
        <f t="shared" si="267"/>
        <v/>
      </c>
      <c r="W1298" s="23">
        <f t="shared" si="272"/>
        <v>7762</v>
      </c>
      <c r="X1298" s="23" t="str">
        <f t="shared" si="268"/>
        <v/>
      </c>
      <c r="Y1298" s="23" t="str">
        <f t="shared" si="269"/>
        <v/>
      </c>
      <c r="Z1298" s="23" t="str">
        <f t="shared" si="270"/>
        <v/>
      </c>
      <c r="AA1298" s="25" t="str">
        <f>IF($U1298="","",IF(COUNTIF(HC!$C:$C,$U1298)&gt;0,"Y",IF(COUNTIF($U$5:$U1298,$U1298)=1,"N","dup")))</f>
        <v/>
      </c>
    </row>
    <row r="1299" spans="1:27" x14ac:dyDescent="0.3">
      <c r="A1299" s="19" t="str">
        <f>IF(INDEX('Agents Shift'!$B:$B,ROW())="","",INDEX('Agents Shift'!$B:$B,ROW()))</f>
        <v/>
      </c>
      <c r="B1299" s="20" t="str">
        <f>IF($A1299="","",_xlfn.XLOOKUP($A1299,HC!$A:$A,HC!$B:$B,""))</f>
        <v/>
      </c>
      <c r="C1299" s="19" t="str">
        <f>IF($A1299="","",_xlfn.XLOOKUP($A1299,HC!$A:$A,HC!$E:$E,""))</f>
        <v/>
      </c>
      <c r="D1299" s="20" t="str">
        <f>IF($A1299="","",_xlfn.XLOOKUP($A1299,HC!$A:$A,HC!$D:$D,""))</f>
        <v/>
      </c>
      <c r="E1299" s="68" t="str">
        <f>IF(OR($A1299="",$AE$3=""),"",IFERROR(IF(ISBLANK(INDEX('Agents Shift'!$F:$S,MATCH($A1299,'Agents Shift'!$B:$B,0),$AE$3)),"",INDEX('Agents Shift'!$F:$S,MATCH($A1299,'Agents Shift'!$B:$B,0),$AE$3)),""))</f>
        <v/>
      </c>
      <c r="F1299" s="68" t="str">
        <f>IF(OR($A1299="",$AE$3=""),"",IFERROR(IF(ISBLANK(INDEX('Agents Shift'!$F:$S,MATCH($A1299,'Agents Shift'!$B:$B,0),$AE$3+1)),"",INDEX('Agents Shift'!$F:$S,MATCH($A1299,'Agents Shift'!$B:$B,0),$AE$3+1)),""))</f>
        <v/>
      </c>
      <c r="G1299" s="20" t="str">
        <f>IF($A1299="","",_xlfn.XLOOKUP($A1299,HC!$A:$A,HC!$C:$C,""))</f>
        <v/>
      </c>
      <c r="H1299" s="20" t="str">
        <f t="shared" si="260"/>
        <v/>
      </c>
      <c r="I1299" s="19" t="str">
        <f t="shared" si="261"/>
        <v/>
      </c>
      <c r="J1299" s="19" t="str">
        <f>IF(OR($A1299="",$H1299=""),"",IF($H1299="Not in Web Tool","Unmatched",_xlfn.XLOOKUP($H1299,'RAW Data'!$E:$E,'RAW Data'!$F:$F,"Unmapped")))</f>
        <v/>
      </c>
      <c r="K1299" s="19" t="str">
        <f t="shared" si="262"/>
        <v/>
      </c>
      <c r="M1299" s="21" t="str">
        <f t="shared" si="263"/>
        <v/>
      </c>
      <c r="N1299" s="21" t="str">
        <f t="shared" si="264"/>
        <v/>
      </c>
      <c r="P1299" s="22"/>
      <c r="Q1299" s="23">
        <v>1295</v>
      </c>
      <c r="R1299" s="23" t="str">
        <f>IF($C$3="Live Paste",IF($P1299="","",$P1299&amp;""),IF($AD$3="","",INDEX('Extraction History'!$A$3:$DT$9102,$Q1299,$AD$3)&amp;""))</f>
        <v/>
      </c>
      <c r="S1299" s="23">
        <f t="shared" si="271"/>
        <v>7767</v>
      </c>
      <c r="T1299" s="23" t="str">
        <f t="shared" si="265"/>
        <v/>
      </c>
      <c r="U1299" s="23" t="str">
        <f t="shared" si="266"/>
        <v/>
      </c>
      <c r="V1299" s="24" t="str">
        <f t="shared" si="267"/>
        <v/>
      </c>
      <c r="W1299" s="23">
        <f t="shared" si="272"/>
        <v>7768</v>
      </c>
      <c r="X1299" s="23" t="str">
        <f t="shared" si="268"/>
        <v/>
      </c>
      <c r="Y1299" s="23" t="str">
        <f t="shared" si="269"/>
        <v/>
      </c>
      <c r="Z1299" s="23" t="str">
        <f t="shared" si="270"/>
        <v/>
      </c>
      <c r="AA1299" s="25" t="str">
        <f>IF($U1299="","",IF(COUNTIF(HC!$C:$C,$U1299)&gt;0,"Y",IF(COUNTIF($U$5:$U1299,$U1299)=1,"N","dup")))</f>
        <v/>
      </c>
    </row>
    <row r="1300" spans="1:27" x14ac:dyDescent="0.3">
      <c r="A1300" s="19" t="str">
        <f>IF(INDEX('Agents Shift'!$B:$B,ROW())="","",INDEX('Agents Shift'!$B:$B,ROW()))</f>
        <v/>
      </c>
      <c r="B1300" s="20" t="str">
        <f>IF($A1300="","",_xlfn.XLOOKUP($A1300,HC!$A:$A,HC!$B:$B,""))</f>
        <v/>
      </c>
      <c r="C1300" s="19" t="str">
        <f>IF($A1300="","",_xlfn.XLOOKUP($A1300,HC!$A:$A,HC!$E:$E,""))</f>
        <v/>
      </c>
      <c r="D1300" s="20" t="str">
        <f>IF($A1300="","",_xlfn.XLOOKUP($A1300,HC!$A:$A,HC!$D:$D,""))</f>
        <v/>
      </c>
      <c r="E1300" s="68" t="str">
        <f>IF(OR($A1300="",$AE$3=""),"",IFERROR(IF(ISBLANK(INDEX('Agents Shift'!$F:$S,MATCH($A1300,'Agents Shift'!$B:$B,0),$AE$3)),"",INDEX('Agents Shift'!$F:$S,MATCH($A1300,'Agents Shift'!$B:$B,0),$AE$3)),""))</f>
        <v/>
      </c>
      <c r="F1300" s="68" t="str">
        <f>IF(OR($A1300="",$AE$3=""),"",IFERROR(IF(ISBLANK(INDEX('Agents Shift'!$F:$S,MATCH($A1300,'Agents Shift'!$B:$B,0),$AE$3+1)),"",INDEX('Agents Shift'!$F:$S,MATCH($A1300,'Agents Shift'!$B:$B,0),$AE$3+1)),""))</f>
        <v/>
      </c>
      <c r="G1300" s="20" t="str">
        <f>IF($A1300="","",_xlfn.XLOOKUP($A1300,HC!$A:$A,HC!$C:$C,""))</f>
        <v/>
      </c>
      <c r="H1300" s="20" t="str">
        <f t="shared" si="260"/>
        <v/>
      </c>
      <c r="I1300" s="19" t="str">
        <f t="shared" si="261"/>
        <v/>
      </c>
      <c r="J1300" s="19" t="str">
        <f>IF(OR($A1300="",$H1300=""),"",IF($H1300="Not in Web Tool","Unmatched",_xlfn.XLOOKUP($H1300,'RAW Data'!$E:$E,'RAW Data'!$F:$F,"Unmapped")))</f>
        <v/>
      </c>
      <c r="K1300" s="19" t="str">
        <f t="shared" si="262"/>
        <v/>
      </c>
      <c r="M1300" s="21" t="str">
        <f t="shared" si="263"/>
        <v/>
      </c>
      <c r="N1300" s="21" t="str">
        <f t="shared" si="264"/>
        <v/>
      </c>
      <c r="P1300" s="22"/>
      <c r="Q1300" s="23">
        <v>1296</v>
      </c>
      <c r="R1300" s="23" t="str">
        <f>IF($C$3="Live Paste",IF($P1300="","",$P1300&amp;""),IF($AD$3="","",INDEX('Extraction History'!$A$3:$DT$9102,$Q1300,$AD$3)&amp;""))</f>
        <v/>
      </c>
      <c r="S1300" s="23">
        <f t="shared" si="271"/>
        <v>7773</v>
      </c>
      <c r="T1300" s="23" t="str">
        <f t="shared" si="265"/>
        <v/>
      </c>
      <c r="U1300" s="23" t="str">
        <f t="shared" si="266"/>
        <v/>
      </c>
      <c r="V1300" s="24" t="str">
        <f t="shared" si="267"/>
        <v/>
      </c>
      <c r="W1300" s="23">
        <f t="shared" si="272"/>
        <v>7774</v>
      </c>
      <c r="X1300" s="23" t="str">
        <f t="shared" si="268"/>
        <v/>
      </c>
      <c r="Y1300" s="23" t="str">
        <f t="shared" si="269"/>
        <v/>
      </c>
      <c r="Z1300" s="23" t="str">
        <f t="shared" si="270"/>
        <v/>
      </c>
      <c r="AA1300" s="25" t="str">
        <f>IF($U1300="","",IF(COUNTIF(HC!$C:$C,$U1300)&gt;0,"Y",IF(COUNTIF($U$5:$U1300,$U1300)=1,"N","dup")))</f>
        <v/>
      </c>
    </row>
    <row r="1301" spans="1:27" x14ac:dyDescent="0.3">
      <c r="A1301" s="19" t="str">
        <f>IF(INDEX('Agents Shift'!$B:$B,ROW())="","",INDEX('Agents Shift'!$B:$B,ROW()))</f>
        <v/>
      </c>
      <c r="B1301" s="20" t="str">
        <f>IF($A1301="","",_xlfn.XLOOKUP($A1301,HC!$A:$A,HC!$B:$B,""))</f>
        <v/>
      </c>
      <c r="C1301" s="19" t="str">
        <f>IF($A1301="","",_xlfn.XLOOKUP($A1301,HC!$A:$A,HC!$E:$E,""))</f>
        <v/>
      </c>
      <c r="D1301" s="20" t="str">
        <f>IF($A1301="","",_xlfn.XLOOKUP($A1301,HC!$A:$A,HC!$D:$D,""))</f>
        <v/>
      </c>
      <c r="E1301" s="68" t="str">
        <f>IF(OR($A1301="",$AE$3=""),"",IFERROR(IF(ISBLANK(INDEX('Agents Shift'!$F:$S,MATCH($A1301,'Agents Shift'!$B:$B,0),$AE$3)),"",INDEX('Agents Shift'!$F:$S,MATCH($A1301,'Agents Shift'!$B:$B,0),$AE$3)),""))</f>
        <v/>
      </c>
      <c r="F1301" s="68" t="str">
        <f>IF(OR($A1301="",$AE$3=""),"",IFERROR(IF(ISBLANK(INDEX('Agents Shift'!$F:$S,MATCH($A1301,'Agents Shift'!$B:$B,0),$AE$3+1)),"",INDEX('Agents Shift'!$F:$S,MATCH($A1301,'Agents Shift'!$B:$B,0),$AE$3+1)),""))</f>
        <v/>
      </c>
      <c r="G1301" s="20" t="str">
        <f>IF($A1301="","",_xlfn.XLOOKUP($A1301,HC!$A:$A,HC!$C:$C,""))</f>
        <v/>
      </c>
      <c r="H1301" s="20" t="str">
        <f t="shared" si="260"/>
        <v/>
      </c>
      <c r="I1301" s="19" t="str">
        <f t="shared" si="261"/>
        <v/>
      </c>
      <c r="J1301" s="19" t="str">
        <f>IF(OR($A1301="",$H1301=""),"",IF($H1301="Not in Web Tool","Unmatched",_xlfn.XLOOKUP($H1301,'RAW Data'!$E:$E,'RAW Data'!$F:$F,"Unmapped")))</f>
        <v/>
      </c>
      <c r="K1301" s="19" t="str">
        <f t="shared" si="262"/>
        <v/>
      </c>
      <c r="M1301" s="21" t="str">
        <f t="shared" si="263"/>
        <v/>
      </c>
      <c r="N1301" s="21" t="str">
        <f t="shared" si="264"/>
        <v/>
      </c>
      <c r="P1301" s="22"/>
      <c r="Q1301" s="23">
        <v>1297</v>
      </c>
      <c r="R1301" s="23" t="str">
        <f>IF($C$3="Live Paste",IF($P1301="","",$P1301&amp;""),IF($AD$3="","",INDEX('Extraction History'!$A$3:$DT$9102,$Q1301,$AD$3)&amp;""))</f>
        <v/>
      </c>
      <c r="S1301" s="23">
        <f t="shared" si="271"/>
        <v>7779</v>
      </c>
      <c r="T1301" s="23" t="str">
        <f t="shared" si="265"/>
        <v/>
      </c>
      <c r="U1301" s="23" t="str">
        <f t="shared" si="266"/>
        <v/>
      </c>
      <c r="V1301" s="24" t="str">
        <f t="shared" si="267"/>
        <v/>
      </c>
      <c r="W1301" s="23">
        <f t="shared" si="272"/>
        <v>7780</v>
      </c>
      <c r="X1301" s="23" t="str">
        <f t="shared" si="268"/>
        <v/>
      </c>
      <c r="Y1301" s="23" t="str">
        <f t="shared" si="269"/>
        <v/>
      </c>
      <c r="Z1301" s="23" t="str">
        <f t="shared" si="270"/>
        <v/>
      </c>
      <c r="AA1301" s="25" t="str">
        <f>IF($U1301="","",IF(COUNTIF(HC!$C:$C,$U1301)&gt;0,"Y",IF(COUNTIF($U$5:$U1301,$U1301)=1,"N","dup")))</f>
        <v/>
      </c>
    </row>
    <row r="1302" spans="1:27" x14ac:dyDescent="0.3">
      <c r="A1302" s="19" t="str">
        <f>IF(INDEX('Agents Shift'!$B:$B,ROW())="","",INDEX('Agents Shift'!$B:$B,ROW()))</f>
        <v/>
      </c>
      <c r="B1302" s="20" t="str">
        <f>IF($A1302="","",_xlfn.XLOOKUP($A1302,HC!$A:$A,HC!$B:$B,""))</f>
        <v/>
      </c>
      <c r="C1302" s="19" t="str">
        <f>IF($A1302="","",_xlfn.XLOOKUP($A1302,HC!$A:$A,HC!$E:$E,""))</f>
        <v/>
      </c>
      <c r="D1302" s="20" t="str">
        <f>IF($A1302="","",_xlfn.XLOOKUP($A1302,HC!$A:$A,HC!$D:$D,""))</f>
        <v/>
      </c>
      <c r="E1302" s="68" t="str">
        <f>IF(OR($A1302="",$AE$3=""),"",IFERROR(IF(ISBLANK(INDEX('Agents Shift'!$F:$S,MATCH($A1302,'Agents Shift'!$B:$B,0),$AE$3)),"",INDEX('Agents Shift'!$F:$S,MATCH($A1302,'Agents Shift'!$B:$B,0),$AE$3)),""))</f>
        <v/>
      </c>
      <c r="F1302" s="68" t="str">
        <f>IF(OR($A1302="",$AE$3=""),"",IFERROR(IF(ISBLANK(INDEX('Agents Shift'!$F:$S,MATCH($A1302,'Agents Shift'!$B:$B,0),$AE$3+1)),"",INDEX('Agents Shift'!$F:$S,MATCH($A1302,'Agents Shift'!$B:$B,0),$AE$3+1)),""))</f>
        <v/>
      </c>
      <c r="G1302" s="20" t="str">
        <f>IF($A1302="","",_xlfn.XLOOKUP($A1302,HC!$A:$A,HC!$C:$C,""))</f>
        <v/>
      </c>
      <c r="H1302" s="20" t="str">
        <f t="shared" si="260"/>
        <v/>
      </c>
      <c r="I1302" s="19" t="str">
        <f t="shared" si="261"/>
        <v/>
      </c>
      <c r="J1302" s="19" t="str">
        <f>IF(OR($A1302="",$H1302=""),"",IF($H1302="Not in Web Tool","Unmatched",_xlfn.XLOOKUP($H1302,'RAW Data'!$E:$E,'RAW Data'!$F:$F,"Unmapped")))</f>
        <v/>
      </c>
      <c r="K1302" s="19" t="str">
        <f t="shared" si="262"/>
        <v/>
      </c>
      <c r="M1302" s="21" t="str">
        <f t="shared" si="263"/>
        <v/>
      </c>
      <c r="N1302" s="21" t="str">
        <f t="shared" si="264"/>
        <v/>
      </c>
      <c r="P1302" s="22"/>
      <c r="Q1302" s="23">
        <v>1298</v>
      </c>
      <c r="R1302" s="23" t="str">
        <f>IF($C$3="Live Paste",IF($P1302="","",$P1302&amp;""),IF($AD$3="","",INDEX('Extraction History'!$A$3:$DT$9102,$Q1302,$AD$3)&amp;""))</f>
        <v/>
      </c>
      <c r="S1302" s="23">
        <f t="shared" si="271"/>
        <v>7785</v>
      </c>
      <c r="T1302" s="23" t="str">
        <f t="shared" si="265"/>
        <v/>
      </c>
      <c r="U1302" s="23" t="str">
        <f t="shared" si="266"/>
        <v/>
      </c>
      <c r="V1302" s="24" t="str">
        <f t="shared" si="267"/>
        <v/>
      </c>
      <c r="W1302" s="23">
        <f t="shared" si="272"/>
        <v>7786</v>
      </c>
      <c r="X1302" s="23" t="str">
        <f t="shared" si="268"/>
        <v/>
      </c>
      <c r="Y1302" s="23" t="str">
        <f t="shared" si="269"/>
        <v/>
      </c>
      <c r="Z1302" s="23" t="str">
        <f t="shared" si="270"/>
        <v/>
      </c>
      <c r="AA1302" s="25" t="str">
        <f>IF($U1302="","",IF(COUNTIF(HC!$C:$C,$U1302)&gt;0,"Y",IF(COUNTIF($U$5:$U1302,$U1302)=1,"N","dup")))</f>
        <v/>
      </c>
    </row>
    <row r="1303" spans="1:27" x14ac:dyDescent="0.3">
      <c r="A1303" s="19" t="str">
        <f>IF(INDEX('Agents Shift'!$B:$B,ROW())="","",INDEX('Agents Shift'!$B:$B,ROW()))</f>
        <v/>
      </c>
      <c r="B1303" s="20" t="str">
        <f>IF($A1303="","",_xlfn.XLOOKUP($A1303,HC!$A:$A,HC!$B:$B,""))</f>
        <v/>
      </c>
      <c r="C1303" s="19" t="str">
        <f>IF($A1303="","",_xlfn.XLOOKUP($A1303,HC!$A:$A,HC!$E:$E,""))</f>
        <v/>
      </c>
      <c r="D1303" s="20" t="str">
        <f>IF($A1303="","",_xlfn.XLOOKUP($A1303,HC!$A:$A,HC!$D:$D,""))</f>
        <v/>
      </c>
      <c r="E1303" s="68" t="str">
        <f>IF(OR($A1303="",$AE$3=""),"",IFERROR(IF(ISBLANK(INDEX('Agents Shift'!$F:$S,MATCH($A1303,'Agents Shift'!$B:$B,0),$AE$3)),"",INDEX('Agents Shift'!$F:$S,MATCH($A1303,'Agents Shift'!$B:$B,0),$AE$3)),""))</f>
        <v/>
      </c>
      <c r="F1303" s="68" t="str">
        <f>IF(OR($A1303="",$AE$3=""),"",IFERROR(IF(ISBLANK(INDEX('Agents Shift'!$F:$S,MATCH($A1303,'Agents Shift'!$B:$B,0),$AE$3+1)),"",INDEX('Agents Shift'!$F:$S,MATCH($A1303,'Agents Shift'!$B:$B,0),$AE$3+1)),""))</f>
        <v/>
      </c>
      <c r="G1303" s="20" t="str">
        <f>IF($A1303="","",_xlfn.XLOOKUP($A1303,HC!$A:$A,HC!$C:$C,""))</f>
        <v/>
      </c>
      <c r="H1303" s="20" t="str">
        <f t="shared" si="260"/>
        <v/>
      </c>
      <c r="I1303" s="19" t="str">
        <f t="shared" si="261"/>
        <v/>
      </c>
      <c r="J1303" s="19" t="str">
        <f>IF(OR($A1303="",$H1303=""),"",IF($H1303="Not in Web Tool","Unmatched",_xlfn.XLOOKUP($H1303,'RAW Data'!$E:$E,'RAW Data'!$F:$F,"Unmapped")))</f>
        <v/>
      </c>
      <c r="K1303" s="19" t="str">
        <f t="shared" si="262"/>
        <v/>
      </c>
      <c r="M1303" s="21" t="str">
        <f t="shared" si="263"/>
        <v/>
      </c>
      <c r="N1303" s="21" t="str">
        <f t="shared" si="264"/>
        <v/>
      </c>
      <c r="P1303" s="22"/>
      <c r="Q1303" s="23">
        <v>1299</v>
      </c>
      <c r="R1303" s="23" t="str">
        <f>IF($C$3="Live Paste",IF($P1303="","",$P1303&amp;""),IF($AD$3="","",INDEX('Extraction History'!$A$3:$DT$9102,$Q1303,$AD$3)&amp;""))</f>
        <v/>
      </c>
      <c r="S1303" s="23">
        <f t="shared" si="271"/>
        <v>7791</v>
      </c>
      <c r="T1303" s="23" t="str">
        <f t="shared" si="265"/>
        <v/>
      </c>
      <c r="U1303" s="23" t="str">
        <f t="shared" si="266"/>
        <v/>
      </c>
      <c r="V1303" s="24" t="str">
        <f t="shared" si="267"/>
        <v/>
      </c>
      <c r="W1303" s="23">
        <f t="shared" si="272"/>
        <v>7792</v>
      </c>
      <c r="X1303" s="23" t="str">
        <f t="shared" si="268"/>
        <v/>
      </c>
      <c r="Y1303" s="23" t="str">
        <f t="shared" si="269"/>
        <v/>
      </c>
      <c r="Z1303" s="23" t="str">
        <f t="shared" si="270"/>
        <v/>
      </c>
      <c r="AA1303" s="25" t="str">
        <f>IF($U1303="","",IF(COUNTIF(HC!$C:$C,$U1303)&gt;0,"Y",IF(COUNTIF($U$5:$U1303,$U1303)=1,"N","dup")))</f>
        <v/>
      </c>
    </row>
    <row r="1304" spans="1:27" x14ac:dyDescent="0.3">
      <c r="A1304" s="19" t="str">
        <f>IF(INDEX('Agents Shift'!$B:$B,ROW())="","",INDEX('Agents Shift'!$B:$B,ROW()))</f>
        <v/>
      </c>
      <c r="B1304" s="20" t="str">
        <f>IF($A1304="","",_xlfn.XLOOKUP($A1304,HC!$A:$A,HC!$B:$B,""))</f>
        <v/>
      </c>
      <c r="C1304" s="19" t="str">
        <f>IF($A1304="","",_xlfn.XLOOKUP($A1304,HC!$A:$A,HC!$E:$E,""))</f>
        <v/>
      </c>
      <c r="D1304" s="20" t="str">
        <f>IF($A1304="","",_xlfn.XLOOKUP($A1304,HC!$A:$A,HC!$D:$D,""))</f>
        <v/>
      </c>
      <c r="E1304" s="68" t="str">
        <f>IF(OR($A1304="",$AE$3=""),"",IFERROR(IF(ISBLANK(INDEX('Agents Shift'!$F:$S,MATCH($A1304,'Agents Shift'!$B:$B,0),$AE$3)),"",INDEX('Agents Shift'!$F:$S,MATCH($A1304,'Agents Shift'!$B:$B,0),$AE$3)),""))</f>
        <v/>
      </c>
      <c r="F1304" s="68" t="str">
        <f>IF(OR($A1304="",$AE$3=""),"",IFERROR(IF(ISBLANK(INDEX('Agents Shift'!$F:$S,MATCH($A1304,'Agents Shift'!$B:$B,0),$AE$3+1)),"",INDEX('Agents Shift'!$F:$S,MATCH($A1304,'Agents Shift'!$B:$B,0),$AE$3+1)),""))</f>
        <v/>
      </c>
      <c r="G1304" s="20" t="str">
        <f>IF($A1304="","",_xlfn.XLOOKUP($A1304,HC!$A:$A,HC!$C:$C,""))</f>
        <v/>
      </c>
      <c r="H1304" s="20" t="str">
        <f t="shared" si="260"/>
        <v/>
      </c>
      <c r="I1304" s="19" t="str">
        <f t="shared" si="261"/>
        <v/>
      </c>
      <c r="J1304" s="19" t="str">
        <f>IF(OR($A1304="",$H1304=""),"",IF($H1304="Not in Web Tool","Unmatched",_xlfn.XLOOKUP($H1304,'RAW Data'!$E:$E,'RAW Data'!$F:$F,"Unmapped")))</f>
        <v/>
      </c>
      <c r="K1304" s="19" t="str">
        <f t="shared" si="262"/>
        <v/>
      </c>
      <c r="M1304" s="21" t="str">
        <f t="shared" si="263"/>
        <v/>
      </c>
      <c r="N1304" s="21" t="str">
        <f t="shared" si="264"/>
        <v/>
      </c>
      <c r="P1304" s="22"/>
      <c r="Q1304" s="23">
        <v>1300</v>
      </c>
      <c r="R1304" s="23" t="str">
        <f>IF($C$3="Live Paste",IF($P1304="","",$P1304&amp;""),IF($AD$3="","",INDEX('Extraction History'!$A$3:$DT$9102,$Q1304,$AD$3)&amp;""))</f>
        <v/>
      </c>
      <c r="S1304" s="23">
        <f t="shared" si="271"/>
        <v>7797</v>
      </c>
      <c r="T1304" s="23" t="str">
        <f t="shared" si="265"/>
        <v/>
      </c>
      <c r="U1304" s="23" t="str">
        <f t="shared" si="266"/>
        <v/>
      </c>
      <c r="V1304" s="24" t="str">
        <f t="shared" si="267"/>
        <v/>
      </c>
      <c r="W1304" s="23">
        <f t="shared" si="272"/>
        <v>7798</v>
      </c>
      <c r="X1304" s="23" t="str">
        <f t="shared" si="268"/>
        <v/>
      </c>
      <c r="Y1304" s="23" t="str">
        <f t="shared" si="269"/>
        <v/>
      </c>
      <c r="Z1304" s="23" t="str">
        <f t="shared" si="270"/>
        <v/>
      </c>
      <c r="AA1304" s="25" t="str">
        <f>IF($U1304="","",IF(COUNTIF(HC!$C:$C,$U1304)&gt;0,"Y",IF(COUNTIF($U$5:$U1304,$U1304)=1,"N","dup")))</f>
        <v/>
      </c>
    </row>
    <row r="1305" spans="1:27" x14ac:dyDescent="0.3">
      <c r="A1305" s="19" t="str">
        <f>IF(INDEX('Agents Shift'!$B:$B,ROW())="","",INDEX('Agents Shift'!$B:$B,ROW()))</f>
        <v/>
      </c>
      <c r="B1305" s="20" t="str">
        <f>IF($A1305="","",_xlfn.XLOOKUP($A1305,HC!$A:$A,HC!$B:$B,""))</f>
        <v/>
      </c>
      <c r="C1305" s="19" t="str">
        <f>IF($A1305="","",_xlfn.XLOOKUP($A1305,HC!$A:$A,HC!$E:$E,""))</f>
        <v/>
      </c>
      <c r="D1305" s="20" t="str">
        <f>IF($A1305="","",_xlfn.XLOOKUP($A1305,HC!$A:$A,HC!$D:$D,""))</f>
        <v/>
      </c>
      <c r="E1305" s="68" t="str">
        <f>IF(OR($A1305="",$AE$3=""),"",IFERROR(IF(ISBLANK(INDEX('Agents Shift'!$F:$S,MATCH($A1305,'Agents Shift'!$B:$B,0),$AE$3)),"",INDEX('Agents Shift'!$F:$S,MATCH($A1305,'Agents Shift'!$B:$B,0),$AE$3)),""))</f>
        <v/>
      </c>
      <c r="F1305" s="68" t="str">
        <f>IF(OR($A1305="",$AE$3=""),"",IFERROR(IF(ISBLANK(INDEX('Agents Shift'!$F:$S,MATCH($A1305,'Agents Shift'!$B:$B,0),$AE$3+1)),"",INDEX('Agents Shift'!$F:$S,MATCH($A1305,'Agents Shift'!$B:$B,0),$AE$3+1)),""))</f>
        <v/>
      </c>
      <c r="G1305" s="20" t="str">
        <f>IF($A1305="","",_xlfn.XLOOKUP($A1305,HC!$A:$A,HC!$C:$C,""))</f>
        <v/>
      </c>
      <c r="H1305" s="20" t="str">
        <f t="shared" si="260"/>
        <v/>
      </c>
      <c r="I1305" s="19" t="str">
        <f t="shared" si="261"/>
        <v/>
      </c>
      <c r="J1305" s="19" t="str">
        <f>IF(OR($A1305="",$H1305=""),"",IF($H1305="Not in Web Tool","Unmatched",_xlfn.XLOOKUP($H1305,'RAW Data'!$E:$E,'RAW Data'!$F:$F,"Unmapped")))</f>
        <v/>
      </c>
      <c r="K1305" s="19" t="str">
        <f t="shared" si="262"/>
        <v/>
      </c>
      <c r="M1305" s="21" t="str">
        <f t="shared" si="263"/>
        <v/>
      </c>
      <c r="N1305" s="21" t="str">
        <f t="shared" si="264"/>
        <v/>
      </c>
      <c r="P1305" s="22"/>
      <c r="Q1305" s="23">
        <v>1301</v>
      </c>
      <c r="R1305" s="23" t="str">
        <f>IF($C$3="Live Paste",IF($P1305="","",$P1305&amp;""),IF($AD$3="","",INDEX('Extraction History'!$A$3:$DT$9102,$Q1305,$AD$3)&amp;""))</f>
        <v/>
      </c>
      <c r="S1305" s="23">
        <f t="shared" si="271"/>
        <v>7803</v>
      </c>
      <c r="T1305" s="23" t="str">
        <f t="shared" si="265"/>
        <v/>
      </c>
      <c r="U1305" s="23" t="str">
        <f t="shared" si="266"/>
        <v/>
      </c>
      <c r="V1305" s="24" t="str">
        <f t="shared" si="267"/>
        <v/>
      </c>
      <c r="W1305" s="23">
        <f t="shared" si="272"/>
        <v>7804</v>
      </c>
      <c r="X1305" s="23" t="str">
        <f t="shared" si="268"/>
        <v/>
      </c>
      <c r="Y1305" s="23" t="str">
        <f t="shared" si="269"/>
        <v/>
      </c>
      <c r="Z1305" s="23" t="str">
        <f t="shared" si="270"/>
        <v/>
      </c>
      <c r="AA1305" s="25" t="str">
        <f>IF($U1305="","",IF(COUNTIF(HC!$C:$C,$U1305)&gt;0,"Y",IF(COUNTIF($U$5:$U1305,$U1305)=1,"N","dup")))</f>
        <v/>
      </c>
    </row>
    <row r="1306" spans="1:27" x14ac:dyDescent="0.3">
      <c r="A1306" s="19" t="str">
        <f>IF(INDEX('Agents Shift'!$B:$B,ROW())="","",INDEX('Agents Shift'!$B:$B,ROW()))</f>
        <v/>
      </c>
      <c r="B1306" s="20" t="str">
        <f>IF($A1306="","",_xlfn.XLOOKUP($A1306,HC!$A:$A,HC!$B:$B,""))</f>
        <v/>
      </c>
      <c r="C1306" s="19" t="str">
        <f>IF($A1306="","",_xlfn.XLOOKUP($A1306,HC!$A:$A,HC!$E:$E,""))</f>
        <v/>
      </c>
      <c r="D1306" s="20" t="str">
        <f>IF($A1306="","",_xlfn.XLOOKUP($A1306,HC!$A:$A,HC!$D:$D,""))</f>
        <v/>
      </c>
      <c r="E1306" s="68" t="str">
        <f>IF(OR($A1306="",$AE$3=""),"",IFERROR(IF(ISBLANK(INDEX('Agents Shift'!$F:$S,MATCH($A1306,'Agents Shift'!$B:$B,0),$AE$3)),"",INDEX('Agents Shift'!$F:$S,MATCH($A1306,'Agents Shift'!$B:$B,0),$AE$3)),""))</f>
        <v/>
      </c>
      <c r="F1306" s="68" t="str">
        <f>IF(OR($A1306="",$AE$3=""),"",IFERROR(IF(ISBLANK(INDEX('Agents Shift'!$F:$S,MATCH($A1306,'Agents Shift'!$B:$B,0),$AE$3+1)),"",INDEX('Agents Shift'!$F:$S,MATCH($A1306,'Agents Shift'!$B:$B,0),$AE$3+1)),""))</f>
        <v/>
      </c>
      <c r="G1306" s="20" t="str">
        <f>IF($A1306="","",_xlfn.XLOOKUP($A1306,HC!$A:$A,HC!$C:$C,""))</f>
        <v/>
      </c>
      <c r="H1306" s="20" t="str">
        <f t="shared" si="260"/>
        <v/>
      </c>
      <c r="I1306" s="19" t="str">
        <f t="shared" si="261"/>
        <v/>
      </c>
      <c r="J1306" s="19" t="str">
        <f>IF(OR($A1306="",$H1306=""),"",IF($H1306="Not in Web Tool","Unmatched",_xlfn.XLOOKUP($H1306,'RAW Data'!$E:$E,'RAW Data'!$F:$F,"Unmapped")))</f>
        <v/>
      </c>
      <c r="K1306" s="19" t="str">
        <f t="shared" si="262"/>
        <v/>
      </c>
      <c r="M1306" s="21" t="str">
        <f t="shared" si="263"/>
        <v/>
      </c>
      <c r="N1306" s="21" t="str">
        <f t="shared" si="264"/>
        <v/>
      </c>
      <c r="P1306" s="22"/>
      <c r="Q1306" s="23">
        <v>1302</v>
      </c>
      <c r="R1306" s="23" t="str">
        <f>IF($C$3="Live Paste",IF($P1306="","",$P1306&amp;""),IF($AD$3="","",INDEX('Extraction History'!$A$3:$DT$9102,$Q1306,$AD$3)&amp;""))</f>
        <v/>
      </c>
      <c r="S1306" s="23">
        <f t="shared" si="271"/>
        <v>7809</v>
      </c>
      <c r="T1306" s="23" t="str">
        <f t="shared" si="265"/>
        <v/>
      </c>
      <c r="U1306" s="23" t="str">
        <f t="shared" si="266"/>
        <v/>
      </c>
      <c r="V1306" s="24" t="str">
        <f t="shared" si="267"/>
        <v/>
      </c>
      <c r="W1306" s="23">
        <f t="shared" si="272"/>
        <v>7810</v>
      </c>
      <c r="X1306" s="23" t="str">
        <f t="shared" si="268"/>
        <v/>
      </c>
      <c r="Y1306" s="23" t="str">
        <f t="shared" si="269"/>
        <v/>
      </c>
      <c r="Z1306" s="23" t="str">
        <f t="shared" si="270"/>
        <v/>
      </c>
      <c r="AA1306" s="25" t="str">
        <f>IF($U1306="","",IF(COUNTIF(HC!$C:$C,$U1306)&gt;0,"Y",IF(COUNTIF($U$5:$U1306,$U1306)=1,"N","dup")))</f>
        <v/>
      </c>
    </row>
    <row r="1307" spans="1:27" x14ac:dyDescent="0.3">
      <c r="A1307" s="19" t="str">
        <f>IF(INDEX('Agents Shift'!$B:$B,ROW())="","",INDEX('Agents Shift'!$B:$B,ROW()))</f>
        <v/>
      </c>
      <c r="B1307" s="20" t="str">
        <f>IF($A1307="","",_xlfn.XLOOKUP($A1307,HC!$A:$A,HC!$B:$B,""))</f>
        <v/>
      </c>
      <c r="C1307" s="19" t="str">
        <f>IF($A1307="","",_xlfn.XLOOKUP($A1307,HC!$A:$A,HC!$E:$E,""))</f>
        <v/>
      </c>
      <c r="D1307" s="20" t="str">
        <f>IF($A1307="","",_xlfn.XLOOKUP($A1307,HC!$A:$A,HC!$D:$D,""))</f>
        <v/>
      </c>
      <c r="E1307" s="68" t="str">
        <f>IF(OR($A1307="",$AE$3=""),"",IFERROR(IF(ISBLANK(INDEX('Agents Shift'!$F:$S,MATCH($A1307,'Agents Shift'!$B:$B,0),$AE$3)),"",INDEX('Agents Shift'!$F:$S,MATCH($A1307,'Agents Shift'!$B:$B,0),$AE$3)),""))</f>
        <v/>
      </c>
      <c r="F1307" s="68" t="str">
        <f>IF(OR($A1307="",$AE$3=""),"",IFERROR(IF(ISBLANK(INDEX('Agents Shift'!$F:$S,MATCH($A1307,'Agents Shift'!$B:$B,0),$AE$3+1)),"",INDEX('Agents Shift'!$F:$S,MATCH($A1307,'Agents Shift'!$B:$B,0),$AE$3+1)),""))</f>
        <v/>
      </c>
      <c r="G1307" s="20" t="str">
        <f>IF($A1307="","",_xlfn.XLOOKUP($A1307,HC!$A:$A,HC!$C:$C,""))</f>
        <v/>
      </c>
      <c r="H1307" s="20" t="str">
        <f t="shared" si="260"/>
        <v/>
      </c>
      <c r="I1307" s="19" t="str">
        <f t="shared" si="261"/>
        <v/>
      </c>
      <c r="J1307" s="19" t="str">
        <f>IF(OR($A1307="",$H1307=""),"",IF($H1307="Not in Web Tool","Unmatched",_xlfn.XLOOKUP($H1307,'RAW Data'!$E:$E,'RAW Data'!$F:$F,"Unmapped")))</f>
        <v/>
      </c>
      <c r="K1307" s="19" t="str">
        <f t="shared" si="262"/>
        <v/>
      </c>
      <c r="M1307" s="21" t="str">
        <f t="shared" si="263"/>
        <v/>
      </c>
      <c r="N1307" s="21" t="str">
        <f t="shared" si="264"/>
        <v/>
      </c>
      <c r="P1307" s="22"/>
      <c r="Q1307" s="23">
        <v>1303</v>
      </c>
      <c r="R1307" s="23" t="str">
        <f>IF($C$3="Live Paste",IF($P1307="","",$P1307&amp;""),IF($AD$3="","",INDEX('Extraction History'!$A$3:$DT$9102,$Q1307,$AD$3)&amp;""))</f>
        <v/>
      </c>
      <c r="S1307" s="23">
        <f t="shared" si="271"/>
        <v>7815</v>
      </c>
      <c r="T1307" s="23" t="str">
        <f t="shared" si="265"/>
        <v/>
      </c>
      <c r="U1307" s="23" t="str">
        <f t="shared" si="266"/>
        <v/>
      </c>
      <c r="V1307" s="24" t="str">
        <f t="shared" si="267"/>
        <v/>
      </c>
      <c r="W1307" s="23">
        <f t="shared" si="272"/>
        <v>7816</v>
      </c>
      <c r="X1307" s="23" t="str">
        <f t="shared" si="268"/>
        <v/>
      </c>
      <c r="Y1307" s="23" t="str">
        <f t="shared" si="269"/>
        <v/>
      </c>
      <c r="Z1307" s="23" t="str">
        <f t="shared" si="270"/>
        <v/>
      </c>
      <c r="AA1307" s="25" t="str">
        <f>IF($U1307="","",IF(COUNTIF(HC!$C:$C,$U1307)&gt;0,"Y",IF(COUNTIF($U$5:$U1307,$U1307)=1,"N","dup")))</f>
        <v/>
      </c>
    </row>
    <row r="1308" spans="1:27" x14ac:dyDescent="0.3">
      <c r="A1308" s="19" t="str">
        <f>IF(INDEX('Agents Shift'!$B:$B,ROW())="","",INDEX('Agents Shift'!$B:$B,ROW()))</f>
        <v/>
      </c>
      <c r="B1308" s="20" t="str">
        <f>IF($A1308="","",_xlfn.XLOOKUP($A1308,HC!$A:$A,HC!$B:$B,""))</f>
        <v/>
      </c>
      <c r="C1308" s="19" t="str">
        <f>IF($A1308="","",_xlfn.XLOOKUP($A1308,HC!$A:$A,HC!$E:$E,""))</f>
        <v/>
      </c>
      <c r="D1308" s="20" t="str">
        <f>IF($A1308="","",_xlfn.XLOOKUP($A1308,HC!$A:$A,HC!$D:$D,""))</f>
        <v/>
      </c>
      <c r="E1308" s="68" t="str">
        <f>IF(OR($A1308="",$AE$3=""),"",IFERROR(IF(ISBLANK(INDEX('Agents Shift'!$F:$S,MATCH($A1308,'Agents Shift'!$B:$B,0),$AE$3)),"",INDEX('Agents Shift'!$F:$S,MATCH($A1308,'Agents Shift'!$B:$B,0),$AE$3)),""))</f>
        <v/>
      </c>
      <c r="F1308" s="68" t="str">
        <f>IF(OR($A1308="",$AE$3=""),"",IFERROR(IF(ISBLANK(INDEX('Agents Shift'!$F:$S,MATCH($A1308,'Agents Shift'!$B:$B,0),$AE$3+1)),"",INDEX('Agents Shift'!$F:$S,MATCH($A1308,'Agents Shift'!$B:$B,0),$AE$3+1)),""))</f>
        <v/>
      </c>
      <c r="G1308" s="20" t="str">
        <f>IF($A1308="","",_xlfn.XLOOKUP($A1308,HC!$A:$A,HC!$C:$C,""))</f>
        <v/>
      </c>
      <c r="H1308" s="20" t="str">
        <f t="shared" si="260"/>
        <v/>
      </c>
      <c r="I1308" s="19" t="str">
        <f t="shared" si="261"/>
        <v/>
      </c>
      <c r="J1308" s="19" t="str">
        <f>IF(OR($A1308="",$H1308=""),"",IF($H1308="Not in Web Tool","Unmatched",_xlfn.XLOOKUP($H1308,'RAW Data'!$E:$E,'RAW Data'!$F:$F,"Unmapped")))</f>
        <v/>
      </c>
      <c r="K1308" s="19" t="str">
        <f t="shared" si="262"/>
        <v/>
      </c>
      <c r="M1308" s="21" t="str">
        <f t="shared" si="263"/>
        <v/>
      </c>
      <c r="N1308" s="21" t="str">
        <f t="shared" si="264"/>
        <v/>
      </c>
      <c r="P1308" s="22"/>
      <c r="Q1308" s="23">
        <v>1304</v>
      </c>
      <c r="R1308" s="23" t="str">
        <f>IF($C$3="Live Paste",IF($P1308="","",$P1308&amp;""),IF($AD$3="","",INDEX('Extraction History'!$A$3:$DT$9102,$Q1308,$AD$3)&amp;""))</f>
        <v/>
      </c>
      <c r="S1308" s="23">
        <f t="shared" si="271"/>
        <v>7821</v>
      </c>
      <c r="T1308" s="23" t="str">
        <f t="shared" si="265"/>
        <v/>
      </c>
      <c r="U1308" s="23" t="str">
        <f t="shared" si="266"/>
        <v/>
      </c>
      <c r="V1308" s="24" t="str">
        <f t="shared" si="267"/>
        <v/>
      </c>
      <c r="W1308" s="23">
        <f t="shared" si="272"/>
        <v>7822</v>
      </c>
      <c r="X1308" s="23" t="str">
        <f t="shared" si="268"/>
        <v/>
      </c>
      <c r="Y1308" s="23" t="str">
        <f t="shared" si="269"/>
        <v/>
      </c>
      <c r="Z1308" s="23" t="str">
        <f t="shared" si="270"/>
        <v/>
      </c>
      <c r="AA1308" s="25" t="str">
        <f>IF($U1308="","",IF(COUNTIF(HC!$C:$C,$U1308)&gt;0,"Y",IF(COUNTIF($U$5:$U1308,$U1308)=1,"N","dup")))</f>
        <v/>
      </c>
    </row>
    <row r="1309" spans="1:27" x14ac:dyDescent="0.3">
      <c r="A1309" s="19" t="str">
        <f>IF(INDEX('Agents Shift'!$B:$B,ROW())="","",INDEX('Agents Shift'!$B:$B,ROW()))</f>
        <v/>
      </c>
      <c r="B1309" s="20" t="str">
        <f>IF($A1309="","",_xlfn.XLOOKUP($A1309,HC!$A:$A,HC!$B:$B,""))</f>
        <v/>
      </c>
      <c r="C1309" s="19" t="str">
        <f>IF($A1309="","",_xlfn.XLOOKUP($A1309,HC!$A:$A,HC!$E:$E,""))</f>
        <v/>
      </c>
      <c r="D1309" s="20" t="str">
        <f>IF($A1309="","",_xlfn.XLOOKUP($A1309,HC!$A:$A,HC!$D:$D,""))</f>
        <v/>
      </c>
      <c r="E1309" s="68" t="str">
        <f>IF(OR($A1309="",$AE$3=""),"",IFERROR(IF(ISBLANK(INDEX('Agents Shift'!$F:$S,MATCH($A1309,'Agents Shift'!$B:$B,0),$AE$3)),"",INDEX('Agents Shift'!$F:$S,MATCH($A1309,'Agents Shift'!$B:$B,0),$AE$3)),""))</f>
        <v/>
      </c>
      <c r="F1309" s="68" t="str">
        <f>IF(OR($A1309="",$AE$3=""),"",IFERROR(IF(ISBLANK(INDEX('Agents Shift'!$F:$S,MATCH($A1309,'Agents Shift'!$B:$B,0),$AE$3+1)),"",INDEX('Agents Shift'!$F:$S,MATCH($A1309,'Agents Shift'!$B:$B,0),$AE$3+1)),""))</f>
        <v/>
      </c>
      <c r="G1309" s="20" t="str">
        <f>IF($A1309="","",_xlfn.XLOOKUP($A1309,HC!$A:$A,HC!$C:$C,""))</f>
        <v/>
      </c>
      <c r="H1309" s="20" t="str">
        <f t="shared" si="260"/>
        <v/>
      </c>
      <c r="I1309" s="19" t="str">
        <f t="shared" si="261"/>
        <v/>
      </c>
      <c r="J1309" s="19" t="str">
        <f>IF(OR($A1309="",$H1309=""),"",IF($H1309="Not in Web Tool","Unmatched",_xlfn.XLOOKUP($H1309,'RAW Data'!$E:$E,'RAW Data'!$F:$F,"Unmapped")))</f>
        <v/>
      </c>
      <c r="K1309" s="19" t="str">
        <f t="shared" si="262"/>
        <v/>
      </c>
      <c r="M1309" s="21" t="str">
        <f t="shared" si="263"/>
        <v/>
      </c>
      <c r="N1309" s="21" t="str">
        <f t="shared" si="264"/>
        <v/>
      </c>
      <c r="P1309" s="22"/>
      <c r="Q1309" s="23">
        <v>1305</v>
      </c>
      <c r="R1309" s="23" t="str">
        <f>IF($C$3="Live Paste",IF($P1309="","",$P1309&amp;""),IF($AD$3="","",INDEX('Extraction History'!$A$3:$DT$9102,$Q1309,$AD$3)&amp;""))</f>
        <v/>
      </c>
      <c r="S1309" s="23">
        <f t="shared" si="271"/>
        <v>7827</v>
      </c>
      <c r="T1309" s="23" t="str">
        <f t="shared" si="265"/>
        <v/>
      </c>
      <c r="U1309" s="23" t="str">
        <f t="shared" si="266"/>
        <v/>
      </c>
      <c r="V1309" s="24" t="str">
        <f t="shared" si="267"/>
        <v/>
      </c>
      <c r="W1309" s="23">
        <f t="shared" si="272"/>
        <v>7828</v>
      </c>
      <c r="X1309" s="23" t="str">
        <f t="shared" si="268"/>
        <v/>
      </c>
      <c r="Y1309" s="23" t="str">
        <f t="shared" si="269"/>
        <v/>
      </c>
      <c r="Z1309" s="23" t="str">
        <f t="shared" si="270"/>
        <v/>
      </c>
      <c r="AA1309" s="25" t="str">
        <f>IF($U1309="","",IF(COUNTIF(HC!$C:$C,$U1309)&gt;0,"Y",IF(COUNTIF($U$5:$U1309,$U1309)=1,"N","dup")))</f>
        <v/>
      </c>
    </row>
    <row r="1310" spans="1:27" x14ac:dyDescent="0.3">
      <c r="A1310" s="19" t="str">
        <f>IF(INDEX('Agents Shift'!$B:$B,ROW())="","",INDEX('Agents Shift'!$B:$B,ROW()))</f>
        <v/>
      </c>
      <c r="B1310" s="20" t="str">
        <f>IF($A1310="","",_xlfn.XLOOKUP($A1310,HC!$A:$A,HC!$B:$B,""))</f>
        <v/>
      </c>
      <c r="C1310" s="19" t="str">
        <f>IF($A1310="","",_xlfn.XLOOKUP($A1310,HC!$A:$A,HC!$E:$E,""))</f>
        <v/>
      </c>
      <c r="D1310" s="20" t="str">
        <f>IF($A1310="","",_xlfn.XLOOKUP($A1310,HC!$A:$A,HC!$D:$D,""))</f>
        <v/>
      </c>
      <c r="E1310" s="68" t="str">
        <f>IF(OR($A1310="",$AE$3=""),"",IFERROR(IF(ISBLANK(INDEX('Agents Shift'!$F:$S,MATCH($A1310,'Agents Shift'!$B:$B,0),$AE$3)),"",INDEX('Agents Shift'!$F:$S,MATCH($A1310,'Agents Shift'!$B:$B,0),$AE$3)),""))</f>
        <v/>
      </c>
      <c r="F1310" s="68" t="str">
        <f>IF(OR($A1310="",$AE$3=""),"",IFERROR(IF(ISBLANK(INDEX('Agents Shift'!$F:$S,MATCH($A1310,'Agents Shift'!$B:$B,0),$AE$3+1)),"",INDEX('Agents Shift'!$F:$S,MATCH($A1310,'Agents Shift'!$B:$B,0),$AE$3+1)),""))</f>
        <v/>
      </c>
      <c r="G1310" s="20" t="str">
        <f>IF($A1310="","",_xlfn.XLOOKUP($A1310,HC!$A:$A,HC!$C:$C,""))</f>
        <v/>
      </c>
      <c r="H1310" s="20" t="str">
        <f t="shared" si="260"/>
        <v/>
      </c>
      <c r="I1310" s="19" t="str">
        <f t="shared" si="261"/>
        <v/>
      </c>
      <c r="J1310" s="19" t="str">
        <f>IF(OR($A1310="",$H1310=""),"",IF($H1310="Not in Web Tool","Unmatched",_xlfn.XLOOKUP($H1310,'RAW Data'!$E:$E,'RAW Data'!$F:$F,"Unmapped")))</f>
        <v/>
      </c>
      <c r="K1310" s="19" t="str">
        <f t="shared" si="262"/>
        <v/>
      </c>
      <c r="M1310" s="21" t="str">
        <f t="shared" si="263"/>
        <v/>
      </c>
      <c r="N1310" s="21" t="str">
        <f t="shared" si="264"/>
        <v/>
      </c>
      <c r="P1310" s="22"/>
      <c r="Q1310" s="23">
        <v>1306</v>
      </c>
      <c r="R1310" s="23" t="str">
        <f>IF($C$3="Live Paste",IF($P1310="","",$P1310&amp;""),IF($AD$3="","",INDEX('Extraction History'!$A$3:$DT$9102,$Q1310,$AD$3)&amp;""))</f>
        <v/>
      </c>
      <c r="S1310" s="23">
        <f t="shared" si="271"/>
        <v>7833</v>
      </c>
      <c r="T1310" s="23" t="str">
        <f t="shared" si="265"/>
        <v/>
      </c>
      <c r="U1310" s="23" t="str">
        <f t="shared" si="266"/>
        <v/>
      </c>
      <c r="V1310" s="24" t="str">
        <f t="shared" si="267"/>
        <v/>
      </c>
      <c r="W1310" s="23">
        <f t="shared" si="272"/>
        <v>7834</v>
      </c>
      <c r="X1310" s="23" t="str">
        <f t="shared" si="268"/>
        <v/>
      </c>
      <c r="Y1310" s="23" t="str">
        <f t="shared" si="269"/>
        <v/>
      </c>
      <c r="Z1310" s="23" t="str">
        <f t="shared" si="270"/>
        <v/>
      </c>
      <c r="AA1310" s="25" t="str">
        <f>IF($U1310="","",IF(COUNTIF(HC!$C:$C,$U1310)&gt;0,"Y",IF(COUNTIF($U$5:$U1310,$U1310)=1,"N","dup")))</f>
        <v/>
      </c>
    </row>
    <row r="1311" spans="1:27" x14ac:dyDescent="0.3">
      <c r="A1311" s="19" t="str">
        <f>IF(INDEX('Agents Shift'!$B:$B,ROW())="","",INDEX('Agents Shift'!$B:$B,ROW()))</f>
        <v/>
      </c>
      <c r="B1311" s="20" t="str">
        <f>IF($A1311="","",_xlfn.XLOOKUP($A1311,HC!$A:$A,HC!$B:$B,""))</f>
        <v/>
      </c>
      <c r="C1311" s="19" t="str">
        <f>IF($A1311="","",_xlfn.XLOOKUP($A1311,HC!$A:$A,HC!$E:$E,""))</f>
        <v/>
      </c>
      <c r="D1311" s="20" t="str">
        <f>IF($A1311="","",_xlfn.XLOOKUP($A1311,HC!$A:$A,HC!$D:$D,""))</f>
        <v/>
      </c>
      <c r="E1311" s="68" t="str">
        <f>IF(OR($A1311="",$AE$3=""),"",IFERROR(IF(ISBLANK(INDEX('Agents Shift'!$F:$S,MATCH($A1311,'Agents Shift'!$B:$B,0),$AE$3)),"",INDEX('Agents Shift'!$F:$S,MATCH($A1311,'Agents Shift'!$B:$B,0),$AE$3)),""))</f>
        <v/>
      </c>
      <c r="F1311" s="68" t="str">
        <f>IF(OR($A1311="",$AE$3=""),"",IFERROR(IF(ISBLANK(INDEX('Agents Shift'!$F:$S,MATCH($A1311,'Agents Shift'!$B:$B,0),$AE$3+1)),"",INDEX('Agents Shift'!$F:$S,MATCH($A1311,'Agents Shift'!$B:$B,0),$AE$3+1)),""))</f>
        <v/>
      </c>
      <c r="G1311" s="20" t="str">
        <f>IF($A1311="","",_xlfn.XLOOKUP($A1311,HC!$A:$A,HC!$C:$C,""))</f>
        <v/>
      </c>
      <c r="H1311" s="20" t="str">
        <f t="shared" si="260"/>
        <v/>
      </c>
      <c r="I1311" s="19" t="str">
        <f t="shared" si="261"/>
        <v/>
      </c>
      <c r="J1311" s="19" t="str">
        <f>IF(OR($A1311="",$H1311=""),"",IF($H1311="Not in Web Tool","Unmatched",_xlfn.XLOOKUP($H1311,'RAW Data'!$E:$E,'RAW Data'!$F:$F,"Unmapped")))</f>
        <v/>
      </c>
      <c r="K1311" s="19" t="str">
        <f t="shared" si="262"/>
        <v/>
      </c>
      <c r="M1311" s="21" t="str">
        <f t="shared" si="263"/>
        <v/>
      </c>
      <c r="N1311" s="21" t="str">
        <f t="shared" si="264"/>
        <v/>
      </c>
      <c r="P1311" s="22"/>
      <c r="Q1311" s="23">
        <v>1307</v>
      </c>
      <c r="R1311" s="23" t="str">
        <f>IF($C$3="Live Paste",IF($P1311="","",$P1311&amp;""),IF($AD$3="","",INDEX('Extraction History'!$A$3:$DT$9102,$Q1311,$AD$3)&amp;""))</f>
        <v/>
      </c>
      <c r="S1311" s="23">
        <f t="shared" si="271"/>
        <v>7839</v>
      </c>
      <c r="T1311" s="23" t="str">
        <f t="shared" si="265"/>
        <v/>
      </c>
      <c r="U1311" s="23" t="str">
        <f t="shared" si="266"/>
        <v/>
      </c>
      <c r="V1311" s="24" t="str">
        <f t="shared" si="267"/>
        <v/>
      </c>
      <c r="W1311" s="23">
        <f t="shared" si="272"/>
        <v>7840</v>
      </c>
      <c r="X1311" s="23" t="str">
        <f t="shared" si="268"/>
        <v/>
      </c>
      <c r="Y1311" s="23" t="str">
        <f t="shared" si="269"/>
        <v/>
      </c>
      <c r="Z1311" s="23" t="str">
        <f t="shared" si="270"/>
        <v/>
      </c>
      <c r="AA1311" s="25" t="str">
        <f>IF($U1311="","",IF(COUNTIF(HC!$C:$C,$U1311)&gt;0,"Y",IF(COUNTIF($U$5:$U1311,$U1311)=1,"N","dup")))</f>
        <v/>
      </c>
    </row>
    <row r="1312" spans="1:27" x14ac:dyDescent="0.3">
      <c r="A1312" s="19" t="str">
        <f>IF(INDEX('Agents Shift'!$B:$B,ROW())="","",INDEX('Agents Shift'!$B:$B,ROW()))</f>
        <v/>
      </c>
      <c r="B1312" s="20" t="str">
        <f>IF($A1312="","",_xlfn.XLOOKUP($A1312,HC!$A:$A,HC!$B:$B,""))</f>
        <v/>
      </c>
      <c r="C1312" s="19" t="str">
        <f>IF($A1312="","",_xlfn.XLOOKUP($A1312,HC!$A:$A,HC!$E:$E,""))</f>
        <v/>
      </c>
      <c r="D1312" s="20" t="str">
        <f>IF($A1312="","",_xlfn.XLOOKUP($A1312,HC!$A:$A,HC!$D:$D,""))</f>
        <v/>
      </c>
      <c r="E1312" s="68" t="str">
        <f>IF(OR($A1312="",$AE$3=""),"",IFERROR(IF(ISBLANK(INDEX('Agents Shift'!$F:$S,MATCH($A1312,'Agents Shift'!$B:$B,0),$AE$3)),"",INDEX('Agents Shift'!$F:$S,MATCH($A1312,'Agents Shift'!$B:$B,0),$AE$3)),""))</f>
        <v/>
      </c>
      <c r="F1312" s="68" t="str">
        <f>IF(OR($A1312="",$AE$3=""),"",IFERROR(IF(ISBLANK(INDEX('Agents Shift'!$F:$S,MATCH($A1312,'Agents Shift'!$B:$B,0),$AE$3+1)),"",INDEX('Agents Shift'!$F:$S,MATCH($A1312,'Agents Shift'!$B:$B,0),$AE$3+1)),""))</f>
        <v/>
      </c>
      <c r="G1312" s="20" t="str">
        <f>IF($A1312="","",_xlfn.XLOOKUP($A1312,HC!$A:$A,HC!$C:$C,""))</f>
        <v/>
      </c>
      <c r="H1312" s="20" t="str">
        <f t="shared" si="260"/>
        <v/>
      </c>
      <c r="I1312" s="19" t="str">
        <f t="shared" si="261"/>
        <v/>
      </c>
      <c r="J1312" s="19" t="str">
        <f>IF(OR($A1312="",$H1312=""),"",IF($H1312="Not in Web Tool","Unmatched",_xlfn.XLOOKUP($H1312,'RAW Data'!$E:$E,'RAW Data'!$F:$F,"Unmapped")))</f>
        <v/>
      </c>
      <c r="K1312" s="19" t="str">
        <f t="shared" si="262"/>
        <v/>
      </c>
      <c r="M1312" s="21" t="str">
        <f t="shared" si="263"/>
        <v/>
      </c>
      <c r="N1312" s="21" t="str">
        <f t="shared" si="264"/>
        <v/>
      </c>
      <c r="P1312" s="22"/>
      <c r="Q1312" s="23">
        <v>1308</v>
      </c>
      <c r="R1312" s="23" t="str">
        <f>IF($C$3="Live Paste",IF($P1312="","",$P1312&amp;""),IF($AD$3="","",INDEX('Extraction History'!$A$3:$DT$9102,$Q1312,$AD$3)&amp;""))</f>
        <v/>
      </c>
      <c r="S1312" s="23">
        <f t="shared" si="271"/>
        <v>7845</v>
      </c>
      <c r="T1312" s="23" t="str">
        <f t="shared" si="265"/>
        <v/>
      </c>
      <c r="U1312" s="23" t="str">
        <f t="shared" si="266"/>
        <v/>
      </c>
      <c r="V1312" s="24" t="str">
        <f t="shared" si="267"/>
        <v/>
      </c>
      <c r="W1312" s="23">
        <f t="shared" si="272"/>
        <v>7846</v>
      </c>
      <c r="X1312" s="23" t="str">
        <f t="shared" si="268"/>
        <v/>
      </c>
      <c r="Y1312" s="23" t="str">
        <f t="shared" si="269"/>
        <v/>
      </c>
      <c r="Z1312" s="23" t="str">
        <f t="shared" si="270"/>
        <v/>
      </c>
      <c r="AA1312" s="25" t="str">
        <f>IF($U1312="","",IF(COUNTIF(HC!$C:$C,$U1312)&gt;0,"Y",IF(COUNTIF($U$5:$U1312,$U1312)=1,"N","dup")))</f>
        <v/>
      </c>
    </row>
    <row r="1313" spans="1:27" x14ac:dyDescent="0.3">
      <c r="A1313" s="19" t="str">
        <f>IF(INDEX('Agents Shift'!$B:$B,ROW())="","",INDEX('Agents Shift'!$B:$B,ROW()))</f>
        <v/>
      </c>
      <c r="B1313" s="20" t="str">
        <f>IF($A1313="","",_xlfn.XLOOKUP($A1313,HC!$A:$A,HC!$B:$B,""))</f>
        <v/>
      </c>
      <c r="C1313" s="19" t="str">
        <f>IF($A1313="","",_xlfn.XLOOKUP($A1313,HC!$A:$A,HC!$E:$E,""))</f>
        <v/>
      </c>
      <c r="D1313" s="20" t="str">
        <f>IF($A1313="","",_xlfn.XLOOKUP($A1313,HC!$A:$A,HC!$D:$D,""))</f>
        <v/>
      </c>
      <c r="E1313" s="68" t="str">
        <f>IF(OR($A1313="",$AE$3=""),"",IFERROR(IF(ISBLANK(INDEX('Agents Shift'!$F:$S,MATCH($A1313,'Agents Shift'!$B:$B,0),$AE$3)),"",INDEX('Agents Shift'!$F:$S,MATCH($A1313,'Agents Shift'!$B:$B,0),$AE$3)),""))</f>
        <v/>
      </c>
      <c r="F1313" s="68" t="str">
        <f>IF(OR($A1313="",$AE$3=""),"",IFERROR(IF(ISBLANK(INDEX('Agents Shift'!$F:$S,MATCH($A1313,'Agents Shift'!$B:$B,0),$AE$3+1)),"",INDEX('Agents Shift'!$F:$S,MATCH($A1313,'Agents Shift'!$B:$B,0),$AE$3+1)),""))</f>
        <v/>
      </c>
      <c r="G1313" s="20" t="str">
        <f>IF($A1313="","",_xlfn.XLOOKUP($A1313,HC!$A:$A,HC!$C:$C,""))</f>
        <v/>
      </c>
      <c r="H1313" s="20" t="str">
        <f t="shared" si="260"/>
        <v/>
      </c>
      <c r="I1313" s="19" t="str">
        <f t="shared" si="261"/>
        <v/>
      </c>
      <c r="J1313" s="19" t="str">
        <f>IF(OR($A1313="",$H1313=""),"",IF($H1313="Not in Web Tool","Unmatched",_xlfn.XLOOKUP($H1313,'RAW Data'!$E:$E,'RAW Data'!$F:$F,"Unmapped")))</f>
        <v/>
      </c>
      <c r="K1313" s="19" t="str">
        <f t="shared" si="262"/>
        <v/>
      </c>
      <c r="M1313" s="21" t="str">
        <f t="shared" si="263"/>
        <v/>
      </c>
      <c r="N1313" s="21" t="str">
        <f t="shared" si="264"/>
        <v/>
      </c>
      <c r="P1313" s="22"/>
      <c r="Q1313" s="23">
        <v>1309</v>
      </c>
      <c r="R1313" s="23" t="str">
        <f>IF($C$3="Live Paste",IF($P1313="","",$P1313&amp;""),IF($AD$3="","",INDEX('Extraction History'!$A$3:$DT$9102,$Q1313,$AD$3)&amp;""))</f>
        <v/>
      </c>
      <c r="S1313" s="23">
        <f t="shared" si="271"/>
        <v>7851</v>
      </c>
      <c r="T1313" s="23" t="str">
        <f t="shared" si="265"/>
        <v/>
      </c>
      <c r="U1313" s="23" t="str">
        <f t="shared" si="266"/>
        <v/>
      </c>
      <c r="V1313" s="24" t="str">
        <f t="shared" si="267"/>
        <v/>
      </c>
      <c r="W1313" s="23">
        <f t="shared" si="272"/>
        <v>7852</v>
      </c>
      <c r="X1313" s="23" t="str">
        <f t="shared" si="268"/>
        <v/>
      </c>
      <c r="Y1313" s="23" t="str">
        <f t="shared" si="269"/>
        <v/>
      </c>
      <c r="Z1313" s="23" t="str">
        <f t="shared" si="270"/>
        <v/>
      </c>
      <c r="AA1313" s="25" t="str">
        <f>IF($U1313="","",IF(COUNTIF(HC!$C:$C,$U1313)&gt;0,"Y",IF(COUNTIF($U$5:$U1313,$U1313)=1,"N","dup")))</f>
        <v/>
      </c>
    </row>
    <row r="1314" spans="1:27" x14ac:dyDescent="0.3">
      <c r="A1314" s="19" t="str">
        <f>IF(INDEX('Agents Shift'!$B:$B,ROW())="","",INDEX('Agents Shift'!$B:$B,ROW()))</f>
        <v/>
      </c>
      <c r="B1314" s="20" t="str">
        <f>IF($A1314="","",_xlfn.XLOOKUP($A1314,HC!$A:$A,HC!$B:$B,""))</f>
        <v/>
      </c>
      <c r="C1314" s="19" t="str">
        <f>IF($A1314="","",_xlfn.XLOOKUP($A1314,HC!$A:$A,HC!$E:$E,""))</f>
        <v/>
      </c>
      <c r="D1314" s="20" t="str">
        <f>IF($A1314="","",_xlfn.XLOOKUP($A1314,HC!$A:$A,HC!$D:$D,""))</f>
        <v/>
      </c>
      <c r="E1314" s="68" t="str">
        <f>IF(OR($A1314="",$AE$3=""),"",IFERROR(IF(ISBLANK(INDEX('Agents Shift'!$F:$S,MATCH($A1314,'Agents Shift'!$B:$B,0),$AE$3)),"",INDEX('Agents Shift'!$F:$S,MATCH($A1314,'Agents Shift'!$B:$B,0),$AE$3)),""))</f>
        <v/>
      </c>
      <c r="F1314" s="68" t="str">
        <f>IF(OR($A1314="",$AE$3=""),"",IFERROR(IF(ISBLANK(INDEX('Agents Shift'!$F:$S,MATCH($A1314,'Agents Shift'!$B:$B,0),$AE$3+1)),"",INDEX('Agents Shift'!$F:$S,MATCH($A1314,'Agents Shift'!$B:$B,0),$AE$3+1)),""))</f>
        <v/>
      </c>
      <c r="G1314" s="20" t="str">
        <f>IF($A1314="","",_xlfn.XLOOKUP($A1314,HC!$A:$A,HC!$C:$C,""))</f>
        <v/>
      </c>
      <c r="H1314" s="20" t="str">
        <f t="shared" si="260"/>
        <v/>
      </c>
      <c r="I1314" s="19" t="str">
        <f t="shared" si="261"/>
        <v/>
      </c>
      <c r="J1314" s="19" t="str">
        <f>IF(OR($A1314="",$H1314=""),"",IF($H1314="Not in Web Tool","Unmatched",_xlfn.XLOOKUP($H1314,'RAW Data'!$E:$E,'RAW Data'!$F:$F,"Unmapped")))</f>
        <v/>
      </c>
      <c r="K1314" s="19" t="str">
        <f t="shared" si="262"/>
        <v/>
      </c>
      <c r="M1314" s="21" t="str">
        <f t="shared" si="263"/>
        <v/>
      </c>
      <c r="N1314" s="21" t="str">
        <f t="shared" si="264"/>
        <v/>
      </c>
      <c r="P1314" s="22"/>
      <c r="Q1314" s="23">
        <v>1310</v>
      </c>
      <c r="R1314" s="23" t="str">
        <f>IF($C$3="Live Paste",IF($P1314="","",$P1314&amp;""),IF($AD$3="","",INDEX('Extraction History'!$A$3:$DT$9102,$Q1314,$AD$3)&amp;""))</f>
        <v/>
      </c>
      <c r="S1314" s="23">
        <f t="shared" si="271"/>
        <v>7857</v>
      </c>
      <c r="T1314" s="23" t="str">
        <f t="shared" si="265"/>
        <v/>
      </c>
      <c r="U1314" s="23" t="str">
        <f t="shared" si="266"/>
        <v/>
      </c>
      <c r="V1314" s="24" t="str">
        <f t="shared" si="267"/>
        <v/>
      </c>
      <c r="W1314" s="23">
        <f t="shared" si="272"/>
        <v>7858</v>
      </c>
      <c r="X1314" s="23" t="str">
        <f t="shared" si="268"/>
        <v/>
      </c>
      <c r="Y1314" s="23" t="str">
        <f t="shared" si="269"/>
        <v/>
      </c>
      <c r="Z1314" s="23" t="str">
        <f t="shared" si="270"/>
        <v/>
      </c>
      <c r="AA1314" s="25" t="str">
        <f>IF($U1314="","",IF(COUNTIF(HC!$C:$C,$U1314)&gt;0,"Y",IF(COUNTIF($U$5:$U1314,$U1314)=1,"N","dup")))</f>
        <v/>
      </c>
    </row>
    <row r="1315" spans="1:27" x14ac:dyDescent="0.3">
      <c r="A1315" s="19" t="str">
        <f>IF(INDEX('Agents Shift'!$B:$B,ROW())="","",INDEX('Agents Shift'!$B:$B,ROW()))</f>
        <v/>
      </c>
      <c r="B1315" s="20" t="str">
        <f>IF($A1315="","",_xlfn.XLOOKUP($A1315,HC!$A:$A,HC!$B:$B,""))</f>
        <v/>
      </c>
      <c r="C1315" s="19" t="str">
        <f>IF($A1315="","",_xlfn.XLOOKUP($A1315,HC!$A:$A,HC!$E:$E,""))</f>
        <v/>
      </c>
      <c r="D1315" s="20" t="str">
        <f>IF($A1315="","",_xlfn.XLOOKUP($A1315,HC!$A:$A,HC!$D:$D,""))</f>
        <v/>
      </c>
      <c r="E1315" s="68" t="str">
        <f>IF(OR($A1315="",$AE$3=""),"",IFERROR(IF(ISBLANK(INDEX('Agents Shift'!$F:$S,MATCH($A1315,'Agents Shift'!$B:$B,0),$AE$3)),"",INDEX('Agents Shift'!$F:$S,MATCH($A1315,'Agents Shift'!$B:$B,0),$AE$3)),""))</f>
        <v/>
      </c>
      <c r="F1315" s="68" t="str">
        <f>IF(OR($A1315="",$AE$3=""),"",IFERROR(IF(ISBLANK(INDEX('Agents Shift'!$F:$S,MATCH($A1315,'Agents Shift'!$B:$B,0),$AE$3+1)),"",INDEX('Agents Shift'!$F:$S,MATCH($A1315,'Agents Shift'!$B:$B,0),$AE$3+1)),""))</f>
        <v/>
      </c>
      <c r="G1315" s="20" t="str">
        <f>IF($A1315="","",_xlfn.XLOOKUP($A1315,HC!$A:$A,HC!$C:$C,""))</f>
        <v/>
      </c>
      <c r="H1315" s="20" t="str">
        <f t="shared" si="260"/>
        <v/>
      </c>
      <c r="I1315" s="19" t="str">
        <f t="shared" si="261"/>
        <v/>
      </c>
      <c r="J1315" s="19" t="str">
        <f>IF(OR($A1315="",$H1315=""),"",IF($H1315="Not in Web Tool","Unmatched",_xlfn.XLOOKUP($H1315,'RAW Data'!$E:$E,'RAW Data'!$F:$F,"Unmapped")))</f>
        <v/>
      </c>
      <c r="K1315" s="19" t="str">
        <f t="shared" si="262"/>
        <v/>
      </c>
      <c r="M1315" s="21" t="str">
        <f t="shared" si="263"/>
        <v/>
      </c>
      <c r="N1315" s="21" t="str">
        <f t="shared" si="264"/>
        <v/>
      </c>
      <c r="P1315" s="22"/>
      <c r="Q1315" s="23">
        <v>1311</v>
      </c>
      <c r="R1315" s="23" t="str">
        <f>IF($C$3="Live Paste",IF($P1315="","",$P1315&amp;""),IF($AD$3="","",INDEX('Extraction History'!$A$3:$DT$9102,$Q1315,$AD$3)&amp;""))</f>
        <v/>
      </c>
      <c r="S1315" s="23">
        <f t="shared" si="271"/>
        <v>7863</v>
      </c>
      <c r="T1315" s="23" t="str">
        <f t="shared" si="265"/>
        <v/>
      </c>
      <c r="U1315" s="23" t="str">
        <f t="shared" si="266"/>
        <v/>
      </c>
      <c r="V1315" s="24" t="str">
        <f t="shared" si="267"/>
        <v/>
      </c>
      <c r="W1315" s="23">
        <f t="shared" si="272"/>
        <v>7864</v>
      </c>
      <c r="X1315" s="23" t="str">
        <f t="shared" si="268"/>
        <v/>
      </c>
      <c r="Y1315" s="23" t="str">
        <f t="shared" si="269"/>
        <v/>
      </c>
      <c r="Z1315" s="23" t="str">
        <f t="shared" si="270"/>
        <v/>
      </c>
      <c r="AA1315" s="25" t="str">
        <f>IF($U1315="","",IF(COUNTIF(HC!$C:$C,$U1315)&gt;0,"Y",IF(COUNTIF($U$5:$U1315,$U1315)=1,"N","dup")))</f>
        <v/>
      </c>
    </row>
    <row r="1316" spans="1:27" x14ac:dyDescent="0.3">
      <c r="A1316" s="19" t="str">
        <f>IF(INDEX('Agents Shift'!$B:$B,ROW())="","",INDEX('Agents Shift'!$B:$B,ROW()))</f>
        <v/>
      </c>
      <c r="B1316" s="20" t="str">
        <f>IF($A1316="","",_xlfn.XLOOKUP($A1316,HC!$A:$A,HC!$B:$B,""))</f>
        <v/>
      </c>
      <c r="C1316" s="19" t="str">
        <f>IF($A1316="","",_xlfn.XLOOKUP($A1316,HC!$A:$A,HC!$E:$E,""))</f>
        <v/>
      </c>
      <c r="D1316" s="20" t="str">
        <f>IF($A1316="","",_xlfn.XLOOKUP($A1316,HC!$A:$A,HC!$D:$D,""))</f>
        <v/>
      </c>
      <c r="E1316" s="68" t="str">
        <f>IF(OR($A1316="",$AE$3=""),"",IFERROR(IF(ISBLANK(INDEX('Agents Shift'!$F:$S,MATCH($A1316,'Agents Shift'!$B:$B,0),$AE$3)),"",INDEX('Agents Shift'!$F:$S,MATCH($A1316,'Agents Shift'!$B:$B,0),$AE$3)),""))</f>
        <v/>
      </c>
      <c r="F1316" s="68" t="str">
        <f>IF(OR($A1316="",$AE$3=""),"",IFERROR(IF(ISBLANK(INDEX('Agents Shift'!$F:$S,MATCH($A1316,'Agents Shift'!$B:$B,0),$AE$3+1)),"",INDEX('Agents Shift'!$F:$S,MATCH($A1316,'Agents Shift'!$B:$B,0),$AE$3+1)),""))</f>
        <v/>
      </c>
      <c r="G1316" s="20" t="str">
        <f>IF($A1316="","",_xlfn.XLOOKUP($A1316,HC!$A:$A,HC!$C:$C,""))</f>
        <v/>
      </c>
      <c r="H1316" s="20" t="str">
        <f t="shared" si="260"/>
        <v/>
      </c>
      <c r="I1316" s="19" t="str">
        <f t="shared" si="261"/>
        <v/>
      </c>
      <c r="J1316" s="19" t="str">
        <f>IF(OR($A1316="",$H1316=""),"",IF($H1316="Not in Web Tool","Unmatched",_xlfn.XLOOKUP($H1316,'RAW Data'!$E:$E,'RAW Data'!$F:$F,"Unmapped")))</f>
        <v/>
      </c>
      <c r="K1316" s="19" t="str">
        <f t="shared" si="262"/>
        <v/>
      </c>
      <c r="M1316" s="21" t="str">
        <f t="shared" si="263"/>
        <v/>
      </c>
      <c r="N1316" s="21" t="str">
        <f t="shared" si="264"/>
        <v/>
      </c>
      <c r="P1316" s="22"/>
      <c r="Q1316" s="23">
        <v>1312</v>
      </c>
      <c r="R1316" s="23" t="str">
        <f>IF($C$3="Live Paste",IF($P1316="","",$P1316&amp;""),IF($AD$3="","",INDEX('Extraction History'!$A$3:$DT$9102,$Q1316,$AD$3)&amp;""))</f>
        <v/>
      </c>
      <c r="S1316" s="23">
        <f t="shared" si="271"/>
        <v>7869</v>
      </c>
      <c r="T1316" s="23" t="str">
        <f t="shared" si="265"/>
        <v/>
      </c>
      <c r="U1316" s="23" t="str">
        <f t="shared" si="266"/>
        <v/>
      </c>
      <c r="V1316" s="24" t="str">
        <f t="shared" si="267"/>
        <v/>
      </c>
      <c r="W1316" s="23">
        <f t="shared" si="272"/>
        <v>7870</v>
      </c>
      <c r="X1316" s="23" t="str">
        <f t="shared" si="268"/>
        <v/>
      </c>
      <c r="Y1316" s="23" t="str">
        <f t="shared" si="269"/>
        <v/>
      </c>
      <c r="Z1316" s="23" t="str">
        <f t="shared" si="270"/>
        <v/>
      </c>
      <c r="AA1316" s="25" t="str">
        <f>IF($U1316="","",IF(COUNTIF(HC!$C:$C,$U1316)&gt;0,"Y",IF(COUNTIF($U$5:$U1316,$U1316)=1,"N","dup")))</f>
        <v/>
      </c>
    </row>
    <row r="1317" spans="1:27" x14ac:dyDescent="0.3">
      <c r="A1317" s="19" t="str">
        <f>IF(INDEX('Agents Shift'!$B:$B,ROW())="","",INDEX('Agents Shift'!$B:$B,ROW()))</f>
        <v/>
      </c>
      <c r="B1317" s="20" t="str">
        <f>IF($A1317="","",_xlfn.XLOOKUP($A1317,HC!$A:$A,HC!$B:$B,""))</f>
        <v/>
      </c>
      <c r="C1317" s="19" t="str">
        <f>IF($A1317="","",_xlfn.XLOOKUP($A1317,HC!$A:$A,HC!$E:$E,""))</f>
        <v/>
      </c>
      <c r="D1317" s="20" t="str">
        <f>IF($A1317="","",_xlfn.XLOOKUP($A1317,HC!$A:$A,HC!$D:$D,""))</f>
        <v/>
      </c>
      <c r="E1317" s="68" t="str">
        <f>IF(OR($A1317="",$AE$3=""),"",IFERROR(IF(ISBLANK(INDEX('Agents Shift'!$F:$S,MATCH($A1317,'Agents Shift'!$B:$B,0),$AE$3)),"",INDEX('Agents Shift'!$F:$S,MATCH($A1317,'Agents Shift'!$B:$B,0),$AE$3)),""))</f>
        <v/>
      </c>
      <c r="F1317" s="68" t="str">
        <f>IF(OR($A1317="",$AE$3=""),"",IFERROR(IF(ISBLANK(INDEX('Agents Shift'!$F:$S,MATCH($A1317,'Agents Shift'!$B:$B,0),$AE$3+1)),"",INDEX('Agents Shift'!$F:$S,MATCH($A1317,'Agents Shift'!$B:$B,0),$AE$3+1)),""))</f>
        <v/>
      </c>
      <c r="G1317" s="20" t="str">
        <f>IF($A1317="","",_xlfn.XLOOKUP($A1317,HC!$A:$A,HC!$C:$C,""))</f>
        <v/>
      </c>
      <c r="H1317" s="20" t="str">
        <f t="shared" si="260"/>
        <v/>
      </c>
      <c r="I1317" s="19" t="str">
        <f t="shared" si="261"/>
        <v/>
      </c>
      <c r="J1317" s="19" t="str">
        <f>IF(OR($A1317="",$H1317=""),"",IF($H1317="Not in Web Tool","Unmatched",_xlfn.XLOOKUP($H1317,'RAW Data'!$E:$E,'RAW Data'!$F:$F,"Unmapped")))</f>
        <v/>
      </c>
      <c r="K1317" s="19" t="str">
        <f t="shared" si="262"/>
        <v/>
      </c>
      <c r="M1317" s="21" t="str">
        <f t="shared" si="263"/>
        <v/>
      </c>
      <c r="N1317" s="21" t="str">
        <f t="shared" si="264"/>
        <v/>
      </c>
      <c r="P1317" s="22"/>
      <c r="Q1317" s="23">
        <v>1313</v>
      </c>
      <c r="R1317" s="23" t="str">
        <f>IF($C$3="Live Paste",IF($P1317="","",$P1317&amp;""),IF($AD$3="","",INDEX('Extraction History'!$A$3:$DT$9102,$Q1317,$AD$3)&amp;""))</f>
        <v/>
      </c>
      <c r="S1317" s="23">
        <f t="shared" si="271"/>
        <v>7875</v>
      </c>
      <c r="T1317" s="23" t="str">
        <f t="shared" si="265"/>
        <v/>
      </c>
      <c r="U1317" s="23" t="str">
        <f t="shared" si="266"/>
        <v/>
      </c>
      <c r="V1317" s="24" t="str">
        <f t="shared" si="267"/>
        <v/>
      </c>
      <c r="W1317" s="23">
        <f t="shared" si="272"/>
        <v>7876</v>
      </c>
      <c r="X1317" s="23" t="str">
        <f t="shared" si="268"/>
        <v/>
      </c>
      <c r="Y1317" s="23" t="str">
        <f t="shared" si="269"/>
        <v/>
      </c>
      <c r="Z1317" s="23" t="str">
        <f t="shared" si="270"/>
        <v/>
      </c>
      <c r="AA1317" s="25" t="str">
        <f>IF($U1317="","",IF(COUNTIF(HC!$C:$C,$U1317)&gt;0,"Y",IF(COUNTIF($U$5:$U1317,$U1317)=1,"N","dup")))</f>
        <v/>
      </c>
    </row>
    <row r="1318" spans="1:27" x14ac:dyDescent="0.3">
      <c r="A1318" s="19" t="str">
        <f>IF(INDEX('Agents Shift'!$B:$B,ROW())="","",INDEX('Agents Shift'!$B:$B,ROW()))</f>
        <v/>
      </c>
      <c r="B1318" s="20" t="str">
        <f>IF($A1318="","",_xlfn.XLOOKUP($A1318,HC!$A:$A,HC!$B:$B,""))</f>
        <v/>
      </c>
      <c r="C1318" s="19" t="str">
        <f>IF($A1318="","",_xlfn.XLOOKUP($A1318,HC!$A:$A,HC!$E:$E,""))</f>
        <v/>
      </c>
      <c r="D1318" s="20" t="str">
        <f>IF($A1318="","",_xlfn.XLOOKUP($A1318,HC!$A:$A,HC!$D:$D,""))</f>
        <v/>
      </c>
      <c r="E1318" s="68" t="str">
        <f>IF(OR($A1318="",$AE$3=""),"",IFERROR(IF(ISBLANK(INDEX('Agents Shift'!$F:$S,MATCH($A1318,'Agents Shift'!$B:$B,0),$AE$3)),"",INDEX('Agents Shift'!$F:$S,MATCH($A1318,'Agents Shift'!$B:$B,0),$AE$3)),""))</f>
        <v/>
      </c>
      <c r="F1318" s="68" t="str">
        <f>IF(OR($A1318="",$AE$3=""),"",IFERROR(IF(ISBLANK(INDEX('Agents Shift'!$F:$S,MATCH($A1318,'Agents Shift'!$B:$B,0),$AE$3+1)),"",INDEX('Agents Shift'!$F:$S,MATCH($A1318,'Agents Shift'!$B:$B,0),$AE$3+1)),""))</f>
        <v/>
      </c>
      <c r="G1318" s="20" t="str">
        <f>IF($A1318="","",_xlfn.XLOOKUP($A1318,HC!$A:$A,HC!$C:$C,""))</f>
        <v/>
      </c>
      <c r="H1318" s="20" t="str">
        <f t="shared" si="260"/>
        <v/>
      </c>
      <c r="I1318" s="19" t="str">
        <f t="shared" si="261"/>
        <v/>
      </c>
      <c r="J1318" s="19" t="str">
        <f>IF(OR($A1318="",$H1318=""),"",IF($H1318="Not in Web Tool","Unmatched",_xlfn.XLOOKUP($H1318,'RAW Data'!$E:$E,'RAW Data'!$F:$F,"Unmapped")))</f>
        <v/>
      </c>
      <c r="K1318" s="19" t="str">
        <f t="shared" si="262"/>
        <v/>
      </c>
      <c r="M1318" s="21" t="str">
        <f t="shared" si="263"/>
        <v/>
      </c>
      <c r="N1318" s="21" t="str">
        <f t="shared" si="264"/>
        <v/>
      </c>
      <c r="P1318" s="22"/>
      <c r="Q1318" s="23">
        <v>1314</v>
      </c>
      <c r="R1318" s="23" t="str">
        <f>IF($C$3="Live Paste",IF($P1318="","",$P1318&amp;""),IF($AD$3="","",INDEX('Extraction History'!$A$3:$DT$9102,$Q1318,$AD$3)&amp;""))</f>
        <v/>
      </c>
      <c r="S1318" s="23">
        <f t="shared" si="271"/>
        <v>7881</v>
      </c>
      <c r="T1318" s="23" t="str">
        <f t="shared" si="265"/>
        <v/>
      </c>
      <c r="U1318" s="23" t="str">
        <f t="shared" si="266"/>
        <v/>
      </c>
      <c r="V1318" s="24" t="str">
        <f t="shared" si="267"/>
        <v/>
      </c>
      <c r="W1318" s="23">
        <f t="shared" si="272"/>
        <v>7882</v>
      </c>
      <c r="X1318" s="23" t="str">
        <f t="shared" si="268"/>
        <v/>
      </c>
      <c r="Y1318" s="23" t="str">
        <f t="shared" si="269"/>
        <v/>
      </c>
      <c r="Z1318" s="23" t="str">
        <f t="shared" si="270"/>
        <v/>
      </c>
      <c r="AA1318" s="25" t="str">
        <f>IF($U1318="","",IF(COUNTIF(HC!$C:$C,$U1318)&gt;0,"Y",IF(COUNTIF($U$5:$U1318,$U1318)=1,"N","dup")))</f>
        <v/>
      </c>
    </row>
    <row r="1319" spans="1:27" x14ac:dyDescent="0.3">
      <c r="A1319" s="19" t="str">
        <f>IF(INDEX('Agents Shift'!$B:$B,ROW())="","",INDEX('Agents Shift'!$B:$B,ROW()))</f>
        <v/>
      </c>
      <c r="B1319" s="20" t="str">
        <f>IF($A1319="","",_xlfn.XLOOKUP($A1319,HC!$A:$A,HC!$B:$B,""))</f>
        <v/>
      </c>
      <c r="C1319" s="19" t="str">
        <f>IF($A1319="","",_xlfn.XLOOKUP($A1319,HC!$A:$A,HC!$E:$E,""))</f>
        <v/>
      </c>
      <c r="D1319" s="20" t="str">
        <f>IF($A1319="","",_xlfn.XLOOKUP($A1319,HC!$A:$A,HC!$D:$D,""))</f>
        <v/>
      </c>
      <c r="E1319" s="68" t="str">
        <f>IF(OR($A1319="",$AE$3=""),"",IFERROR(IF(ISBLANK(INDEX('Agents Shift'!$F:$S,MATCH($A1319,'Agents Shift'!$B:$B,0),$AE$3)),"",INDEX('Agents Shift'!$F:$S,MATCH($A1319,'Agents Shift'!$B:$B,0),$AE$3)),""))</f>
        <v/>
      </c>
      <c r="F1319" s="68" t="str">
        <f>IF(OR($A1319="",$AE$3=""),"",IFERROR(IF(ISBLANK(INDEX('Agents Shift'!$F:$S,MATCH($A1319,'Agents Shift'!$B:$B,0),$AE$3+1)),"",INDEX('Agents Shift'!$F:$S,MATCH($A1319,'Agents Shift'!$B:$B,0),$AE$3+1)),""))</f>
        <v/>
      </c>
      <c r="G1319" s="20" t="str">
        <f>IF($A1319="","",_xlfn.XLOOKUP($A1319,HC!$A:$A,HC!$C:$C,""))</f>
        <v/>
      </c>
      <c r="H1319" s="20" t="str">
        <f t="shared" si="260"/>
        <v/>
      </c>
      <c r="I1319" s="19" t="str">
        <f t="shared" si="261"/>
        <v/>
      </c>
      <c r="J1319" s="19" t="str">
        <f>IF(OR($A1319="",$H1319=""),"",IF($H1319="Not in Web Tool","Unmatched",_xlfn.XLOOKUP($H1319,'RAW Data'!$E:$E,'RAW Data'!$F:$F,"Unmapped")))</f>
        <v/>
      </c>
      <c r="K1319" s="19" t="str">
        <f t="shared" si="262"/>
        <v/>
      </c>
      <c r="M1319" s="21" t="str">
        <f t="shared" si="263"/>
        <v/>
      </c>
      <c r="N1319" s="21" t="str">
        <f t="shared" si="264"/>
        <v/>
      </c>
      <c r="P1319" s="22"/>
      <c r="Q1319" s="23">
        <v>1315</v>
      </c>
      <c r="R1319" s="23" t="str">
        <f>IF($C$3="Live Paste",IF($P1319="","",$P1319&amp;""),IF($AD$3="","",INDEX('Extraction History'!$A$3:$DT$9102,$Q1319,$AD$3)&amp;""))</f>
        <v/>
      </c>
      <c r="S1319" s="23">
        <f t="shared" si="271"/>
        <v>7887</v>
      </c>
      <c r="T1319" s="23" t="str">
        <f t="shared" si="265"/>
        <v/>
      </c>
      <c r="U1319" s="23" t="str">
        <f t="shared" si="266"/>
        <v/>
      </c>
      <c r="V1319" s="24" t="str">
        <f t="shared" si="267"/>
        <v/>
      </c>
      <c r="W1319" s="23">
        <f t="shared" si="272"/>
        <v>7888</v>
      </c>
      <c r="X1319" s="23" t="str">
        <f t="shared" si="268"/>
        <v/>
      </c>
      <c r="Y1319" s="23" t="str">
        <f t="shared" si="269"/>
        <v/>
      </c>
      <c r="Z1319" s="23" t="str">
        <f t="shared" si="270"/>
        <v/>
      </c>
      <c r="AA1319" s="25" t="str">
        <f>IF($U1319="","",IF(COUNTIF(HC!$C:$C,$U1319)&gt;0,"Y",IF(COUNTIF($U$5:$U1319,$U1319)=1,"N","dup")))</f>
        <v/>
      </c>
    </row>
    <row r="1320" spans="1:27" x14ac:dyDescent="0.3">
      <c r="A1320" s="19" t="str">
        <f>IF(INDEX('Agents Shift'!$B:$B,ROW())="","",INDEX('Agents Shift'!$B:$B,ROW()))</f>
        <v/>
      </c>
      <c r="B1320" s="20" t="str">
        <f>IF($A1320="","",_xlfn.XLOOKUP($A1320,HC!$A:$A,HC!$B:$B,""))</f>
        <v/>
      </c>
      <c r="C1320" s="19" t="str">
        <f>IF($A1320="","",_xlfn.XLOOKUP($A1320,HC!$A:$A,HC!$E:$E,""))</f>
        <v/>
      </c>
      <c r="D1320" s="20" t="str">
        <f>IF($A1320="","",_xlfn.XLOOKUP($A1320,HC!$A:$A,HC!$D:$D,""))</f>
        <v/>
      </c>
      <c r="E1320" s="68" t="str">
        <f>IF(OR($A1320="",$AE$3=""),"",IFERROR(IF(ISBLANK(INDEX('Agents Shift'!$F:$S,MATCH($A1320,'Agents Shift'!$B:$B,0),$AE$3)),"",INDEX('Agents Shift'!$F:$S,MATCH($A1320,'Agents Shift'!$B:$B,0),$AE$3)),""))</f>
        <v/>
      </c>
      <c r="F1320" s="68" t="str">
        <f>IF(OR($A1320="",$AE$3=""),"",IFERROR(IF(ISBLANK(INDEX('Agents Shift'!$F:$S,MATCH($A1320,'Agents Shift'!$B:$B,0),$AE$3+1)),"",INDEX('Agents Shift'!$F:$S,MATCH($A1320,'Agents Shift'!$B:$B,0),$AE$3+1)),""))</f>
        <v/>
      </c>
      <c r="G1320" s="20" t="str">
        <f>IF($A1320="","",_xlfn.XLOOKUP($A1320,HC!$A:$A,HC!$C:$C,""))</f>
        <v/>
      </c>
      <c r="H1320" s="20" t="str">
        <f t="shared" si="260"/>
        <v/>
      </c>
      <c r="I1320" s="19" t="str">
        <f t="shared" si="261"/>
        <v/>
      </c>
      <c r="J1320" s="19" t="str">
        <f>IF(OR($A1320="",$H1320=""),"",IF($H1320="Not in Web Tool","Unmatched",_xlfn.XLOOKUP($H1320,'RAW Data'!$E:$E,'RAW Data'!$F:$F,"Unmapped")))</f>
        <v/>
      </c>
      <c r="K1320" s="19" t="str">
        <f t="shared" si="262"/>
        <v/>
      </c>
      <c r="M1320" s="21" t="str">
        <f t="shared" si="263"/>
        <v/>
      </c>
      <c r="N1320" s="21" t="str">
        <f t="shared" si="264"/>
        <v/>
      </c>
      <c r="P1320" s="22"/>
      <c r="Q1320" s="23">
        <v>1316</v>
      </c>
      <c r="R1320" s="23" t="str">
        <f>IF($C$3="Live Paste",IF($P1320="","",$P1320&amp;""),IF($AD$3="","",INDEX('Extraction History'!$A$3:$DT$9102,$Q1320,$AD$3)&amp;""))</f>
        <v/>
      </c>
      <c r="S1320" s="23">
        <f t="shared" si="271"/>
        <v>7893</v>
      </c>
      <c r="T1320" s="23" t="str">
        <f t="shared" si="265"/>
        <v/>
      </c>
      <c r="U1320" s="23" t="str">
        <f t="shared" si="266"/>
        <v/>
      </c>
      <c r="V1320" s="24" t="str">
        <f t="shared" si="267"/>
        <v/>
      </c>
      <c r="W1320" s="23">
        <f t="shared" si="272"/>
        <v>7894</v>
      </c>
      <c r="X1320" s="23" t="str">
        <f t="shared" si="268"/>
        <v/>
      </c>
      <c r="Y1320" s="23" t="str">
        <f t="shared" si="269"/>
        <v/>
      </c>
      <c r="Z1320" s="23" t="str">
        <f t="shared" si="270"/>
        <v/>
      </c>
      <c r="AA1320" s="25" t="str">
        <f>IF($U1320="","",IF(COUNTIF(HC!$C:$C,$U1320)&gt;0,"Y",IF(COUNTIF($U$5:$U1320,$U1320)=1,"N","dup")))</f>
        <v/>
      </c>
    </row>
    <row r="1321" spans="1:27" x14ac:dyDescent="0.3">
      <c r="A1321" s="19" t="str">
        <f>IF(INDEX('Agents Shift'!$B:$B,ROW())="","",INDEX('Agents Shift'!$B:$B,ROW()))</f>
        <v/>
      </c>
      <c r="B1321" s="20" t="str">
        <f>IF($A1321="","",_xlfn.XLOOKUP($A1321,HC!$A:$A,HC!$B:$B,""))</f>
        <v/>
      </c>
      <c r="C1321" s="19" t="str">
        <f>IF($A1321="","",_xlfn.XLOOKUP($A1321,HC!$A:$A,HC!$E:$E,""))</f>
        <v/>
      </c>
      <c r="D1321" s="20" t="str">
        <f>IF($A1321="","",_xlfn.XLOOKUP($A1321,HC!$A:$A,HC!$D:$D,""))</f>
        <v/>
      </c>
      <c r="E1321" s="68" t="str">
        <f>IF(OR($A1321="",$AE$3=""),"",IFERROR(IF(ISBLANK(INDEX('Agents Shift'!$F:$S,MATCH($A1321,'Agents Shift'!$B:$B,0),$AE$3)),"",INDEX('Agents Shift'!$F:$S,MATCH($A1321,'Agents Shift'!$B:$B,0),$AE$3)),""))</f>
        <v/>
      </c>
      <c r="F1321" s="68" t="str">
        <f>IF(OR($A1321="",$AE$3=""),"",IFERROR(IF(ISBLANK(INDEX('Agents Shift'!$F:$S,MATCH($A1321,'Agents Shift'!$B:$B,0),$AE$3+1)),"",INDEX('Agents Shift'!$F:$S,MATCH($A1321,'Agents Shift'!$B:$B,0),$AE$3+1)),""))</f>
        <v/>
      </c>
      <c r="G1321" s="20" t="str">
        <f>IF($A1321="","",_xlfn.XLOOKUP($A1321,HC!$A:$A,HC!$C:$C,""))</f>
        <v/>
      </c>
      <c r="H1321" s="20" t="str">
        <f t="shared" si="260"/>
        <v/>
      </c>
      <c r="I1321" s="19" t="str">
        <f t="shared" si="261"/>
        <v/>
      </c>
      <c r="J1321" s="19" t="str">
        <f>IF(OR($A1321="",$H1321=""),"",IF($H1321="Not in Web Tool","Unmatched",_xlfn.XLOOKUP($H1321,'RAW Data'!$E:$E,'RAW Data'!$F:$F,"Unmapped")))</f>
        <v/>
      </c>
      <c r="K1321" s="19" t="str">
        <f t="shared" si="262"/>
        <v/>
      </c>
      <c r="M1321" s="21" t="str">
        <f t="shared" si="263"/>
        <v/>
      </c>
      <c r="N1321" s="21" t="str">
        <f t="shared" si="264"/>
        <v/>
      </c>
      <c r="P1321" s="22"/>
      <c r="Q1321" s="23">
        <v>1317</v>
      </c>
      <c r="R1321" s="23" t="str">
        <f>IF($C$3="Live Paste",IF($P1321="","",$P1321&amp;""),IF($AD$3="","",INDEX('Extraction History'!$A$3:$DT$9102,$Q1321,$AD$3)&amp;""))</f>
        <v/>
      </c>
      <c r="S1321" s="23">
        <f t="shared" si="271"/>
        <v>7899</v>
      </c>
      <c r="T1321" s="23" t="str">
        <f t="shared" si="265"/>
        <v/>
      </c>
      <c r="U1321" s="23" t="str">
        <f t="shared" si="266"/>
        <v/>
      </c>
      <c r="V1321" s="24" t="str">
        <f t="shared" si="267"/>
        <v/>
      </c>
      <c r="W1321" s="23">
        <f t="shared" si="272"/>
        <v>7900</v>
      </c>
      <c r="X1321" s="23" t="str">
        <f t="shared" si="268"/>
        <v/>
      </c>
      <c r="Y1321" s="23" t="str">
        <f t="shared" si="269"/>
        <v/>
      </c>
      <c r="Z1321" s="23" t="str">
        <f t="shared" si="270"/>
        <v/>
      </c>
      <c r="AA1321" s="25" t="str">
        <f>IF($U1321="","",IF(COUNTIF(HC!$C:$C,$U1321)&gt;0,"Y",IF(COUNTIF($U$5:$U1321,$U1321)=1,"N","dup")))</f>
        <v/>
      </c>
    </row>
    <row r="1322" spans="1:27" x14ac:dyDescent="0.3">
      <c r="A1322" s="19" t="str">
        <f>IF(INDEX('Agents Shift'!$B:$B,ROW())="","",INDEX('Agents Shift'!$B:$B,ROW()))</f>
        <v/>
      </c>
      <c r="B1322" s="20" t="str">
        <f>IF($A1322="","",_xlfn.XLOOKUP($A1322,HC!$A:$A,HC!$B:$B,""))</f>
        <v/>
      </c>
      <c r="C1322" s="19" t="str">
        <f>IF($A1322="","",_xlfn.XLOOKUP($A1322,HC!$A:$A,HC!$E:$E,""))</f>
        <v/>
      </c>
      <c r="D1322" s="20" t="str">
        <f>IF($A1322="","",_xlfn.XLOOKUP($A1322,HC!$A:$A,HC!$D:$D,""))</f>
        <v/>
      </c>
      <c r="E1322" s="68" t="str">
        <f>IF(OR($A1322="",$AE$3=""),"",IFERROR(IF(ISBLANK(INDEX('Agents Shift'!$F:$S,MATCH($A1322,'Agents Shift'!$B:$B,0),$AE$3)),"",INDEX('Agents Shift'!$F:$S,MATCH($A1322,'Agents Shift'!$B:$B,0),$AE$3)),""))</f>
        <v/>
      </c>
      <c r="F1322" s="68" t="str">
        <f>IF(OR($A1322="",$AE$3=""),"",IFERROR(IF(ISBLANK(INDEX('Agents Shift'!$F:$S,MATCH($A1322,'Agents Shift'!$B:$B,0),$AE$3+1)),"",INDEX('Agents Shift'!$F:$S,MATCH($A1322,'Agents Shift'!$B:$B,0),$AE$3+1)),""))</f>
        <v/>
      </c>
      <c r="G1322" s="20" t="str">
        <f>IF($A1322="","",_xlfn.XLOOKUP($A1322,HC!$A:$A,HC!$C:$C,""))</f>
        <v/>
      </c>
      <c r="H1322" s="20" t="str">
        <f t="shared" si="260"/>
        <v/>
      </c>
      <c r="I1322" s="19" t="str">
        <f t="shared" si="261"/>
        <v/>
      </c>
      <c r="J1322" s="19" t="str">
        <f>IF(OR($A1322="",$H1322=""),"",IF($H1322="Not in Web Tool","Unmatched",_xlfn.XLOOKUP($H1322,'RAW Data'!$E:$E,'RAW Data'!$F:$F,"Unmapped")))</f>
        <v/>
      </c>
      <c r="K1322" s="19" t="str">
        <f t="shared" si="262"/>
        <v/>
      </c>
      <c r="M1322" s="21" t="str">
        <f t="shared" si="263"/>
        <v/>
      </c>
      <c r="N1322" s="21" t="str">
        <f t="shared" si="264"/>
        <v/>
      </c>
      <c r="P1322" s="22"/>
      <c r="Q1322" s="23">
        <v>1318</v>
      </c>
      <c r="R1322" s="23" t="str">
        <f>IF($C$3="Live Paste",IF($P1322="","",$P1322&amp;""),IF($AD$3="","",INDEX('Extraction History'!$A$3:$DT$9102,$Q1322,$AD$3)&amp;""))</f>
        <v/>
      </c>
      <c r="S1322" s="23">
        <f t="shared" si="271"/>
        <v>7905</v>
      </c>
      <c r="T1322" s="23" t="str">
        <f t="shared" si="265"/>
        <v/>
      </c>
      <c r="U1322" s="23" t="str">
        <f t="shared" si="266"/>
        <v/>
      </c>
      <c r="V1322" s="24" t="str">
        <f t="shared" si="267"/>
        <v/>
      </c>
      <c r="W1322" s="23">
        <f t="shared" si="272"/>
        <v>7906</v>
      </c>
      <c r="X1322" s="23" t="str">
        <f t="shared" si="268"/>
        <v/>
      </c>
      <c r="Y1322" s="23" t="str">
        <f t="shared" si="269"/>
        <v/>
      </c>
      <c r="Z1322" s="23" t="str">
        <f t="shared" si="270"/>
        <v/>
      </c>
      <c r="AA1322" s="25" t="str">
        <f>IF($U1322="","",IF(COUNTIF(HC!$C:$C,$U1322)&gt;0,"Y",IF(COUNTIF($U$5:$U1322,$U1322)=1,"N","dup")))</f>
        <v/>
      </c>
    </row>
    <row r="1323" spans="1:27" x14ac:dyDescent="0.3">
      <c r="A1323" s="19" t="str">
        <f>IF(INDEX('Agents Shift'!$B:$B,ROW())="","",INDEX('Agents Shift'!$B:$B,ROW()))</f>
        <v/>
      </c>
      <c r="B1323" s="20" t="str">
        <f>IF($A1323="","",_xlfn.XLOOKUP($A1323,HC!$A:$A,HC!$B:$B,""))</f>
        <v/>
      </c>
      <c r="C1323" s="19" t="str">
        <f>IF($A1323="","",_xlfn.XLOOKUP($A1323,HC!$A:$A,HC!$E:$E,""))</f>
        <v/>
      </c>
      <c r="D1323" s="20" t="str">
        <f>IF($A1323="","",_xlfn.XLOOKUP($A1323,HC!$A:$A,HC!$D:$D,""))</f>
        <v/>
      </c>
      <c r="E1323" s="68" t="str">
        <f>IF(OR($A1323="",$AE$3=""),"",IFERROR(IF(ISBLANK(INDEX('Agents Shift'!$F:$S,MATCH($A1323,'Agents Shift'!$B:$B,0),$AE$3)),"",INDEX('Agents Shift'!$F:$S,MATCH($A1323,'Agents Shift'!$B:$B,0),$AE$3)),""))</f>
        <v/>
      </c>
      <c r="F1323" s="68" t="str">
        <f>IF(OR($A1323="",$AE$3=""),"",IFERROR(IF(ISBLANK(INDEX('Agents Shift'!$F:$S,MATCH($A1323,'Agents Shift'!$B:$B,0),$AE$3+1)),"",INDEX('Agents Shift'!$F:$S,MATCH($A1323,'Agents Shift'!$B:$B,0),$AE$3+1)),""))</f>
        <v/>
      </c>
      <c r="G1323" s="20" t="str">
        <f>IF($A1323="","",_xlfn.XLOOKUP($A1323,HC!$A:$A,HC!$C:$C,""))</f>
        <v/>
      </c>
      <c r="H1323" s="20" t="str">
        <f t="shared" si="260"/>
        <v/>
      </c>
      <c r="I1323" s="19" t="str">
        <f t="shared" si="261"/>
        <v/>
      </c>
      <c r="J1323" s="19" t="str">
        <f>IF(OR($A1323="",$H1323=""),"",IF($H1323="Not in Web Tool","Unmatched",_xlfn.XLOOKUP($H1323,'RAW Data'!$E:$E,'RAW Data'!$F:$F,"Unmapped")))</f>
        <v/>
      </c>
      <c r="K1323" s="19" t="str">
        <f t="shared" si="262"/>
        <v/>
      </c>
      <c r="M1323" s="21" t="str">
        <f t="shared" si="263"/>
        <v/>
      </c>
      <c r="N1323" s="21" t="str">
        <f t="shared" si="264"/>
        <v/>
      </c>
      <c r="P1323" s="22"/>
      <c r="Q1323" s="23">
        <v>1319</v>
      </c>
      <c r="R1323" s="23" t="str">
        <f>IF($C$3="Live Paste",IF($P1323="","",$P1323&amp;""),IF($AD$3="","",INDEX('Extraction History'!$A$3:$DT$9102,$Q1323,$AD$3)&amp;""))</f>
        <v/>
      </c>
      <c r="S1323" s="23">
        <f t="shared" si="271"/>
        <v>7911</v>
      </c>
      <c r="T1323" s="23" t="str">
        <f t="shared" si="265"/>
        <v/>
      </c>
      <c r="U1323" s="23" t="str">
        <f t="shared" si="266"/>
        <v/>
      </c>
      <c r="V1323" s="24" t="str">
        <f t="shared" si="267"/>
        <v/>
      </c>
      <c r="W1323" s="23">
        <f t="shared" si="272"/>
        <v>7912</v>
      </c>
      <c r="X1323" s="23" t="str">
        <f t="shared" si="268"/>
        <v/>
      </c>
      <c r="Y1323" s="23" t="str">
        <f t="shared" si="269"/>
        <v/>
      </c>
      <c r="Z1323" s="23" t="str">
        <f t="shared" si="270"/>
        <v/>
      </c>
      <c r="AA1323" s="25" t="str">
        <f>IF($U1323="","",IF(COUNTIF(HC!$C:$C,$U1323)&gt;0,"Y",IF(COUNTIF($U$5:$U1323,$U1323)=1,"N","dup")))</f>
        <v/>
      </c>
    </row>
    <row r="1324" spans="1:27" x14ac:dyDescent="0.3">
      <c r="A1324" s="19" t="str">
        <f>IF(INDEX('Agents Shift'!$B:$B,ROW())="","",INDEX('Agents Shift'!$B:$B,ROW()))</f>
        <v/>
      </c>
      <c r="B1324" s="20" t="str">
        <f>IF($A1324="","",_xlfn.XLOOKUP($A1324,HC!$A:$A,HC!$B:$B,""))</f>
        <v/>
      </c>
      <c r="C1324" s="19" t="str">
        <f>IF($A1324="","",_xlfn.XLOOKUP($A1324,HC!$A:$A,HC!$E:$E,""))</f>
        <v/>
      </c>
      <c r="D1324" s="20" t="str">
        <f>IF($A1324="","",_xlfn.XLOOKUP($A1324,HC!$A:$A,HC!$D:$D,""))</f>
        <v/>
      </c>
      <c r="E1324" s="68" t="str">
        <f>IF(OR($A1324="",$AE$3=""),"",IFERROR(IF(ISBLANK(INDEX('Agents Shift'!$F:$S,MATCH($A1324,'Agents Shift'!$B:$B,0),$AE$3)),"",INDEX('Agents Shift'!$F:$S,MATCH($A1324,'Agents Shift'!$B:$B,0),$AE$3)),""))</f>
        <v/>
      </c>
      <c r="F1324" s="68" t="str">
        <f>IF(OR($A1324="",$AE$3=""),"",IFERROR(IF(ISBLANK(INDEX('Agents Shift'!$F:$S,MATCH($A1324,'Agents Shift'!$B:$B,0),$AE$3+1)),"",INDEX('Agents Shift'!$F:$S,MATCH($A1324,'Agents Shift'!$B:$B,0),$AE$3+1)),""))</f>
        <v/>
      </c>
      <c r="G1324" s="20" t="str">
        <f>IF($A1324="","",_xlfn.XLOOKUP($A1324,HC!$A:$A,HC!$C:$C,""))</f>
        <v/>
      </c>
      <c r="H1324" s="20" t="str">
        <f t="shared" si="260"/>
        <v/>
      </c>
      <c r="I1324" s="19" t="str">
        <f t="shared" si="261"/>
        <v/>
      </c>
      <c r="J1324" s="19" t="str">
        <f>IF(OR($A1324="",$H1324=""),"",IF($H1324="Not in Web Tool","Unmatched",_xlfn.XLOOKUP($H1324,'RAW Data'!$E:$E,'RAW Data'!$F:$F,"Unmapped")))</f>
        <v/>
      </c>
      <c r="K1324" s="19" t="str">
        <f t="shared" si="262"/>
        <v/>
      </c>
      <c r="M1324" s="21" t="str">
        <f t="shared" si="263"/>
        <v/>
      </c>
      <c r="N1324" s="21" t="str">
        <f t="shared" si="264"/>
        <v/>
      </c>
      <c r="P1324" s="22"/>
      <c r="Q1324" s="23">
        <v>1320</v>
      </c>
      <c r="R1324" s="23" t="str">
        <f>IF($C$3="Live Paste",IF($P1324="","",$P1324&amp;""),IF($AD$3="","",INDEX('Extraction History'!$A$3:$DT$9102,$Q1324,$AD$3)&amp;""))</f>
        <v/>
      </c>
      <c r="S1324" s="23">
        <f t="shared" si="271"/>
        <v>7917</v>
      </c>
      <c r="T1324" s="23" t="str">
        <f t="shared" si="265"/>
        <v/>
      </c>
      <c r="U1324" s="23" t="str">
        <f t="shared" si="266"/>
        <v/>
      </c>
      <c r="V1324" s="24" t="str">
        <f t="shared" si="267"/>
        <v/>
      </c>
      <c r="W1324" s="23">
        <f t="shared" si="272"/>
        <v>7918</v>
      </c>
      <c r="X1324" s="23" t="str">
        <f t="shared" si="268"/>
        <v/>
      </c>
      <c r="Y1324" s="23" t="str">
        <f t="shared" si="269"/>
        <v/>
      </c>
      <c r="Z1324" s="23" t="str">
        <f t="shared" si="270"/>
        <v/>
      </c>
      <c r="AA1324" s="25" t="str">
        <f>IF($U1324="","",IF(COUNTIF(HC!$C:$C,$U1324)&gt;0,"Y",IF(COUNTIF($U$5:$U1324,$U1324)=1,"N","dup")))</f>
        <v/>
      </c>
    </row>
    <row r="1325" spans="1:27" x14ac:dyDescent="0.3">
      <c r="A1325" s="19" t="str">
        <f>IF(INDEX('Agents Shift'!$B:$B,ROW())="","",INDEX('Agents Shift'!$B:$B,ROW()))</f>
        <v/>
      </c>
      <c r="B1325" s="20" t="str">
        <f>IF($A1325="","",_xlfn.XLOOKUP($A1325,HC!$A:$A,HC!$B:$B,""))</f>
        <v/>
      </c>
      <c r="C1325" s="19" t="str">
        <f>IF($A1325="","",_xlfn.XLOOKUP($A1325,HC!$A:$A,HC!$E:$E,""))</f>
        <v/>
      </c>
      <c r="D1325" s="20" t="str">
        <f>IF($A1325="","",_xlfn.XLOOKUP($A1325,HC!$A:$A,HC!$D:$D,""))</f>
        <v/>
      </c>
      <c r="E1325" s="68" t="str">
        <f>IF(OR($A1325="",$AE$3=""),"",IFERROR(IF(ISBLANK(INDEX('Agents Shift'!$F:$S,MATCH($A1325,'Agents Shift'!$B:$B,0),$AE$3)),"",INDEX('Agents Shift'!$F:$S,MATCH($A1325,'Agents Shift'!$B:$B,0),$AE$3)),""))</f>
        <v/>
      </c>
      <c r="F1325" s="68" t="str">
        <f>IF(OR($A1325="",$AE$3=""),"",IFERROR(IF(ISBLANK(INDEX('Agents Shift'!$F:$S,MATCH($A1325,'Agents Shift'!$B:$B,0),$AE$3+1)),"",INDEX('Agents Shift'!$F:$S,MATCH($A1325,'Agents Shift'!$B:$B,0),$AE$3+1)),""))</f>
        <v/>
      </c>
      <c r="G1325" s="20" t="str">
        <f>IF($A1325="","",_xlfn.XLOOKUP($A1325,HC!$A:$A,HC!$C:$C,""))</f>
        <v/>
      </c>
      <c r="H1325" s="20" t="str">
        <f t="shared" si="260"/>
        <v/>
      </c>
      <c r="I1325" s="19" t="str">
        <f t="shared" si="261"/>
        <v/>
      </c>
      <c r="J1325" s="19" t="str">
        <f>IF(OR($A1325="",$H1325=""),"",IF($H1325="Not in Web Tool","Unmatched",_xlfn.XLOOKUP($H1325,'RAW Data'!$E:$E,'RAW Data'!$F:$F,"Unmapped")))</f>
        <v/>
      </c>
      <c r="K1325" s="19" t="str">
        <f t="shared" si="262"/>
        <v/>
      </c>
      <c r="M1325" s="21" t="str">
        <f t="shared" si="263"/>
        <v/>
      </c>
      <c r="N1325" s="21" t="str">
        <f t="shared" si="264"/>
        <v/>
      </c>
      <c r="P1325" s="22"/>
      <c r="Q1325" s="23">
        <v>1321</v>
      </c>
      <c r="R1325" s="23" t="str">
        <f>IF($C$3="Live Paste",IF($P1325="","",$P1325&amp;""),IF($AD$3="","",INDEX('Extraction History'!$A$3:$DT$9102,$Q1325,$AD$3)&amp;""))</f>
        <v/>
      </c>
      <c r="S1325" s="23">
        <f t="shared" si="271"/>
        <v>7923</v>
      </c>
      <c r="T1325" s="23" t="str">
        <f t="shared" si="265"/>
        <v/>
      </c>
      <c r="U1325" s="23" t="str">
        <f t="shared" si="266"/>
        <v/>
      </c>
      <c r="V1325" s="24" t="str">
        <f t="shared" si="267"/>
        <v/>
      </c>
      <c r="W1325" s="23">
        <f t="shared" si="272"/>
        <v>7924</v>
      </c>
      <c r="X1325" s="23" t="str">
        <f t="shared" si="268"/>
        <v/>
      </c>
      <c r="Y1325" s="23" t="str">
        <f t="shared" si="269"/>
        <v/>
      </c>
      <c r="Z1325" s="23" t="str">
        <f t="shared" si="270"/>
        <v/>
      </c>
      <c r="AA1325" s="25" t="str">
        <f>IF($U1325="","",IF(COUNTIF(HC!$C:$C,$U1325)&gt;0,"Y",IF(COUNTIF($U$5:$U1325,$U1325)=1,"N","dup")))</f>
        <v/>
      </c>
    </row>
    <row r="1326" spans="1:27" x14ac:dyDescent="0.3">
      <c r="A1326" s="19" t="str">
        <f>IF(INDEX('Agents Shift'!$B:$B,ROW())="","",INDEX('Agents Shift'!$B:$B,ROW()))</f>
        <v/>
      </c>
      <c r="B1326" s="20" t="str">
        <f>IF($A1326="","",_xlfn.XLOOKUP($A1326,HC!$A:$A,HC!$B:$B,""))</f>
        <v/>
      </c>
      <c r="C1326" s="19" t="str">
        <f>IF($A1326="","",_xlfn.XLOOKUP($A1326,HC!$A:$A,HC!$E:$E,""))</f>
        <v/>
      </c>
      <c r="D1326" s="20" t="str">
        <f>IF($A1326="","",_xlfn.XLOOKUP($A1326,HC!$A:$A,HC!$D:$D,""))</f>
        <v/>
      </c>
      <c r="E1326" s="68" t="str">
        <f>IF(OR($A1326="",$AE$3=""),"",IFERROR(IF(ISBLANK(INDEX('Agents Shift'!$F:$S,MATCH($A1326,'Agents Shift'!$B:$B,0),$AE$3)),"",INDEX('Agents Shift'!$F:$S,MATCH($A1326,'Agents Shift'!$B:$B,0),$AE$3)),""))</f>
        <v/>
      </c>
      <c r="F1326" s="68" t="str">
        <f>IF(OR($A1326="",$AE$3=""),"",IFERROR(IF(ISBLANK(INDEX('Agents Shift'!$F:$S,MATCH($A1326,'Agents Shift'!$B:$B,0),$AE$3+1)),"",INDEX('Agents Shift'!$F:$S,MATCH($A1326,'Agents Shift'!$B:$B,0),$AE$3+1)),""))</f>
        <v/>
      </c>
      <c r="G1326" s="20" t="str">
        <f>IF($A1326="","",_xlfn.XLOOKUP($A1326,HC!$A:$A,HC!$C:$C,""))</f>
        <v/>
      </c>
      <c r="H1326" s="20" t="str">
        <f t="shared" si="260"/>
        <v/>
      </c>
      <c r="I1326" s="19" t="str">
        <f t="shared" si="261"/>
        <v/>
      </c>
      <c r="J1326" s="19" t="str">
        <f>IF(OR($A1326="",$H1326=""),"",IF($H1326="Not in Web Tool","Unmatched",_xlfn.XLOOKUP($H1326,'RAW Data'!$E:$E,'RAW Data'!$F:$F,"Unmapped")))</f>
        <v/>
      </c>
      <c r="K1326" s="19" t="str">
        <f t="shared" si="262"/>
        <v/>
      </c>
      <c r="M1326" s="21" t="str">
        <f t="shared" si="263"/>
        <v/>
      </c>
      <c r="N1326" s="21" t="str">
        <f t="shared" si="264"/>
        <v/>
      </c>
      <c r="P1326" s="22"/>
      <c r="Q1326" s="23">
        <v>1322</v>
      </c>
      <c r="R1326" s="23" t="str">
        <f>IF($C$3="Live Paste",IF($P1326="","",$P1326&amp;""),IF($AD$3="","",INDEX('Extraction History'!$A$3:$DT$9102,$Q1326,$AD$3)&amp;""))</f>
        <v/>
      </c>
      <c r="S1326" s="23">
        <f t="shared" si="271"/>
        <v>7929</v>
      </c>
      <c r="T1326" s="23" t="str">
        <f t="shared" si="265"/>
        <v/>
      </c>
      <c r="U1326" s="23" t="str">
        <f t="shared" si="266"/>
        <v/>
      </c>
      <c r="V1326" s="24" t="str">
        <f t="shared" si="267"/>
        <v/>
      </c>
      <c r="W1326" s="23">
        <f t="shared" si="272"/>
        <v>7930</v>
      </c>
      <c r="X1326" s="23" t="str">
        <f t="shared" si="268"/>
        <v/>
      </c>
      <c r="Y1326" s="23" t="str">
        <f t="shared" si="269"/>
        <v/>
      </c>
      <c r="Z1326" s="23" t="str">
        <f t="shared" si="270"/>
        <v/>
      </c>
      <c r="AA1326" s="25" t="str">
        <f>IF($U1326="","",IF(COUNTIF(HC!$C:$C,$U1326)&gt;0,"Y",IF(COUNTIF($U$5:$U1326,$U1326)=1,"N","dup")))</f>
        <v/>
      </c>
    </row>
    <row r="1327" spans="1:27" x14ac:dyDescent="0.3">
      <c r="A1327" s="19" t="str">
        <f>IF(INDEX('Agents Shift'!$B:$B,ROW())="","",INDEX('Agents Shift'!$B:$B,ROW()))</f>
        <v/>
      </c>
      <c r="B1327" s="20" t="str">
        <f>IF($A1327="","",_xlfn.XLOOKUP($A1327,HC!$A:$A,HC!$B:$B,""))</f>
        <v/>
      </c>
      <c r="C1327" s="19" t="str">
        <f>IF($A1327="","",_xlfn.XLOOKUP($A1327,HC!$A:$A,HC!$E:$E,""))</f>
        <v/>
      </c>
      <c r="D1327" s="20" t="str">
        <f>IF($A1327="","",_xlfn.XLOOKUP($A1327,HC!$A:$A,HC!$D:$D,""))</f>
        <v/>
      </c>
      <c r="E1327" s="68" t="str">
        <f>IF(OR($A1327="",$AE$3=""),"",IFERROR(IF(ISBLANK(INDEX('Agents Shift'!$F:$S,MATCH($A1327,'Agents Shift'!$B:$B,0),$AE$3)),"",INDEX('Agents Shift'!$F:$S,MATCH($A1327,'Agents Shift'!$B:$B,0),$AE$3)),""))</f>
        <v/>
      </c>
      <c r="F1327" s="68" t="str">
        <f>IF(OR($A1327="",$AE$3=""),"",IFERROR(IF(ISBLANK(INDEX('Agents Shift'!$F:$S,MATCH($A1327,'Agents Shift'!$B:$B,0),$AE$3+1)),"",INDEX('Agents Shift'!$F:$S,MATCH($A1327,'Agents Shift'!$B:$B,0),$AE$3+1)),""))</f>
        <v/>
      </c>
      <c r="G1327" s="20" t="str">
        <f>IF($A1327="","",_xlfn.XLOOKUP($A1327,HC!$A:$A,HC!$C:$C,""))</f>
        <v/>
      </c>
      <c r="H1327" s="20" t="str">
        <f t="shared" si="260"/>
        <v/>
      </c>
      <c r="I1327" s="19" t="str">
        <f t="shared" si="261"/>
        <v/>
      </c>
      <c r="J1327" s="19" t="str">
        <f>IF(OR($A1327="",$H1327=""),"",IF($H1327="Not in Web Tool","Unmatched",_xlfn.XLOOKUP($H1327,'RAW Data'!$E:$E,'RAW Data'!$F:$F,"Unmapped")))</f>
        <v/>
      </c>
      <c r="K1327" s="19" t="str">
        <f t="shared" si="262"/>
        <v/>
      </c>
      <c r="M1327" s="21" t="str">
        <f t="shared" si="263"/>
        <v/>
      </c>
      <c r="N1327" s="21" t="str">
        <f t="shared" si="264"/>
        <v/>
      </c>
      <c r="P1327" s="22"/>
      <c r="Q1327" s="23">
        <v>1323</v>
      </c>
      <c r="R1327" s="23" t="str">
        <f>IF($C$3="Live Paste",IF($P1327="","",$P1327&amp;""),IF($AD$3="","",INDEX('Extraction History'!$A$3:$DT$9102,$Q1327,$AD$3)&amp;""))</f>
        <v/>
      </c>
      <c r="S1327" s="23">
        <f t="shared" si="271"/>
        <v>7935</v>
      </c>
      <c r="T1327" s="23" t="str">
        <f t="shared" si="265"/>
        <v/>
      </c>
      <c r="U1327" s="23" t="str">
        <f t="shared" si="266"/>
        <v/>
      </c>
      <c r="V1327" s="24" t="str">
        <f t="shared" si="267"/>
        <v/>
      </c>
      <c r="W1327" s="23">
        <f t="shared" si="272"/>
        <v>7936</v>
      </c>
      <c r="X1327" s="23" t="str">
        <f t="shared" si="268"/>
        <v/>
      </c>
      <c r="Y1327" s="23" t="str">
        <f t="shared" si="269"/>
        <v/>
      </c>
      <c r="Z1327" s="23" t="str">
        <f t="shared" si="270"/>
        <v/>
      </c>
      <c r="AA1327" s="25" t="str">
        <f>IF($U1327="","",IF(COUNTIF(HC!$C:$C,$U1327)&gt;0,"Y",IF(COUNTIF($U$5:$U1327,$U1327)=1,"N","dup")))</f>
        <v/>
      </c>
    </row>
    <row r="1328" spans="1:27" x14ac:dyDescent="0.3">
      <c r="A1328" s="19" t="str">
        <f>IF(INDEX('Agents Shift'!$B:$B,ROW())="","",INDEX('Agents Shift'!$B:$B,ROW()))</f>
        <v/>
      </c>
      <c r="B1328" s="20" t="str">
        <f>IF($A1328="","",_xlfn.XLOOKUP($A1328,HC!$A:$A,HC!$B:$B,""))</f>
        <v/>
      </c>
      <c r="C1328" s="19" t="str">
        <f>IF($A1328="","",_xlfn.XLOOKUP($A1328,HC!$A:$A,HC!$E:$E,""))</f>
        <v/>
      </c>
      <c r="D1328" s="20" t="str">
        <f>IF($A1328="","",_xlfn.XLOOKUP($A1328,HC!$A:$A,HC!$D:$D,""))</f>
        <v/>
      </c>
      <c r="E1328" s="68" t="str">
        <f>IF(OR($A1328="",$AE$3=""),"",IFERROR(IF(ISBLANK(INDEX('Agents Shift'!$F:$S,MATCH($A1328,'Agents Shift'!$B:$B,0),$AE$3)),"",INDEX('Agents Shift'!$F:$S,MATCH($A1328,'Agents Shift'!$B:$B,0),$AE$3)),""))</f>
        <v/>
      </c>
      <c r="F1328" s="68" t="str">
        <f>IF(OR($A1328="",$AE$3=""),"",IFERROR(IF(ISBLANK(INDEX('Agents Shift'!$F:$S,MATCH($A1328,'Agents Shift'!$B:$B,0),$AE$3+1)),"",INDEX('Agents Shift'!$F:$S,MATCH($A1328,'Agents Shift'!$B:$B,0),$AE$3+1)),""))</f>
        <v/>
      </c>
      <c r="G1328" s="20" t="str">
        <f>IF($A1328="","",_xlfn.XLOOKUP($A1328,HC!$A:$A,HC!$C:$C,""))</f>
        <v/>
      </c>
      <c r="H1328" s="20" t="str">
        <f t="shared" si="260"/>
        <v/>
      </c>
      <c r="I1328" s="19" t="str">
        <f t="shared" si="261"/>
        <v/>
      </c>
      <c r="J1328" s="19" t="str">
        <f>IF(OR($A1328="",$H1328=""),"",IF($H1328="Not in Web Tool","Unmatched",_xlfn.XLOOKUP($H1328,'RAW Data'!$E:$E,'RAW Data'!$F:$F,"Unmapped")))</f>
        <v/>
      </c>
      <c r="K1328" s="19" t="str">
        <f t="shared" si="262"/>
        <v/>
      </c>
      <c r="M1328" s="21" t="str">
        <f t="shared" si="263"/>
        <v/>
      </c>
      <c r="N1328" s="21" t="str">
        <f t="shared" si="264"/>
        <v/>
      </c>
      <c r="P1328" s="22"/>
      <c r="Q1328" s="23">
        <v>1324</v>
      </c>
      <c r="R1328" s="23" t="str">
        <f>IF($C$3="Live Paste",IF($P1328="","",$P1328&amp;""),IF($AD$3="","",INDEX('Extraction History'!$A$3:$DT$9102,$Q1328,$AD$3)&amp;""))</f>
        <v/>
      </c>
      <c r="S1328" s="23">
        <f t="shared" si="271"/>
        <v>7941</v>
      </c>
      <c r="T1328" s="23" t="str">
        <f t="shared" si="265"/>
        <v/>
      </c>
      <c r="U1328" s="23" t="str">
        <f t="shared" si="266"/>
        <v/>
      </c>
      <c r="V1328" s="24" t="str">
        <f t="shared" si="267"/>
        <v/>
      </c>
      <c r="W1328" s="23">
        <f t="shared" si="272"/>
        <v>7942</v>
      </c>
      <c r="X1328" s="23" t="str">
        <f t="shared" si="268"/>
        <v/>
      </c>
      <c r="Y1328" s="23" t="str">
        <f t="shared" si="269"/>
        <v/>
      </c>
      <c r="Z1328" s="23" t="str">
        <f t="shared" si="270"/>
        <v/>
      </c>
      <c r="AA1328" s="25" t="str">
        <f>IF($U1328="","",IF(COUNTIF(HC!$C:$C,$U1328)&gt;0,"Y",IF(COUNTIF($U$5:$U1328,$U1328)=1,"N","dup")))</f>
        <v/>
      </c>
    </row>
    <row r="1329" spans="1:27" x14ac:dyDescent="0.3">
      <c r="A1329" s="19" t="str">
        <f>IF(INDEX('Agents Shift'!$B:$B,ROW())="","",INDEX('Agents Shift'!$B:$B,ROW()))</f>
        <v/>
      </c>
      <c r="B1329" s="20" t="str">
        <f>IF($A1329="","",_xlfn.XLOOKUP($A1329,HC!$A:$A,HC!$B:$B,""))</f>
        <v/>
      </c>
      <c r="C1329" s="19" t="str">
        <f>IF($A1329="","",_xlfn.XLOOKUP($A1329,HC!$A:$A,HC!$E:$E,""))</f>
        <v/>
      </c>
      <c r="D1329" s="20" t="str">
        <f>IF($A1329="","",_xlfn.XLOOKUP($A1329,HC!$A:$A,HC!$D:$D,""))</f>
        <v/>
      </c>
      <c r="E1329" s="68" t="str">
        <f>IF(OR($A1329="",$AE$3=""),"",IFERROR(IF(ISBLANK(INDEX('Agents Shift'!$F:$S,MATCH($A1329,'Agents Shift'!$B:$B,0),$AE$3)),"",INDEX('Agents Shift'!$F:$S,MATCH($A1329,'Agents Shift'!$B:$B,0),$AE$3)),""))</f>
        <v/>
      </c>
      <c r="F1329" s="68" t="str">
        <f>IF(OR($A1329="",$AE$3=""),"",IFERROR(IF(ISBLANK(INDEX('Agents Shift'!$F:$S,MATCH($A1329,'Agents Shift'!$B:$B,0),$AE$3+1)),"",INDEX('Agents Shift'!$F:$S,MATCH($A1329,'Agents Shift'!$B:$B,0),$AE$3+1)),""))</f>
        <v/>
      </c>
      <c r="G1329" s="20" t="str">
        <f>IF($A1329="","",_xlfn.XLOOKUP($A1329,HC!$A:$A,HC!$C:$C,""))</f>
        <v/>
      </c>
      <c r="H1329" s="20" t="str">
        <f t="shared" si="260"/>
        <v/>
      </c>
      <c r="I1329" s="19" t="str">
        <f t="shared" si="261"/>
        <v/>
      </c>
      <c r="J1329" s="19" t="str">
        <f>IF(OR($A1329="",$H1329=""),"",IF($H1329="Not in Web Tool","Unmatched",_xlfn.XLOOKUP($H1329,'RAW Data'!$E:$E,'RAW Data'!$F:$F,"Unmapped")))</f>
        <v/>
      </c>
      <c r="K1329" s="19" t="str">
        <f t="shared" si="262"/>
        <v/>
      </c>
      <c r="M1329" s="21" t="str">
        <f t="shared" si="263"/>
        <v/>
      </c>
      <c r="N1329" s="21" t="str">
        <f t="shared" si="264"/>
        <v/>
      </c>
      <c r="P1329" s="22"/>
      <c r="Q1329" s="23">
        <v>1325</v>
      </c>
      <c r="R1329" s="23" t="str">
        <f>IF($C$3="Live Paste",IF($P1329="","",$P1329&amp;""),IF($AD$3="","",INDEX('Extraction History'!$A$3:$DT$9102,$Q1329,$AD$3)&amp;""))</f>
        <v/>
      </c>
      <c r="S1329" s="23">
        <f t="shared" si="271"/>
        <v>7947</v>
      </c>
      <c r="T1329" s="23" t="str">
        <f t="shared" si="265"/>
        <v/>
      </c>
      <c r="U1329" s="23" t="str">
        <f t="shared" si="266"/>
        <v/>
      </c>
      <c r="V1329" s="24" t="str">
        <f t="shared" si="267"/>
        <v/>
      </c>
      <c r="W1329" s="23">
        <f t="shared" si="272"/>
        <v>7948</v>
      </c>
      <c r="X1329" s="23" t="str">
        <f t="shared" si="268"/>
        <v/>
      </c>
      <c r="Y1329" s="23" t="str">
        <f t="shared" si="269"/>
        <v/>
      </c>
      <c r="Z1329" s="23" t="str">
        <f t="shared" si="270"/>
        <v/>
      </c>
      <c r="AA1329" s="25" t="str">
        <f>IF($U1329="","",IF(COUNTIF(HC!$C:$C,$U1329)&gt;0,"Y",IF(COUNTIF($U$5:$U1329,$U1329)=1,"N","dup")))</f>
        <v/>
      </c>
    </row>
    <row r="1330" spans="1:27" x14ac:dyDescent="0.3">
      <c r="A1330" s="19" t="str">
        <f>IF(INDEX('Agents Shift'!$B:$B,ROW())="","",INDEX('Agents Shift'!$B:$B,ROW()))</f>
        <v/>
      </c>
      <c r="B1330" s="20" t="str">
        <f>IF($A1330="","",_xlfn.XLOOKUP($A1330,HC!$A:$A,HC!$B:$B,""))</f>
        <v/>
      </c>
      <c r="C1330" s="19" t="str">
        <f>IF($A1330="","",_xlfn.XLOOKUP($A1330,HC!$A:$A,HC!$E:$E,""))</f>
        <v/>
      </c>
      <c r="D1330" s="20" t="str">
        <f>IF($A1330="","",_xlfn.XLOOKUP($A1330,HC!$A:$A,HC!$D:$D,""))</f>
        <v/>
      </c>
      <c r="E1330" s="68" t="str">
        <f>IF(OR($A1330="",$AE$3=""),"",IFERROR(IF(ISBLANK(INDEX('Agents Shift'!$F:$S,MATCH($A1330,'Agents Shift'!$B:$B,0),$AE$3)),"",INDEX('Agents Shift'!$F:$S,MATCH($A1330,'Agents Shift'!$B:$B,0),$AE$3)),""))</f>
        <v/>
      </c>
      <c r="F1330" s="68" t="str">
        <f>IF(OR($A1330="",$AE$3=""),"",IFERROR(IF(ISBLANK(INDEX('Agents Shift'!$F:$S,MATCH($A1330,'Agents Shift'!$B:$B,0),$AE$3+1)),"",INDEX('Agents Shift'!$F:$S,MATCH($A1330,'Agents Shift'!$B:$B,0),$AE$3+1)),""))</f>
        <v/>
      </c>
      <c r="G1330" s="20" t="str">
        <f>IF($A1330="","",_xlfn.XLOOKUP($A1330,HC!$A:$A,HC!$C:$C,""))</f>
        <v/>
      </c>
      <c r="H1330" s="20" t="str">
        <f t="shared" si="260"/>
        <v/>
      </c>
      <c r="I1330" s="19" t="str">
        <f t="shared" si="261"/>
        <v/>
      </c>
      <c r="J1330" s="19" t="str">
        <f>IF(OR($A1330="",$H1330=""),"",IF($H1330="Not in Web Tool","Unmatched",_xlfn.XLOOKUP($H1330,'RAW Data'!$E:$E,'RAW Data'!$F:$F,"Unmapped")))</f>
        <v/>
      </c>
      <c r="K1330" s="19" t="str">
        <f t="shared" si="262"/>
        <v/>
      </c>
      <c r="M1330" s="21" t="str">
        <f t="shared" si="263"/>
        <v/>
      </c>
      <c r="N1330" s="21" t="str">
        <f t="shared" si="264"/>
        <v/>
      </c>
      <c r="P1330" s="22"/>
      <c r="Q1330" s="23">
        <v>1326</v>
      </c>
      <c r="R1330" s="23" t="str">
        <f>IF($C$3="Live Paste",IF($P1330="","",$P1330&amp;""),IF($AD$3="","",INDEX('Extraction History'!$A$3:$DT$9102,$Q1330,$AD$3)&amp;""))</f>
        <v/>
      </c>
      <c r="S1330" s="23">
        <f t="shared" si="271"/>
        <v>7953</v>
      </c>
      <c r="T1330" s="23" t="str">
        <f t="shared" si="265"/>
        <v/>
      </c>
      <c r="U1330" s="23" t="str">
        <f t="shared" si="266"/>
        <v/>
      </c>
      <c r="V1330" s="24" t="str">
        <f t="shared" si="267"/>
        <v/>
      </c>
      <c r="W1330" s="23">
        <f t="shared" si="272"/>
        <v>7954</v>
      </c>
      <c r="X1330" s="23" t="str">
        <f t="shared" si="268"/>
        <v/>
      </c>
      <c r="Y1330" s="23" t="str">
        <f t="shared" si="269"/>
        <v/>
      </c>
      <c r="Z1330" s="23" t="str">
        <f t="shared" si="270"/>
        <v/>
      </c>
      <c r="AA1330" s="25" t="str">
        <f>IF($U1330="","",IF(COUNTIF(HC!$C:$C,$U1330)&gt;0,"Y",IF(COUNTIF($U$5:$U1330,$U1330)=1,"N","dup")))</f>
        <v/>
      </c>
    </row>
    <row r="1331" spans="1:27" x14ac:dyDescent="0.3">
      <c r="A1331" s="19" t="str">
        <f>IF(INDEX('Agents Shift'!$B:$B,ROW())="","",INDEX('Agents Shift'!$B:$B,ROW()))</f>
        <v/>
      </c>
      <c r="B1331" s="20" t="str">
        <f>IF($A1331="","",_xlfn.XLOOKUP($A1331,HC!$A:$A,HC!$B:$B,""))</f>
        <v/>
      </c>
      <c r="C1331" s="19" t="str">
        <f>IF($A1331="","",_xlfn.XLOOKUP($A1331,HC!$A:$A,HC!$E:$E,""))</f>
        <v/>
      </c>
      <c r="D1331" s="20" t="str">
        <f>IF($A1331="","",_xlfn.XLOOKUP($A1331,HC!$A:$A,HC!$D:$D,""))</f>
        <v/>
      </c>
      <c r="E1331" s="68" t="str">
        <f>IF(OR($A1331="",$AE$3=""),"",IFERROR(IF(ISBLANK(INDEX('Agents Shift'!$F:$S,MATCH($A1331,'Agents Shift'!$B:$B,0),$AE$3)),"",INDEX('Agents Shift'!$F:$S,MATCH($A1331,'Agents Shift'!$B:$B,0),$AE$3)),""))</f>
        <v/>
      </c>
      <c r="F1331" s="68" t="str">
        <f>IF(OR($A1331="",$AE$3=""),"",IFERROR(IF(ISBLANK(INDEX('Agents Shift'!$F:$S,MATCH($A1331,'Agents Shift'!$B:$B,0),$AE$3+1)),"",INDEX('Agents Shift'!$F:$S,MATCH($A1331,'Agents Shift'!$B:$B,0),$AE$3+1)),""))</f>
        <v/>
      </c>
      <c r="G1331" s="20" t="str">
        <f>IF($A1331="","",_xlfn.XLOOKUP($A1331,HC!$A:$A,HC!$C:$C,""))</f>
        <v/>
      </c>
      <c r="H1331" s="20" t="str">
        <f t="shared" si="260"/>
        <v/>
      </c>
      <c r="I1331" s="19" t="str">
        <f t="shared" si="261"/>
        <v/>
      </c>
      <c r="J1331" s="19" t="str">
        <f>IF(OR($A1331="",$H1331=""),"",IF($H1331="Not in Web Tool","Unmatched",_xlfn.XLOOKUP($H1331,'RAW Data'!$E:$E,'RAW Data'!$F:$F,"Unmapped")))</f>
        <v/>
      </c>
      <c r="K1331" s="19" t="str">
        <f t="shared" si="262"/>
        <v/>
      </c>
      <c r="M1331" s="21" t="str">
        <f t="shared" si="263"/>
        <v/>
      </c>
      <c r="N1331" s="21" t="str">
        <f t="shared" si="264"/>
        <v/>
      </c>
      <c r="P1331" s="22"/>
      <c r="Q1331" s="23">
        <v>1327</v>
      </c>
      <c r="R1331" s="23" t="str">
        <f>IF($C$3="Live Paste",IF($P1331="","",$P1331&amp;""),IF($AD$3="","",INDEX('Extraction History'!$A$3:$DT$9102,$Q1331,$AD$3)&amp;""))</f>
        <v/>
      </c>
      <c r="S1331" s="23">
        <f t="shared" si="271"/>
        <v>7959</v>
      </c>
      <c r="T1331" s="23" t="str">
        <f t="shared" si="265"/>
        <v/>
      </c>
      <c r="U1331" s="23" t="str">
        <f t="shared" si="266"/>
        <v/>
      </c>
      <c r="V1331" s="24" t="str">
        <f t="shared" si="267"/>
        <v/>
      </c>
      <c r="W1331" s="23">
        <f t="shared" si="272"/>
        <v>7960</v>
      </c>
      <c r="X1331" s="23" t="str">
        <f t="shared" si="268"/>
        <v/>
      </c>
      <c r="Y1331" s="23" t="str">
        <f t="shared" si="269"/>
        <v/>
      </c>
      <c r="Z1331" s="23" t="str">
        <f t="shared" si="270"/>
        <v/>
      </c>
      <c r="AA1331" s="25" t="str">
        <f>IF($U1331="","",IF(COUNTIF(HC!$C:$C,$U1331)&gt;0,"Y",IF(COUNTIF($U$5:$U1331,$U1331)=1,"N","dup")))</f>
        <v/>
      </c>
    </row>
    <row r="1332" spans="1:27" x14ac:dyDescent="0.3">
      <c r="A1332" s="19" t="str">
        <f>IF(INDEX('Agents Shift'!$B:$B,ROW())="","",INDEX('Agents Shift'!$B:$B,ROW()))</f>
        <v/>
      </c>
      <c r="B1332" s="20" t="str">
        <f>IF($A1332="","",_xlfn.XLOOKUP($A1332,HC!$A:$A,HC!$B:$B,""))</f>
        <v/>
      </c>
      <c r="C1332" s="19" t="str">
        <f>IF($A1332="","",_xlfn.XLOOKUP($A1332,HC!$A:$A,HC!$E:$E,""))</f>
        <v/>
      </c>
      <c r="D1332" s="20" t="str">
        <f>IF($A1332="","",_xlfn.XLOOKUP($A1332,HC!$A:$A,HC!$D:$D,""))</f>
        <v/>
      </c>
      <c r="E1332" s="68" t="str">
        <f>IF(OR($A1332="",$AE$3=""),"",IFERROR(IF(ISBLANK(INDEX('Agents Shift'!$F:$S,MATCH($A1332,'Agents Shift'!$B:$B,0),$AE$3)),"",INDEX('Agents Shift'!$F:$S,MATCH($A1332,'Agents Shift'!$B:$B,0),$AE$3)),""))</f>
        <v/>
      </c>
      <c r="F1332" s="68" t="str">
        <f>IF(OR($A1332="",$AE$3=""),"",IFERROR(IF(ISBLANK(INDEX('Agents Shift'!$F:$S,MATCH($A1332,'Agents Shift'!$B:$B,0),$AE$3+1)),"",INDEX('Agents Shift'!$F:$S,MATCH($A1332,'Agents Shift'!$B:$B,0),$AE$3+1)),""))</f>
        <v/>
      </c>
      <c r="G1332" s="20" t="str">
        <f>IF($A1332="","",_xlfn.XLOOKUP($A1332,HC!$A:$A,HC!$C:$C,""))</f>
        <v/>
      </c>
      <c r="H1332" s="20" t="str">
        <f t="shared" si="260"/>
        <v/>
      </c>
      <c r="I1332" s="19" t="str">
        <f t="shared" si="261"/>
        <v/>
      </c>
      <c r="J1332" s="19" t="str">
        <f>IF(OR($A1332="",$H1332=""),"",IF($H1332="Not in Web Tool","Unmatched",_xlfn.XLOOKUP($H1332,'RAW Data'!$E:$E,'RAW Data'!$F:$F,"Unmapped")))</f>
        <v/>
      </c>
      <c r="K1332" s="19" t="str">
        <f t="shared" si="262"/>
        <v/>
      </c>
      <c r="M1332" s="21" t="str">
        <f t="shared" si="263"/>
        <v/>
      </c>
      <c r="N1332" s="21" t="str">
        <f t="shared" si="264"/>
        <v/>
      </c>
      <c r="P1332" s="22"/>
      <c r="Q1332" s="23">
        <v>1328</v>
      </c>
      <c r="R1332" s="23" t="str">
        <f>IF($C$3="Live Paste",IF($P1332="","",$P1332&amp;""),IF($AD$3="","",INDEX('Extraction History'!$A$3:$DT$9102,$Q1332,$AD$3)&amp;""))</f>
        <v/>
      </c>
      <c r="S1332" s="23">
        <f t="shared" si="271"/>
        <v>7965</v>
      </c>
      <c r="T1332" s="23" t="str">
        <f t="shared" si="265"/>
        <v/>
      </c>
      <c r="U1332" s="23" t="str">
        <f t="shared" si="266"/>
        <v/>
      </c>
      <c r="V1332" s="24" t="str">
        <f t="shared" si="267"/>
        <v/>
      </c>
      <c r="W1332" s="23">
        <f t="shared" si="272"/>
        <v>7966</v>
      </c>
      <c r="X1332" s="23" t="str">
        <f t="shared" si="268"/>
        <v/>
      </c>
      <c r="Y1332" s="23" t="str">
        <f t="shared" si="269"/>
        <v/>
      </c>
      <c r="Z1332" s="23" t="str">
        <f t="shared" si="270"/>
        <v/>
      </c>
      <c r="AA1332" s="25" t="str">
        <f>IF($U1332="","",IF(COUNTIF(HC!$C:$C,$U1332)&gt;0,"Y",IF(COUNTIF($U$5:$U1332,$U1332)=1,"N","dup")))</f>
        <v/>
      </c>
    </row>
    <row r="1333" spans="1:27" x14ac:dyDescent="0.3">
      <c r="A1333" s="19" t="str">
        <f>IF(INDEX('Agents Shift'!$B:$B,ROW())="","",INDEX('Agents Shift'!$B:$B,ROW()))</f>
        <v/>
      </c>
      <c r="B1333" s="20" t="str">
        <f>IF($A1333="","",_xlfn.XLOOKUP($A1333,HC!$A:$A,HC!$B:$B,""))</f>
        <v/>
      </c>
      <c r="C1333" s="19" t="str">
        <f>IF($A1333="","",_xlfn.XLOOKUP($A1333,HC!$A:$A,HC!$E:$E,""))</f>
        <v/>
      </c>
      <c r="D1333" s="20" t="str">
        <f>IF($A1333="","",_xlfn.XLOOKUP($A1333,HC!$A:$A,HC!$D:$D,""))</f>
        <v/>
      </c>
      <c r="E1333" s="68" t="str">
        <f>IF(OR($A1333="",$AE$3=""),"",IFERROR(IF(ISBLANK(INDEX('Agents Shift'!$F:$S,MATCH($A1333,'Agents Shift'!$B:$B,0),$AE$3)),"",INDEX('Agents Shift'!$F:$S,MATCH($A1333,'Agents Shift'!$B:$B,0),$AE$3)),""))</f>
        <v/>
      </c>
      <c r="F1333" s="68" t="str">
        <f>IF(OR($A1333="",$AE$3=""),"",IFERROR(IF(ISBLANK(INDEX('Agents Shift'!$F:$S,MATCH($A1333,'Agents Shift'!$B:$B,0),$AE$3+1)),"",INDEX('Agents Shift'!$F:$S,MATCH($A1333,'Agents Shift'!$B:$B,0),$AE$3+1)),""))</f>
        <v/>
      </c>
      <c r="G1333" s="20" t="str">
        <f>IF($A1333="","",_xlfn.XLOOKUP($A1333,HC!$A:$A,HC!$C:$C,""))</f>
        <v/>
      </c>
      <c r="H1333" s="20" t="str">
        <f t="shared" si="260"/>
        <v/>
      </c>
      <c r="I1333" s="19" t="str">
        <f t="shared" si="261"/>
        <v/>
      </c>
      <c r="J1333" s="19" t="str">
        <f>IF(OR($A1333="",$H1333=""),"",IF($H1333="Not in Web Tool","Unmatched",_xlfn.XLOOKUP($H1333,'RAW Data'!$E:$E,'RAW Data'!$F:$F,"Unmapped")))</f>
        <v/>
      </c>
      <c r="K1333" s="19" t="str">
        <f t="shared" si="262"/>
        <v/>
      </c>
      <c r="M1333" s="21" t="str">
        <f t="shared" si="263"/>
        <v/>
      </c>
      <c r="N1333" s="21" t="str">
        <f t="shared" si="264"/>
        <v/>
      </c>
      <c r="P1333" s="22"/>
      <c r="Q1333" s="23">
        <v>1329</v>
      </c>
      <c r="R1333" s="23" t="str">
        <f>IF($C$3="Live Paste",IF($P1333="","",$P1333&amp;""),IF($AD$3="","",INDEX('Extraction History'!$A$3:$DT$9102,$Q1333,$AD$3)&amp;""))</f>
        <v/>
      </c>
      <c r="S1333" s="23">
        <f t="shared" si="271"/>
        <v>7971</v>
      </c>
      <c r="T1333" s="23" t="str">
        <f t="shared" si="265"/>
        <v/>
      </c>
      <c r="U1333" s="23" t="str">
        <f t="shared" si="266"/>
        <v/>
      </c>
      <c r="V1333" s="24" t="str">
        <f t="shared" si="267"/>
        <v/>
      </c>
      <c r="W1333" s="23">
        <f t="shared" si="272"/>
        <v>7972</v>
      </c>
      <c r="X1333" s="23" t="str">
        <f t="shared" si="268"/>
        <v/>
      </c>
      <c r="Y1333" s="23" t="str">
        <f t="shared" si="269"/>
        <v/>
      </c>
      <c r="Z1333" s="23" t="str">
        <f t="shared" si="270"/>
        <v/>
      </c>
      <c r="AA1333" s="25" t="str">
        <f>IF($U1333="","",IF(COUNTIF(HC!$C:$C,$U1333)&gt;0,"Y",IF(COUNTIF($U$5:$U1333,$U1333)=1,"N","dup")))</f>
        <v/>
      </c>
    </row>
    <row r="1334" spans="1:27" x14ac:dyDescent="0.3">
      <c r="A1334" s="19" t="str">
        <f>IF(INDEX('Agents Shift'!$B:$B,ROW())="","",INDEX('Agents Shift'!$B:$B,ROW()))</f>
        <v/>
      </c>
      <c r="B1334" s="20" t="str">
        <f>IF($A1334="","",_xlfn.XLOOKUP($A1334,HC!$A:$A,HC!$B:$B,""))</f>
        <v/>
      </c>
      <c r="C1334" s="19" t="str">
        <f>IF($A1334="","",_xlfn.XLOOKUP($A1334,HC!$A:$A,HC!$E:$E,""))</f>
        <v/>
      </c>
      <c r="D1334" s="20" t="str">
        <f>IF($A1334="","",_xlfn.XLOOKUP($A1334,HC!$A:$A,HC!$D:$D,""))</f>
        <v/>
      </c>
      <c r="E1334" s="68" t="str">
        <f>IF(OR($A1334="",$AE$3=""),"",IFERROR(IF(ISBLANK(INDEX('Agents Shift'!$F:$S,MATCH($A1334,'Agents Shift'!$B:$B,0),$AE$3)),"",INDEX('Agents Shift'!$F:$S,MATCH($A1334,'Agents Shift'!$B:$B,0),$AE$3)),""))</f>
        <v/>
      </c>
      <c r="F1334" s="68" t="str">
        <f>IF(OR($A1334="",$AE$3=""),"",IFERROR(IF(ISBLANK(INDEX('Agents Shift'!$F:$S,MATCH($A1334,'Agents Shift'!$B:$B,0),$AE$3+1)),"",INDEX('Agents Shift'!$F:$S,MATCH($A1334,'Agents Shift'!$B:$B,0),$AE$3+1)),""))</f>
        <v/>
      </c>
      <c r="G1334" s="20" t="str">
        <f>IF($A1334="","",_xlfn.XLOOKUP($A1334,HC!$A:$A,HC!$C:$C,""))</f>
        <v/>
      </c>
      <c r="H1334" s="20" t="str">
        <f t="shared" si="260"/>
        <v/>
      </c>
      <c r="I1334" s="19" t="str">
        <f t="shared" si="261"/>
        <v/>
      </c>
      <c r="J1334" s="19" t="str">
        <f>IF(OR($A1334="",$H1334=""),"",IF($H1334="Not in Web Tool","Unmatched",_xlfn.XLOOKUP($H1334,'RAW Data'!$E:$E,'RAW Data'!$F:$F,"Unmapped")))</f>
        <v/>
      </c>
      <c r="K1334" s="19" t="str">
        <f t="shared" si="262"/>
        <v/>
      </c>
      <c r="M1334" s="21" t="str">
        <f t="shared" si="263"/>
        <v/>
      </c>
      <c r="N1334" s="21" t="str">
        <f t="shared" si="264"/>
        <v/>
      </c>
      <c r="P1334" s="22"/>
      <c r="Q1334" s="23">
        <v>1330</v>
      </c>
      <c r="R1334" s="23" t="str">
        <f>IF($C$3="Live Paste",IF($P1334="","",$P1334&amp;""),IF($AD$3="","",INDEX('Extraction History'!$A$3:$DT$9102,$Q1334,$AD$3)&amp;""))</f>
        <v/>
      </c>
      <c r="S1334" s="23">
        <f t="shared" si="271"/>
        <v>7977</v>
      </c>
      <c r="T1334" s="23" t="str">
        <f t="shared" si="265"/>
        <v/>
      </c>
      <c r="U1334" s="23" t="str">
        <f t="shared" si="266"/>
        <v/>
      </c>
      <c r="V1334" s="24" t="str">
        <f t="shared" si="267"/>
        <v/>
      </c>
      <c r="W1334" s="23">
        <f t="shared" si="272"/>
        <v>7978</v>
      </c>
      <c r="X1334" s="23" t="str">
        <f t="shared" si="268"/>
        <v/>
      </c>
      <c r="Y1334" s="23" t="str">
        <f t="shared" si="269"/>
        <v/>
      </c>
      <c r="Z1334" s="23" t="str">
        <f t="shared" si="270"/>
        <v/>
      </c>
      <c r="AA1334" s="25" t="str">
        <f>IF($U1334="","",IF(COUNTIF(HC!$C:$C,$U1334)&gt;0,"Y",IF(COUNTIF($U$5:$U1334,$U1334)=1,"N","dup")))</f>
        <v/>
      </c>
    </row>
    <row r="1335" spans="1:27" x14ac:dyDescent="0.3">
      <c r="A1335" s="19" t="str">
        <f>IF(INDEX('Agents Shift'!$B:$B,ROW())="","",INDEX('Agents Shift'!$B:$B,ROW()))</f>
        <v/>
      </c>
      <c r="B1335" s="20" t="str">
        <f>IF($A1335="","",_xlfn.XLOOKUP($A1335,HC!$A:$A,HC!$B:$B,""))</f>
        <v/>
      </c>
      <c r="C1335" s="19" t="str">
        <f>IF($A1335="","",_xlfn.XLOOKUP($A1335,HC!$A:$A,HC!$E:$E,""))</f>
        <v/>
      </c>
      <c r="D1335" s="20" t="str">
        <f>IF($A1335="","",_xlfn.XLOOKUP($A1335,HC!$A:$A,HC!$D:$D,""))</f>
        <v/>
      </c>
      <c r="E1335" s="68" t="str">
        <f>IF(OR($A1335="",$AE$3=""),"",IFERROR(IF(ISBLANK(INDEX('Agents Shift'!$F:$S,MATCH($A1335,'Agents Shift'!$B:$B,0),$AE$3)),"",INDEX('Agents Shift'!$F:$S,MATCH($A1335,'Agents Shift'!$B:$B,0),$AE$3)),""))</f>
        <v/>
      </c>
      <c r="F1335" s="68" t="str">
        <f>IF(OR($A1335="",$AE$3=""),"",IFERROR(IF(ISBLANK(INDEX('Agents Shift'!$F:$S,MATCH($A1335,'Agents Shift'!$B:$B,0),$AE$3+1)),"",INDEX('Agents Shift'!$F:$S,MATCH($A1335,'Agents Shift'!$B:$B,0),$AE$3+1)),""))</f>
        <v/>
      </c>
      <c r="G1335" s="20" t="str">
        <f>IF($A1335="","",_xlfn.XLOOKUP($A1335,HC!$A:$A,HC!$C:$C,""))</f>
        <v/>
      </c>
      <c r="H1335" s="20" t="str">
        <f t="shared" si="260"/>
        <v/>
      </c>
      <c r="I1335" s="19" t="str">
        <f t="shared" si="261"/>
        <v/>
      </c>
      <c r="J1335" s="19" t="str">
        <f>IF(OR($A1335="",$H1335=""),"",IF($H1335="Not in Web Tool","Unmatched",_xlfn.XLOOKUP($H1335,'RAW Data'!$E:$E,'RAW Data'!$F:$F,"Unmapped")))</f>
        <v/>
      </c>
      <c r="K1335" s="19" t="str">
        <f t="shared" si="262"/>
        <v/>
      </c>
      <c r="M1335" s="21" t="str">
        <f t="shared" si="263"/>
        <v/>
      </c>
      <c r="N1335" s="21" t="str">
        <f t="shared" si="264"/>
        <v/>
      </c>
      <c r="P1335" s="22"/>
      <c r="Q1335" s="23">
        <v>1331</v>
      </c>
      <c r="R1335" s="23" t="str">
        <f>IF($C$3="Live Paste",IF($P1335="","",$P1335&amp;""),IF($AD$3="","",INDEX('Extraction History'!$A$3:$DT$9102,$Q1335,$AD$3)&amp;""))</f>
        <v/>
      </c>
      <c r="S1335" s="23">
        <f t="shared" si="271"/>
        <v>7983</v>
      </c>
      <c r="T1335" s="23" t="str">
        <f t="shared" si="265"/>
        <v/>
      </c>
      <c r="U1335" s="23" t="str">
        <f t="shared" si="266"/>
        <v/>
      </c>
      <c r="V1335" s="24" t="str">
        <f t="shared" si="267"/>
        <v/>
      </c>
      <c r="W1335" s="23">
        <f t="shared" si="272"/>
        <v>7984</v>
      </c>
      <c r="X1335" s="23" t="str">
        <f t="shared" si="268"/>
        <v/>
      </c>
      <c r="Y1335" s="23" t="str">
        <f t="shared" si="269"/>
        <v/>
      </c>
      <c r="Z1335" s="23" t="str">
        <f t="shared" si="270"/>
        <v/>
      </c>
      <c r="AA1335" s="25" t="str">
        <f>IF($U1335="","",IF(COUNTIF(HC!$C:$C,$U1335)&gt;0,"Y",IF(COUNTIF($U$5:$U1335,$U1335)=1,"N","dup")))</f>
        <v/>
      </c>
    </row>
    <row r="1336" spans="1:27" x14ac:dyDescent="0.3">
      <c r="A1336" s="19" t="str">
        <f>IF(INDEX('Agents Shift'!$B:$B,ROW())="","",INDEX('Agents Shift'!$B:$B,ROW()))</f>
        <v/>
      </c>
      <c r="B1336" s="20" t="str">
        <f>IF($A1336="","",_xlfn.XLOOKUP($A1336,HC!$A:$A,HC!$B:$B,""))</f>
        <v/>
      </c>
      <c r="C1336" s="19" t="str">
        <f>IF($A1336="","",_xlfn.XLOOKUP($A1336,HC!$A:$A,HC!$E:$E,""))</f>
        <v/>
      </c>
      <c r="D1336" s="20" t="str">
        <f>IF($A1336="","",_xlfn.XLOOKUP($A1336,HC!$A:$A,HC!$D:$D,""))</f>
        <v/>
      </c>
      <c r="E1336" s="68" t="str">
        <f>IF(OR($A1336="",$AE$3=""),"",IFERROR(IF(ISBLANK(INDEX('Agents Shift'!$F:$S,MATCH($A1336,'Agents Shift'!$B:$B,0),$AE$3)),"",INDEX('Agents Shift'!$F:$S,MATCH($A1336,'Agents Shift'!$B:$B,0),$AE$3)),""))</f>
        <v/>
      </c>
      <c r="F1336" s="68" t="str">
        <f>IF(OR($A1336="",$AE$3=""),"",IFERROR(IF(ISBLANK(INDEX('Agents Shift'!$F:$S,MATCH($A1336,'Agents Shift'!$B:$B,0),$AE$3+1)),"",INDEX('Agents Shift'!$F:$S,MATCH($A1336,'Agents Shift'!$B:$B,0),$AE$3+1)),""))</f>
        <v/>
      </c>
      <c r="G1336" s="20" t="str">
        <f>IF($A1336="","",_xlfn.XLOOKUP($A1336,HC!$A:$A,HC!$C:$C,""))</f>
        <v/>
      </c>
      <c r="H1336" s="20" t="str">
        <f t="shared" si="260"/>
        <v/>
      </c>
      <c r="I1336" s="19" t="str">
        <f t="shared" si="261"/>
        <v/>
      </c>
      <c r="J1336" s="19" t="str">
        <f>IF(OR($A1336="",$H1336=""),"",IF($H1336="Not in Web Tool","Unmatched",_xlfn.XLOOKUP($H1336,'RAW Data'!$E:$E,'RAW Data'!$F:$F,"Unmapped")))</f>
        <v/>
      </c>
      <c r="K1336" s="19" t="str">
        <f t="shared" si="262"/>
        <v/>
      </c>
      <c r="M1336" s="21" t="str">
        <f t="shared" si="263"/>
        <v/>
      </c>
      <c r="N1336" s="21" t="str">
        <f t="shared" si="264"/>
        <v/>
      </c>
      <c r="P1336" s="22"/>
      <c r="Q1336" s="23">
        <v>1332</v>
      </c>
      <c r="R1336" s="23" t="str">
        <f>IF($C$3="Live Paste",IF($P1336="","",$P1336&amp;""),IF($AD$3="","",INDEX('Extraction History'!$A$3:$DT$9102,$Q1336,$AD$3)&amp;""))</f>
        <v/>
      </c>
      <c r="S1336" s="23">
        <f t="shared" si="271"/>
        <v>7989</v>
      </c>
      <c r="T1336" s="23" t="str">
        <f t="shared" si="265"/>
        <v/>
      </c>
      <c r="U1336" s="23" t="str">
        <f t="shared" si="266"/>
        <v/>
      </c>
      <c r="V1336" s="24" t="str">
        <f t="shared" si="267"/>
        <v/>
      </c>
      <c r="W1336" s="23">
        <f t="shared" si="272"/>
        <v>7990</v>
      </c>
      <c r="X1336" s="23" t="str">
        <f t="shared" si="268"/>
        <v/>
      </c>
      <c r="Y1336" s="23" t="str">
        <f t="shared" si="269"/>
        <v/>
      </c>
      <c r="Z1336" s="23" t="str">
        <f t="shared" si="270"/>
        <v/>
      </c>
      <c r="AA1336" s="25" t="str">
        <f>IF($U1336="","",IF(COUNTIF(HC!$C:$C,$U1336)&gt;0,"Y",IF(COUNTIF($U$5:$U1336,$U1336)=1,"N","dup")))</f>
        <v/>
      </c>
    </row>
    <row r="1337" spans="1:27" x14ac:dyDescent="0.3">
      <c r="A1337" s="19" t="str">
        <f>IF(INDEX('Agents Shift'!$B:$B,ROW())="","",INDEX('Agents Shift'!$B:$B,ROW()))</f>
        <v/>
      </c>
      <c r="B1337" s="20" t="str">
        <f>IF($A1337="","",_xlfn.XLOOKUP($A1337,HC!$A:$A,HC!$B:$B,""))</f>
        <v/>
      </c>
      <c r="C1337" s="19" t="str">
        <f>IF($A1337="","",_xlfn.XLOOKUP($A1337,HC!$A:$A,HC!$E:$E,""))</f>
        <v/>
      </c>
      <c r="D1337" s="20" t="str">
        <f>IF($A1337="","",_xlfn.XLOOKUP($A1337,HC!$A:$A,HC!$D:$D,""))</f>
        <v/>
      </c>
      <c r="E1337" s="68" t="str">
        <f>IF(OR($A1337="",$AE$3=""),"",IFERROR(IF(ISBLANK(INDEX('Agents Shift'!$F:$S,MATCH($A1337,'Agents Shift'!$B:$B,0),$AE$3)),"",INDEX('Agents Shift'!$F:$S,MATCH($A1337,'Agents Shift'!$B:$B,0),$AE$3)),""))</f>
        <v/>
      </c>
      <c r="F1337" s="68" t="str">
        <f>IF(OR($A1337="",$AE$3=""),"",IFERROR(IF(ISBLANK(INDEX('Agents Shift'!$F:$S,MATCH($A1337,'Agents Shift'!$B:$B,0),$AE$3+1)),"",INDEX('Agents Shift'!$F:$S,MATCH($A1337,'Agents Shift'!$B:$B,0),$AE$3+1)),""))</f>
        <v/>
      </c>
      <c r="G1337" s="20" t="str">
        <f>IF($A1337="","",_xlfn.XLOOKUP($A1337,HC!$A:$A,HC!$C:$C,""))</f>
        <v/>
      </c>
      <c r="H1337" s="20" t="str">
        <f t="shared" si="260"/>
        <v/>
      </c>
      <c r="I1337" s="19" t="str">
        <f t="shared" si="261"/>
        <v/>
      </c>
      <c r="J1337" s="19" t="str">
        <f>IF(OR($A1337="",$H1337=""),"",IF($H1337="Not in Web Tool","Unmatched",_xlfn.XLOOKUP($H1337,'RAW Data'!$E:$E,'RAW Data'!$F:$F,"Unmapped")))</f>
        <v/>
      </c>
      <c r="K1337" s="19" t="str">
        <f t="shared" si="262"/>
        <v/>
      </c>
      <c r="M1337" s="21" t="str">
        <f t="shared" si="263"/>
        <v/>
      </c>
      <c r="N1337" s="21" t="str">
        <f t="shared" si="264"/>
        <v/>
      </c>
      <c r="P1337" s="22"/>
      <c r="Q1337" s="23">
        <v>1333</v>
      </c>
      <c r="R1337" s="23" t="str">
        <f>IF($C$3="Live Paste",IF($P1337="","",$P1337&amp;""),IF($AD$3="","",INDEX('Extraction History'!$A$3:$DT$9102,$Q1337,$AD$3)&amp;""))</f>
        <v/>
      </c>
      <c r="S1337" s="23">
        <f t="shared" si="271"/>
        <v>7995</v>
      </c>
      <c r="T1337" s="23" t="str">
        <f t="shared" si="265"/>
        <v/>
      </c>
      <c r="U1337" s="23" t="str">
        <f t="shared" si="266"/>
        <v/>
      </c>
      <c r="V1337" s="24" t="str">
        <f t="shared" si="267"/>
        <v/>
      </c>
      <c r="W1337" s="23">
        <f t="shared" si="272"/>
        <v>7996</v>
      </c>
      <c r="X1337" s="23" t="str">
        <f t="shared" si="268"/>
        <v/>
      </c>
      <c r="Y1337" s="23" t="str">
        <f t="shared" si="269"/>
        <v/>
      </c>
      <c r="Z1337" s="23" t="str">
        <f t="shared" si="270"/>
        <v/>
      </c>
      <c r="AA1337" s="25" t="str">
        <f>IF($U1337="","",IF(COUNTIF(HC!$C:$C,$U1337)&gt;0,"Y",IF(COUNTIF($U$5:$U1337,$U1337)=1,"N","dup")))</f>
        <v/>
      </c>
    </row>
    <row r="1338" spans="1:27" x14ac:dyDescent="0.3">
      <c r="A1338" s="19" t="str">
        <f>IF(INDEX('Agents Shift'!$B:$B,ROW())="","",INDEX('Agents Shift'!$B:$B,ROW()))</f>
        <v/>
      </c>
      <c r="B1338" s="20" t="str">
        <f>IF($A1338="","",_xlfn.XLOOKUP($A1338,HC!$A:$A,HC!$B:$B,""))</f>
        <v/>
      </c>
      <c r="C1338" s="19" t="str">
        <f>IF($A1338="","",_xlfn.XLOOKUP($A1338,HC!$A:$A,HC!$E:$E,""))</f>
        <v/>
      </c>
      <c r="D1338" s="20" t="str">
        <f>IF($A1338="","",_xlfn.XLOOKUP($A1338,HC!$A:$A,HC!$D:$D,""))</f>
        <v/>
      </c>
      <c r="E1338" s="68" t="str">
        <f>IF(OR($A1338="",$AE$3=""),"",IFERROR(IF(ISBLANK(INDEX('Agents Shift'!$F:$S,MATCH($A1338,'Agents Shift'!$B:$B,0),$AE$3)),"",INDEX('Agents Shift'!$F:$S,MATCH($A1338,'Agents Shift'!$B:$B,0),$AE$3)),""))</f>
        <v/>
      </c>
      <c r="F1338" s="68" t="str">
        <f>IF(OR($A1338="",$AE$3=""),"",IFERROR(IF(ISBLANK(INDEX('Agents Shift'!$F:$S,MATCH($A1338,'Agents Shift'!$B:$B,0),$AE$3+1)),"",INDEX('Agents Shift'!$F:$S,MATCH($A1338,'Agents Shift'!$B:$B,0),$AE$3+1)),""))</f>
        <v/>
      </c>
      <c r="G1338" s="20" t="str">
        <f>IF($A1338="","",_xlfn.XLOOKUP($A1338,HC!$A:$A,HC!$C:$C,""))</f>
        <v/>
      </c>
      <c r="H1338" s="20" t="str">
        <f t="shared" si="260"/>
        <v/>
      </c>
      <c r="I1338" s="19" t="str">
        <f t="shared" si="261"/>
        <v/>
      </c>
      <c r="J1338" s="19" t="str">
        <f>IF(OR($A1338="",$H1338=""),"",IF($H1338="Not in Web Tool","Unmatched",_xlfn.XLOOKUP($H1338,'RAW Data'!$E:$E,'RAW Data'!$F:$F,"Unmapped")))</f>
        <v/>
      </c>
      <c r="K1338" s="19" t="str">
        <f t="shared" si="262"/>
        <v/>
      </c>
      <c r="M1338" s="21" t="str">
        <f t="shared" si="263"/>
        <v/>
      </c>
      <c r="N1338" s="21" t="str">
        <f t="shared" si="264"/>
        <v/>
      </c>
      <c r="P1338" s="22"/>
      <c r="Q1338" s="23">
        <v>1334</v>
      </c>
      <c r="R1338" s="23" t="str">
        <f>IF($C$3="Live Paste",IF($P1338="","",$P1338&amp;""),IF($AD$3="","",INDEX('Extraction History'!$A$3:$DT$9102,$Q1338,$AD$3)&amp;""))</f>
        <v/>
      </c>
      <c r="S1338" s="23">
        <f t="shared" si="271"/>
        <v>8001</v>
      </c>
      <c r="T1338" s="23" t="str">
        <f t="shared" si="265"/>
        <v/>
      </c>
      <c r="U1338" s="23" t="str">
        <f t="shared" si="266"/>
        <v/>
      </c>
      <c r="V1338" s="24" t="str">
        <f t="shared" si="267"/>
        <v/>
      </c>
      <c r="W1338" s="23">
        <f t="shared" si="272"/>
        <v>8002</v>
      </c>
      <c r="X1338" s="23" t="str">
        <f t="shared" si="268"/>
        <v/>
      </c>
      <c r="Y1338" s="23" t="str">
        <f t="shared" si="269"/>
        <v/>
      </c>
      <c r="Z1338" s="23" t="str">
        <f t="shared" si="270"/>
        <v/>
      </c>
      <c r="AA1338" s="25" t="str">
        <f>IF($U1338="","",IF(COUNTIF(HC!$C:$C,$U1338)&gt;0,"Y",IF(COUNTIF($U$5:$U1338,$U1338)=1,"N","dup")))</f>
        <v/>
      </c>
    </row>
    <row r="1339" spans="1:27" x14ac:dyDescent="0.3">
      <c r="A1339" s="19" t="str">
        <f>IF(INDEX('Agents Shift'!$B:$B,ROW())="","",INDEX('Agents Shift'!$B:$B,ROW()))</f>
        <v/>
      </c>
      <c r="B1339" s="20" t="str">
        <f>IF($A1339="","",_xlfn.XLOOKUP($A1339,HC!$A:$A,HC!$B:$B,""))</f>
        <v/>
      </c>
      <c r="C1339" s="19" t="str">
        <f>IF($A1339="","",_xlfn.XLOOKUP($A1339,HC!$A:$A,HC!$E:$E,""))</f>
        <v/>
      </c>
      <c r="D1339" s="20" t="str">
        <f>IF($A1339="","",_xlfn.XLOOKUP($A1339,HC!$A:$A,HC!$D:$D,""))</f>
        <v/>
      </c>
      <c r="E1339" s="68" t="str">
        <f>IF(OR($A1339="",$AE$3=""),"",IFERROR(IF(ISBLANK(INDEX('Agents Shift'!$F:$S,MATCH($A1339,'Agents Shift'!$B:$B,0),$AE$3)),"",INDEX('Agents Shift'!$F:$S,MATCH($A1339,'Agents Shift'!$B:$B,0),$AE$3)),""))</f>
        <v/>
      </c>
      <c r="F1339" s="68" t="str">
        <f>IF(OR($A1339="",$AE$3=""),"",IFERROR(IF(ISBLANK(INDEX('Agents Shift'!$F:$S,MATCH($A1339,'Agents Shift'!$B:$B,0),$AE$3+1)),"",INDEX('Agents Shift'!$F:$S,MATCH($A1339,'Agents Shift'!$B:$B,0),$AE$3+1)),""))</f>
        <v/>
      </c>
      <c r="G1339" s="20" t="str">
        <f>IF($A1339="","",_xlfn.XLOOKUP($A1339,HC!$A:$A,HC!$C:$C,""))</f>
        <v/>
      </c>
      <c r="H1339" s="20" t="str">
        <f t="shared" si="260"/>
        <v/>
      </c>
      <c r="I1339" s="19" t="str">
        <f t="shared" si="261"/>
        <v/>
      </c>
      <c r="J1339" s="19" t="str">
        <f>IF(OR($A1339="",$H1339=""),"",IF($H1339="Not in Web Tool","Unmatched",_xlfn.XLOOKUP($H1339,'RAW Data'!$E:$E,'RAW Data'!$F:$F,"Unmapped")))</f>
        <v/>
      </c>
      <c r="K1339" s="19" t="str">
        <f t="shared" si="262"/>
        <v/>
      </c>
      <c r="M1339" s="21" t="str">
        <f t="shared" si="263"/>
        <v/>
      </c>
      <c r="N1339" s="21" t="str">
        <f t="shared" si="264"/>
        <v/>
      </c>
      <c r="P1339" s="22"/>
      <c r="Q1339" s="23">
        <v>1335</v>
      </c>
      <c r="R1339" s="23" t="str">
        <f>IF($C$3="Live Paste",IF($P1339="","",$P1339&amp;""),IF($AD$3="","",INDEX('Extraction History'!$A$3:$DT$9102,$Q1339,$AD$3)&amp;""))</f>
        <v/>
      </c>
      <c r="S1339" s="23">
        <f t="shared" si="271"/>
        <v>8007</v>
      </c>
      <c r="T1339" s="23" t="str">
        <f t="shared" si="265"/>
        <v/>
      </c>
      <c r="U1339" s="23" t="str">
        <f t="shared" si="266"/>
        <v/>
      </c>
      <c r="V1339" s="24" t="str">
        <f t="shared" si="267"/>
        <v/>
      </c>
      <c r="W1339" s="23">
        <f t="shared" si="272"/>
        <v>8008</v>
      </c>
      <c r="X1339" s="23" t="str">
        <f t="shared" si="268"/>
        <v/>
      </c>
      <c r="Y1339" s="23" t="str">
        <f t="shared" si="269"/>
        <v/>
      </c>
      <c r="Z1339" s="23" t="str">
        <f t="shared" si="270"/>
        <v/>
      </c>
      <c r="AA1339" s="25" t="str">
        <f>IF($U1339="","",IF(COUNTIF(HC!$C:$C,$U1339)&gt;0,"Y",IF(COUNTIF($U$5:$U1339,$U1339)=1,"N","dup")))</f>
        <v/>
      </c>
    </row>
    <row r="1340" spans="1:27" x14ac:dyDescent="0.3">
      <c r="A1340" s="19" t="str">
        <f>IF(INDEX('Agents Shift'!$B:$B,ROW())="","",INDEX('Agents Shift'!$B:$B,ROW()))</f>
        <v/>
      </c>
      <c r="B1340" s="20" t="str">
        <f>IF($A1340="","",_xlfn.XLOOKUP($A1340,HC!$A:$A,HC!$B:$B,""))</f>
        <v/>
      </c>
      <c r="C1340" s="19" t="str">
        <f>IF($A1340="","",_xlfn.XLOOKUP($A1340,HC!$A:$A,HC!$E:$E,""))</f>
        <v/>
      </c>
      <c r="D1340" s="20" t="str">
        <f>IF($A1340="","",_xlfn.XLOOKUP($A1340,HC!$A:$A,HC!$D:$D,""))</f>
        <v/>
      </c>
      <c r="E1340" s="68" t="str">
        <f>IF(OR($A1340="",$AE$3=""),"",IFERROR(IF(ISBLANK(INDEX('Agents Shift'!$F:$S,MATCH($A1340,'Agents Shift'!$B:$B,0),$AE$3)),"",INDEX('Agents Shift'!$F:$S,MATCH($A1340,'Agents Shift'!$B:$B,0),$AE$3)),""))</f>
        <v/>
      </c>
      <c r="F1340" s="68" t="str">
        <f>IF(OR($A1340="",$AE$3=""),"",IFERROR(IF(ISBLANK(INDEX('Agents Shift'!$F:$S,MATCH($A1340,'Agents Shift'!$B:$B,0),$AE$3+1)),"",INDEX('Agents Shift'!$F:$S,MATCH($A1340,'Agents Shift'!$B:$B,0),$AE$3+1)),""))</f>
        <v/>
      </c>
      <c r="G1340" s="20" t="str">
        <f>IF($A1340="","",_xlfn.XLOOKUP($A1340,HC!$A:$A,HC!$C:$C,""))</f>
        <v/>
      </c>
      <c r="H1340" s="20" t="str">
        <f t="shared" si="260"/>
        <v/>
      </c>
      <c r="I1340" s="19" t="str">
        <f t="shared" si="261"/>
        <v/>
      </c>
      <c r="J1340" s="19" t="str">
        <f>IF(OR($A1340="",$H1340=""),"",IF($H1340="Not in Web Tool","Unmatched",_xlfn.XLOOKUP($H1340,'RAW Data'!$E:$E,'RAW Data'!$F:$F,"Unmapped")))</f>
        <v/>
      </c>
      <c r="K1340" s="19" t="str">
        <f t="shared" si="262"/>
        <v/>
      </c>
      <c r="M1340" s="21" t="str">
        <f t="shared" si="263"/>
        <v/>
      </c>
      <c r="N1340" s="21" t="str">
        <f t="shared" si="264"/>
        <v/>
      </c>
      <c r="P1340" s="22"/>
      <c r="Q1340" s="23">
        <v>1336</v>
      </c>
      <c r="R1340" s="23" t="str">
        <f>IF($C$3="Live Paste",IF($P1340="","",$P1340&amp;""),IF($AD$3="","",INDEX('Extraction History'!$A$3:$DT$9102,$Q1340,$AD$3)&amp;""))</f>
        <v/>
      </c>
      <c r="S1340" s="23">
        <f t="shared" si="271"/>
        <v>8013</v>
      </c>
      <c r="T1340" s="23" t="str">
        <f t="shared" si="265"/>
        <v/>
      </c>
      <c r="U1340" s="23" t="str">
        <f t="shared" si="266"/>
        <v/>
      </c>
      <c r="V1340" s="24" t="str">
        <f t="shared" si="267"/>
        <v/>
      </c>
      <c r="W1340" s="23">
        <f t="shared" si="272"/>
        <v>8014</v>
      </c>
      <c r="X1340" s="23" t="str">
        <f t="shared" si="268"/>
        <v/>
      </c>
      <c r="Y1340" s="23" t="str">
        <f t="shared" si="269"/>
        <v/>
      </c>
      <c r="Z1340" s="23" t="str">
        <f t="shared" si="270"/>
        <v/>
      </c>
      <c r="AA1340" s="25" t="str">
        <f>IF($U1340="","",IF(COUNTIF(HC!$C:$C,$U1340)&gt;0,"Y",IF(COUNTIF($U$5:$U1340,$U1340)=1,"N","dup")))</f>
        <v/>
      </c>
    </row>
    <row r="1341" spans="1:27" x14ac:dyDescent="0.3">
      <c r="A1341" s="19" t="str">
        <f>IF(INDEX('Agents Shift'!$B:$B,ROW())="","",INDEX('Agents Shift'!$B:$B,ROW()))</f>
        <v/>
      </c>
      <c r="B1341" s="20" t="str">
        <f>IF($A1341="","",_xlfn.XLOOKUP($A1341,HC!$A:$A,HC!$B:$B,""))</f>
        <v/>
      </c>
      <c r="C1341" s="19" t="str">
        <f>IF($A1341="","",_xlfn.XLOOKUP($A1341,HC!$A:$A,HC!$E:$E,""))</f>
        <v/>
      </c>
      <c r="D1341" s="20" t="str">
        <f>IF($A1341="","",_xlfn.XLOOKUP($A1341,HC!$A:$A,HC!$D:$D,""))</f>
        <v/>
      </c>
      <c r="E1341" s="68" t="str">
        <f>IF(OR($A1341="",$AE$3=""),"",IFERROR(IF(ISBLANK(INDEX('Agents Shift'!$F:$S,MATCH($A1341,'Agents Shift'!$B:$B,0),$AE$3)),"",INDEX('Agents Shift'!$F:$S,MATCH($A1341,'Agents Shift'!$B:$B,0),$AE$3)),""))</f>
        <v/>
      </c>
      <c r="F1341" s="68" t="str">
        <f>IF(OR($A1341="",$AE$3=""),"",IFERROR(IF(ISBLANK(INDEX('Agents Shift'!$F:$S,MATCH($A1341,'Agents Shift'!$B:$B,0),$AE$3+1)),"",INDEX('Agents Shift'!$F:$S,MATCH($A1341,'Agents Shift'!$B:$B,0),$AE$3+1)),""))</f>
        <v/>
      </c>
      <c r="G1341" s="20" t="str">
        <f>IF($A1341="","",_xlfn.XLOOKUP($A1341,HC!$A:$A,HC!$C:$C,""))</f>
        <v/>
      </c>
      <c r="H1341" s="20" t="str">
        <f t="shared" si="260"/>
        <v/>
      </c>
      <c r="I1341" s="19" t="str">
        <f t="shared" si="261"/>
        <v/>
      </c>
      <c r="J1341" s="19" t="str">
        <f>IF(OR($A1341="",$H1341=""),"",IF($H1341="Not in Web Tool","Unmatched",_xlfn.XLOOKUP($H1341,'RAW Data'!$E:$E,'RAW Data'!$F:$F,"Unmapped")))</f>
        <v/>
      </c>
      <c r="K1341" s="19" t="str">
        <f t="shared" si="262"/>
        <v/>
      </c>
      <c r="M1341" s="21" t="str">
        <f t="shared" si="263"/>
        <v/>
      </c>
      <c r="N1341" s="21" t="str">
        <f t="shared" si="264"/>
        <v/>
      </c>
      <c r="P1341" s="22"/>
      <c r="Q1341" s="23">
        <v>1337</v>
      </c>
      <c r="R1341" s="23" t="str">
        <f>IF($C$3="Live Paste",IF($P1341="","",$P1341&amp;""),IF($AD$3="","",INDEX('Extraction History'!$A$3:$DT$9102,$Q1341,$AD$3)&amp;""))</f>
        <v/>
      </c>
      <c r="S1341" s="23">
        <f t="shared" si="271"/>
        <v>8019</v>
      </c>
      <c r="T1341" s="23" t="str">
        <f t="shared" si="265"/>
        <v/>
      </c>
      <c r="U1341" s="23" t="str">
        <f t="shared" si="266"/>
        <v/>
      </c>
      <c r="V1341" s="24" t="str">
        <f t="shared" si="267"/>
        <v/>
      </c>
      <c r="W1341" s="23">
        <f t="shared" si="272"/>
        <v>8020</v>
      </c>
      <c r="X1341" s="23" t="str">
        <f t="shared" si="268"/>
        <v/>
      </c>
      <c r="Y1341" s="23" t="str">
        <f t="shared" si="269"/>
        <v/>
      </c>
      <c r="Z1341" s="23" t="str">
        <f t="shared" si="270"/>
        <v/>
      </c>
      <c r="AA1341" s="25" t="str">
        <f>IF($U1341="","",IF(COUNTIF(HC!$C:$C,$U1341)&gt;0,"Y",IF(COUNTIF($U$5:$U1341,$U1341)=1,"N","dup")))</f>
        <v/>
      </c>
    </row>
    <row r="1342" spans="1:27" x14ac:dyDescent="0.3">
      <c r="A1342" s="19" t="str">
        <f>IF(INDEX('Agents Shift'!$B:$B,ROW())="","",INDEX('Agents Shift'!$B:$B,ROW()))</f>
        <v/>
      </c>
      <c r="B1342" s="20" t="str">
        <f>IF($A1342="","",_xlfn.XLOOKUP($A1342,HC!$A:$A,HC!$B:$B,""))</f>
        <v/>
      </c>
      <c r="C1342" s="19" t="str">
        <f>IF($A1342="","",_xlfn.XLOOKUP($A1342,HC!$A:$A,HC!$E:$E,""))</f>
        <v/>
      </c>
      <c r="D1342" s="20" t="str">
        <f>IF($A1342="","",_xlfn.XLOOKUP($A1342,HC!$A:$A,HC!$D:$D,""))</f>
        <v/>
      </c>
      <c r="E1342" s="68" t="str">
        <f>IF(OR($A1342="",$AE$3=""),"",IFERROR(IF(ISBLANK(INDEX('Agents Shift'!$F:$S,MATCH($A1342,'Agents Shift'!$B:$B,0),$AE$3)),"",INDEX('Agents Shift'!$F:$S,MATCH($A1342,'Agents Shift'!$B:$B,0),$AE$3)),""))</f>
        <v/>
      </c>
      <c r="F1342" s="68" t="str">
        <f>IF(OR($A1342="",$AE$3=""),"",IFERROR(IF(ISBLANK(INDEX('Agents Shift'!$F:$S,MATCH($A1342,'Agents Shift'!$B:$B,0),$AE$3+1)),"",INDEX('Agents Shift'!$F:$S,MATCH($A1342,'Agents Shift'!$B:$B,0),$AE$3+1)),""))</f>
        <v/>
      </c>
      <c r="G1342" s="20" t="str">
        <f>IF($A1342="","",_xlfn.XLOOKUP($A1342,HC!$A:$A,HC!$C:$C,""))</f>
        <v/>
      </c>
      <c r="H1342" s="20" t="str">
        <f t="shared" si="260"/>
        <v/>
      </c>
      <c r="I1342" s="19" t="str">
        <f t="shared" si="261"/>
        <v/>
      </c>
      <c r="J1342" s="19" t="str">
        <f>IF(OR($A1342="",$H1342=""),"",IF($H1342="Not in Web Tool","Unmatched",_xlfn.XLOOKUP($H1342,'RAW Data'!$E:$E,'RAW Data'!$F:$F,"Unmapped")))</f>
        <v/>
      </c>
      <c r="K1342" s="19" t="str">
        <f t="shared" si="262"/>
        <v/>
      </c>
      <c r="M1342" s="21" t="str">
        <f t="shared" si="263"/>
        <v/>
      </c>
      <c r="N1342" s="21" t="str">
        <f t="shared" si="264"/>
        <v/>
      </c>
      <c r="P1342" s="22"/>
      <c r="Q1342" s="23">
        <v>1338</v>
      </c>
      <c r="R1342" s="23" t="str">
        <f>IF($C$3="Live Paste",IF($P1342="","",$P1342&amp;""),IF($AD$3="","",INDEX('Extraction History'!$A$3:$DT$9102,$Q1342,$AD$3)&amp;""))</f>
        <v/>
      </c>
      <c r="S1342" s="23">
        <f t="shared" si="271"/>
        <v>8025</v>
      </c>
      <c r="T1342" s="23" t="str">
        <f t="shared" si="265"/>
        <v/>
      </c>
      <c r="U1342" s="23" t="str">
        <f t="shared" si="266"/>
        <v/>
      </c>
      <c r="V1342" s="24" t="str">
        <f t="shared" si="267"/>
        <v/>
      </c>
      <c r="W1342" s="23">
        <f t="shared" si="272"/>
        <v>8026</v>
      </c>
      <c r="X1342" s="23" t="str">
        <f t="shared" si="268"/>
        <v/>
      </c>
      <c r="Y1342" s="23" t="str">
        <f t="shared" si="269"/>
        <v/>
      </c>
      <c r="Z1342" s="23" t="str">
        <f t="shared" si="270"/>
        <v/>
      </c>
      <c r="AA1342" s="25" t="str">
        <f>IF($U1342="","",IF(COUNTIF(HC!$C:$C,$U1342)&gt;0,"Y",IF(COUNTIF($U$5:$U1342,$U1342)=1,"N","dup")))</f>
        <v/>
      </c>
    </row>
    <row r="1343" spans="1:27" x14ac:dyDescent="0.3">
      <c r="A1343" s="19" t="str">
        <f>IF(INDEX('Agents Shift'!$B:$B,ROW())="","",INDEX('Agents Shift'!$B:$B,ROW()))</f>
        <v/>
      </c>
      <c r="B1343" s="20" t="str">
        <f>IF($A1343="","",_xlfn.XLOOKUP($A1343,HC!$A:$A,HC!$B:$B,""))</f>
        <v/>
      </c>
      <c r="C1343" s="19" t="str">
        <f>IF($A1343="","",_xlfn.XLOOKUP($A1343,HC!$A:$A,HC!$E:$E,""))</f>
        <v/>
      </c>
      <c r="D1343" s="20" t="str">
        <f>IF($A1343="","",_xlfn.XLOOKUP($A1343,HC!$A:$A,HC!$D:$D,""))</f>
        <v/>
      </c>
      <c r="E1343" s="68" t="str">
        <f>IF(OR($A1343="",$AE$3=""),"",IFERROR(IF(ISBLANK(INDEX('Agents Shift'!$F:$S,MATCH($A1343,'Agents Shift'!$B:$B,0),$AE$3)),"",INDEX('Agents Shift'!$F:$S,MATCH($A1343,'Agents Shift'!$B:$B,0),$AE$3)),""))</f>
        <v/>
      </c>
      <c r="F1343" s="68" t="str">
        <f>IF(OR($A1343="",$AE$3=""),"",IFERROR(IF(ISBLANK(INDEX('Agents Shift'!$F:$S,MATCH($A1343,'Agents Shift'!$B:$B,0),$AE$3+1)),"",INDEX('Agents Shift'!$F:$S,MATCH($A1343,'Agents Shift'!$B:$B,0),$AE$3+1)),""))</f>
        <v/>
      </c>
      <c r="G1343" s="20" t="str">
        <f>IF($A1343="","",_xlfn.XLOOKUP($A1343,HC!$A:$A,HC!$C:$C,""))</f>
        <v/>
      </c>
      <c r="H1343" s="20" t="str">
        <f t="shared" si="260"/>
        <v/>
      </c>
      <c r="I1343" s="19" t="str">
        <f t="shared" si="261"/>
        <v/>
      </c>
      <c r="J1343" s="19" t="str">
        <f>IF(OR($A1343="",$H1343=""),"",IF($H1343="Not in Web Tool","Unmatched",_xlfn.XLOOKUP($H1343,'RAW Data'!$E:$E,'RAW Data'!$F:$F,"Unmapped")))</f>
        <v/>
      </c>
      <c r="K1343" s="19" t="str">
        <f t="shared" si="262"/>
        <v/>
      </c>
      <c r="M1343" s="21" t="str">
        <f t="shared" si="263"/>
        <v/>
      </c>
      <c r="N1343" s="21" t="str">
        <f t="shared" si="264"/>
        <v/>
      </c>
      <c r="P1343" s="22"/>
      <c r="Q1343" s="23">
        <v>1339</v>
      </c>
      <c r="R1343" s="23" t="str">
        <f>IF($C$3="Live Paste",IF($P1343="","",$P1343&amp;""),IF($AD$3="","",INDEX('Extraction History'!$A$3:$DT$9102,$Q1343,$AD$3)&amp;""))</f>
        <v/>
      </c>
      <c r="S1343" s="23">
        <f t="shared" si="271"/>
        <v>8031</v>
      </c>
      <c r="T1343" s="23" t="str">
        <f t="shared" si="265"/>
        <v/>
      </c>
      <c r="U1343" s="23" t="str">
        <f t="shared" si="266"/>
        <v/>
      </c>
      <c r="V1343" s="24" t="str">
        <f t="shared" si="267"/>
        <v/>
      </c>
      <c r="W1343" s="23">
        <f t="shared" si="272"/>
        <v>8032</v>
      </c>
      <c r="X1343" s="23" t="str">
        <f t="shared" si="268"/>
        <v/>
      </c>
      <c r="Y1343" s="23" t="str">
        <f t="shared" si="269"/>
        <v/>
      </c>
      <c r="Z1343" s="23" t="str">
        <f t="shared" si="270"/>
        <v/>
      </c>
      <c r="AA1343" s="25" t="str">
        <f>IF($U1343="","",IF(COUNTIF(HC!$C:$C,$U1343)&gt;0,"Y",IF(COUNTIF($U$5:$U1343,$U1343)=1,"N","dup")))</f>
        <v/>
      </c>
    </row>
    <row r="1344" spans="1:27" x14ac:dyDescent="0.3">
      <c r="A1344" s="19" t="str">
        <f>IF(INDEX('Agents Shift'!$B:$B,ROW())="","",INDEX('Agents Shift'!$B:$B,ROW()))</f>
        <v/>
      </c>
      <c r="B1344" s="20" t="str">
        <f>IF($A1344="","",_xlfn.XLOOKUP($A1344,HC!$A:$A,HC!$B:$B,""))</f>
        <v/>
      </c>
      <c r="C1344" s="19" t="str">
        <f>IF($A1344="","",_xlfn.XLOOKUP($A1344,HC!$A:$A,HC!$E:$E,""))</f>
        <v/>
      </c>
      <c r="D1344" s="20" t="str">
        <f>IF($A1344="","",_xlfn.XLOOKUP($A1344,HC!$A:$A,HC!$D:$D,""))</f>
        <v/>
      </c>
      <c r="E1344" s="68" t="str">
        <f>IF(OR($A1344="",$AE$3=""),"",IFERROR(IF(ISBLANK(INDEX('Agents Shift'!$F:$S,MATCH($A1344,'Agents Shift'!$B:$B,0),$AE$3)),"",INDEX('Agents Shift'!$F:$S,MATCH($A1344,'Agents Shift'!$B:$B,0),$AE$3)),""))</f>
        <v/>
      </c>
      <c r="F1344" s="68" t="str">
        <f>IF(OR($A1344="",$AE$3=""),"",IFERROR(IF(ISBLANK(INDEX('Agents Shift'!$F:$S,MATCH($A1344,'Agents Shift'!$B:$B,0),$AE$3+1)),"",INDEX('Agents Shift'!$F:$S,MATCH($A1344,'Agents Shift'!$B:$B,0),$AE$3+1)),""))</f>
        <v/>
      </c>
      <c r="G1344" s="20" t="str">
        <f>IF($A1344="","",_xlfn.XLOOKUP($A1344,HC!$A:$A,HC!$C:$C,""))</f>
        <v/>
      </c>
      <c r="H1344" s="20" t="str">
        <f t="shared" si="260"/>
        <v/>
      </c>
      <c r="I1344" s="19" t="str">
        <f t="shared" si="261"/>
        <v/>
      </c>
      <c r="J1344" s="19" t="str">
        <f>IF(OR($A1344="",$H1344=""),"",IF($H1344="Not in Web Tool","Unmatched",_xlfn.XLOOKUP($H1344,'RAW Data'!$E:$E,'RAW Data'!$F:$F,"Unmapped")))</f>
        <v/>
      </c>
      <c r="K1344" s="19" t="str">
        <f t="shared" si="262"/>
        <v/>
      </c>
      <c r="M1344" s="21" t="str">
        <f t="shared" si="263"/>
        <v/>
      </c>
      <c r="N1344" s="21" t="str">
        <f t="shared" si="264"/>
        <v/>
      </c>
      <c r="P1344" s="22"/>
      <c r="Q1344" s="23">
        <v>1340</v>
      </c>
      <c r="R1344" s="23" t="str">
        <f>IF($C$3="Live Paste",IF($P1344="","",$P1344&amp;""),IF($AD$3="","",INDEX('Extraction History'!$A$3:$DT$9102,$Q1344,$AD$3)&amp;""))</f>
        <v/>
      </c>
      <c r="S1344" s="23">
        <f t="shared" si="271"/>
        <v>8037</v>
      </c>
      <c r="T1344" s="23" t="str">
        <f t="shared" si="265"/>
        <v/>
      </c>
      <c r="U1344" s="23" t="str">
        <f t="shared" si="266"/>
        <v/>
      </c>
      <c r="V1344" s="24" t="str">
        <f t="shared" si="267"/>
        <v/>
      </c>
      <c r="W1344" s="23">
        <f t="shared" si="272"/>
        <v>8038</v>
      </c>
      <c r="X1344" s="23" t="str">
        <f t="shared" si="268"/>
        <v/>
      </c>
      <c r="Y1344" s="23" t="str">
        <f t="shared" si="269"/>
        <v/>
      </c>
      <c r="Z1344" s="23" t="str">
        <f t="shared" si="270"/>
        <v/>
      </c>
      <c r="AA1344" s="25" t="str">
        <f>IF($U1344="","",IF(COUNTIF(HC!$C:$C,$U1344)&gt;0,"Y",IF(COUNTIF($U$5:$U1344,$U1344)=1,"N","dup")))</f>
        <v/>
      </c>
    </row>
    <row r="1345" spans="1:27" x14ac:dyDescent="0.3">
      <c r="A1345" s="19" t="str">
        <f>IF(INDEX('Agents Shift'!$B:$B,ROW())="","",INDEX('Agents Shift'!$B:$B,ROW()))</f>
        <v/>
      </c>
      <c r="B1345" s="20" t="str">
        <f>IF($A1345="","",_xlfn.XLOOKUP($A1345,HC!$A:$A,HC!$B:$B,""))</f>
        <v/>
      </c>
      <c r="C1345" s="19" t="str">
        <f>IF($A1345="","",_xlfn.XLOOKUP($A1345,HC!$A:$A,HC!$E:$E,""))</f>
        <v/>
      </c>
      <c r="D1345" s="20" t="str">
        <f>IF($A1345="","",_xlfn.XLOOKUP($A1345,HC!$A:$A,HC!$D:$D,""))</f>
        <v/>
      </c>
      <c r="E1345" s="68" t="str">
        <f>IF(OR($A1345="",$AE$3=""),"",IFERROR(IF(ISBLANK(INDEX('Agents Shift'!$F:$S,MATCH($A1345,'Agents Shift'!$B:$B,0),$AE$3)),"",INDEX('Agents Shift'!$F:$S,MATCH($A1345,'Agents Shift'!$B:$B,0),$AE$3)),""))</f>
        <v/>
      </c>
      <c r="F1345" s="68" t="str">
        <f>IF(OR($A1345="",$AE$3=""),"",IFERROR(IF(ISBLANK(INDEX('Agents Shift'!$F:$S,MATCH($A1345,'Agents Shift'!$B:$B,0),$AE$3+1)),"",INDEX('Agents Shift'!$F:$S,MATCH($A1345,'Agents Shift'!$B:$B,0),$AE$3+1)),""))</f>
        <v/>
      </c>
      <c r="G1345" s="20" t="str">
        <f>IF($A1345="","",_xlfn.XLOOKUP($A1345,HC!$A:$A,HC!$C:$C,""))</f>
        <v/>
      </c>
      <c r="H1345" s="20" t="str">
        <f t="shared" si="260"/>
        <v/>
      </c>
      <c r="I1345" s="19" t="str">
        <f t="shared" si="261"/>
        <v/>
      </c>
      <c r="J1345" s="19" t="str">
        <f>IF(OR($A1345="",$H1345=""),"",IF($H1345="Not in Web Tool","Unmatched",_xlfn.XLOOKUP($H1345,'RAW Data'!$E:$E,'RAW Data'!$F:$F,"Unmapped")))</f>
        <v/>
      </c>
      <c r="K1345" s="19" t="str">
        <f t="shared" si="262"/>
        <v/>
      </c>
      <c r="M1345" s="21" t="str">
        <f t="shared" si="263"/>
        <v/>
      </c>
      <c r="N1345" s="21" t="str">
        <f t="shared" si="264"/>
        <v/>
      </c>
      <c r="P1345" s="22"/>
      <c r="Q1345" s="23">
        <v>1341</v>
      </c>
      <c r="R1345" s="23" t="str">
        <f>IF($C$3="Live Paste",IF($P1345="","",$P1345&amp;""),IF($AD$3="","",INDEX('Extraction History'!$A$3:$DT$9102,$Q1345,$AD$3)&amp;""))</f>
        <v/>
      </c>
      <c r="S1345" s="23">
        <f t="shared" si="271"/>
        <v>8043</v>
      </c>
      <c r="T1345" s="23" t="str">
        <f t="shared" si="265"/>
        <v/>
      </c>
      <c r="U1345" s="23" t="str">
        <f t="shared" si="266"/>
        <v/>
      </c>
      <c r="V1345" s="24" t="str">
        <f t="shared" si="267"/>
        <v/>
      </c>
      <c r="W1345" s="23">
        <f t="shared" si="272"/>
        <v>8044</v>
      </c>
      <c r="X1345" s="23" t="str">
        <f t="shared" si="268"/>
        <v/>
      </c>
      <c r="Y1345" s="23" t="str">
        <f t="shared" si="269"/>
        <v/>
      </c>
      <c r="Z1345" s="23" t="str">
        <f t="shared" si="270"/>
        <v/>
      </c>
      <c r="AA1345" s="25" t="str">
        <f>IF($U1345="","",IF(COUNTIF(HC!$C:$C,$U1345)&gt;0,"Y",IF(COUNTIF($U$5:$U1345,$U1345)=1,"N","dup")))</f>
        <v/>
      </c>
    </row>
    <row r="1346" spans="1:27" x14ac:dyDescent="0.3">
      <c r="A1346" s="19" t="str">
        <f>IF(INDEX('Agents Shift'!$B:$B,ROW())="","",INDEX('Agents Shift'!$B:$B,ROW()))</f>
        <v/>
      </c>
      <c r="B1346" s="20" t="str">
        <f>IF($A1346="","",_xlfn.XLOOKUP($A1346,HC!$A:$A,HC!$B:$B,""))</f>
        <v/>
      </c>
      <c r="C1346" s="19" t="str">
        <f>IF($A1346="","",_xlfn.XLOOKUP($A1346,HC!$A:$A,HC!$E:$E,""))</f>
        <v/>
      </c>
      <c r="D1346" s="20" t="str">
        <f>IF($A1346="","",_xlfn.XLOOKUP($A1346,HC!$A:$A,HC!$D:$D,""))</f>
        <v/>
      </c>
      <c r="E1346" s="68" t="str">
        <f>IF(OR($A1346="",$AE$3=""),"",IFERROR(IF(ISBLANK(INDEX('Agents Shift'!$F:$S,MATCH($A1346,'Agents Shift'!$B:$B,0),$AE$3)),"",INDEX('Agents Shift'!$F:$S,MATCH($A1346,'Agents Shift'!$B:$B,0),$AE$3)),""))</f>
        <v/>
      </c>
      <c r="F1346" s="68" t="str">
        <f>IF(OR($A1346="",$AE$3=""),"",IFERROR(IF(ISBLANK(INDEX('Agents Shift'!$F:$S,MATCH($A1346,'Agents Shift'!$B:$B,0),$AE$3+1)),"",INDEX('Agents Shift'!$F:$S,MATCH($A1346,'Agents Shift'!$B:$B,0),$AE$3+1)),""))</f>
        <v/>
      </c>
      <c r="G1346" s="20" t="str">
        <f>IF($A1346="","",_xlfn.XLOOKUP($A1346,HC!$A:$A,HC!$C:$C,""))</f>
        <v/>
      </c>
      <c r="H1346" s="20" t="str">
        <f t="shared" si="260"/>
        <v/>
      </c>
      <c r="I1346" s="19" t="str">
        <f t="shared" si="261"/>
        <v/>
      </c>
      <c r="J1346" s="19" t="str">
        <f>IF(OR($A1346="",$H1346=""),"",IF($H1346="Not in Web Tool","Unmatched",_xlfn.XLOOKUP($H1346,'RAW Data'!$E:$E,'RAW Data'!$F:$F,"Unmapped")))</f>
        <v/>
      </c>
      <c r="K1346" s="19" t="str">
        <f t="shared" si="262"/>
        <v/>
      </c>
      <c r="M1346" s="21" t="str">
        <f t="shared" si="263"/>
        <v/>
      </c>
      <c r="N1346" s="21" t="str">
        <f t="shared" si="264"/>
        <v/>
      </c>
      <c r="P1346" s="22"/>
      <c r="Q1346" s="23">
        <v>1342</v>
      </c>
      <c r="R1346" s="23" t="str">
        <f>IF($C$3="Live Paste",IF($P1346="","",$P1346&amp;""),IF($AD$3="","",INDEX('Extraction History'!$A$3:$DT$9102,$Q1346,$AD$3)&amp;""))</f>
        <v/>
      </c>
      <c r="S1346" s="23">
        <f t="shared" si="271"/>
        <v>8049</v>
      </c>
      <c r="T1346" s="23" t="str">
        <f t="shared" si="265"/>
        <v/>
      </c>
      <c r="U1346" s="23" t="str">
        <f t="shared" si="266"/>
        <v/>
      </c>
      <c r="V1346" s="24" t="str">
        <f t="shared" si="267"/>
        <v/>
      </c>
      <c r="W1346" s="23">
        <f t="shared" si="272"/>
        <v>8050</v>
      </c>
      <c r="X1346" s="23" t="str">
        <f t="shared" si="268"/>
        <v/>
      </c>
      <c r="Y1346" s="23" t="str">
        <f t="shared" si="269"/>
        <v/>
      </c>
      <c r="Z1346" s="23" t="str">
        <f t="shared" si="270"/>
        <v/>
      </c>
      <c r="AA1346" s="25" t="str">
        <f>IF($U1346="","",IF(COUNTIF(HC!$C:$C,$U1346)&gt;0,"Y",IF(COUNTIF($U$5:$U1346,$U1346)=1,"N","dup")))</f>
        <v/>
      </c>
    </row>
    <row r="1347" spans="1:27" x14ac:dyDescent="0.3">
      <c r="A1347" s="19" t="str">
        <f>IF(INDEX('Agents Shift'!$B:$B,ROW())="","",INDEX('Agents Shift'!$B:$B,ROW()))</f>
        <v/>
      </c>
      <c r="B1347" s="20" t="str">
        <f>IF($A1347="","",_xlfn.XLOOKUP($A1347,HC!$A:$A,HC!$B:$B,""))</f>
        <v/>
      </c>
      <c r="C1347" s="19" t="str">
        <f>IF($A1347="","",_xlfn.XLOOKUP($A1347,HC!$A:$A,HC!$E:$E,""))</f>
        <v/>
      </c>
      <c r="D1347" s="20" t="str">
        <f>IF($A1347="","",_xlfn.XLOOKUP($A1347,HC!$A:$A,HC!$D:$D,""))</f>
        <v/>
      </c>
      <c r="E1347" s="68" t="str">
        <f>IF(OR($A1347="",$AE$3=""),"",IFERROR(IF(ISBLANK(INDEX('Agents Shift'!$F:$S,MATCH($A1347,'Agents Shift'!$B:$B,0),$AE$3)),"",INDEX('Agents Shift'!$F:$S,MATCH($A1347,'Agents Shift'!$B:$B,0),$AE$3)),""))</f>
        <v/>
      </c>
      <c r="F1347" s="68" t="str">
        <f>IF(OR($A1347="",$AE$3=""),"",IFERROR(IF(ISBLANK(INDEX('Agents Shift'!$F:$S,MATCH($A1347,'Agents Shift'!$B:$B,0),$AE$3+1)),"",INDEX('Agents Shift'!$F:$S,MATCH($A1347,'Agents Shift'!$B:$B,0),$AE$3+1)),""))</f>
        <v/>
      </c>
      <c r="G1347" s="20" t="str">
        <f>IF($A1347="","",_xlfn.XLOOKUP($A1347,HC!$A:$A,HC!$C:$C,""))</f>
        <v/>
      </c>
      <c r="H1347" s="20" t="str">
        <f t="shared" si="260"/>
        <v/>
      </c>
      <c r="I1347" s="19" t="str">
        <f t="shared" si="261"/>
        <v/>
      </c>
      <c r="J1347" s="19" t="str">
        <f>IF(OR($A1347="",$H1347=""),"",IF($H1347="Not in Web Tool","Unmatched",_xlfn.XLOOKUP($H1347,'RAW Data'!$E:$E,'RAW Data'!$F:$F,"Unmapped")))</f>
        <v/>
      </c>
      <c r="K1347" s="19" t="str">
        <f t="shared" si="262"/>
        <v/>
      </c>
      <c r="M1347" s="21" t="str">
        <f t="shared" si="263"/>
        <v/>
      </c>
      <c r="N1347" s="21" t="str">
        <f t="shared" si="264"/>
        <v/>
      </c>
      <c r="P1347" s="22"/>
      <c r="Q1347" s="23">
        <v>1343</v>
      </c>
      <c r="R1347" s="23" t="str">
        <f>IF($C$3="Live Paste",IF($P1347="","",$P1347&amp;""),IF($AD$3="","",INDEX('Extraction History'!$A$3:$DT$9102,$Q1347,$AD$3)&amp;""))</f>
        <v/>
      </c>
      <c r="S1347" s="23">
        <f t="shared" si="271"/>
        <v>8055</v>
      </c>
      <c r="T1347" s="23" t="str">
        <f t="shared" si="265"/>
        <v/>
      </c>
      <c r="U1347" s="23" t="str">
        <f t="shared" si="266"/>
        <v/>
      </c>
      <c r="V1347" s="24" t="str">
        <f t="shared" si="267"/>
        <v/>
      </c>
      <c r="W1347" s="23">
        <f t="shared" si="272"/>
        <v>8056</v>
      </c>
      <c r="X1347" s="23" t="str">
        <f t="shared" si="268"/>
        <v/>
      </c>
      <c r="Y1347" s="23" t="str">
        <f t="shared" si="269"/>
        <v/>
      </c>
      <c r="Z1347" s="23" t="str">
        <f t="shared" si="270"/>
        <v/>
      </c>
      <c r="AA1347" s="25" t="str">
        <f>IF($U1347="","",IF(COUNTIF(HC!$C:$C,$U1347)&gt;0,"Y",IF(COUNTIF($U$5:$U1347,$U1347)=1,"N","dup")))</f>
        <v/>
      </c>
    </row>
    <row r="1348" spans="1:27" x14ac:dyDescent="0.3">
      <c r="A1348" s="19" t="str">
        <f>IF(INDEX('Agents Shift'!$B:$B,ROW())="","",INDEX('Agents Shift'!$B:$B,ROW()))</f>
        <v/>
      </c>
      <c r="B1348" s="20" t="str">
        <f>IF($A1348="","",_xlfn.XLOOKUP($A1348,HC!$A:$A,HC!$B:$B,""))</f>
        <v/>
      </c>
      <c r="C1348" s="19" t="str">
        <f>IF($A1348="","",_xlfn.XLOOKUP($A1348,HC!$A:$A,HC!$E:$E,""))</f>
        <v/>
      </c>
      <c r="D1348" s="20" t="str">
        <f>IF($A1348="","",_xlfn.XLOOKUP($A1348,HC!$A:$A,HC!$D:$D,""))</f>
        <v/>
      </c>
      <c r="E1348" s="68" t="str">
        <f>IF(OR($A1348="",$AE$3=""),"",IFERROR(IF(ISBLANK(INDEX('Agents Shift'!$F:$S,MATCH($A1348,'Agents Shift'!$B:$B,0),$AE$3)),"",INDEX('Agents Shift'!$F:$S,MATCH($A1348,'Agents Shift'!$B:$B,0),$AE$3)),""))</f>
        <v/>
      </c>
      <c r="F1348" s="68" t="str">
        <f>IF(OR($A1348="",$AE$3=""),"",IFERROR(IF(ISBLANK(INDEX('Agents Shift'!$F:$S,MATCH($A1348,'Agents Shift'!$B:$B,0),$AE$3+1)),"",INDEX('Agents Shift'!$F:$S,MATCH($A1348,'Agents Shift'!$B:$B,0),$AE$3+1)),""))</f>
        <v/>
      </c>
      <c r="G1348" s="20" t="str">
        <f>IF($A1348="","",_xlfn.XLOOKUP($A1348,HC!$A:$A,HC!$C:$C,""))</f>
        <v/>
      </c>
      <c r="H1348" s="20" t="str">
        <f t="shared" si="260"/>
        <v/>
      </c>
      <c r="I1348" s="19" t="str">
        <f t="shared" si="261"/>
        <v/>
      </c>
      <c r="J1348" s="19" t="str">
        <f>IF(OR($A1348="",$H1348=""),"",IF($H1348="Not in Web Tool","Unmatched",_xlfn.XLOOKUP($H1348,'RAW Data'!$E:$E,'RAW Data'!$F:$F,"Unmapped")))</f>
        <v/>
      </c>
      <c r="K1348" s="19" t="str">
        <f t="shared" si="262"/>
        <v/>
      </c>
      <c r="M1348" s="21" t="str">
        <f t="shared" si="263"/>
        <v/>
      </c>
      <c r="N1348" s="21" t="str">
        <f t="shared" si="264"/>
        <v/>
      </c>
      <c r="P1348" s="22"/>
      <c r="Q1348" s="23">
        <v>1344</v>
      </c>
      <c r="R1348" s="23" t="str">
        <f>IF($C$3="Live Paste",IF($P1348="","",$P1348&amp;""),IF($AD$3="","",INDEX('Extraction History'!$A$3:$DT$9102,$Q1348,$AD$3)&amp;""))</f>
        <v/>
      </c>
      <c r="S1348" s="23">
        <f t="shared" si="271"/>
        <v>8061</v>
      </c>
      <c r="T1348" s="23" t="str">
        <f t="shared" si="265"/>
        <v/>
      </c>
      <c r="U1348" s="23" t="str">
        <f t="shared" si="266"/>
        <v/>
      </c>
      <c r="V1348" s="24" t="str">
        <f t="shared" si="267"/>
        <v/>
      </c>
      <c r="W1348" s="23">
        <f t="shared" si="272"/>
        <v>8062</v>
      </c>
      <c r="X1348" s="23" t="str">
        <f t="shared" si="268"/>
        <v/>
      </c>
      <c r="Y1348" s="23" t="str">
        <f t="shared" si="269"/>
        <v/>
      </c>
      <c r="Z1348" s="23" t="str">
        <f t="shared" si="270"/>
        <v/>
      </c>
      <c r="AA1348" s="25" t="str">
        <f>IF($U1348="","",IF(COUNTIF(HC!$C:$C,$U1348)&gt;0,"Y",IF(COUNTIF($U$5:$U1348,$U1348)=1,"N","dup")))</f>
        <v/>
      </c>
    </row>
    <row r="1349" spans="1:27" x14ac:dyDescent="0.3">
      <c r="A1349" s="19" t="str">
        <f>IF(INDEX('Agents Shift'!$B:$B,ROW())="","",INDEX('Agents Shift'!$B:$B,ROW()))</f>
        <v/>
      </c>
      <c r="B1349" s="20" t="str">
        <f>IF($A1349="","",_xlfn.XLOOKUP($A1349,HC!$A:$A,HC!$B:$B,""))</f>
        <v/>
      </c>
      <c r="C1349" s="19" t="str">
        <f>IF($A1349="","",_xlfn.XLOOKUP($A1349,HC!$A:$A,HC!$E:$E,""))</f>
        <v/>
      </c>
      <c r="D1349" s="20" t="str">
        <f>IF($A1349="","",_xlfn.XLOOKUP($A1349,HC!$A:$A,HC!$D:$D,""))</f>
        <v/>
      </c>
      <c r="E1349" s="68" t="str">
        <f>IF(OR($A1349="",$AE$3=""),"",IFERROR(IF(ISBLANK(INDEX('Agents Shift'!$F:$S,MATCH($A1349,'Agents Shift'!$B:$B,0),$AE$3)),"",INDEX('Agents Shift'!$F:$S,MATCH($A1349,'Agents Shift'!$B:$B,0),$AE$3)),""))</f>
        <v/>
      </c>
      <c r="F1349" s="68" t="str">
        <f>IF(OR($A1349="",$AE$3=""),"",IFERROR(IF(ISBLANK(INDEX('Agents Shift'!$F:$S,MATCH($A1349,'Agents Shift'!$B:$B,0),$AE$3+1)),"",INDEX('Agents Shift'!$F:$S,MATCH($A1349,'Agents Shift'!$B:$B,0),$AE$3+1)),""))</f>
        <v/>
      </c>
      <c r="G1349" s="20" t="str">
        <f>IF($A1349="","",_xlfn.XLOOKUP($A1349,HC!$A:$A,HC!$C:$C,""))</f>
        <v/>
      </c>
      <c r="H1349" s="20" t="str">
        <f t="shared" ref="H1349:H1412" si="273">IF($G1349="","",_xlfn.XLOOKUP($G1349,$U:$U,$Z:$Z,"Not in Web Tool"))</f>
        <v/>
      </c>
      <c r="I1349" s="19" t="str">
        <f t="shared" ref="I1349:I1412" si="274">IF($G1349="","",_xlfn.XLOOKUP($G1349,$U:$U,$Y:$Y,""))</f>
        <v/>
      </c>
      <c r="J1349" s="19" t="str">
        <f>IF(OR($A1349="",$H1349=""),"",IF($H1349="Not in Web Tool","Unmatched",_xlfn.XLOOKUP($H1349,'RAW Data'!$E:$E,'RAW Data'!$F:$F,"Unmapped")))</f>
        <v/>
      </c>
      <c r="K1349" s="19" t="str">
        <f t="shared" ref="K1349:K1412" si="275">_xlfn.IFS($J1349="Yes","YES",$J1349="","",$J1349="No","NO",$J1349="Not Productive",$H1349,TRUE,$J1349)</f>
        <v/>
      </c>
      <c r="M1349" s="21" t="str">
        <f t="shared" ref="M1349:M1412" si="276">IF(ISNUMBER($E1349),ROUND($E1349*1440,0),"")</f>
        <v/>
      </c>
      <c r="N1349" s="21" t="str">
        <f t="shared" ref="N1349:N1412" si="277">IF(AND(ISNUMBER($E1349),ISNUMBER($F1349)),ROUND($F1349*1440,0)+IF($F1349&lt;=$E1349,1440,0),"")</f>
        <v/>
      </c>
      <c r="P1349" s="22"/>
      <c r="Q1349" s="23">
        <v>1345</v>
      </c>
      <c r="R1349" s="23" t="str">
        <f>IF($C$3="Live Paste",IF($P1349="","",$P1349&amp;""),IF($AD$3="","",INDEX('Extraction History'!$A$3:$DT$9102,$Q1349,$AD$3)&amp;""))</f>
        <v/>
      </c>
      <c r="S1349" s="23">
        <f t="shared" si="271"/>
        <v>8067</v>
      </c>
      <c r="T1349" s="23" t="str">
        <f t="shared" ref="T1349:T1412" si="278">_xlfn.XLOOKUP($S1349,$Q$5:$Q$9104,$R$5:$R$9104,"")</f>
        <v/>
      </c>
      <c r="U1349" s="23" t="str">
        <f t="shared" ref="U1349:U1412" si="279">IFERROR(_xlfn.TEXTBEFORE($T1349,_xlfn.UNICHAR(160),1),"")</f>
        <v/>
      </c>
      <c r="V1349" s="24" t="str">
        <f t="shared" ref="V1349:V1412" si="280">IF($U1349="","",_xlfn.TEXTAFTER($T1349,_xlfn.UNICHAR(160),1))</f>
        <v/>
      </c>
      <c r="W1349" s="23">
        <f t="shared" si="272"/>
        <v>8068</v>
      </c>
      <c r="X1349" s="23" t="str">
        <f t="shared" ref="X1349:X1412" si="281">_xlfn.XLOOKUP($W1349,$Q$5:$Q$9104,$R$5:$R$9104,"")</f>
        <v/>
      </c>
      <c r="Y1349" s="23" t="str">
        <f t="shared" ref="Y1349:Y1412" si="282">IFERROR(IF($Z1349="","",TRIM(SUBSTITUTE(_xlfn.TEXTAFTER($X1349,_xlfn.UNICHAR(160)&amp;"·",1),_xlfn.UNICHAR(160)," "))),"")</f>
        <v/>
      </c>
      <c r="Z1349" s="23" t="str">
        <f t="shared" ref="Z1349:Z1412" si="283">IFERROR(_xlfn.TEXTBEFORE($X1349,_xlfn.UNICHAR(160),1),$X1349)</f>
        <v/>
      </c>
      <c r="AA1349" s="25" t="str">
        <f>IF($U1349="","",IF(COUNTIF(HC!$C:$C,$U1349)&gt;0,"Y",IF(COUNTIF($U$5:$U1349,$U1349)=1,"N","dup")))</f>
        <v/>
      </c>
    </row>
    <row r="1350" spans="1:27" x14ac:dyDescent="0.3">
      <c r="A1350" s="19" t="str">
        <f>IF(INDEX('Agents Shift'!$B:$B,ROW())="","",INDEX('Agents Shift'!$B:$B,ROW()))</f>
        <v/>
      </c>
      <c r="B1350" s="20" t="str">
        <f>IF($A1350="","",_xlfn.XLOOKUP($A1350,HC!$A:$A,HC!$B:$B,""))</f>
        <v/>
      </c>
      <c r="C1350" s="19" t="str">
        <f>IF($A1350="","",_xlfn.XLOOKUP($A1350,HC!$A:$A,HC!$E:$E,""))</f>
        <v/>
      </c>
      <c r="D1350" s="20" t="str">
        <f>IF($A1350="","",_xlfn.XLOOKUP($A1350,HC!$A:$A,HC!$D:$D,""))</f>
        <v/>
      </c>
      <c r="E1350" s="68" t="str">
        <f>IF(OR($A1350="",$AE$3=""),"",IFERROR(IF(ISBLANK(INDEX('Agents Shift'!$F:$S,MATCH($A1350,'Agents Shift'!$B:$B,0),$AE$3)),"",INDEX('Agents Shift'!$F:$S,MATCH($A1350,'Agents Shift'!$B:$B,0),$AE$3)),""))</f>
        <v/>
      </c>
      <c r="F1350" s="68" t="str">
        <f>IF(OR($A1350="",$AE$3=""),"",IFERROR(IF(ISBLANK(INDEX('Agents Shift'!$F:$S,MATCH($A1350,'Agents Shift'!$B:$B,0),$AE$3+1)),"",INDEX('Agents Shift'!$F:$S,MATCH($A1350,'Agents Shift'!$B:$B,0),$AE$3+1)),""))</f>
        <v/>
      </c>
      <c r="G1350" s="20" t="str">
        <f>IF($A1350="","",_xlfn.XLOOKUP($A1350,HC!$A:$A,HC!$C:$C,""))</f>
        <v/>
      </c>
      <c r="H1350" s="20" t="str">
        <f t="shared" si="273"/>
        <v/>
      </c>
      <c r="I1350" s="19" t="str">
        <f t="shared" si="274"/>
        <v/>
      </c>
      <c r="J1350" s="19" t="str">
        <f>IF(OR($A1350="",$H1350=""),"",IF($H1350="Not in Web Tool","Unmatched",_xlfn.XLOOKUP($H1350,'RAW Data'!$E:$E,'RAW Data'!$F:$F,"Unmapped")))</f>
        <v/>
      </c>
      <c r="K1350" s="19" t="str">
        <f t="shared" si="275"/>
        <v/>
      </c>
      <c r="M1350" s="21" t="str">
        <f t="shared" si="276"/>
        <v/>
      </c>
      <c r="N1350" s="21" t="str">
        <f t="shared" si="277"/>
        <v/>
      </c>
      <c r="P1350" s="22"/>
      <c r="Q1350" s="23">
        <v>1346</v>
      </c>
      <c r="R1350" s="23" t="str">
        <f>IF($C$3="Live Paste",IF($P1350="","",$P1350&amp;""),IF($AD$3="","",INDEX('Extraction History'!$A$3:$DT$9102,$Q1350,$AD$3)&amp;""))</f>
        <v/>
      </c>
      <c r="S1350" s="23">
        <f t="shared" ref="S1350:S1413" si="284">S1349+6</f>
        <v>8073</v>
      </c>
      <c r="T1350" s="23" t="str">
        <f t="shared" si="278"/>
        <v/>
      </c>
      <c r="U1350" s="23" t="str">
        <f t="shared" si="279"/>
        <v/>
      </c>
      <c r="V1350" s="24" t="str">
        <f t="shared" si="280"/>
        <v/>
      </c>
      <c r="W1350" s="23">
        <f t="shared" ref="W1350:W1413" si="285">W1349+6</f>
        <v>8074</v>
      </c>
      <c r="X1350" s="23" t="str">
        <f t="shared" si="281"/>
        <v/>
      </c>
      <c r="Y1350" s="23" t="str">
        <f t="shared" si="282"/>
        <v/>
      </c>
      <c r="Z1350" s="23" t="str">
        <f t="shared" si="283"/>
        <v/>
      </c>
      <c r="AA1350" s="25" t="str">
        <f>IF($U1350="","",IF(COUNTIF(HC!$C:$C,$U1350)&gt;0,"Y",IF(COUNTIF($U$5:$U1350,$U1350)=1,"N","dup")))</f>
        <v/>
      </c>
    </row>
    <row r="1351" spans="1:27" x14ac:dyDescent="0.3">
      <c r="A1351" s="19" t="str">
        <f>IF(INDEX('Agents Shift'!$B:$B,ROW())="","",INDEX('Agents Shift'!$B:$B,ROW()))</f>
        <v/>
      </c>
      <c r="B1351" s="20" t="str">
        <f>IF($A1351="","",_xlfn.XLOOKUP($A1351,HC!$A:$A,HC!$B:$B,""))</f>
        <v/>
      </c>
      <c r="C1351" s="19" t="str">
        <f>IF($A1351="","",_xlfn.XLOOKUP($A1351,HC!$A:$A,HC!$E:$E,""))</f>
        <v/>
      </c>
      <c r="D1351" s="20" t="str">
        <f>IF($A1351="","",_xlfn.XLOOKUP($A1351,HC!$A:$A,HC!$D:$D,""))</f>
        <v/>
      </c>
      <c r="E1351" s="68" t="str">
        <f>IF(OR($A1351="",$AE$3=""),"",IFERROR(IF(ISBLANK(INDEX('Agents Shift'!$F:$S,MATCH($A1351,'Agents Shift'!$B:$B,0),$AE$3)),"",INDEX('Agents Shift'!$F:$S,MATCH($A1351,'Agents Shift'!$B:$B,0),$AE$3)),""))</f>
        <v/>
      </c>
      <c r="F1351" s="68" t="str">
        <f>IF(OR($A1351="",$AE$3=""),"",IFERROR(IF(ISBLANK(INDEX('Agents Shift'!$F:$S,MATCH($A1351,'Agents Shift'!$B:$B,0),$AE$3+1)),"",INDEX('Agents Shift'!$F:$S,MATCH($A1351,'Agents Shift'!$B:$B,0),$AE$3+1)),""))</f>
        <v/>
      </c>
      <c r="G1351" s="20" t="str">
        <f>IF($A1351="","",_xlfn.XLOOKUP($A1351,HC!$A:$A,HC!$C:$C,""))</f>
        <v/>
      </c>
      <c r="H1351" s="20" t="str">
        <f t="shared" si="273"/>
        <v/>
      </c>
      <c r="I1351" s="19" t="str">
        <f t="shared" si="274"/>
        <v/>
      </c>
      <c r="J1351" s="19" t="str">
        <f>IF(OR($A1351="",$H1351=""),"",IF($H1351="Not in Web Tool","Unmatched",_xlfn.XLOOKUP($H1351,'RAW Data'!$E:$E,'RAW Data'!$F:$F,"Unmapped")))</f>
        <v/>
      </c>
      <c r="K1351" s="19" t="str">
        <f t="shared" si="275"/>
        <v/>
      </c>
      <c r="M1351" s="21" t="str">
        <f t="shared" si="276"/>
        <v/>
      </c>
      <c r="N1351" s="21" t="str">
        <f t="shared" si="277"/>
        <v/>
      </c>
      <c r="P1351" s="22"/>
      <c r="Q1351" s="23">
        <v>1347</v>
      </c>
      <c r="R1351" s="23" t="str">
        <f>IF($C$3="Live Paste",IF($P1351="","",$P1351&amp;""),IF($AD$3="","",INDEX('Extraction History'!$A$3:$DT$9102,$Q1351,$AD$3)&amp;""))</f>
        <v/>
      </c>
      <c r="S1351" s="23">
        <f t="shared" si="284"/>
        <v>8079</v>
      </c>
      <c r="T1351" s="23" t="str">
        <f t="shared" si="278"/>
        <v/>
      </c>
      <c r="U1351" s="23" t="str">
        <f t="shared" si="279"/>
        <v/>
      </c>
      <c r="V1351" s="24" t="str">
        <f t="shared" si="280"/>
        <v/>
      </c>
      <c r="W1351" s="23">
        <f t="shared" si="285"/>
        <v>8080</v>
      </c>
      <c r="X1351" s="23" t="str">
        <f t="shared" si="281"/>
        <v/>
      </c>
      <c r="Y1351" s="23" t="str">
        <f t="shared" si="282"/>
        <v/>
      </c>
      <c r="Z1351" s="23" t="str">
        <f t="shared" si="283"/>
        <v/>
      </c>
      <c r="AA1351" s="25" t="str">
        <f>IF($U1351="","",IF(COUNTIF(HC!$C:$C,$U1351)&gt;0,"Y",IF(COUNTIF($U$5:$U1351,$U1351)=1,"N","dup")))</f>
        <v/>
      </c>
    </row>
    <row r="1352" spans="1:27" x14ac:dyDescent="0.3">
      <c r="A1352" s="19" t="str">
        <f>IF(INDEX('Agents Shift'!$B:$B,ROW())="","",INDEX('Agents Shift'!$B:$B,ROW()))</f>
        <v/>
      </c>
      <c r="B1352" s="20" t="str">
        <f>IF($A1352="","",_xlfn.XLOOKUP($A1352,HC!$A:$A,HC!$B:$B,""))</f>
        <v/>
      </c>
      <c r="C1352" s="19" t="str">
        <f>IF($A1352="","",_xlfn.XLOOKUP($A1352,HC!$A:$A,HC!$E:$E,""))</f>
        <v/>
      </c>
      <c r="D1352" s="20" t="str">
        <f>IF($A1352="","",_xlfn.XLOOKUP($A1352,HC!$A:$A,HC!$D:$D,""))</f>
        <v/>
      </c>
      <c r="E1352" s="68" t="str">
        <f>IF(OR($A1352="",$AE$3=""),"",IFERROR(IF(ISBLANK(INDEX('Agents Shift'!$F:$S,MATCH($A1352,'Agents Shift'!$B:$B,0),$AE$3)),"",INDEX('Agents Shift'!$F:$S,MATCH($A1352,'Agents Shift'!$B:$B,0),$AE$3)),""))</f>
        <v/>
      </c>
      <c r="F1352" s="68" t="str">
        <f>IF(OR($A1352="",$AE$3=""),"",IFERROR(IF(ISBLANK(INDEX('Agents Shift'!$F:$S,MATCH($A1352,'Agents Shift'!$B:$B,0),$AE$3+1)),"",INDEX('Agents Shift'!$F:$S,MATCH($A1352,'Agents Shift'!$B:$B,0),$AE$3+1)),""))</f>
        <v/>
      </c>
      <c r="G1352" s="20" t="str">
        <f>IF($A1352="","",_xlfn.XLOOKUP($A1352,HC!$A:$A,HC!$C:$C,""))</f>
        <v/>
      </c>
      <c r="H1352" s="20" t="str">
        <f t="shared" si="273"/>
        <v/>
      </c>
      <c r="I1352" s="19" t="str">
        <f t="shared" si="274"/>
        <v/>
      </c>
      <c r="J1352" s="19" t="str">
        <f>IF(OR($A1352="",$H1352=""),"",IF($H1352="Not in Web Tool","Unmatched",_xlfn.XLOOKUP($H1352,'RAW Data'!$E:$E,'RAW Data'!$F:$F,"Unmapped")))</f>
        <v/>
      </c>
      <c r="K1352" s="19" t="str">
        <f t="shared" si="275"/>
        <v/>
      </c>
      <c r="M1352" s="21" t="str">
        <f t="shared" si="276"/>
        <v/>
      </c>
      <c r="N1352" s="21" t="str">
        <f t="shared" si="277"/>
        <v/>
      </c>
      <c r="P1352" s="22"/>
      <c r="Q1352" s="23">
        <v>1348</v>
      </c>
      <c r="R1352" s="23" t="str">
        <f>IF($C$3="Live Paste",IF($P1352="","",$P1352&amp;""),IF($AD$3="","",INDEX('Extraction History'!$A$3:$DT$9102,$Q1352,$AD$3)&amp;""))</f>
        <v/>
      </c>
      <c r="S1352" s="23">
        <f t="shared" si="284"/>
        <v>8085</v>
      </c>
      <c r="T1352" s="23" t="str">
        <f t="shared" si="278"/>
        <v/>
      </c>
      <c r="U1352" s="23" t="str">
        <f t="shared" si="279"/>
        <v/>
      </c>
      <c r="V1352" s="24" t="str">
        <f t="shared" si="280"/>
        <v/>
      </c>
      <c r="W1352" s="23">
        <f t="shared" si="285"/>
        <v>8086</v>
      </c>
      <c r="X1352" s="23" t="str">
        <f t="shared" si="281"/>
        <v/>
      </c>
      <c r="Y1352" s="23" t="str">
        <f t="shared" si="282"/>
        <v/>
      </c>
      <c r="Z1352" s="23" t="str">
        <f t="shared" si="283"/>
        <v/>
      </c>
      <c r="AA1352" s="25" t="str">
        <f>IF($U1352="","",IF(COUNTIF(HC!$C:$C,$U1352)&gt;0,"Y",IF(COUNTIF($U$5:$U1352,$U1352)=1,"N","dup")))</f>
        <v/>
      </c>
    </row>
    <row r="1353" spans="1:27" x14ac:dyDescent="0.3">
      <c r="A1353" s="19" t="str">
        <f>IF(INDEX('Agents Shift'!$B:$B,ROW())="","",INDEX('Agents Shift'!$B:$B,ROW()))</f>
        <v/>
      </c>
      <c r="B1353" s="20" t="str">
        <f>IF($A1353="","",_xlfn.XLOOKUP($A1353,HC!$A:$A,HC!$B:$B,""))</f>
        <v/>
      </c>
      <c r="C1353" s="19" t="str">
        <f>IF($A1353="","",_xlfn.XLOOKUP($A1353,HC!$A:$A,HC!$E:$E,""))</f>
        <v/>
      </c>
      <c r="D1353" s="20" t="str">
        <f>IF($A1353="","",_xlfn.XLOOKUP($A1353,HC!$A:$A,HC!$D:$D,""))</f>
        <v/>
      </c>
      <c r="E1353" s="68" t="str">
        <f>IF(OR($A1353="",$AE$3=""),"",IFERROR(IF(ISBLANK(INDEX('Agents Shift'!$F:$S,MATCH($A1353,'Agents Shift'!$B:$B,0),$AE$3)),"",INDEX('Agents Shift'!$F:$S,MATCH($A1353,'Agents Shift'!$B:$B,0),$AE$3)),""))</f>
        <v/>
      </c>
      <c r="F1353" s="68" t="str">
        <f>IF(OR($A1353="",$AE$3=""),"",IFERROR(IF(ISBLANK(INDEX('Agents Shift'!$F:$S,MATCH($A1353,'Agents Shift'!$B:$B,0),$AE$3+1)),"",INDEX('Agents Shift'!$F:$S,MATCH($A1353,'Agents Shift'!$B:$B,0),$AE$3+1)),""))</f>
        <v/>
      </c>
      <c r="G1353" s="20" t="str">
        <f>IF($A1353="","",_xlfn.XLOOKUP($A1353,HC!$A:$A,HC!$C:$C,""))</f>
        <v/>
      </c>
      <c r="H1353" s="20" t="str">
        <f t="shared" si="273"/>
        <v/>
      </c>
      <c r="I1353" s="19" t="str">
        <f t="shared" si="274"/>
        <v/>
      </c>
      <c r="J1353" s="19" t="str">
        <f>IF(OR($A1353="",$H1353=""),"",IF($H1353="Not in Web Tool","Unmatched",_xlfn.XLOOKUP($H1353,'RAW Data'!$E:$E,'RAW Data'!$F:$F,"Unmapped")))</f>
        <v/>
      </c>
      <c r="K1353" s="19" t="str">
        <f t="shared" si="275"/>
        <v/>
      </c>
      <c r="M1353" s="21" t="str">
        <f t="shared" si="276"/>
        <v/>
      </c>
      <c r="N1353" s="21" t="str">
        <f t="shared" si="277"/>
        <v/>
      </c>
      <c r="P1353" s="22"/>
      <c r="Q1353" s="23">
        <v>1349</v>
      </c>
      <c r="R1353" s="23" t="str">
        <f>IF($C$3="Live Paste",IF($P1353="","",$P1353&amp;""),IF($AD$3="","",INDEX('Extraction History'!$A$3:$DT$9102,$Q1353,$AD$3)&amp;""))</f>
        <v/>
      </c>
      <c r="S1353" s="23">
        <f t="shared" si="284"/>
        <v>8091</v>
      </c>
      <c r="T1353" s="23" t="str">
        <f t="shared" si="278"/>
        <v/>
      </c>
      <c r="U1353" s="23" t="str">
        <f t="shared" si="279"/>
        <v/>
      </c>
      <c r="V1353" s="24" t="str">
        <f t="shared" si="280"/>
        <v/>
      </c>
      <c r="W1353" s="23">
        <f t="shared" si="285"/>
        <v>8092</v>
      </c>
      <c r="X1353" s="23" t="str">
        <f t="shared" si="281"/>
        <v/>
      </c>
      <c r="Y1353" s="23" t="str">
        <f t="shared" si="282"/>
        <v/>
      </c>
      <c r="Z1353" s="23" t="str">
        <f t="shared" si="283"/>
        <v/>
      </c>
      <c r="AA1353" s="25" t="str">
        <f>IF($U1353="","",IF(COUNTIF(HC!$C:$C,$U1353)&gt;0,"Y",IF(COUNTIF($U$5:$U1353,$U1353)=1,"N","dup")))</f>
        <v/>
      </c>
    </row>
    <row r="1354" spans="1:27" x14ac:dyDescent="0.3">
      <c r="A1354" s="19" t="str">
        <f>IF(INDEX('Agents Shift'!$B:$B,ROW())="","",INDEX('Agents Shift'!$B:$B,ROW()))</f>
        <v/>
      </c>
      <c r="B1354" s="20" t="str">
        <f>IF($A1354="","",_xlfn.XLOOKUP($A1354,HC!$A:$A,HC!$B:$B,""))</f>
        <v/>
      </c>
      <c r="C1354" s="19" t="str">
        <f>IF($A1354="","",_xlfn.XLOOKUP($A1354,HC!$A:$A,HC!$E:$E,""))</f>
        <v/>
      </c>
      <c r="D1354" s="20" t="str">
        <f>IF($A1354="","",_xlfn.XLOOKUP($A1354,HC!$A:$A,HC!$D:$D,""))</f>
        <v/>
      </c>
      <c r="E1354" s="68" t="str">
        <f>IF(OR($A1354="",$AE$3=""),"",IFERROR(IF(ISBLANK(INDEX('Agents Shift'!$F:$S,MATCH($A1354,'Agents Shift'!$B:$B,0),$AE$3)),"",INDEX('Agents Shift'!$F:$S,MATCH($A1354,'Agents Shift'!$B:$B,0),$AE$3)),""))</f>
        <v/>
      </c>
      <c r="F1354" s="68" t="str">
        <f>IF(OR($A1354="",$AE$3=""),"",IFERROR(IF(ISBLANK(INDEX('Agents Shift'!$F:$S,MATCH($A1354,'Agents Shift'!$B:$B,0),$AE$3+1)),"",INDEX('Agents Shift'!$F:$S,MATCH($A1354,'Agents Shift'!$B:$B,0),$AE$3+1)),""))</f>
        <v/>
      </c>
      <c r="G1354" s="20" t="str">
        <f>IF($A1354="","",_xlfn.XLOOKUP($A1354,HC!$A:$A,HC!$C:$C,""))</f>
        <v/>
      </c>
      <c r="H1354" s="20" t="str">
        <f t="shared" si="273"/>
        <v/>
      </c>
      <c r="I1354" s="19" t="str">
        <f t="shared" si="274"/>
        <v/>
      </c>
      <c r="J1354" s="19" t="str">
        <f>IF(OR($A1354="",$H1354=""),"",IF($H1354="Not in Web Tool","Unmatched",_xlfn.XLOOKUP($H1354,'RAW Data'!$E:$E,'RAW Data'!$F:$F,"Unmapped")))</f>
        <v/>
      </c>
      <c r="K1354" s="19" t="str">
        <f t="shared" si="275"/>
        <v/>
      </c>
      <c r="M1354" s="21" t="str">
        <f t="shared" si="276"/>
        <v/>
      </c>
      <c r="N1354" s="21" t="str">
        <f t="shared" si="277"/>
        <v/>
      </c>
      <c r="P1354" s="22"/>
      <c r="Q1354" s="23">
        <v>1350</v>
      </c>
      <c r="R1354" s="23" t="str">
        <f>IF($C$3="Live Paste",IF($P1354="","",$P1354&amp;""),IF($AD$3="","",INDEX('Extraction History'!$A$3:$DT$9102,$Q1354,$AD$3)&amp;""))</f>
        <v/>
      </c>
      <c r="S1354" s="23">
        <f t="shared" si="284"/>
        <v>8097</v>
      </c>
      <c r="T1354" s="23" t="str">
        <f t="shared" si="278"/>
        <v/>
      </c>
      <c r="U1354" s="23" t="str">
        <f t="shared" si="279"/>
        <v/>
      </c>
      <c r="V1354" s="24" t="str">
        <f t="shared" si="280"/>
        <v/>
      </c>
      <c r="W1354" s="23">
        <f t="shared" si="285"/>
        <v>8098</v>
      </c>
      <c r="X1354" s="23" t="str">
        <f t="shared" si="281"/>
        <v/>
      </c>
      <c r="Y1354" s="23" t="str">
        <f t="shared" si="282"/>
        <v/>
      </c>
      <c r="Z1354" s="23" t="str">
        <f t="shared" si="283"/>
        <v/>
      </c>
      <c r="AA1354" s="25" t="str">
        <f>IF($U1354="","",IF(COUNTIF(HC!$C:$C,$U1354)&gt;0,"Y",IF(COUNTIF($U$5:$U1354,$U1354)=1,"N","dup")))</f>
        <v/>
      </c>
    </row>
    <row r="1355" spans="1:27" x14ac:dyDescent="0.3">
      <c r="A1355" s="19" t="str">
        <f>IF(INDEX('Agents Shift'!$B:$B,ROW())="","",INDEX('Agents Shift'!$B:$B,ROW()))</f>
        <v/>
      </c>
      <c r="B1355" s="20" t="str">
        <f>IF($A1355="","",_xlfn.XLOOKUP($A1355,HC!$A:$A,HC!$B:$B,""))</f>
        <v/>
      </c>
      <c r="C1355" s="19" t="str">
        <f>IF($A1355="","",_xlfn.XLOOKUP($A1355,HC!$A:$A,HC!$E:$E,""))</f>
        <v/>
      </c>
      <c r="D1355" s="20" t="str">
        <f>IF($A1355="","",_xlfn.XLOOKUP($A1355,HC!$A:$A,HC!$D:$D,""))</f>
        <v/>
      </c>
      <c r="E1355" s="68" t="str">
        <f>IF(OR($A1355="",$AE$3=""),"",IFERROR(IF(ISBLANK(INDEX('Agents Shift'!$F:$S,MATCH($A1355,'Agents Shift'!$B:$B,0),$AE$3)),"",INDEX('Agents Shift'!$F:$S,MATCH($A1355,'Agents Shift'!$B:$B,0),$AE$3)),""))</f>
        <v/>
      </c>
      <c r="F1355" s="68" t="str">
        <f>IF(OR($A1355="",$AE$3=""),"",IFERROR(IF(ISBLANK(INDEX('Agents Shift'!$F:$S,MATCH($A1355,'Agents Shift'!$B:$B,0),$AE$3+1)),"",INDEX('Agents Shift'!$F:$S,MATCH($A1355,'Agents Shift'!$B:$B,0),$AE$3+1)),""))</f>
        <v/>
      </c>
      <c r="G1355" s="20" t="str">
        <f>IF($A1355="","",_xlfn.XLOOKUP($A1355,HC!$A:$A,HC!$C:$C,""))</f>
        <v/>
      </c>
      <c r="H1355" s="20" t="str">
        <f t="shared" si="273"/>
        <v/>
      </c>
      <c r="I1355" s="19" t="str">
        <f t="shared" si="274"/>
        <v/>
      </c>
      <c r="J1355" s="19" t="str">
        <f>IF(OR($A1355="",$H1355=""),"",IF($H1355="Not in Web Tool","Unmatched",_xlfn.XLOOKUP($H1355,'RAW Data'!$E:$E,'RAW Data'!$F:$F,"Unmapped")))</f>
        <v/>
      </c>
      <c r="K1355" s="19" t="str">
        <f t="shared" si="275"/>
        <v/>
      </c>
      <c r="M1355" s="21" t="str">
        <f t="shared" si="276"/>
        <v/>
      </c>
      <c r="N1355" s="21" t="str">
        <f t="shared" si="277"/>
        <v/>
      </c>
      <c r="P1355" s="22"/>
      <c r="Q1355" s="23">
        <v>1351</v>
      </c>
      <c r="R1355" s="23" t="str">
        <f>IF($C$3="Live Paste",IF($P1355="","",$P1355&amp;""),IF($AD$3="","",INDEX('Extraction History'!$A$3:$DT$9102,$Q1355,$AD$3)&amp;""))</f>
        <v/>
      </c>
      <c r="S1355" s="23">
        <f t="shared" si="284"/>
        <v>8103</v>
      </c>
      <c r="T1355" s="23" t="str">
        <f t="shared" si="278"/>
        <v/>
      </c>
      <c r="U1355" s="23" t="str">
        <f t="shared" si="279"/>
        <v/>
      </c>
      <c r="V1355" s="24" t="str">
        <f t="shared" si="280"/>
        <v/>
      </c>
      <c r="W1355" s="23">
        <f t="shared" si="285"/>
        <v>8104</v>
      </c>
      <c r="X1355" s="23" t="str">
        <f t="shared" si="281"/>
        <v/>
      </c>
      <c r="Y1355" s="23" t="str">
        <f t="shared" si="282"/>
        <v/>
      </c>
      <c r="Z1355" s="23" t="str">
        <f t="shared" si="283"/>
        <v/>
      </c>
      <c r="AA1355" s="25" t="str">
        <f>IF($U1355="","",IF(COUNTIF(HC!$C:$C,$U1355)&gt;0,"Y",IF(COUNTIF($U$5:$U1355,$U1355)=1,"N","dup")))</f>
        <v/>
      </c>
    </row>
    <row r="1356" spans="1:27" x14ac:dyDescent="0.3">
      <c r="A1356" s="19" t="str">
        <f>IF(INDEX('Agents Shift'!$B:$B,ROW())="","",INDEX('Agents Shift'!$B:$B,ROW()))</f>
        <v/>
      </c>
      <c r="B1356" s="20" t="str">
        <f>IF($A1356="","",_xlfn.XLOOKUP($A1356,HC!$A:$A,HC!$B:$B,""))</f>
        <v/>
      </c>
      <c r="C1356" s="19" t="str">
        <f>IF($A1356="","",_xlfn.XLOOKUP($A1356,HC!$A:$A,HC!$E:$E,""))</f>
        <v/>
      </c>
      <c r="D1356" s="20" t="str">
        <f>IF($A1356="","",_xlfn.XLOOKUP($A1356,HC!$A:$A,HC!$D:$D,""))</f>
        <v/>
      </c>
      <c r="E1356" s="68" t="str">
        <f>IF(OR($A1356="",$AE$3=""),"",IFERROR(IF(ISBLANK(INDEX('Agents Shift'!$F:$S,MATCH($A1356,'Agents Shift'!$B:$B,0),$AE$3)),"",INDEX('Agents Shift'!$F:$S,MATCH($A1356,'Agents Shift'!$B:$B,0),$AE$3)),""))</f>
        <v/>
      </c>
      <c r="F1356" s="68" t="str">
        <f>IF(OR($A1356="",$AE$3=""),"",IFERROR(IF(ISBLANK(INDEX('Agents Shift'!$F:$S,MATCH($A1356,'Agents Shift'!$B:$B,0),$AE$3+1)),"",INDEX('Agents Shift'!$F:$S,MATCH($A1356,'Agents Shift'!$B:$B,0),$AE$3+1)),""))</f>
        <v/>
      </c>
      <c r="G1356" s="20" t="str">
        <f>IF($A1356="","",_xlfn.XLOOKUP($A1356,HC!$A:$A,HC!$C:$C,""))</f>
        <v/>
      </c>
      <c r="H1356" s="20" t="str">
        <f t="shared" si="273"/>
        <v/>
      </c>
      <c r="I1356" s="19" t="str">
        <f t="shared" si="274"/>
        <v/>
      </c>
      <c r="J1356" s="19" t="str">
        <f>IF(OR($A1356="",$H1356=""),"",IF($H1356="Not in Web Tool","Unmatched",_xlfn.XLOOKUP($H1356,'RAW Data'!$E:$E,'RAW Data'!$F:$F,"Unmapped")))</f>
        <v/>
      </c>
      <c r="K1356" s="19" t="str">
        <f t="shared" si="275"/>
        <v/>
      </c>
      <c r="M1356" s="21" t="str">
        <f t="shared" si="276"/>
        <v/>
      </c>
      <c r="N1356" s="21" t="str">
        <f t="shared" si="277"/>
        <v/>
      </c>
      <c r="P1356" s="22"/>
      <c r="Q1356" s="23">
        <v>1352</v>
      </c>
      <c r="R1356" s="23" t="str">
        <f>IF($C$3="Live Paste",IF($P1356="","",$P1356&amp;""),IF($AD$3="","",INDEX('Extraction History'!$A$3:$DT$9102,$Q1356,$AD$3)&amp;""))</f>
        <v/>
      </c>
      <c r="S1356" s="23">
        <f t="shared" si="284"/>
        <v>8109</v>
      </c>
      <c r="T1356" s="23" t="str">
        <f t="shared" si="278"/>
        <v/>
      </c>
      <c r="U1356" s="23" t="str">
        <f t="shared" si="279"/>
        <v/>
      </c>
      <c r="V1356" s="24" t="str">
        <f t="shared" si="280"/>
        <v/>
      </c>
      <c r="W1356" s="23">
        <f t="shared" si="285"/>
        <v>8110</v>
      </c>
      <c r="X1356" s="23" t="str">
        <f t="shared" si="281"/>
        <v/>
      </c>
      <c r="Y1356" s="23" t="str">
        <f t="shared" si="282"/>
        <v/>
      </c>
      <c r="Z1356" s="23" t="str">
        <f t="shared" si="283"/>
        <v/>
      </c>
      <c r="AA1356" s="25" t="str">
        <f>IF($U1356="","",IF(COUNTIF(HC!$C:$C,$U1356)&gt;0,"Y",IF(COUNTIF($U$5:$U1356,$U1356)=1,"N","dup")))</f>
        <v/>
      </c>
    </row>
    <row r="1357" spans="1:27" x14ac:dyDescent="0.3">
      <c r="A1357" s="19" t="str">
        <f>IF(INDEX('Agents Shift'!$B:$B,ROW())="","",INDEX('Agents Shift'!$B:$B,ROW()))</f>
        <v/>
      </c>
      <c r="B1357" s="20" t="str">
        <f>IF($A1357="","",_xlfn.XLOOKUP($A1357,HC!$A:$A,HC!$B:$B,""))</f>
        <v/>
      </c>
      <c r="C1357" s="19" t="str">
        <f>IF($A1357="","",_xlfn.XLOOKUP($A1357,HC!$A:$A,HC!$E:$E,""))</f>
        <v/>
      </c>
      <c r="D1357" s="20" t="str">
        <f>IF($A1357="","",_xlfn.XLOOKUP($A1357,HC!$A:$A,HC!$D:$D,""))</f>
        <v/>
      </c>
      <c r="E1357" s="68" t="str">
        <f>IF(OR($A1357="",$AE$3=""),"",IFERROR(IF(ISBLANK(INDEX('Agents Shift'!$F:$S,MATCH($A1357,'Agents Shift'!$B:$B,0),$AE$3)),"",INDEX('Agents Shift'!$F:$S,MATCH($A1357,'Agents Shift'!$B:$B,0),$AE$3)),""))</f>
        <v/>
      </c>
      <c r="F1357" s="68" t="str">
        <f>IF(OR($A1357="",$AE$3=""),"",IFERROR(IF(ISBLANK(INDEX('Agents Shift'!$F:$S,MATCH($A1357,'Agents Shift'!$B:$B,0),$AE$3+1)),"",INDEX('Agents Shift'!$F:$S,MATCH($A1357,'Agents Shift'!$B:$B,0),$AE$3+1)),""))</f>
        <v/>
      </c>
      <c r="G1357" s="20" t="str">
        <f>IF($A1357="","",_xlfn.XLOOKUP($A1357,HC!$A:$A,HC!$C:$C,""))</f>
        <v/>
      </c>
      <c r="H1357" s="20" t="str">
        <f t="shared" si="273"/>
        <v/>
      </c>
      <c r="I1357" s="19" t="str">
        <f t="shared" si="274"/>
        <v/>
      </c>
      <c r="J1357" s="19" t="str">
        <f>IF(OR($A1357="",$H1357=""),"",IF($H1357="Not in Web Tool","Unmatched",_xlfn.XLOOKUP($H1357,'RAW Data'!$E:$E,'RAW Data'!$F:$F,"Unmapped")))</f>
        <v/>
      </c>
      <c r="K1357" s="19" t="str">
        <f t="shared" si="275"/>
        <v/>
      </c>
      <c r="M1357" s="21" t="str">
        <f t="shared" si="276"/>
        <v/>
      </c>
      <c r="N1357" s="21" t="str">
        <f t="shared" si="277"/>
        <v/>
      </c>
      <c r="P1357" s="22"/>
      <c r="Q1357" s="23">
        <v>1353</v>
      </c>
      <c r="R1357" s="23" t="str">
        <f>IF($C$3="Live Paste",IF($P1357="","",$P1357&amp;""),IF($AD$3="","",INDEX('Extraction History'!$A$3:$DT$9102,$Q1357,$AD$3)&amp;""))</f>
        <v/>
      </c>
      <c r="S1357" s="23">
        <f t="shared" si="284"/>
        <v>8115</v>
      </c>
      <c r="T1357" s="23" t="str">
        <f t="shared" si="278"/>
        <v/>
      </c>
      <c r="U1357" s="23" t="str">
        <f t="shared" si="279"/>
        <v/>
      </c>
      <c r="V1357" s="24" t="str">
        <f t="shared" si="280"/>
        <v/>
      </c>
      <c r="W1357" s="23">
        <f t="shared" si="285"/>
        <v>8116</v>
      </c>
      <c r="X1357" s="23" t="str">
        <f t="shared" si="281"/>
        <v/>
      </c>
      <c r="Y1357" s="23" t="str">
        <f t="shared" si="282"/>
        <v/>
      </c>
      <c r="Z1357" s="23" t="str">
        <f t="shared" si="283"/>
        <v/>
      </c>
      <c r="AA1357" s="25" t="str">
        <f>IF($U1357="","",IF(COUNTIF(HC!$C:$C,$U1357)&gt;0,"Y",IF(COUNTIF($U$5:$U1357,$U1357)=1,"N","dup")))</f>
        <v/>
      </c>
    </row>
    <row r="1358" spans="1:27" x14ac:dyDescent="0.3">
      <c r="A1358" s="19" t="str">
        <f>IF(INDEX('Agents Shift'!$B:$B,ROW())="","",INDEX('Agents Shift'!$B:$B,ROW()))</f>
        <v/>
      </c>
      <c r="B1358" s="20" t="str">
        <f>IF($A1358="","",_xlfn.XLOOKUP($A1358,HC!$A:$A,HC!$B:$B,""))</f>
        <v/>
      </c>
      <c r="C1358" s="19" t="str">
        <f>IF($A1358="","",_xlfn.XLOOKUP($A1358,HC!$A:$A,HC!$E:$E,""))</f>
        <v/>
      </c>
      <c r="D1358" s="20" t="str">
        <f>IF($A1358="","",_xlfn.XLOOKUP($A1358,HC!$A:$A,HC!$D:$D,""))</f>
        <v/>
      </c>
      <c r="E1358" s="68" t="str">
        <f>IF(OR($A1358="",$AE$3=""),"",IFERROR(IF(ISBLANK(INDEX('Agents Shift'!$F:$S,MATCH($A1358,'Agents Shift'!$B:$B,0),$AE$3)),"",INDEX('Agents Shift'!$F:$S,MATCH($A1358,'Agents Shift'!$B:$B,0),$AE$3)),""))</f>
        <v/>
      </c>
      <c r="F1358" s="68" t="str">
        <f>IF(OR($A1358="",$AE$3=""),"",IFERROR(IF(ISBLANK(INDEX('Agents Shift'!$F:$S,MATCH($A1358,'Agents Shift'!$B:$B,0),$AE$3+1)),"",INDEX('Agents Shift'!$F:$S,MATCH($A1358,'Agents Shift'!$B:$B,0),$AE$3+1)),""))</f>
        <v/>
      </c>
      <c r="G1358" s="20" t="str">
        <f>IF($A1358="","",_xlfn.XLOOKUP($A1358,HC!$A:$A,HC!$C:$C,""))</f>
        <v/>
      </c>
      <c r="H1358" s="20" t="str">
        <f t="shared" si="273"/>
        <v/>
      </c>
      <c r="I1358" s="19" t="str">
        <f t="shared" si="274"/>
        <v/>
      </c>
      <c r="J1358" s="19" t="str">
        <f>IF(OR($A1358="",$H1358=""),"",IF($H1358="Not in Web Tool","Unmatched",_xlfn.XLOOKUP($H1358,'RAW Data'!$E:$E,'RAW Data'!$F:$F,"Unmapped")))</f>
        <v/>
      </c>
      <c r="K1358" s="19" t="str">
        <f t="shared" si="275"/>
        <v/>
      </c>
      <c r="M1358" s="21" t="str">
        <f t="shared" si="276"/>
        <v/>
      </c>
      <c r="N1358" s="21" t="str">
        <f t="shared" si="277"/>
        <v/>
      </c>
      <c r="P1358" s="22"/>
      <c r="Q1358" s="23">
        <v>1354</v>
      </c>
      <c r="R1358" s="23" t="str">
        <f>IF($C$3="Live Paste",IF($P1358="","",$P1358&amp;""),IF($AD$3="","",INDEX('Extraction History'!$A$3:$DT$9102,$Q1358,$AD$3)&amp;""))</f>
        <v/>
      </c>
      <c r="S1358" s="23">
        <f t="shared" si="284"/>
        <v>8121</v>
      </c>
      <c r="T1358" s="23" t="str">
        <f t="shared" si="278"/>
        <v/>
      </c>
      <c r="U1358" s="23" t="str">
        <f t="shared" si="279"/>
        <v/>
      </c>
      <c r="V1358" s="24" t="str">
        <f t="shared" si="280"/>
        <v/>
      </c>
      <c r="W1358" s="23">
        <f t="shared" si="285"/>
        <v>8122</v>
      </c>
      <c r="X1358" s="23" t="str">
        <f t="shared" si="281"/>
        <v/>
      </c>
      <c r="Y1358" s="23" t="str">
        <f t="shared" si="282"/>
        <v/>
      </c>
      <c r="Z1358" s="23" t="str">
        <f t="shared" si="283"/>
        <v/>
      </c>
      <c r="AA1358" s="25" t="str">
        <f>IF($U1358="","",IF(COUNTIF(HC!$C:$C,$U1358)&gt;0,"Y",IF(COUNTIF($U$5:$U1358,$U1358)=1,"N","dup")))</f>
        <v/>
      </c>
    </row>
    <row r="1359" spans="1:27" x14ac:dyDescent="0.3">
      <c r="A1359" s="19" t="str">
        <f>IF(INDEX('Agents Shift'!$B:$B,ROW())="","",INDEX('Agents Shift'!$B:$B,ROW()))</f>
        <v/>
      </c>
      <c r="B1359" s="20" t="str">
        <f>IF($A1359="","",_xlfn.XLOOKUP($A1359,HC!$A:$A,HC!$B:$B,""))</f>
        <v/>
      </c>
      <c r="C1359" s="19" t="str">
        <f>IF($A1359="","",_xlfn.XLOOKUP($A1359,HC!$A:$A,HC!$E:$E,""))</f>
        <v/>
      </c>
      <c r="D1359" s="20" t="str">
        <f>IF($A1359="","",_xlfn.XLOOKUP($A1359,HC!$A:$A,HC!$D:$D,""))</f>
        <v/>
      </c>
      <c r="E1359" s="68" t="str">
        <f>IF(OR($A1359="",$AE$3=""),"",IFERROR(IF(ISBLANK(INDEX('Agents Shift'!$F:$S,MATCH($A1359,'Agents Shift'!$B:$B,0),$AE$3)),"",INDEX('Agents Shift'!$F:$S,MATCH($A1359,'Agents Shift'!$B:$B,0),$AE$3)),""))</f>
        <v/>
      </c>
      <c r="F1359" s="68" t="str">
        <f>IF(OR($A1359="",$AE$3=""),"",IFERROR(IF(ISBLANK(INDEX('Agents Shift'!$F:$S,MATCH($A1359,'Agents Shift'!$B:$B,0),$AE$3+1)),"",INDEX('Agents Shift'!$F:$S,MATCH($A1359,'Agents Shift'!$B:$B,0),$AE$3+1)),""))</f>
        <v/>
      </c>
      <c r="G1359" s="20" t="str">
        <f>IF($A1359="","",_xlfn.XLOOKUP($A1359,HC!$A:$A,HC!$C:$C,""))</f>
        <v/>
      </c>
      <c r="H1359" s="20" t="str">
        <f t="shared" si="273"/>
        <v/>
      </c>
      <c r="I1359" s="19" t="str">
        <f t="shared" si="274"/>
        <v/>
      </c>
      <c r="J1359" s="19" t="str">
        <f>IF(OR($A1359="",$H1359=""),"",IF($H1359="Not in Web Tool","Unmatched",_xlfn.XLOOKUP($H1359,'RAW Data'!$E:$E,'RAW Data'!$F:$F,"Unmapped")))</f>
        <v/>
      </c>
      <c r="K1359" s="19" t="str">
        <f t="shared" si="275"/>
        <v/>
      </c>
      <c r="M1359" s="21" t="str">
        <f t="shared" si="276"/>
        <v/>
      </c>
      <c r="N1359" s="21" t="str">
        <f t="shared" si="277"/>
        <v/>
      </c>
      <c r="P1359" s="22"/>
      <c r="Q1359" s="23">
        <v>1355</v>
      </c>
      <c r="R1359" s="23" t="str">
        <f>IF($C$3="Live Paste",IF($P1359="","",$P1359&amp;""),IF($AD$3="","",INDEX('Extraction History'!$A$3:$DT$9102,$Q1359,$AD$3)&amp;""))</f>
        <v/>
      </c>
      <c r="S1359" s="23">
        <f t="shared" si="284"/>
        <v>8127</v>
      </c>
      <c r="T1359" s="23" t="str">
        <f t="shared" si="278"/>
        <v/>
      </c>
      <c r="U1359" s="23" t="str">
        <f t="shared" si="279"/>
        <v/>
      </c>
      <c r="V1359" s="24" t="str">
        <f t="shared" si="280"/>
        <v/>
      </c>
      <c r="W1359" s="23">
        <f t="shared" si="285"/>
        <v>8128</v>
      </c>
      <c r="X1359" s="23" t="str">
        <f t="shared" si="281"/>
        <v/>
      </c>
      <c r="Y1359" s="23" t="str">
        <f t="shared" si="282"/>
        <v/>
      </c>
      <c r="Z1359" s="23" t="str">
        <f t="shared" si="283"/>
        <v/>
      </c>
      <c r="AA1359" s="25" t="str">
        <f>IF($U1359="","",IF(COUNTIF(HC!$C:$C,$U1359)&gt;0,"Y",IF(COUNTIF($U$5:$U1359,$U1359)=1,"N","dup")))</f>
        <v/>
      </c>
    </row>
    <row r="1360" spans="1:27" x14ac:dyDescent="0.3">
      <c r="A1360" s="19" t="str">
        <f>IF(INDEX('Agents Shift'!$B:$B,ROW())="","",INDEX('Agents Shift'!$B:$B,ROW()))</f>
        <v/>
      </c>
      <c r="B1360" s="20" t="str">
        <f>IF($A1360="","",_xlfn.XLOOKUP($A1360,HC!$A:$A,HC!$B:$B,""))</f>
        <v/>
      </c>
      <c r="C1360" s="19" t="str">
        <f>IF($A1360="","",_xlfn.XLOOKUP($A1360,HC!$A:$A,HC!$E:$E,""))</f>
        <v/>
      </c>
      <c r="D1360" s="20" t="str">
        <f>IF($A1360="","",_xlfn.XLOOKUP($A1360,HC!$A:$A,HC!$D:$D,""))</f>
        <v/>
      </c>
      <c r="E1360" s="68" t="str">
        <f>IF(OR($A1360="",$AE$3=""),"",IFERROR(IF(ISBLANK(INDEX('Agents Shift'!$F:$S,MATCH($A1360,'Agents Shift'!$B:$B,0),$AE$3)),"",INDEX('Agents Shift'!$F:$S,MATCH($A1360,'Agents Shift'!$B:$B,0),$AE$3)),""))</f>
        <v/>
      </c>
      <c r="F1360" s="68" t="str">
        <f>IF(OR($A1360="",$AE$3=""),"",IFERROR(IF(ISBLANK(INDEX('Agents Shift'!$F:$S,MATCH($A1360,'Agents Shift'!$B:$B,0),$AE$3+1)),"",INDEX('Agents Shift'!$F:$S,MATCH($A1360,'Agents Shift'!$B:$B,0),$AE$3+1)),""))</f>
        <v/>
      </c>
      <c r="G1360" s="20" t="str">
        <f>IF($A1360="","",_xlfn.XLOOKUP($A1360,HC!$A:$A,HC!$C:$C,""))</f>
        <v/>
      </c>
      <c r="H1360" s="20" t="str">
        <f t="shared" si="273"/>
        <v/>
      </c>
      <c r="I1360" s="19" t="str">
        <f t="shared" si="274"/>
        <v/>
      </c>
      <c r="J1360" s="19" t="str">
        <f>IF(OR($A1360="",$H1360=""),"",IF($H1360="Not in Web Tool","Unmatched",_xlfn.XLOOKUP($H1360,'RAW Data'!$E:$E,'RAW Data'!$F:$F,"Unmapped")))</f>
        <v/>
      </c>
      <c r="K1360" s="19" t="str">
        <f t="shared" si="275"/>
        <v/>
      </c>
      <c r="M1360" s="21" t="str">
        <f t="shared" si="276"/>
        <v/>
      </c>
      <c r="N1360" s="21" t="str">
        <f t="shared" si="277"/>
        <v/>
      </c>
      <c r="P1360" s="22"/>
      <c r="Q1360" s="23">
        <v>1356</v>
      </c>
      <c r="R1360" s="23" t="str">
        <f>IF($C$3="Live Paste",IF($P1360="","",$P1360&amp;""),IF($AD$3="","",INDEX('Extraction History'!$A$3:$DT$9102,$Q1360,$AD$3)&amp;""))</f>
        <v/>
      </c>
      <c r="S1360" s="23">
        <f t="shared" si="284"/>
        <v>8133</v>
      </c>
      <c r="T1360" s="23" t="str">
        <f t="shared" si="278"/>
        <v/>
      </c>
      <c r="U1360" s="23" t="str">
        <f t="shared" si="279"/>
        <v/>
      </c>
      <c r="V1360" s="24" t="str">
        <f t="shared" si="280"/>
        <v/>
      </c>
      <c r="W1360" s="23">
        <f t="shared" si="285"/>
        <v>8134</v>
      </c>
      <c r="X1360" s="23" t="str">
        <f t="shared" si="281"/>
        <v/>
      </c>
      <c r="Y1360" s="23" t="str">
        <f t="shared" si="282"/>
        <v/>
      </c>
      <c r="Z1360" s="23" t="str">
        <f t="shared" si="283"/>
        <v/>
      </c>
      <c r="AA1360" s="25" t="str">
        <f>IF($U1360="","",IF(COUNTIF(HC!$C:$C,$U1360)&gt;0,"Y",IF(COUNTIF($U$5:$U1360,$U1360)=1,"N","dup")))</f>
        <v/>
      </c>
    </row>
    <row r="1361" spans="1:27" x14ac:dyDescent="0.3">
      <c r="A1361" s="19" t="str">
        <f>IF(INDEX('Agents Shift'!$B:$B,ROW())="","",INDEX('Agents Shift'!$B:$B,ROW()))</f>
        <v/>
      </c>
      <c r="B1361" s="20" t="str">
        <f>IF($A1361="","",_xlfn.XLOOKUP($A1361,HC!$A:$A,HC!$B:$B,""))</f>
        <v/>
      </c>
      <c r="C1361" s="19" t="str">
        <f>IF($A1361="","",_xlfn.XLOOKUP($A1361,HC!$A:$A,HC!$E:$E,""))</f>
        <v/>
      </c>
      <c r="D1361" s="20" t="str">
        <f>IF($A1361="","",_xlfn.XLOOKUP($A1361,HC!$A:$A,HC!$D:$D,""))</f>
        <v/>
      </c>
      <c r="E1361" s="68" t="str">
        <f>IF(OR($A1361="",$AE$3=""),"",IFERROR(IF(ISBLANK(INDEX('Agents Shift'!$F:$S,MATCH($A1361,'Agents Shift'!$B:$B,0),$AE$3)),"",INDEX('Agents Shift'!$F:$S,MATCH($A1361,'Agents Shift'!$B:$B,0),$AE$3)),""))</f>
        <v/>
      </c>
      <c r="F1361" s="68" t="str">
        <f>IF(OR($A1361="",$AE$3=""),"",IFERROR(IF(ISBLANK(INDEX('Agents Shift'!$F:$S,MATCH($A1361,'Agents Shift'!$B:$B,0),$AE$3+1)),"",INDEX('Agents Shift'!$F:$S,MATCH($A1361,'Agents Shift'!$B:$B,0),$AE$3+1)),""))</f>
        <v/>
      </c>
      <c r="G1361" s="20" t="str">
        <f>IF($A1361="","",_xlfn.XLOOKUP($A1361,HC!$A:$A,HC!$C:$C,""))</f>
        <v/>
      </c>
      <c r="H1361" s="20" t="str">
        <f t="shared" si="273"/>
        <v/>
      </c>
      <c r="I1361" s="19" t="str">
        <f t="shared" si="274"/>
        <v/>
      </c>
      <c r="J1361" s="19" t="str">
        <f>IF(OR($A1361="",$H1361=""),"",IF($H1361="Not in Web Tool","Unmatched",_xlfn.XLOOKUP($H1361,'RAW Data'!$E:$E,'RAW Data'!$F:$F,"Unmapped")))</f>
        <v/>
      </c>
      <c r="K1361" s="19" t="str">
        <f t="shared" si="275"/>
        <v/>
      </c>
      <c r="M1361" s="21" t="str">
        <f t="shared" si="276"/>
        <v/>
      </c>
      <c r="N1361" s="21" t="str">
        <f t="shared" si="277"/>
        <v/>
      </c>
      <c r="P1361" s="22"/>
      <c r="Q1361" s="23">
        <v>1357</v>
      </c>
      <c r="R1361" s="23" t="str">
        <f>IF($C$3="Live Paste",IF($P1361="","",$P1361&amp;""),IF($AD$3="","",INDEX('Extraction History'!$A$3:$DT$9102,$Q1361,$AD$3)&amp;""))</f>
        <v/>
      </c>
      <c r="S1361" s="23">
        <f t="shared" si="284"/>
        <v>8139</v>
      </c>
      <c r="T1361" s="23" t="str">
        <f t="shared" si="278"/>
        <v/>
      </c>
      <c r="U1361" s="23" t="str">
        <f t="shared" si="279"/>
        <v/>
      </c>
      <c r="V1361" s="24" t="str">
        <f t="shared" si="280"/>
        <v/>
      </c>
      <c r="W1361" s="23">
        <f t="shared" si="285"/>
        <v>8140</v>
      </c>
      <c r="X1361" s="23" t="str">
        <f t="shared" si="281"/>
        <v/>
      </c>
      <c r="Y1361" s="23" t="str">
        <f t="shared" si="282"/>
        <v/>
      </c>
      <c r="Z1361" s="23" t="str">
        <f t="shared" si="283"/>
        <v/>
      </c>
      <c r="AA1361" s="25" t="str">
        <f>IF($U1361="","",IF(COUNTIF(HC!$C:$C,$U1361)&gt;0,"Y",IF(COUNTIF($U$5:$U1361,$U1361)=1,"N","dup")))</f>
        <v/>
      </c>
    </row>
    <row r="1362" spans="1:27" x14ac:dyDescent="0.3">
      <c r="A1362" s="19" t="str">
        <f>IF(INDEX('Agents Shift'!$B:$B,ROW())="","",INDEX('Agents Shift'!$B:$B,ROW()))</f>
        <v/>
      </c>
      <c r="B1362" s="20" t="str">
        <f>IF($A1362="","",_xlfn.XLOOKUP($A1362,HC!$A:$A,HC!$B:$B,""))</f>
        <v/>
      </c>
      <c r="C1362" s="19" t="str">
        <f>IF($A1362="","",_xlfn.XLOOKUP($A1362,HC!$A:$A,HC!$E:$E,""))</f>
        <v/>
      </c>
      <c r="D1362" s="20" t="str">
        <f>IF($A1362="","",_xlfn.XLOOKUP($A1362,HC!$A:$A,HC!$D:$D,""))</f>
        <v/>
      </c>
      <c r="E1362" s="68" t="str">
        <f>IF(OR($A1362="",$AE$3=""),"",IFERROR(IF(ISBLANK(INDEX('Agents Shift'!$F:$S,MATCH($A1362,'Agents Shift'!$B:$B,0),$AE$3)),"",INDEX('Agents Shift'!$F:$S,MATCH($A1362,'Agents Shift'!$B:$B,0),$AE$3)),""))</f>
        <v/>
      </c>
      <c r="F1362" s="68" t="str">
        <f>IF(OR($A1362="",$AE$3=""),"",IFERROR(IF(ISBLANK(INDEX('Agents Shift'!$F:$S,MATCH($A1362,'Agents Shift'!$B:$B,0),$AE$3+1)),"",INDEX('Agents Shift'!$F:$S,MATCH($A1362,'Agents Shift'!$B:$B,0),$AE$3+1)),""))</f>
        <v/>
      </c>
      <c r="G1362" s="20" t="str">
        <f>IF($A1362="","",_xlfn.XLOOKUP($A1362,HC!$A:$A,HC!$C:$C,""))</f>
        <v/>
      </c>
      <c r="H1362" s="20" t="str">
        <f t="shared" si="273"/>
        <v/>
      </c>
      <c r="I1362" s="19" t="str">
        <f t="shared" si="274"/>
        <v/>
      </c>
      <c r="J1362" s="19" t="str">
        <f>IF(OR($A1362="",$H1362=""),"",IF($H1362="Not in Web Tool","Unmatched",_xlfn.XLOOKUP($H1362,'RAW Data'!$E:$E,'RAW Data'!$F:$F,"Unmapped")))</f>
        <v/>
      </c>
      <c r="K1362" s="19" t="str">
        <f t="shared" si="275"/>
        <v/>
      </c>
      <c r="M1362" s="21" t="str">
        <f t="shared" si="276"/>
        <v/>
      </c>
      <c r="N1362" s="21" t="str">
        <f t="shared" si="277"/>
        <v/>
      </c>
      <c r="P1362" s="22"/>
      <c r="Q1362" s="23">
        <v>1358</v>
      </c>
      <c r="R1362" s="23" t="str">
        <f>IF($C$3="Live Paste",IF($P1362="","",$P1362&amp;""),IF($AD$3="","",INDEX('Extraction History'!$A$3:$DT$9102,$Q1362,$AD$3)&amp;""))</f>
        <v/>
      </c>
      <c r="S1362" s="23">
        <f t="shared" si="284"/>
        <v>8145</v>
      </c>
      <c r="T1362" s="23" t="str">
        <f t="shared" si="278"/>
        <v/>
      </c>
      <c r="U1362" s="23" t="str">
        <f t="shared" si="279"/>
        <v/>
      </c>
      <c r="V1362" s="24" t="str">
        <f t="shared" si="280"/>
        <v/>
      </c>
      <c r="W1362" s="23">
        <f t="shared" si="285"/>
        <v>8146</v>
      </c>
      <c r="X1362" s="23" t="str">
        <f t="shared" si="281"/>
        <v/>
      </c>
      <c r="Y1362" s="23" t="str">
        <f t="shared" si="282"/>
        <v/>
      </c>
      <c r="Z1362" s="23" t="str">
        <f t="shared" si="283"/>
        <v/>
      </c>
      <c r="AA1362" s="25" t="str">
        <f>IF($U1362="","",IF(COUNTIF(HC!$C:$C,$U1362)&gt;0,"Y",IF(COUNTIF($U$5:$U1362,$U1362)=1,"N","dup")))</f>
        <v/>
      </c>
    </row>
    <row r="1363" spans="1:27" x14ac:dyDescent="0.3">
      <c r="A1363" s="19" t="str">
        <f>IF(INDEX('Agents Shift'!$B:$B,ROW())="","",INDEX('Agents Shift'!$B:$B,ROW()))</f>
        <v/>
      </c>
      <c r="B1363" s="20" t="str">
        <f>IF($A1363="","",_xlfn.XLOOKUP($A1363,HC!$A:$A,HC!$B:$B,""))</f>
        <v/>
      </c>
      <c r="C1363" s="19" t="str">
        <f>IF($A1363="","",_xlfn.XLOOKUP($A1363,HC!$A:$A,HC!$E:$E,""))</f>
        <v/>
      </c>
      <c r="D1363" s="20" t="str">
        <f>IF($A1363="","",_xlfn.XLOOKUP($A1363,HC!$A:$A,HC!$D:$D,""))</f>
        <v/>
      </c>
      <c r="E1363" s="68" t="str">
        <f>IF(OR($A1363="",$AE$3=""),"",IFERROR(IF(ISBLANK(INDEX('Agents Shift'!$F:$S,MATCH($A1363,'Agents Shift'!$B:$B,0),$AE$3)),"",INDEX('Agents Shift'!$F:$S,MATCH($A1363,'Agents Shift'!$B:$B,0),$AE$3)),""))</f>
        <v/>
      </c>
      <c r="F1363" s="68" t="str">
        <f>IF(OR($A1363="",$AE$3=""),"",IFERROR(IF(ISBLANK(INDEX('Agents Shift'!$F:$S,MATCH($A1363,'Agents Shift'!$B:$B,0),$AE$3+1)),"",INDEX('Agents Shift'!$F:$S,MATCH($A1363,'Agents Shift'!$B:$B,0),$AE$3+1)),""))</f>
        <v/>
      </c>
      <c r="G1363" s="20" t="str">
        <f>IF($A1363="","",_xlfn.XLOOKUP($A1363,HC!$A:$A,HC!$C:$C,""))</f>
        <v/>
      </c>
      <c r="H1363" s="20" t="str">
        <f t="shared" si="273"/>
        <v/>
      </c>
      <c r="I1363" s="19" t="str">
        <f t="shared" si="274"/>
        <v/>
      </c>
      <c r="J1363" s="19" t="str">
        <f>IF(OR($A1363="",$H1363=""),"",IF($H1363="Not in Web Tool","Unmatched",_xlfn.XLOOKUP($H1363,'RAW Data'!$E:$E,'RAW Data'!$F:$F,"Unmapped")))</f>
        <v/>
      </c>
      <c r="K1363" s="19" t="str">
        <f t="shared" si="275"/>
        <v/>
      </c>
      <c r="M1363" s="21" t="str">
        <f t="shared" si="276"/>
        <v/>
      </c>
      <c r="N1363" s="21" t="str">
        <f t="shared" si="277"/>
        <v/>
      </c>
      <c r="P1363" s="22"/>
      <c r="Q1363" s="23">
        <v>1359</v>
      </c>
      <c r="R1363" s="23" t="str">
        <f>IF($C$3="Live Paste",IF($P1363="","",$P1363&amp;""),IF($AD$3="","",INDEX('Extraction History'!$A$3:$DT$9102,$Q1363,$AD$3)&amp;""))</f>
        <v/>
      </c>
      <c r="S1363" s="23">
        <f t="shared" si="284"/>
        <v>8151</v>
      </c>
      <c r="T1363" s="23" t="str">
        <f t="shared" si="278"/>
        <v/>
      </c>
      <c r="U1363" s="23" t="str">
        <f t="shared" si="279"/>
        <v/>
      </c>
      <c r="V1363" s="24" t="str">
        <f t="shared" si="280"/>
        <v/>
      </c>
      <c r="W1363" s="23">
        <f t="shared" si="285"/>
        <v>8152</v>
      </c>
      <c r="X1363" s="23" t="str">
        <f t="shared" si="281"/>
        <v/>
      </c>
      <c r="Y1363" s="23" t="str">
        <f t="shared" si="282"/>
        <v/>
      </c>
      <c r="Z1363" s="23" t="str">
        <f t="shared" si="283"/>
        <v/>
      </c>
      <c r="AA1363" s="25" t="str">
        <f>IF($U1363="","",IF(COUNTIF(HC!$C:$C,$U1363)&gt;0,"Y",IF(COUNTIF($U$5:$U1363,$U1363)=1,"N","dup")))</f>
        <v/>
      </c>
    </row>
    <row r="1364" spans="1:27" x14ac:dyDescent="0.3">
      <c r="A1364" s="19" t="str">
        <f>IF(INDEX('Agents Shift'!$B:$B,ROW())="","",INDEX('Agents Shift'!$B:$B,ROW()))</f>
        <v/>
      </c>
      <c r="B1364" s="20" t="str">
        <f>IF($A1364="","",_xlfn.XLOOKUP($A1364,HC!$A:$A,HC!$B:$B,""))</f>
        <v/>
      </c>
      <c r="C1364" s="19" t="str">
        <f>IF($A1364="","",_xlfn.XLOOKUP($A1364,HC!$A:$A,HC!$E:$E,""))</f>
        <v/>
      </c>
      <c r="D1364" s="20" t="str">
        <f>IF($A1364="","",_xlfn.XLOOKUP($A1364,HC!$A:$A,HC!$D:$D,""))</f>
        <v/>
      </c>
      <c r="E1364" s="68" t="str">
        <f>IF(OR($A1364="",$AE$3=""),"",IFERROR(IF(ISBLANK(INDEX('Agents Shift'!$F:$S,MATCH($A1364,'Agents Shift'!$B:$B,0),$AE$3)),"",INDEX('Agents Shift'!$F:$S,MATCH($A1364,'Agents Shift'!$B:$B,0),$AE$3)),""))</f>
        <v/>
      </c>
      <c r="F1364" s="68" t="str">
        <f>IF(OR($A1364="",$AE$3=""),"",IFERROR(IF(ISBLANK(INDEX('Agents Shift'!$F:$S,MATCH($A1364,'Agents Shift'!$B:$B,0),$AE$3+1)),"",INDEX('Agents Shift'!$F:$S,MATCH($A1364,'Agents Shift'!$B:$B,0),$AE$3+1)),""))</f>
        <v/>
      </c>
      <c r="G1364" s="20" t="str">
        <f>IF($A1364="","",_xlfn.XLOOKUP($A1364,HC!$A:$A,HC!$C:$C,""))</f>
        <v/>
      </c>
      <c r="H1364" s="20" t="str">
        <f t="shared" si="273"/>
        <v/>
      </c>
      <c r="I1364" s="19" t="str">
        <f t="shared" si="274"/>
        <v/>
      </c>
      <c r="J1364" s="19" t="str">
        <f>IF(OR($A1364="",$H1364=""),"",IF($H1364="Not in Web Tool","Unmatched",_xlfn.XLOOKUP($H1364,'RAW Data'!$E:$E,'RAW Data'!$F:$F,"Unmapped")))</f>
        <v/>
      </c>
      <c r="K1364" s="19" t="str">
        <f t="shared" si="275"/>
        <v/>
      </c>
      <c r="M1364" s="21" t="str">
        <f t="shared" si="276"/>
        <v/>
      </c>
      <c r="N1364" s="21" t="str">
        <f t="shared" si="277"/>
        <v/>
      </c>
      <c r="P1364" s="22"/>
      <c r="Q1364" s="23">
        <v>1360</v>
      </c>
      <c r="R1364" s="23" t="str">
        <f>IF($C$3="Live Paste",IF($P1364="","",$P1364&amp;""),IF($AD$3="","",INDEX('Extraction History'!$A$3:$DT$9102,$Q1364,$AD$3)&amp;""))</f>
        <v/>
      </c>
      <c r="S1364" s="23">
        <f t="shared" si="284"/>
        <v>8157</v>
      </c>
      <c r="T1364" s="23" t="str">
        <f t="shared" si="278"/>
        <v/>
      </c>
      <c r="U1364" s="23" t="str">
        <f t="shared" si="279"/>
        <v/>
      </c>
      <c r="V1364" s="24" t="str">
        <f t="shared" si="280"/>
        <v/>
      </c>
      <c r="W1364" s="23">
        <f t="shared" si="285"/>
        <v>8158</v>
      </c>
      <c r="X1364" s="23" t="str">
        <f t="shared" si="281"/>
        <v/>
      </c>
      <c r="Y1364" s="23" t="str">
        <f t="shared" si="282"/>
        <v/>
      </c>
      <c r="Z1364" s="23" t="str">
        <f t="shared" si="283"/>
        <v/>
      </c>
      <c r="AA1364" s="25" t="str">
        <f>IF($U1364="","",IF(COUNTIF(HC!$C:$C,$U1364)&gt;0,"Y",IF(COUNTIF($U$5:$U1364,$U1364)=1,"N","dup")))</f>
        <v/>
      </c>
    </row>
    <row r="1365" spans="1:27" x14ac:dyDescent="0.3">
      <c r="A1365" s="19" t="str">
        <f>IF(INDEX('Agents Shift'!$B:$B,ROW())="","",INDEX('Agents Shift'!$B:$B,ROW()))</f>
        <v/>
      </c>
      <c r="B1365" s="20" t="str">
        <f>IF($A1365="","",_xlfn.XLOOKUP($A1365,HC!$A:$A,HC!$B:$B,""))</f>
        <v/>
      </c>
      <c r="C1365" s="19" t="str">
        <f>IF($A1365="","",_xlfn.XLOOKUP($A1365,HC!$A:$A,HC!$E:$E,""))</f>
        <v/>
      </c>
      <c r="D1365" s="20" t="str">
        <f>IF($A1365="","",_xlfn.XLOOKUP($A1365,HC!$A:$A,HC!$D:$D,""))</f>
        <v/>
      </c>
      <c r="E1365" s="68" t="str">
        <f>IF(OR($A1365="",$AE$3=""),"",IFERROR(IF(ISBLANK(INDEX('Agents Shift'!$F:$S,MATCH($A1365,'Agents Shift'!$B:$B,0),$AE$3)),"",INDEX('Agents Shift'!$F:$S,MATCH($A1365,'Agents Shift'!$B:$B,0),$AE$3)),""))</f>
        <v/>
      </c>
      <c r="F1365" s="68" t="str">
        <f>IF(OR($A1365="",$AE$3=""),"",IFERROR(IF(ISBLANK(INDEX('Agents Shift'!$F:$S,MATCH($A1365,'Agents Shift'!$B:$B,0),$AE$3+1)),"",INDEX('Agents Shift'!$F:$S,MATCH($A1365,'Agents Shift'!$B:$B,0),$AE$3+1)),""))</f>
        <v/>
      </c>
      <c r="G1365" s="20" t="str">
        <f>IF($A1365="","",_xlfn.XLOOKUP($A1365,HC!$A:$A,HC!$C:$C,""))</f>
        <v/>
      </c>
      <c r="H1365" s="20" t="str">
        <f t="shared" si="273"/>
        <v/>
      </c>
      <c r="I1365" s="19" t="str">
        <f t="shared" si="274"/>
        <v/>
      </c>
      <c r="J1365" s="19" t="str">
        <f>IF(OR($A1365="",$H1365=""),"",IF($H1365="Not in Web Tool","Unmatched",_xlfn.XLOOKUP($H1365,'RAW Data'!$E:$E,'RAW Data'!$F:$F,"Unmapped")))</f>
        <v/>
      </c>
      <c r="K1365" s="19" t="str">
        <f t="shared" si="275"/>
        <v/>
      </c>
      <c r="M1365" s="21" t="str">
        <f t="shared" si="276"/>
        <v/>
      </c>
      <c r="N1365" s="21" t="str">
        <f t="shared" si="277"/>
        <v/>
      </c>
      <c r="P1365" s="22"/>
      <c r="Q1365" s="23">
        <v>1361</v>
      </c>
      <c r="R1365" s="23" t="str">
        <f>IF($C$3="Live Paste",IF($P1365="","",$P1365&amp;""),IF($AD$3="","",INDEX('Extraction History'!$A$3:$DT$9102,$Q1365,$AD$3)&amp;""))</f>
        <v/>
      </c>
      <c r="S1365" s="23">
        <f t="shared" si="284"/>
        <v>8163</v>
      </c>
      <c r="T1365" s="23" t="str">
        <f t="shared" si="278"/>
        <v/>
      </c>
      <c r="U1365" s="23" t="str">
        <f t="shared" si="279"/>
        <v/>
      </c>
      <c r="V1365" s="24" t="str">
        <f t="shared" si="280"/>
        <v/>
      </c>
      <c r="W1365" s="23">
        <f t="shared" si="285"/>
        <v>8164</v>
      </c>
      <c r="X1365" s="23" t="str">
        <f t="shared" si="281"/>
        <v/>
      </c>
      <c r="Y1365" s="23" t="str">
        <f t="shared" si="282"/>
        <v/>
      </c>
      <c r="Z1365" s="23" t="str">
        <f t="shared" si="283"/>
        <v/>
      </c>
      <c r="AA1365" s="25" t="str">
        <f>IF($U1365="","",IF(COUNTIF(HC!$C:$C,$U1365)&gt;0,"Y",IF(COUNTIF($U$5:$U1365,$U1365)=1,"N","dup")))</f>
        <v/>
      </c>
    </row>
    <row r="1366" spans="1:27" x14ac:dyDescent="0.3">
      <c r="A1366" s="19" t="str">
        <f>IF(INDEX('Agents Shift'!$B:$B,ROW())="","",INDEX('Agents Shift'!$B:$B,ROW()))</f>
        <v/>
      </c>
      <c r="B1366" s="20" t="str">
        <f>IF($A1366="","",_xlfn.XLOOKUP($A1366,HC!$A:$A,HC!$B:$B,""))</f>
        <v/>
      </c>
      <c r="C1366" s="19" t="str">
        <f>IF($A1366="","",_xlfn.XLOOKUP($A1366,HC!$A:$A,HC!$E:$E,""))</f>
        <v/>
      </c>
      <c r="D1366" s="20" t="str">
        <f>IF($A1366="","",_xlfn.XLOOKUP($A1366,HC!$A:$A,HC!$D:$D,""))</f>
        <v/>
      </c>
      <c r="E1366" s="68" t="str">
        <f>IF(OR($A1366="",$AE$3=""),"",IFERROR(IF(ISBLANK(INDEX('Agents Shift'!$F:$S,MATCH($A1366,'Agents Shift'!$B:$B,0),$AE$3)),"",INDEX('Agents Shift'!$F:$S,MATCH($A1366,'Agents Shift'!$B:$B,0),$AE$3)),""))</f>
        <v/>
      </c>
      <c r="F1366" s="68" t="str">
        <f>IF(OR($A1366="",$AE$3=""),"",IFERROR(IF(ISBLANK(INDEX('Agents Shift'!$F:$S,MATCH($A1366,'Agents Shift'!$B:$B,0),$AE$3+1)),"",INDEX('Agents Shift'!$F:$S,MATCH($A1366,'Agents Shift'!$B:$B,0),$AE$3+1)),""))</f>
        <v/>
      </c>
      <c r="G1366" s="20" t="str">
        <f>IF($A1366="","",_xlfn.XLOOKUP($A1366,HC!$A:$A,HC!$C:$C,""))</f>
        <v/>
      </c>
      <c r="H1366" s="20" t="str">
        <f t="shared" si="273"/>
        <v/>
      </c>
      <c r="I1366" s="19" t="str">
        <f t="shared" si="274"/>
        <v/>
      </c>
      <c r="J1366" s="19" t="str">
        <f>IF(OR($A1366="",$H1366=""),"",IF($H1366="Not in Web Tool","Unmatched",_xlfn.XLOOKUP($H1366,'RAW Data'!$E:$E,'RAW Data'!$F:$F,"Unmapped")))</f>
        <v/>
      </c>
      <c r="K1366" s="19" t="str">
        <f t="shared" si="275"/>
        <v/>
      </c>
      <c r="M1366" s="21" t="str">
        <f t="shared" si="276"/>
        <v/>
      </c>
      <c r="N1366" s="21" t="str">
        <f t="shared" si="277"/>
        <v/>
      </c>
      <c r="P1366" s="22"/>
      <c r="Q1366" s="23">
        <v>1362</v>
      </c>
      <c r="R1366" s="23" t="str">
        <f>IF($C$3="Live Paste",IF($P1366="","",$P1366&amp;""),IF($AD$3="","",INDEX('Extraction History'!$A$3:$DT$9102,$Q1366,$AD$3)&amp;""))</f>
        <v/>
      </c>
      <c r="S1366" s="23">
        <f t="shared" si="284"/>
        <v>8169</v>
      </c>
      <c r="T1366" s="23" t="str">
        <f t="shared" si="278"/>
        <v/>
      </c>
      <c r="U1366" s="23" t="str">
        <f t="shared" si="279"/>
        <v/>
      </c>
      <c r="V1366" s="24" t="str">
        <f t="shared" si="280"/>
        <v/>
      </c>
      <c r="W1366" s="23">
        <f t="shared" si="285"/>
        <v>8170</v>
      </c>
      <c r="X1366" s="23" t="str">
        <f t="shared" si="281"/>
        <v/>
      </c>
      <c r="Y1366" s="23" t="str">
        <f t="shared" si="282"/>
        <v/>
      </c>
      <c r="Z1366" s="23" t="str">
        <f t="shared" si="283"/>
        <v/>
      </c>
      <c r="AA1366" s="25" t="str">
        <f>IF($U1366="","",IF(COUNTIF(HC!$C:$C,$U1366)&gt;0,"Y",IF(COUNTIF($U$5:$U1366,$U1366)=1,"N","dup")))</f>
        <v/>
      </c>
    </row>
    <row r="1367" spans="1:27" x14ac:dyDescent="0.3">
      <c r="A1367" s="19" t="str">
        <f>IF(INDEX('Agents Shift'!$B:$B,ROW())="","",INDEX('Agents Shift'!$B:$B,ROW()))</f>
        <v/>
      </c>
      <c r="B1367" s="20" t="str">
        <f>IF($A1367="","",_xlfn.XLOOKUP($A1367,HC!$A:$A,HC!$B:$B,""))</f>
        <v/>
      </c>
      <c r="C1367" s="19" t="str">
        <f>IF($A1367="","",_xlfn.XLOOKUP($A1367,HC!$A:$A,HC!$E:$E,""))</f>
        <v/>
      </c>
      <c r="D1367" s="20" t="str">
        <f>IF($A1367="","",_xlfn.XLOOKUP($A1367,HC!$A:$A,HC!$D:$D,""))</f>
        <v/>
      </c>
      <c r="E1367" s="68" t="str">
        <f>IF(OR($A1367="",$AE$3=""),"",IFERROR(IF(ISBLANK(INDEX('Agents Shift'!$F:$S,MATCH($A1367,'Agents Shift'!$B:$B,0),$AE$3)),"",INDEX('Agents Shift'!$F:$S,MATCH($A1367,'Agents Shift'!$B:$B,0),$AE$3)),""))</f>
        <v/>
      </c>
      <c r="F1367" s="68" t="str">
        <f>IF(OR($A1367="",$AE$3=""),"",IFERROR(IF(ISBLANK(INDEX('Agents Shift'!$F:$S,MATCH($A1367,'Agents Shift'!$B:$B,0),$AE$3+1)),"",INDEX('Agents Shift'!$F:$S,MATCH($A1367,'Agents Shift'!$B:$B,0),$AE$3+1)),""))</f>
        <v/>
      </c>
      <c r="G1367" s="20" t="str">
        <f>IF($A1367="","",_xlfn.XLOOKUP($A1367,HC!$A:$A,HC!$C:$C,""))</f>
        <v/>
      </c>
      <c r="H1367" s="20" t="str">
        <f t="shared" si="273"/>
        <v/>
      </c>
      <c r="I1367" s="19" t="str">
        <f t="shared" si="274"/>
        <v/>
      </c>
      <c r="J1367" s="19" t="str">
        <f>IF(OR($A1367="",$H1367=""),"",IF($H1367="Not in Web Tool","Unmatched",_xlfn.XLOOKUP($H1367,'RAW Data'!$E:$E,'RAW Data'!$F:$F,"Unmapped")))</f>
        <v/>
      </c>
      <c r="K1367" s="19" t="str">
        <f t="shared" si="275"/>
        <v/>
      </c>
      <c r="M1367" s="21" t="str">
        <f t="shared" si="276"/>
        <v/>
      </c>
      <c r="N1367" s="21" t="str">
        <f t="shared" si="277"/>
        <v/>
      </c>
      <c r="P1367" s="22"/>
      <c r="Q1367" s="23">
        <v>1363</v>
      </c>
      <c r="R1367" s="23" t="str">
        <f>IF($C$3="Live Paste",IF($P1367="","",$P1367&amp;""),IF($AD$3="","",INDEX('Extraction History'!$A$3:$DT$9102,$Q1367,$AD$3)&amp;""))</f>
        <v/>
      </c>
      <c r="S1367" s="23">
        <f t="shared" si="284"/>
        <v>8175</v>
      </c>
      <c r="T1367" s="23" t="str">
        <f t="shared" si="278"/>
        <v/>
      </c>
      <c r="U1367" s="23" t="str">
        <f t="shared" si="279"/>
        <v/>
      </c>
      <c r="V1367" s="24" t="str">
        <f t="shared" si="280"/>
        <v/>
      </c>
      <c r="W1367" s="23">
        <f t="shared" si="285"/>
        <v>8176</v>
      </c>
      <c r="X1367" s="23" t="str">
        <f t="shared" si="281"/>
        <v/>
      </c>
      <c r="Y1367" s="23" t="str">
        <f t="shared" si="282"/>
        <v/>
      </c>
      <c r="Z1367" s="23" t="str">
        <f t="shared" si="283"/>
        <v/>
      </c>
      <c r="AA1367" s="25" t="str">
        <f>IF($U1367="","",IF(COUNTIF(HC!$C:$C,$U1367)&gt;0,"Y",IF(COUNTIF($U$5:$U1367,$U1367)=1,"N","dup")))</f>
        <v/>
      </c>
    </row>
    <row r="1368" spans="1:27" x14ac:dyDescent="0.3">
      <c r="A1368" s="19" t="str">
        <f>IF(INDEX('Agents Shift'!$B:$B,ROW())="","",INDEX('Agents Shift'!$B:$B,ROW()))</f>
        <v/>
      </c>
      <c r="B1368" s="20" t="str">
        <f>IF($A1368="","",_xlfn.XLOOKUP($A1368,HC!$A:$A,HC!$B:$B,""))</f>
        <v/>
      </c>
      <c r="C1368" s="19" t="str">
        <f>IF($A1368="","",_xlfn.XLOOKUP($A1368,HC!$A:$A,HC!$E:$E,""))</f>
        <v/>
      </c>
      <c r="D1368" s="20" t="str">
        <f>IF($A1368="","",_xlfn.XLOOKUP($A1368,HC!$A:$A,HC!$D:$D,""))</f>
        <v/>
      </c>
      <c r="E1368" s="68" t="str">
        <f>IF(OR($A1368="",$AE$3=""),"",IFERROR(IF(ISBLANK(INDEX('Agents Shift'!$F:$S,MATCH($A1368,'Agents Shift'!$B:$B,0),$AE$3)),"",INDEX('Agents Shift'!$F:$S,MATCH($A1368,'Agents Shift'!$B:$B,0),$AE$3)),""))</f>
        <v/>
      </c>
      <c r="F1368" s="68" t="str">
        <f>IF(OR($A1368="",$AE$3=""),"",IFERROR(IF(ISBLANK(INDEX('Agents Shift'!$F:$S,MATCH($A1368,'Agents Shift'!$B:$B,0),$AE$3+1)),"",INDEX('Agents Shift'!$F:$S,MATCH($A1368,'Agents Shift'!$B:$B,0),$AE$3+1)),""))</f>
        <v/>
      </c>
      <c r="G1368" s="20" t="str">
        <f>IF($A1368="","",_xlfn.XLOOKUP($A1368,HC!$A:$A,HC!$C:$C,""))</f>
        <v/>
      </c>
      <c r="H1368" s="20" t="str">
        <f t="shared" si="273"/>
        <v/>
      </c>
      <c r="I1368" s="19" t="str">
        <f t="shared" si="274"/>
        <v/>
      </c>
      <c r="J1368" s="19" t="str">
        <f>IF(OR($A1368="",$H1368=""),"",IF($H1368="Not in Web Tool","Unmatched",_xlfn.XLOOKUP($H1368,'RAW Data'!$E:$E,'RAW Data'!$F:$F,"Unmapped")))</f>
        <v/>
      </c>
      <c r="K1368" s="19" t="str">
        <f t="shared" si="275"/>
        <v/>
      </c>
      <c r="M1368" s="21" t="str">
        <f t="shared" si="276"/>
        <v/>
      </c>
      <c r="N1368" s="21" t="str">
        <f t="shared" si="277"/>
        <v/>
      </c>
      <c r="P1368" s="22"/>
      <c r="Q1368" s="23">
        <v>1364</v>
      </c>
      <c r="R1368" s="23" t="str">
        <f>IF($C$3="Live Paste",IF($P1368="","",$P1368&amp;""),IF($AD$3="","",INDEX('Extraction History'!$A$3:$DT$9102,$Q1368,$AD$3)&amp;""))</f>
        <v/>
      </c>
      <c r="S1368" s="23">
        <f t="shared" si="284"/>
        <v>8181</v>
      </c>
      <c r="T1368" s="23" t="str">
        <f t="shared" si="278"/>
        <v/>
      </c>
      <c r="U1368" s="23" t="str">
        <f t="shared" si="279"/>
        <v/>
      </c>
      <c r="V1368" s="24" t="str">
        <f t="shared" si="280"/>
        <v/>
      </c>
      <c r="W1368" s="23">
        <f t="shared" si="285"/>
        <v>8182</v>
      </c>
      <c r="X1368" s="23" t="str">
        <f t="shared" si="281"/>
        <v/>
      </c>
      <c r="Y1368" s="23" t="str">
        <f t="shared" si="282"/>
        <v/>
      </c>
      <c r="Z1368" s="23" t="str">
        <f t="shared" si="283"/>
        <v/>
      </c>
      <c r="AA1368" s="25" t="str">
        <f>IF($U1368="","",IF(COUNTIF(HC!$C:$C,$U1368)&gt;0,"Y",IF(COUNTIF($U$5:$U1368,$U1368)=1,"N","dup")))</f>
        <v/>
      </c>
    </row>
    <row r="1369" spans="1:27" x14ac:dyDescent="0.3">
      <c r="A1369" s="19" t="str">
        <f>IF(INDEX('Agents Shift'!$B:$B,ROW())="","",INDEX('Agents Shift'!$B:$B,ROW()))</f>
        <v/>
      </c>
      <c r="B1369" s="20" t="str">
        <f>IF($A1369="","",_xlfn.XLOOKUP($A1369,HC!$A:$A,HC!$B:$B,""))</f>
        <v/>
      </c>
      <c r="C1369" s="19" t="str">
        <f>IF($A1369="","",_xlfn.XLOOKUP($A1369,HC!$A:$A,HC!$E:$E,""))</f>
        <v/>
      </c>
      <c r="D1369" s="20" t="str">
        <f>IF($A1369="","",_xlfn.XLOOKUP($A1369,HC!$A:$A,HC!$D:$D,""))</f>
        <v/>
      </c>
      <c r="E1369" s="68" t="str">
        <f>IF(OR($A1369="",$AE$3=""),"",IFERROR(IF(ISBLANK(INDEX('Agents Shift'!$F:$S,MATCH($A1369,'Agents Shift'!$B:$B,0),$AE$3)),"",INDEX('Agents Shift'!$F:$S,MATCH($A1369,'Agents Shift'!$B:$B,0),$AE$3)),""))</f>
        <v/>
      </c>
      <c r="F1369" s="68" t="str">
        <f>IF(OR($A1369="",$AE$3=""),"",IFERROR(IF(ISBLANK(INDEX('Agents Shift'!$F:$S,MATCH($A1369,'Agents Shift'!$B:$B,0),$AE$3+1)),"",INDEX('Agents Shift'!$F:$S,MATCH($A1369,'Agents Shift'!$B:$B,0),$AE$3+1)),""))</f>
        <v/>
      </c>
      <c r="G1369" s="20" t="str">
        <f>IF($A1369="","",_xlfn.XLOOKUP($A1369,HC!$A:$A,HC!$C:$C,""))</f>
        <v/>
      </c>
      <c r="H1369" s="20" t="str">
        <f t="shared" si="273"/>
        <v/>
      </c>
      <c r="I1369" s="19" t="str">
        <f t="shared" si="274"/>
        <v/>
      </c>
      <c r="J1369" s="19" t="str">
        <f>IF(OR($A1369="",$H1369=""),"",IF($H1369="Not in Web Tool","Unmatched",_xlfn.XLOOKUP($H1369,'RAW Data'!$E:$E,'RAW Data'!$F:$F,"Unmapped")))</f>
        <v/>
      </c>
      <c r="K1369" s="19" t="str">
        <f t="shared" si="275"/>
        <v/>
      </c>
      <c r="M1369" s="21" t="str">
        <f t="shared" si="276"/>
        <v/>
      </c>
      <c r="N1369" s="21" t="str">
        <f t="shared" si="277"/>
        <v/>
      </c>
      <c r="P1369" s="22"/>
      <c r="Q1369" s="23">
        <v>1365</v>
      </c>
      <c r="R1369" s="23" t="str">
        <f>IF($C$3="Live Paste",IF($P1369="","",$P1369&amp;""),IF($AD$3="","",INDEX('Extraction History'!$A$3:$DT$9102,$Q1369,$AD$3)&amp;""))</f>
        <v/>
      </c>
      <c r="S1369" s="23">
        <f t="shared" si="284"/>
        <v>8187</v>
      </c>
      <c r="T1369" s="23" t="str">
        <f t="shared" si="278"/>
        <v/>
      </c>
      <c r="U1369" s="23" t="str">
        <f t="shared" si="279"/>
        <v/>
      </c>
      <c r="V1369" s="24" t="str">
        <f t="shared" si="280"/>
        <v/>
      </c>
      <c r="W1369" s="23">
        <f t="shared" si="285"/>
        <v>8188</v>
      </c>
      <c r="X1369" s="23" t="str">
        <f t="shared" si="281"/>
        <v/>
      </c>
      <c r="Y1369" s="23" t="str">
        <f t="shared" si="282"/>
        <v/>
      </c>
      <c r="Z1369" s="23" t="str">
        <f t="shared" si="283"/>
        <v/>
      </c>
      <c r="AA1369" s="25" t="str">
        <f>IF($U1369="","",IF(COUNTIF(HC!$C:$C,$U1369)&gt;0,"Y",IF(COUNTIF($U$5:$U1369,$U1369)=1,"N","dup")))</f>
        <v/>
      </c>
    </row>
    <row r="1370" spans="1:27" x14ac:dyDescent="0.3">
      <c r="A1370" s="19" t="str">
        <f>IF(INDEX('Agents Shift'!$B:$B,ROW())="","",INDEX('Agents Shift'!$B:$B,ROW()))</f>
        <v/>
      </c>
      <c r="B1370" s="20" t="str">
        <f>IF($A1370="","",_xlfn.XLOOKUP($A1370,HC!$A:$A,HC!$B:$B,""))</f>
        <v/>
      </c>
      <c r="C1370" s="19" t="str">
        <f>IF($A1370="","",_xlfn.XLOOKUP($A1370,HC!$A:$A,HC!$E:$E,""))</f>
        <v/>
      </c>
      <c r="D1370" s="20" t="str">
        <f>IF($A1370="","",_xlfn.XLOOKUP($A1370,HC!$A:$A,HC!$D:$D,""))</f>
        <v/>
      </c>
      <c r="E1370" s="68" t="str">
        <f>IF(OR($A1370="",$AE$3=""),"",IFERROR(IF(ISBLANK(INDEX('Agents Shift'!$F:$S,MATCH($A1370,'Agents Shift'!$B:$B,0),$AE$3)),"",INDEX('Agents Shift'!$F:$S,MATCH($A1370,'Agents Shift'!$B:$B,0),$AE$3)),""))</f>
        <v/>
      </c>
      <c r="F1370" s="68" t="str">
        <f>IF(OR($A1370="",$AE$3=""),"",IFERROR(IF(ISBLANK(INDEX('Agents Shift'!$F:$S,MATCH($A1370,'Agents Shift'!$B:$B,0),$AE$3+1)),"",INDEX('Agents Shift'!$F:$S,MATCH($A1370,'Agents Shift'!$B:$B,0),$AE$3+1)),""))</f>
        <v/>
      </c>
      <c r="G1370" s="20" t="str">
        <f>IF($A1370="","",_xlfn.XLOOKUP($A1370,HC!$A:$A,HC!$C:$C,""))</f>
        <v/>
      </c>
      <c r="H1370" s="20" t="str">
        <f t="shared" si="273"/>
        <v/>
      </c>
      <c r="I1370" s="19" t="str">
        <f t="shared" si="274"/>
        <v/>
      </c>
      <c r="J1370" s="19" t="str">
        <f>IF(OR($A1370="",$H1370=""),"",IF($H1370="Not in Web Tool","Unmatched",_xlfn.XLOOKUP($H1370,'RAW Data'!$E:$E,'RAW Data'!$F:$F,"Unmapped")))</f>
        <v/>
      </c>
      <c r="K1370" s="19" t="str">
        <f t="shared" si="275"/>
        <v/>
      </c>
      <c r="M1370" s="21" t="str">
        <f t="shared" si="276"/>
        <v/>
      </c>
      <c r="N1370" s="21" t="str">
        <f t="shared" si="277"/>
        <v/>
      </c>
      <c r="P1370" s="22"/>
      <c r="Q1370" s="23">
        <v>1366</v>
      </c>
      <c r="R1370" s="23" t="str">
        <f>IF($C$3="Live Paste",IF($P1370="","",$P1370&amp;""),IF($AD$3="","",INDEX('Extraction History'!$A$3:$DT$9102,$Q1370,$AD$3)&amp;""))</f>
        <v/>
      </c>
      <c r="S1370" s="23">
        <f t="shared" si="284"/>
        <v>8193</v>
      </c>
      <c r="T1370" s="23" t="str">
        <f t="shared" si="278"/>
        <v/>
      </c>
      <c r="U1370" s="23" t="str">
        <f t="shared" si="279"/>
        <v/>
      </c>
      <c r="V1370" s="24" t="str">
        <f t="shared" si="280"/>
        <v/>
      </c>
      <c r="W1370" s="23">
        <f t="shared" si="285"/>
        <v>8194</v>
      </c>
      <c r="X1370" s="23" t="str">
        <f t="shared" si="281"/>
        <v/>
      </c>
      <c r="Y1370" s="23" t="str">
        <f t="shared" si="282"/>
        <v/>
      </c>
      <c r="Z1370" s="23" t="str">
        <f t="shared" si="283"/>
        <v/>
      </c>
      <c r="AA1370" s="25" t="str">
        <f>IF($U1370="","",IF(COUNTIF(HC!$C:$C,$U1370)&gt;0,"Y",IF(COUNTIF($U$5:$U1370,$U1370)=1,"N","dup")))</f>
        <v/>
      </c>
    </row>
    <row r="1371" spans="1:27" x14ac:dyDescent="0.3">
      <c r="A1371" s="19" t="str">
        <f>IF(INDEX('Agents Shift'!$B:$B,ROW())="","",INDEX('Agents Shift'!$B:$B,ROW()))</f>
        <v/>
      </c>
      <c r="B1371" s="20" t="str">
        <f>IF($A1371="","",_xlfn.XLOOKUP($A1371,HC!$A:$A,HC!$B:$B,""))</f>
        <v/>
      </c>
      <c r="C1371" s="19" t="str">
        <f>IF($A1371="","",_xlfn.XLOOKUP($A1371,HC!$A:$A,HC!$E:$E,""))</f>
        <v/>
      </c>
      <c r="D1371" s="20" t="str">
        <f>IF($A1371="","",_xlfn.XLOOKUP($A1371,HC!$A:$A,HC!$D:$D,""))</f>
        <v/>
      </c>
      <c r="E1371" s="68" t="str">
        <f>IF(OR($A1371="",$AE$3=""),"",IFERROR(IF(ISBLANK(INDEX('Agents Shift'!$F:$S,MATCH($A1371,'Agents Shift'!$B:$B,0),$AE$3)),"",INDEX('Agents Shift'!$F:$S,MATCH($A1371,'Agents Shift'!$B:$B,0),$AE$3)),""))</f>
        <v/>
      </c>
      <c r="F1371" s="68" t="str">
        <f>IF(OR($A1371="",$AE$3=""),"",IFERROR(IF(ISBLANK(INDEX('Agents Shift'!$F:$S,MATCH($A1371,'Agents Shift'!$B:$B,0),$AE$3+1)),"",INDEX('Agents Shift'!$F:$S,MATCH($A1371,'Agents Shift'!$B:$B,0),$AE$3+1)),""))</f>
        <v/>
      </c>
      <c r="G1371" s="20" t="str">
        <f>IF($A1371="","",_xlfn.XLOOKUP($A1371,HC!$A:$A,HC!$C:$C,""))</f>
        <v/>
      </c>
      <c r="H1371" s="20" t="str">
        <f t="shared" si="273"/>
        <v/>
      </c>
      <c r="I1371" s="19" t="str">
        <f t="shared" si="274"/>
        <v/>
      </c>
      <c r="J1371" s="19" t="str">
        <f>IF(OR($A1371="",$H1371=""),"",IF($H1371="Not in Web Tool","Unmatched",_xlfn.XLOOKUP($H1371,'RAW Data'!$E:$E,'RAW Data'!$F:$F,"Unmapped")))</f>
        <v/>
      </c>
      <c r="K1371" s="19" t="str">
        <f t="shared" si="275"/>
        <v/>
      </c>
      <c r="M1371" s="21" t="str">
        <f t="shared" si="276"/>
        <v/>
      </c>
      <c r="N1371" s="21" t="str">
        <f t="shared" si="277"/>
        <v/>
      </c>
      <c r="P1371" s="22"/>
      <c r="Q1371" s="23">
        <v>1367</v>
      </c>
      <c r="R1371" s="23" t="str">
        <f>IF($C$3="Live Paste",IF($P1371="","",$P1371&amp;""),IF($AD$3="","",INDEX('Extraction History'!$A$3:$DT$9102,$Q1371,$AD$3)&amp;""))</f>
        <v/>
      </c>
      <c r="S1371" s="23">
        <f t="shared" si="284"/>
        <v>8199</v>
      </c>
      <c r="T1371" s="23" t="str">
        <f t="shared" si="278"/>
        <v/>
      </c>
      <c r="U1371" s="23" t="str">
        <f t="shared" si="279"/>
        <v/>
      </c>
      <c r="V1371" s="24" t="str">
        <f t="shared" si="280"/>
        <v/>
      </c>
      <c r="W1371" s="23">
        <f t="shared" si="285"/>
        <v>8200</v>
      </c>
      <c r="X1371" s="23" t="str">
        <f t="shared" si="281"/>
        <v/>
      </c>
      <c r="Y1371" s="23" t="str">
        <f t="shared" si="282"/>
        <v/>
      </c>
      <c r="Z1371" s="23" t="str">
        <f t="shared" si="283"/>
        <v/>
      </c>
      <c r="AA1371" s="25" t="str">
        <f>IF($U1371="","",IF(COUNTIF(HC!$C:$C,$U1371)&gt;0,"Y",IF(COUNTIF($U$5:$U1371,$U1371)=1,"N","dup")))</f>
        <v/>
      </c>
    </row>
    <row r="1372" spans="1:27" x14ac:dyDescent="0.3">
      <c r="A1372" s="19" t="str">
        <f>IF(INDEX('Agents Shift'!$B:$B,ROW())="","",INDEX('Agents Shift'!$B:$B,ROW()))</f>
        <v/>
      </c>
      <c r="B1372" s="20" t="str">
        <f>IF($A1372="","",_xlfn.XLOOKUP($A1372,HC!$A:$A,HC!$B:$B,""))</f>
        <v/>
      </c>
      <c r="C1372" s="19" t="str">
        <f>IF($A1372="","",_xlfn.XLOOKUP($A1372,HC!$A:$A,HC!$E:$E,""))</f>
        <v/>
      </c>
      <c r="D1372" s="20" t="str">
        <f>IF($A1372="","",_xlfn.XLOOKUP($A1372,HC!$A:$A,HC!$D:$D,""))</f>
        <v/>
      </c>
      <c r="E1372" s="68" t="str">
        <f>IF(OR($A1372="",$AE$3=""),"",IFERROR(IF(ISBLANK(INDEX('Agents Shift'!$F:$S,MATCH($A1372,'Agents Shift'!$B:$B,0),$AE$3)),"",INDEX('Agents Shift'!$F:$S,MATCH($A1372,'Agents Shift'!$B:$B,0),$AE$3)),""))</f>
        <v/>
      </c>
      <c r="F1372" s="68" t="str">
        <f>IF(OR($A1372="",$AE$3=""),"",IFERROR(IF(ISBLANK(INDEX('Agents Shift'!$F:$S,MATCH($A1372,'Agents Shift'!$B:$B,0),$AE$3+1)),"",INDEX('Agents Shift'!$F:$S,MATCH($A1372,'Agents Shift'!$B:$B,0),$AE$3+1)),""))</f>
        <v/>
      </c>
      <c r="G1372" s="20" t="str">
        <f>IF($A1372="","",_xlfn.XLOOKUP($A1372,HC!$A:$A,HC!$C:$C,""))</f>
        <v/>
      </c>
      <c r="H1372" s="20" t="str">
        <f t="shared" si="273"/>
        <v/>
      </c>
      <c r="I1372" s="19" t="str">
        <f t="shared" si="274"/>
        <v/>
      </c>
      <c r="J1372" s="19" t="str">
        <f>IF(OR($A1372="",$H1372=""),"",IF($H1372="Not in Web Tool","Unmatched",_xlfn.XLOOKUP($H1372,'RAW Data'!$E:$E,'RAW Data'!$F:$F,"Unmapped")))</f>
        <v/>
      </c>
      <c r="K1372" s="19" t="str">
        <f t="shared" si="275"/>
        <v/>
      </c>
      <c r="M1372" s="21" t="str">
        <f t="shared" si="276"/>
        <v/>
      </c>
      <c r="N1372" s="21" t="str">
        <f t="shared" si="277"/>
        <v/>
      </c>
      <c r="P1372" s="22"/>
      <c r="Q1372" s="23">
        <v>1368</v>
      </c>
      <c r="R1372" s="23" t="str">
        <f>IF($C$3="Live Paste",IF($P1372="","",$P1372&amp;""),IF($AD$3="","",INDEX('Extraction History'!$A$3:$DT$9102,$Q1372,$AD$3)&amp;""))</f>
        <v/>
      </c>
      <c r="S1372" s="23">
        <f t="shared" si="284"/>
        <v>8205</v>
      </c>
      <c r="T1372" s="23" t="str">
        <f t="shared" si="278"/>
        <v/>
      </c>
      <c r="U1372" s="23" t="str">
        <f t="shared" si="279"/>
        <v/>
      </c>
      <c r="V1372" s="24" t="str">
        <f t="shared" si="280"/>
        <v/>
      </c>
      <c r="W1372" s="23">
        <f t="shared" si="285"/>
        <v>8206</v>
      </c>
      <c r="X1372" s="23" t="str">
        <f t="shared" si="281"/>
        <v/>
      </c>
      <c r="Y1372" s="23" t="str">
        <f t="shared" si="282"/>
        <v/>
      </c>
      <c r="Z1372" s="23" t="str">
        <f t="shared" si="283"/>
        <v/>
      </c>
      <c r="AA1372" s="25" t="str">
        <f>IF($U1372="","",IF(COUNTIF(HC!$C:$C,$U1372)&gt;0,"Y",IF(COUNTIF($U$5:$U1372,$U1372)=1,"N","dup")))</f>
        <v/>
      </c>
    </row>
    <row r="1373" spans="1:27" x14ac:dyDescent="0.3">
      <c r="A1373" s="19" t="str">
        <f>IF(INDEX('Agents Shift'!$B:$B,ROW())="","",INDEX('Agents Shift'!$B:$B,ROW()))</f>
        <v/>
      </c>
      <c r="B1373" s="20" t="str">
        <f>IF($A1373="","",_xlfn.XLOOKUP($A1373,HC!$A:$A,HC!$B:$B,""))</f>
        <v/>
      </c>
      <c r="C1373" s="19" t="str">
        <f>IF($A1373="","",_xlfn.XLOOKUP($A1373,HC!$A:$A,HC!$E:$E,""))</f>
        <v/>
      </c>
      <c r="D1373" s="20" t="str">
        <f>IF($A1373="","",_xlfn.XLOOKUP($A1373,HC!$A:$A,HC!$D:$D,""))</f>
        <v/>
      </c>
      <c r="E1373" s="68" t="str">
        <f>IF(OR($A1373="",$AE$3=""),"",IFERROR(IF(ISBLANK(INDEX('Agents Shift'!$F:$S,MATCH($A1373,'Agents Shift'!$B:$B,0),$AE$3)),"",INDEX('Agents Shift'!$F:$S,MATCH($A1373,'Agents Shift'!$B:$B,0),$AE$3)),""))</f>
        <v/>
      </c>
      <c r="F1373" s="68" t="str">
        <f>IF(OR($A1373="",$AE$3=""),"",IFERROR(IF(ISBLANK(INDEX('Agents Shift'!$F:$S,MATCH($A1373,'Agents Shift'!$B:$B,0),$AE$3+1)),"",INDEX('Agents Shift'!$F:$S,MATCH($A1373,'Agents Shift'!$B:$B,0),$AE$3+1)),""))</f>
        <v/>
      </c>
      <c r="G1373" s="20" t="str">
        <f>IF($A1373="","",_xlfn.XLOOKUP($A1373,HC!$A:$A,HC!$C:$C,""))</f>
        <v/>
      </c>
      <c r="H1373" s="20" t="str">
        <f t="shared" si="273"/>
        <v/>
      </c>
      <c r="I1373" s="19" t="str">
        <f t="shared" si="274"/>
        <v/>
      </c>
      <c r="J1373" s="19" t="str">
        <f>IF(OR($A1373="",$H1373=""),"",IF($H1373="Not in Web Tool","Unmatched",_xlfn.XLOOKUP($H1373,'RAW Data'!$E:$E,'RAW Data'!$F:$F,"Unmapped")))</f>
        <v/>
      </c>
      <c r="K1373" s="19" t="str">
        <f t="shared" si="275"/>
        <v/>
      </c>
      <c r="M1373" s="21" t="str">
        <f t="shared" si="276"/>
        <v/>
      </c>
      <c r="N1373" s="21" t="str">
        <f t="shared" si="277"/>
        <v/>
      </c>
      <c r="P1373" s="22"/>
      <c r="Q1373" s="23">
        <v>1369</v>
      </c>
      <c r="R1373" s="23" t="str">
        <f>IF($C$3="Live Paste",IF($P1373="","",$P1373&amp;""),IF($AD$3="","",INDEX('Extraction History'!$A$3:$DT$9102,$Q1373,$AD$3)&amp;""))</f>
        <v/>
      </c>
      <c r="S1373" s="23">
        <f t="shared" si="284"/>
        <v>8211</v>
      </c>
      <c r="T1373" s="23" t="str">
        <f t="shared" si="278"/>
        <v/>
      </c>
      <c r="U1373" s="23" t="str">
        <f t="shared" si="279"/>
        <v/>
      </c>
      <c r="V1373" s="24" t="str">
        <f t="shared" si="280"/>
        <v/>
      </c>
      <c r="W1373" s="23">
        <f t="shared" si="285"/>
        <v>8212</v>
      </c>
      <c r="X1373" s="23" t="str">
        <f t="shared" si="281"/>
        <v/>
      </c>
      <c r="Y1373" s="23" t="str">
        <f t="shared" si="282"/>
        <v/>
      </c>
      <c r="Z1373" s="23" t="str">
        <f t="shared" si="283"/>
        <v/>
      </c>
      <c r="AA1373" s="25" t="str">
        <f>IF($U1373="","",IF(COUNTIF(HC!$C:$C,$U1373)&gt;0,"Y",IF(COUNTIF($U$5:$U1373,$U1373)=1,"N","dup")))</f>
        <v/>
      </c>
    </row>
    <row r="1374" spans="1:27" x14ac:dyDescent="0.3">
      <c r="A1374" s="19" t="str">
        <f>IF(INDEX('Agents Shift'!$B:$B,ROW())="","",INDEX('Agents Shift'!$B:$B,ROW()))</f>
        <v/>
      </c>
      <c r="B1374" s="20" t="str">
        <f>IF($A1374="","",_xlfn.XLOOKUP($A1374,HC!$A:$A,HC!$B:$B,""))</f>
        <v/>
      </c>
      <c r="C1374" s="19" t="str">
        <f>IF($A1374="","",_xlfn.XLOOKUP($A1374,HC!$A:$A,HC!$E:$E,""))</f>
        <v/>
      </c>
      <c r="D1374" s="20" t="str">
        <f>IF($A1374="","",_xlfn.XLOOKUP($A1374,HC!$A:$A,HC!$D:$D,""))</f>
        <v/>
      </c>
      <c r="E1374" s="68" t="str">
        <f>IF(OR($A1374="",$AE$3=""),"",IFERROR(IF(ISBLANK(INDEX('Agents Shift'!$F:$S,MATCH($A1374,'Agents Shift'!$B:$B,0),$AE$3)),"",INDEX('Agents Shift'!$F:$S,MATCH($A1374,'Agents Shift'!$B:$B,0),$AE$3)),""))</f>
        <v/>
      </c>
      <c r="F1374" s="68" t="str">
        <f>IF(OR($A1374="",$AE$3=""),"",IFERROR(IF(ISBLANK(INDEX('Agents Shift'!$F:$S,MATCH($A1374,'Agents Shift'!$B:$B,0),$AE$3+1)),"",INDEX('Agents Shift'!$F:$S,MATCH($A1374,'Agents Shift'!$B:$B,0),$AE$3+1)),""))</f>
        <v/>
      </c>
      <c r="G1374" s="20" t="str">
        <f>IF($A1374="","",_xlfn.XLOOKUP($A1374,HC!$A:$A,HC!$C:$C,""))</f>
        <v/>
      </c>
      <c r="H1374" s="20" t="str">
        <f t="shared" si="273"/>
        <v/>
      </c>
      <c r="I1374" s="19" t="str">
        <f t="shared" si="274"/>
        <v/>
      </c>
      <c r="J1374" s="19" t="str">
        <f>IF(OR($A1374="",$H1374=""),"",IF($H1374="Not in Web Tool","Unmatched",_xlfn.XLOOKUP($H1374,'RAW Data'!$E:$E,'RAW Data'!$F:$F,"Unmapped")))</f>
        <v/>
      </c>
      <c r="K1374" s="19" t="str">
        <f t="shared" si="275"/>
        <v/>
      </c>
      <c r="M1374" s="21" t="str">
        <f t="shared" si="276"/>
        <v/>
      </c>
      <c r="N1374" s="21" t="str">
        <f t="shared" si="277"/>
        <v/>
      </c>
      <c r="P1374" s="22"/>
      <c r="Q1374" s="23">
        <v>1370</v>
      </c>
      <c r="R1374" s="23" t="str">
        <f>IF($C$3="Live Paste",IF($P1374="","",$P1374&amp;""),IF($AD$3="","",INDEX('Extraction History'!$A$3:$DT$9102,$Q1374,$AD$3)&amp;""))</f>
        <v/>
      </c>
      <c r="S1374" s="23">
        <f t="shared" si="284"/>
        <v>8217</v>
      </c>
      <c r="T1374" s="23" t="str">
        <f t="shared" si="278"/>
        <v/>
      </c>
      <c r="U1374" s="23" t="str">
        <f t="shared" si="279"/>
        <v/>
      </c>
      <c r="V1374" s="24" t="str">
        <f t="shared" si="280"/>
        <v/>
      </c>
      <c r="W1374" s="23">
        <f t="shared" si="285"/>
        <v>8218</v>
      </c>
      <c r="X1374" s="23" t="str">
        <f t="shared" si="281"/>
        <v/>
      </c>
      <c r="Y1374" s="23" t="str">
        <f t="shared" si="282"/>
        <v/>
      </c>
      <c r="Z1374" s="23" t="str">
        <f t="shared" si="283"/>
        <v/>
      </c>
      <c r="AA1374" s="25" t="str">
        <f>IF($U1374="","",IF(COUNTIF(HC!$C:$C,$U1374)&gt;0,"Y",IF(COUNTIF($U$5:$U1374,$U1374)=1,"N","dup")))</f>
        <v/>
      </c>
    </row>
    <row r="1375" spans="1:27" x14ac:dyDescent="0.3">
      <c r="A1375" s="19" t="str">
        <f>IF(INDEX('Agents Shift'!$B:$B,ROW())="","",INDEX('Agents Shift'!$B:$B,ROW()))</f>
        <v/>
      </c>
      <c r="B1375" s="20" t="str">
        <f>IF($A1375="","",_xlfn.XLOOKUP($A1375,HC!$A:$A,HC!$B:$B,""))</f>
        <v/>
      </c>
      <c r="C1375" s="19" t="str">
        <f>IF($A1375="","",_xlfn.XLOOKUP($A1375,HC!$A:$A,HC!$E:$E,""))</f>
        <v/>
      </c>
      <c r="D1375" s="20" t="str">
        <f>IF($A1375="","",_xlfn.XLOOKUP($A1375,HC!$A:$A,HC!$D:$D,""))</f>
        <v/>
      </c>
      <c r="E1375" s="68" t="str">
        <f>IF(OR($A1375="",$AE$3=""),"",IFERROR(IF(ISBLANK(INDEX('Agents Shift'!$F:$S,MATCH($A1375,'Agents Shift'!$B:$B,0),$AE$3)),"",INDEX('Agents Shift'!$F:$S,MATCH($A1375,'Agents Shift'!$B:$B,0),$AE$3)),""))</f>
        <v/>
      </c>
      <c r="F1375" s="68" t="str">
        <f>IF(OR($A1375="",$AE$3=""),"",IFERROR(IF(ISBLANK(INDEX('Agents Shift'!$F:$S,MATCH($A1375,'Agents Shift'!$B:$B,0),$AE$3+1)),"",INDEX('Agents Shift'!$F:$S,MATCH($A1375,'Agents Shift'!$B:$B,0),$AE$3+1)),""))</f>
        <v/>
      </c>
      <c r="G1375" s="20" t="str">
        <f>IF($A1375="","",_xlfn.XLOOKUP($A1375,HC!$A:$A,HC!$C:$C,""))</f>
        <v/>
      </c>
      <c r="H1375" s="20" t="str">
        <f t="shared" si="273"/>
        <v/>
      </c>
      <c r="I1375" s="19" t="str">
        <f t="shared" si="274"/>
        <v/>
      </c>
      <c r="J1375" s="19" t="str">
        <f>IF(OR($A1375="",$H1375=""),"",IF($H1375="Not in Web Tool","Unmatched",_xlfn.XLOOKUP($H1375,'RAW Data'!$E:$E,'RAW Data'!$F:$F,"Unmapped")))</f>
        <v/>
      </c>
      <c r="K1375" s="19" t="str">
        <f t="shared" si="275"/>
        <v/>
      </c>
      <c r="M1375" s="21" t="str">
        <f t="shared" si="276"/>
        <v/>
      </c>
      <c r="N1375" s="21" t="str">
        <f t="shared" si="277"/>
        <v/>
      </c>
      <c r="P1375" s="22"/>
      <c r="Q1375" s="23">
        <v>1371</v>
      </c>
      <c r="R1375" s="23" t="str">
        <f>IF($C$3="Live Paste",IF($P1375="","",$P1375&amp;""),IF($AD$3="","",INDEX('Extraction History'!$A$3:$DT$9102,$Q1375,$AD$3)&amp;""))</f>
        <v/>
      </c>
      <c r="S1375" s="23">
        <f t="shared" si="284"/>
        <v>8223</v>
      </c>
      <c r="T1375" s="23" t="str">
        <f t="shared" si="278"/>
        <v/>
      </c>
      <c r="U1375" s="23" t="str">
        <f t="shared" si="279"/>
        <v/>
      </c>
      <c r="V1375" s="24" t="str">
        <f t="shared" si="280"/>
        <v/>
      </c>
      <c r="W1375" s="23">
        <f t="shared" si="285"/>
        <v>8224</v>
      </c>
      <c r="X1375" s="23" t="str">
        <f t="shared" si="281"/>
        <v/>
      </c>
      <c r="Y1375" s="23" t="str">
        <f t="shared" si="282"/>
        <v/>
      </c>
      <c r="Z1375" s="23" t="str">
        <f t="shared" si="283"/>
        <v/>
      </c>
      <c r="AA1375" s="25" t="str">
        <f>IF($U1375="","",IF(COUNTIF(HC!$C:$C,$U1375)&gt;0,"Y",IF(COUNTIF($U$5:$U1375,$U1375)=1,"N","dup")))</f>
        <v/>
      </c>
    </row>
    <row r="1376" spans="1:27" x14ac:dyDescent="0.3">
      <c r="A1376" s="19" t="str">
        <f>IF(INDEX('Agents Shift'!$B:$B,ROW())="","",INDEX('Agents Shift'!$B:$B,ROW()))</f>
        <v/>
      </c>
      <c r="B1376" s="20" t="str">
        <f>IF($A1376="","",_xlfn.XLOOKUP($A1376,HC!$A:$A,HC!$B:$B,""))</f>
        <v/>
      </c>
      <c r="C1376" s="19" t="str">
        <f>IF($A1376="","",_xlfn.XLOOKUP($A1376,HC!$A:$A,HC!$E:$E,""))</f>
        <v/>
      </c>
      <c r="D1376" s="20" t="str">
        <f>IF($A1376="","",_xlfn.XLOOKUP($A1376,HC!$A:$A,HC!$D:$D,""))</f>
        <v/>
      </c>
      <c r="E1376" s="68" t="str">
        <f>IF(OR($A1376="",$AE$3=""),"",IFERROR(IF(ISBLANK(INDEX('Agents Shift'!$F:$S,MATCH($A1376,'Agents Shift'!$B:$B,0),$AE$3)),"",INDEX('Agents Shift'!$F:$S,MATCH($A1376,'Agents Shift'!$B:$B,0),$AE$3)),""))</f>
        <v/>
      </c>
      <c r="F1376" s="68" t="str">
        <f>IF(OR($A1376="",$AE$3=""),"",IFERROR(IF(ISBLANK(INDEX('Agents Shift'!$F:$S,MATCH($A1376,'Agents Shift'!$B:$B,0),$AE$3+1)),"",INDEX('Agents Shift'!$F:$S,MATCH($A1376,'Agents Shift'!$B:$B,0),$AE$3+1)),""))</f>
        <v/>
      </c>
      <c r="G1376" s="20" t="str">
        <f>IF($A1376="","",_xlfn.XLOOKUP($A1376,HC!$A:$A,HC!$C:$C,""))</f>
        <v/>
      </c>
      <c r="H1376" s="20" t="str">
        <f t="shared" si="273"/>
        <v/>
      </c>
      <c r="I1376" s="19" t="str">
        <f t="shared" si="274"/>
        <v/>
      </c>
      <c r="J1376" s="19" t="str">
        <f>IF(OR($A1376="",$H1376=""),"",IF($H1376="Not in Web Tool","Unmatched",_xlfn.XLOOKUP($H1376,'RAW Data'!$E:$E,'RAW Data'!$F:$F,"Unmapped")))</f>
        <v/>
      </c>
      <c r="K1376" s="19" t="str">
        <f t="shared" si="275"/>
        <v/>
      </c>
      <c r="M1376" s="21" t="str">
        <f t="shared" si="276"/>
        <v/>
      </c>
      <c r="N1376" s="21" t="str">
        <f t="shared" si="277"/>
        <v/>
      </c>
      <c r="P1376" s="22"/>
      <c r="Q1376" s="23">
        <v>1372</v>
      </c>
      <c r="R1376" s="23" t="str">
        <f>IF($C$3="Live Paste",IF($P1376="","",$P1376&amp;""),IF($AD$3="","",INDEX('Extraction History'!$A$3:$DT$9102,$Q1376,$AD$3)&amp;""))</f>
        <v/>
      </c>
      <c r="S1376" s="23">
        <f t="shared" si="284"/>
        <v>8229</v>
      </c>
      <c r="T1376" s="23" t="str">
        <f t="shared" si="278"/>
        <v/>
      </c>
      <c r="U1376" s="23" t="str">
        <f t="shared" si="279"/>
        <v/>
      </c>
      <c r="V1376" s="24" t="str">
        <f t="shared" si="280"/>
        <v/>
      </c>
      <c r="W1376" s="23">
        <f t="shared" si="285"/>
        <v>8230</v>
      </c>
      <c r="X1376" s="23" t="str">
        <f t="shared" si="281"/>
        <v/>
      </c>
      <c r="Y1376" s="23" t="str">
        <f t="shared" si="282"/>
        <v/>
      </c>
      <c r="Z1376" s="23" t="str">
        <f t="shared" si="283"/>
        <v/>
      </c>
      <c r="AA1376" s="25" t="str">
        <f>IF($U1376="","",IF(COUNTIF(HC!$C:$C,$U1376)&gt;0,"Y",IF(COUNTIF($U$5:$U1376,$U1376)=1,"N","dup")))</f>
        <v/>
      </c>
    </row>
    <row r="1377" spans="1:27" x14ac:dyDescent="0.3">
      <c r="A1377" s="19" t="str">
        <f>IF(INDEX('Agents Shift'!$B:$B,ROW())="","",INDEX('Agents Shift'!$B:$B,ROW()))</f>
        <v/>
      </c>
      <c r="B1377" s="20" t="str">
        <f>IF($A1377="","",_xlfn.XLOOKUP($A1377,HC!$A:$A,HC!$B:$B,""))</f>
        <v/>
      </c>
      <c r="C1377" s="19" t="str">
        <f>IF($A1377="","",_xlfn.XLOOKUP($A1377,HC!$A:$A,HC!$E:$E,""))</f>
        <v/>
      </c>
      <c r="D1377" s="20" t="str">
        <f>IF($A1377="","",_xlfn.XLOOKUP($A1377,HC!$A:$A,HC!$D:$D,""))</f>
        <v/>
      </c>
      <c r="E1377" s="68" t="str">
        <f>IF(OR($A1377="",$AE$3=""),"",IFERROR(IF(ISBLANK(INDEX('Agents Shift'!$F:$S,MATCH($A1377,'Agents Shift'!$B:$B,0),$AE$3)),"",INDEX('Agents Shift'!$F:$S,MATCH($A1377,'Agents Shift'!$B:$B,0),$AE$3)),""))</f>
        <v/>
      </c>
      <c r="F1377" s="68" t="str">
        <f>IF(OR($A1377="",$AE$3=""),"",IFERROR(IF(ISBLANK(INDEX('Agents Shift'!$F:$S,MATCH($A1377,'Agents Shift'!$B:$B,0),$AE$3+1)),"",INDEX('Agents Shift'!$F:$S,MATCH($A1377,'Agents Shift'!$B:$B,0),$AE$3+1)),""))</f>
        <v/>
      </c>
      <c r="G1377" s="20" t="str">
        <f>IF($A1377="","",_xlfn.XLOOKUP($A1377,HC!$A:$A,HC!$C:$C,""))</f>
        <v/>
      </c>
      <c r="H1377" s="20" t="str">
        <f t="shared" si="273"/>
        <v/>
      </c>
      <c r="I1377" s="19" t="str">
        <f t="shared" si="274"/>
        <v/>
      </c>
      <c r="J1377" s="19" t="str">
        <f>IF(OR($A1377="",$H1377=""),"",IF($H1377="Not in Web Tool","Unmatched",_xlfn.XLOOKUP($H1377,'RAW Data'!$E:$E,'RAW Data'!$F:$F,"Unmapped")))</f>
        <v/>
      </c>
      <c r="K1377" s="19" t="str">
        <f t="shared" si="275"/>
        <v/>
      </c>
      <c r="M1377" s="21" t="str">
        <f t="shared" si="276"/>
        <v/>
      </c>
      <c r="N1377" s="21" t="str">
        <f t="shared" si="277"/>
        <v/>
      </c>
      <c r="P1377" s="22"/>
      <c r="Q1377" s="23">
        <v>1373</v>
      </c>
      <c r="R1377" s="23" t="str">
        <f>IF($C$3="Live Paste",IF($P1377="","",$P1377&amp;""),IF($AD$3="","",INDEX('Extraction History'!$A$3:$DT$9102,$Q1377,$AD$3)&amp;""))</f>
        <v/>
      </c>
      <c r="S1377" s="23">
        <f t="shared" si="284"/>
        <v>8235</v>
      </c>
      <c r="T1377" s="23" t="str">
        <f t="shared" si="278"/>
        <v/>
      </c>
      <c r="U1377" s="23" t="str">
        <f t="shared" si="279"/>
        <v/>
      </c>
      <c r="V1377" s="24" t="str">
        <f t="shared" si="280"/>
        <v/>
      </c>
      <c r="W1377" s="23">
        <f t="shared" si="285"/>
        <v>8236</v>
      </c>
      <c r="X1377" s="23" t="str">
        <f t="shared" si="281"/>
        <v/>
      </c>
      <c r="Y1377" s="23" t="str">
        <f t="shared" si="282"/>
        <v/>
      </c>
      <c r="Z1377" s="23" t="str">
        <f t="shared" si="283"/>
        <v/>
      </c>
      <c r="AA1377" s="25" t="str">
        <f>IF($U1377="","",IF(COUNTIF(HC!$C:$C,$U1377)&gt;0,"Y",IF(COUNTIF($U$5:$U1377,$U1377)=1,"N","dup")))</f>
        <v/>
      </c>
    </row>
    <row r="1378" spans="1:27" x14ac:dyDescent="0.3">
      <c r="A1378" s="19" t="str">
        <f>IF(INDEX('Agents Shift'!$B:$B,ROW())="","",INDEX('Agents Shift'!$B:$B,ROW()))</f>
        <v/>
      </c>
      <c r="B1378" s="20" t="str">
        <f>IF($A1378="","",_xlfn.XLOOKUP($A1378,HC!$A:$A,HC!$B:$B,""))</f>
        <v/>
      </c>
      <c r="C1378" s="19" t="str">
        <f>IF($A1378="","",_xlfn.XLOOKUP($A1378,HC!$A:$A,HC!$E:$E,""))</f>
        <v/>
      </c>
      <c r="D1378" s="20" t="str">
        <f>IF($A1378="","",_xlfn.XLOOKUP($A1378,HC!$A:$A,HC!$D:$D,""))</f>
        <v/>
      </c>
      <c r="E1378" s="68" t="str">
        <f>IF(OR($A1378="",$AE$3=""),"",IFERROR(IF(ISBLANK(INDEX('Agents Shift'!$F:$S,MATCH($A1378,'Agents Shift'!$B:$B,0),$AE$3)),"",INDEX('Agents Shift'!$F:$S,MATCH($A1378,'Agents Shift'!$B:$B,0),$AE$3)),""))</f>
        <v/>
      </c>
      <c r="F1378" s="68" t="str">
        <f>IF(OR($A1378="",$AE$3=""),"",IFERROR(IF(ISBLANK(INDEX('Agents Shift'!$F:$S,MATCH($A1378,'Agents Shift'!$B:$B,0),$AE$3+1)),"",INDEX('Agents Shift'!$F:$S,MATCH($A1378,'Agents Shift'!$B:$B,0),$AE$3+1)),""))</f>
        <v/>
      </c>
      <c r="G1378" s="20" t="str">
        <f>IF($A1378="","",_xlfn.XLOOKUP($A1378,HC!$A:$A,HC!$C:$C,""))</f>
        <v/>
      </c>
      <c r="H1378" s="20" t="str">
        <f t="shared" si="273"/>
        <v/>
      </c>
      <c r="I1378" s="19" t="str">
        <f t="shared" si="274"/>
        <v/>
      </c>
      <c r="J1378" s="19" t="str">
        <f>IF(OR($A1378="",$H1378=""),"",IF($H1378="Not in Web Tool","Unmatched",_xlfn.XLOOKUP($H1378,'RAW Data'!$E:$E,'RAW Data'!$F:$F,"Unmapped")))</f>
        <v/>
      </c>
      <c r="K1378" s="19" t="str">
        <f t="shared" si="275"/>
        <v/>
      </c>
      <c r="M1378" s="21" t="str">
        <f t="shared" si="276"/>
        <v/>
      </c>
      <c r="N1378" s="21" t="str">
        <f t="shared" si="277"/>
        <v/>
      </c>
      <c r="P1378" s="22"/>
      <c r="Q1378" s="23">
        <v>1374</v>
      </c>
      <c r="R1378" s="23" t="str">
        <f>IF($C$3="Live Paste",IF($P1378="","",$P1378&amp;""),IF($AD$3="","",INDEX('Extraction History'!$A$3:$DT$9102,$Q1378,$AD$3)&amp;""))</f>
        <v/>
      </c>
      <c r="S1378" s="23">
        <f t="shared" si="284"/>
        <v>8241</v>
      </c>
      <c r="T1378" s="23" t="str">
        <f t="shared" si="278"/>
        <v/>
      </c>
      <c r="U1378" s="23" t="str">
        <f t="shared" si="279"/>
        <v/>
      </c>
      <c r="V1378" s="24" t="str">
        <f t="shared" si="280"/>
        <v/>
      </c>
      <c r="W1378" s="23">
        <f t="shared" si="285"/>
        <v>8242</v>
      </c>
      <c r="X1378" s="23" t="str">
        <f t="shared" si="281"/>
        <v/>
      </c>
      <c r="Y1378" s="23" t="str">
        <f t="shared" si="282"/>
        <v/>
      </c>
      <c r="Z1378" s="23" t="str">
        <f t="shared" si="283"/>
        <v/>
      </c>
      <c r="AA1378" s="25" t="str">
        <f>IF($U1378="","",IF(COUNTIF(HC!$C:$C,$U1378)&gt;0,"Y",IF(COUNTIF($U$5:$U1378,$U1378)=1,"N","dup")))</f>
        <v/>
      </c>
    </row>
    <row r="1379" spans="1:27" x14ac:dyDescent="0.3">
      <c r="A1379" s="19" t="str">
        <f>IF(INDEX('Agents Shift'!$B:$B,ROW())="","",INDEX('Agents Shift'!$B:$B,ROW()))</f>
        <v/>
      </c>
      <c r="B1379" s="20" t="str">
        <f>IF($A1379="","",_xlfn.XLOOKUP($A1379,HC!$A:$A,HC!$B:$B,""))</f>
        <v/>
      </c>
      <c r="C1379" s="19" t="str">
        <f>IF($A1379="","",_xlfn.XLOOKUP($A1379,HC!$A:$A,HC!$E:$E,""))</f>
        <v/>
      </c>
      <c r="D1379" s="20" t="str">
        <f>IF($A1379="","",_xlfn.XLOOKUP($A1379,HC!$A:$A,HC!$D:$D,""))</f>
        <v/>
      </c>
      <c r="E1379" s="68" t="str">
        <f>IF(OR($A1379="",$AE$3=""),"",IFERROR(IF(ISBLANK(INDEX('Agents Shift'!$F:$S,MATCH($A1379,'Agents Shift'!$B:$B,0),$AE$3)),"",INDEX('Agents Shift'!$F:$S,MATCH($A1379,'Agents Shift'!$B:$B,0),$AE$3)),""))</f>
        <v/>
      </c>
      <c r="F1379" s="68" t="str">
        <f>IF(OR($A1379="",$AE$3=""),"",IFERROR(IF(ISBLANK(INDEX('Agents Shift'!$F:$S,MATCH($A1379,'Agents Shift'!$B:$B,0),$AE$3+1)),"",INDEX('Agents Shift'!$F:$S,MATCH($A1379,'Agents Shift'!$B:$B,0),$AE$3+1)),""))</f>
        <v/>
      </c>
      <c r="G1379" s="20" t="str">
        <f>IF($A1379="","",_xlfn.XLOOKUP($A1379,HC!$A:$A,HC!$C:$C,""))</f>
        <v/>
      </c>
      <c r="H1379" s="20" t="str">
        <f t="shared" si="273"/>
        <v/>
      </c>
      <c r="I1379" s="19" t="str">
        <f t="shared" si="274"/>
        <v/>
      </c>
      <c r="J1379" s="19" t="str">
        <f>IF(OR($A1379="",$H1379=""),"",IF($H1379="Not in Web Tool","Unmatched",_xlfn.XLOOKUP($H1379,'RAW Data'!$E:$E,'RAW Data'!$F:$F,"Unmapped")))</f>
        <v/>
      </c>
      <c r="K1379" s="19" t="str">
        <f t="shared" si="275"/>
        <v/>
      </c>
      <c r="M1379" s="21" t="str">
        <f t="shared" si="276"/>
        <v/>
      </c>
      <c r="N1379" s="21" t="str">
        <f t="shared" si="277"/>
        <v/>
      </c>
      <c r="P1379" s="22"/>
      <c r="Q1379" s="23">
        <v>1375</v>
      </c>
      <c r="R1379" s="23" t="str">
        <f>IF($C$3="Live Paste",IF($P1379="","",$P1379&amp;""),IF($AD$3="","",INDEX('Extraction History'!$A$3:$DT$9102,$Q1379,$AD$3)&amp;""))</f>
        <v/>
      </c>
      <c r="S1379" s="23">
        <f t="shared" si="284"/>
        <v>8247</v>
      </c>
      <c r="T1379" s="23" t="str">
        <f t="shared" si="278"/>
        <v/>
      </c>
      <c r="U1379" s="23" t="str">
        <f t="shared" si="279"/>
        <v/>
      </c>
      <c r="V1379" s="24" t="str">
        <f t="shared" si="280"/>
        <v/>
      </c>
      <c r="W1379" s="23">
        <f t="shared" si="285"/>
        <v>8248</v>
      </c>
      <c r="X1379" s="23" t="str">
        <f t="shared" si="281"/>
        <v/>
      </c>
      <c r="Y1379" s="23" t="str">
        <f t="shared" si="282"/>
        <v/>
      </c>
      <c r="Z1379" s="23" t="str">
        <f t="shared" si="283"/>
        <v/>
      </c>
      <c r="AA1379" s="25" t="str">
        <f>IF($U1379="","",IF(COUNTIF(HC!$C:$C,$U1379)&gt;0,"Y",IF(COUNTIF($U$5:$U1379,$U1379)=1,"N","dup")))</f>
        <v/>
      </c>
    </row>
    <row r="1380" spans="1:27" x14ac:dyDescent="0.3">
      <c r="A1380" s="19" t="str">
        <f>IF(INDEX('Agents Shift'!$B:$B,ROW())="","",INDEX('Agents Shift'!$B:$B,ROW()))</f>
        <v/>
      </c>
      <c r="B1380" s="20" t="str">
        <f>IF($A1380="","",_xlfn.XLOOKUP($A1380,HC!$A:$A,HC!$B:$B,""))</f>
        <v/>
      </c>
      <c r="C1380" s="19" t="str">
        <f>IF($A1380="","",_xlfn.XLOOKUP($A1380,HC!$A:$A,HC!$E:$E,""))</f>
        <v/>
      </c>
      <c r="D1380" s="20" t="str">
        <f>IF($A1380="","",_xlfn.XLOOKUP($A1380,HC!$A:$A,HC!$D:$D,""))</f>
        <v/>
      </c>
      <c r="E1380" s="68" t="str">
        <f>IF(OR($A1380="",$AE$3=""),"",IFERROR(IF(ISBLANK(INDEX('Agents Shift'!$F:$S,MATCH($A1380,'Agents Shift'!$B:$B,0),$AE$3)),"",INDEX('Agents Shift'!$F:$S,MATCH($A1380,'Agents Shift'!$B:$B,0),$AE$3)),""))</f>
        <v/>
      </c>
      <c r="F1380" s="68" t="str">
        <f>IF(OR($A1380="",$AE$3=""),"",IFERROR(IF(ISBLANK(INDEX('Agents Shift'!$F:$S,MATCH($A1380,'Agents Shift'!$B:$B,0),$AE$3+1)),"",INDEX('Agents Shift'!$F:$S,MATCH($A1380,'Agents Shift'!$B:$B,0),$AE$3+1)),""))</f>
        <v/>
      </c>
      <c r="G1380" s="20" t="str">
        <f>IF($A1380="","",_xlfn.XLOOKUP($A1380,HC!$A:$A,HC!$C:$C,""))</f>
        <v/>
      </c>
      <c r="H1380" s="20" t="str">
        <f t="shared" si="273"/>
        <v/>
      </c>
      <c r="I1380" s="19" t="str">
        <f t="shared" si="274"/>
        <v/>
      </c>
      <c r="J1380" s="19" t="str">
        <f>IF(OR($A1380="",$H1380=""),"",IF($H1380="Not in Web Tool","Unmatched",_xlfn.XLOOKUP($H1380,'RAW Data'!$E:$E,'RAW Data'!$F:$F,"Unmapped")))</f>
        <v/>
      </c>
      <c r="K1380" s="19" t="str">
        <f t="shared" si="275"/>
        <v/>
      </c>
      <c r="M1380" s="21" t="str">
        <f t="shared" si="276"/>
        <v/>
      </c>
      <c r="N1380" s="21" t="str">
        <f t="shared" si="277"/>
        <v/>
      </c>
      <c r="P1380" s="22"/>
      <c r="Q1380" s="23">
        <v>1376</v>
      </c>
      <c r="R1380" s="23" t="str">
        <f>IF($C$3="Live Paste",IF($P1380="","",$P1380&amp;""),IF($AD$3="","",INDEX('Extraction History'!$A$3:$DT$9102,$Q1380,$AD$3)&amp;""))</f>
        <v/>
      </c>
      <c r="S1380" s="23">
        <f t="shared" si="284"/>
        <v>8253</v>
      </c>
      <c r="T1380" s="23" t="str">
        <f t="shared" si="278"/>
        <v/>
      </c>
      <c r="U1380" s="23" t="str">
        <f t="shared" si="279"/>
        <v/>
      </c>
      <c r="V1380" s="24" t="str">
        <f t="shared" si="280"/>
        <v/>
      </c>
      <c r="W1380" s="23">
        <f t="shared" si="285"/>
        <v>8254</v>
      </c>
      <c r="X1380" s="23" t="str">
        <f t="shared" si="281"/>
        <v/>
      </c>
      <c r="Y1380" s="23" t="str">
        <f t="shared" si="282"/>
        <v/>
      </c>
      <c r="Z1380" s="23" t="str">
        <f t="shared" si="283"/>
        <v/>
      </c>
      <c r="AA1380" s="25" t="str">
        <f>IF($U1380="","",IF(COUNTIF(HC!$C:$C,$U1380)&gt;0,"Y",IF(COUNTIF($U$5:$U1380,$U1380)=1,"N","dup")))</f>
        <v/>
      </c>
    </row>
    <row r="1381" spans="1:27" x14ac:dyDescent="0.3">
      <c r="A1381" s="19" t="str">
        <f>IF(INDEX('Agents Shift'!$B:$B,ROW())="","",INDEX('Agents Shift'!$B:$B,ROW()))</f>
        <v/>
      </c>
      <c r="B1381" s="20" t="str">
        <f>IF($A1381="","",_xlfn.XLOOKUP($A1381,HC!$A:$A,HC!$B:$B,""))</f>
        <v/>
      </c>
      <c r="C1381" s="19" t="str">
        <f>IF($A1381="","",_xlfn.XLOOKUP($A1381,HC!$A:$A,HC!$E:$E,""))</f>
        <v/>
      </c>
      <c r="D1381" s="20" t="str">
        <f>IF($A1381="","",_xlfn.XLOOKUP($A1381,HC!$A:$A,HC!$D:$D,""))</f>
        <v/>
      </c>
      <c r="E1381" s="68" t="str">
        <f>IF(OR($A1381="",$AE$3=""),"",IFERROR(IF(ISBLANK(INDEX('Agents Shift'!$F:$S,MATCH($A1381,'Agents Shift'!$B:$B,0),$AE$3)),"",INDEX('Agents Shift'!$F:$S,MATCH($A1381,'Agents Shift'!$B:$B,0),$AE$3)),""))</f>
        <v/>
      </c>
      <c r="F1381" s="68" t="str">
        <f>IF(OR($A1381="",$AE$3=""),"",IFERROR(IF(ISBLANK(INDEX('Agents Shift'!$F:$S,MATCH($A1381,'Agents Shift'!$B:$B,0),$AE$3+1)),"",INDEX('Agents Shift'!$F:$S,MATCH($A1381,'Agents Shift'!$B:$B,0),$AE$3+1)),""))</f>
        <v/>
      </c>
      <c r="G1381" s="20" t="str">
        <f>IF($A1381="","",_xlfn.XLOOKUP($A1381,HC!$A:$A,HC!$C:$C,""))</f>
        <v/>
      </c>
      <c r="H1381" s="20" t="str">
        <f t="shared" si="273"/>
        <v/>
      </c>
      <c r="I1381" s="19" t="str">
        <f t="shared" si="274"/>
        <v/>
      </c>
      <c r="J1381" s="19" t="str">
        <f>IF(OR($A1381="",$H1381=""),"",IF($H1381="Not in Web Tool","Unmatched",_xlfn.XLOOKUP($H1381,'RAW Data'!$E:$E,'RAW Data'!$F:$F,"Unmapped")))</f>
        <v/>
      </c>
      <c r="K1381" s="19" t="str">
        <f t="shared" si="275"/>
        <v/>
      </c>
      <c r="M1381" s="21" t="str">
        <f t="shared" si="276"/>
        <v/>
      </c>
      <c r="N1381" s="21" t="str">
        <f t="shared" si="277"/>
        <v/>
      </c>
      <c r="P1381" s="22"/>
      <c r="Q1381" s="23">
        <v>1377</v>
      </c>
      <c r="R1381" s="23" t="str">
        <f>IF($C$3="Live Paste",IF($P1381="","",$P1381&amp;""),IF($AD$3="","",INDEX('Extraction History'!$A$3:$DT$9102,$Q1381,$AD$3)&amp;""))</f>
        <v/>
      </c>
      <c r="S1381" s="23">
        <f t="shared" si="284"/>
        <v>8259</v>
      </c>
      <c r="T1381" s="23" t="str">
        <f t="shared" si="278"/>
        <v/>
      </c>
      <c r="U1381" s="23" t="str">
        <f t="shared" si="279"/>
        <v/>
      </c>
      <c r="V1381" s="24" t="str">
        <f t="shared" si="280"/>
        <v/>
      </c>
      <c r="W1381" s="23">
        <f t="shared" si="285"/>
        <v>8260</v>
      </c>
      <c r="X1381" s="23" t="str">
        <f t="shared" si="281"/>
        <v/>
      </c>
      <c r="Y1381" s="23" t="str">
        <f t="shared" si="282"/>
        <v/>
      </c>
      <c r="Z1381" s="23" t="str">
        <f t="shared" si="283"/>
        <v/>
      </c>
      <c r="AA1381" s="25" t="str">
        <f>IF($U1381="","",IF(COUNTIF(HC!$C:$C,$U1381)&gt;0,"Y",IF(COUNTIF($U$5:$U1381,$U1381)=1,"N","dup")))</f>
        <v/>
      </c>
    </row>
    <row r="1382" spans="1:27" x14ac:dyDescent="0.3">
      <c r="A1382" s="19" t="str">
        <f>IF(INDEX('Agents Shift'!$B:$B,ROW())="","",INDEX('Agents Shift'!$B:$B,ROW()))</f>
        <v/>
      </c>
      <c r="B1382" s="20" t="str">
        <f>IF($A1382="","",_xlfn.XLOOKUP($A1382,HC!$A:$A,HC!$B:$B,""))</f>
        <v/>
      </c>
      <c r="C1382" s="19" t="str">
        <f>IF($A1382="","",_xlfn.XLOOKUP($A1382,HC!$A:$A,HC!$E:$E,""))</f>
        <v/>
      </c>
      <c r="D1382" s="20" t="str">
        <f>IF($A1382="","",_xlfn.XLOOKUP($A1382,HC!$A:$A,HC!$D:$D,""))</f>
        <v/>
      </c>
      <c r="E1382" s="68" t="str">
        <f>IF(OR($A1382="",$AE$3=""),"",IFERROR(IF(ISBLANK(INDEX('Agents Shift'!$F:$S,MATCH($A1382,'Agents Shift'!$B:$B,0),$AE$3)),"",INDEX('Agents Shift'!$F:$S,MATCH($A1382,'Agents Shift'!$B:$B,0),$AE$3)),""))</f>
        <v/>
      </c>
      <c r="F1382" s="68" t="str">
        <f>IF(OR($A1382="",$AE$3=""),"",IFERROR(IF(ISBLANK(INDEX('Agents Shift'!$F:$S,MATCH($A1382,'Agents Shift'!$B:$B,0),$AE$3+1)),"",INDEX('Agents Shift'!$F:$S,MATCH($A1382,'Agents Shift'!$B:$B,0),$AE$3+1)),""))</f>
        <v/>
      </c>
      <c r="G1382" s="20" t="str">
        <f>IF($A1382="","",_xlfn.XLOOKUP($A1382,HC!$A:$A,HC!$C:$C,""))</f>
        <v/>
      </c>
      <c r="H1382" s="20" t="str">
        <f t="shared" si="273"/>
        <v/>
      </c>
      <c r="I1382" s="19" t="str">
        <f t="shared" si="274"/>
        <v/>
      </c>
      <c r="J1382" s="19" t="str">
        <f>IF(OR($A1382="",$H1382=""),"",IF($H1382="Not in Web Tool","Unmatched",_xlfn.XLOOKUP($H1382,'RAW Data'!$E:$E,'RAW Data'!$F:$F,"Unmapped")))</f>
        <v/>
      </c>
      <c r="K1382" s="19" t="str">
        <f t="shared" si="275"/>
        <v/>
      </c>
      <c r="M1382" s="21" t="str">
        <f t="shared" si="276"/>
        <v/>
      </c>
      <c r="N1382" s="21" t="str">
        <f t="shared" si="277"/>
        <v/>
      </c>
      <c r="P1382" s="22"/>
      <c r="Q1382" s="23">
        <v>1378</v>
      </c>
      <c r="R1382" s="23" t="str">
        <f>IF($C$3="Live Paste",IF($P1382="","",$P1382&amp;""),IF($AD$3="","",INDEX('Extraction History'!$A$3:$DT$9102,$Q1382,$AD$3)&amp;""))</f>
        <v/>
      </c>
      <c r="S1382" s="23">
        <f t="shared" si="284"/>
        <v>8265</v>
      </c>
      <c r="T1382" s="23" t="str">
        <f t="shared" si="278"/>
        <v/>
      </c>
      <c r="U1382" s="23" t="str">
        <f t="shared" si="279"/>
        <v/>
      </c>
      <c r="V1382" s="24" t="str">
        <f t="shared" si="280"/>
        <v/>
      </c>
      <c r="W1382" s="23">
        <f t="shared" si="285"/>
        <v>8266</v>
      </c>
      <c r="X1382" s="23" t="str">
        <f t="shared" si="281"/>
        <v/>
      </c>
      <c r="Y1382" s="23" t="str">
        <f t="shared" si="282"/>
        <v/>
      </c>
      <c r="Z1382" s="23" t="str">
        <f t="shared" si="283"/>
        <v/>
      </c>
      <c r="AA1382" s="25" t="str">
        <f>IF($U1382="","",IF(COUNTIF(HC!$C:$C,$U1382)&gt;0,"Y",IF(COUNTIF($U$5:$U1382,$U1382)=1,"N","dup")))</f>
        <v/>
      </c>
    </row>
    <row r="1383" spans="1:27" x14ac:dyDescent="0.3">
      <c r="A1383" s="19" t="str">
        <f>IF(INDEX('Agents Shift'!$B:$B,ROW())="","",INDEX('Agents Shift'!$B:$B,ROW()))</f>
        <v/>
      </c>
      <c r="B1383" s="20" t="str">
        <f>IF($A1383="","",_xlfn.XLOOKUP($A1383,HC!$A:$A,HC!$B:$B,""))</f>
        <v/>
      </c>
      <c r="C1383" s="19" t="str">
        <f>IF($A1383="","",_xlfn.XLOOKUP($A1383,HC!$A:$A,HC!$E:$E,""))</f>
        <v/>
      </c>
      <c r="D1383" s="20" t="str">
        <f>IF($A1383="","",_xlfn.XLOOKUP($A1383,HC!$A:$A,HC!$D:$D,""))</f>
        <v/>
      </c>
      <c r="E1383" s="68" t="str">
        <f>IF(OR($A1383="",$AE$3=""),"",IFERROR(IF(ISBLANK(INDEX('Agents Shift'!$F:$S,MATCH($A1383,'Agents Shift'!$B:$B,0),$AE$3)),"",INDEX('Agents Shift'!$F:$S,MATCH($A1383,'Agents Shift'!$B:$B,0),$AE$3)),""))</f>
        <v/>
      </c>
      <c r="F1383" s="68" t="str">
        <f>IF(OR($A1383="",$AE$3=""),"",IFERROR(IF(ISBLANK(INDEX('Agents Shift'!$F:$S,MATCH($A1383,'Agents Shift'!$B:$B,0),$AE$3+1)),"",INDEX('Agents Shift'!$F:$S,MATCH($A1383,'Agents Shift'!$B:$B,0),$AE$3+1)),""))</f>
        <v/>
      </c>
      <c r="G1383" s="20" t="str">
        <f>IF($A1383="","",_xlfn.XLOOKUP($A1383,HC!$A:$A,HC!$C:$C,""))</f>
        <v/>
      </c>
      <c r="H1383" s="20" t="str">
        <f t="shared" si="273"/>
        <v/>
      </c>
      <c r="I1383" s="19" t="str">
        <f t="shared" si="274"/>
        <v/>
      </c>
      <c r="J1383" s="19" t="str">
        <f>IF(OR($A1383="",$H1383=""),"",IF($H1383="Not in Web Tool","Unmatched",_xlfn.XLOOKUP($H1383,'RAW Data'!$E:$E,'RAW Data'!$F:$F,"Unmapped")))</f>
        <v/>
      </c>
      <c r="K1383" s="19" t="str">
        <f t="shared" si="275"/>
        <v/>
      </c>
      <c r="M1383" s="21" t="str">
        <f t="shared" si="276"/>
        <v/>
      </c>
      <c r="N1383" s="21" t="str">
        <f t="shared" si="277"/>
        <v/>
      </c>
      <c r="P1383" s="22"/>
      <c r="Q1383" s="23">
        <v>1379</v>
      </c>
      <c r="R1383" s="23" t="str">
        <f>IF($C$3="Live Paste",IF($P1383="","",$P1383&amp;""),IF($AD$3="","",INDEX('Extraction History'!$A$3:$DT$9102,$Q1383,$AD$3)&amp;""))</f>
        <v/>
      </c>
      <c r="S1383" s="23">
        <f t="shared" si="284"/>
        <v>8271</v>
      </c>
      <c r="T1383" s="23" t="str">
        <f t="shared" si="278"/>
        <v/>
      </c>
      <c r="U1383" s="23" t="str">
        <f t="shared" si="279"/>
        <v/>
      </c>
      <c r="V1383" s="24" t="str">
        <f t="shared" si="280"/>
        <v/>
      </c>
      <c r="W1383" s="23">
        <f t="shared" si="285"/>
        <v>8272</v>
      </c>
      <c r="X1383" s="23" t="str">
        <f t="shared" si="281"/>
        <v/>
      </c>
      <c r="Y1383" s="23" t="str">
        <f t="shared" si="282"/>
        <v/>
      </c>
      <c r="Z1383" s="23" t="str">
        <f t="shared" si="283"/>
        <v/>
      </c>
      <c r="AA1383" s="25" t="str">
        <f>IF($U1383="","",IF(COUNTIF(HC!$C:$C,$U1383)&gt;0,"Y",IF(COUNTIF($U$5:$U1383,$U1383)=1,"N","dup")))</f>
        <v/>
      </c>
    </row>
    <row r="1384" spans="1:27" x14ac:dyDescent="0.3">
      <c r="A1384" s="19" t="str">
        <f>IF(INDEX('Agents Shift'!$B:$B,ROW())="","",INDEX('Agents Shift'!$B:$B,ROW()))</f>
        <v/>
      </c>
      <c r="B1384" s="20" t="str">
        <f>IF($A1384="","",_xlfn.XLOOKUP($A1384,HC!$A:$A,HC!$B:$B,""))</f>
        <v/>
      </c>
      <c r="C1384" s="19" t="str">
        <f>IF($A1384="","",_xlfn.XLOOKUP($A1384,HC!$A:$A,HC!$E:$E,""))</f>
        <v/>
      </c>
      <c r="D1384" s="20" t="str">
        <f>IF($A1384="","",_xlfn.XLOOKUP($A1384,HC!$A:$A,HC!$D:$D,""))</f>
        <v/>
      </c>
      <c r="E1384" s="68" t="str">
        <f>IF(OR($A1384="",$AE$3=""),"",IFERROR(IF(ISBLANK(INDEX('Agents Shift'!$F:$S,MATCH($A1384,'Agents Shift'!$B:$B,0),$AE$3)),"",INDEX('Agents Shift'!$F:$S,MATCH($A1384,'Agents Shift'!$B:$B,0),$AE$3)),""))</f>
        <v/>
      </c>
      <c r="F1384" s="68" t="str">
        <f>IF(OR($A1384="",$AE$3=""),"",IFERROR(IF(ISBLANK(INDEX('Agents Shift'!$F:$S,MATCH($A1384,'Agents Shift'!$B:$B,0),$AE$3+1)),"",INDEX('Agents Shift'!$F:$S,MATCH($A1384,'Agents Shift'!$B:$B,0),$AE$3+1)),""))</f>
        <v/>
      </c>
      <c r="G1384" s="20" t="str">
        <f>IF($A1384="","",_xlfn.XLOOKUP($A1384,HC!$A:$A,HC!$C:$C,""))</f>
        <v/>
      </c>
      <c r="H1384" s="20" t="str">
        <f t="shared" si="273"/>
        <v/>
      </c>
      <c r="I1384" s="19" t="str">
        <f t="shared" si="274"/>
        <v/>
      </c>
      <c r="J1384" s="19" t="str">
        <f>IF(OR($A1384="",$H1384=""),"",IF($H1384="Not in Web Tool","Unmatched",_xlfn.XLOOKUP($H1384,'RAW Data'!$E:$E,'RAW Data'!$F:$F,"Unmapped")))</f>
        <v/>
      </c>
      <c r="K1384" s="19" t="str">
        <f t="shared" si="275"/>
        <v/>
      </c>
      <c r="M1384" s="21" t="str">
        <f t="shared" si="276"/>
        <v/>
      </c>
      <c r="N1384" s="21" t="str">
        <f t="shared" si="277"/>
        <v/>
      </c>
      <c r="P1384" s="22"/>
      <c r="Q1384" s="23">
        <v>1380</v>
      </c>
      <c r="R1384" s="23" t="str">
        <f>IF($C$3="Live Paste",IF($P1384="","",$P1384&amp;""),IF($AD$3="","",INDEX('Extraction History'!$A$3:$DT$9102,$Q1384,$AD$3)&amp;""))</f>
        <v/>
      </c>
      <c r="S1384" s="23">
        <f t="shared" si="284"/>
        <v>8277</v>
      </c>
      <c r="T1384" s="23" t="str">
        <f t="shared" si="278"/>
        <v/>
      </c>
      <c r="U1384" s="23" t="str">
        <f t="shared" si="279"/>
        <v/>
      </c>
      <c r="V1384" s="24" t="str">
        <f t="shared" si="280"/>
        <v/>
      </c>
      <c r="W1384" s="23">
        <f t="shared" si="285"/>
        <v>8278</v>
      </c>
      <c r="X1384" s="23" t="str">
        <f t="shared" si="281"/>
        <v/>
      </c>
      <c r="Y1384" s="23" t="str">
        <f t="shared" si="282"/>
        <v/>
      </c>
      <c r="Z1384" s="23" t="str">
        <f t="shared" si="283"/>
        <v/>
      </c>
      <c r="AA1384" s="25" t="str">
        <f>IF($U1384="","",IF(COUNTIF(HC!$C:$C,$U1384)&gt;0,"Y",IF(COUNTIF($U$5:$U1384,$U1384)=1,"N","dup")))</f>
        <v/>
      </c>
    </row>
    <row r="1385" spans="1:27" x14ac:dyDescent="0.3">
      <c r="A1385" s="19" t="str">
        <f>IF(INDEX('Agents Shift'!$B:$B,ROW())="","",INDEX('Agents Shift'!$B:$B,ROW()))</f>
        <v/>
      </c>
      <c r="B1385" s="20" t="str">
        <f>IF($A1385="","",_xlfn.XLOOKUP($A1385,HC!$A:$A,HC!$B:$B,""))</f>
        <v/>
      </c>
      <c r="C1385" s="19" t="str">
        <f>IF($A1385="","",_xlfn.XLOOKUP($A1385,HC!$A:$A,HC!$E:$E,""))</f>
        <v/>
      </c>
      <c r="D1385" s="20" t="str">
        <f>IF($A1385="","",_xlfn.XLOOKUP($A1385,HC!$A:$A,HC!$D:$D,""))</f>
        <v/>
      </c>
      <c r="E1385" s="68" t="str">
        <f>IF(OR($A1385="",$AE$3=""),"",IFERROR(IF(ISBLANK(INDEX('Agents Shift'!$F:$S,MATCH($A1385,'Agents Shift'!$B:$B,0),$AE$3)),"",INDEX('Agents Shift'!$F:$S,MATCH($A1385,'Agents Shift'!$B:$B,0),$AE$3)),""))</f>
        <v/>
      </c>
      <c r="F1385" s="68" t="str">
        <f>IF(OR($A1385="",$AE$3=""),"",IFERROR(IF(ISBLANK(INDEX('Agents Shift'!$F:$S,MATCH($A1385,'Agents Shift'!$B:$B,0),$AE$3+1)),"",INDEX('Agents Shift'!$F:$S,MATCH($A1385,'Agents Shift'!$B:$B,0),$AE$3+1)),""))</f>
        <v/>
      </c>
      <c r="G1385" s="20" t="str">
        <f>IF($A1385="","",_xlfn.XLOOKUP($A1385,HC!$A:$A,HC!$C:$C,""))</f>
        <v/>
      </c>
      <c r="H1385" s="20" t="str">
        <f t="shared" si="273"/>
        <v/>
      </c>
      <c r="I1385" s="19" t="str">
        <f t="shared" si="274"/>
        <v/>
      </c>
      <c r="J1385" s="19" t="str">
        <f>IF(OR($A1385="",$H1385=""),"",IF($H1385="Not in Web Tool","Unmatched",_xlfn.XLOOKUP($H1385,'RAW Data'!$E:$E,'RAW Data'!$F:$F,"Unmapped")))</f>
        <v/>
      </c>
      <c r="K1385" s="19" t="str">
        <f t="shared" si="275"/>
        <v/>
      </c>
      <c r="M1385" s="21" t="str">
        <f t="shared" si="276"/>
        <v/>
      </c>
      <c r="N1385" s="21" t="str">
        <f t="shared" si="277"/>
        <v/>
      </c>
      <c r="P1385" s="22"/>
      <c r="Q1385" s="23">
        <v>1381</v>
      </c>
      <c r="R1385" s="23" t="str">
        <f>IF($C$3="Live Paste",IF($P1385="","",$P1385&amp;""),IF($AD$3="","",INDEX('Extraction History'!$A$3:$DT$9102,$Q1385,$AD$3)&amp;""))</f>
        <v/>
      </c>
      <c r="S1385" s="23">
        <f t="shared" si="284"/>
        <v>8283</v>
      </c>
      <c r="T1385" s="23" t="str">
        <f t="shared" si="278"/>
        <v/>
      </c>
      <c r="U1385" s="23" t="str">
        <f t="shared" si="279"/>
        <v/>
      </c>
      <c r="V1385" s="24" t="str">
        <f t="shared" si="280"/>
        <v/>
      </c>
      <c r="W1385" s="23">
        <f t="shared" si="285"/>
        <v>8284</v>
      </c>
      <c r="X1385" s="23" t="str">
        <f t="shared" si="281"/>
        <v/>
      </c>
      <c r="Y1385" s="23" t="str">
        <f t="shared" si="282"/>
        <v/>
      </c>
      <c r="Z1385" s="23" t="str">
        <f t="shared" si="283"/>
        <v/>
      </c>
      <c r="AA1385" s="25" t="str">
        <f>IF($U1385="","",IF(COUNTIF(HC!$C:$C,$U1385)&gt;0,"Y",IF(COUNTIF($U$5:$U1385,$U1385)=1,"N","dup")))</f>
        <v/>
      </c>
    </row>
    <row r="1386" spans="1:27" x14ac:dyDescent="0.3">
      <c r="A1386" s="19" t="str">
        <f>IF(INDEX('Agents Shift'!$B:$B,ROW())="","",INDEX('Agents Shift'!$B:$B,ROW()))</f>
        <v/>
      </c>
      <c r="B1386" s="20" t="str">
        <f>IF($A1386="","",_xlfn.XLOOKUP($A1386,HC!$A:$A,HC!$B:$B,""))</f>
        <v/>
      </c>
      <c r="C1386" s="19" t="str">
        <f>IF($A1386="","",_xlfn.XLOOKUP($A1386,HC!$A:$A,HC!$E:$E,""))</f>
        <v/>
      </c>
      <c r="D1386" s="20" t="str">
        <f>IF($A1386="","",_xlfn.XLOOKUP($A1386,HC!$A:$A,HC!$D:$D,""))</f>
        <v/>
      </c>
      <c r="E1386" s="68" t="str">
        <f>IF(OR($A1386="",$AE$3=""),"",IFERROR(IF(ISBLANK(INDEX('Agents Shift'!$F:$S,MATCH($A1386,'Agents Shift'!$B:$B,0),$AE$3)),"",INDEX('Agents Shift'!$F:$S,MATCH($A1386,'Agents Shift'!$B:$B,0),$AE$3)),""))</f>
        <v/>
      </c>
      <c r="F1386" s="68" t="str">
        <f>IF(OR($A1386="",$AE$3=""),"",IFERROR(IF(ISBLANK(INDEX('Agents Shift'!$F:$S,MATCH($A1386,'Agents Shift'!$B:$B,0),$AE$3+1)),"",INDEX('Agents Shift'!$F:$S,MATCH($A1386,'Agents Shift'!$B:$B,0),$AE$3+1)),""))</f>
        <v/>
      </c>
      <c r="G1386" s="20" t="str">
        <f>IF($A1386="","",_xlfn.XLOOKUP($A1386,HC!$A:$A,HC!$C:$C,""))</f>
        <v/>
      </c>
      <c r="H1386" s="20" t="str">
        <f t="shared" si="273"/>
        <v/>
      </c>
      <c r="I1386" s="19" t="str">
        <f t="shared" si="274"/>
        <v/>
      </c>
      <c r="J1386" s="19" t="str">
        <f>IF(OR($A1386="",$H1386=""),"",IF($H1386="Not in Web Tool","Unmatched",_xlfn.XLOOKUP($H1386,'RAW Data'!$E:$E,'RAW Data'!$F:$F,"Unmapped")))</f>
        <v/>
      </c>
      <c r="K1386" s="19" t="str">
        <f t="shared" si="275"/>
        <v/>
      </c>
      <c r="M1386" s="21" t="str">
        <f t="shared" si="276"/>
        <v/>
      </c>
      <c r="N1386" s="21" t="str">
        <f t="shared" si="277"/>
        <v/>
      </c>
      <c r="P1386" s="22"/>
      <c r="Q1386" s="23">
        <v>1382</v>
      </c>
      <c r="R1386" s="23" t="str">
        <f>IF($C$3="Live Paste",IF($P1386="","",$P1386&amp;""),IF($AD$3="","",INDEX('Extraction History'!$A$3:$DT$9102,$Q1386,$AD$3)&amp;""))</f>
        <v/>
      </c>
      <c r="S1386" s="23">
        <f t="shared" si="284"/>
        <v>8289</v>
      </c>
      <c r="T1386" s="23" t="str">
        <f t="shared" si="278"/>
        <v/>
      </c>
      <c r="U1386" s="23" t="str">
        <f t="shared" si="279"/>
        <v/>
      </c>
      <c r="V1386" s="24" t="str">
        <f t="shared" si="280"/>
        <v/>
      </c>
      <c r="W1386" s="23">
        <f t="shared" si="285"/>
        <v>8290</v>
      </c>
      <c r="X1386" s="23" t="str">
        <f t="shared" si="281"/>
        <v/>
      </c>
      <c r="Y1386" s="23" t="str">
        <f t="shared" si="282"/>
        <v/>
      </c>
      <c r="Z1386" s="23" t="str">
        <f t="shared" si="283"/>
        <v/>
      </c>
      <c r="AA1386" s="25" t="str">
        <f>IF($U1386="","",IF(COUNTIF(HC!$C:$C,$U1386)&gt;0,"Y",IF(COUNTIF($U$5:$U1386,$U1386)=1,"N","dup")))</f>
        <v/>
      </c>
    </row>
    <row r="1387" spans="1:27" x14ac:dyDescent="0.3">
      <c r="A1387" s="19" t="str">
        <f>IF(INDEX('Agents Shift'!$B:$B,ROW())="","",INDEX('Agents Shift'!$B:$B,ROW()))</f>
        <v/>
      </c>
      <c r="B1387" s="20" t="str">
        <f>IF($A1387="","",_xlfn.XLOOKUP($A1387,HC!$A:$A,HC!$B:$B,""))</f>
        <v/>
      </c>
      <c r="C1387" s="19" t="str">
        <f>IF($A1387="","",_xlfn.XLOOKUP($A1387,HC!$A:$A,HC!$E:$E,""))</f>
        <v/>
      </c>
      <c r="D1387" s="20" t="str">
        <f>IF($A1387="","",_xlfn.XLOOKUP($A1387,HC!$A:$A,HC!$D:$D,""))</f>
        <v/>
      </c>
      <c r="E1387" s="68" t="str">
        <f>IF(OR($A1387="",$AE$3=""),"",IFERROR(IF(ISBLANK(INDEX('Agents Shift'!$F:$S,MATCH($A1387,'Agents Shift'!$B:$B,0),$AE$3)),"",INDEX('Agents Shift'!$F:$S,MATCH($A1387,'Agents Shift'!$B:$B,0),$AE$3)),""))</f>
        <v/>
      </c>
      <c r="F1387" s="68" t="str">
        <f>IF(OR($A1387="",$AE$3=""),"",IFERROR(IF(ISBLANK(INDEX('Agents Shift'!$F:$S,MATCH($A1387,'Agents Shift'!$B:$B,0),$AE$3+1)),"",INDEX('Agents Shift'!$F:$S,MATCH($A1387,'Agents Shift'!$B:$B,0),$AE$3+1)),""))</f>
        <v/>
      </c>
      <c r="G1387" s="20" t="str">
        <f>IF($A1387="","",_xlfn.XLOOKUP($A1387,HC!$A:$A,HC!$C:$C,""))</f>
        <v/>
      </c>
      <c r="H1387" s="20" t="str">
        <f t="shared" si="273"/>
        <v/>
      </c>
      <c r="I1387" s="19" t="str">
        <f t="shared" si="274"/>
        <v/>
      </c>
      <c r="J1387" s="19" t="str">
        <f>IF(OR($A1387="",$H1387=""),"",IF($H1387="Not in Web Tool","Unmatched",_xlfn.XLOOKUP($H1387,'RAW Data'!$E:$E,'RAW Data'!$F:$F,"Unmapped")))</f>
        <v/>
      </c>
      <c r="K1387" s="19" t="str">
        <f t="shared" si="275"/>
        <v/>
      </c>
      <c r="M1387" s="21" t="str">
        <f t="shared" si="276"/>
        <v/>
      </c>
      <c r="N1387" s="21" t="str">
        <f t="shared" si="277"/>
        <v/>
      </c>
      <c r="P1387" s="22"/>
      <c r="Q1387" s="23">
        <v>1383</v>
      </c>
      <c r="R1387" s="23" t="str">
        <f>IF($C$3="Live Paste",IF($P1387="","",$P1387&amp;""),IF($AD$3="","",INDEX('Extraction History'!$A$3:$DT$9102,$Q1387,$AD$3)&amp;""))</f>
        <v/>
      </c>
      <c r="S1387" s="23">
        <f t="shared" si="284"/>
        <v>8295</v>
      </c>
      <c r="T1387" s="23" t="str">
        <f t="shared" si="278"/>
        <v/>
      </c>
      <c r="U1387" s="23" t="str">
        <f t="shared" si="279"/>
        <v/>
      </c>
      <c r="V1387" s="24" t="str">
        <f t="shared" si="280"/>
        <v/>
      </c>
      <c r="W1387" s="23">
        <f t="shared" si="285"/>
        <v>8296</v>
      </c>
      <c r="X1387" s="23" t="str">
        <f t="shared" si="281"/>
        <v/>
      </c>
      <c r="Y1387" s="23" t="str">
        <f t="shared" si="282"/>
        <v/>
      </c>
      <c r="Z1387" s="23" t="str">
        <f t="shared" si="283"/>
        <v/>
      </c>
      <c r="AA1387" s="25" t="str">
        <f>IF($U1387="","",IF(COUNTIF(HC!$C:$C,$U1387)&gt;0,"Y",IF(COUNTIF($U$5:$U1387,$U1387)=1,"N","dup")))</f>
        <v/>
      </c>
    </row>
    <row r="1388" spans="1:27" x14ac:dyDescent="0.3">
      <c r="A1388" s="19" t="str">
        <f>IF(INDEX('Agents Shift'!$B:$B,ROW())="","",INDEX('Agents Shift'!$B:$B,ROW()))</f>
        <v/>
      </c>
      <c r="B1388" s="20" t="str">
        <f>IF($A1388="","",_xlfn.XLOOKUP($A1388,HC!$A:$A,HC!$B:$B,""))</f>
        <v/>
      </c>
      <c r="C1388" s="19" t="str">
        <f>IF($A1388="","",_xlfn.XLOOKUP($A1388,HC!$A:$A,HC!$E:$E,""))</f>
        <v/>
      </c>
      <c r="D1388" s="20" t="str">
        <f>IF($A1388="","",_xlfn.XLOOKUP($A1388,HC!$A:$A,HC!$D:$D,""))</f>
        <v/>
      </c>
      <c r="E1388" s="68" t="str">
        <f>IF(OR($A1388="",$AE$3=""),"",IFERROR(IF(ISBLANK(INDEX('Agents Shift'!$F:$S,MATCH($A1388,'Agents Shift'!$B:$B,0),$AE$3)),"",INDEX('Agents Shift'!$F:$S,MATCH($A1388,'Agents Shift'!$B:$B,0),$AE$3)),""))</f>
        <v/>
      </c>
      <c r="F1388" s="68" t="str">
        <f>IF(OR($A1388="",$AE$3=""),"",IFERROR(IF(ISBLANK(INDEX('Agents Shift'!$F:$S,MATCH($A1388,'Agents Shift'!$B:$B,0),$AE$3+1)),"",INDEX('Agents Shift'!$F:$S,MATCH($A1388,'Agents Shift'!$B:$B,0),$AE$3+1)),""))</f>
        <v/>
      </c>
      <c r="G1388" s="20" t="str">
        <f>IF($A1388="","",_xlfn.XLOOKUP($A1388,HC!$A:$A,HC!$C:$C,""))</f>
        <v/>
      </c>
      <c r="H1388" s="20" t="str">
        <f t="shared" si="273"/>
        <v/>
      </c>
      <c r="I1388" s="19" t="str">
        <f t="shared" si="274"/>
        <v/>
      </c>
      <c r="J1388" s="19" t="str">
        <f>IF(OR($A1388="",$H1388=""),"",IF($H1388="Not in Web Tool","Unmatched",_xlfn.XLOOKUP($H1388,'RAW Data'!$E:$E,'RAW Data'!$F:$F,"Unmapped")))</f>
        <v/>
      </c>
      <c r="K1388" s="19" t="str">
        <f t="shared" si="275"/>
        <v/>
      </c>
      <c r="M1388" s="21" t="str">
        <f t="shared" si="276"/>
        <v/>
      </c>
      <c r="N1388" s="21" t="str">
        <f t="shared" si="277"/>
        <v/>
      </c>
      <c r="P1388" s="22"/>
      <c r="Q1388" s="23">
        <v>1384</v>
      </c>
      <c r="R1388" s="23" t="str">
        <f>IF($C$3="Live Paste",IF($P1388="","",$P1388&amp;""),IF($AD$3="","",INDEX('Extraction History'!$A$3:$DT$9102,$Q1388,$AD$3)&amp;""))</f>
        <v/>
      </c>
      <c r="S1388" s="23">
        <f t="shared" si="284"/>
        <v>8301</v>
      </c>
      <c r="T1388" s="23" t="str">
        <f t="shared" si="278"/>
        <v/>
      </c>
      <c r="U1388" s="23" t="str">
        <f t="shared" si="279"/>
        <v/>
      </c>
      <c r="V1388" s="24" t="str">
        <f t="shared" si="280"/>
        <v/>
      </c>
      <c r="W1388" s="23">
        <f t="shared" si="285"/>
        <v>8302</v>
      </c>
      <c r="X1388" s="23" t="str">
        <f t="shared" si="281"/>
        <v/>
      </c>
      <c r="Y1388" s="23" t="str">
        <f t="shared" si="282"/>
        <v/>
      </c>
      <c r="Z1388" s="23" t="str">
        <f t="shared" si="283"/>
        <v/>
      </c>
      <c r="AA1388" s="25" t="str">
        <f>IF($U1388="","",IF(COUNTIF(HC!$C:$C,$U1388)&gt;0,"Y",IF(COUNTIF($U$5:$U1388,$U1388)=1,"N","dup")))</f>
        <v/>
      </c>
    </row>
    <row r="1389" spans="1:27" x14ac:dyDescent="0.3">
      <c r="A1389" s="19" t="str">
        <f>IF(INDEX('Agents Shift'!$B:$B,ROW())="","",INDEX('Agents Shift'!$B:$B,ROW()))</f>
        <v/>
      </c>
      <c r="B1389" s="20" t="str">
        <f>IF($A1389="","",_xlfn.XLOOKUP($A1389,HC!$A:$A,HC!$B:$B,""))</f>
        <v/>
      </c>
      <c r="C1389" s="19" t="str">
        <f>IF($A1389="","",_xlfn.XLOOKUP($A1389,HC!$A:$A,HC!$E:$E,""))</f>
        <v/>
      </c>
      <c r="D1389" s="20" t="str">
        <f>IF($A1389="","",_xlfn.XLOOKUP($A1389,HC!$A:$A,HC!$D:$D,""))</f>
        <v/>
      </c>
      <c r="E1389" s="68" t="str">
        <f>IF(OR($A1389="",$AE$3=""),"",IFERROR(IF(ISBLANK(INDEX('Agents Shift'!$F:$S,MATCH($A1389,'Agents Shift'!$B:$B,0),$AE$3)),"",INDEX('Agents Shift'!$F:$S,MATCH($A1389,'Agents Shift'!$B:$B,0),$AE$3)),""))</f>
        <v/>
      </c>
      <c r="F1389" s="68" t="str">
        <f>IF(OR($A1389="",$AE$3=""),"",IFERROR(IF(ISBLANK(INDEX('Agents Shift'!$F:$S,MATCH($A1389,'Agents Shift'!$B:$B,0),$AE$3+1)),"",INDEX('Agents Shift'!$F:$S,MATCH($A1389,'Agents Shift'!$B:$B,0),$AE$3+1)),""))</f>
        <v/>
      </c>
      <c r="G1389" s="20" t="str">
        <f>IF($A1389="","",_xlfn.XLOOKUP($A1389,HC!$A:$A,HC!$C:$C,""))</f>
        <v/>
      </c>
      <c r="H1389" s="20" t="str">
        <f t="shared" si="273"/>
        <v/>
      </c>
      <c r="I1389" s="19" t="str">
        <f t="shared" si="274"/>
        <v/>
      </c>
      <c r="J1389" s="19" t="str">
        <f>IF(OR($A1389="",$H1389=""),"",IF($H1389="Not in Web Tool","Unmatched",_xlfn.XLOOKUP($H1389,'RAW Data'!$E:$E,'RAW Data'!$F:$F,"Unmapped")))</f>
        <v/>
      </c>
      <c r="K1389" s="19" t="str">
        <f t="shared" si="275"/>
        <v/>
      </c>
      <c r="M1389" s="21" t="str">
        <f t="shared" si="276"/>
        <v/>
      </c>
      <c r="N1389" s="21" t="str">
        <f t="shared" si="277"/>
        <v/>
      </c>
      <c r="P1389" s="22"/>
      <c r="Q1389" s="23">
        <v>1385</v>
      </c>
      <c r="R1389" s="23" t="str">
        <f>IF($C$3="Live Paste",IF($P1389="","",$P1389&amp;""),IF($AD$3="","",INDEX('Extraction History'!$A$3:$DT$9102,$Q1389,$AD$3)&amp;""))</f>
        <v/>
      </c>
      <c r="S1389" s="23">
        <f t="shared" si="284"/>
        <v>8307</v>
      </c>
      <c r="T1389" s="23" t="str">
        <f t="shared" si="278"/>
        <v/>
      </c>
      <c r="U1389" s="23" t="str">
        <f t="shared" si="279"/>
        <v/>
      </c>
      <c r="V1389" s="24" t="str">
        <f t="shared" si="280"/>
        <v/>
      </c>
      <c r="W1389" s="23">
        <f t="shared" si="285"/>
        <v>8308</v>
      </c>
      <c r="X1389" s="23" t="str">
        <f t="shared" si="281"/>
        <v/>
      </c>
      <c r="Y1389" s="23" t="str">
        <f t="shared" si="282"/>
        <v/>
      </c>
      <c r="Z1389" s="23" t="str">
        <f t="shared" si="283"/>
        <v/>
      </c>
      <c r="AA1389" s="25" t="str">
        <f>IF($U1389="","",IF(COUNTIF(HC!$C:$C,$U1389)&gt;0,"Y",IF(COUNTIF($U$5:$U1389,$U1389)=1,"N","dup")))</f>
        <v/>
      </c>
    </row>
    <row r="1390" spans="1:27" x14ac:dyDescent="0.3">
      <c r="A1390" s="19" t="str">
        <f>IF(INDEX('Agents Shift'!$B:$B,ROW())="","",INDEX('Agents Shift'!$B:$B,ROW()))</f>
        <v/>
      </c>
      <c r="B1390" s="20" t="str">
        <f>IF($A1390="","",_xlfn.XLOOKUP($A1390,HC!$A:$A,HC!$B:$B,""))</f>
        <v/>
      </c>
      <c r="C1390" s="19" t="str">
        <f>IF($A1390="","",_xlfn.XLOOKUP($A1390,HC!$A:$A,HC!$E:$E,""))</f>
        <v/>
      </c>
      <c r="D1390" s="20" t="str">
        <f>IF($A1390="","",_xlfn.XLOOKUP($A1390,HC!$A:$A,HC!$D:$D,""))</f>
        <v/>
      </c>
      <c r="E1390" s="68" t="str">
        <f>IF(OR($A1390="",$AE$3=""),"",IFERROR(IF(ISBLANK(INDEX('Agents Shift'!$F:$S,MATCH($A1390,'Agents Shift'!$B:$B,0),$AE$3)),"",INDEX('Agents Shift'!$F:$S,MATCH($A1390,'Agents Shift'!$B:$B,0),$AE$3)),""))</f>
        <v/>
      </c>
      <c r="F1390" s="68" t="str">
        <f>IF(OR($A1390="",$AE$3=""),"",IFERROR(IF(ISBLANK(INDEX('Agents Shift'!$F:$S,MATCH($A1390,'Agents Shift'!$B:$B,0),$AE$3+1)),"",INDEX('Agents Shift'!$F:$S,MATCH($A1390,'Agents Shift'!$B:$B,0),$AE$3+1)),""))</f>
        <v/>
      </c>
      <c r="G1390" s="20" t="str">
        <f>IF($A1390="","",_xlfn.XLOOKUP($A1390,HC!$A:$A,HC!$C:$C,""))</f>
        <v/>
      </c>
      <c r="H1390" s="20" t="str">
        <f t="shared" si="273"/>
        <v/>
      </c>
      <c r="I1390" s="19" t="str">
        <f t="shared" si="274"/>
        <v/>
      </c>
      <c r="J1390" s="19" t="str">
        <f>IF(OR($A1390="",$H1390=""),"",IF($H1390="Not in Web Tool","Unmatched",_xlfn.XLOOKUP($H1390,'RAW Data'!$E:$E,'RAW Data'!$F:$F,"Unmapped")))</f>
        <v/>
      </c>
      <c r="K1390" s="19" t="str">
        <f t="shared" si="275"/>
        <v/>
      </c>
      <c r="M1390" s="21" t="str">
        <f t="shared" si="276"/>
        <v/>
      </c>
      <c r="N1390" s="21" t="str">
        <f t="shared" si="277"/>
        <v/>
      </c>
      <c r="P1390" s="22"/>
      <c r="Q1390" s="23">
        <v>1386</v>
      </c>
      <c r="R1390" s="23" t="str">
        <f>IF($C$3="Live Paste",IF($P1390="","",$P1390&amp;""),IF($AD$3="","",INDEX('Extraction History'!$A$3:$DT$9102,$Q1390,$AD$3)&amp;""))</f>
        <v/>
      </c>
      <c r="S1390" s="23">
        <f t="shared" si="284"/>
        <v>8313</v>
      </c>
      <c r="T1390" s="23" t="str">
        <f t="shared" si="278"/>
        <v/>
      </c>
      <c r="U1390" s="23" t="str">
        <f t="shared" si="279"/>
        <v/>
      </c>
      <c r="V1390" s="24" t="str">
        <f t="shared" si="280"/>
        <v/>
      </c>
      <c r="W1390" s="23">
        <f t="shared" si="285"/>
        <v>8314</v>
      </c>
      <c r="X1390" s="23" t="str">
        <f t="shared" si="281"/>
        <v/>
      </c>
      <c r="Y1390" s="23" t="str">
        <f t="shared" si="282"/>
        <v/>
      </c>
      <c r="Z1390" s="23" t="str">
        <f t="shared" si="283"/>
        <v/>
      </c>
      <c r="AA1390" s="25" t="str">
        <f>IF($U1390="","",IF(COUNTIF(HC!$C:$C,$U1390)&gt;0,"Y",IF(COUNTIF($U$5:$U1390,$U1390)=1,"N","dup")))</f>
        <v/>
      </c>
    </row>
    <row r="1391" spans="1:27" x14ac:dyDescent="0.3">
      <c r="A1391" s="19" t="str">
        <f>IF(INDEX('Agents Shift'!$B:$B,ROW())="","",INDEX('Agents Shift'!$B:$B,ROW()))</f>
        <v/>
      </c>
      <c r="B1391" s="20" t="str">
        <f>IF($A1391="","",_xlfn.XLOOKUP($A1391,HC!$A:$A,HC!$B:$B,""))</f>
        <v/>
      </c>
      <c r="C1391" s="19" t="str">
        <f>IF($A1391="","",_xlfn.XLOOKUP($A1391,HC!$A:$A,HC!$E:$E,""))</f>
        <v/>
      </c>
      <c r="D1391" s="20" t="str">
        <f>IF($A1391="","",_xlfn.XLOOKUP($A1391,HC!$A:$A,HC!$D:$D,""))</f>
        <v/>
      </c>
      <c r="E1391" s="68" t="str">
        <f>IF(OR($A1391="",$AE$3=""),"",IFERROR(IF(ISBLANK(INDEX('Agents Shift'!$F:$S,MATCH($A1391,'Agents Shift'!$B:$B,0),$AE$3)),"",INDEX('Agents Shift'!$F:$S,MATCH($A1391,'Agents Shift'!$B:$B,0),$AE$3)),""))</f>
        <v/>
      </c>
      <c r="F1391" s="68" t="str">
        <f>IF(OR($A1391="",$AE$3=""),"",IFERROR(IF(ISBLANK(INDEX('Agents Shift'!$F:$S,MATCH($A1391,'Agents Shift'!$B:$B,0),$AE$3+1)),"",INDEX('Agents Shift'!$F:$S,MATCH($A1391,'Agents Shift'!$B:$B,0),$AE$3+1)),""))</f>
        <v/>
      </c>
      <c r="G1391" s="20" t="str">
        <f>IF($A1391="","",_xlfn.XLOOKUP($A1391,HC!$A:$A,HC!$C:$C,""))</f>
        <v/>
      </c>
      <c r="H1391" s="20" t="str">
        <f t="shared" si="273"/>
        <v/>
      </c>
      <c r="I1391" s="19" t="str">
        <f t="shared" si="274"/>
        <v/>
      </c>
      <c r="J1391" s="19" t="str">
        <f>IF(OR($A1391="",$H1391=""),"",IF($H1391="Not in Web Tool","Unmatched",_xlfn.XLOOKUP($H1391,'RAW Data'!$E:$E,'RAW Data'!$F:$F,"Unmapped")))</f>
        <v/>
      </c>
      <c r="K1391" s="19" t="str">
        <f t="shared" si="275"/>
        <v/>
      </c>
      <c r="M1391" s="21" t="str">
        <f t="shared" si="276"/>
        <v/>
      </c>
      <c r="N1391" s="21" t="str">
        <f t="shared" si="277"/>
        <v/>
      </c>
      <c r="P1391" s="22"/>
      <c r="Q1391" s="23">
        <v>1387</v>
      </c>
      <c r="R1391" s="23" t="str">
        <f>IF($C$3="Live Paste",IF($P1391="","",$P1391&amp;""),IF($AD$3="","",INDEX('Extraction History'!$A$3:$DT$9102,$Q1391,$AD$3)&amp;""))</f>
        <v/>
      </c>
      <c r="S1391" s="23">
        <f t="shared" si="284"/>
        <v>8319</v>
      </c>
      <c r="T1391" s="23" t="str">
        <f t="shared" si="278"/>
        <v/>
      </c>
      <c r="U1391" s="23" t="str">
        <f t="shared" si="279"/>
        <v/>
      </c>
      <c r="V1391" s="24" t="str">
        <f t="shared" si="280"/>
        <v/>
      </c>
      <c r="W1391" s="23">
        <f t="shared" si="285"/>
        <v>8320</v>
      </c>
      <c r="X1391" s="23" t="str">
        <f t="shared" si="281"/>
        <v/>
      </c>
      <c r="Y1391" s="23" t="str">
        <f t="shared" si="282"/>
        <v/>
      </c>
      <c r="Z1391" s="23" t="str">
        <f t="shared" si="283"/>
        <v/>
      </c>
      <c r="AA1391" s="25" t="str">
        <f>IF($U1391="","",IF(COUNTIF(HC!$C:$C,$U1391)&gt;0,"Y",IF(COUNTIF($U$5:$U1391,$U1391)=1,"N","dup")))</f>
        <v/>
      </c>
    </row>
    <row r="1392" spans="1:27" x14ac:dyDescent="0.3">
      <c r="A1392" s="19" t="str">
        <f>IF(INDEX('Agents Shift'!$B:$B,ROW())="","",INDEX('Agents Shift'!$B:$B,ROW()))</f>
        <v/>
      </c>
      <c r="B1392" s="20" t="str">
        <f>IF($A1392="","",_xlfn.XLOOKUP($A1392,HC!$A:$A,HC!$B:$B,""))</f>
        <v/>
      </c>
      <c r="C1392" s="19" t="str">
        <f>IF($A1392="","",_xlfn.XLOOKUP($A1392,HC!$A:$A,HC!$E:$E,""))</f>
        <v/>
      </c>
      <c r="D1392" s="20" t="str">
        <f>IF($A1392="","",_xlfn.XLOOKUP($A1392,HC!$A:$A,HC!$D:$D,""))</f>
        <v/>
      </c>
      <c r="E1392" s="68" t="str">
        <f>IF(OR($A1392="",$AE$3=""),"",IFERROR(IF(ISBLANK(INDEX('Agents Shift'!$F:$S,MATCH($A1392,'Agents Shift'!$B:$B,0),$AE$3)),"",INDEX('Agents Shift'!$F:$S,MATCH($A1392,'Agents Shift'!$B:$B,0),$AE$3)),""))</f>
        <v/>
      </c>
      <c r="F1392" s="68" t="str">
        <f>IF(OR($A1392="",$AE$3=""),"",IFERROR(IF(ISBLANK(INDEX('Agents Shift'!$F:$S,MATCH($A1392,'Agents Shift'!$B:$B,0),$AE$3+1)),"",INDEX('Agents Shift'!$F:$S,MATCH($A1392,'Agents Shift'!$B:$B,0),$AE$3+1)),""))</f>
        <v/>
      </c>
      <c r="G1392" s="20" t="str">
        <f>IF($A1392="","",_xlfn.XLOOKUP($A1392,HC!$A:$A,HC!$C:$C,""))</f>
        <v/>
      </c>
      <c r="H1392" s="20" t="str">
        <f t="shared" si="273"/>
        <v/>
      </c>
      <c r="I1392" s="19" t="str">
        <f t="shared" si="274"/>
        <v/>
      </c>
      <c r="J1392" s="19" t="str">
        <f>IF(OR($A1392="",$H1392=""),"",IF($H1392="Not in Web Tool","Unmatched",_xlfn.XLOOKUP($H1392,'RAW Data'!$E:$E,'RAW Data'!$F:$F,"Unmapped")))</f>
        <v/>
      </c>
      <c r="K1392" s="19" t="str">
        <f t="shared" si="275"/>
        <v/>
      </c>
      <c r="M1392" s="21" t="str">
        <f t="shared" si="276"/>
        <v/>
      </c>
      <c r="N1392" s="21" t="str">
        <f t="shared" si="277"/>
        <v/>
      </c>
      <c r="P1392" s="22"/>
      <c r="Q1392" s="23">
        <v>1388</v>
      </c>
      <c r="R1392" s="23" t="str">
        <f>IF($C$3="Live Paste",IF($P1392="","",$P1392&amp;""),IF($AD$3="","",INDEX('Extraction History'!$A$3:$DT$9102,$Q1392,$AD$3)&amp;""))</f>
        <v/>
      </c>
      <c r="S1392" s="23">
        <f t="shared" si="284"/>
        <v>8325</v>
      </c>
      <c r="T1392" s="23" t="str">
        <f t="shared" si="278"/>
        <v/>
      </c>
      <c r="U1392" s="23" t="str">
        <f t="shared" si="279"/>
        <v/>
      </c>
      <c r="V1392" s="24" t="str">
        <f t="shared" si="280"/>
        <v/>
      </c>
      <c r="W1392" s="23">
        <f t="shared" si="285"/>
        <v>8326</v>
      </c>
      <c r="X1392" s="23" t="str">
        <f t="shared" si="281"/>
        <v/>
      </c>
      <c r="Y1392" s="23" t="str">
        <f t="shared" si="282"/>
        <v/>
      </c>
      <c r="Z1392" s="23" t="str">
        <f t="shared" si="283"/>
        <v/>
      </c>
      <c r="AA1392" s="25" t="str">
        <f>IF($U1392="","",IF(COUNTIF(HC!$C:$C,$U1392)&gt;0,"Y",IF(COUNTIF($U$5:$U1392,$U1392)=1,"N","dup")))</f>
        <v/>
      </c>
    </row>
    <row r="1393" spans="1:27" x14ac:dyDescent="0.3">
      <c r="A1393" s="19" t="str">
        <f>IF(INDEX('Agents Shift'!$B:$B,ROW())="","",INDEX('Agents Shift'!$B:$B,ROW()))</f>
        <v/>
      </c>
      <c r="B1393" s="20" t="str">
        <f>IF($A1393="","",_xlfn.XLOOKUP($A1393,HC!$A:$A,HC!$B:$B,""))</f>
        <v/>
      </c>
      <c r="C1393" s="19" t="str">
        <f>IF($A1393="","",_xlfn.XLOOKUP($A1393,HC!$A:$A,HC!$E:$E,""))</f>
        <v/>
      </c>
      <c r="D1393" s="20" t="str">
        <f>IF($A1393="","",_xlfn.XLOOKUP($A1393,HC!$A:$A,HC!$D:$D,""))</f>
        <v/>
      </c>
      <c r="E1393" s="68" t="str">
        <f>IF(OR($A1393="",$AE$3=""),"",IFERROR(IF(ISBLANK(INDEX('Agents Shift'!$F:$S,MATCH($A1393,'Agents Shift'!$B:$B,0),$AE$3)),"",INDEX('Agents Shift'!$F:$S,MATCH($A1393,'Agents Shift'!$B:$B,0),$AE$3)),""))</f>
        <v/>
      </c>
      <c r="F1393" s="68" t="str">
        <f>IF(OR($A1393="",$AE$3=""),"",IFERROR(IF(ISBLANK(INDEX('Agents Shift'!$F:$S,MATCH($A1393,'Agents Shift'!$B:$B,0),$AE$3+1)),"",INDEX('Agents Shift'!$F:$S,MATCH($A1393,'Agents Shift'!$B:$B,0),$AE$3+1)),""))</f>
        <v/>
      </c>
      <c r="G1393" s="20" t="str">
        <f>IF($A1393="","",_xlfn.XLOOKUP($A1393,HC!$A:$A,HC!$C:$C,""))</f>
        <v/>
      </c>
      <c r="H1393" s="20" t="str">
        <f t="shared" si="273"/>
        <v/>
      </c>
      <c r="I1393" s="19" t="str">
        <f t="shared" si="274"/>
        <v/>
      </c>
      <c r="J1393" s="19" t="str">
        <f>IF(OR($A1393="",$H1393=""),"",IF($H1393="Not in Web Tool","Unmatched",_xlfn.XLOOKUP($H1393,'RAW Data'!$E:$E,'RAW Data'!$F:$F,"Unmapped")))</f>
        <v/>
      </c>
      <c r="K1393" s="19" t="str">
        <f t="shared" si="275"/>
        <v/>
      </c>
      <c r="M1393" s="21" t="str">
        <f t="shared" si="276"/>
        <v/>
      </c>
      <c r="N1393" s="21" t="str">
        <f t="shared" si="277"/>
        <v/>
      </c>
      <c r="P1393" s="22"/>
      <c r="Q1393" s="23">
        <v>1389</v>
      </c>
      <c r="R1393" s="23" t="str">
        <f>IF($C$3="Live Paste",IF($P1393="","",$P1393&amp;""),IF($AD$3="","",INDEX('Extraction History'!$A$3:$DT$9102,$Q1393,$AD$3)&amp;""))</f>
        <v/>
      </c>
      <c r="S1393" s="23">
        <f t="shared" si="284"/>
        <v>8331</v>
      </c>
      <c r="T1393" s="23" t="str">
        <f t="shared" si="278"/>
        <v/>
      </c>
      <c r="U1393" s="23" t="str">
        <f t="shared" si="279"/>
        <v/>
      </c>
      <c r="V1393" s="24" t="str">
        <f t="shared" si="280"/>
        <v/>
      </c>
      <c r="W1393" s="23">
        <f t="shared" si="285"/>
        <v>8332</v>
      </c>
      <c r="X1393" s="23" t="str">
        <f t="shared" si="281"/>
        <v/>
      </c>
      <c r="Y1393" s="23" t="str">
        <f t="shared" si="282"/>
        <v/>
      </c>
      <c r="Z1393" s="23" t="str">
        <f t="shared" si="283"/>
        <v/>
      </c>
      <c r="AA1393" s="25" t="str">
        <f>IF($U1393="","",IF(COUNTIF(HC!$C:$C,$U1393)&gt;0,"Y",IF(COUNTIF($U$5:$U1393,$U1393)=1,"N","dup")))</f>
        <v/>
      </c>
    </row>
    <row r="1394" spans="1:27" x14ac:dyDescent="0.3">
      <c r="A1394" s="19" t="str">
        <f>IF(INDEX('Agents Shift'!$B:$B,ROW())="","",INDEX('Agents Shift'!$B:$B,ROW()))</f>
        <v/>
      </c>
      <c r="B1394" s="20" t="str">
        <f>IF($A1394="","",_xlfn.XLOOKUP($A1394,HC!$A:$A,HC!$B:$B,""))</f>
        <v/>
      </c>
      <c r="C1394" s="19" t="str">
        <f>IF($A1394="","",_xlfn.XLOOKUP($A1394,HC!$A:$A,HC!$E:$E,""))</f>
        <v/>
      </c>
      <c r="D1394" s="20" t="str">
        <f>IF($A1394="","",_xlfn.XLOOKUP($A1394,HC!$A:$A,HC!$D:$D,""))</f>
        <v/>
      </c>
      <c r="E1394" s="68" t="str">
        <f>IF(OR($A1394="",$AE$3=""),"",IFERROR(IF(ISBLANK(INDEX('Agents Shift'!$F:$S,MATCH($A1394,'Agents Shift'!$B:$B,0),$AE$3)),"",INDEX('Agents Shift'!$F:$S,MATCH($A1394,'Agents Shift'!$B:$B,0),$AE$3)),""))</f>
        <v/>
      </c>
      <c r="F1394" s="68" t="str">
        <f>IF(OR($A1394="",$AE$3=""),"",IFERROR(IF(ISBLANK(INDEX('Agents Shift'!$F:$S,MATCH($A1394,'Agents Shift'!$B:$B,0),$AE$3+1)),"",INDEX('Agents Shift'!$F:$S,MATCH($A1394,'Agents Shift'!$B:$B,0),$AE$3+1)),""))</f>
        <v/>
      </c>
      <c r="G1394" s="20" t="str">
        <f>IF($A1394="","",_xlfn.XLOOKUP($A1394,HC!$A:$A,HC!$C:$C,""))</f>
        <v/>
      </c>
      <c r="H1394" s="20" t="str">
        <f t="shared" si="273"/>
        <v/>
      </c>
      <c r="I1394" s="19" t="str">
        <f t="shared" si="274"/>
        <v/>
      </c>
      <c r="J1394" s="19" t="str">
        <f>IF(OR($A1394="",$H1394=""),"",IF($H1394="Not in Web Tool","Unmatched",_xlfn.XLOOKUP($H1394,'RAW Data'!$E:$E,'RAW Data'!$F:$F,"Unmapped")))</f>
        <v/>
      </c>
      <c r="K1394" s="19" t="str">
        <f t="shared" si="275"/>
        <v/>
      </c>
      <c r="M1394" s="21" t="str">
        <f t="shared" si="276"/>
        <v/>
      </c>
      <c r="N1394" s="21" t="str">
        <f t="shared" si="277"/>
        <v/>
      </c>
      <c r="P1394" s="22"/>
      <c r="Q1394" s="23">
        <v>1390</v>
      </c>
      <c r="R1394" s="23" t="str">
        <f>IF($C$3="Live Paste",IF($P1394="","",$P1394&amp;""),IF($AD$3="","",INDEX('Extraction History'!$A$3:$DT$9102,$Q1394,$AD$3)&amp;""))</f>
        <v/>
      </c>
      <c r="S1394" s="23">
        <f t="shared" si="284"/>
        <v>8337</v>
      </c>
      <c r="T1394" s="23" t="str">
        <f t="shared" si="278"/>
        <v/>
      </c>
      <c r="U1394" s="23" t="str">
        <f t="shared" si="279"/>
        <v/>
      </c>
      <c r="V1394" s="24" t="str">
        <f t="shared" si="280"/>
        <v/>
      </c>
      <c r="W1394" s="23">
        <f t="shared" si="285"/>
        <v>8338</v>
      </c>
      <c r="X1394" s="23" t="str">
        <f t="shared" si="281"/>
        <v/>
      </c>
      <c r="Y1394" s="23" t="str">
        <f t="shared" si="282"/>
        <v/>
      </c>
      <c r="Z1394" s="23" t="str">
        <f t="shared" si="283"/>
        <v/>
      </c>
      <c r="AA1394" s="25" t="str">
        <f>IF($U1394="","",IF(COUNTIF(HC!$C:$C,$U1394)&gt;0,"Y",IF(COUNTIF($U$5:$U1394,$U1394)=1,"N","dup")))</f>
        <v/>
      </c>
    </row>
    <row r="1395" spans="1:27" x14ac:dyDescent="0.3">
      <c r="A1395" s="19" t="str">
        <f>IF(INDEX('Agents Shift'!$B:$B,ROW())="","",INDEX('Agents Shift'!$B:$B,ROW()))</f>
        <v/>
      </c>
      <c r="B1395" s="20" t="str">
        <f>IF($A1395="","",_xlfn.XLOOKUP($A1395,HC!$A:$A,HC!$B:$B,""))</f>
        <v/>
      </c>
      <c r="C1395" s="19" t="str">
        <f>IF($A1395="","",_xlfn.XLOOKUP($A1395,HC!$A:$A,HC!$E:$E,""))</f>
        <v/>
      </c>
      <c r="D1395" s="20" t="str">
        <f>IF($A1395="","",_xlfn.XLOOKUP($A1395,HC!$A:$A,HC!$D:$D,""))</f>
        <v/>
      </c>
      <c r="E1395" s="68" t="str">
        <f>IF(OR($A1395="",$AE$3=""),"",IFERROR(IF(ISBLANK(INDEX('Agents Shift'!$F:$S,MATCH($A1395,'Agents Shift'!$B:$B,0),$AE$3)),"",INDEX('Agents Shift'!$F:$S,MATCH($A1395,'Agents Shift'!$B:$B,0),$AE$3)),""))</f>
        <v/>
      </c>
      <c r="F1395" s="68" t="str">
        <f>IF(OR($A1395="",$AE$3=""),"",IFERROR(IF(ISBLANK(INDEX('Agents Shift'!$F:$S,MATCH($A1395,'Agents Shift'!$B:$B,0),$AE$3+1)),"",INDEX('Agents Shift'!$F:$S,MATCH($A1395,'Agents Shift'!$B:$B,0),$AE$3+1)),""))</f>
        <v/>
      </c>
      <c r="G1395" s="20" t="str">
        <f>IF($A1395="","",_xlfn.XLOOKUP($A1395,HC!$A:$A,HC!$C:$C,""))</f>
        <v/>
      </c>
      <c r="H1395" s="20" t="str">
        <f t="shared" si="273"/>
        <v/>
      </c>
      <c r="I1395" s="19" t="str">
        <f t="shared" si="274"/>
        <v/>
      </c>
      <c r="J1395" s="19" t="str">
        <f>IF(OR($A1395="",$H1395=""),"",IF($H1395="Not in Web Tool","Unmatched",_xlfn.XLOOKUP($H1395,'RAW Data'!$E:$E,'RAW Data'!$F:$F,"Unmapped")))</f>
        <v/>
      </c>
      <c r="K1395" s="19" t="str">
        <f t="shared" si="275"/>
        <v/>
      </c>
      <c r="M1395" s="21" t="str">
        <f t="shared" si="276"/>
        <v/>
      </c>
      <c r="N1395" s="21" t="str">
        <f t="shared" si="277"/>
        <v/>
      </c>
      <c r="P1395" s="22"/>
      <c r="Q1395" s="23">
        <v>1391</v>
      </c>
      <c r="R1395" s="23" t="str">
        <f>IF($C$3="Live Paste",IF($P1395="","",$P1395&amp;""),IF($AD$3="","",INDEX('Extraction History'!$A$3:$DT$9102,$Q1395,$AD$3)&amp;""))</f>
        <v/>
      </c>
      <c r="S1395" s="23">
        <f t="shared" si="284"/>
        <v>8343</v>
      </c>
      <c r="T1395" s="23" t="str">
        <f t="shared" si="278"/>
        <v/>
      </c>
      <c r="U1395" s="23" t="str">
        <f t="shared" si="279"/>
        <v/>
      </c>
      <c r="V1395" s="24" t="str">
        <f t="shared" si="280"/>
        <v/>
      </c>
      <c r="W1395" s="23">
        <f t="shared" si="285"/>
        <v>8344</v>
      </c>
      <c r="X1395" s="23" t="str">
        <f t="shared" si="281"/>
        <v/>
      </c>
      <c r="Y1395" s="23" t="str">
        <f t="shared" si="282"/>
        <v/>
      </c>
      <c r="Z1395" s="23" t="str">
        <f t="shared" si="283"/>
        <v/>
      </c>
      <c r="AA1395" s="25" t="str">
        <f>IF($U1395="","",IF(COUNTIF(HC!$C:$C,$U1395)&gt;0,"Y",IF(COUNTIF($U$5:$U1395,$U1395)=1,"N","dup")))</f>
        <v/>
      </c>
    </row>
    <row r="1396" spans="1:27" x14ac:dyDescent="0.3">
      <c r="A1396" s="19" t="str">
        <f>IF(INDEX('Agents Shift'!$B:$B,ROW())="","",INDEX('Agents Shift'!$B:$B,ROW()))</f>
        <v/>
      </c>
      <c r="B1396" s="20" t="str">
        <f>IF($A1396="","",_xlfn.XLOOKUP($A1396,HC!$A:$A,HC!$B:$B,""))</f>
        <v/>
      </c>
      <c r="C1396" s="19" t="str">
        <f>IF($A1396="","",_xlfn.XLOOKUP($A1396,HC!$A:$A,HC!$E:$E,""))</f>
        <v/>
      </c>
      <c r="D1396" s="20" t="str">
        <f>IF($A1396="","",_xlfn.XLOOKUP($A1396,HC!$A:$A,HC!$D:$D,""))</f>
        <v/>
      </c>
      <c r="E1396" s="68" t="str">
        <f>IF(OR($A1396="",$AE$3=""),"",IFERROR(IF(ISBLANK(INDEX('Agents Shift'!$F:$S,MATCH($A1396,'Agents Shift'!$B:$B,0),$AE$3)),"",INDEX('Agents Shift'!$F:$S,MATCH($A1396,'Agents Shift'!$B:$B,0),$AE$3)),""))</f>
        <v/>
      </c>
      <c r="F1396" s="68" t="str">
        <f>IF(OR($A1396="",$AE$3=""),"",IFERROR(IF(ISBLANK(INDEX('Agents Shift'!$F:$S,MATCH($A1396,'Agents Shift'!$B:$B,0),$AE$3+1)),"",INDEX('Agents Shift'!$F:$S,MATCH($A1396,'Agents Shift'!$B:$B,0),$AE$3+1)),""))</f>
        <v/>
      </c>
      <c r="G1396" s="20" t="str">
        <f>IF($A1396="","",_xlfn.XLOOKUP($A1396,HC!$A:$A,HC!$C:$C,""))</f>
        <v/>
      </c>
      <c r="H1396" s="20" t="str">
        <f t="shared" si="273"/>
        <v/>
      </c>
      <c r="I1396" s="19" t="str">
        <f t="shared" si="274"/>
        <v/>
      </c>
      <c r="J1396" s="19" t="str">
        <f>IF(OR($A1396="",$H1396=""),"",IF($H1396="Not in Web Tool","Unmatched",_xlfn.XLOOKUP($H1396,'RAW Data'!$E:$E,'RAW Data'!$F:$F,"Unmapped")))</f>
        <v/>
      </c>
      <c r="K1396" s="19" t="str">
        <f t="shared" si="275"/>
        <v/>
      </c>
      <c r="M1396" s="21" t="str">
        <f t="shared" si="276"/>
        <v/>
      </c>
      <c r="N1396" s="21" t="str">
        <f t="shared" si="277"/>
        <v/>
      </c>
      <c r="P1396" s="22"/>
      <c r="Q1396" s="23">
        <v>1392</v>
      </c>
      <c r="R1396" s="23" t="str">
        <f>IF($C$3="Live Paste",IF($P1396="","",$P1396&amp;""),IF($AD$3="","",INDEX('Extraction History'!$A$3:$DT$9102,$Q1396,$AD$3)&amp;""))</f>
        <v/>
      </c>
      <c r="S1396" s="23">
        <f t="shared" si="284"/>
        <v>8349</v>
      </c>
      <c r="T1396" s="23" t="str">
        <f t="shared" si="278"/>
        <v/>
      </c>
      <c r="U1396" s="23" t="str">
        <f t="shared" si="279"/>
        <v/>
      </c>
      <c r="V1396" s="24" t="str">
        <f t="shared" si="280"/>
        <v/>
      </c>
      <c r="W1396" s="23">
        <f t="shared" si="285"/>
        <v>8350</v>
      </c>
      <c r="X1396" s="23" t="str">
        <f t="shared" si="281"/>
        <v/>
      </c>
      <c r="Y1396" s="23" t="str">
        <f t="shared" si="282"/>
        <v/>
      </c>
      <c r="Z1396" s="23" t="str">
        <f t="shared" si="283"/>
        <v/>
      </c>
      <c r="AA1396" s="25" t="str">
        <f>IF($U1396="","",IF(COUNTIF(HC!$C:$C,$U1396)&gt;0,"Y",IF(COUNTIF($U$5:$U1396,$U1396)=1,"N","dup")))</f>
        <v/>
      </c>
    </row>
    <row r="1397" spans="1:27" x14ac:dyDescent="0.3">
      <c r="A1397" s="19" t="str">
        <f>IF(INDEX('Agents Shift'!$B:$B,ROW())="","",INDEX('Agents Shift'!$B:$B,ROW()))</f>
        <v/>
      </c>
      <c r="B1397" s="20" t="str">
        <f>IF($A1397="","",_xlfn.XLOOKUP($A1397,HC!$A:$A,HC!$B:$B,""))</f>
        <v/>
      </c>
      <c r="C1397" s="19" t="str">
        <f>IF($A1397="","",_xlfn.XLOOKUP($A1397,HC!$A:$A,HC!$E:$E,""))</f>
        <v/>
      </c>
      <c r="D1397" s="20" t="str">
        <f>IF($A1397="","",_xlfn.XLOOKUP($A1397,HC!$A:$A,HC!$D:$D,""))</f>
        <v/>
      </c>
      <c r="E1397" s="68" t="str">
        <f>IF(OR($A1397="",$AE$3=""),"",IFERROR(IF(ISBLANK(INDEX('Agents Shift'!$F:$S,MATCH($A1397,'Agents Shift'!$B:$B,0),$AE$3)),"",INDEX('Agents Shift'!$F:$S,MATCH($A1397,'Agents Shift'!$B:$B,0),$AE$3)),""))</f>
        <v/>
      </c>
      <c r="F1397" s="68" t="str">
        <f>IF(OR($A1397="",$AE$3=""),"",IFERROR(IF(ISBLANK(INDEX('Agents Shift'!$F:$S,MATCH($A1397,'Agents Shift'!$B:$B,0),$AE$3+1)),"",INDEX('Agents Shift'!$F:$S,MATCH($A1397,'Agents Shift'!$B:$B,0),$AE$3+1)),""))</f>
        <v/>
      </c>
      <c r="G1397" s="20" t="str">
        <f>IF($A1397="","",_xlfn.XLOOKUP($A1397,HC!$A:$A,HC!$C:$C,""))</f>
        <v/>
      </c>
      <c r="H1397" s="20" t="str">
        <f t="shared" si="273"/>
        <v/>
      </c>
      <c r="I1397" s="19" t="str">
        <f t="shared" si="274"/>
        <v/>
      </c>
      <c r="J1397" s="19" t="str">
        <f>IF(OR($A1397="",$H1397=""),"",IF($H1397="Not in Web Tool","Unmatched",_xlfn.XLOOKUP($H1397,'RAW Data'!$E:$E,'RAW Data'!$F:$F,"Unmapped")))</f>
        <v/>
      </c>
      <c r="K1397" s="19" t="str">
        <f t="shared" si="275"/>
        <v/>
      </c>
      <c r="M1397" s="21" t="str">
        <f t="shared" si="276"/>
        <v/>
      </c>
      <c r="N1397" s="21" t="str">
        <f t="shared" si="277"/>
        <v/>
      </c>
      <c r="P1397" s="22"/>
      <c r="Q1397" s="23">
        <v>1393</v>
      </c>
      <c r="R1397" s="23" t="str">
        <f>IF($C$3="Live Paste",IF($P1397="","",$P1397&amp;""),IF($AD$3="","",INDEX('Extraction History'!$A$3:$DT$9102,$Q1397,$AD$3)&amp;""))</f>
        <v/>
      </c>
      <c r="S1397" s="23">
        <f t="shared" si="284"/>
        <v>8355</v>
      </c>
      <c r="T1397" s="23" t="str">
        <f t="shared" si="278"/>
        <v/>
      </c>
      <c r="U1397" s="23" t="str">
        <f t="shared" si="279"/>
        <v/>
      </c>
      <c r="V1397" s="24" t="str">
        <f t="shared" si="280"/>
        <v/>
      </c>
      <c r="W1397" s="23">
        <f t="shared" si="285"/>
        <v>8356</v>
      </c>
      <c r="X1397" s="23" t="str">
        <f t="shared" si="281"/>
        <v/>
      </c>
      <c r="Y1397" s="23" t="str">
        <f t="shared" si="282"/>
        <v/>
      </c>
      <c r="Z1397" s="23" t="str">
        <f t="shared" si="283"/>
        <v/>
      </c>
      <c r="AA1397" s="25" t="str">
        <f>IF($U1397="","",IF(COUNTIF(HC!$C:$C,$U1397)&gt;0,"Y",IF(COUNTIF($U$5:$U1397,$U1397)=1,"N","dup")))</f>
        <v/>
      </c>
    </row>
    <row r="1398" spans="1:27" x14ac:dyDescent="0.3">
      <c r="A1398" s="19" t="str">
        <f>IF(INDEX('Agents Shift'!$B:$B,ROW())="","",INDEX('Agents Shift'!$B:$B,ROW()))</f>
        <v/>
      </c>
      <c r="B1398" s="20" t="str">
        <f>IF($A1398="","",_xlfn.XLOOKUP($A1398,HC!$A:$A,HC!$B:$B,""))</f>
        <v/>
      </c>
      <c r="C1398" s="19" t="str">
        <f>IF($A1398="","",_xlfn.XLOOKUP($A1398,HC!$A:$A,HC!$E:$E,""))</f>
        <v/>
      </c>
      <c r="D1398" s="20" t="str">
        <f>IF($A1398="","",_xlfn.XLOOKUP($A1398,HC!$A:$A,HC!$D:$D,""))</f>
        <v/>
      </c>
      <c r="E1398" s="68" t="str">
        <f>IF(OR($A1398="",$AE$3=""),"",IFERROR(IF(ISBLANK(INDEX('Agents Shift'!$F:$S,MATCH($A1398,'Agents Shift'!$B:$B,0),$AE$3)),"",INDEX('Agents Shift'!$F:$S,MATCH($A1398,'Agents Shift'!$B:$B,0),$AE$3)),""))</f>
        <v/>
      </c>
      <c r="F1398" s="68" t="str">
        <f>IF(OR($A1398="",$AE$3=""),"",IFERROR(IF(ISBLANK(INDEX('Agents Shift'!$F:$S,MATCH($A1398,'Agents Shift'!$B:$B,0),$AE$3+1)),"",INDEX('Agents Shift'!$F:$S,MATCH($A1398,'Agents Shift'!$B:$B,0),$AE$3+1)),""))</f>
        <v/>
      </c>
      <c r="G1398" s="20" t="str">
        <f>IF($A1398="","",_xlfn.XLOOKUP($A1398,HC!$A:$A,HC!$C:$C,""))</f>
        <v/>
      </c>
      <c r="H1398" s="20" t="str">
        <f t="shared" si="273"/>
        <v/>
      </c>
      <c r="I1398" s="19" t="str">
        <f t="shared" si="274"/>
        <v/>
      </c>
      <c r="J1398" s="19" t="str">
        <f>IF(OR($A1398="",$H1398=""),"",IF($H1398="Not in Web Tool","Unmatched",_xlfn.XLOOKUP($H1398,'RAW Data'!$E:$E,'RAW Data'!$F:$F,"Unmapped")))</f>
        <v/>
      </c>
      <c r="K1398" s="19" t="str">
        <f t="shared" si="275"/>
        <v/>
      </c>
      <c r="M1398" s="21" t="str">
        <f t="shared" si="276"/>
        <v/>
      </c>
      <c r="N1398" s="21" t="str">
        <f t="shared" si="277"/>
        <v/>
      </c>
      <c r="P1398" s="22"/>
      <c r="Q1398" s="23">
        <v>1394</v>
      </c>
      <c r="R1398" s="23" t="str">
        <f>IF($C$3="Live Paste",IF($P1398="","",$P1398&amp;""),IF($AD$3="","",INDEX('Extraction History'!$A$3:$DT$9102,$Q1398,$AD$3)&amp;""))</f>
        <v/>
      </c>
      <c r="S1398" s="23">
        <f t="shared" si="284"/>
        <v>8361</v>
      </c>
      <c r="T1398" s="23" t="str">
        <f t="shared" si="278"/>
        <v/>
      </c>
      <c r="U1398" s="23" t="str">
        <f t="shared" si="279"/>
        <v/>
      </c>
      <c r="V1398" s="24" t="str">
        <f t="shared" si="280"/>
        <v/>
      </c>
      <c r="W1398" s="23">
        <f t="shared" si="285"/>
        <v>8362</v>
      </c>
      <c r="X1398" s="23" t="str">
        <f t="shared" si="281"/>
        <v/>
      </c>
      <c r="Y1398" s="23" t="str">
        <f t="shared" si="282"/>
        <v/>
      </c>
      <c r="Z1398" s="23" t="str">
        <f t="shared" si="283"/>
        <v/>
      </c>
      <c r="AA1398" s="25" t="str">
        <f>IF($U1398="","",IF(COUNTIF(HC!$C:$C,$U1398)&gt;0,"Y",IF(COUNTIF($U$5:$U1398,$U1398)=1,"N","dup")))</f>
        <v/>
      </c>
    </row>
    <row r="1399" spans="1:27" x14ac:dyDescent="0.3">
      <c r="A1399" s="19" t="str">
        <f>IF(INDEX('Agents Shift'!$B:$B,ROW())="","",INDEX('Agents Shift'!$B:$B,ROW()))</f>
        <v/>
      </c>
      <c r="B1399" s="20" t="str">
        <f>IF($A1399="","",_xlfn.XLOOKUP($A1399,HC!$A:$A,HC!$B:$B,""))</f>
        <v/>
      </c>
      <c r="C1399" s="19" t="str">
        <f>IF($A1399="","",_xlfn.XLOOKUP($A1399,HC!$A:$A,HC!$E:$E,""))</f>
        <v/>
      </c>
      <c r="D1399" s="20" t="str">
        <f>IF($A1399="","",_xlfn.XLOOKUP($A1399,HC!$A:$A,HC!$D:$D,""))</f>
        <v/>
      </c>
      <c r="E1399" s="68" t="str">
        <f>IF(OR($A1399="",$AE$3=""),"",IFERROR(IF(ISBLANK(INDEX('Agents Shift'!$F:$S,MATCH($A1399,'Agents Shift'!$B:$B,0),$AE$3)),"",INDEX('Agents Shift'!$F:$S,MATCH($A1399,'Agents Shift'!$B:$B,0),$AE$3)),""))</f>
        <v/>
      </c>
      <c r="F1399" s="68" t="str">
        <f>IF(OR($A1399="",$AE$3=""),"",IFERROR(IF(ISBLANK(INDEX('Agents Shift'!$F:$S,MATCH($A1399,'Agents Shift'!$B:$B,0),$AE$3+1)),"",INDEX('Agents Shift'!$F:$S,MATCH($A1399,'Agents Shift'!$B:$B,0),$AE$3+1)),""))</f>
        <v/>
      </c>
      <c r="G1399" s="20" t="str">
        <f>IF($A1399="","",_xlfn.XLOOKUP($A1399,HC!$A:$A,HC!$C:$C,""))</f>
        <v/>
      </c>
      <c r="H1399" s="20" t="str">
        <f t="shared" si="273"/>
        <v/>
      </c>
      <c r="I1399" s="19" t="str">
        <f t="shared" si="274"/>
        <v/>
      </c>
      <c r="J1399" s="19" t="str">
        <f>IF(OR($A1399="",$H1399=""),"",IF($H1399="Not in Web Tool","Unmatched",_xlfn.XLOOKUP($H1399,'RAW Data'!$E:$E,'RAW Data'!$F:$F,"Unmapped")))</f>
        <v/>
      </c>
      <c r="K1399" s="19" t="str">
        <f t="shared" si="275"/>
        <v/>
      </c>
      <c r="M1399" s="21" t="str">
        <f t="shared" si="276"/>
        <v/>
      </c>
      <c r="N1399" s="21" t="str">
        <f t="shared" si="277"/>
        <v/>
      </c>
      <c r="P1399" s="22"/>
      <c r="Q1399" s="23">
        <v>1395</v>
      </c>
      <c r="R1399" s="23" t="str">
        <f>IF($C$3="Live Paste",IF($P1399="","",$P1399&amp;""),IF($AD$3="","",INDEX('Extraction History'!$A$3:$DT$9102,$Q1399,$AD$3)&amp;""))</f>
        <v/>
      </c>
      <c r="S1399" s="23">
        <f t="shared" si="284"/>
        <v>8367</v>
      </c>
      <c r="T1399" s="23" t="str">
        <f t="shared" si="278"/>
        <v/>
      </c>
      <c r="U1399" s="23" t="str">
        <f t="shared" si="279"/>
        <v/>
      </c>
      <c r="V1399" s="24" t="str">
        <f t="shared" si="280"/>
        <v/>
      </c>
      <c r="W1399" s="23">
        <f t="shared" si="285"/>
        <v>8368</v>
      </c>
      <c r="X1399" s="23" t="str">
        <f t="shared" si="281"/>
        <v/>
      </c>
      <c r="Y1399" s="23" t="str">
        <f t="shared" si="282"/>
        <v/>
      </c>
      <c r="Z1399" s="23" t="str">
        <f t="shared" si="283"/>
        <v/>
      </c>
      <c r="AA1399" s="25" t="str">
        <f>IF($U1399="","",IF(COUNTIF(HC!$C:$C,$U1399)&gt;0,"Y",IF(COUNTIF($U$5:$U1399,$U1399)=1,"N","dup")))</f>
        <v/>
      </c>
    </row>
    <row r="1400" spans="1:27" x14ac:dyDescent="0.3">
      <c r="A1400" s="19" t="str">
        <f>IF(INDEX('Agents Shift'!$B:$B,ROW())="","",INDEX('Agents Shift'!$B:$B,ROW()))</f>
        <v/>
      </c>
      <c r="B1400" s="20" t="str">
        <f>IF($A1400="","",_xlfn.XLOOKUP($A1400,HC!$A:$A,HC!$B:$B,""))</f>
        <v/>
      </c>
      <c r="C1400" s="19" t="str">
        <f>IF($A1400="","",_xlfn.XLOOKUP($A1400,HC!$A:$A,HC!$E:$E,""))</f>
        <v/>
      </c>
      <c r="D1400" s="20" t="str">
        <f>IF($A1400="","",_xlfn.XLOOKUP($A1400,HC!$A:$A,HC!$D:$D,""))</f>
        <v/>
      </c>
      <c r="E1400" s="68" t="str">
        <f>IF(OR($A1400="",$AE$3=""),"",IFERROR(IF(ISBLANK(INDEX('Agents Shift'!$F:$S,MATCH($A1400,'Agents Shift'!$B:$B,0),$AE$3)),"",INDEX('Agents Shift'!$F:$S,MATCH($A1400,'Agents Shift'!$B:$B,0),$AE$3)),""))</f>
        <v/>
      </c>
      <c r="F1400" s="68" t="str">
        <f>IF(OR($A1400="",$AE$3=""),"",IFERROR(IF(ISBLANK(INDEX('Agents Shift'!$F:$S,MATCH($A1400,'Agents Shift'!$B:$B,0),$AE$3+1)),"",INDEX('Agents Shift'!$F:$S,MATCH($A1400,'Agents Shift'!$B:$B,0),$AE$3+1)),""))</f>
        <v/>
      </c>
      <c r="G1400" s="20" t="str">
        <f>IF($A1400="","",_xlfn.XLOOKUP($A1400,HC!$A:$A,HC!$C:$C,""))</f>
        <v/>
      </c>
      <c r="H1400" s="20" t="str">
        <f t="shared" si="273"/>
        <v/>
      </c>
      <c r="I1400" s="19" t="str">
        <f t="shared" si="274"/>
        <v/>
      </c>
      <c r="J1400" s="19" t="str">
        <f>IF(OR($A1400="",$H1400=""),"",IF($H1400="Not in Web Tool","Unmatched",_xlfn.XLOOKUP($H1400,'RAW Data'!$E:$E,'RAW Data'!$F:$F,"Unmapped")))</f>
        <v/>
      </c>
      <c r="K1400" s="19" t="str">
        <f t="shared" si="275"/>
        <v/>
      </c>
      <c r="M1400" s="21" t="str">
        <f t="shared" si="276"/>
        <v/>
      </c>
      <c r="N1400" s="21" t="str">
        <f t="shared" si="277"/>
        <v/>
      </c>
      <c r="P1400" s="22"/>
      <c r="Q1400" s="23">
        <v>1396</v>
      </c>
      <c r="R1400" s="23" t="str">
        <f>IF($C$3="Live Paste",IF($P1400="","",$P1400&amp;""),IF($AD$3="","",INDEX('Extraction History'!$A$3:$DT$9102,$Q1400,$AD$3)&amp;""))</f>
        <v/>
      </c>
      <c r="S1400" s="23">
        <f t="shared" si="284"/>
        <v>8373</v>
      </c>
      <c r="T1400" s="23" t="str">
        <f t="shared" si="278"/>
        <v/>
      </c>
      <c r="U1400" s="23" t="str">
        <f t="shared" si="279"/>
        <v/>
      </c>
      <c r="V1400" s="24" t="str">
        <f t="shared" si="280"/>
        <v/>
      </c>
      <c r="W1400" s="23">
        <f t="shared" si="285"/>
        <v>8374</v>
      </c>
      <c r="X1400" s="23" t="str">
        <f t="shared" si="281"/>
        <v/>
      </c>
      <c r="Y1400" s="23" t="str">
        <f t="shared" si="282"/>
        <v/>
      </c>
      <c r="Z1400" s="23" t="str">
        <f t="shared" si="283"/>
        <v/>
      </c>
      <c r="AA1400" s="25" t="str">
        <f>IF($U1400="","",IF(COUNTIF(HC!$C:$C,$U1400)&gt;0,"Y",IF(COUNTIF($U$5:$U1400,$U1400)=1,"N","dup")))</f>
        <v/>
      </c>
    </row>
    <row r="1401" spans="1:27" x14ac:dyDescent="0.3">
      <c r="A1401" s="19" t="str">
        <f>IF(INDEX('Agents Shift'!$B:$B,ROW())="","",INDEX('Agents Shift'!$B:$B,ROW()))</f>
        <v/>
      </c>
      <c r="B1401" s="20" t="str">
        <f>IF($A1401="","",_xlfn.XLOOKUP($A1401,HC!$A:$A,HC!$B:$B,""))</f>
        <v/>
      </c>
      <c r="C1401" s="19" t="str">
        <f>IF($A1401="","",_xlfn.XLOOKUP($A1401,HC!$A:$A,HC!$E:$E,""))</f>
        <v/>
      </c>
      <c r="D1401" s="20" t="str">
        <f>IF($A1401="","",_xlfn.XLOOKUP($A1401,HC!$A:$A,HC!$D:$D,""))</f>
        <v/>
      </c>
      <c r="E1401" s="68" t="str">
        <f>IF(OR($A1401="",$AE$3=""),"",IFERROR(IF(ISBLANK(INDEX('Agents Shift'!$F:$S,MATCH($A1401,'Agents Shift'!$B:$B,0),$AE$3)),"",INDEX('Agents Shift'!$F:$S,MATCH($A1401,'Agents Shift'!$B:$B,0),$AE$3)),""))</f>
        <v/>
      </c>
      <c r="F1401" s="68" t="str">
        <f>IF(OR($A1401="",$AE$3=""),"",IFERROR(IF(ISBLANK(INDEX('Agents Shift'!$F:$S,MATCH($A1401,'Agents Shift'!$B:$B,0),$AE$3+1)),"",INDEX('Agents Shift'!$F:$S,MATCH($A1401,'Agents Shift'!$B:$B,0),$AE$3+1)),""))</f>
        <v/>
      </c>
      <c r="G1401" s="20" t="str">
        <f>IF($A1401="","",_xlfn.XLOOKUP($A1401,HC!$A:$A,HC!$C:$C,""))</f>
        <v/>
      </c>
      <c r="H1401" s="20" t="str">
        <f t="shared" si="273"/>
        <v/>
      </c>
      <c r="I1401" s="19" t="str">
        <f t="shared" si="274"/>
        <v/>
      </c>
      <c r="J1401" s="19" t="str">
        <f>IF(OR($A1401="",$H1401=""),"",IF($H1401="Not in Web Tool","Unmatched",_xlfn.XLOOKUP($H1401,'RAW Data'!$E:$E,'RAW Data'!$F:$F,"Unmapped")))</f>
        <v/>
      </c>
      <c r="K1401" s="19" t="str">
        <f t="shared" si="275"/>
        <v/>
      </c>
      <c r="M1401" s="21" t="str">
        <f t="shared" si="276"/>
        <v/>
      </c>
      <c r="N1401" s="21" t="str">
        <f t="shared" si="277"/>
        <v/>
      </c>
      <c r="P1401" s="22"/>
      <c r="Q1401" s="23">
        <v>1397</v>
      </c>
      <c r="R1401" s="23" t="str">
        <f>IF($C$3="Live Paste",IF($P1401="","",$P1401&amp;""),IF($AD$3="","",INDEX('Extraction History'!$A$3:$DT$9102,$Q1401,$AD$3)&amp;""))</f>
        <v/>
      </c>
      <c r="S1401" s="23">
        <f t="shared" si="284"/>
        <v>8379</v>
      </c>
      <c r="T1401" s="23" t="str">
        <f t="shared" si="278"/>
        <v/>
      </c>
      <c r="U1401" s="23" t="str">
        <f t="shared" si="279"/>
        <v/>
      </c>
      <c r="V1401" s="24" t="str">
        <f t="shared" si="280"/>
        <v/>
      </c>
      <c r="W1401" s="23">
        <f t="shared" si="285"/>
        <v>8380</v>
      </c>
      <c r="X1401" s="23" t="str">
        <f t="shared" si="281"/>
        <v/>
      </c>
      <c r="Y1401" s="23" t="str">
        <f t="shared" si="282"/>
        <v/>
      </c>
      <c r="Z1401" s="23" t="str">
        <f t="shared" si="283"/>
        <v/>
      </c>
      <c r="AA1401" s="25" t="str">
        <f>IF($U1401="","",IF(COUNTIF(HC!$C:$C,$U1401)&gt;0,"Y",IF(COUNTIF($U$5:$U1401,$U1401)=1,"N","dup")))</f>
        <v/>
      </c>
    </row>
    <row r="1402" spans="1:27" x14ac:dyDescent="0.3">
      <c r="A1402" s="19" t="str">
        <f>IF(INDEX('Agents Shift'!$B:$B,ROW())="","",INDEX('Agents Shift'!$B:$B,ROW()))</f>
        <v/>
      </c>
      <c r="B1402" s="20" t="str">
        <f>IF($A1402="","",_xlfn.XLOOKUP($A1402,HC!$A:$A,HC!$B:$B,""))</f>
        <v/>
      </c>
      <c r="C1402" s="19" t="str">
        <f>IF($A1402="","",_xlfn.XLOOKUP($A1402,HC!$A:$A,HC!$E:$E,""))</f>
        <v/>
      </c>
      <c r="D1402" s="20" t="str">
        <f>IF($A1402="","",_xlfn.XLOOKUP($A1402,HC!$A:$A,HC!$D:$D,""))</f>
        <v/>
      </c>
      <c r="E1402" s="68" t="str">
        <f>IF(OR($A1402="",$AE$3=""),"",IFERROR(IF(ISBLANK(INDEX('Agents Shift'!$F:$S,MATCH($A1402,'Agents Shift'!$B:$B,0),$AE$3)),"",INDEX('Agents Shift'!$F:$S,MATCH($A1402,'Agents Shift'!$B:$B,0),$AE$3)),""))</f>
        <v/>
      </c>
      <c r="F1402" s="68" t="str">
        <f>IF(OR($A1402="",$AE$3=""),"",IFERROR(IF(ISBLANK(INDEX('Agents Shift'!$F:$S,MATCH($A1402,'Agents Shift'!$B:$B,0),$AE$3+1)),"",INDEX('Agents Shift'!$F:$S,MATCH($A1402,'Agents Shift'!$B:$B,0),$AE$3+1)),""))</f>
        <v/>
      </c>
      <c r="G1402" s="20" t="str">
        <f>IF($A1402="","",_xlfn.XLOOKUP($A1402,HC!$A:$A,HC!$C:$C,""))</f>
        <v/>
      </c>
      <c r="H1402" s="20" t="str">
        <f t="shared" si="273"/>
        <v/>
      </c>
      <c r="I1402" s="19" t="str">
        <f t="shared" si="274"/>
        <v/>
      </c>
      <c r="J1402" s="19" t="str">
        <f>IF(OR($A1402="",$H1402=""),"",IF($H1402="Not in Web Tool","Unmatched",_xlfn.XLOOKUP($H1402,'RAW Data'!$E:$E,'RAW Data'!$F:$F,"Unmapped")))</f>
        <v/>
      </c>
      <c r="K1402" s="19" t="str">
        <f t="shared" si="275"/>
        <v/>
      </c>
      <c r="M1402" s="21" t="str">
        <f t="shared" si="276"/>
        <v/>
      </c>
      <c r="N1402" s="21" t="str">
        <f t="shared" si="277"/>
        <v/>
      </c>
      <c r="P1402" s="22"/>
      <c r="Q1402" s="23">
        <v>1398</v>
      </c>
      <c r="R1402" s="23" t="str">
        <f>IF($C$3="Live Paste",IF($P1402="","",$P1402&amp;""),IF($AD$3="","",INDEX('Extraction History'!$A$3:$DT$9102,$Q1402,$AD$3)&amp;""))</f>
        <v/>
      </c>
      <c r="S1402" s="23">
        <f t="shared" si="284"/>
        <v>8385</v>
      </c>
      <c r="T1402" s="23" t="str">
        <f t="shared" si="278"/>
        <v/>
      </c>
      <c r="U1402" s="23" t="str">
        <f t="shared" si="279"/>
        <v/>
      </c>
      <c r="V1402" s="24" t="str">
        <f t="shared" si="280"/>
        <v/>
      </c>
      <c r="W1402" s="23">
        <f t="shared" si="285"/>
        <v>8386</v>
      </c>
      <c r="X1402" s="23" t="str">
        <f t="shared" si="281"/>
        <v/>
      </c>
      <c r="Y1402" s="23" t="str">
        <f t="shared" si="282"/>
        <v/>
      </c>
      <c r="Z1402" s="23" t="str">
        <f t="shared" si="283"/>
        <v/>
      </c>
      <c r="AA1402" s="25" t="str">
        <f>IF($U1402="","",IF(COUNTIF(HC!$C:$C,$U1402)&gt;0,"Y",IF(COUNTIF($U$5:$U1402,$U1402)=1,"N","dup")))</f>
        <v/>
      </c>
    </row>
    <row r="1403" spans="1:27" x14ac:dyDescent="0.3">
      <c r="A1403" s="19" t="str">
        <f>IF(INDEX('Agents Shift'!$B:$B,ROW())="","",INDEX('Agents Shift'!$B:$B,ROW()))</f>
        <v/>
      </c>
      <c r="B1403" s="20" t="str">
        <f>IF($A1403="","",_xlfn.XLOOKUP($A1403,HC!$A:$A,HC!$B:$B,""))</f>
        <v/>
      </c>
      <c r="C1403" s="19" t="str">
        <f>IF($A1403="","",_xlfn.XLOOKUP($A1403,HC!$A:$A,HC!$E:$E,""))</f>
        <v/>
      </c>
      <c r="D1403" s="20" t="str">
        <f>IF($A1403="","",_xlfn.XLOOKUP($A1403,HC!$A:$A,HC!$D:$D,""))</f>
        <v/>
      </c>
      <c r="E1403" s="68" t="str">
        <f>IF(OR($A1403="",$AE$3=""),"",IFERROR(IF(ISBLANK(INDEX('Agents Shift'!$F:$S,MATCH($A1403,'Agents Shift'!$B:$B,0),$AE$3)),"",INDEX('Agents Shift'!$F:$S,MATCH($A1403,'Agents Shift'!$B:$B,0),$AE$3)),""))</f>
        <v/>
      </c>
      <c r="F1403" s="68" t="str">
        <f>IF(OR($A1403="",$AE$3=""),"",IFERROR(IF(ISBLANK(INDEX('Agents Shift'!$F:$S,MATCH($A1403,'Agents Shift'!$B:$B,0),$AE$3+1)),"",INDEX('Agents Shift'!$F:$S,MATCH($A1403,'Agents Shift'!$B:$B,0),$AE$3+1)),""))</f>
        <v/>
      </c>
      <c r="G1403" s="20" t="str">
        <f>IF($A1403="","",_xlfn.XLOOKUP($A1403,HC!$A:$A,HC!$C:$C,""))</f>
        <v/>
      </c>
      <c r="H1403" s="20" t="str">
        <f t="shared" si="273"/>
        <v/>
      </c>
      <c r="I1403" s="19" t="str">
        <f t="shared" si="274"/>
        <v/>
      </c>
      <c r="J1403" s="19" t="str">
        <f>IF(OR($A1403="",$H1403=""),"",IF($H1403="Not in Web Tool","Unmatched",_xlfn.XLOOKUP($H1403,'RAW Data'!$E:$E,'RAW Data'!$F:$F,"Unmapped")))</f>
        <v/>
      </c>
      <c r="K1403" s="19" t="str">
        <f t="shared" si="275"/>
        <v/>
      </c>
      <c r="M1403" s="21" t="str">
        <f t="shared" si="276"/>
        <v/>
      </c>
      <c r="N1403" s="21" t="str">
        <f t="shared" si="277"/>
        <v/>
      </c>
      <c r="P1403" s="22"/>
      <c r="Q1403" s="23">
        <v>1399</v>
      </c>
      <c r="R1403" s="23" t="str">
        <f>IF($C$3="Live Paste",IF($P1403="","",$P1403&amp;""),IF($AD$3="","",INDEX('Extraction History'!$A$3:$DT$9102,$Q1403,$AD$3)&amp;""))</f>
        <v/>
      </c>
      <c r="S1403" s="23">
        <f t="shared" si="284"/>
        <v>8391</v>
      </c>
      <c r="T1403" s="23" t="str">
        <f t="shared" si="278"/>
        <v/>
      </c>
      <c r="U1403" s="23" t="str">
        <f t="shared" si="279"/>
        <v/>
      </c>
      <c r="V1403" s="24" t="str">
        <f t="shared" si="280"/>
        <v/>
      </c>
      <c r="W1403" s="23">
        <f t="shared" si="285"/>
        <v>8392</v>
      </c>
      <c r="X1403" s="23" t="str">
        <f t="shared" si="281"/>
        <v/>
      </c>
      <c r="Y1403" s="23" t="str">
        <f t="shared" si="282"/>
        <v/>
      </c>
      <c r="Z1403" s="23" t="str">
        <f t="shared" si="283"/>
        <v/>
      </c>
      <c r="AA1403" s="25" t="str">
        <f>IF($U1403="","",IF(COUNTIF(HC!$C:$C,$U1403)&gt;0,"Y",IF(COUNTIF($U$5:$U1403,$U1403)=1,"N","dup")))</f>
        <v/>
      </c>
    </row>
    <row r="1404" spans="1:27" x14ac:dyDescent="0.3">
      <c r="A1404" s="19" t="str">
        <f>IF(INDEX('Agents Shift'!$B:$B,ROW())="","",INDEX('Agents Shift'!$B:$B,ROW()))</f>
        <v/>
      </c>
      <c r="B1404" s="20" t="str">
        <f>IF($A1404="","",_xlfn.XLOOKUP($A1404,HC!$A:$A,HC!$B:$B,""))</f>
        <v/>
      </c>
      <c r="C1404" s="19" t="str">
        <f>IF($A1404="","",_xlfn.XLOOKUP($A1404,HC!$A:$A,HC!$E:$E,""))</f>
        <v/>
      </c>
      <c r="D1404" s="20" t="str">
        <f>IF($A1404="","",_xlfn.XLOOKUP($A1404,HC!$A:$A,HC!$D:$D,""))</f>
        <v/>
      </c>
      <c r="E1404" s="68" t="str">
        <f>IF(OR($A1404="",$AE$3=""),"",IFERROR(IF(ISBLANK(INDEX('Agents Shift'!$F:$S,MATCH($A1404,'Agents Shift'!$B:$B,0),$AE$3)),"",INDEX('Agents Shift'!$F:$S,MATCH($A1404,'Agents Shift'!$B:$B,0),$AE$3)),""))</f>
        <v/>
      </c>
      <c r="F1404" s="68" t="str">
        <f>IF(OR($A1404="",$AE$3=""),"",IFERROR(IF(ISBLANK(INDEX('Agents Shift'!$F:$S,MATCH($A1404,'Agents Shift'!$B:$B,0),$AE$3+1)),"",INDEX('Agents Shift'!$F:$S,MATCH($A1404,'Agents Shift'!$B:$B,0),$AE$3+1)),""))</f>
        <v/>
      </c>
      <c r="G1404" s="20" t="str">
        <f>IF($A1404="","",_xlfn.XLOOKUP($A1404,HC!$A:$A,HC!$C:$C,""))</f>
        <v/>
      </c>
      <c r="H1404" s="20" t="str">
        <f t="shared" si="273"/>
        <v/>
      </c>
      <c r="I1404" s="19" t="str">
        <f t="shared" si="274"/>
        <v/>
      </c>
      <c r="J1404" s="19" t="str">
        <f>IF(OR($A1404="",$H1404=""),"",IF($H1404="Not in Web Tool","Unmatched",_xlfn.XLOOKUP($H1404,'RAW Data'!$E:$E,'RAW Data'!$F:$F,"Unmapped")))</f>
        <v/>
      </c>
      <c r="K1404" s="19" t="str">
        <f t="shared" si="275"/>
        <v/>
      </c>
      <c r="M1404" s="21" t="str">
        <f t="shared" si="276"/>
        <v/>
      </c>
      <c r="N1404" s="21" t="str">
        <f t="shared" si="277"/>
        <v/>
      </c>
      <c r="P1404" s="22"/>
      <c r="Q1404" s="23">
        <v>1400</v>
      </c>
      <c r="R1404" s="23" t="str">
        <f>IF($C$3="Live Paste",IF($P1404="","",$P1404&amp;""),IF($AD$3="","",INDEX('Extraction History'!$A$3:$DT$9102,$Q1404,$AD$3)&amp;""))</f>
        <v/>
      </c>
      <c r="S1404" s="23">
        <f t="shared" si="284"/>
        <v>8397</v>
      </c>
      <c r="T1404" s="23" t="str">
        <f t="shared" si="278"/>
        <v/>
      </c>
      <c r="U1404" s="23" t="str">
        <f t="shared" si="279"/>
        <v/>
      </c>
      <c r="V1404" s="24" t="str">
        <f t="shared" si="280"/>
        <v/>
      </c>
      <c r="W1404" s="23">
        <f t="shared" si="285"/>
        <v>8398</v>
      </c>
      <c r="X1404" s="23" t="str">
        <f t="shared" si="281"/>
        <v/>
      </c>
      <c r="Y1404" s="23" t="str">
        <f t="shared" si="282"/>
        <v/>
      </c>
      <c r="Z1404" s="23" t="str">
        <f t="shared" si="283"/>
        <v/>
      </c>
      <c r="AA1404" s="25" t="str">
        <f>IF($U1404="","",IF(COUNTIF(HC!$C:$C,$U1404)&gt;0,"Y",IF(COUNTIF($U$5:$U1404,$U1404)=1,"N","dup")))</f>
        <v/>
      </c>
    </row>
    <row r="1405" spans="1:27" x14ac:dyDescent="0.3">
      <c r="A1405" s="19" t="str">
        <f>IF(INDEX('Agents Shift'!$B:$B,ROW())="","",INDEX('Agents Shift'!$B:$B,ROW()))</f>
        <v/>
      </c>
      <c r="B1405" s="20" t="str">
        <f>IF($A1405="","",_xlfn.XLOOKUP($A1405,HC!$A:$A,HC!$B:$B,""))</f>
        <v/>
      </c>
      <c r="C1405" s="19" t="str">
        <f>IF($A1405="","",_xlfn.XLOOKUP($A1405,HC!$A:$A,HC!$E:$E,""))</f>
        <v/>
      </c>
      <c r="D1405" s="20" t="str">
        <f>IF($A1405="","",_xlfn.XLOOKUP($A1405,HC!$A:$A,HC!$D:$D,""))</f>
        <v/>
      </c>
      <c r="E1405" s="68" t="str">
        <f>IF(OR($A1405="",$AE$3=""),"",IFERROR(IF(ISBLANK(INDEX('Agents Shift'!$F:$S,MATCH($A1405,'Agents Shift'!$B:$B,0),$AE$3)),"",INDEX('Agents Shift'!$F:$S,MATCH($A1405,'Agents Shift'!$B:$B,0),$AE$3)),""))</f>
        <v/>
      </c>
      <c r="F1405" s="68" t="str">
        <f>IF(OR($A1405="",$AE$3=""),"",IFERROR(IF(ISBLANK(INDEX('Agents Shift'!$F:$S,MATCH($A1405,'Agents Shift'!$B:$B,0),$AE$3+1)),"",INDEX('Agents Shift'!$F:$S,MATCH($A1405,'Agents Shift'!$B:$B,0),$AE$3+1)),""))</f>
        <v/>
      </c>
      <c r="G1405" s="20" t="str">
        <f>IF($A1405="","",_xlfn.XLOOKUP($A1405,HC!$A:$A,HC!$C:$C,""))</f>
        <v/>
      </c>
      <c r="H1405" s="20" t="str">
        <f t="shared" si="273"/>
        <v/>
      </c>
      <c r="I1405" s="19" t="str">
        <f t="shared" si="274"/>
        <v/>
      </c>
      <c r="J1405" s="19" t="str">
        <f>IF(OR($A1405="",$H1405=""),"",IF($H1405="Not in Web Tool","Unmatched",_xlfn.XLOOKUP($H1405,'RAW Data'!$E:$E,'RAW Data'!$F:$F,"Unmapped")))</f>
        <v/>
      </c>
      <c r="K1405" s="19" t="str">
        <f t="shared" si="275"/>
        <v/>
      </c>
      <c r="M1405" s="21" t="str">
        <f t="shared" si="276"/>
        <v/>
      </c>
      <c r="N1405" s="21" t="str">
        <f t="shared" si="277"/>
        <v/>
      </c>
      <c r="P1405" s="22"/>
      <c r="Q1405" s="23">
        <v>1401</v>
      </c>
      <c r="R1405" s="23" t="str">
        <f>IF($C$3="Live Paste",IF($P1405="","",$P1405&amp;""),IF($AD$3="","",INDEX('Extraction History'!$A$3:$DT$9102,$Q1405,$AD$3)&amp;""))</f>
        <v/>
      </c>
      <c r="S1405" s="23">
        <f t="shared" si="284"/>
        <v>8403</v>
      </c>
      <c r="T1405" s="23" t="str">
        <f t="shared" si="278"/>
        <v/>
      </c>
      <c r="U1405" s="23" t="str">
        <f t="shared" si="279"/>
        <v/>
      </c>
      <c r="V1405" s="24" t="str">
        <f t="shared" si="280"/>
        <v/>
      </c>
      <c r="W1405" s="23">
        <f t="shared" si="285"/>
        <v>8404</v>
      </c>
      <c r="X1405" s="23" t="str">
        <f t="shared" si="281"/>
        <v/>
      </c>
      <c r="Y1405" s="23" t="str">
        <f t="shared" si="282"/>
        <v/>
      </c>
      <c r="Z1405" s="23" t="str">
        <f t="shared" si="283"/>
        <v/>
      </c>
      <c r="AA1405" s="25" t="str">
        <f>IF($U1405="","",IF(COUNTIF(HC!$C:$C,$U1405)&gt;0,"Y",IF(COUNTIF($U$5:$U1405,$U1405)=1,"N","dup")))</f>
        <v/>
      </c>
    </row>
    <row r="1406" spans="1:27" x14ac:dyDescent="0.3">
      <c r="A1406" s="19" t="str">
        <f>IF(INDEX('Agents Shift'!$B:$B,ROW())="","",INDEX('Agents Shift'!$B:$B,ROW()))</f>
        <v/>
      </c>
      <c r="B1406" s="20" t="str">
        <f>IF($A1406="","",_xlfn.XLOOKUP($A1406,HC!$A:$A,HC!$B:$B,""))</f>
        <v/>
      </c>
      <c r="C1406" s="19" t="str">
        <f>IF($A1406="","",_xlfn.XLOOKUP($A1406,HC!$A:$A,HC!$E:$E,""))</f>
        <v/>
      </c>
      <c r="D1406" s="20" t="str">
        <f>IF($A1406="","",_xlfn.XLOOKUP($A1406,HC!$A:$A,HC!$D:$D,""))</f>
        <v/>
      </c>
      <c r="E1406" s="68" t="str">
        <f>IF(OR($A1406="",$AE$3=""),"",IFERROR(IF(ISBLANK(INDEX('Agents Shift'!$F:$S,MATCH($A1406,'Agents Shift'!$B:$B,0),$AE$3)),"",INDEX('Agents Shift'!$F:$S,MATCH($A1406,'Agents Shift'!$B:$B,0),$AE$3)),""))</f>
        <v/>
      </c>
      <c r="F1406" s="68" t="str">
        <f>IF(OR($A1406="",$AE$3=""),"",IFERROR(IF(ISBLANK(INDEX('Agents Shift'!$F:$S,MATCH($A1406,'Agents Shift'!$B:$B,0),$AE$3+1)),"",INDEX('Agents Shift'!$F:$S,MATCH($A1406,'Agents Shift'!$B:$B,0),$AE$3+1)),""))</f>
        <v/>
      </c>
      <c r="G1406" s="20" t="str">
        <f>IF($A1406="","",_xlfn.XLOOKUP($A1406,HC!$A:$A,HC!$C:$C,""))</f>
        <v/>
      </c>
      <c r="H1406" s="20" t="str">
        <f t="shared" si="273"/>
        <v/>
      </c>
      <c r="I1406" s="19" t="str">
        <f t="shared" si="274"/>
        <v/>
      </c>
      <c r="J1406" s="19" t="str">
        <f>IF(OR($A1406="",$H1406=""),"",IF($H1406="Not in Web Tool","Unmatched",_xlfn.XLOOKUP($H1406,'RAW Data'!$E:$E,'RAW Data'!$F:$F,"Unmapped")))</f>
        <v/>
      </c>
      <c r="K1406" s="19" t="str">
        <f t="shared" si="275"/>
        <v/>
      </c>
      <c r="M1406" s="21" t="str">
        <f t="shared" si="276"/>
        <v/>
      </c>
      <c r="N1406" s="21" t="str">
        <f t="shared" si="277"/>
        <v/>
      </c>
      <c r="P1406" s="22"/>
      <c r="Q1406" s="23">
        <v>1402</v>
      </c>
      <c r="R1406" s="23" t="str">
        <f>IF($C$3="Live Paste",IF($P1406="","",$P1406&amp;""),IF($AD$3="","",INDEX('Extraction History'!$A$3:$DT$9102,$Q1406,$AD$3)&amp;""))</f>
        <v/>
      </c>
      <c r="S1406" s="23">
        <f t="shared" si="284"/>
        <v>8409</v>
      </c>
      <c r="T1406" s="23" t="str">
        <f t="shared" si="278"/>
        <v/>
      </c>
      <c r="U1406" s="23" t="str">
        <f t="shared" si="279"/>
        <v/>
      </c>
      <c r="V1406" s="24" t="str">
        <f t="shared" si="280"/>
        <v/>
      </c>
      <c r="W1406" s="23">
        <f t="shared" si="285"/>
        <v>8410</v>
      </c>
      <c r="X1406" s="23" t="str">
        <f t="shared" si="281"/>
        <v/>
      </c>
      <c r="Y1406" s="23" t="str">
        <f t="shared" si="282"/>
        <v/>
      </c>
      <c r="Z1406" s="23" t="str">
        <f t="shared" si="283"/>
        <v/>
      </c>
      <c r="AA1406" s="25" t="str">
        <f>IF($U1406="","",IF(COUNTIF(HC!$C:$C,$U1406)&gt;0,"Y",IF(COUNTIF($U$5:$U1406,$U1406)=1,"N","dup")))</f>
        <v/>
      </c>
    </row>
    <row r="1407" spans="1:27" x14ac:dyDescent="0.3">
      <c r="A1407" s="19" t="str">
        <f>IF(INDEX('Agents Shift'!$B:$B,ROW())="","",INDEX('Agents Shift'!$B:$B,ROW()))</f>
        <v/>
      </c>
      <c r="B1407" s="20" t="str">
        <f>IF($A1407="","",_xlfn.XLOOKUP($A1407,HC!$A:$A,HC!$B:$B,""))</f>
        <v/>
      </c>
      <c r="C1407" s="19" t="str">
        <f>IF($A1407="","",_xlfn.XLOOKUP($A1407,HC!$A:$A,HC!$E:$E,""))</f>
        <v/>
      </c>
      <c r="D1407" s="20" t="str">
        <f>IF($A1407="","",_xlfn.XLOOKUP($A1407,HC!$A:$A,HC!$D:$D,""))</f>
        <v/>
      </c>
      <c r="E1407" s="68" t="str">
        <f>IF(OR($A1407="",$AE$3=""),"",IFERROR(IF(ISBLANK(INDEX('Agents Shift'!$F:$S,MATCH($A1407,'Agents Shift'!$B:$B,0),$AE$3)),"",INDEX('Agents Shift'!$F:$S,MATCH($A1407,'Agents Shift'!$B:$B,0),$AE$3)),""))</f>
        <v/>
      </c>
      <c r="F1407" s="68" t="str">
        <f>IF(OR($A1407="",$AE$3=""),"",IFERROR(IF(ISBLANK(INDEX('Agents Shift'!$F:$S,MATCH($A1407,'Agents Shift'!$B:$B,0),$AE$3+1)),"",INDEX('Agents Shift'!$F:$S,MATCH($A1407,'Agents Shift'!$B:$B,0),$AE$3+1)),""))</f>
        <v/>
      </c>
      <c r="G1407" s="20" t="str">
        <f>IF($A1407="","",_xlfn.XLOOKUP($A1407,HC!$A:$A,HC!$C:$C,""))</f>
        <v/>
      </c>
      <c r="H1407" s="20" t="str">
        <f t="shared" si="273"/>
        <v/>
      </c>
      <c r="I1407" s="19" t="str">
        <f t="shared" si="274"/>
        <v/>
      </c>
      <c r="J1407" s="19" t="str">
        <f>IF(OR($A1407="",$H1407=""),"",IF($H1407="Not in Web Tool","Unmatched",_xlfn.XLOOKUP($H1407,'RAW Data'!$E:$E,'RAW Data'!$F:$F,"Unmapped")))</f>
        <v/>
      </c>
      <c r="K1407" s="19" t="str">
        <f t="shared" si="275"/>
        <v/>
      </c>
      <c r="M1407" s="21" t="str">
        <f t="shared" si="276"/>
        <v/>
      </c>
      <c r="N1407" s="21" t="str">
        <f t="shared" si="277"/>
        <v/>
      </c>
      <c r="P1407" s="22"/>
      <c r="Q1407" s="23">
        <v>1403</v>
      </c>
      <c r="R1407" s="23" t="str">
        <f>IF($C$3="Live Paste",IF($P1407="","",$P1407&amp;""),IF($AD$3="","",INDEX('Extraction History'!$A$3:$DT$9102,$Q1407,$AD$3)&amp;""))</f>
        <v/>
      </c>
      <c r="S1407" s="23">
        <f t="shared" si="284"/>
        <v>8415</v>
      </c>
      <c r="T1407" s="23" t="str">
        <f t="shared" si="278"/>
        <v/>
      </c>
      <c r="U1407" s="23" t="str">
        <f t="shared" si="279"/>
        <v/>
      </c>
      <c r="V1407" s="24" t="str">
        <f t="shared" si="280"/>
        <v/>
      </c>
      <c r="W1407" s="23">
        <f t="shared" si="285"/>
        <v>8416</v>
      </c>
      <c r="X1407" s="23" t="str">
        <f t="shared" si="281"/>
        <v/>
      </c>
      <c r="Y1407" s="23" t="str">
        <f t="shared" si="282"/>
        <v/>
      </c>
      <c r="Z1407" s="23" t="str">
        <f t="shared" si="283"/>
        <v/>
      </c>
      <c r="AA1407" s="25" t="str">
        <f>IF($U1407="","",IF(COUNTIF(HC!$C:$C,$U1407)&gt;0,"Y",IF(COUNTIF($U$5:$U1407,$U1407)=1,"N","dup")))</f>
        <v/>
      </c>
    </row>
    <row r="1408" spans="1:27" x14ac:dyDescent="0.3">
      <c r="A1408" s="19" t="str">
        <f>IF(INDEX('Agents Shift'!$B:$B,ROW())="","",INDEX('Agents Shift'!$B:$B,ROW()))</f>
        <v/>
      </c>
      <c r="B1408" s="20" t="str">
        <f>IF($A1408="","",_xlfn.XLOOKUP($A1408,HC!$A:$A,HC!$B:$B,""))</f>
        <v/>
      </c>
      <c r="C1408" s="19" t="str">
        <f>IF($A1408="","",_xlfn.XLOOKUP($A1408,HC!$A:$A,HC!$E:$E,""))</f>
        <v/>
      </c>
      <c r="D1408" s="20" t="str">
        <f>IF($A1408="","",_xlfn.XLOOKUP($A1408,HC!$A:$A,HC!$D:$D,""))</f>
        <v/>
      </c>
      <c r="E1408" s="68" t="str">
        <f>IF(OR($A1408="",$AE$3=""),"",IFERROR(IF(ISBLANK(INDEX('Agents Shift'!$F:$S,MATCH($A1408,'Agents Shift'!$B:$B,0),$AE$3)),"",INDEX('Agents Shift'!$F:$S,MATCH($A1408,'Agents Shift'!$B:$B,0),$AE$3)),""))</f>
        <v/>
      </c>
      <c r="F1408" s="68" t="str">
        <f>IF(OR($A1408="",$AE$3=""),"",IFERROR(IF(ISBLANK(INDEX('Agents Shift'!$F:$S,MATCH($A1408,'Agents Shift'!$B:$B,0),$AE$3+1)),"",INDEX('Agents Shift'!$F:$S,MATCH($A1408,'Agents Shift'!$B:$B,0),$AE$3+1)),""))</f>
        <v/>
      </c>
      <c r="G1408" s="20" t="str">
        <f>IF($A1408="","",_xlfn.XLOOKUP($A1408,HC!$A:$A,HC!$C:$C,""))</f>
        <v/>
      </c>
      <c r="H1408" s="20" t="str">
        <f t="shared" si="273"/>
        <v/>
      </c>
      <c r="I1408" s="19" t="str">
        <f t="shared" si="274"/>
        <v/>
      </c>
      <c r="J1408" s="19" t="str">
        <f>IF(OR($A1408="",$H1408=""),"",IF($H1408="Not in Web Tool","Unmatched",_xlfn.XLOOKUP($H1408,'RAW Data'!$E:$E,'RAW Data'!$F:$F,"Unmapped")))</f>
        <v/>
      </c>
      <c r="K1408" s="19" t="str">
        <f t="shared" si="275"/>
        <v/>
      </c>
      <c r="M1408" s="21" t="str">
        <f t="shared" si="276"/>
        <v/>
      </c>
      <c r="N1408" s="21" t="str">
        <f t="shared" si="277"/>
        <v/>
      </c>
      <c r="P1408" s="22"/>
      <c r="Q1408" s="23">
        <v>1404</v>
      </c>
      <c r="R1408" s="23" t="str">
        <f>IF($C$3="Live Paste",IF($P1408="","",$P1408&amp;""),IF($AD$3="","",INDEX('Extraction History'!$A$3:$DT$9102,$Q1408,$AD$3)&amp;""))</f>
        <v/>
      </c>
      <c r="S1408" s="23">
        <f t="shared" si="284"/>
        <v>8421</v>
      </c>
      <c r="T1408" s="23" t="str">
        <f t="shared" si="278"/>
        <v/>
      </c>
      <c r="U1408" s="23" t="str">
        <f t="shared" si="279"/>
        <v/>
      </c>
      <c r="V1408" s="24" t="str">
        <f t="shared" si="280"/>
        <v/>
      </c>
      <c r="W1408" s="23">
        <f t="shared" si="285"/>
        <v>8422</v>
      </c>
      <c r="X1408" s="23" t="str">
        <f t="shared" si="281"/>
        <v/>
      </c>
      <c r="Y1408" s="23" t="str">
        <f t="shared" si="282"/>
        <v/>
      </c>
      <c r="Z1408" s="23" t="str">
        <f t="shared" si="283"/>
        <v/>
      </c>
      <c r="AA1408" s="25" t="str">
        <f>IF($U1408="","",IF(COUNTIF(HC!$C:$C,$U1408)&gt;0,"Y",IF(COUNTIF($U$5:$U1408,$U1408)=1,"N","dup")))</f>
        <v/>
      </c>
    </row>
    <row r="1409" spans="1:27" x14ac:dyDescent="0.3">
      <c r="A1409" s="19" t="str">
        <f>IF(INDEX('Agents Shift'!$B:$B,ROW())="","",INDEX('Agents Shift'!$B:$B,ROW()))</f>
        <v/>
      </c>
      <c r="B1409" s="20" t="str">
        <f>IF($A1409="","",_xlfn.XLOOKUP($A1409,HC!$A:$A,HC!$B:$B,""))</f>
        <v/>
      </c>
      <c r="C1409" s="19" t="str">
        <f>IF($A1409="","",_xlfn.XLOOKUP($A1409,HC!$A:$A,HC!$E:$E,""))</f>
        <v/>
      </c>
      <c r="D1409" s="20" t="str">
        <f>IF($A1409="","",_xlfn.XLOOKUP($A1409,HC!$A:$A,HC!$D:$D,""))</f>
        <v/>
      </c>
      <c r="E1409" s="68" t="str">
        <f>IF(OR($A1409="",$AE$3=""),"",IFERROR(IF(ISBLANK(INDEX('Agents Shift'!$F:$S,MATCH($A1409,'Agents Shift'!$B:$B,0),$AE$3)),"",INDEX('Agents Shift'!$F:$S,MATCH($A1409,'Agents Shift'!$B:$B,0),$AE$3)),""))</f>
        <v/>
      </c>
      <c r="F1409" s="68" t="str">
        <f>IF(OR($A1409="",$AE$3=""),"",IFERROR(IF(ISBLANK(INDEX('Agents Shift'!$F:$S,MATCH($A1409,'Agents Shift'!$B:$B,0),$AE$3+1)),"",INDEX('Agents Shift'!$F:$S,MATCH($A1409,'Agents Shift'!$B:$B,0),$AE$3+1)),""))</f>
        <v/>
      </c>
      <c r="G1409" s="20" t="str">
        <f>IF($A1409="","",_xlfn.XLOOKUP($A1409,HC!$A:$A,HC!$C:$C,""))</f>
        <v/>
      </c>
      <c r="H1409" s="20" t="str">
        <f t="shared" si="273"/>
        <v/>
      </c>
      <c r="I1409" s="19" t="str">
        <f t="shared" si="274"/>
        <v/>
      </c>
      <c r="J1409" s="19" t="str">
        <f>IF(OR($A1409="",$H1409=""),"",IF($H1409="Not in Web Tool","Unmatched",_xlfn.XLOOKUP($H1409,'RAW Data'!$E:$E,'RAW Data'!$F:$F,"Unmapped")))</f>
        <v/>
      </c>
      <c r="K1409" s="19" t="str">
        <f t="shared" si="275"/>
        <v/>
      </c>
      <c r="M1409" s="21" t="str">
        <f t="shared" si="276"/>
        <v/>
      </c>
      <c r="N1409" s="21" t="str">
        <f t="shared" si="277"/>
        <v/>
      </c>
      <c r="P1409" s="22"/>
      <c r="Q1409" s="23">
        <v>1405</v>
      </c>
      <c r="R1409" s="23" t="str">
        <f>IF($C$3="Live Paste",IF($P1409="","",$P1409&amp;""),IF($AD$3="","",INDEX('Extraction History'!$A$3:$DT$9102,$Q1409,$AD$3)&amp;""))</f>
        <v/>
      </c>
      <c r="S1409" s="23">
        <f t="shared" si="284"/>
        <v>8427</v>
      </c>
      <c r="T1409" s="23" t="str">
        <f t="shared" si="278"/>
        <v/>
      </c>
      <c r="U1409" s="23" t="str">
        <f t="shared" si="279"/>
        <v/>
      </c>
      <c r="V1409" s="24" t="str">
        <f t="shared" si="280"/>
        <v/>
      </c>
      <c r="W1409" s="23">
        <f t="shared" si="285"/>
        <v>8428</v>
      </c>
      <c r="X1409" s="23" t="str">
        <f t="shared" si="281"/>
        <v/>
      </c>
      <c r="Y1409" s="23" t="str">
        <f t="shared" si="282"/>
        <v/>
      </c>
      <c r="Z1409" s="23" t="str">
        <f t="shared" si="283"/>
        <v/>
      </c>
      <c r="AA1409" s="25" t="str">
        <f>IF($U1409="","",IF(COUNTIF(HC!$C:$C,$U1409)&gt;0,"Y",IF(COUNTIF($U$5:$U1409,$U1409)=1,"N","dup")))</f>
        <v/>
      </c>
    </row>
    <row r="1410" spans="1:27" x14ac:dyDescent="0.3">
      <c r="A1410" s="19" t="str">
        <f>IF(INDEX('Agents Shift'!$B:$B,ROW())="","",INDEX('Agents Shift'!$B:$B,ROW()))</f>
        <v/>
      </c>
      <c r="B1410" s="20" t="str">
        <f>IF($A1410="","",_xlfn.XLOOKUP($A1410,HC!$A:$A,HC!$B:$B,""))</f>
        <v/>
      </c>
      <c r="C1410" s="19" t="str">
        <f>IF($A1410="","",_xlfn.XLOOKUP($A1410,HC!$A:$A,HC!$E:$E,""))</f>
        <v/>
      </c>
      <c r="D1410" s="20" t="str">
        <f>IF($A1410="","",_xlfn.XLOOKUP($A1410,HC!$A:$A,HC!$D:$D,""))</f>
        <v/>
      </c>
      <c r="E1410" s="68" t="str">
        <f>IF(OR($A1410="",$AE$3=""),"",IFERROR(IF(ISBLANK(INDEX('Agents Shift'!$F:$S,MATCH($A1410,'Agents Shift'!$B:$B,0),$AE$3)),"",INDEX('Agents Shift'!$F:$S,MATCH($A1410,'Agents Shift'!$B:$B,0),$AE$3)),""))</f>
        <v/>
      </c>
      <c r="F1410" s="68" t="str">
        <f>IF(OR($A1410="",$AE$3=""),"",IFERROR(IF(ISBLANK(INDEX('Agents Shift'!$F:$S,MATCH($A1410,'Agents Shift'!$B:$B,0),$AE$3+1)),"",INDEX('Agents Shift'!$F:$S,MATCH($A1410,'Agents Shift'!$B:$B,0),$AE$3+1)),""))</f>
        <v/>
      </c>
      <c r="G1410" s="20" t="str">
        <f>IF($A1410="","",_xlfn.XLOOKUP($A1410,HC!$A:$A,HC!$C:$C,""))</f>
        <v/>
      </c>
      <c r="H1410" s="20" t="str">
        <f t="shared" si="273"/>
        <v/>
      </c>
      <c r="I1410" s="19" t="str">
        <f t="shared" si="274"/>
        <v/>
      </c>
      <c r="J1410" s="19" t="str">
        <f>IF(OR($A1410="",$H1410=""),"",IF($H1410="Not in Web Tool","Unmatched",_xlfn.XLOOKUP($H1410,'RAW Data'!$E:$E,'RAW Data'!$F:$F,"Unmapped")))</f>
        <v/>
      </c>
      <c r="K1410" s="19" t="str">
        <f t="shared" si="275"/>
        <v/>
      </c>
      <c r="M1410" s="21" t="str">
        <f t="shared" si="276"/>
        <v/>
      </c>
      <c r="N1410" s="21" t="str">
        <f t="shared" si="277"/>
        <v/>
      </c>
      <c r="P1410" s="22"/>
      <c r="Q1410" s="23">
        <v>1406</v>
      </c>
      <c r="R1410" s="23" t="str">
        <f>IF($C$3="Live Paste",IF($P1410="","",$P1410&amp;""),IF($AD$3="","",INDEX('Extraction History'!$A$3:$DT$9102,$Q1410,$AD$3)&amp;""))</f>
        <v/>
      </c>
      <c r="S1410" s="23">
        <f t="shared" si="284"/>
        <v>8433</v>
      </c>
      <c r="T1410" s="23" t="str">
        <f t="shared" si="278"/>
        <v/>
      </c>
      <c r="U1410" s="23" t="str">
        <f t="shared" si="279"/>
        <v/>
      </c>
      <c r="V1410" s="24" t="str">
        <f t="shared" si="280"/>
        <v/>
      </c>
      <c r="W1410" s="23">
        <f t="shared" si="285"/>
        <v>8434</v>
      </c>
      <c r="X1410" s="23" t="str">
        <f t="shared" si="281"/>
        <v/>
      </c>
      <c r="Y1410" s="23" t="str">
        <f t="shared" si="282"/>
        <v/>
      </c>
      <c r="Z1410" s="23" t="str">
        <f t="shared" si="283"/>
        <v/>
      </c>
      <c r="AA1410" s="25" t="str">
        <f>IF($U1410="","",IF(COUNTIF(HC!$C:$C,$U1410)&gt;0,"Y",IF(COUNTIF($U$5:$U1410,$U1410)=1,"N","dup")))</f>
        <v/>
      </c>
    </row>
    <row r="1411" spans="1:27" x14ac:dyDescent="0.3">
      <c r="A1411" s="19" t="str">
        <f>IF(INDEX('Agents Shift'!$B:$B,ROW())="","",INDEX('Agents Shift'!$B:$B,ROW()))</f>
        <v/>
      </c>
      <c r="B1411" s="20" t="str">
        <f>IF($A1411="","",_xlfn.XLOOKUP($A1411,HC!$A:$A,HC!$B:$B,""))</f>
        <v/>
      </c>
      <c r="C1411" s="19" t="str">
        <f>IF($A1411="","",_xlfn.XLOOKUP($A1411,HC!$A:$A,HC!$E:$E,""))</f>
        <v/>
      </c>
      <c r="D1411" s="20" t="str">
        <f>IF($A1411="","",_xlfn.XLOOKUP($A1411,HC!$A:$A,HC!$D:$D,""))</f>
        <v/>
      </c>
      <c r="E1411" s="68" t="str">
        <f>IF(OR($A1411="",$AE$3=""),"",IFERROR(IF(ISBLANK(INDEX('Agents Shift'!$F:$S,MATCH($A1411,'Agents Shift'!$B:$B,0),$AE$3)),"",INDEX('Agents Shift'!$F:$S,MATCH($A1411,'Agents Shift'!$B:$B,0),$AE$3)),""))</f>
        <v/>
      </c>
      <c r="F1411" s="68" t="str">
        <f>IF(OR($A1411="",$AE$3=""),"",IFERROR(IF(ISBLANK(INDEX('Agents Shift'!$F:$S,MATCH($A1411,'Agents Shift'!$B:$B,0),$AE$3+1)),"",INDEX('Agents Shift'!$F:$S,MATCH($A1411,'Agents Shift'!$B:$B,0),$AE$3+1)),""))</f>
        <v/>
      </c>
      <c r="G1411" s="20" t="str">
        <f>IF($A1411="","",_xlfn.XLOOKUP($A1411,HC!$A:$A,HC!$C:$C,""))</f>
        <v/>
      </c>
      <c r="H1411" s="20" t="str">
        <f t="shared" si="273"/>
        <v/>
      </c>
      <c r="I1411" s="19" t="str">
        <f t="shared" si="274"/>
        <v/>
      </c>
      <c r="J1411" s="19" t="str">
        <f>IF(OR($A1411="",$H1411=""),"",IF($H1411="Not in Web Tool","Unmatched",_xlfn.XLOOKUP($H1411,'RAW Data'!$E:$E,'RAW Data'!$F:$F,"Unmapped")))</f>
        <v/>
      </c>
      <c r="K1411" s="19" t="str">
        <f t="shared" si="275"/>
        <v/>
      </c>
      <c r="M1411" s="21" t="str">
        <f t="shared" si="276"/>
        <v/>
      </c>
      <c r="N1411" s="21" t="str">
        <f t="shared" si="277"/>
        <v/>
      </c>
      <c r="P1411" s="22"/>
      <c r="Q1411" s="23">
        <v>1407</v>
      </c>
      <c r="R1411" s="23" t="str">
        <f>IF($C$3="Live Paste",IF($P1411="","",$P1411&amp;""),IF($AD$3="","",INDEX('Extraction History'!$A$3:$DT$9102,$Q1411,$AD$3)&amp;""))</f>
        <v/>
      </c>
      <c r="S1411" s="23">
        <f t="shared" si="284"/>
        <v>8439</v>
      </c>
      <c r="T1411" s="23" t="str">
        <f t="shared" si="278"/>
        <v/>
      </c>
      <c r="U1411" s="23" t="str">
        <f t="shared" si="279"/>
        <v/>
      </c>
      <c r="V1411" s="24" t="str">
        <f t="shared" si="280"/>
        <v/>
      </c>
      <c r="W1411" s="23">
        <f t="shared" si="285"/>
        <v>8440</v>
      </c>
      <c r="X1411" s="23" t="str">
        <f t="shared" si="281"/>
        <v/>
      </c>
      <c r="Y1411" s="23" t="str">
        <f t="shared" si="282"/>
        <v/>
      </c>
      <c r="Z1411" s="23" t="str">
        <f t="shared" si="283"/>
        <v/>
      </c>
      <c r="AA1411" s="25" t="str">
        <f>IF($U1411="","",IF(COUNTIF(HC!$C:$C,$U1411)&gt;0,"Y",IF(COUNTIF($U$5:$U1411,$U1411)=1,"N","dup")))</f>
        <v/>
      </c>
    </row>
    <row r="1412" spans="1:27" x14ac:dyDescent="0.3">
      <c r="A1412" s="19" t="str">
        <f>IF(INDEX('Agents Shift'!$B:$B,ROW())="","",INDEX('Agents Shift'!$B:$B,ROW()))</f>
        <v/>
      </c>
      <c r="B1412" s="20" t="str">
        <f>IF($A1412="","",_xlfn.XLOOKUP($A1412,HC!$A:$A,HC!$B:$B,""))</f>
        <v/>
      </c>
      <c r="C1412" s="19" t="str">
        <f>IF($A1412="","",_xlfn.XLOOKUP($A1412,HC!$A:$A,HC!$E:$E,""))</f>
        <v/>
      </c>
      <c r="D1412" s="20" t="str">
        <f>IF($A1412="","",_xlfn.XLOOKUP($A1412,HC!$A:$A,HC!$D:$D,""))</f>
        <v/>
      </c>
      <c r="E1412" s="68" t="str">
        <f>IF(OR($A1412="",$AE$3=""),"",IFERROR(IF(ISBLANK(INDEX('Agents Shift'!$F:$S,MATCH($A1412,'Agents Shift'!$B:$B,0),$AE$3)),"",INDEX('Agents Shift'!$F:$S,MATCH($A1412,'Agents Shift'!$B:$B,0),$AE$3)),""))</f>
        <v/>
      </c>
      <c r="F1412" s="68" t="str">
        <f>IF(OR($A1412="",$AE$3=""),"",IFERROR(IF(ISBLANK(INDEX('Agents Shift'!$F:$S,MATCH($A1412,'Agents Shift'!$B:$B,0),$AE$3+1)),"",INDEX('Agents Shift'!$F:$S,MATCH($A1412,'Agents Shift'!$B:$B,0),$AE$3+1)),""))</f>
        <v/>
      </c>
      <c r="G1412" s="20" t="str">
        <f>IF($A1412="","",_xlfn.XLOOKUP($A1412,HC!$A:$A,HC!$C:$C,""))</f>
        <v/>
      </c>
      <c r="H1412" s="20" t="str">
        <f t="shared" si="273"/>
        <v/>
      </c>
      <c r="I1412" s="19" t="str">
        <f t="shared" si="274"/>
        <v/>
      </c>
      <c r="J1412" s="19" t="str">
        <f>IF(OR($A1412="",$H1412=""),"",IF($H1412="Not in Web Tool","Unmatched",_xlfn.XLOOKUP($H1412,'RAW Data'!$E:$E,'RAW Data'!$F:$F,"Unmapped")))</f>
        <v/>
      </c>
      <c r="K1412" s="19" t="str">
        <f t="shared" si="275"/>
        <v/>
      </c>
      <c r="M1412" s="21" t="str">
        <f t="shared" si="276"/>
        <v/>
      </c>
      <c r="N1412" s="21" t="str">
        <f t="shared" si="277"/>
        <v/>
      </c>
      <c r="P1412" s="22"/>
      <c r="Q1412" s="23">
        <v>1408</v>
      </c>
      <c r="R1412" s="23" t="str">
        <f>IF($C$3="Live Paste",IF($P1412="","",$P1412&amp;""),IF($AD$3="","",INDEX('Extraction History'!$A$3:$DT$9102,$Q1412,$AD$3)&amp;""))</f>
        <v/>
      </c>
      <c r="S1412" s="23">
        <f t="shared" si="284"/>
        <v>8445</v>
      </c>
      <c r="T1412" s="23" t="str">
        <f t="shared" si="278"/>
        <v/>
      </c>
      <c r="U1412" s="23" t="str">
        <f t="shared" si="279"/>
        <v/>
      </c>
      <c r="V1412" s="24" t="str">
        <f t="shared" si="280"/>
        <v/>
      </c>
      <c r="W1412" s="23">
        <f t="shared" si="285"/>
        <v>8446</v>
      </c>
      <c r="X1412" s="23" t="str">
        <f t="shared" si="281"/>
        <v/>
      </c>
      <c r="Y1412" s="23" t="str">
        <f t="shared" si="282"/>
        <v/>
      </c>
      <c r="Z1412" s="23" t="str">
        <f t="shared" si="283"/>
        <v/>
      </c>
      <c r="AA1412" s="25" t="str">
        <f>IF($U1412="","",IF(COUNTIF(HC!$C:$C,$U1412)&gt;0,"Y",IF(COUNTIF($U$5:$U1412,$U1412)=1,"N","dup")))</f>
        <v/>
      </c>
    </row>
    <row r="1413" spans="1:27" x14ac:dyDescent="0.3">
      <c r="A1413" s="19" t="str">
        <f>IF(INDEX('Agents Shift'!$B:$B,ROW())="","",INDEX('Agents Shift'!$B:$B,ROW()))</f>
        <v/>
      </c>
      <c r="B1413" s="20" t="str">
        <f>IF($A1413="","",_xlfn.XLOOKUP($A1413,HC!$A:$A,HC!$B:$B,""))</f>
        <v/>
      </c>
      <c r="C1413" s="19" t="str">
        <f>IF($A1413="","",_xlfn.XLOOKUP($A1413,HC!$A:$A,HC!$E:$E,""))</f>
        <v/>
      </c>
      <c r="D1413" s="20" t="str">
        <f>IF($A1413="","",_xlfn.XLOOKUP($A1413,HC!$A:$A,HC!$D:$D,""))</f>
        <v/>
      </c>
      <c r="E1413" s="68" t="str">
        <f>IF(OR($A1413="",$AE$3=""),"",IFERROR(IF(ISBLANK(INDEX('Agents Shift'!$F:$S,MATCH($A1413,'Agents Shift'!$B:$B,0),$AE$3)),"",INDEX('Agents Shift'!$F:$S,MATCH($A1413,'Agents Shift'!$B:$B,0),$AE$3)),""))</f>
        <v/>
      </c>
      <c r="F1413" s="68" t="str">
        <f>IF(OR($A1413="",$AE$3=""),"",IFERROR(IF(ISBLANK(INDEX('Agents Shift'!$F:$S,MATCH($A1413,'Agents Shift'!$B:$B,0),$AE$3+1)),"",INDEX('Agents Shift'!$F:$S,MATCH($A1413,'Agents Shift'!$B:$B,0),$AE$3+1)),""))</f>
        <v/>
      </c>
      <c r="G1413" s="20" t="str">
        <f>IF($A1413="","",_xlfn.XLOOKUP($A1413,HC!$A:$A,HC!$C:$C,""))</f>
        <v/>
      </c>
      <c r="H1413" s="20" t="str">
        <f t="shared" ref="H1413:H1476" si="286">IF($G1413="","",_xlfn.XLOOKUP($G1413,$U:$U,$Z:$Z,"Not in Web Tool"))</f>
        <v/>
      </c>
      <c r="I1413" s="19" t="str">
        <f t="shared" ref="I1413:I1476" si="287">IF($G1413="","",_xlfn.XLOOKUP($G1413,$U:$U,$Y:$Y,""))</f>
        <v/>
      </c>
      <c r="J1413" s="19" t="str">
        <f>IF(OR($A1413="",$H1413=""),"",IF($H1413="Not in Web Tool","Unmatched",_xlfn.XLOOKUP($H1413,'RAW Data'!$E:$E,'RAW Data'!$F:$F,"Unmapped")))</f>
        <v/>
      </c>
      <c r="K1413" s="19" t="str">
        <f t="shared" ref="K1413:K1476" si="288">_xlfn.IFS($J1413="Yes","YES",$J1413="","",$J1413="No","NO",$J1413="Not Productive",$H1413,TRUE,$J1413)</f>
        <v/>
      </c>
      <c r="M1413" s="21" t="str">
        <f t="shared" ref="M1413:M1476" si="289">IF(ISNUMBER($E1413),ROUND($E1413*1440,0),"")</f>
        <v/>
      </c>
      <c r="N1413" s="21" t="str">
        <f t="shared" ref="N1413:N1476" si="290">IF(AND(ISNUMBER($E1413),ISNUMBER($F1413)),ROUND($F1413*1440,0)+IF($F1413&lt;=$E1413,1440,0),"")</f>
        <v/>
      </c>
      <c r="P1413" s="22"/>
      <c r="Q1413" s="23">
        <v>1409</v>
      </c>
      <c r="R1413" s="23" t="str">
        <f>IF($C$3="Live Paste",IF($P1413="","",$P1413&amp;""),IF($AD$3="","",INDEX('Extraction History'!$A$3:$DT$9102,$Q1413,$AD$3)&amp;""))</f>
        <v/>
      </c>
      <c r="S1413" s="23">
        <f t="shared" si="284"/>
        <v>8451</v>
      </c>
      <c r="T1413" s="23" t="str">
        <f t="shared" ref="T1413:T1476" si="291">_xlfn.XLOOKUP($S1413,$Q$5:$Q$9104,$R$5:$R$9104,"")</f>
        <v/>
      </c>
      <c r="U1413" s="23" t="str">
        <f t="shared" ref="U1413:U1476" si="292">IFERROR(_xlfn.TEXTBEFORE($T1413,_xlfn.UNICHAR(160),1),"")</f>
        <v/>
      </c>
      <c r="V1413" s="24" t="str">
        <f t="shared" ref="V1413:V1476" si="293">IF($U1413="","",_xlfn.TEXTAFTER($T1413,_xlfn.UNICHAR(160),1))</f>
        <v/>
      </c>
      <c r="W1413" s="23">
        <f t="shared" si="285"/>
        <v>8452</v>
      </c>
      <c r="X1413" s="23" t="str">
        <f t="shared" ref="X1413:X1476" si="294">_xlfn.XLOOKUP($W1413,$Q$5:$Q$9104,$R$5:$R$9104,"")</f>
        <v/>
      </c>
      <c r="Y1413" s="23" t="str">
        <f t="shared" ref="Y1413:Y1476" si="295">IFERROR(IF($Z1413="","",TRIM(SUBSTITUTE(_xlfn.TEXTAFTER($X1413,_xlfn.UNICHAR(160)&amp;"·",1),_xlfn.UNICHAR(160)," "))),"")</f>
        <v/>
      </c>
      <c r="Z1413" s="23" t="str">
        <f t="shared" ref="Z1413:Z1476" si="296">IFERROR(_xlfn.TEXTBEFORE($X1413,_xlfn.UNICHAR(160),1),$X1413)</f>
        <v/>
      </c>
      <c r="AA1413" s="25" t="str">
        <f>IF($U1413="","",IF(COUNTIF(HC!$C:$C,$U1413)&gt;0,"Y",IF(COUNTIF($U$5:$U1413,$U1413)=1,"N","dup")))</f>
        <v/>
      </c>
    </row>
    <row r="1414" spans="1:27" x14ac:dyDescent="0.3">
      <c r="A1414" s="19" t="str">
        <f>IF(INDEX('Agents Shift'!$B:$B,ROW())="","",INDEX('Agents Shift'!$B:$B,ROW()))</f>
        <v/>
      </c>
      <c r="B1414" s="20" t="str">
        <f>IF($A1414="","",_xlfn.XLOOKUP($A1414,HC!$A:$A,HC!$B:$B,""))</f>
        <v/>
      </c>
      <c r="C1414" s="19" t="str">
        <f>IF($A1414="","",_xlfn.XLOOKUP($A1414,HC!$A:$A,HC!$E:$E,""))</f>
        <v/>
      </c>
      <c r="D1414" s="20" t="str">
        <f>IF($A1414="","",_xlfn.XLOOKUP($A1414,HC!$A:$A,HC!$D:$D,""))</f>
        <v/>
      </c>
      <c r="E1414" s="68" t="str">
        <f>IF(OR($A1414="",$AE$3=""),"",IFERROR(IF(ISBLANK(INDEX('Agents Shift'!$F:$S,MATCH($A1414,'Agents Shift'!$B:$B,0),$AE$3)),"",INDEX('Agents Shift'!$F:$S,MATCH($A1414,'Agents Shift'!$B:$B,0),$AE$3)),""))</f>
        <v/>
      </c>
      <c r="F1414" s="68" t="str">
        <f>IF(OR($A1414="",$AE$3=""),"",IFERROR(IF(ISBLANK(INDEX('Agents Shift'!$F:$S,MATCH($A1414,'Agents Shift'!$B:$B,0),$AE$3+1)),"",INDEX('Agents Shift'!$F:$S,MATCH($A1414,'Agents Shift'!$B:$B,0),$AE$3+1)),""))</f>
        <v/>
      </c>
      <c r="G1414" s="20" t="str">
        <f>IF($A1414="","",_xlfn.XLOOKUP($A1414,HC!$A:$A,HC!$C:$C,""))</f>
        <v/>
      </c>
      <c r="H1414" s="20" t="str">
        <f t="shared" si="286"/>
        <v/>
      </c>
      <c r="I1414" s="19" t="str">
        <f t="shared" si="287"/>
        <v/>
      </c>
      <c r="J1414" s="19" t="str">
        <f>IF(OR($A1414="",$H1414=""),"",IF($H1414="Not in Web Tool","Unmatched",_xlfn.XLOOKUP($H1414,'RAW Data'!$E:$E,'RAW Data'!$F:$F,"Unmapped")))</f>
        <v/>
      </c>
      <c r="K1414" s="19" t="str">
        <f t="shared" si="288"/>
        <v/>
      </c>
      <c r="M1414" s="21" t="str">
        <f t="shared" si="289"/>
        <v/>
      </c>
      <c r="N1414" s="21" t="str">
        <f t="shared" si="290"/>
        <v/>
      </c>
      <c r="P1414" s="22"/>
      <c r="Q1414" s="23">
        <v>1410</v>
      </c>
      <c r="R1414" s="23" t="str">
        <f>IF($C$3="Live Paste",IF($P1414="","",$P1414&amp;""),IF($AD$3="","",INDEX('Extraction History'!$A$3:$DT$9102,$Q1414,$AD$3)&amp;""))</f>
        <v/>
      </c>
      <c r="S1414" s="23">
        <f t="shared" ref="S1414:S1477" si="297">S1413+6</f>
        <v>8457</v>
      </c>
      <c r="T1414" s="23" t="str">
        <f t="shared" si="291"/>
        <v/>
      </c>
      <c r="U1414" s="23" t="str">
        <f t="shared" si="292"/>
        <v/>
      </c>
      <c r="V1414" s="24" t="str">
        <f t="shared" si="293"/>
        <v/>
      </c>
      <c r="W1414" s="23">
        <f t="shared" ref="W1414:W1477" si="298">W1413+6</f>
        <v>8458</v>
      </c>
      <c r="X1414" s="23" t="str">
        <f t="shared" si="294"/>
        <v/>
      </c>
      <c r="Y1414" s="23" t="str">
        <f t="shared" si="295"/>
        <v/>
      </c>
      <c r="Z1414" s="23" t="str">
        <f t="shared" si="296"/>
        <v/>
      </c>
      <c r="AA1414" s="25" t="str">
        <f>IF($U1414="","",IF(COUNTIF(HC!$C:$C,$U1414)&gt;0,"Y",IF(COUNTIF($U$5:$U1414,$U1414)=1,"N","dup")))</f>
        <v/>
      </c>
    </row>
    <row r="1415" spans="1:27" x14ac:dyDescent="0.3">
      <c r="A1415" s="19" t="str">
        <f>IF(INDEX('Agents Shift'!$B:$B,ROW())="","",INDEX('Agents Shift'!$B:$B,ROW()))</f>
        <v/>
      </c>
      <c r="B1415" s="20" t="str">
        <f>IF($A1415="","",_xlfn.XLOOKUP($A1415,HC!$A:$A,HC!$B:$B,""))</f>
        <v/>
      </c>
      <c r="C1415" s="19" t="str">
        <f>IF($A1415="","",_xlfn.XLOOKUP($A1415,HC!$A:$A,HC!$E:$E,""))</f>
        <v/>
      </c>
      <c r="D1415" s="20" t="str">
        <f>IF($A1415="","",_xlfn.XLOOKUP($A1415,HC!$A:$A,HC!$D:$D,""))</f>
        <v/>
      </c>
      <c r="E1415" s="68" t="str">
        <f>IF(OR($A1415="",$AE$3=""),"",IFERROR(IF(ISBLANK(INDEX('Agents Shift'!$F:$S,MATCH($A1415,'Agents Shift'!$B:$B,0),$AE$3)),"",INDEX('Agents Shift'!$F:$S,MATCH($A1415,'Agents Shift'!$B:$B,0),$AE$3)),""))</f>
        <v/>
      </c>
      <c r="F1415" s="68" t="str">
        <f>IF(OR($A1415="",$AE$3=""),"",IFERROR(IF(ISBLANK(INDEX('Agents Shift'!$F:$S,MATCH($A1415,'Agents Shift'!$B:$B,0),$AE$3+1)),"",INDEX('Agents Shift'!$F:$S,MATCH($A1415,'Agents Shift'!$B:$B,0),$AE$3+1)),""))</f>
        <v/>
      </c>
      <c r="G1415" s="20" t="str">
        <f>IF($A1415="","",_xlfn.XLOOKUP($A1415,HC!$A:$A,HC!$C:$C,""))</f>
        <v/>
      </c>
      <c r="H1415" s="20" t="str">
        <f t="shared" si="286"/>
        <v/>
      </c>
      <c r="I1415" s="19" t="str">
        <f t="shared" si="287"/>
        <v/>
      </c>
      <c r="J1415" s="19" t="str">
        <f>IF(OR($A1415="",$H1415=""),"",IF($H1415="Not in Web Tool","Unmatched",_xlfn.XLOOKUP($H1415,'RAW Data'!$E:$E,'RAW Data'!$F:$F,"Unmapped")))</f>
        <v/>
      </c>
      <c r="K1415" s="19" t="str">
        <f t="shared" si="288"/>
        <v/>
      </c>
      <c r="M1415" s="21" t="str">
        <f t="shared" si="289"/>
        <v/>
      </c>
      <c r="N1415" s="21" t="str">
        <f t="shared" si="290"/>
        <v/>
      </c>
      <c r="P1415" s="22"/>
      <c r="Q1415" s="23">
        <v>1411</v>
      </c>
      <c r="R1415" s="23" t="str">
        <f>IF($C$3="Live Paste",IF($P1415="","",$P1415&amp;""),IF($AD$3="","",INDEX('Extraction History'!$A$3:$DT$9102,$Q1415,$AD$3)&amp;""))</f>
        <v/>
      </c>
      <c r="S1415" s="23">
        <f t="shared" si="297"/>
        <v>8463</v>
      </c>
      <c r="T1415" s="23" t="str">
        <f t="shared" si="291"/>
        <v/>
      </c>
      <c r="U1415" s="23" t="str">
        <f t="shared" si="292"/>
        <v/>
      </c>
      <c r="V1415" s="24" t="str">
        <f t="shared" si="293"/>
        <v/>
      </c>
      <c r="W1415" s="23">
        <f t="shared" si="298"/>
        <v>8464</v>
      </c>
      <c r="X1415" s="23" t="str">
        <f t="shared" si="294"/>
        <v/>
      </c>
      <c r="Y1415" s="23" t="str">
        <f t="shared" si="295"/>
        <v/>
      </c>
      <c r="Z1415" s="23" t="str">
        <f t="shared" si="296"/>
        <v/>
      </c>
      <c r="AA1415" s="25" t="str">
        <f>IF($U1415="","",IF(COUNTIF(HC!$C:$C,$U1415)&gt;0,"Y",IF(COUNTIF($U$5:$U1415,$U1415)=1,"N","dup")))</f>
        <v/>
      </c>
    </row>
    <row r="1416" spans="1:27" x14ac:dyDescent="0.3">
      <c r="A1416" s="19" t="str">
        <f>IF(INDEX('Agents Shift'!$B:$B,ROW())="","",INDEX('Agents Shift'!$B:$B,ROW()))</f>
        <v/>
      </c>
      <c r="B1416" s="20" t="str">
        <f>IF($A1416="","",_xlfn.XLOOKUP($A1416,HC!$A:$A,HC!$B:$B,""))</f>
        <v/>
      </c>
      <c r="C1416" s="19" t="str">
        <f>IF($A1416="","",_xlfn.XLOOKUP($A1416,HC!$A:$A,HC!$E:$E,""))</f>
        <v/>
      </c>
      <c r="D1416" s="20" t="str">
        <f>IF($A1416="","",_xlfn.XLOOKUP($A1416,HC!$A:$A,HC!$D:$D,""))</f>
        <v/>
      </c>
      <c r="E1416" s="68" t="str">
        <f>IF(OR($A1416="",$AE$3=""),"",IFERROR(IF(ISBLANK(INDEX('Agents Shift'!$F:$S,MATCH($A1416,'Agents Shift'!$B:$B,0),$AE$3)),"",INDEX('Agents Shift'!$F:$S,MATCH($A1416,'Agents Shift'!$B:$B,0),$AE$3)),""))</f>
        <v/>
      </c>
      <c r="F1416" s="68" t="str">
        <f>IF(OR($A1416="",$AE$3=""),"",IFERROR(IF(ISBLANK(INDEX('Agents Shift'!$F:$S,MATCH($A1416,'Agents Shift'!$B:$B,0),$AE$3+1)),"",INDEX('Agents Shift'!$F:$S,MATCH($A1416,'Agents Shift'!$B:$B,0),$AE$3+1)),""))</f>
        <v/>
      </c>
      <c r="G1416" s="20" t="str">
        <f>IF($A1416="","",_xlfn.XLOOKUP($A1416,HC!$A:$A,HC!$C:$C,""))</f>
        <v/>
      </c>
      <c r="H1416" s="20" t="str">
        <f t="shared" si="286"/>
        <v/>
      </c>
      <c r="I1416" s="19" t="str">
        <f t="shared" si="287"/>
        <v/>
      </c>
      <c r="J1416" s="19" t="str">
        <f>IF(OR($A1416="",$H1416=""),"",IF($H1416="Not in Web Tool","Unmatched",_xlfn.XLOOKUP($H1416,'RAW Data'!$E:$E,'RAW Data'!$F:$F,"Unmapped")))</f>
        <v/>
      </c>
      <c r="K1416" s="19" t="str">
        <f t="shared" si="288"/>
        <v/>
      </c>
      <c r="M1416" s="21" t="str">
        <f t="shared" si="289"/>
        <v/>
      </c>
      <c r="N1416" s="21" t="str">
        <f t="shared" si="290"/>
        <v/>
      </c>
      <c r="P1416" s="22"/>
      <c r="Q1416" s="23">
        <v>1412</v>
      </c>
      <c r="R1416" s="23" t="str">
        <f>IF($C$3="Live Paste",IF($P1416="","",$P1416&amp;""),IF($AD$3="","",INDEX('Extraction History'!$A$3:$DT$9102,$Q1416,$AD$3)&amp;""))</f>
        <v/>
      </c>
      <c r="S1416" s="23">
        <f t="shared" si="297"/>
        <v>8469</v>
      </c>
      <c r="T1416" s="23" t="str">
        <f t="shared" si="291"/>
        <v/>
      </c>
      <c r="U1416" s="23" t="str">
        <f t="shared" si="292"/>
        <v/>
      </c>
      <c r="V1416" s="24" t="str">
        <f t="shared" si="293"/>
        <v/>
      </c>
      <c r="W1416" s="23">
        <f t="shared" si="298"/>
        <v>8470</v>
      </c>
      <c r="X1416" s="23" t="str">
        <f t="shared" si="294"/>
        <v/>
      </c>
      <c r="Y1416" s="23" t="str">
        <f t="shared" si="295"/>
        <v/>
      </c>
      <c r="Z1416" s="23" t="str">
        <f t="shared" si="296"/>
        <v/>
      </c>
      <c r="AA1416" s="25" t="str">
        <f>IF($U1416="","",IF(COUNTIF(HC!$C:$C,$U1416)&gt;0,"Y",IF(COUNTIF($U$5:$U1416,$U1416)=1,"N","dup")))</f>
        <v/>
      </c>
    </row>
    <row r="1417" spans="1:27" x14ac:dyDescent="0.3">
      <c r="A1417" s="19" t="str">
        <f>IF(INDEX('Agents Shift'!$B:$B,ROW())="","",INDEX('Agents Shift'!$B:$B,ROW()))</f>
        <v/>
      </c>
      <c r="B1417" s="20" t="str">
        <f>IF($A1417="","",_xlfn.XLOOKUP($A1417,HC!$A:$A,HC!$B:$B,""))</f>
        <v/>
      </c>
      <c r="C1417" s="19" t="str">
        <f>IF($A1417="","",_xlfn.XLOOKUP($A1417,HC!$A:$A,HC!$E:$E,""))</f>
        <v/>
      </c>
      <c r="D1417" s="20" t="str">
        <f>IF($A1417="","",_xlfn.XLOOKUP($A1417,HC!$A:$A,HC!$D:$D,""))</f>
        <v/>
      </c>
      <c r="E1417" s="68" t="str">
        <f>IF(OR($A1417="",$AE$3=""),"",IFERROR(IF(ISBLANK(INDEX('Agents Shift'!$F:$S,MATCH($A1417,'Agents Shift'!$B:$B,0),$AE$3)),"",INDEX('Agents Shift'!$F:$S,MATCH($A1417,'Agents Shift'!$B:$B,0),$AE$3)),""))</f>
        <v/>
      </c>
      <c r="F1417" s="68" t="str">
        <f>IF(OR($A1417="",$AE$3=""),"",IFERROR(IF(ISBLANK(INDEX('Agents Shift'!$F:$S,MATCH($A1417,'Agents Shift'!$B:$B,0),$AE$3+1)),"",INDEX('Agents Shift'!$F:$S,MATCH($A1417,'Agents Shift'!$B:$B,0),$AE$3+1)),""))</f>
        <v/>
      </c>
      <c r="G1417" s="20" t="str">
        <f>IF($A1417="","",_xlfn.XLOOKUP($A1417,HC!$A:$A,HC!$C:$C,""))</f>
        <v/>
      </c>
      <c r="H1417" s="20" t="str">
        <f t="shared" si="286"/>
        <v/>
      </c>
      <c r="I1417" s="19" t="str">
        <f t="shared" si="287"/>
        <v/>
      </c>
      <c r="J1417" s="19" t="str">
        <f>IF(OR($A1417="",$H1417=""),"",IF($H1417="Not in Web Tool","Unmatched",_xlfn.XLOOKUP($H1417,'RAW Data'!$E:$E,'RAW Data'!$F:$F,"Unmapped")))</f>
        <v/>
      </c>
      <c r="K1417" s="19" t="str">
        <f t="shared" si="288"/>
        <v/>
      </c>
      <c r="M1417" s="21" t="str">
        <f t="shared" si="289"/>
        <v/>
      </c>
      <c r="N1417" s="21" t="str">
        <f t="shared" si="290"/>
        <v/>
      </c>
      <c r="P1417" s="22"/>
      <c r="Q1417" s="23">
        <v>1413</v>
      </c>
      <c r="R1417" s="23" t="str">
        <f>IF($C$3="Live Paste",IF($P1417="","",$P1417&amp;""),IF($AD$3="","",INDEX('Extraction History'!$A$3:$DT$9102,$Q1417,$AD$3)&amp;""))</f>
        <v/>
      </c>
      <c r="S1417" s="23">
        <f t="shared" si="297"/>
        <v>8475</v>
      </c>
      <c r="T1417" s="23" t="str">
        <f t="shared" si="291"/>
        <v/>
      </c>
      <c r="U1417" s="23" t="str">
        <f t="shared" si="292"/>
        <v/>
      </c>
      <c r="V1417" s="24" t="str">
        <f t="shared" si="293"/>
        <v/>
      </c>
      <c r="W1417" s="23">
        <f t="shared" si="298"/>
        <v>8476</v>
      </c>
      <c r="X1417" s="23" t="str">
        <f t="shared" si="294"/>
        <v/>
      </c>
      <c r="Y1417" s="23" t="str">
        <f t="shared" si="295"/>
        <v/>
      </c>
      <c r="Z1417" s="23" t="str">
        <f t="shared" si="296"/>
        <v/>
      </c>
      <c r="AA1417" s="25" t="str">
        <f>IF($U1417="","",IF(COUNTIF(HC!$C:$C,$U1417)&gt;0,"Y",IF(COUNTIF($U$5:$U1417,$U1417)=1,"N","dup")))</f>
        <v/>
      </c>
    </row>
    <row r="1418" spans="1:27" x14ac:dyDescent="0.3">
      <c r="A1418" s="19" t="str">
        <f>IF(INDEX('Agents Shift'!$B:$B,ROW())="","",INDEX('Agents Shift'!$B:$B,ROW()))</f>
        <v/>
      </c>
      <c r="B1418" s="20" t="str">
        <f>IF($A1418="","",_xlfn.XLOOKUP($A1418,HC!$A:$A,HC!$B:$B,""))</f>
        <v/>
      </c>
      <c r="C1418" s="19" t="str">
        <f>IF($A1418="","",_xlfn.XLOOKUP($A1418,HC!$A:$A,HC!$E:$E,""))</f>
        <v/>
      </c>
      <c r="D1418" s="20" t="str">
        <f>IF($A1418="","",_xlfn.XLOOKUP($A1418,HC!$A:$A,HC!$D:$D,""))</f>
        <v/>
      </c>
      <c r="E1418" s="68" t="str">
        <f>IF(OR($A1418="",$AE$3=""),"",IFERROR(IF(ISBLANK(INDEX('Agents Shift'!$F:$S,MATCH($A1418,'Agents Shift'!$B:$B,0),$AE$3)),"",INDEX('Agents Shift'!$F:$S,MATCH($A1418,'Agents Shift'!$B:$B,0),$AE$3)),""))</f>
        <v/>
      </c>
      <c r="F1418" s="68" t="str">
        <f>IF(OR($A1418="",$AE$3=""),"",IFERROR(IF(ISBLANK(INDEX('Agents Shift'!$F:$S,MATCH($A1418,'Agents Shift'!$B:$B,0),$AE$3+1)),"",INDEX('Agents Shift'!$F:$S,MATCH($A1418,'Agents Shift'!$B:$B,0),$AE$3+1)),""))</f>
        <v/>
      </c>
      <c r="G1418" s="20" t="str">
        <f>IF($A1418="","",_xlfn.XLOOKUP($A1418,HC!$A:$A,HC!$C:$C,""))</f>
        <v/>
      </c>
      <c r="H1418" s="20" t="str">
        <f t="shared" si="286"/>
        <v/>
      </c>
      <c r="I1418" s="19" t="str">
        <f t="shared" si="287"/>
        <v/>
      </c>
      <c r="J1418" s="19" t="str">
        <f>IF(OR($A1418="",$H1418=""),"",IF($H1418="Not in Web Tool","Unmatched",_xlfn.XLOOKUP($H1418,'RAW Data'!$E:$E,'RAW Data'!$F:$F,"Unmapped")))</f>
        <v/>
      </c>
      <c r="K1418" s="19" t="str">
        <f t="shared" si="288"/>
        <v/>
      </c>
      <c r="M1418" s="21" t="str">
        <f t="shared" si="289"/>
        <v/>
      </c>
      <c r="N1418" s="21" t="str">
        <f t="shared" si="290"/>
        <v/>
      </c>
      <c r="P1418" s="22"/>
      <c r="Q1418" s="23">
        <v>1414</v>
      </c>
      <c r="R1418" s="23" t="str">
        <f>IF($C$3="Live Paste",IF($P1418="","",$P1418&amp;""),IF($AD$3="","",INDEX('Extraction History'!$A$3:$DT$9102,$Q1418,$AD$3)&amp;""))</f>
        <v/>
      </c>
      <c r="S1418" s="23">
        <f t="shared" si="297"/>
        <v>8481</v>
      </c>
      <c r="T1418" s="23" t="str">
        <f t="shared" si="291"/>
        <v/>
      </c>
      <c r="U1418" s="23" t="str">
        <f t="shared" si="292"/>
        <v/>
      </c>
      <c r="V1418" s="24" t="str">
        <f t="shared" si="293"/>
        <v/>
      </c>
      <c r="W1418" s="23">
        <f t="shared" si="298"/>
        <v>8482</v>
      </c>
      <c r="X1418" s="23" t="str">
        <f t="shared" si="294"/>
        <v/>
      </c>
      <c r="Y1418" s="23" t="str">
        <f t="shared" si="295"/>
        <v/>
      </c>
      <c r="Z1418" s="23" t="str">
        <f t="shared" si="296"/>
        <v/>
      </c>
      <c r="AA1418" s="25" t="str">
        <f>IF($U1418="","",IF(COUNTIF(HC!$C:$C,$U1418)&gt;0,"Y",IF(COUNTIF($U$5:$U1418,$U1418)=1,"N","dup")))</f>
        <v/>
      </c>
    </row>
    <row r="1419" spans="1:27" x14ac:dyDescent="0.3">
      <c r="A1419" s="19" t="str">
        <f>IF(INDEX('Agents Shift'!$B:$B,ROW())="","",INDEX('Agents Shift'!$B:$B,ROW()))</f>
        <v/>
      </c>
      <c r="B1419" s="20" t="str">
        <f>IF($A1419="","",_xlfn.XLOOKUP($A1419,HC!$A:$A,HC!$B:$B,""))</f>
        <v/>
      </c>
      <c r="C1419" s="19" t="str">
        <f>IF($A1419="","",_xlfn.XLOOKUP($A1419,HC!$A:$A,HC!$E:$E,""))</f>
        <v/>
      </c>
      <c r="D1419" s="20" t="str">
        <f>IF($A1419="","",_xlfn.XLOOKUP($A1419,HC!$A:$A,HC!$D:$D,""))</f>
        <v/>
      </c>
      <c r="E1419" s="68" t="str">
        <f>IF(OR($A1419="",$AE$3=""),"",IFERROR(IF(ISBLANK(INDEX('Agents Shift'!$F:$S,MATCH($A1419,'Agents Shift'!$B:$B,0),$AE$3)),"",INDEX('Agents Shift'!$F:$S,MATCH($A1419,'Agents Shift'!$B:$B,0),$AE$3)),""))</f>
        <v/>
      </c>
      <c r="F1419" s="68" t="str">
        <f>IF(OR($A1419="",$AE$3=""),"",IFERROR(IF(ISBLANK(INDEX('Agents Shift'!$F:$S,MATCH($A1419,'Agents Shift'!$B:$B,0),$AE$3+1)),"",INDEX('Agents Shift'!$F:$S,MATCH($A1419,'Agents Shift'!$B:$B,0),$AE$3+1)),""))</f>
        <v/>
      </c>
      <c r="G1419" s="20" t="str">
        <f>IF($A1419="","",_xlfn.XLOOKUP($A1419,HC!$A:$A,HC!$C:$C,""))</f>
        <v/>
      </c>
      <c r="H1419" s="20" t="str">
        <f t="shared" si="286"/>
        <v/>
      </c>
      <c r="I1419" s="19" t="str">
        <f t="shared" si="287"/>
        <v/>
      </c>
      <c r="J1419" s="19" t="str">
        <f>IF(OR($A1419="",$H1419=""),"",IF($H1419="Not in Web Tool","Unmatched",_xlfn.XLOOKUP($H1419,'RAW Data'!$E:$E,'RAW Data'!$F:$F,"Unmapped")))</f>
        <v/>
      </c>
      <c r="K1419" s="19" t="str">
        <f t="shared" si="288"/>
        <v/>
      </c>
      <c r="M1419" s="21" t="str">
        <f t="shared" si="289"/>
        <v/>
      </c>
      <c r="N1419" s="21" t="str">
        <f t="shared" si="290"/>
        <v/>
      </c>
      <c r="P1419" s="22"/>
      <c r="Q1419" s="23">
        <v>1415</v>
      </c>
      <c r="R1419" s="23" t="str">
        <f>IF($C$3="Live Paste",IF($P1419="","",$P1419&amp;""),IF($AD$3="","",INDEX('Extraction History'!$A$3:$DT$9102,$Q1419,$AD$3)&amp;""))</f>
        <v/>
      </c>
      <c r="S1419" s="23">
        <f t="shared" si="297"/>
        <v>8487</v>
      </c>
      <c r="T1419" s="23" t="str">
        <f t="shared" si="291"/>
        <v/>
      </c>
      <c r="U1419" s="23" t="str">
        <f t="shared" si="292"/>
        <v/>
      </c>
      <c r="V1419" s="24" t="str">
        <f t="shared" si="293"/>
        <v/>
      </c>
      <c r="W1419" s="23">
        <f t="shared" si="298"/>
        <v>8488</v>
      </c>
      <c r="X1419" s="23" t="str">
        <f t="shared" si="294"/>
        <v/>
      </c>
      <c r="Y1419" s="23" t="str">
        <f t="shared" si="295"/>
        <v/>
      </c>
      <c r="Z1419" s="23" t="str">
        <f t="shared" si="296"/>
        <v/>
      </c>
      <c r="AA1419" s="25" t="str">
        <f>IF($U1419="","",IF(COUNTIF(HC!$C:$C,$U1419)&gt;0,"Y",IF(COUNTIF($U$5:$U1419,$U1419)=1,"N","dup")))</f>
        <v/>
      </c>
    </row>
    <row r="1420" spans="1:27" x14ac:dyDescent="0.3">
      <c r="A1420" s="19" t="str">
        <f>IF(INDEX('Agents Shift'!$B:$B,ROW())="","",INDEX('Agents Shift'!$B:$B,ROW()))</f>
        <v/>
      </c>
      <c r="B1420" s="20" t="str">
        <f>IF($A1420="","",_xlfn.XLOOKUP($A1420,HC!$A:$A,HC!$B:$B,""))</f>
        <v/>
      </c>
      <c r="C1420" s="19" t="str">
        <f>IF($A1420="","",_xlfn.XLOOKUP($A1420,HC!$A:$A,HC!$E:$E,""))</f>
        <v/>
      </c>
      <c r="D1420" s="20" t="str">
        <f>IF($A1420="","",_xlfn.XLOOKUP($A1420,HC!$A:$A,HC!$D:$D,""))</f>
        <v/>
      </c>
      <c r="E1420" s="68" t="str">
        <f>IF(OR($A1420="",$AE$3=""),"",IFERROR(IF(ISBLANK(INDEX('Agents Shift'!$F:$S,MATCH($A1420,'Agents Shift'!$B:$B,0),$AE$3)),"",INDEX('Agents Shift'!$F:$S,MATCH($A1420,'Agents Shift'!$B:$B,0),$AE$3)),""))</f>
        <v/>
      </c>
      <c r="F1420" s="68" t="str">
        <f>IF(OR($A1420="",$AE$3=""),"",IFERROR(IF(ISBLANK(INDEX('Agents Shift'!$F:$S,MATCH($A1420,'Agents Shift'!$B:$B,0),$AE$3+1)),"",INDEX('Agents Shift'!$F:$S,MATCH($A1420,'Agents Shift'!$B:$B,0),$AE$3+1)),""))</f>
        <v/>
      </c>
      <c r="G1420" s="20" t="str">
        <f>IF($A1420="","",_xlfn.XLOOKUP($A1420,HC!$A:$A,HC!$C:$C,""))</f>
        <v/>
      </c>
      <c r="H1420" s="20" t="str">
        <f t="shared" si="286"/>
        <v/>
      </c>
      <c r="I1420" s="19" t="str">
        <f t="shared" si="287"/>
        <v/>
      </c>
      <c r="J1420" s="19" t="str">
        <f>IF(OR($A1420="",$H1420=""),"",IF($H1420="Not in Web Tool","Unmatched",_xlfn.XLOOKUP($H1420,'RAW Data'!$E:$E,'RAW Data'!$F:$F,"Unmapped")))</f>
        <v/>
      </c>
      <c r="K1420" s="19" t="str">
        <f t="shared" si="288"/>
        <v/>
      </c>
      <c r="M1420" s="21" t="str">
        <f t="shared" si="289"/>
        <v/>
      </c>
      <c r="N1420" s="21" t="str">
        <f t="shared" si="290"/>
        <v/>
      </c>
      <c r="P1420" s="22"/>
      <c r="Q1420" s="23">
        <v>1416</v>
      </c>
      <c r="R1420" s="23" t="str">
        <f>IF($C$3="Live Paste",IF($P1420="","",$P1420&amp;""),IF($AD$3="","",INDEX('Extraction History'!$A$3:$DT$9102,$Q1420,$AD$3)&amp;""))</f>
        <v/>
      </c>
      <c r="S1420" s="23">
        <f t="shared" si="297"/>
        <v>8493</v>
      </c>
      <c r="T1420" s="23" t="str">
        <f t="shared" si="291"/>
        <v/>
      </c>
      <c r="U1420" s="23" t="str">
        <f t="shared" si="292"/>
        <v/>
      </c>
      <c r="V1420" s="24" t="str">
        <f t="shared" si="293"/>
        <v/>
      </c>
      <c r="W1420" s="23">
        <f t="shared" si="298"/>
        <v>8494</v>
      </c>
      <c r="X1420" s="23" t="str">
        <f t="shared" si="294"/>
        <v/>
      </c>
      <c r="Y1420" s="23" t="str">
        <f t="shared" si="295"/>
        <v/>
      </c>
      <c r="Z1420" s="23" t="str">
        <f t="shared" si="296"/>
        <v/>
      </c>
      <c r="AA1420" s="25" t="str">
        <f>IF($U1420="","",IF(COUNTIF(HC!$C:$C,$U1420)&gt;0,"Y",IF(COUNTIF($U$5:$U1420,$U1420)=1,"N","dup")))</f>
        <v/>
      </c>
    </row>
    <row r="1421" spans="1:27" x14ac:dyDescent="0.3">
      <c r="A1421" s="19" t="str">
        <f>IF(INDEX('Agents Shift'!$B:$B,ROW())="","",INDEX('Agents Shift'!$B:$B,ROW()))</f>
        <v/>
      </c>
      <c r="B1421" s="20" t="str">
        <f>IF($A1421="","",_xlfn.XLOOKUP($A1421,HC!$A:$A,HC!$B:$B,""))</f>
        <v/>
      </c>
      <c r="C1421" s="19" t="str">
        <f>IF($A1421="","",_xlfn.XLOOKUP($A1421,HC!$A:$A,HC!$E:$E,""))</f>
        <v/>
      </c>
      <c r="D1421" s="20" t="str">
        <f>IF($A1421="","",_xlfn.XLOOKUP($A1421,HC!$A:$A,HC!$D:$D,""))</f>
        <v/>
      </c>
      <c r="E1421" s="68" t="str">
        <f>IF(OR($A1421="",$AE$3=""),"",IFERROR(IF(ISBLANK(INDEX('Agents Shift'!$F:$S,MATCH($A1421,'Agents Shift'!$B:$B,0),$AE$3)),"",INDEX('Agents Shift'!$F:$S,MATCH($A1421,'Agents Shift'!$B:$B,0),$AE$3)),""))</f>
        <v/>
      </c>
      <c r="F1421" s="68" t="str">
        <f>IF(OR($A1421="",$AE$3=""),"",IFERROR(IF(ISBLANK(INDEX('Agents Shift'!$F:$S,MATCH($A1421,'Agents Shift'!$B:$B,0),$AE$3+1)),"",INDEX('Agents Shift'!$F:$S,MATCH($A1421,'Agents Shift'!$B:$B,0),$AE$3+1)),""))</f>
        <v/>
      </c>
      <c r="G1421" s="20" t="str">
        <f>IF($A1421="","",_xlfn.XLOOKUP($A1421,HC!$A:$A,HC!$C:$C,""))</f>
        <v/>
      </c>
      <c r="H1421" s="20" t="str">
        <f t="shared" si="286"/>
        <v/>
      </c>
      <c r="I1421" s="19" t="str">
        <f t="shared" si="287"/>
        <v/>
      </c>
      <c r="J1421" s="19" t="str">
        <f>IF(OR($A1421="",$H1421=""),"",IF($H1421="Not in Web Tool","Unmatched",_xlfn.XLOOKUP($H1421,'RAW Data'!$E:$E,'RAW Data'!$F:$F,"Unmapped")))</f>
        <v/>
      </c>
      <c r="K1421" s="19" t="str">
        <f t="shared" si="288"/>
        <v/>
      </c>
      <c r="M1421" s="21" t="str">
        <f t="shared" si="289"/>
        <v/>
      </c>
      <c r="N1421" s="21" t="str">
        <f t="shared" si="290"/>
        <v/>
      </c>
      <c r="P1421" s="22"/>
      <c r="Q1421" s="23">
        <v>1417</v>
      </c>
      <c r="R1421" s="23" t="str">
        <f>IF($C$3="Live Paste",IF($P1421="","",$P1421&amp;""),IF($AD$3="","",INDEX('Extraction History'!$A$3:$DT$9102,$Q1421,$AD$3)&amp;""))</f>
        <v/>
      </c>
      <c r="S1421" s="23">
        <f t="shared" si="297"/>
        <v>8499</v>
      </c>
      <c r="T1421" s="23" t="str">
        <f t="shared" si="291"/>
        <v/>
      </c>
      <c r="U1421" s="23" t="str">
        <f t="shared" si="292"/>
        <v/>
      </c>
      <c r="V1421" s="24" t="str">
        <f t="shared" si="293"/>
        <v/>
      </c>
      <c r="W1421" s="23">
        <f t="shared" si="298"/>
        <v>8500</v>
      </c>
      <c r="X1421" s="23" t="str">
        <f t="shared" si="294"/>
        <v/>
      </c>
      <c r="Y1421" s="23" t="str">
        <f t="shared" si="295"/>
        <v/>
      </c>
      <c r="Z1421" s="23" t="str">
        <f t="shared" si="296"/>
        <v/>
      </c>
      <c r="AA1421" s="25" t="str">
        <f>IF($U1421="","",IF(COUNTIF(HC!$C:$C,$U1421)&gt;0,"Y",IF(COUNTIF($U$5:$U1421,$U1421)=1,"N","dup")))</f>
        <v/>
      </c>
    </row>
    <row r="1422" spans="1:27" x14ac:dyDescent="0.3">
      <c r="A1422" s="19" t="str">
        <f>IF(INDEX('Agents Shift'!$B:$B,ROW())="","",INDEX('Agents Shift'!$B:$B,ROW()))</f>
        <v/>
      </c>
      <c r="B1422" s="20" t="str">
        <f>IF($A1422="","",_xlfn.XLOOKUP($A1422,HC!$A:$A,HC!$B:$B,""))</f>
        <v/>
      </c>
      <c r="C1422" s="19" t="str">
        <f>IF($A1422="","",_xlfn.XLOOKUP($A1422,HC!$A:$A,HC!$E:$E,""))</f>
        <v/>
      </c>
      <c r="D1422" s="20" t="str">
        <f>IF($A1422="","",_xlfn.XLOOKUP($A1422,HC!$A:$A,HC!$D:$D,""))</f>
        <v/>
      </c>
      <c r="E1422" s="68" t="str">
        <f>IF(OR($A1422="",$AE$3=""),"",IFERROR(IF(ISBLANK(INDEX('Agents Shift'!$F:$S,MATCH($A1422,'Agents Shift'!$B:$B,0),$AE$3)),"",INDEX('Agents Shift'!$F:$S,MATCH($A1422,'Agents Shift'!$B:$B,0),$AE$3)),""))</f>
        <v/>
      </c>
      <c r="F1422" s="68" t="str">
        <f>IF(OR($A1422="",$AE$3=""),"",IFERROR(IF(ISBLANK(INDEX('Agents Shift'!$F:$S,MATCH($A1422,'Agents Shift'!$B:$B,0),$AE$3+1)),"",INDEX('Agents Shift'!$F:$S,MATCH($A1422,'Agents Shift'!$B:$B,0),$AE$3+1)),""))</f>
        <v/>
      </c>
      <c r="G1422" s="20" t="str">
        <f>IF($A1422="","",_xlfn.XLOOKUP($A1422,HC!$A:$A,HC!$C:$C,""))</f>
        <v/>
      </c>
      <c r="H1422" s="20" t="str">
        <f t="shared" si="286"/>
        <v/>
      </c>
      <c r="I1422" s="19" t="str">
        <f t="shared" si="287"/>
        <v/>
      </c>
      <c r="J1422" s="19" t="str">
        <f>IF(OR($A1422="",$H1422=""),"",IF($H1422="Not in Web Tool","Unmatched",_xlfn.XLOOKUP($H1422,'RAW Data'!$E:$E,'RAW Data'!$F:$F,"Unmapped")))</f>
        <v/>
      </c>
      <c r="K1422" s="19" t="str">
        <f t="shared" si="288"/>
        <v/>
      </c>
      <c r="M1422" s="21" t="str">
        <f t="shared" si="289"/>
        <v/>
      </c>
      <c r="N1422" s="21" t="str">
        <f t="shared" si="290"/>
        <v/>
      </c>
      <c r="P1422" s="22"/>
      <c r="Q1422" s="23">
        <v>1418</v>
      </c>
      <c r="R1422" s="23" t="str">
        <f>IF($C$3="Live Paste",IF($P1422="","",$P1422&amp;""),IF($AD$3="","",INDEX('Extraction History'!$A$3:$DT$9102,$Q1422,$AD$3)&amp;""))</f>
        <v/>
      </c>
      <c r="S1422" s="23">
        <f t="shared" si="297"/>
        <v>8505</v>
      </c>
      <c r="T1422" s="23" t="str">
        <f t="shared" si="291"/>
        <v/>
      </c>
      <c r="U1422" s="23" t="str">
        <f t="shared" si="292"/>
        <v/>
      </c>
      <c r="V1422" s="24" t="str">
        <f t="shared" si="293"/>
        <v/>
      </c>
      <c r="W1422" s="23">
        <f t="shared" si="298"/>
        <v>8506</v>
      </c>
      <c r="X1422" s="23" t="str">
        <f t="shared" si="294"/>
        <v/>
      </c>
      <c r="Y1422" s="23" t="str">
        <f t="shared" si="295"/>
        <v/>
      </c>
      <c r="Z1422" s="23" t="str">
        <f t="shared" si="296"/>
        <v/>
      </c>
      <c r="AA1422" s="25" t="str">
        <f>IF($U1422="","",IF(COUNTIF(HC!$C:$C,$U1422)&gt;0,"Y",IF(COUNTIF($U$5:$U1422,$U1422)=1,"N","dup")))</f>
        <v/>
      </c>
    </row>
    <row r="1423" spans="1:27" x14ac:dyDescent="0.3">
      <c r="A1423" s="19" t="str">
        <f>IF(INDEX('Agents Shift'!$B:$B,ROW())="","",INDEX('Agents Shift'!$B:$B,ROW()))</f>
        <v/>
      </c>
      <c r="B1423" s="20" t="str">
        <f>IF($A1423="","",_xlfn.XLOOKUP($A1423,HC!$A:$A,HC!$B:$B,""))</f>
        <v/>
      </c>
      <c r="C1423" s="19" t="str">
        <f>IF($A1423="","",_xlfn.XLOOKUP($A1423,HC!$A:$A,HC!$E:$E,""))</f>
        <v/>
      </c>
      <c r="D1423" s="20" t="str">
        <f>IF($A1423="","",_xlfn.XLOOKUP($A1423,HC!$A:$A,HC!$D:$D,""))</f>
        <v/>
      </c>
      <c r="E1423" s="68" t="str">
        <f>IF(OR($A1423="",$AE$3=""),"",IFERROR(IF(ISBLANK(INDEX('Agents Shift'!$F:$S,MATCH($A1423,'Agents Shift'!$B:$B,0),$AE$3)),"",INDEX('Agents Shift'!$F:$S,MATCH($A1423,'Agents Shift'!$B:$B,0),$AE$3)),""))</f>
        <v/>
      </c>
      <c r="F1423" s="68" t="str">
        <f>IF(OR($A1423="",$AE$3=""),"",IFERROR(IF(ISBLANK(INDEX('Agents Shift'!$F:$S,MATCH($A1423,'Agents Shift'!$B:$B,0),$AE$3+1)),"",INDEX('Agents Shift'!$F:$S,MATCH($A1423,'Agents Shift'!$B:$B,0),$AE$3+1)),""))</f>
        <v/>
      </c>
      <c r="G1423" s="20" t="str">
        <f>IF($A1423="","",_xlfn.XLOOKUP($A1423,HC!$A:$A,HC!$C:$C,""))</f>
        <v/>
      </c>
      <c r="H1423" s="20" t="str">
        <f t="shared" si="286"/>
        <v/>
      </c>
      <c r="I1423" s="19" t="str">
        <f t="shared" si="287"/>
        <v/>
      </c>
      <c r="J1423" s="19" t="str">
        <f>IF(OR($A1423="",$H1423=""),"",IF($H1423="Not in Web Tool","Unmatched",_xlfn.XLOOKUP($H1423,'RAW Data'!$E:$E,'RAW Data'!$F:$F,"Unmapped")))</f>
        <v/>
      </c>
      <c r="K1423" s="19" t="str">
        <f t="shared" si="288"/>
        <v/>
      </c>
      <c r="M1423" s="21" t="str">
        <f t="shared" si="289"/>
        <v/>
      </c>
      <c r="N1423" s="21" t="str">
        <f t="shared" si="290"/>
        <v/>
      </c>
      <c r="P1423" s="22"/>
      <c r="Q1423" s="23">
        <v>1419</v>
      </c>
      <c r="R1423" s="23" t="str">
        <f>IF($C$3="Live Paste",IF($P1423="","",$P1423&amp;""),IF($AD$3="","",INDEX('Extraction History'!$A$3:$DT$9102,$Q1423,$AD$3)&amp;""))</f>
        <v/>
      </c>
      <c r="S1423" s="23">
        <f t="shared" si="297"/>
        <v>8511</v>
      </c>
      <c r="T1423" s="23" t="str">
        <f t="shared" si="291"/>
        <v/>
      </c>
      <c r="U1423" s="23" t="str">
        <f t="shared" si="292"/>
        <v/>
      </c>
      <c r="V1423" s="24" t="str">
        <f t="shared" si="293"/>
        <v/>
      </c>
      <c r="W1423" s="23">
        <f t="shared" si="298"/>
        <v>8512</v>
      </c>
      <c r="X1423" s="23" t="str">
        <f t="shared" si="294"/>
        <v/>
      </c>
      <c r="Y1423" s="23" t="str">
        <f t="shared" si="295"/>
        <v/>
      </c>
      <c r="Z1423" s="23" t="str">
        <f t="shared" si="296"/>
        <v/>
      </c>
      <c r="AA1423" s="25" t="str">
        <f>IF($U1423="","",IF(COUNTIF(HC!$C:$C,$U1423)&gt;0,"Y",IF(COUNTIF($U$5:$U1423,$U1423)=1,"N","dup")))</f>
        <v/>
      </c>
    </row>
    <row r="1424" spans="1:27" x14ac:dyDescent="0.3">
      <c r="A1424" s="19" t="str">
        <f>IF(INDEX('Agents Shift'!$B:$B,ROW())="","",INDEX('Agents Shift'!$B:$B,ROW()))</f>
        <v/>
      </c>
      <c r="B1424" s="20" t="str">
        <f>IF($A1424="","",_xlfn.XLOOKUP($A1424,HC!$A:$A,HC!$B:$B,""))</f>
        <v/>
      </c>
      <c r="C1424" s="19" t="str">
        <f>IF($A1424="","",_xlfn.XLOOKUP($A1424,HC!$A:$A,HC!$E:$E,""))</f>
        <v/>
      </c>
      <c r="D1424" s="20" t="str">
        <f>IF($A1424="","",_xlfn.XLOOKUP($A1424,HC!$A:$A,HC!$D:$D,""))</f>
        <v/>
      </c>
      <c r="E1424" s="68" t="str">
        <f>IF(OR($A1424="",$AE$3=""),"",IFERROR(IF(ISBLANK(INDEX('Agents Shift'!$F:$S,MATCH($A1424,'Agents Shift'!$B:$B,0),$AE$3)),"",INDEX('Agents Shift'!$F:$S,MATCH($A1424,'Agents Shift'!$B:$B,0),$AE$3)),""))</f>
        <v/>
      </c>
      <c r="F1424" s="68" t="str">
        <f>IF(OR($A1424="",$AE$3=""),"",IFERROR(IF(ISBLANK(INDEX('Agents Shift'!$F:$S,MATCH($A1424,'Agents Shift'!$B:$B,0),$AE$3+1)),"",INDEX('Agents Shift'!$F:$S,MATCH($A1424,'Agents Shift'!$B:$B,0),$AE$3+1)),""))</f>
        <v/>
      </c>
      <c r="G1424" s="20" t="str">
        <f>IF($A1424="","",_xlfn.XLOOKUP($A1424,HC!$A:$A,HC!$C:$C,""))</f>
        <v/>
      </c>
      <c r="H1424" s="20" t="str">
        <f t="shared" si="286"/>
        <v/>
      </c>
      <c r="I1424" s="19" t="str">
        <f t="shared" si="287"/>
        <v/>
      </c>
      <c r="J1424" s="19" t="str">
        <f>IF(OR($A1424="",$H1424=""),"",IF($H1424="Not in Web Tool","Unmatched",_xlfn.XLOOKUP($H1424,'RAW Data'!$E:$E,'RAW Data'!$F:$F,"Unmapped")))</f>
        <v/>
      </c>
      <c r="K1424" s="19" t="str">
        <f t="shared" si="288"/>
        <v/>
      </c>
      <c r="M1424" s="21" t="str">
        <f t="shared" si="289"/>
        <v/>
      </c>
      <c r="N1424" s="21" t="str">
        <f t="shared" si="290"/>
        <v/>
      </c>
      <c r="P1424" s="22"/>
      <c r="Q1424" s="23">
        <v>1420</v>
      </c>
      <c r="R1424" s="23" t="str">
        <f>IF($C$3="Live Paste",IF($P1424="","",$P1424&amp;""),IF($AD$3="","",INDEX('Extraction History'!$A$3:$DT$9102,$Q1424,$AD$3)&amp;""))</f>
        <v/>
      </c>
      <c r="S1424" s="23">
        <f t="shared" si="297"/>
        <v>8517</v>
      </c>
      <c r="T1424" s="23" t="str">
        <f t="shared" si="291"/>
        <v/>
      </c>
      <c r="U1424" s="23" t="str">
        <f t="shared" si="292"/>
        <v/>
      </c>
      <c r="V1424" s="24" t="str">
        <f t="shared" si="293"/>
        <v/>
      </c>
      <c r="W1424" s="23">
        <f t="shared" si="298"/>
        <v>8518</v>
      </c>
      <c r="X1424" s="23" t="str">
        <f t="shared" si="294"/>
        <v/>
      </c>
      <c r="Y1424" s="23" t="str">
        <f t="shared" si="295"/>
        <v/>
      </c>
      <c r="Z1424" s="23" t="str">
        <f t="shared" si="296"/>
        <v/>
      </c>
      <c r="AA1424" s="25" t="str">
        <f>IF($U1424="","",IF(COUNTIF(HC!$C:$C,$U1424)&gt;0,"Y",IF(COUNTIF($U$5:$U1424,$U1424)=1,"N","dup")))</f>
        <v/>
      </c>
    </row>
    <row r="1425" spans="1:27" x14ac:dyDescent="0.3">
      <c r="A1425" s="19" t="str">
        <f>IF(INDEX('Agents Shift'!$B:$B,ROW())="","",INDEX('Agents Shift'!$B:$B,ROW()))</f>
        <v/>
      </c>
      <c r="B1425" s="20" t="str">
        <f>IF($A1425="","",_xlfn.XLOOKUP($A1425,HC!$A:$A,HC!$B:$B,""))</f>
        <v/>
      </c>
      <c r="C1425" s="19" t="str">
        <f>IF($A1425="","",_xlfn.XLOOKUP($A1425,HC!$A:$A,HC!$E:$E,""))</f>
        <v/>
      </c>
      <c r="D1425" s="20" t="str">
        <f>IF($A1425="","",_xlfn.XLOOKUP($A1425,HC!$A:$A,HC!$D:$D,""))</f>
        <v/>
      </c>
      <c r="E1425" s="68" t="str">
        <f>IF(OR($A1425="",$AE$3=""),"",IFERROR(IF(ISBLANK(INDEX('Agents Shift'!$F:$S,MATCH($A1425,'Agents Shift'!$B:$B,0),$AE$3)),"",INDEX('Agents Shift'!$F:$S,MATCH($A1425,'Agents Shift'!$B:$B,0),$AE$3)),""))</f>
        <v/>
      </c>
      <c r="F1425" s="68" t="str">
        <f>IF(OR($A1425="",$AE$3=""),"",IFERROR(IF(ISBLANK(INDEX('Agents Shift'!$F:$S,MATCH($A1425,'Agents Shift'!$B:$B,0),$AE$3+1)),"",INDEX('Agents Shift'!$F:$S,MATCH($A1425,'Agents Shift'!$B:$B,0),$AE$3+1)),""))</f>
        <v/>
      </c>
      <c r="G1425" s="20" t="str">
        <f>IF($A1425="","",_xlfn.XLOOKUP($A1425,HC!$A:$A,HC!$C:$C,""))</f>
        <v/>
      </c>
      <c r="H1425" s="20" t="str">
        <f t="shared" si="286"/>
        <v/>
      </c>
      <c r="I1425" s="19" t="str">
        <f t="shared" si="287"/>
        <v/>
      </c>
      <c r="J1425" s="19" t="str">
        <f>IF(OR($A1425="",$H1425=""),"",IF($H1425="Not in Web Tool","Unmatched",_xlfn.XLOOKUP($H1425,'RAW Data'!$E:$E,'RAW Data'!$F:$F,"Unmapped")))</f>
        <v/>
      </c>
      <c r="K1425" s="19" t="str">
        <f t="shared" si="288"/>
        <v/>
      </c>
      <c r="M1425" s="21" t="str">
        <f t="shared" si="289"/>
        <v/>
      </c>
      <c r="N1425" s="21" t="str">
        <f t="shared" si="290"/>
        <v/>
      </c>
      <c r="P1425" s="22"/>
      <c r="Q1425" s="23">
        <v>1421</v>
      </c>
      <c r="R1425" s="23" t="str">
        <f>IF($C$3="Live Paste",IF($P1425="","",$P1425&amp;""),IF($AD$3="","",INDEX('Extraction History'!$A$3:$DT$9102,$Q1425,$AD$3)&amp;""))</f>
        <v/>
      </c>
      <c r="S1425" s="23">
        <f t="shared" si="297"/>
        <v>8523</v>
      </c>
      <c r="T1425" s="23" t="str">
        <f t="shared" si="291"/>
        <v/>
      </c>
      <c r="U1425" s="23" t="str">
        <f t="shared" si="292"/>
        <v/>
      </c>
      <c r="V1425" s="24" t="str">
        <f t="shared" si="293"/>
        <v/>
      </c>
      <c r="W1425" s="23">
        <f t="shared" si="298"/>
        <v>8524</v>
      </c>
      <c r="X1425" s="23" t="str">
        <f t="shared" si="294"/>
        <v/>
      </c>
      <c r="Y1425" s="23" t="str">
        <f t="shared" si="295"/>
        <v/>
      </c>
      <c r="Z1425" s="23" t="str">
        <f t="shared" si="296"/>
        <v/>
      </c>
      <c r="AA1425" s="25" t="str">
        <f>IF($U1425="","",IF(COUNTIF(HC!$C:$C,$U1425)&gt;0,"Y",IF(COUNTIF($U$5:$U1425,$U1425)=1,"N","dup")))</f>
        <v/>
      </c>
    </row>
    <row r="1426" spans="1:27" x14ac:dyDescent="0.3">
      <c r="A1426" s="19" t="str">
        <f>IF(INDEX('Agents Shift'!$B:$B,ROW())="","",INDEX('Agents Shift'!$B:$B,ROW()))</f>
        <v/>
      </c>
      <c r="B1426" s="20" t="str">
        <f>IF($A1426="","",_xlfn.XLOOKUP($A1426,HC!$A:$A,HC!$B:$B,""))</f>
        <v/>
      </c>
      <c r="C1426" s="19" t="str">
        <f>IF($A1426="","",_xlfn.XLOOKUP($A1426,HC!$A:$A,HC!$E:$E,""))</f>
        <v/>
      </c>
      <c r="D1426" s="20" t="str">
        <f>IF($A1426="","",_xlfn.XLOOKUP($A1426,HC!$A:$A,HC!$D:$D,""))</f>
        <v/>
      </c>
      <c r="E1426" s="68" t="str">
        <f>IF(OR($A1426="",$AE$3=""),"",IFERROR(IF(ISBLANK(INDEX('Agents Shift'!$F:$S,MATCH($A1426,'Agents Shift'!$B:$B,0),$AE$3)),"",INDEX('Agents Shift'!$F:$S,MATCH($A1426,'Agents Shift'!$B:$B,0),$AE$3)),""))</f>
        <v/>
      </c>
      <c r="F1426" s="68" t="str">
        <f>IF(OR($A1426="",$AE$3=""),"",IFERROR(IF(ISBLANK(INDEX('Agents Shift'!$F:$S,MATCH($A1426,'Agents Shift'!$B:$B,0),$AE$3+1)),"",INDEX('Agents Shift'!$F:$S,MATCH($A1426,'Agents Shift'!$B:$B,0),$AE$3+1)),""))</f>
        <v/>
      </c>
      <c r="G1426" s="20" t="str">
        <f>IF($A1426="","",_xlfn.XLOOKUP($A1426,HC!$A:$A,HC!$C:$C,""))</f>
        <v/>
      </c>
      <c r="H1426" s="20" t="str">
        <f t="shared" si="286"/>
        <v/>
      </c>
      <c r="I1426" s="19" t="str">
        <f t="shared" si="287"/>
        <v/>
      </c>
      <c r="J1426" s="19" t="str">
        <f>IF(OR($A1426="",$H1426=""),"",IF($H1426="Not in Web Tool","Unmatched",_xlfn.XLOOKUP($H1426,'RAW Data'!$E:$E,'RAW Data'!$F:$F,"Unmapped")))</f>
        <v/>
      </c>
      <c r="K1426" s="19" t="str">
        <f t="shared" si="288"/>
        <v/>
      </c>
      <c r="M1426" s="21" t="str">
        <f t="shared" si="289"/>
        <v/>
      </c>
      <c r="N1426" s="21" t="str">
        <f t="shared" si="290"/>
        <v/>
      </c>
      <c r="P1426" s="22"/>
      <c r="Q1426" s="23">
        <v>1422</v>
      </c>
      <c r="R1426" s="23" t="str">
        <f>IF($C$3="Live Paste",IF($P1426="","",$P1426&amp;""),IF($AD$3="","",INDEX('Extraction History'!$A$3:$DT$9102,$Q1426,$AD$3)&amp;""))</f>
        <v/>
      </c>
      <c r="S1426" s="23">
        <f t="shared" si="297"/>
        <v>8529</v>
      </c>
      <c r="T1426" s="23" t="str">
        <f t="shared" si="291"/>
        <v/>
      </c>
      <c r="U1426" s="23" t="str">
        <f t="shared" si="292"/>
        <v/>
      </c>
      <c r="V1426" s="24" t="str">
        <f t="shared" si="293"/>
        <v/>
      </c>
      <c r="W1426" s="23">
        <f t="shared" si="298"/>
        <v>8530</v>
      </c>
      <c r="X1426" s="23" t="str">
        <f t="shared" si="294"/>
        <v/>
      </c>
      <c r="Y1426" s="23" t="str">
        <f t="shared" si="295"/>
        <v/>
      </c>
      <c r="Z1426" s="23" t="str">
        <f t="shared" si="296"/>
        <v/>
      </c>
      <c r="AA1426" s="25" t="str">
        <f>IF($U1426="","",IF(COUNTIF(HC!$C:$C,$U1426)&gt;0,"Y",IF(COUNTIF($U$5:$U1426,$U1426)=1,"N","dup")))</f>
        <v/>
      </c>
    </row>
    <row r="1427" spans="1:27" x14ac:dyDescent="0.3">
      <c r="A1427" s="19" t="str">
        <f>IF(INDEX('Agents Shift'!$B:$B,ROW())="","",INDEX('Agents Shift'!$B:$B,ROW()))</f>
        <v/>
      </c>
      <c r="B1427" s="20" t="str">
        <f>IF($A1427="","",_xlfn.XLOOKUP($A1427,HC!$A:$A,HC!$B:$B,""))</f>
        <v/>
      </c>
      <c r="C1427" s="19" t="str">
        <f>IF($A1427="","",_xlfn.XLOOKUP($A1427,HC!$A:$A,HC!$E:$E,""))</f>
        <v/>
      </c>
      <c r="D1427" s="20" t="str">
        <f>IF($A1427="","",_xlfn.XLOOKUP($A1427,HC!$A:$A,HC!$D:$D,""))</f>
        <v/>
      </c>
      <c r="E1427" s="68" t="str">
        <f>IF(OR($A1427="",$AE$3=""),"",IFERROR(IF(ISBLANK(INDEX('Agents Shift'!$F:$S,MATCH($A1427,'Agents Shift'!$B:$B,0),$AE$3)),"",INDEX('Agents Shift'!$F:$S,MATCH($A1427,'Agents Shift'!$B:$B,0),$AE$3)),""))</f>
        <v/>
      </c>
      <c r="F1427" s="68" t="str">
        <f>IF(OR($A1427="",$AE$3=""),"",IFERROR(IF(ISBLANK(INDEX('Agents Shift'!$F:$S,MATCH($A1427,'Agents Shift'!$B:$B,0),$AE$3+1)),"",INDEX('Agents Shift'!$F:$S,MATCH($A1427,'Agents Shift'!$B:$B,0),$AE$3+1)),""))</f>
        <v/>
      </c>
      <c r="G1427" s="20" t="str">
        <f>IF($A1427="","",_xlfn.XLOOKUP($A1427,HC!$A:$A,HC!$C:$C,""))</f>
        <v/>
      </c>
      <c r="H1427" s="20" t="str">
        <f t="shared" si="286"/>
        <v/>
      </c>
      <c r="I1427" s="19" t="str">
        <f t="shared" si="287"/>
        <v/>
      </c>
      <c r="J1427" s="19" t="str">
        <f>IF(OR($A1427="",$H1427=""),"",IF($H1427="Not in Web Tool","Unmatched",_xlfn.XLOOKUP($H1427,'RAW Data'!$E:$E,'RAW Data'!$F:$F,"Unmapped")))</f>
        <v/>
      </c>
      <c r="K1427" s="19" t="str">
        <f t="shared" si="288"/>
        <v/>
      </c>
      <c r="M1427" s="21" t="str">
        <f t="shared" si="289"/>
        <v/>
      </c>
      <c r="N1427" s="21" t="str">
        <f t="shared" si="290"/>
        <v/>
      </c>
      <c r="P1427" s="22"/>
      <c r="Q1427" s="23">
        <v>1423</v>
      </c>
      <c r="R1427" s="23" t="str">
        <f>IF($C$3="Live Paste",IF($P1427="","",$P1427&amp;""),IF($AD$3="","",INDEX('Extraction History'!$A$3:$DT$9102,$Q1427,$AD$3)&amp;""))</f>
        <v/>
      </c>
      <c r="S1427" s="23">
        <f t="shared" si="297"/>
        <v>8535</v>
      </c>
      <c r="T1427" s="23" t="str">
        <f t="shared" si="291"/>
        <v/>
      </c>
      <c r="U1427" s="23" t="str">
        <f t="shared" si="292"/>
        <v/>
      </c>
      <c r="V1427" s="24" t="str">
        <f t="shared" si="293"/>
        <v/>
      </c>
      <c r="W1427" s="23">
        <f t="shared" si="298"/>
        <v>8536</v>
      </c>
      <c r="X1427" s="23" t="str">
        <f t="shared" si="294"/>
        <v/>
      </c>
      <c r="Y1427" s="23" t="str">
        <f t="shared" si="295"/>
        <v/>
      </c>
      <c r="Z1427" s="23" t="str">
        <f t="shared" si="296"/>
        <v/>
      </c>
      <c r="AA1427" s="25" t="str">
        <f>IF($U1427="","",IF(COUNTIF(HC!$C:$C,$U1427)&gt;0,"Y",IF(COUNTIF($U$5:$U1427,$U1427)=1,"N","dup")))</f>
        <v/>
      </c>
    </row>
    <row r="1428" spans="1:27" x14ac:dyDescent="0.3">
      <c r="A1428" s="19" t="str">
        <f>IF(INDEX('Agents Shift'!$B:$B,ROW())="","",INDEX('Agents Shift'!$B:$B,ROW()))</f>
        <v/>
      </c>
      <c r="B1428" s="20" t="str">
        <f>IF($A1428="","",_xlfn.XLOOKUP($A1428,HC!$A:$A,HC!$B:$B,""))</f>
        <v/>
      </c>
      <c r="C1428" s="19" t="str">
        <f>IF($A1428="","",_xlfn.XLOOKUP($A1428,HC!$A:$A,HC!$E:$E,""))</f>
        <v/>
      </c>
      <c r="D1428" s="20" t="str">
        <f>IF($A1428="","",_xlfn.XLOOKUP($A1428,HC!$A:$A,HC!$D:$D,""))</f>
        <v/>
      </c>
      <c r="E1428" s="68" t="str">
        <f>IF(OR($A1428="",$AE$3=""),"",IFERROR(IF(ISBLANK(INDEX('Agents Shift'!$F:$S,MATCH($A1428,'Agents Shift'!$B:$B,0),$AE$3)),"",INDEX('Agents Shift'!$F:$S,MATCH($A1428,'Agents Shift'!$B:$B,0),$AE$3)),""))</f>
        <v/>
      </c>
      <c r="F1428" s="68" t="str">
        <f>IF(OR($A1428="",$AE$3=""),"",IFERROR(IF(ISBLANK(INDEX('Agents Shift'!$F:$S,MATCH($A1428,'Agents Shift'!$B:$B,0),$AE$3+1)),"",INDEX('Agents Shift'!$F:$S,MATCH($A1428,'Agents Shift'!$B:$B,0),$AE$3+1)),""))</f>
        <v/>
      </c>
      <c r="G1428" s="20" t="str">
        <f>IF($A1428="","",_xlfn.XLOOKUP($A1428,HC!$A:$A,HC!$C:$C,""))</f>
        <v/>
      </c>
      <c r="H1428" s="20" t="str">
        <f t="shared" si="286"/>
        <v/>
      </c>
      <c r="I1428" s="19" t="str">
        <f t="shared" si="287"/>
        <v/>
      </c>
      <c r="J1428" s="19" t="str">
        <f>IF(OR($A1428="",$H1428=""),"",IF($H1428="Not in Web Tool","Unmatched",_xlfn.XLOOKUP($H1428,'RAW Data'!$E:$E,'RAW Data'!$F:$F,"Unmapped")))</f>
        <v/>
      </c>
      <c r="K1428" s="19" t="str">
        <f t="shared" si="288"/>
        <v/>
      </c>
      <c r="M1428" s="21" t="str">
        <f t="shared" si="289"/>
        <v/>
      </c>
      <c r="N1428" s="21" t="str">
        <f t="shared" si="290"/>
        <v/>
      </c>
      <c r="P1428" s="22"/>
      <c r="Q1428" s="23">
        <v>1424</v>
      </c>
      <c r="R1428" s="23" t="str">
        <f>IF($C$3="Live Paste",IF($P1428="","",$P1428&amp;""),IF($AD$3="","",INDEX('Extraction History'!$A$3:$DT$9102,$Q1428,$AD$3)&amp;""))</f>
        <v/>
      </c>
      <c r="S1428" s="23">
        <f t="shared" si="297"/>
        <v>8541</v>
      </c>
      <c r="T1428" s="23" t="str">
        <f t="shared" si="291"/>
        <v/>
      </c>
      <c r="U1428" s="23" t="str">
        <f t="shared" si="292"/>
        <v/>
      </c>
      <c r="V1428" s="24" t="str">
        <f t="shared" si="293"/>
        <v/>
      </c>
      <c r="W1428" s="23">
        <f t="shared" si="298"/>
        <v>8542</v>
      </c>
      <c r="X1428" s="23" t="str">
        <f t="shared" si="294"/>
        <v/>
      </c>
      <c r="Y1428" s="23" t="str">
        <f t="shared" si="295"/>
        <v/>
      </c>
      <c r="Z1428" s="23" t="str">
        <f t="shared" si="296"/>
        <v/>
      </c>
      <c r="AA1428" s="25" t="str">
        <f>IF($U1428="","",IF(COUNTIF(HC!$C:$C,$U1428)&gt;0,"Y",IF(COUNTIF($U$5:$U1428,$U1428)=1,"N","dup")))</f>
        <v/>
      </c>
    </row>
    <row r="1429" spans="1:27" x14ac:dyDescent="0.3">
      <c r="A1429" s="19" t="str">
        <f>IF(INDEX('Agents Shift'!$B:$B,ROW())="","",INDEX('Agents Shift'!$B:$B,ROW()))</f>
        <v/>
      </c>
      <c r="B1429" s="20" t="str">
        <f>IF($A1429="","",_xlfn.XLOOKUP($A1429,HC!$A:$A,HC!$B:$B,""))</f>
        <v/>
      </c>
      <c r="C1429" s="19" t="str">
        <f>IF($A1429="","",_xlfn.XLOOKUP($A1429,HC!$A:$A,HC!$E:$E,""))</f>
        <v/>
      </c>
      <c r="D1429" s="20" t="str">
        <f>IF($A1429="","",_xlfn.XLOOKUP($A1429,HC!$A:$A,HC!$D:$D,""))</f>
        <v/>
      </c>
      <c r="E1429" s="68" t="str">
        <f>IF(OR($A1429="",$AE$3=""),"",IFERROR(IF(ISBLANK(INDEX('Agents Shift'!$F:$S,MATCH($A1429,'Agents Shift'!$B:$B,0),$AE$3)),"",INDEX('Agents Shift'!$F:$S,MATCH($A1429,'Agents Shift'!$B:$B,0),$AE$3)),""))</f>
        <v/>
      </c>
      <c r="F1429" s="68" t="str">
        <f>IF(OR($A1429="",$AE$3=""),"",IFERROR(IF(ISBLANK(INDEX('Agents Shift'!$F:$S,MATCH($A1429,'Agents Shift'!$B:$B,0),$AE$3+1)),"",INDEX('Agents Shift'!$F:$S,MATCH($A1429,'Agents Shift'!$B:$B,0),$AE$3+1)),""))</f>
        <v/>
      </c>
      <c r="G1429" s="20" t="str">
        <f>IF($A1429="","",_xlfn.XLOOKUP($A1429,HC!$A:$A,HC!$C:$C,""))</f>
        <v/>
      </c>
      <c r="H1429" s="20" t="str">
        <f t="shared" si="286"/>
        <v/>
      </c>
      <c r="I1429" s="19" t="str">
        <f t="shared" si="287"/>
        <v/>
      </c>
      <c r="J1429" s="19" t="str">
        <f>IF(OR($A1429="",$H1429=""),"",IF($H1429="Not in Web Tool","Unmatched",_xlfn.XLOOKUP($H1429,'RAW Data'!$E:$E,'RAW Data'!$F:$F,"Unmapped")))</f>
        <v/>
      </c>
      <c r="K1429" s="19" t="str">
        <f t="shared" si="288"/>
        <v/>
      </c>
      <c r="M1429" s="21" t="str">
        <f t="shared" si="289"/>
        <v/>
      </c>
      <c r="N1429" s="21" t="str">
        <f t="shared" si="290"/>
        <v/>
      </c>
      <c r="P1429" s="22"/>
      <c r="Q1429" s="23">
        <v>1425</v>
      </c>
      <c r="R1429" s="23" t="str">
        <f>IF($C$3="Live Paste",IF($P1429="","",$P1429&amp;""),IF($AD$3="","",INDEX('Extraction History'!$A$3:$DT$9102,$Q1429,$AD$3)&amp;""))</f>
        <v/>
      </c>
      <c r="S1429" s="23">
        <f t="shared" si="297"/>
        <v>8547</v>
      </c>
      <c r="T1429" s="23" t="str">
        <f t="shared" si="291"/>
        <v/>
      </c>
      <c r="U1429" s="23" t="str">
        <f t="shared" si="292"/>
        <v/>
      </c>
      <c r="V1429" s="24" t="str">
        <f t="shared" si="293"/>
        <v/>
      </c>
      <c r="W1429" s="23">
        <f t="shared" si="298"/>
        <v>8548</v>
      </c>
      <c r="X1429" s="23" t="str">
        <f t="shared" si="294"/>
        <v/>
      </c>
      <c r="Y1429" s="23" t="str">
        <f t="shared" si="295"/>
        <v/>
      </c>
      <c r="Z1429" s="23" t="str">
        <f t="shared" si="296"/>
        <v/>
      </c>
      <c r="AA1429" s="25" t="str">
        <f>IF($U1429="","",IF(COUNTIF(HC!$C:$C,$U1429)&gt;0,"Y",IF(COUNTIF($U$5:$U1429,$U1429)=1,"N","dup")))</f>
        <v/>
      </c>
    </row>
    <row r="1430" spans="1:27" x14ac:dyDescent="0.3">
      <c r="A1430" s="19" t="str">
        <f>IF(INDEX('Agents Shift'!$B:$B,ROW())="","",INDEX('Agents Shift'!$B:$B,ROW()))</f>
        <v/>
      </c>
      <c r="B1430" s="20" t="str">
        <f>IF($A1430="","",_xlfn.XLOOKUP($A1430,HC!$A:$A,HC!$B:$B,""))</f>
        <v/>
      </c>
      <c r="C1430" s="19" t="str">
        <f>IF($A1430="","",_xlfn.XLOOKUP($A1430,HC!$A:$A,HC!$E:$E,""))</f>
        <v/>
      </c>
      <c r="D1430" s="20" t="str">
        <f>IF($A1430="","",_xlfn.XLOOKUP($A1430,HC!$A:$A,HC!$D:$D,""))</f>
        <v/>
      </c>
      <c r="E1430" s="68" t="str">
        <f>IF(OR($A1430="",$AE$3=""),"",IFERROR(IF(ISBLANK(INDEX('Agents Shift'!$F:$S,MATCH($A1430,'Agents Shift'!$B:$B,0),$AE$3)),"",INDEX('Agents Shift'!$F:$S,MATCH($A1430,'Agents Shift'!$B:$B,0),$AE$3)),""))</f>
        <v/>
      </c>
      <c r="F1430" s="68" t="str">
        <f>IF(OR($A1430="",$AE$3=""),"",IFERROR(IF(ISBLANK(INDEX('Agents Shift'!$F:$S,MATCH($A1430,'Agents Shift'!$B:$B,0),$AE$3+1)),"",INDEX('Agents Shift'!$F:$S,MATCH($A1430,'Agents Shift'!$B:$B,0),$AE$3+1)),""))</f>
        <v/>
      </c>
      <c r="G1430" s="20" t="str">
        <f>IF($A1430="","",_xlfn.XLOOKUP($A1430,HC!$A:$A,HC!$C:$C,""))</f>
        <v/>
      </c>
      <c r="H1430" s="20" t="str">
        <f t="shared" si="286"/>
        <v/>
      </c>
      <c r="I1430" s="19" t="str">
        <f t="shared" si="287"/>
        <v/>
      </c>
      <c r="J1430" s="19" t="str">
        <f>IF(OR($A1430="",$H1430=""),"",IF($H1430="Not in Web Tool","Unmatched",_xlfn.XLOOKUP($H1430,'RAW Data'!$E:$E,'RAW Data'!$F:$F,"Unmapped")))</f>
        <v/>
      </c>
      <c r="K1430" s="19" t="str">
        <f t="shared" si="288"/>
        <v/>
      </c>
      <c r="M1430" s="21" t="str">
        <f t="shared" si="289"/>
        <v/>
      </c>
      <c r="N1430" s="21" t="str">
        <f t="shared" si="290"/>
        <v/>
      </c>
      <c r="P1430" s="22"/>
      <c r="Q1430" s="23">
        <v>1426</v>
      </c>
      <c r="R1430" s="23" t="str">
        <f>IF($C$3="Live Paste",IF($P1430="","",$P1430&amp;""),IF($AD$3="","",INDEX('Extraction History'!$A$3:$DT$9102,$Q1430,$AD$3)&amp;""))</f>
        <v/>
      </c>
      <c r="S1430" s="23">
        <f t="shared" si="297"/>
        <v>8553</v>
      </c>
      <c r="T1430" s="23" t="str">
        <f t="shared" si="291"/>
        <v/>
      </c>
      <c r="U1430" s="23" t="str">
        <f t="shared" si="292"/>
        <v/>
      </c>
      <c r="V1430" s="24" t="str">
        <f t="shared" si="293"/>
        <v/>
      </c>
      <c r="W1430" s="23">
        <f t="shared" si="298"/>
        <v>8554</v>
      </c>
      <c r="X1430" s="23" t="str">
        <f t="shared" si="294"/>
        <v/>
      </c>
      <c r="Y1430" s="23" t="str">
        <f t="shared" si="295"/>
        <v/>
      </c>
      <c r="Z1430" s="23" t="str">
        <f t="shared" si="296"/>
        <v/>
      </c>
      <c r="AA1430" s="25" t="str">
        <f>IF($U1430="","",IF(COUNTIF(HC!$C:$C,$U1430)&gt;0,"Y",IF(COUNTIF($U$5:$U1430,$U1430)=1,"N","dup")))</f>
        <v/>
      </c>
    </row>
    <row r="1431" spans="1:27" x14ac:dyDescent="0.3">
      <c r="A1431" s="19" t="str">
        <f>IF(INDEX('Agents Shift'!$B:$B,ROW())="","",INDEX('Agents Shift'!$B:$B,ROW()))</f>
        <v/>
      </c>
      <c r="B1431" s="20" t="str">
        <f>IF($A1431="","",_xlfn.XLOOKUP($A1431,HC!$A:$A,HC!$B:$B,""))</f>
        <v/>
      </c>
      <c r="C1431" s="19" t="str">
        <f>IF($A1431="","",_xlfn.XLOOKUP($A1431,HC!$A:$A,HC!$E:$E,""))</f>
        <v/>
      </c>
      <c r="D1431" s="20" t="str">
        <f>IF($A1431="","",_xlfn.XLOOKUP($A1431,HC!$A:$A,HC!$D:$D,""))</f>
        <v/>
      </c>
      <c r="E1431" s="68" t="str">
        <f>IF(OR($A1431="",$AE$3=""),"",IFERROR(IF(ISBLANK(INDEX('Agents Shift'!$F:$S,MATCH($A1431,'Agents Shift'!$B:$B,0),$AE$3)),"",INDEX('Agents Shift'!$F:$S,MATCH($A1431,'Agents Shift'!$B:$B,0),$AE$3)),""))</f>
        <v/>
      </c>
      <c r="F1431" s="68" t="str">
        <f>IF(OR($A1431="",$AE$3=""),"",IFERROR(IF(ISBLANK(INDEX('Agents Shift'!$F:$S,MATCH($A1431,'Agents Shift'!$B:$B,0),$AE$3+1)),"",INDEX('Agents Shift'!$F:$S,MATCH($A1431,'Agents Shift'!$B:$B,0),$AE$3+1)),""))</f>
        <v/>
      </c>
      <c r="G1431" s="20" t="str">
        <f>IF($A1431="","",_xlfn.XLOOKUP($A1431,HC!$A:$A,HC!$C:$C,""))</f>
        <v/>
      </c>
      <c r="H1431" s="20" t="str">
        <f t="shared" si="286"/>
        <v/>
      </c>
      <c r="I1431" s="19" t="str">
        <f t="shared" si="287"/>
        <v/>
      </c>
      <c r="J1431" s="19" t="str">
        <f>IF(OR($A1431="",$H1431=""),"",IF($H1431="Not in Web Tool","Unmatched",_xlfn.XLOOKUP($H1431,'RAW Data'!$E:$E,'RAW Data'!$F:$F,"Unmapped")))</f>
        <v/>
      </c>
      <c r="K1431" s="19" t="str">
        <f t="shared" si="288"/>
        <v/>
      </c>
      <c r="M1431" s="21" t="str">
        <f t="shared" si="289"/>
        <v/>
      </c>
      <c r="N1431" s="21" t="str">
        <f t="shared" si="290"/>
        <v/>
      </c>
      <c r="P1431" s="22"/>
      <c r="Q1431" s="23">
        <v>1427</v>
      </c>
      <c r="R1431" s="23" t="str">
        <f>IF($C$3="Live Paste",IF($P1431="","",$P1431&amp;""),IF($AD$3="","",INDEX('Extraction History'!$A$3:$DT$9102,$Q1431,$AD$3)&amp;""))</f>
        <v/>
      </c>
      <c r="S1431" s="23">
        <f t="shared" si="297"/>
        <v>8559</v>
      </c>
      <c r="T1431" s="23" t="str">
        <f t="shared" si="291"/>
        <v/>
      </c>
      <c r="U1431" s="23" t="str">
        <f t="shared" si="292"/>
        <v/>
      </c>
      <c r="V1431" s="24" t="str">
        <f t="shared" si="293"/>
        <v/>
      </c>
      <c r="W1431" s="23">
        <f t="shared" si="298"/>
        <v>8560</v>
      </c>
      <c r="X1431" s="23" t="str">
        <f t="shared" si="294"/>
        <v/>
      </c>
      <c r="Y1431" s="23" t="str">
        <f t="shared" si="295"/>
        <v/>
      </c>
      <c r="Z1431" s="23" t="str">
        <f t="shared" si="296"/>
        <v/>
      </c>
      <c r="AA1431" s="25" t="str">
        <f>IF($U1431="","",IF(COUNTIF(HC!$C:$C,$U1431)&gt;0,"Y",IF(COUNTIF($U$5:$U1431,$U1431)=1,"N","dup")))</f>
        <v/>
      </c>
    </row>
    <row r="1432" spans="1:27" x14ac:dyDescent="0.3">
      <c r="A1432" s="19" t="str">
        <f>IF(INDEX('Agents Shift'!$B:$B,ROW())="","",INDEX('Agents Shift'!$B:$B,ROW()))</f>
        <v/>
      </c>
      <c r="B1432" s="20" t="str">
        <f>IF($A1432="","",_xlfn.XLOOKUP($A1432,HC!$A:$A,HC!$B:$B,""))</f>
        <v/>
      </c>
      <c r="C1432" s="19" t="str">
        <f>IF($A1432="","",_xlfn.XLOOKUP($A1432,HC!$A:$A,HC!$E:$E,""))</f>
        <v/>
      </c>
      <c r="D1432" s="20" t="str">
        <f>IF($A1432="","",_xlfn.XLOOKUP($A1432,HC!$A:$A,HC!$D:$D,""))</f>
        <v/>
      </c>
      <c r="E1432" s="68" t="str">
        <f>IF(OR($A1432="",$AE$3=""),"",IFERROR(IF(ISBLANK(INDEX('Agents Shift'!$F:$S,MATCH($A1432,'Agents Shift'!$B:$B,0),$AE$3)),"",INDEX('Agents Shift'!$F:$S,MATCH($A1432,'Agents Shift'!$B:$B,0),$AE$3)),""))</f>
        <v/>
      </c>
      <c r="F1432" s="68" t="str">
        <f>IF(OR($A1432="",$AE$3=""),"",IFERROR(IF(ISBLANK(INDEX('Agents Shift'!$F:$S,MATCH($A1432,'Agents Shift'!$B:$B,0),$AE$3+1)),"",INDEX('Agents Shift'!$F:$S,MATCH($A1432,'Agents Shift'!$B:$B,0),$AE$3+1)),""))</f>
        <v/>
      </c>
      <c r="G1432" s="20" t="str">
        <f>IF($A1432="","",_xlfn.XLOOKUP($A1432,HC!$A:$A,HC!$C:$C,""))</f>
        <v/>
      </c>
      <c r="H1432" s="20" t="str">
        <f t="shared" si="286"/>
        <v/>
      </c>
      <c r="I1432" s="19" t="str">
        <f t="shared" si="287"/>
        <v/>
      </c>
      <c r="J1432" s="19" t="str">
        <f>IF(OR($A1432="",$H1432=""),"",IF($H1432="Not in Web Tool","Unmatched",_xlfn.XLOOKUP($H1432,'RAW Data'!$E:$E,'RAW Data'!$F:$F,"Unmapped")))</f>
        <v/>
      </c>
      <c r="K1432" s="19" t="str">
        <f t="shared" si="288"/>
        <v/>
      </c>
      <c r="M1432" s="21" t="str">
        <f t="shared" si="289"/>
        <v/>
      </c>
      <c r="N1432" s="21" t="str">
        <f t="shared" si="290"/>
        <v/>
      </c>
      <c r="P1432" s="22"/>
      <c r="Q1432" s="23">
        <v>1428</v>
      </c>
      <c r="R1432" s="23" t="str">
        <f>IF($C$3="Live Paste",IF($P1432="","",$P1432&amp;""),IF($AD$3="","",INDEX('Extraction History'!$A$3:$DT$9102,$Q1432,$AD$3)&amp;""))</f>
        <v/>
      </c>
      <c r="S1432" s="23">
        <f t="shared" si="297"/>
        <v>8565</v>
      </c>
      <c r="T1432" s="23" t="str">
        <f t="shared" si="291"/>
        <v/>
      </c>
      <c r="U1432" s="23" t="str">
        <f t="shared" si="292"/>
        <v/>
      </c>
      <c r="V1432" s="24" t="str">
        <f t="shared" si="293"/>
        <v/>
      </c>
      <c r="W1432" s="23">
        <f t="shared" si="298"/>
        <v>8566</v>
      </c>
      <c r="X1432" s="23" t="str">
        <f t="shared" si="294"/>
        <v/>
      </c>
      <c r="Y1432" s="23" t="str">
        <f t="shared" si="295"/>
        <v/>
      </c>
      <c r="Z1432" s="23" t="str">
        <f t="shared" si="296"/>
        <v/>
      </c>
      <c r="AA1432" s="25" t="str">
        <f>IF($U1432="","",IF(COUNTIF(HC!$C:$C,$U1432)&gt;0,"Y",IF(COUNTIF($U$5:$U1432,$U1432)=1,"N","dup")))</f>
        <v/>
      </c>
    </row>
    <row r="1433" spans="1:27" x14ac:dyDescent="0.3">
      <c r="A1433" s="19" t="str">
        <f>IF(INDEX('Agents Shift'!$B:$B,ROW())="","",INDEX('Agents Shift'!$B:$B,ROW()))</f>
        <v/>
      </c>
      <c r="B1433" s="20" t="str">
        <f>IF($A1433="","",_xlfn.XLOOKUP($A1433,HC!$A:$A,HC!$B:$B,""))</f>
        <v/>
      </c>
      <c r="C1433" s="19" t="str">
        <f>IF($A1433="","",_xlfn.XLOOKUP($A1433,HC!$A:$A,HC!$E:$E,""))</f>
        <v/>
      </c>
      <c r="D1433" s="20" t="str">
        <f>IF($A1433="","",_xlfn.XLOOKUP($A1433,HC!$A:$A,HC!$D:$D,""))</f>
        <v/>
      </c>
      <c r="E1433" s="68" t="str">
        <f>IF(OR($A1433="",$AE$3=""),"",IFERROR(IF(ISBLANK(INDEX('Agents Shift'!$F:$S,MATCH($A1433,'Agents Shift'!$B:$B,0),$AE$3)),"",INDEX('Agents Shift'!$F:$S,MATCH($A1433,'Agents Shift'!$B:$B,0),$AE$3)),""))</f>
        <v/>
      </c>
      <c r="F1433" s="68" t="str">
        <f>IF(OR($A1433="",$AE$3=""),"",IFERROR(IF(ISBLANK(INDEX('Agents Shift'!$F:$S,MATCH($A1433,'Agents Shift'!$B:$B,0),$AE$3+1)),"",INDEX('Agents Shift'!$F:$S,MATCH($A1433,'Agents Shift'!$B:$B,0),$AE$3+1)),""))</f>
        <v/>
      </c>
      <c r="G1433" s="20" t="str">
        <f>IF($A1433="","",_xlfn.XLOOKUP($A1433,HC!$A:$A,HC!$C:$C,""))</f>
        <v/>
      </c>
      <c r="H1433" s="20" t="str">
        <f t="shared" si="286"/>
        <v/>
      </c>
      <c r="I1433" s="19" t="str">
        <f t="shared" si="287"/>
        <v/>
      </c>
      <c r="J1433" s="19" t="str">
        <f>IF(OR($A1433="",$H1433=""),"",IF($H1433="Not in Web Tool","Unmatched",_xlfn.XLOOKUP($H1433,'RAW Data'!$E:$E,'RAW Data'!$F:$F,"Unmapped")))</f>
        <v/>
      </c>
      <c r="K1433" s="19" t="str">
        <f t="shared" si="288"/>
        <v/>
      </c>
      <c r="M1433" s="21" t="str">
        <f t="shared" si="289"/>
        <v/>
      </c>
      <c r="N1433" s="21" t="str">
        <f t="shared" si="290"/>
        <v/>
      </c>
      <c r="P1433" s="22"/>
      <c r="Q1433" s="23">
        <v>1429</v>
      </c>
      <c r="R1433" s="23" t="str">
        <f>IF($C$3="Live Paste",IF($P1433="","",$P1433&amp;""),IF($AD$3="","",INDEX('Extraction History'!$A$3:$DT$9102,$Q1433,$AD$3)&amp;""))</f>
        <v/>
      </c>
      <c r="S1433" s="23">
        <f t="shared" si="297"/>
        <v>8571</v>
      </c>
      <c r="T1433" s="23" t="str">
        <f t="shared" si="291"/>
        <v/>
      </c>
      <c r="U1433" s="23" t="str">
        <f t="shared" si="292"/>
        <v/>
      </c>
      <c r="V1433" s="24" t="str">
        <f t="shared" si="293"/>
        <v/>
      </c>
      <c r="W1433" s="23">
        <f t="shared" si="298"/>
        <v>8572</v>
      </c>
      <c r="X1433" s="23" t="str">
        <f t="shared" si="294"/>
        <v/>
      </c>
      <c r="Y1433" s="23" t="str">
        <f t="shared" si="295"/>
        <v/>
      </c>
      <c r="Z1433" s="23" t="str">
        <f t="shared" si="296"/>
        <v/>
      </c>
      <c r="AA1433" s="25" t="str">
        <f>IF($U1433="","",IF(COUNTIF(HC!$C:$C,$U1433)&gt;0,"Y",IF(COUNTIF($U$5:$U1433,$U1433)=1,"N","dup")))</f>
        <v/>
      </c>
    </row>
    <row r="1434" spans="1:27" x14ac:dyDescent="0.3">
      <c r="A1434" s="19" t="str">
        <f>IF(INDEX('Agents Shift'!$B:$B,ROW())="","",INDEX('Agents Shift'!$B:$B,ROW()))</f>
        <v/>
      </c>
      <c r="B1434" s="20" t="str">
        <f>IF($A1434="","",_xlfn.XLOOKUP($A1434,HC!$A:$A,HC!$B:$B,""))</f>
        <v/>
      </c>
      <c r="C1434" s="19" t="str">
        <f>IF($A1434="","",_xlfn.XLOOKUP($A1434,HC!$A:$A,HC!$E:$E,""))</f>
        <v/>
      </c>
      <c r="D1434" s="20" t="str">
        <f>IF($A1434="","",_xlfn.XLOOKUP($A1434,HC!$A:$A,HC!$D:$D,""))</f>
        <v/>
      </c>
      <c r="E1434" s="68" t="str">
        <f>IF(OR($A1434="",$AE$3=""),"",IFERROR(IF(ISBLANK(INDEX('Agents Shift'!$F:$S,MATCH($A1434,'Agents Shift'!$B:$B,0),$AE$3)),"",INDEX('Agents Shift'!$F:$S,MATCH($A1434,'Agents Shift'!$B:$B,0),$AE$3)),""))</f>
        <v/>
      </c>
      <c r="F1434" s="68" t="str">
        <f>IF(OR($A1434="",$AE$3=""),"",IFERROR(IF(ISBLANK(INDEX('Agents Shift'!$F:$S,MATCH($A1434,'Agents Shift'!$B:$B,0),$AE$3+1)),"",INDEX('Agents Shift'!$F:$S,MATCH($A1434,'Agents Shift'!$B:$B,0),$AE$3+1)),""))</f>
        <v/>
      </c>
      <c r="G1434" s="20" t="str">
        <f>IF($A1434="","",_xlfn.XLOOKUP($A1434,HC!$A:$A,HC!$C:$C,""))</f>
        <v/>
      </c>
      <c r="H1434" s="20" t="str">
        <f t="shared" si="286"/>
        <v/>
      </c>
      <c r="I1434" s="19" t="str">
        <f t="shared" si="287"/>
        <v/>
      </c>
      <c r="J1434" s="19" t="str">
        <f>IF(OR($A1434="",$H1434=""),"",IF($H1434="Not in Web Tool","Unmatched",_xlfn.XLOOKUP($H1434,'RAW Data'!$E:$E,'RAW Data'!$F:$F,"Unmapped")))</f>
        <v/>
      </c>
      <c r="K1434" s="19" t="str">
        <f t="shared" si="288"/>
        <v/>
      </c>
      <c r="M1434" s="21" t="str">
        <f t="shared" si="289"/>
        <v/>
      </c>
      <c r="N1434" s="21" t="str">
        <f t="shared" si="290"/>
        <v/>
      </c>
      <c r="P1434" s="22"/>
      <c r="Q1434" s="23">
        <v>1430</v>
      </c>
      <c r="R1434" s="23" t="str">
        <f>IF($C$3="Live Paste",IF($P1434="","",$P1434&amp;""),IF($AD$3="","",INDEX('Extraction History'!$A$3:$DT$9102,$Q1434,$AD$3)&amp;""))</f>
        <v/>
      </c>
      <c r="S1434" s="23">
        <f t="shared" si="297"/>
        <v>8577</v>
      </c>
      <c r="T1434" s="23" t="str">
        <f t="shared" si="291"/>
        <v/>
      </c>
      <c r="U1434" s="23" t="str">
        <f t="shared" si="292"/>
        <v/>
      </c>
      <c r="V1434" s="24" t="str">
        <f t="shared" si="293"/>
        <v/>
      </c>
      <c r="W1434" s="23">
        <f t="shared" si="298"/>
        <v>8578</v>
      </c>
      <c r="X1434" s="23" t="str">
        <f t="shared" si="294"/>
        <v/>
      </c>
      <c r="Y1434" s="23" t="str">
        <f t="shared" si="295"/>
        <v/>
      </c>
      <c r="Z1434" s="23" t="str">
        <f t="shared" si="296"/>
        <v/>
      </c>
      <c r="AA1434" s="25" t="str">
        <f>IF($U1434="","",IF(COUNTIF(HC!$C:$C,$U1434)&gt;0,"Y",IF(COUNTIF($U$5:$U1434,$U1434)=1,"N","dup")))</f>
        <v/>
      </c>
    </row>
    <row r="1435" spans="1:27" x14ac:dyDescent="0.3">
      <c r="A1435" s="19" t="str">
        <f>IF(INDEX('Agents Shift'!$B:$B,ROW())="","",INDEX('Agents Shift'!$B:$B,ROW()))</f>
        <v/>
      </c>
      <c r="B1435" s="20" t="str">
        <f>IF($A1435="","",_xlfn.XLOOKUP($A1435,HC!$A:$A,HC!$B:$B,""))</f>
        <v/>
      </c>
      <c r="C1435" s="19" t="str">
        <f>IF($A1435="","",_xlfn.XLOOKUP($A1435,HC!$A:$A,HC!$E:$E,""))</f>
        <v/>
      </c>
      <c r="D1435" s="20" t="str">
        <f>IF($A1435="","",_xlfn.XLOOKUP($A1435,HC!$A:$A,HC!$D:$D,""))</f>
        <v/>
      </c>
      <c r="E1435" s="68" t="str">
        <f>IF(OR($A1435="",$AE$3=""),"",IFERROR(IF(ISBLANK(INDEX('Agents Shift'!$F:$S,MATCH($A1435,'Agents Shift'!$B:$B,0),$AE$3)),"",INDEX('Agents Shift'!$F:$S,MATCH($A1435,'Agents Shift'!$B:$B,0),$AE$3)),""))</f>
        <v/>
      </c>
      <c r="F1435" s="68" t="str">
        <f>IF(OR($A1435="",$AE$3=""),"",IFERROR(IF(ISBLANK(INDEX('Agents Shift'!$F:$S,MATCH($A1435,'Agents Shift'!$B:$B,0),$AE$3+1)),"",INDEX('Agents Shift'!$F:$S,MATCH($A1435,'Agents Shift'!$B:$B,0),$AE$3+1)),""))</f>
        <v/>
      </c>
      <c r="G1435" s="20" t="str">
        <f>IF($A1435="","",_xlfn.XLOOKUP($A1435,HC!$A:$A,HC!$C:$C,""))</f>
        <v/>
      </c>
      <c r="H1435" s="20" t="str">
        <f t="shared" si="286"/>
        <v/>
      </c>
      <c r="I1435" s="19" t="str">
        <f t="shared" si="287"/>
        <v/>
      </c>
      <c r="J1435" s="19" t="str">
        <f>IF(OR($A1435="",$H1435=""),"",IF($H1435="Not in Web Tool","Unmatched",_xlfn.XLOOKUP($H1435,'RAW Data'!$E:$E,'RAW Data'!$F:$F,"Unmapped")))</f>
        <v/>
      </c>
      <c r="K1435" s="19" t="str">
        <f t="shared" si="288"/>
        <v/>
      </c>
      <c r="M1435" s="21" t="str">
        <f t="shared" si="289"/>
        <v/>
      </c>
      <c r="N1435" s="21" t="str">
        <f t="shared" si="290"/>
        <v/>
      </c>
      <c r="P1435" s="22"/>
      <c r="Q1435" s="23">
        <v>1431</v>
      </c>
      <c r="R1435" s="23" t="str">
        <f>IF($C$3="Live Paste",IF($P1435="","",$P1435&amp;""),IF($AD$3="","",INDEX('Extraction History'!$A$3:$DT$9102,$Q1435,$AD$3)&amp;""))</f>
        <v/>
      </c>
      <c r="S1435" s="23">
        <f t="shared" si="297"/>
        <v>8583</v>
      </c>
      <c r="T1435" s="23" t="str">
        <f t="shared" si="291"/>
        <v/>
      </c>
      <c r="U1435" s="23" t="str">
        <f t="shared" si="292"/>
        <v/>
      </c>
      <c r="V1435" s="24" t="str">
        <f t="shared" si="293"/>
        <v/>
      </c>
      <c r="W1435" s="23">
        <f t="shared" si="298"/>
        <v>8584</v>
      </c>
      <c r="X1435" s="23" t="str">
        <f t="shared" si="294"/>
        <v/>
      </c>
      <c r="Y1435" s="23" t="str">
        <f t="shared" si="295"/>
        <v/>
      </c>
      <c r="Z1435" s="23" t="str">
        <f t="shared" si="296"/>
        <v/>
      </c>
      <c r="AA1435" s="25" t="str">
        <f>IF($U1435="","",IF(COUNTIF(HC!$C:$C,$U1435)&gt;0,"Y",IF(COUNTIF($U$5:$U1435,$U1435)=1,"N","dup")))</f>
        <v/>
      </c>
    </row>
    <row r="1436" spans="1:27" x14ac:dyDescent="0.3">
      <c r="A1436" s="19" t="str">
        <f>IF(INDEX('Agents Shift'!$B:$B,ROW())="","",INDEX('Agents Shift'!$B:$B,ROW()))</f>
        <v/>
      </c>
      <c r="B1436" s="20" t="str">
        <f>IF($A1436="","",_xlfn.XLOOKUP($A1436,HC!$A:$A,HC!$B:$B,""))</f>
        <v/>
      </c>
      <c r="C1436" s="19" t="str">
        <f>IF($A1436="","",_xlfn.XLOOKUP($A1436,HC!$A:$A,HC!$E:$E,""))</f>
        <v/>
      </c>
      <c r="D1436" s="20" t="str">
        <f>IF($A1436="","",_xlfn.XLOOKUP($A1436,HC!$A:$A,HC!$D:$D,""))</f>
        <v/>
      </c>
      <c r="E1436" s="68" t="str">
        <f>IF(OR($A1436="",$AE$3=""),"",IFERROR(IF(ISBLANK(INDEX('Agents Shift'!$F:$S,MATCH($A1436,'Agents Shift'!$B:$B,0),$AE$3)),"",INDEX('Agents Shift'!$F:$S,MATCH($A1436,'Agents Shift'!$B:$B,0),$AE$3)),""))</f>
        <v/>
      </c>
      <c r="F1436" s="68" t="str">
        <f>IF(OR($A1436="",$AE$3=""),"",IFERROR(IF(ISBLANK(INDEX('Agents Shift'!$F:$S,MATCH($A1436,'Agents Shift'!$B:$B,0),$AE$3+1)),"",INDEX('Agents Shift'!$F:$S,MATCH($A1436,'Agents Shift'!$B:$B,0),$AE$3+1)),""))</f>
        <v/>
      </c>
      <c r="G1436" s="20" t="str">
        <f>IF($A1436="","",_xlfn.XLOOKUP($A1436,HC!$A:$A,HC!$C:$C,""))</f>
        <v/>
      </c>
      <c r="H1436" s="20" t="str">
        <f t="shared" si="286"/>
        <v/>
      </c>
      <c r="I1436" s="19" t="str">
        <f t="shared" si="287"/>
        <v/>
      </c>
      <c r="J1436" s="19" t="str">
        <f>IF(OR($A1436="",$H1436=""),"",IF($H1436="Not in Web Tool","Unmatched",_xlfn.XLOOKUP($H1436,'RAW Data'!$E:$E,'RAW Data'!$F:$F,"Unmapped")))</f>
        <v/>
      </c>
      <c r="K1436" s="19" t="str">
        <f t="shared" si="288"/>
        <v/>
      </c>
      <c r="M1436" s="21" t="str">
        <f t="shared" si="289"/>
        <v/>
      </c>
      <c r="N1436" s="21" t="str">
        <f t="shared" si="290"/>
        <v/>
      </c>
      <c r="P1436" s="22"/>
      <c r="Q1436" s="23">
        <v>1432</v>
      </c>
      <c r="R1436" s="23" t="str">
        <f>IF($C$3="Live Paste",IF($P1436="","",$P1436&amp;""),IF($AD$3="","",INDEX('Extraction History'!$A$3:$DT$9102,$Q1436,$AD$3)&amp;""))</f>
        <v/>
      </c>
      <c r="S1436" s="23">
        <f t="shared" si="297"/>
        <v>8589</v>
      </c>
      <c r="T1436" s="23" t="str">
        <f t="shared" si="291"/>
        <v/>
      </c>
      <c r="U1436" s="23" t="str">
        <f t="shared" si="292"/>
        <v/>
      </c>
      <c r="V1436" s="24" t="str">
        <f t="shared" si="293"/>
        <v/>
      </c>
      <c r="W1436" s="23">
        <f t="shared" si="298"/>
        <v>8590</v>
      </c>
      <c r="X1436" s="23" t="str">
        <f t="shared" si="294"/>
        <v/>
      </c>
      <c r="Y1436" s="23" t="str">
        <f t="shared" si="295"/>
        <v/>
      </c>
      <c r="Z1436" s="23" t="str">
        <f t="shared" si="296"/>
        <v/>
      </c>
      <c r="AA1436" s="25" t="str">
        <f>IF($U1436="","",IF(COUNTIF(HC!$C:$C,$U1436)&gt;0,"Y",IF(COUNTIF($U$5:$U1436,$U1436)=1,"N","dup")))</f>
        <v/>
      </c>
    </row>
    <row r="1437" spans="1:27" x14ac:dyDescent="0.3">
      <c r="A1437" s="19" t="str">
        <f>IF(INDEX('Agents Shift'!$B:$B,ROW())="","",INDEX('Agents Shift'!$B:$B,ROW()))</f>
        <v/>
      </c>
      <c r="B1437" s="20" t="str">
        <f>IF($A1437="","",_xlfn.XLOOKUP($A1437,HC!$A:$A,HC!$B:$B,""))</f>
        <v/>
      </c>
      <c r="C1437" s="19" t="str">
        <f>IF($A1437="","",_xlfn.XLOOKUP($A1437,HC!$A:$A,HC!$E:$E,""))</f>
        <v/>
      </c>
      <c r="D1437" s="20" t="str">
        <f>IF($A1437="","",_xlfn.XLOOKUP($A1437,HC!$A:$A,HC!$D:$D,""))</f>
        <v/>
      </c>
      <c r="E1437" s="68" t="str">
        <f>IF(OR($A1437="",$AE$3=""),"",IFERROR(IF(ISBLANK(INDEX('Agents Shift'!$F:$S,MATCH($A1437,'Agents Shift'!$B:$B,0),$AE$3)),"",INDEX('Agents Shift'!$F:$S,MATCH($A1437,'Agents Shift'!$B:$B,0),$AE$3)),""))</f>
        <v/>
      </c>
      <c r="F1437" s="68" t="str">
        <f>IF(OR($A1437="",$AE$3=""),"",IFERROR(IF(ISBLANK(INDEX('Agents Shift'!$F:$S,MATCH($A1437,'Agents Shift'!$B:$B,0),$AE$3+1)),"",INDEX('Agents Shift'!$F:$S,MATCH($A1437,'Agents Shift'!$B:$B,0),$AE$3+1)),""))</f>
        <v/>
      </c>
      <c r="G1437" s="20" t="str">
        <f>IF($A1437="","",_xlfn.XLOOKUP($A1437,HC!$A:$A,HC!$C:$C,""))</f>
        <v/>
      </c>
      <c r="H1437" s="20" t="str">
        <f t="shared" si="286"/>
        <v/>
      </c>
      <c r="I1437" s="19" t="str">
        <f t="shared" si="287"/>
        <v/>
      </c>
      <c r="J1437" s="19" t="str">
        <f>IF(OR($A1437="",$H1437=""),"",IF($H1437="Not in Web Tool","Unmatched",_xlfn.XLOOKUP($H1437,'RAW Data'!$E:$E,'RAW Data'!$F:$F,"Unmapped")))</f>
        <v/>
      </c>
      <c r="K1437" s="19" t="str">
        <f t="shared" si="288"/>
        <v/>
      </c>
      <c r="M1437" s="21" t="str">
        <f t="shared" si="289"/>
        <v/>
      </c>
      <c r="N1437" s="21" t="str">
        <f t="shared" si="290"/>
        <v/>
      </c>
      <c r="P1437" s="22"/>
      <c r="Q1437" s="23">
        <v>1433</v>
      </c>
      <c r="R1437" s="23" t="str">
        <f>IF($C$3="Live Paste",IF($P1437="","",$P1437&amp;""),IF($AD$3="","",INDEX('Extraction History'!$A$3:$DT$9102,$Q1437,$AD$3)&amp;""))</f>
        <v/>
      </c>
      <c r="S1437" s="23">
        <f t="shared" si="297"/>
        <v>8595</v>
      </c>
      <c r="T1437" s="23" t="str">
        <f t="shared" si="291"/>
        <v/>
      </c>
      <c r="U1437" s="23" t="str">
        <f t="shared" si="292"/>
        <v/>
      </c>
      <c r="V1437" s="24" t="str">
        <f t="shared" si="293"/>
        <v/>
      </c>
      <c r="W1437" s="23">
        <f t="shared" si="298"/>
        <v>8596</v>
      </c>
      <c r="X1437" s="23" t="str">
        <f t="shared" si="294"/>
        <v/>
      </c>
      <c r="Y1437" s="23" t="str">
        <f t="shared" si="295"/>
        <v/>
      </c>
      <c r="Z1437" s="23" t="str">
        <f t="shared" si="296"/>
        <v/>
      </c>
      <c r="AA1437" s="25" t="str">
        <f>IF($U1437="","",IF(COUNTIF(HC!$C:$C,$U1437)&gt;0,"Y",IF(COUNTIF($U$5:$U1437,$U1437)=1,"N","dup")))</f>
        <v/>
      </c>
    </row>
    <row r="1438" spans="1:27" x14ac:dyDescent="0.3">
      <c r="A1438" s="19" t="str">
        <f>IF(INDEX('Agents Shift'!$B:$B,ROW())="","",INDEX('Agents Shift'!$B:$B,ROW()))</f>
        <v/>
      </c>
      <c r="B1438" s="20" t="str">
        <f>IF($A1438="","",_xlfn.XLOOKUP($A1438,HC!$A:$A,HC!$B:$B,""))</f>
        <v/>
      </c>
      <c r="C1438" s="19" t="str">
        <f>IF($A1438="","",_xlfn.XLOOKUP($A1438,HC!$A:$A,HC!$E:$E,""))</f>
        <v/>
      </c>
      <c r="D1438" s="20" t="str">
        <f>IF($A1438="","",_xlfn.XLOOKUP($A1438,HC!$A:$A,HC!$D:$D,""))</f>
        <v/>
      </c>
      <c r="E1438" s="68" t="str">
        <f>IF(OR($A1438="",$AE$3=""),"",IFERROR(IF(ISBLANK(INDEX('Agents Shift'!$F:$S,MATCH($A1438,'Agents Shift'!$B:$B,0),$AE$3)),"",INDEX('Agents Shift'!$F:$S,MATCH($A1438,'Agents Shift'!$B:$B,0),$AE$3)),""))</f>
        <v/>
      </c>
      <c r="F1438" s="68" t="str">
        <f>IF(OR($A1438="",$AE$3=""),"",IFERROR(IF(ISBLANK(INDEX('Agents Shift'!$F:$S,MATCH($A1438,'Agents Shift'!$B:$B,0),$AE$3+1)),"",INDEX('Agents Shift'!$F:$S,MATCH($A1438,'Agents Shift'!$B:$B,0),$AE$3+1)),""))</f>
        <v/>
      </c>
      <c r="G1438" s="20" t="str">
        <f>IF($A1438="","",_xlfn.XLOOKUP($A1438,HC!$A:$A,HC!$C:$C,""))</f>
        <v/>
      </c>
      <c r="H1438" s="20" t="str">
        <f t="shared" si="286"/>
        <v/>
      </c>
      <c r="I1438" s="19" t="str">
        <f t="shared" si="287"/>
        <v/>
      </c>
      <c r="J1438" s="19" t="str">
        <f>IF(OR($A1438="",$H1438=""),"",IF($H1438="Not in Web Tool","Unmatched",_xlfn.XLOOKUP($H1438,'RAW Data'!$E:$E,'RAW Data'!$F:$F,"Unmapped")))</f>
        <v/>
      </c>
      <c r="K1438" s="19" t="str">
        <f t="shared" si="288"/>
        <v/>
      </c>
      <c r="M1438" s="21" t="str">
        <f t="shared" si="289"/>
        <v/>
      </c>
      <c r="N1438" s="21" t="str">
        <f t="shared" si="290"/>
        <v/>
      </c>
      <c r="P1438" s="22"/>
      <c r="Q1438" s="23">
        <v>1434</v>
      </c>
      <c r="R1438" s="23" t="str">
        <f>IF($C$3="Live Paste",IF($P1438="","",$P1438&amp;""),IF($AD$3="","",INDEX('Extraction History'!$A$3:$DT$9102,$Q1438,$AD$3)&amp;""))</f>
        <v/>
      </c>
      <c r="S1438" s="23">
        <f t="shared" si="297"/>
        <v>8601</v>
      </c>
      <c r="T1438" s="23" t="str">
        <f t="shared" si="291"/>
        <v/>
      </c>
      <c r="U1438" s="23" t="str">
        <f t="shared" si="292"/>
        <v/>
      </c>
      <c r="V1438" s="24" t="str">
        <f t="shared" si="293"/>
        <v/>
      </c>
      <c r="W1438" s="23">
        <f t="shared" si="298"/>
        <v>8602</v>
      </c>
      <c r="X1438" s="23" t="str">
        <f t="shared" si="294"/>
        <v/>
      </c>
      <c r="Y1438" s="23" t="str">
        <f t="shared" si="295"/>
        <v/>
      </c>
      <c r="Z1438" s="23" t="str">
        <f t="shared" si="296"/>
        <v/>
      </c>
      <c r="AA1438" s="25" t="str">
        <f>IF($U1438="","",IF(COUNTIF(HC!$C:$C,$U1438)&gt;0,"Y",IF(COUNTIF($U$5:$U1438,$U1438)=1,"N","dup")))</f>
        <v/>
      </c>
    </row>
    <row r="1439" spans="1:27" x14ac:dyDescent="0.3">
      <c r="A1439" s="19" t="str">
        <f>IF(INDEX('Agents Shift'!$B:$B,ROW())="","",INDEX('Agents Shift'!$B:$B,ROW()))</f>
        <v/>
      </c>
      <c r="B1439" s="20" t="str">
        <f>IF($A1439="","",_xlfn.XLOOKUP($A1439,HC!$A:$A,HC!$B:$B,""))</f>
        <v/>
      </c>
      <c r="C1439" s="19" t="str">
        <f>IF($A1439="","",_xlfn.XLOOKUP($A1439,HC!$A:$A,HC!$E:$E,""))</f>
        <v/>
      </c>
      <c r="D1439" s="20" t="str">
        <f>IF($A1439="","",_xlfn.XLOOKUP($A1439,HC!$A:$A,HC!$D:$D,""))</f>
        <v/>
      </c>
      <c r="E1439" s="68" t="str">
        <f>IF(OR($A1439="",$AE$3=""),"",IFERROR(IF(ISBLANK(INDEX('Agents Shift'!$F:$S,MATCH($A1439,'Agents Shift'!$B:$B,0),$AE$3)),"",INDEX('Agents Shift'!$F:$S,MATCH($A1439,'Agents Shift'!$B:$B,0),$AE$3)),""))</f>
        <v/>
      </c>
      <c r="F1439" s="68" t="str">
        <f>IF(OR($A1439="",$AE$3=""),"",IFERROR(IF(ISBLANK(INDEX('Agents Shift'!$F:$S,MATCH($A1439,'Agents Shift'!$B:$B,0),$AE$3+1)),"",INDEX('Agents Shift'!$F:$S,MATCH($A1439,'Agents Shift'!$B:$B,0),$AE$3+1)),""))</f>
        <v/>
      </c>
      <c r="G1439" s="20" t="str">
        <f>IF($A1439="","",_xlfn.XLOOKUP($A1439,HC!$A:$A,HC!$C:$C,""))</f>
        <v/>
      </c>
      <c r="H1439" s="20" t="str">
        <f t="shared" si="286"/>
        <v/>
      </c>
      <c r="I1439" s="19" t="str">
        <f t="shared" si="287"/>
        <v/>
      </c>
      <c r="J1439" s="19" t="str">
        <f>IF(OR($A1439="",$H1439=""),"",IF($H1439="Not in Web Tool","Unmatched",_xlfn.XLOOKUP($H1439,'RAW Data'!$E:$E,'RAW Data'!$F:$F,"Unmapped")))</f>
        <v/>
      </c>
      <c r="K1439" s="19" t="str">
        <f t="shared" si="288"/>
        <v/>
      </c>
      <c r="M1439" s="21" t="str">
        <f t="shared" si="289"/>
        <v/>
      </c>
      <c r="N1439" s="21" t="str">
        <f t="shared" si="290"/>
        <v/>
      </c>
      <c r="P1439" s="22"/>
      <c r="Q1439" s="23">
        <v>1435</v>
      </c>
      <c r="R1439" s="23" t="str">
        <f>IF($C$3="Live Paste",IF($P1439="","",$P1439&amp;""),IF($AD$3="","",INDEX('Extraction History'!$A$3:$DT$9102,$Q1439,$AD$3)&amp;""))</f>
        <v/>
      </c>
      <c r="S1439" s="23">
        <f t="shared" si="297"/>
        <v>8607</v>
      </c>
      <c r="T1439" s="23" t="str">
        <f t="shared" si="291"/>
        <v/>
      </c>
      <c r="U1439" s="23" t="str">
        <f t="shared" si="292"/>
        <v/>
      </c>
      <c r="V1439" s="24" t="str">
        <f t="shared" si="293"/>
        <v/>
      </c>
      <c r="W1439" s="23">
        <f t="shared" si="298"/>
        <v>8608</v>
      </c>
      <c r="X1439" s="23" t="str">
        <f t="shared" si="294"/>
        <v/>
      </c>
      <c r="Y1439" s="23" t="str">
        <f t="shared" si="295"/>
        <v/>
      </c>
      <c r="Z1439" s="23" t="str">
        <f t="shared" si="296"/>
        <v/>
      </c>
      <c r="AA1439" s="25" t="str">
        <f>IF($U1439="","",IF(COUNTIF(HC!$C:$C,$U1439)&gt;0,"Y",IF(COUNTIF($U$5:$U1439,$U1439)=1,"N","dup")))</f>
        <v/>
      </c>
    </row>
    <row r="1440" spans="1:27" x14ac:dyDescent="0.3">
      <c r="A1440" s="19" t="str">
        <f>IF(INDEX('Agents Shift'!$B:$B,ROW())="","",INDEX('Agents Shift'!$B:$B,ROW()))</f>
        <v/>
      </c>
      <c r="B1440" s="20" t="str">
        <f>IF($A1440="","",_xlfn.XLOOKUP($A1440,HC!$A:$A,HC!$B:$B,""))</f>
        <v/>
      </c>
      <c r="C1440" s="19" t="str">
        <f>IF($A1440="","",_xlfn.XLOOKUP($A1440,HC!$A:$A,HC!$E:$E,""))</f>
        <v/>
      </c>
      <c r="D1440" s="20" t="str">
        <f>IF($A1440="","",_xlfn.XLOOKUP($A1440,HC!$A:$A,HC!$D:$D,""))</f>
        <v/>
      </c>
      <c r="E1440" s="68" t="str">
        <f>IF(OR($A1440="",$AE$3=""),"",IFERROR(IF(ISBLANK(INDEX('Agents Shift'!$F:$S,MATCH($A1440,'Agents Shift'!$B:$B,0),$AE$3)),"",INDEX('Agents Shift'!$F:$S,MATCH($A1440,'Agents Shift'!$B:$B,0),$AE$3)),""))</f>
        <v/>
      </c>
      <c r="F1440" s="68" t="str">
        <f>IF(OR($A1440="",$AE$3=""),"",IFERROR(IF(ISBLANK(INDEX('Agents Shift'!$F:$S,MATCH($A1440,'Agents Shift'!$B:$B,0),$AE$3+1)),"",INDEX('Agents Shift'!$F:$S,MATCH($A1440,'Agents Shift'!$B:$B,0),$AE$3+1)),""))</f>
        <v/>
      </c>
      <c r="G1440" s="20" t="str">
        <f>IF($A1440="","",_xlfn.XLOOKUP($A1440,HC!$A:$A,HC!$C:$C,""))</f>
        <v/>
      </c>
      <c r="H1440" s="20" t="str">
        <f t="shared" si="286"/>
        <v/>
      </c>
      <c r="I1440" s="19" t="str">
        <f t="shared" si="287"/>
        <v/>
      </c>
      <c r="J1440" s="19" t="str">
        <f>IF(OR($A1440="",$H1440=""),"",IF($H1440="Not in Web Tool","Unmatched",_xlfn.XLOOKUP($H1440,'RAW Data'!$E:$E,'RAW Data'!$F:$F,"Unmapped")))</f>
        <v/>
      </c>
      <c r="K1440" s="19" t="str">
        <f t="shared" si="288"/>
        <v/>
      </c>
      <c r="M1440" s="21" t="str">
        <f t="shared" si="289"/>
        <v/>
      </c>
      <c r="N1440" s="21" t="str">
        <f t="shared" si="290"/>
        <v/>
      </c>
      <c r="P1440" s="22"/>
      <c r="Q1440" s="23">
        <v>1436</v>
      </c>
      <c r="R1440" s="23" t="str">
        <f>IF($C$3="Live Paste",IF($P1440="","",$P1440&amp;""),IF($AD$3="","",INDEX('Extraction History'!$A$3:$DT$9102,$Q1440,$AD$3)&amp;""))</f>
        <v/>
      </c>
      <c r="S1440" s="23">
        <f t="shared" si="297"/>
        <v>8613</v>
      </c>
      <c r="T1440" s="23" t="str">
        <f t="shared" si="291"/>
        <v/>
      </c>
      <c r="U1440" s="23" t="str">
        <f t="shared" si="292"/>
        <v/>
      </c>
      <c r="V1440" s="24" t="str">
        <f t="shared" si="293"/>
        <v/>
      </c>
      <c r="W1440" s="23">
        <f t="shared" si="298"/>
        <v>8614</v>
      </c>
      <c r="X1440" s="23" t="str">
        <f t="shared" si="294"/>
        <v/>
      </c>
      <c r="Y1440" s="23" t="str">
        <f t="shared" si="295"/>
        <v/>
      </c>
      <c r="Z1440" s="23" t="str">
        <f t="shared" si="296"/>
        <v/>
      </c>
      <c r="AA1440" s="25" t="str">
        <f>IF($U1440="","",IF(COUNTIF(HC!$C:$C,$U1440)&gt;0,"Y",IF(COUNTIF($U$5:$U1440,$U1440)=1,"N","dup")))</f>
        <v/>
      </c>
    </row>
    <row r="1441" spans="1:27" x14ac:dyDescent="0.3">
      <c r="A1441" s="19" t="str">
        <f>IF(INDEX('Agents Shift'!$B:$B,ROW())="","",INDEX('Agents Shift'!$B:$B,ROW()))</f>
        <v/>
      </c>
      <c r="B1441" s="20" t="str">
        <f>IF($A1441="","",_xlfn.XLOOKUP($A1441,HC!$A:$A,HC!$B:$B,""))</f>
        <v/>
      </c>
      <c r="C1441" s="19" t="str">
        <f>IF($A1441="","",_xlfn.XLOOKUP($A1441,HC!$A:$A,HC!$E:$E,""))</f>
        <v/>
      </c>
      <c r="D1441" s="20" t="str">
        <f>IF($A1441="","",_xlfn.XLOOKUP($A1441,HC!$A:$A,HC!$D:$D,""))</f>
        <v/>
      </c>
      <c r="E1441" s="68" t="str">
        <f>IF(OR($A1441="",$AE$3=""),"",IFERROR(IF(ISBLANK(INDEX('Agents Shift'!$F:$S,MATCH($A1441,'Agents Shift'!$B:$B,0),$AE$3)),"",INDEX('Agents Shift'!$F:$S,MATCH($A1441,'Agents Shift'!$B:$B,0),$AE$3)),""))</f>
        <v/>
      </c>
      <c r="F1441" s="68" t="str">
        <f>IF(OR($A1441="",$AE$3=""),"",IFERROR(IF(ISBLANK(INDEX('Agents Shift'!$F:$S,MATCH($A1441,'Agents Shift'!$B:$B,0),$AE$3+1)),"",INDEX('Agents Shift'!$F:$S,MATCH($A1441,'Agents Shift'!$B:$B,0),$AE$3+1)),""))</f>
        <v/>
      </c>
      <c r="G1441" s="20" t="str">
        <f>IF($A1441="","",_xlfn.XLOOKUP($A1441,HC!$A:$A,HC!$C:$C,""))</f>
        <v/>
      </c>
      <c r="H1441" s="20" t="str">
        <f t="shared" si="286"/>
        <v/>
      </c>
      <c r="I1441" s="19" t="str">
        <f t="shared" si="287"/>
        <v/>
      </c>
      <c r="J1441" s="19" t="str">
        <f>IF(OR($A1441="",$H1441=""),"",IF($H1441="Not in Web Tool","Unmatched",_xlfn.XLOOKUP($H1441,'RAW Data'!$E:$E,'RAW Data'!$F:$F,"Unmapped")))</f>
        <v/>
      </c>
      <c r="K1441" s="19" t="str">
        <f t="shared" si="288"/>
        <v/>
      </c>
      <c r="M1441" s="21" t="str">
        <f t="shared" si="289"/>
        <v/>
      </c>
      <c r="N1441" s="21" t="str">
        <f t="shared" si="290"/>
        <v/>
      </c>
      <c r="P1441" s="22"/>
      <c r="Q1441" s="23">
        <v>1437</v>
      </c>
      <c r="R1441" s="23" t="str">
        <f>IF($C$3="Live Paste",IF($P1441="","",$P1441&amp;""),IF($AD$3="","",INDEX('Extraction History'!$A$3:$DT$9102,$Q1441,$AD$3)&amp;""))</f>
        <v/>
      </c>
      <c r="S1441" s="23">
        <f t="shared" si="297"/>
        <v>8619</v>
      </c>
      <c r="T1441" s="23" t="str">
        <f t="shared" si="291"/>
        <v/>
      </c>
      <c r="U1441" s="23" t="str">
        <f t="shared" si="292"/>
        <v/>
      </c>
      <c r="V1441" s="24" t="str">
        <f t="shared" si="293"/>
        <v/>
      </c>
      <c r="W1441" s="23">
        <f t="shared" si="298"/>
        <v>8620</v>
      </c>
      <c r="X1441" s="23" t="str">
        <f t="shared" si="294"/>
        <v/>
      </c>
      <c r="Y1441" s="23" t="str">
        <f t="shared" si="295"/>
        <v/>
      </c>
      <c r="Z1441" s="23" t="str">
        <f t="shared" si="296"/>
        <v/>
      </c>
      <c r="AA1441" s="25" t="str">
        <f>IF($U1441="","",IF(COUNTIF(HC!$C:$C,$U1441)&gt;0,"Y",IF(COUNTIF($U$5:$U1441,$U1441)=1,"N","dup")))</f>
        <v/>
      </c>
    </row>
    <row r="1442" spans="1:27" x14ac:dyDescent="0.3">
      <c r="A1442" s="19" t="str">
        <f>IF(INDEX('Agents Shift'!$B:$B,ROW())="","",INDEX('Agents Shift'!$B:$B,ROW()))</f>
        <v/>
      </c>
      <c r="B1442" s="20" t="str">
        <f>IF($A1442="","",_xlfn.XLOOKUP($A1442,HC!$A:$A,HC!$B:$B,""))</f>
        <v/>
      </c>
      <c r="C1442" s="19" t="str">
        <f>IF($A1442="","",_xlfn.XLOOKUP($A1442,HC!$A:$A,HC!$E:$E,""))</f>
        <v/>
      </c>
      <c r="D1442" s="20" t="str">
        <f>IF($A1442="","",_xlfn.XLOOKUP($A1442,HC!$A:$A,HC!$D:$D,""))</f>
        <v/>
      </c>
      <c r="E1442" s="68" t="str">
        <f>IF(OR($A1442="",$AE$3=""),"",IFERROR(IF(ISBLANK(INDEX('Agents Shift'!$F:$S,MATCH($A1442,'Agents Shift'!$B:$B,0),$AE$3)),"",INDEX('Agents Shift'!$F:$S,MATCH($A1442,'Agents Shift'!$B:$B,0),$AE$3)),""))</f>
        <v/>
      </c>
      <c r="F1442" s="68" t="str">
        <f>IF(OR($A1442="",$AE$3=""),"",IFERROR(IF(ISBLANK(INDEX('Agents Shift'!$F:$S,MATCH($A1442,'Agents Shift'!$B:$B,0),$AE$3+1)),"",INDEX('Agents Shift'!$F:$S,MATCH($A1442,'Agents Shift'!$B:$B,0),$AE$3+1)),""))</f>
        <v/>
      </c>
      <c r="G1442" s="20" t="str">
        <f>IF($A1442="","",_xlfn.XLOOKUP($A1442,HC!$A:$A,HC!$C:$C,""))</f>
        <v/>
      </c>
      <c r="H1442" s="20" t="str">
        <f t="shared" si="286"/>
        <v/>
      </c>
      <c r="I1442" s="19" t="str">
        <f t="shared" si="287"/>
        <v/>
      </c>
      <c r="J1442" s="19" t="str">
        <f>IF(OR($A1442="",$H1442=""),"",IF($H1442="Not in Web Tool","Unmatched",_xlfn.XLOOKUP($H1442,'RAW Data'!$E:$E,'RAW Data'!$F:$F,"Unmapped")))</f>
        <v/>
      </c>
      <c r="K1442" s="19" t="str">
        <f t="shared" si="288"/>
        <v/>
      </c>
      <c r="M1442" s="21" t="str">
        <f t="shared" si="289"/>
        <v/>
      </c>
      <c r="N1442" s="21" t="str">
        <f t="shared" si="290"/>
        <v/>
      </c>
      <c r="P1442" s="22"/>
      <c r="Q1442" s="23">
        <v>1438</v>
      </c>
      <c r="R1442" s="23" t="str">
        <f>IF($C$3="Live Paste",IF($P1442="","",$P1442&amp;""),IF($AD$3="","",INDEX('Extraction History'!$A$3:$DT$9102,$Q1442,$AD$3)&amp;""))</f>
        <v/>
      </c>
      <c r="S1442" s="23">
        <f t="shared" si="297"/>
        <v>8625</v>
      </c>
      <c r="T1442" s="23" t="str">
        <f t="shared" si="291"/>
        <v/>
      </c>
      <c r="U1442" s="23" t="str">
        <f t="shared" si="292"/>
        <v/>
      </c>
      <c r="V1442" s="24" t="str">
        <f t="shared" si="293"/>
        <v/>
      </c>
      <c r="W1442" s="23">
        <f t="shared" si="298"/>
        <v>8626</v>
      </c>
      <c r="X1442" s="23" t="str">
        <f t="shared" si="294"/>
        <v/>
      </c>
      <c r="Y1442" s="23" t="str">
        <f t="shared" si="295"/>
        <v/>
      </c>
      <c r="Z1442" s="23" t="str">
        <f t="shared" si="296"/>
        <v/>
      </c>
      <c r="AA1442" s="25" t="str">
        <f>IF($U1442="","",IF(COUNTIF(HC!$C:$C,$U1442)&gt;0,"Y",IF(COUNTIF($U$5:$U1442,$U1442)=1,"N","dup")))</f>
        <v/>
      </c>
    </row>
    <row r="1443" spans="1:27" x14ac:dyDescent="0.3">
      <c r="A1443" s="19" t="str">
        <f>IF(INDEX('Agents Shift'!$B:$B,ROW())="","",INDEX('Agents Shift'!$B:$B,ROW()))</f>
        <v/>
      </c>
      <c r="B1443" s="20" t="str">
        <f>IF($A1443="","",_xlfn.XLOOKUP($A1443,HC!$A:$A,HC!$B:$B,""))</f>
        <v/>
      </c>
      <c r="C1443" s="19" t="str">
        <f>IF($A1443="","",_xlfn.XLOOKUP($A1443,HC!$A:$A,HC!$E:$E,""))</f>
        <v/>
      </c>
      <c r="D1443" s="20" t="str">
        <f>IF($A1443="","",_xlfn.XLOOKUP($A1443,HC!$A:$A,HC!$D:$D,""))</f>
        <v/>
      </c>
      <c r="E1443" s="68" t="str">
        <f>IF(OR($A1443="",$AE$3=""),"",IFERROR(IF(ISBLANK(INDEX('Agents Shift'!$F:$S,MATCH($A1443,'Agents Shift'!$B:$B,0),$AE$3)),"",INDEX('Agents Shift'!$F:$S,MATCH($A1443,'Agents Shift'!$B:$B,0),$AE$3)),""))</f>
        <v/>
      </c>
      <c r="F1443" s="68" t="str">
        <f>IF(OR($A1443="",$AE$3=""),"",IFERROR(IF(ISBLANK(INDEX('Agents Shift'!$F:$S,MATCH($A1443,'Agents Shift'!$B:$B,0),$AE$3+1)),"",INDEX('Agents Shift'!$F:$S,MATCH($A1443,'Agents Shift'!$B:$B,0),$AE$3+1)),""))</f>
        <v/>
      </c>
      <c r="G1443" s="20" t="str">
        <f>IF($A1443="","",_xlfn.XLOOKUP($A1443,HC!$A:$A,HC!$C:$C,""))</f>
        <v/>
      </c>
      <c r="H1443" s="20" t="str">
        <f t="shared" si="286"/>
        <v/>
      </c>
      <c r="I1443" s="19" t="str">
        <f t="shared" si="287"/>
        <v/>
      </c>
      <c r="J1443" s="19" t="str">
        <f>IF(OR($A1443="",$H1443=""),"",IF($H1443="Not in Web Tool","Unmatched",_xlfn.XLOOKUP($H1443,'RAW Data'!$E:$E,'RAW Data'!$F:$F,"Unmapped")))</f>
        <v/>
      </c>
      <c r="K1443" s="19" t="str">
        <f t="shared" si="288"/>
        <v/>
      </c>
      <c r="M1443" s="21" t="str">
        <f t="shared" si="289"/>
        <v/>
      </c>
      <c r="N1443" s="21" t="str">
        <f t="shared" si="290"/>
        <v/>
      </c>
      <c r="P1443" s="22"/>
      <c r="Q1443" s="23">
        <v>1439</v>
      </c>
      <c r="R1443" s="23" t="str">
        <f>IF($C$3="Live Paste",IF($P1443="","",$P1443&amp;""),IF($AD$3="","",INDEX('Extraction History'!$A$3:$DT$9102,$Q1443,$AD$3)&amp;""))</f>
        <v/>
      </c>
      <c r="S1443" s="23">
        <f t="shared" si="297"/>
        <v>8631</v>
      </c>
      <c r="T1443" s="23" t="str">
        <f t="shared" si="291"/>
        <v/>
      </c>
      <c r="U1443" s="23" t="str">
        <f t="shared" si="292"/>
        <v/>
      </c>
      <c r="V1443" s="24" t="str">
        <f t="shared" si="293"/>
        <v/>
      </c>
      <c r="W1443" s="23">
        <f t="shared" si="298"/>
        <v>8632</v>
      </c>
      <c r="X1443" s="23" t="str">
        <f t="shared" si="294"/>
        <v/>
      </c>
      <c r="Y1443" s="23" t="str">
        <f t="shared" si="295"/>
        <v/>
      </c>
      <c r="Z1443" s="23" t="str">
        <f t="shared" si="296"/>
        <v/>
      </c>
      <c r="AA1443" s="25" t="str">
        <f>IF($U1443="","",IF(COUNTIF(HC!$C:$C,$U1443)&gt;0,"Y",IF(COUNTIF($U$5:$U1443,$U1443)=1,"N","dup")))</f>
        <v/>
      </c>
    </row>
    <row r="1444" spans="1:27" x14ac:dyDescent="0.3">
      <c r="A1444" s="19" t="str">
        <f>IF(INDEX('Agents Shift'!$B:$B,ROW())="","",INDEX('Agents Shift'!$B:$B,ROW()))</f>
        <v/>
      </c>
      <c r="B1444" s="20" t="str">
        <f>IF($A1444="","",_xlfn.XLOOKUP($A1444,HC!$A:$A,HC!$B:$B,""))</f>
        <v/>
      </c>
      <c r="C1444" s="19" t="str">
        <f>IF($A1444="","",_xlfn.XLOOKUP($A1444,HC!$A:$A,HC!$E:$E,""))</f>
        <v/>
      </c>
      <c r="D1444" s="20" t="str">
        <f>IF($A1444="","",_xlfn.XLOOKUP($A1444,HC!$A:$A,HC!$D:$D,""))</f>
        <v/>
      </c>
      <c r="E1444" s="68" t="str">
        <f>IF(OR($A1444="",$AE$3=""),"",IFERROR(IF(ISBLANK(INDEX('Agents Shift'!$F:$S,MATCH($A1444,'Agents Shift'!$B:$B,0),$AE$3)),"",INDEX('Agents Shift'!$F:$S,MATCH($A1444,'Agents Shift'!$B:$B,0),$AE$3)),""))</f>
        <v/>
      </c>
      <c r="F1444" s="68" t="str">
        <f>IF(OR($A1444="",$AE$3=""),"",IFERROR(IF(ISBLANK(INDEX('Agents Shift'!$F:$S,MATCH($A1444,'Agents Shift'!$B:$B,0),$AE$3+1)),"",INDEX('Agents Shift'!$F:$S,MATCH($A1444,'Agents Shift'!$B:$B,0),$AE$3+1)),""))</f>
        <v/>
      </c>
      <c r="G1444" s="20" t="str">
        <f>IF($A1444="","",_xlfn.XLOOKUP($A1444,HC!$A:$A,HC!$C:$C,""))</f>
        <v/>
      </c>
      <c r="H1444" s="20" t="str">
        <f t="shared" si="286"/>
        <v/>
      </c>
      <c r="I1444" s="19" t="str">
        <f t="shared" si="287"/>
        <v/>
      </c>
      <c r="J1444" s="19" t="str">
        <f>IF(OR($A1444="",$H1444=""),"",IF($H1444="Not in Web Tool","Unmatched",_xlfn.XLOOKUP($H1444,'RAW Data'!$E:$E,'RAW Data'!$F:$F,"Unmapped")))</f>
        <v/>
      </c>
      <c r="K1444" s="19" t="str">
        <f t="shared" si="288"/>
        <v/>
      </c>
      <c r="M1444" s="21" t="str">
        <f t="shared" si="289"/>
        <v/>
      </c>
      <c r="N1444" s="21" t="str">
        <f t="shared" si="290"/>
        <v/>
      </c>
      <c r="P1444" s="22"/>
      <c r="Q1444" s="23">
        <v>1440</v>
      </c>
      <c r="R1444" s="23" t="str">
        <f>IF($C$3="Live Paste",IF($P1444="","",$P1444&amp;""),IF($AD$3="","",INDEX('Extraction History'!$A$3:$DT$9102,$Q1444,$AD$3)&amp;""))</f>
        <v/>
      </c>
      <c r="S1444" s="23">
        <f t="shared" si="297"/>
        <v>8637</v>
      </c>
      <c r="T1444" s="23" t="str">
        <f t="shared" si="291"/>
        <v/>
      </c>
      <c r="U1444" s="23" t="str">
        <f t="shared" si="292"/>
        <v/>
      </c>
      <c r="V1444" s="24" t="str">
        <f t="shared" si="293"/>
        <v/>
      </c>
      <c r="W1444" s="23">
        <f t="shared" si="298"/>
        <v>8638</v>
      </c>
      <c r="X1444" s="23" t="str">
        <f t="shared" si="294"/>
        <v/>
      </c>
      <c r="Y1444" s="23" t="str">
        <f t="shared" si="295"/>
        <v/>
      </c>
      <c r="Z1444" s="23" t="str">
        <f t="shared" si="296"/>
        <v/>
      </c>
      <c r="AA1444" s="25" t="str">
        <f>IF($U1444="","",IF(COUNTIF(HC!$C:$C,$U1444)&gt;0,"Y",IF(COUNTIF($U$5:$U1444,$U1444)=1,"N","dup")))</f>
        <v/>
      </c>
    </row>
    <row r="1445" spans="1:27" x14ac:dyDescent="0.3">
      <c r="A1445" s="19" t="str">
        <f>IF(INDEX('Agents Shift'!$B:$B,ROW())="","",INDEX('Agents Shift'!$B:$B,ROW()))</f>
        <v/>
      </c>
      <c r="B1445" s="20" t="str">
        <f>IF($A1445="","",_xlfn.XLOOKUP($A1445,HC!$A:$A,HC!$B:$B,""))</f>
        <v/>
      </c>
      <c r="C1445" s="19" t="str">
        <f>IF($A1445="","",_xlfn.XLOOKUP($A1445,HC!$A:$A,HC!$E:$E,""))</f>
        <v/>
      </c>
      <c r="D1445" s="20" t="str">
        <f>IF($A1445="","",_xlfn.XLOOKUP($A1445,HC!$A:$A,HC!$D:$D,""))</f>
        <v/>
      </c>
      <c r="E1445" s="68" t="str">
        <f>IF(OR($A1445="",$AE$3=""),"",IFERROR(IF(ISBLANK(INDEX('Agents Shift'!$F:$S,MATCH($A1445,'Agents Shift'!$B:$B,0),$AE$3)),"",INDEX('Agents Shift'!$F:$S,MATCH($A1445,'Agents Shift'!$B:$B,0),$AE$3)),""))</f>
        <v/>
      </c>
      <c r="F1445" s="68" t="str">
        <f>IF(OR($A1445="",$AE$3=""),"",IFERROR(IF(ISBLANK(INDEX('Agents Shift'!$F:$S,MATCH($A1445,'Agents Shift'!$B:$B,0),$AE$3+1)),"",INDEX('Agents Shift'!$F:$S,MATCH($A1445,'Agents Shift'!$B:$B,0),$AE$3+1)),""))</f>
        <v/>
      </c>
      <c r="G1445" s="20" t="str">
        <f>IF($A1445="","",_xlfn.XLOOKUP($A1445,HC!$A:$A,HC!$C:$C,""))</f>
        <v/>
      </c>
      <c r="H1445" s="20" t="str">
        <f t="shared" si="286"/>
        <v/>
      </c>
      <c r="I1445" s="19" t="str">
        <f t="shared" si="287"/>
        <v/>
      </c>
      <c r="J1445" s="19" t="str">
        <f>IF(OR($A1445="",$H1445=""),"",IF($H1445="Not in Web Tool","Unmatched",_xlfn.XLOOKUP($H1445,'RAW Data'!$E:$E,'RAW Data'!$F:$F,"Unmapped")))</f>
        <v/>
      </c>
      <c r="K1445" s="19" t="str">
        <f t="shared" si="288"/>
        <v/>
      </c>
      <c r="M1445" s="21" t="str">
        <f t="shared" si="289"/>
        <v/>
      </c>
      <c r="N1445" s="21" t="str">
        <f t="shared" si="290"/>
        <v/>
      </c>
      <c r="P1445" s="22"/>
      <c r="Q1445" s="23">
        <v>1441</v>
      </c>
      <c r="R1445" s="23" t="str">
        <f>IF($C$3="Live Paste",IF($P1445="","",$P1445&amp;""),IF($AD$3="","",INDEX('Extraction History'!$A$3:$DT$9102,$Q1445,$AD$3)&amp;""))</f>
        <v/>
      </c>
      <c r="S1445" s="23">
        <f t="shared" si="297"/>
        <v>8643</v>
      </c>
      <c r="T1445" s="23" t="str">
        <f t="shared" si="291"/>
        <v/>
      </c>
      <c r="U1445" s="23" t="str">
        <f t="shared" si="292"/>
        <v/>
      </c>
      <c r="V1445" s="24" t="str">
        <f t="shared" si="293"/>
        <v/>
      </c>
      <c r="W1445" s="23">
        <f t="shared" si="298"/>
        <v>8644</v>
      </c>
      <c r="X1445" s="23" t="str">
        <f t="shared" si="294"/>
        <v/>
      </c>
      <c r="Y1445" s="23" t="str">
        <f t="shared" si="295"/>
        <v/>
      </c>
      <c r="Z1445" s="23" t="str">
        <f t="shared" si="296"/>
        <v/>
      </c>
      <c r="AA1445" s="25" t="str">
        <f>IF($U1445="","",IF(COUNTIF(HC!$C:$C,$U1445)&gt;0,"Y",IF(COUNTIF($U$5:$U1445,$U1445)=1,"N","dup")))</f>
        <v/>
      </c>
    </row>
    <row r="1446" spans="1:27" x14ac:dyDescent="0.3">
      <c r="A1446" s="19" t="str">
        <f>IF(INDEX('Agents Shift'!$B:$B,ROW())="","",INDEX('Agents Shift'!$B:$B,ROW()))</f>
        <v/>
      </c>
      <c r="B1446" s="20" t="str">
        <f>IF($A1446="","",_xlfn.XLOOKUP($A1446,HC!$A:$A,HC!$B:$B,""))</f>
        <v/>
      </c>
      <c r="C1446" s="19" t="str">
        <f>IF($A1446="","",_xlfn.XLOOKUP($A1446,HC!$A:$A,HC!$E:$E,""))</f>
        <v/>
      </c>
      <c r="D1446" s="20" t="str">
        <f>IF($A1446="","",_xlfn.XLOOKUP($A1446,HC!$A:$A,HC!$D:$D,""))</f>
        <v/>
      </c>
      <c r="E1446" s="68" t="str">
        <f>IF(OR($A1446="",$AE$3=""),"",IFERROR(IF(ISBLANK(INDEX('Agents Shift'!$F:$S,MATCH($A1446,'Agents Shift'!$B:$B,0),$AE$3)),"",INDEX('Agents Shift'!$F:$S,MATCH($A1446,'Agents Shift'!$B:$B,0),$AE$3)),""))</f>
        <v/>
      </c>
      <c r="F1446" s="68" t="str">
        <f>IF(OR($A1446="",$AE$3=""),"",IFERROR(IF(ISBLANK(INDEX('Agents Shift'!$F:$S,MATCH($A1446,'Agents Shift'!$B:$B,0),$AE$3+1)),"",INDEX('Agents Shift'!$F:$S,MATCH($A1446,'Agents Shift'!$B:$B,0),$AE$3+1)),""))</f>
        <v/>
      </c>
      <c r="G1446" s="20" t="str">
        <f>IF($A1446="","",_xlfn.XLOOKUP($A1446,HC!$A:$A,HC!$C:$C,""))</f>
        <v/>
      </c>
      <c r="H1446" s="20" t="str">
        <f t="shared" si="286"/>
        <v/>
      </c>
      <c r="I1446" s="19" t="str">
        <f t="shared" si="287"/>
        <v/>
      </c>
      <c r="J1446" s="19" t="str">
        <f>IF(OR($A1446="",$H1446=""),"",IF($H1446="Not in Web Tool","Unmatched",_xlfn.XLOOKUP($H1446,'RAW Data'!$E:$E,'RAW Data'!$F:$F,"Unmapped")))</f>
        <v/>
      </c>
      <c r="K1446" s="19" t="str">
        <f t="shared" si="288"/>
        <v/>
      </c>
      <c r="M1446" s="21" t="str">
        <f t="shared" si="289"/>
        <v/>
      </c>
      <c r="N1446" s="21" t="str">
        <f t="shared" si="290"/>
        <v/>
      </c>
      <c r="P1446" s="22"/>
      <c r="Q1446" s="23">
        <v>1442</v>
      </c>
      <c r="R1446" s="23" t="str">
        <f>IF($C$3="Live Paste",IF($P1446="","",$P1446&amp;""),IF($AD$3="","",INDEX('Extraction History'!$A$3:$DT$9102,$Q1446,$AD$3)&amp;""))</f>
        <v/>
      </c>
      <c r="S1446" s="23">
        <f t="shared" si="297"/>
        <v>8649</v>
      </c>
      <c r="T1446" s="23" t="str">
        <f t="shared" si="291"/>
        <v/>
      </c>
      <c r="U1446" s="23" t="str">
        <f t="shared" si="292"/>
        <v/>
      </c>
      <c r="V1446" s="24" t="str">
        <f t="shared" si="293"/>
        <v/>
      </c>
      <c r="W1446" s="23">
        <f t="shared" si="298"/>
        <v>8650</v>
      </c>
      <c r="X1446" s="23" t="str">
        <f t="shared" si="294"/>
        <v/>
      </c>
      <c r="Y1446" s="23" t="str">
        <f t="shared" si="295"/>
        <v/>
      </c>
      <c r="Z1446" s="23" t="str">
        <f t="shared" si="296"/>
        <v/>
      </c>
      <c r="AA1446" s="25" t="str">
        <f>IF($U1446="","",IF(COUNTIF(HC!$C:$C,$U1446)&gt;0,"Y",IF(COUNTIF($U$5:$U1446,$U1446)=1,"N","dup")))</f>
        <v/>
      </c>
    </row>
    <row r="1447" spans="1:27" x14ac:dyDescent="0.3">
      <c r="A1447" s="19" t="str">
        <f>IF(INDEX('Agents Shift'!$B:$B,ROW())="","",INDEX('Agents Shift'!$B:$B,ROW()))</f>
        <v/>
      </c>
      <c r="B1447" s="20" t="str">
        <f>IF($A1447="","",_xlfn.XLOOKUP($A1447,HC!$A:$A,HC!$B:$B,""))</f>
        <v/>
      </c>
      <c r="C1447" s="19" t="str">
        <f>IF($A1447="","",_xlfn.XLOOKUP($A1447,HC!$A:$A,HC!$E:$E,""))</f>
        <v/>
      </c>
      <c r="D1447" s="20" t="str">
        <f>IF($A1447="","",_xlfn.XLOOKUP($A1447,HC!$A:$A,HC!$D:$D,""))</f>
        <v/>
      </c>
      <c r="E1447" s="68" t="str">
        <f>IF(OR($A1447="",$AE$3=""),"",IFERROR(IF(ISBLANK(INDEX('Agents Shift'!$F:$S,MATCH($A1447,'Agents Shift'!$B:$B,0),$AE$3)),"",INDEX('Agents Shift'!$F:$S,MATCH($A1447,'Agents Shift'!$B:$B,0),$AE$3)),""))</f>
        <v/>
      </c>
      <c r="F1447" s="68" t="str">
        <f>IF(OR($A1447="",$AE$3=""),"",IFERROR(IF(ISBLANK(INDEX('Agents Shift'!$F:$S,MATCH($A1447,'Agents Shift'!$B:$B,0),$AE$3+1)),"",INDEX('Agents Shift'!$F:$S,MATCH($A1447,'Agents Shift'!$B:$B,0),$AE$3+1)),""))</f>
        <v/>
      </c>
      <c r="G1447" s="20" t="str">
        <f>IF($A1447="","",_xlfn.XLOOKUP($A1447,HC!$A:$A,HC!$C:$C,""))</f>
        <v/>
      </c>
      <c r="H1447" s="20" t="str">
        <f t="shared" si="286"/>
        <v/>
      </c>
      <c r="I1447" s="19" t="str">
        <f t="shared" si="287"/>
        <v/>
      </c>
      <c r="J1447" s="19" t="str">
        <f>IF(OR($A1447="",$H1447=""),"",IF($H1447="Not in Web Tool","Unmatched",_xlfn.XLOOKUP($H1447,'RAW Data'!$E:$E,'RAW Data'!$F:$F,"Unmapped")))</f>
        <v/>
      </c>
      <c r="K1447" s="19" t="str">
        <f t="shared" si="288"/>
        <v/>
      </c>
      <c r="M1447" s="21" t="str">
        <f t="shared" si="289"/>
        <v/>
      </c>
      <c r="N1447" s="21" t="str">
        <f t="shared" si="290"/>
        <v/>
      </c>
      <c r="P1447" s="22"/>
      <c r="Q1447" s="23">
        <v>1443</v>
      </c>
      <c r="R1447" s="23" t="str">
        <f>IF($C$3="Live Paste",IF($P1447="","",$P1447&amp;""),IF($AD$3="","",INDEX('Extraction History'!$A$3:$DT$9102,$Q1447,$AD$3)&amp;""))</f>
        <v/>
      </c>
      <c r="S1447" s="23">
        <f t="shared" si="297"/>
        <v>8655</v>
      </c>
      <c r="T1447" s="23" t="str">
        <f t="shared" si="291"/>
        <v/>
      </c>
      <c r="U1447" s="23" t="str">
        <f t="shared" si="292"/>
        <v/>
      </c>
      <c r="V1447" s="24" t="str">
        <f t="shared" si="293"/>
        <v/>
      </c>
      <c r="W1447" s="23">
        <f t="shared" si="298"/>
        <v>8656</v>
      </c>
      <c r="X1447" s="23" t="str">
        <f t="shared" si="294"/>
        <v/>
      </c>
      <c r="Y1447" s="23" t="str">
        <f t="shared" si="295"/>
        <v/>
      </c>
      <c r="Z1447" s="23" t="str">
        <f t="shared" si="296"/>
        <v/>
      </c>
      <c r="AA1447" s="25" t="str">
        <f>IF($U1447="","",IF(COUNTIF(HC!$C:$C,$U1447)&gt;0,"Y",IF(COUNTIF($U$5:$U1447,$U1447)=1,"N","dup")))</f>
        <v/>
      </c>
    </row>
    <row r="1448" spans="1:27" x14ac:dyDescent="0.3">
      <c r="A1448" s="19" t="str">
        <f>IF(INDEX('Agents Shift'!$B:$B,ROW())="","",INDEX('Agents Shift'!$B:$B,ROW()))</f>
        <v/>
      </c>
      <c r="B1448" s="20" t="str">
        <f>IF($A1448="","",_xlfn.XLOOKUP($A1448,HC!$A:$A,HC!$B:$B,""))</f>
        <v/>
      </c>
      <c r="C1448" s="19" t="str">
        <f>IF($A1448="","",_xlfn.XLOOKUP($A1448,HC!$A:$A,HC!$E:$E,""))</f>
        <v/>
      </c>
      <c r="D1448" s="20" t="str">
        <f>IF($A1448="","",_xlfn.XLOOKUP($A1448,HC!$A:$A,HC!$D:$D,""))</f>
        <v/>
      </c>
      <c r="E1448" s="68" t="str">
        <f>IF(OR($A1448="",$AE$3=""),"",IFERROR(IF(ISBLANK(INDEX('Agents Shift'!$F:$S,MATCH($A1448,'Agents Shift'!$B:$B,0),$AE$3)),"",INDEX('Agents Shift'!$F:$S,MATCH($A1448,'Agents Shift'!$B:$B,0),$AE$3)),""))</f>
        <v/>
      </c>
      <c r="F1448" s="68" t="str">
        <f>IF(OR($A1448="",$AE$3=""),"",IFERROR(IF(ISBLANK(INDEX('Agents Shift'!$F:$S,MATCH($A1448,'Agents Shift'!$B:$B,0),$AE$3+1)),"",INDEX('Agents Shift'!$F:$S,MATCH($A1448,'Agents Shift'!$B:$B,0),$AE$3+1)),""))</f>
        <v/>
      </c>
      <c r="G1448" s="20" t="str">
        <f>IF($A1448="","",_xlfn.XLOOKUP($A1448,HC!$A:$A,HC!$C:$C,""))</f>
        <v/>
      </c>
      <c r="H1448" s="20" t="str">
        <f t="shared" si="286"/>
        <v/>
      </c>
      <c r="I1448" s="19" t="str">
        <f t="shared" si="287"/>
        <v/>
      </c>
      <c r="J1448" s="19" t="str">
        <f>IF(OR($A1448="",$H1448=""),"",IF($H1448="Not in Web Tool","Unmatched",_xlfn.XLOOKUP($H1448,'RAW Data'!$E:$E,'RAW Data'!$F:$F,"Unmapped")))</f>
        <v/>
      </c>
      <c r="K1448" s="19" t="str">
        <f t="shared" si="288"/>
        <v/>
      </c>
      <c r="M1448" s="21" t="str">
        <f t="shared" si="289"/>
        <v/>
      </c>
      <c r="N1448" s="21" t="str">
        <f t="shared" si="290"/>
        <v/>
      </c>
      <c r="P1448" s="22"/>
      <c r="Q1448" s="23">
        <v>1444</v>
      </c>
      <c r="R1448" s="23" t="str">
        <f>IF($C$3="Live Paste",IF($P1448="","",$P1448&amp;""),IF($AD$3="","",INDEX('Extraction History'!$A$3:$DT$9102,$Q1448,$AD$3)&amp;""))</f>
        <v/>
      </c>
      <c r="S1448" s="23">
        <f t="shared" si="297"/>
        <v>8661</v>
      </c>
      <c r="T1448" s="23" t="str">
        <f t="shared" si="291"/>
        <v/>
      </c>
      <c r="U1448" s="23" t="str">
        <f t="shared" si="292"/>
        <v/>
      </c>
      <c r="V1448" s="24" t="str">
        <f t="shared" si="293"/>
        <v/>
      </c>
      <c r="W1448" s="23">
        <f t="shared" si="298"/>
        <v>8662</v>
      </c>
      <c r="X1448" s="23" t="str">
        <f t="shared" si="294"/>
        <v/>
      </c>
      <c r="Y1448" s="23" t="str">
        <f t="shared" si="295"/>
        <v/>
      </c>
      <c r="Z1448" s="23" t="str">
        <f t="shared" si="296"/>
        <v/>
      </c>
      <c r="AA1448" s="25" t="str">
        <f>IF($U1448="","",IF(COUNTIF(HC!$C:$C,$U1448)&gt;0,"Y",IF(COUNTIF($U$5:$U1448,$U1448)=1,"N","dup")))</f>
        <v/>
      </c>
    </row>
    <row r="1449" spans="1:27" x14ac:dyDescent="0.3">
      <c r="A1449" s="19" t="str">
        <f>IF(INDEX('Agents Shift'!$B:$B,ROW())="","",INDEX('Agents Shift'!$B:$B,ROW()))</f>
        <v/>
      </c>
      <c r="B1449" s="20" t="str">
        <f>IF($A1449="","",_xlfn.XLOOKUP($A1449,HC!$A:$A,HC!$B:$B,""))</f>
        <v/>
      </c>
      <c r="C1449" s="19" t="str">
        <f>IF($A1449="","",_xlfn.XLOOKUP($A1449,HC!$A:$A,HC!$E:$E,""))</f>
        <v/>
      </c>
      <c r="D1449" s="20" t="str">
        <f>IF($A1449="","",_xlfn.XLOOKUP($A1449,HC!$A:$A,HC!$D:$D,""))</f>
        <v/>
      </c>
      <c r="E1449" s="68" t="str">
        <f>IF(OR($A1449="",$AE$3=""),"",IFERROR(IF(ISBLANK(INDEX('Agents Shift'!$F:$S,MATCH($A1449,'Agents Shift'!$B:$B,0),$AE$3)),"",INDEX('Agents Shift'!$F:$S,MATCH($A1449,'Agents Shift'!$B:$B,0),$AE$3)),""))</f>
        <v/>
      </c>
      <c r="F1449" s="68" t="str">
        <f>IF(OR($A1449="",$AE$3=""),"",IFERROR(IF(ISBLANK(INDEX('Agents Shift'!$F:$S,MATCH($A1449,'Agents Shift'!$B:$B,0),$AE$3+1)),"",INDEX('Agents Shift'!$F:$S,MATCH($A1449,'Agents Shift'!$B:$B,0),$AE$3+1)),""))</f>
        <v/>
      </c>
      <c r="G1449" s="20" t="str">
        <f>IF($A1449="","",_xlfn.XLOOKUP($A1449,HC!$A:$A,HC!$C:$C,""))</f>
        <v/>
      </c>
      <c r="H1449" s="20" t="str">
        <f t="shared" si="286"/>
        <v/>
      </c>
      <c r="I1449" s="19" t="str">
        <f t="shared" si="287"/>
        <v/>
      </c>
      <c r="J1449" s="19" t="str">
        <f>IF(OR($A1449="",$H1449=""),"",IF($H1449="Not in Web Tool","Unmatched",_xlfn.XLOOKUP($H1449,'RAW Data'!$E:$E,'RAW Data'!$F:$F,"Unmapped")))</f>
        <v/>
      </c>
      <c r="K1449" s="19" t="str">
        <f t="shared" si="288"/>
        <v/>
      </c>
      <c r="M1449" s="21" t="str">
        <f t="shared" si="289"/>
        <v/>
      </c>
      <c r="N1449" s="21" t="str">
        <f t="shared" si="290"/>
        <v/>
      </c>
      <c r="P1449" s="22"/>
      <c r="Q1449" s="23">
        <v>1445</v>
      </c>
      <c r="R1449" s="23" t="str">
        <f>IF($C$3="Live Paste",IF($P1449="","",$P1449&amp;""),IF($AD$3="","",INDEX('Extraction History'!$A$3:$DT$9102,$Q1449,$AD$3)&amp;""))</f>
        <v/>
      </c>
      <c r="S1449" s="23">
        <f t="shared" si="297"/>
        <v>8667</v>
      </c>
      <c r="T1449" s="23" t="str">
        <f t="shared" si="291"/>
        <v/>
      </c>
      <c r="U1449" s="23" t="str">
        <f t="shared" si="292"/>
        <v/>
      </c>
      <c r="V1449" s="24" t="str">
        <f t="shared" si="293"/>
        <v/>
      </c>
      <c r="W1449" s="23">
        <f t="shared" si="298"/>
        <v>8668</v>
      </c>
      <c r="X1449" s="23" t="str">
        <f t="shared" si="294"/>
        <v/>
      </c>
      <c r="Y1449" s="23" t="str">
        <f t="shared" si="295"/>
        <v/>
      </c>
      <c r="Z1449" s="23" t="str">
        <f t="shared" si="296"/>
        <v/>
      </c>
      <c r="AA1449" s="25" t="str">
        <f>IF($U1449="","",IF(COUNTIF(HC!$C:$C,$U1449)&gt;0,"Y",IF(COUNTIF($U$5:$U1449,$U1449)=1,"N","dup")))</f>
        <v/>
      </c>
    </row>
    <row r="1450" spans="1:27" x14ac:dyDescent="0.3">
      <c r="A1450" s="19" t="str">
        <f>IF(INDEX('Agents Shift'!$B:$B,ROW())="","",INDEX('Agents Shift'!$B:$B,ROW()))</f>
        <v/>
      </c>
      <c r="B1450" s="20" t="str">
        <f>IF($A1450="","",_xlfn.XLOOKUP($A1450,HC!$A:$A,HC!$B:$B,""))</f>
        <v/>
      </c>
      <c r="C1450" s="19" t="str">
        <f>IF($A1450="","",_xlfn.XLOOKUP($A1450,HC!$A:$A,HC!$E:$E,""))</f>
        <v/>
      </c>
      <c r="D1450" s="20" t="str">
        <f>IF($A1450="","",_xlfn.XLOOKUP($A1450,HC!$A:$A,HC!$D:$D,""))</f>
        <v/>
      </c>
      <c r="E1450" s="68" t="str">
        <f>IF(OR($A1450="",$AE$3=""),"",IFERROR(IF(ISBLANK(INDEX('Agents Shift'!$F:$S,MATCH($A1450,'Agents Shift'!$B:$B,0),$AE$3)),"",INDEX('Agents Shift'!$F:$S,MATCH($A1450,'Agents Shift'!$B:$B,0),$AE$3)),""))</f>
        <v/>
      </c>
      <c r="F1450" s="68" t="str">
        <f>IF(OR($A1450="",$AE$3=""),"",IFERROR(IF(ISBLANK(INDEX('Agents Shift'!$F:$S,MATCH($A1450,'Agents Shift'!$B:$B,0),$AE$3+1)),"",INDEX('Agents Shift'!$F:$S,MATCH($A1450,'Agents Shift'!$B:$B,0),$AE$3+1)),""))</f>
        <v/>
      </c>
      <c r="G1450" s="20" t="str">
        <f>IF($A1450="","",_xlfn.XLOOKUP($A1450,HC!$A:$A,HC!$C:$C,""))</f>
        <v/>
      </c>
      <c r="H1450" s="20" t="str">
        <f t="shared" si="286"/>
        <v/>
      </c>
      <c r="I1450" s="19" t="str">
        <f t="shared" si="287"/>
        <v/>
      </c>
      <c r="J1450" s="19" t="str">
        <f>IF(OR($A1450="",$H1450=""),"",IF($H1450="Not in Web Tool","Unmatched",_xlfn.XLOOKUP($H1450,'RAW Data'!$E:$E,'RAW Data'!$F:$F,"Unmapped")))</f>
        <v/>
      </c>
      <c r="K1450" s="19" t="str">
        <f t="shared" si="288"/>
        <v/>
      </c>
      <c r="M1450" s="21" t="str">
        <f t="shared" si="289"/>
        <v/>
      </c>
      <c r="N1450" s="21" t="str">
        <f t="shared" si="290"/>
        <v/>
      </c>
      <c r="P1450" s="22"/>
      <c r="Q1450" s="23">
        <v>1446</v>
      </c>
      <c r="R1450" s="23" t="str">
        <f>IF($C$3="Live Paste",IF($P1450="","",$P1450&amp;""),IF($AD$3="","",INDEX('Extraction History'!$A$3:$DT$9102,$Q1450,$AD$3)&amp;""))</f>
        <v/>
      </c>
      <c r="S1450" s="23">
        <f t="shared" si="297"/>
        <v>8673</v>
      </c>
      <c r="T1450" s="23" t="str">
        <f t="shared" si="291"/>
        <v/>
      </c>
      <c r="U1450" s="23" t="str">
        <f t="shared" si="292"/>
        <v/>
      </c>
      <c r="V1450" s="24" t="str">
        <f t="shared" si="293"/>
        <v/>
      </c>
      <c r="W1450" s="23">
        <f t="shared" si="298"/>
        <v>8674</v>
      </c>
      <c r="X1450" s="23" t="str">
        <f t="shared" si="294"/>
        <v/>
      </c>
      <c r="Y1450" s="23" t="str">
        <f t="shared" si="295"/>
        <v/>
      </c>
      <c r="Z1450" s="23" t="str">
        <f t="shared" si="296"/>
        <v/>
      </c>
      <c r="AA1450" s="25" t="str">
        <f>IF($U1450="","",IF(COUNTIF(HC!$C:$C,$U1450)&gt;0,"Y",IF(COUNTIF($U$5:$U1450,$U1450)=1,"N","dup")))</f>
        <v/>
      </c>
    </row>
    <row r="1451" spans="1:27" x14ac:dyDescent="0.3">
      <c r="A1451" s="19" t="str">
        <f>IF(INDEX('Agents Shift'!$B:$B,ROW())="","",INDEX('Agents Shift'!$B:$B,ROW()))</f>
        <v/>
      </c>
      <c r="B1451" s="20" t="str">
        <f>IF($A1451="","",_xlfn.XLOOKUP($A1451,HC!$A:$A,HC!$B:$B,""))</f>
        <v/>
      </c>
      <c r="C1451" s="19" t="str">
        <f>IF($A1451="","",_xlfn.XLOOKUP($A1451,HC!$A:$A,HC!$E:$E,""))</f>
        <v/>
      </c>
      <c r="D1451" s="20" t="str">
        <f>IF($A1451="","",_xlfn.XLOOKUP($A1451,HC!$A:$A,HC!$D:$D,""))</f>
        <v/>
      </c>
      <c r="E1451" s="68" t="str">
        <f>IF(OR($A1451="",$AE$3=""),"",IFERROR(IF(ISBLANK(INDEX('Agents Shift'!$F:$S,MATCH($A1451,'Agents Shift'!$B:$B,0),$AE$3)),"",INDEX('Agents Shift'!$F:$S,MATCH($A1451,'Agents Shift'!$B:$B,0),$AE$3)),""))</f>
        <v/>
      </c>
      <c r="F1451" s="68" t="str">
        <f>IF(OR($A1451="",$AE$3=""),"",IFERROR(IF(ISBLANK(INDEX('Agents Shift'!$F:$S,MATCH($A1451,'Agents Shift'!$B:$B,0),$AE$3+1)),"",INDEX('Agents Shift'!$F:$S,MATCH($A1451,'Agents Shift'!$B:$B,0),$AE$3+1)),""))</f>
        <v/>
      </c>
      <c r="G1451" s="20" t="str">
        <f>IF($A1451="","",_xlfn.XLOOKUP($A1451,HC!$A:$A,HC!$C:$C,""))</f>
        <v/>
      </c>
      <c r="H1451" s="20" t="str">
        <f t="shared" si="286"/>
        <v/>
      </c>
      <c r="I1451" s="19" t="str">
        <f t="shared" si="287"/>
        <v/>
      </c>
      <c r="J1451" s="19" t="str">
        <f>IF(OR($A1451="",$H1451=""),"",IF($H1451="Not in Web Tool","Unmatched",_xlfn.XLOOKUP($H1451,'RAW Data'!$E:$E,'RAW Data'!$F:$F,"Unmapped")))</f>
        <v/>
      </c>
      <c r="K1451" s="19" t="str">
        <f t="shared" si="288"/>
        <v/>
      </c>
      <c r="M1451" s="21" t="str">
        <f t="shared" si="289"/>
        <v/>
      </c>
      <c r="N1451" s="21" t="str">
        <f t="shared" si="290"/>
        <v/>
      </c>
      <c r="P1451" s="22"/>
      <c r="Q1451" s="23">
        <v>1447</v>
      </c>
      <c r="R1451" s="23" t="str">
        <f>IF($C$3="Live Paste",IF($P1451="","",$P1451&amp;""),IF($AD$3="","",INDEX('Extraction History'!$A$3:$DT$9102,$Q1451,$AD$3)&amp;""))</f>
        <v/>
      </c>
      <c r="S1451" s="23">
        <f t="shared" si="297"/>
        <v>8679</v>
      </c>
      <c r="T1451" s="23" t="str">
        <f t="shared" si="291"/>
        <v/>
      </c>
      <c r="U1451" s="23" t="str">
        <f t="shared" si="292"/>
        <v/>
      </c>
      <c r="V1451" s="24" t="str">
        <f t="shared" si="293"/>
        <v/>
      </c>
      <c r="W1451" s="23">
        <f t="shared" si="298"/>
        <v>8680</v>
      </c>
      <c r="X1451" s="23" t="str">
        <f t="shared" si="294"/>
        <v/>
      </c>
      <c r="Y1451" s="23" t="str">
        <f t="shared" si="295"/>
        <v/>
      </c>
      <c r="Z1451" s="23" t="str">
        <f t="shared" si="296"/>
        <v/>
      </c>
      <c r="AA1451" s="25" t="str">
        <f>IF($U1451="","",IF(COUNTIF(HC!$C:$C,$U1451)&gt;0,"Y",IF(COUNTIF($U$5:$U1451,$U1451)=1,"N","dup")))</f>
        <v/>
      </c>
    </row>
    <row r="1452" spans="1:27" x14ac:dyDescent="0.3">
      <c r="A1452" s="19" t="str">
        <f>IF(INDEX('Agents Shift'!$B:$B,ROW())="","",INDEX('Agents Shift'!$B:$B,ROW()))</f>
        <v/>
      </c>
      <c r="B1452" s="20" t="str">
        <f>IF($A1452="","",_xlfn.XLOOKUP($A1452,HC!$A:$A,HC!$B:$B,""))</f>
        <v/>
      </c>
      <c r="C1452" s="19" t="str">
        <f>IF($A1452="","",_xlfn.XLOOKUP($A1452,HC!$A:$A,HC!$E:$E,""))</f>
        <v/>
      </c>
      <c r="D1452" s="20" t="str">
        <f>IF($A1452="","",_xlfn.XLOOKUP($A1452,HC!$A:$A,HC!$D:$D,""))</f>
        <v/>
      </c>
      <c r="E1452" s="68" t="str">
        <f>IF(OR($A1452="",$AE$3=""),"",IFERROR(IF(ISBLANK(INDEX('Agents Shift'!$F:$S,MATCH($A1452,'Agents Shift'!$B:$B,0),$AE$3)),"",INDEX('Agents Shift'!$F:$S,MATCH($A1452,'Agents Shift'!$B:$B,0),$AE$3)),""))</f>
        <v/>
      </c>
      <c r="F1452" s="68" t="str">
        <f>IF(OR($A1452="",$AE$3=""),"",IFERROR(IF(ISBLANK(INDEX('Agents Shift'!$F:$S,MATCH($A1452,'Agents Shift'!$B:$B,0),$AE$3+1)),"",INDEX('Agents Shift'!$F:$S,MATCH($A1452,'Agents Shift'!$B:$B,0),$AE$3+1)),""))</f>
        <v/>
      </c>
      <c r="G1452" s="20" t="str">
        <f>IF($A1452="","",_xlfn.XLOOKUP($A1452,HC!$A:$A,HC!$C:$C,""))</f>
        <v/>
      </c>
      <c r="H1452" s="20" t="str">
        <f t="shared" si="286"/>
        <v/>
      </c>
      <c r="I1452" s="19" t="str">
        <f t="shared" si="287"/>
        <v/>
      </c>
      <c r="J1452" s="19" t="str">
        <f>IF(OR($A1452="",$H1452=""),"",IF($H1452="Not in Web Tool","Unmatched",_xlfn.XLOOKUP($H1452,'RAW Data'!$E:$E,'RAW Data'!$F:$F,"Unmapped")))</f>
        <v/>
      </c>
      <c r="K1452" s="19" t="str">
        <f t="shared" si="288"/>
        <v/>
      </c>
      <c r="M1452" s="21" t="str">
        <f t="shared" si="289"/>
        <v/>
      </c>
      <c r="N1452" s="21" t="str">
        <f t="shared" si="290"/>
        <v/>
      </c>
      <c r="P1452" s="22"/>
      <c r="Q1452" s="23">
        <v>1448</v>
      </c>
      <c r="R1452" s="23" t="str">
        <f>IF($C$3="Live Paste",IF($P1452="","",$P1452&amp;""),IF($AD$3="","",INDEX('Extraction History'!$A$3:$DT$9102,$Q1452,$AD$3)&amp;""))</f>
        <v/>
      </c>
      <c r="S1452" s="23">
        <f t="shared" si="297"/>
        <v>8685</v>
      </c>
      <c r="T1452" s="23" t="str">
        <f t="shared" si="291"/>
        <v/>
      </c>
      <c r="U1452" s="23" t="str">
        <f t="shared" si="292"/>
        <v/>
      </c>
      <c r="V1452" s="24" t="str">
        <f t="shared" si="293"/>
        <v/>
      </c>
      <c r="W1452" s="23">
        <f t="shared" si="298"/>
        <v>8686</v>
      </c>
      <c r="X1452" s="23" t="str">
        <f t="shared" si="294"/>
        <v/>
      </c>
      <c r="Y1452" s="23" t="str">
        <f t="shared" si="295"/>
        <v/>
      </c>
      <c r="Z1452" s="23" t="str">
        <f t="shared" si="296"/>
        <v/>
      </c>
      <c r="AA1452" s="25" t="str">
        <f>IF($U1452="","",IF(COUNTIF(HC!$C:$C,$U1452)&gt;0,"Y",IF(COUNTIF($U$5:$U1452,$U1452)=1,"N","dup")))</f>
        <v/>
      </c>
    </row>
    <row r="1453" spans="1:27" x14ac:dyDescent="0.3">
      <c r="A1453" s="19" t="str">
        <f>IF(INDEX('Agents Shift'!$B:$B,ROW())="","",INDEX('Agents Shift'!$B:$B,ROW()))</f>
        <v/>
      </c>
      <c r="B1453" s="20" t="str">
        <f>IF($A1453="","",_xlfn.XLOOKUP($A1453,HC!$A:$A,HC!$B:$B,""))</f>
        <v/>
      </c>
      <c r="C1453" s="19" t="str">
        <f>IF($A1453="","",_xlfn.XLOOKUP($A1453,HC!$A:$A,HC!$E:$E,""))</f>
        <v/>
      </c>
      <c r="D1453" s="20" t="str">
        <f>IF($A1453="","",_xlfn.XLOOKUP($A1453,HC!$A:$A,HC!$D:$D,""))</f>
        <v/>
      </c>
      <c r="E1453" s="68" t="str">
        <f>IF(OR($A1453="",$AE$3=""),"",IFERROR(IF(ISBLANK(INDEX('Agents Shift'!$F:$S,MATCH($A1453,'Agents Shift'!$B:$B,0),$AE$3)),"",INDEX('Agents Shift'!$F:$S,MATCH($A1453,'Agents Shift'!$B:$B,0),$AE$3)),""))</f>
        <v/>
      </c>
      <c r="F1453" s="68" t="str">
        <f>IF(OR($A1453="",$AE$3=""),"",IFERROR(IF(ISBLANK(INDEX('Agents Shift'!$F:$S,MATCH($A1453,'Agents Shift'!$B:$B,0),$AE$3+1)),"",INDEX('Agents Shift'!$F:$S,MATCH($A1453,'Agents Shift'!$B:$B,0),$AE$3+1)),""))</f>
        <v/>
      </c>
      <c r="G1453" s="20" t="str">
        <f>IF($A1453="","",_xlfn.XLOOKUP($A1453,HC!$A:$A,HC!$C:$C,""))</f>
        <v/>
      </c>
      <c r="H1453" s="20" t="str">
        <f t="shared" si="286"/>
        <v/>
      </c>
      <c r="I1453" s="19" t="str">
        <f t="shared" si="287"/>
        <v/>
      </c>
      <c r="J1453" s="19" t="str">
        <f>IF(OR($A1453="",$H1453=""),"",IF($H1453="Not in Web Tool","Unmatched",_xlfn.XLOOKUP($H1453,'RAW Data'!$E:$E,'RAW Data'!$F:$F,"Unmapped")))</f>
        <v/>
      </c>
      <c r="K1453" s="19" t="str">
        <f t="shared" si="288"/>
        <v/>
      </c>
      <c r="M1453" s="21" t="str">
        <f t="shared" si="289"/>
        <v/>
      </c>
      <c r="N1453" s="21" t="str">
        <f t="shared" si="290"/>
        <v/>
      </c>
      <c r="P1453" s="22"/>
      <c r="Q1453" s="23">
        <v>1449</v>
      </c>
      <c r="R1453" s="23" t="str">
        <f>IF($C$3="Live Paste",IF($P1453="","",$P1453&amp;""),IF($AD$3="","",INDEX('Extraction History'!$A$3:$DT$9102,$Q1453,$AD$3)&amp;""))</f>
        <v/>
      </c>
      <c r="S1453" s="23">
        <f t="shared" si="297"/>
        <v>8691</v>
      </c>
      <c r="T1453" s="23" t="str">
        <f t="shared" si="291"/>
        <v/>
      </c>
      <c r="U1453" s="23" t="str">
        <f t="shared" si="292"/>
        <v/>
      </c>
      <c r="V1453" s="24" t="str">
        <f t="shared" si="293"/>
        <v/>
      </c>
      <c r="W1453" s="23">
        <f t="shared" si="298"/>
        <v>8692</v>
      </c>
      <c r="X1453" s="23" t="str">
        <f t="shared" si="294"/>
        <v/>
      </c>
      <c r="Y1453" s="23" t="str">
        <f t="shared" si="295"/>
        <v/>
      </c>
      <c r="Z1453" s="23" t="str">
        <f t="shared" si="296"/>
        <v/>
      </c>
      <c r="AA1453" s="25" t="str">
        <f>IF($U1453="","",IF(COUNTIF(HC!$C:$C,$U1453)&gt;0,"Y",IF(COUNTIF($U$5:$U1453,$U1453)=1,"N","dup")))</f>
        <v/>
      </c>
    </row>
    <row r="1454" spans="1:27" x14ac:dyDescent="0.3">
      <c r="A1454" s="19" t="str">
        <f>IF(INDEX('Agents Shift'!$B:$B,ROW())="","",INDEX('Agents Shift'!$B:$B,ROW()))</f>
        <v/>
      </c>
      <c r="B1454" s="20" t="str">
        <f>IF($A1454="","",_xlfn.XLOOKUP($A1454,HC!$A:$A,HC!$B:$B,""))</f>
        <v/>
      </c>
      <c r="C1454" s="19" t="str">
        <f>IF($A1454="","",_xlfn.XLOOKUP($A1454,HC!$A:$A,HC!$E:$E,""))</f>
        <v/>
      </c>
      <c r="D1454" s="20" t="str">
        <f>IF($A1454="","",_xlfn.XLOOKUP($A1454,HC!$A:$A,HC!$D:$D,""))</f>
        <v/>
      </c>
      <c r="E1454" s="68" t="str">
        <f>IF(OR($A1454="",$AE$3=""),"",IFERROR(IF(ISBLANK(INDEX('Agents Shift'!$F:$S,MATCH($A1454,'Agents Shift'!$B:$B,0),$AE$3)),"",INDEX('Agents Shift'!$F:$S,MATCH($A1454,'Agents Shift'!$B:$B,0),$AE$3)),""))</f>
        <v/>
      </c>
      <c r="F1454" s="68" t="str">
        <f>IF(OR($A1454="",$AE$3=""),"",IFERROR(IF(ISBLANK(INDEX('Agents Shift'!$F:$S,MATCH($A1454,'Agents Shift'!$B:$B,0),$AE$3+1)),"",INDEX('Agents Shift'!$F:$S,MATCH($A1454,'Agents Shift'!$B:$B,0),$AE$3+1)),""))</f>
        <v/>
      </c>
      <c r="G1454" s="20" t="str">
        <f>IF($A1454="","",_xlfn.XLOOKUP($A1454,HC!$A:$A,HC!$C:$C,""))</f>
        <v/>
      </c>
      <c r="H1454" s="20" t="str">
        <f t="shared" si="286"/>
        <v/>
      </c>
      <c r="I1454" s="19" t="str">
        <f t="shared" si="287"/>
        <v/>
      </c>
      <c r="J1454" s="19" t="str">
        <f>IF(OR($A1454="",$H1454=""),"",IF($H1454="Not in Web Tool","Unmatched",_xlfn.XLOOKUP($H1454,'RAW Data'!$E:$E,'RAW Data'!$F:$F,"Unmapped")))</f>
        <v/>
      </c>
      <c r="K1454" s="19" t="str">
        <f t="shared" si="288"/>
        <v/>
      </c>
      <c r="M1454" s="21" t="str">
        <f t="shared" si="289"/>
        <v/>
      </c>
      <c r="N1454" s="21" t="str">
        <f t="shared" si="290"/>
        <v/>
      </c>
      <c r="P1454" s="22"/>
      <c r="Q1454" s="23">
        <v>1450</v>
      </c>
      <c r="R1454" s="23" t="str">
        <f>IF($C$3="Live Paste",IF($P1454="","",$P1454&amp;""),IF($AD$3="","",INDEX('Extraction History'!$A$3:$DT$9102,$Q1454,$AD$3)&amp;""))</f>
        <v/>
      </c>
      <c r="S1454" s="23">
        <f t="shared" si="297"/>
        <v>8697</v>
      </c>
      <c r="T1454" s="23" t="str">
        <f t="shared" si="291"/>
        <v/>
      </c>
      <c r="U1454" s="23" t="str">
        <f t="shared" si="292"/>
        <v/>
      </c>
      <c r="V1454" s="24" t="str">
        <f t="shared" si="293"/>
        <v/>
      </c>
      <c r="W1454" s="23">
        <f t="shared" si="298"/>
        <v>8698</v>
      </c>
      <c r="X1454" s="23" t="str">
        <f t="shared" si="294"/>
        <v/>
      </c>
      <c r="Y1454" s="23" t="str">
        <f t="shared" si="295"/>
        <v/>
      </c>
      <c r="Z1454" s="23" t="str">
        <f t="shared" si="296"/>
        <v/>
      </c>
      <c r="AA1454" s="25" t="str">
        <f>IF($U1454="","",IF(COUNTIF(HC!$C:$C,$U1454)&gt;0,"Y",IF(COUNTIF($U$5:$U1454,$U1454)=1,"N","dup")))</f>
        <v/>
      </c>
    </row>
    <row r="1455" spans="1:27" x14ac:dyDescent="0.3">
      <c r="A1455" s="19" t="str">
        <f>IF(INDEX('Agents Shift'!$B:$B,ROW())="","",INDEX('Agents Shift'!$B:$B,ROW()))</f>
        <v/>
      </c>
      <c r="B1455" s="20" t="str">
        <f>IF($A1455="","",_xlfn.XLOOKUP($A1455,HC!$A:$A,HC!$B:$B,""))</f>
        <v/>
      </c>
      <c r="C1455" s="19" t="str">
        <f>IF($A1455="","",_xlfn.XLOOKUP($A1455,HC!$A:$A,HC!$E:$E,""))</f>
        <v/>
      </c>
      <c r="D1455" s="20" t="str">
        <f>IF($A1455="","",_xlfn.XLOOKUP($A1455,HC!$A:$A,HC!$D:$D,""))</f>
        <v/>
      </c>
      <c r="E1455" s="68" t="str">
        <f>IF(OR($A1455="",$AE$3=""),"",IFERROR(IF(ISBLANK(INDEX('Agents Shift'!$F:$S,MATCH($A1455,'Agents Shift'!$B:$B,0),$AE$3)),"",INDEX('Agents Shift'!$F:$S,MATCH($A1455,'Agents Shift'!$B:$B,0),$AE$3)),""))</f>
        <v/>
      </c>
      <c r="F1455" s="68" t="str">
        <f>IF(OR($A1455="",$AE$3=""),"",IFERROR(IF(ISBLANK(INDEX('Agents Shift'!$F:$S,MATCH($A1455,'Agents Shift'!$B:$B,0),$AE$3+1)),"",INDEX('Agents Shift'!$F:$S,MATCH($A1455,'Agents Shift'!$B:$B,0),$AE$3+1)),""))</f>
        <v/>
      </c>
      <c r="G1455" s="20" t="str">
        <f>IF($A1455="","",_xlfn.XLOOKUP($A1455,HC!$A:$A,HC!$C:$C,""))</f>
        <v/>
      </c>
      <c r="H1455" s="20" t="str">
        <f t="shared" si="286"/>
        <v/>
      </c>
      <c r="I1455" s="19" t="str">
        <f t="shared" si="287"/>
        <v/>
      </c>
      <c r="J1455" s="19" t="str">
        <f>IF(OR($A1455="",$H1455=""),"",IF($H1455="Not in Web Tool","Unmatched",_xlfn.XLOOKUP($H1455,'RAW Data'!$E:$E,'RAW Data'!$F:$F,"Unmapped")))</f>
        <v/>
      </c>
      <c r="K1455" s="19" t="str">
        <f t="shared" si="288"/>
        <v/>
      </c>
      <c r="M1455" s="21" t="str">
        <f t="shared" si="289"/>
        <v/>
      </c>
      <c r="N1455" s="21" t="str">
        <f t="shared" si="290"/>
        <v/>
      </c>
      <c r="P1455" s="22"/>
      <c r="Q1455" s="23">
        <v>1451</v>
      </c>
      <c r="R1455" s="23" t="str">
        <f>IF($C$3="Live Paste",IF($P1455="","",$P1455&amp;""),IF($AD$3="","",INDEX('Extraction History'!$A$3:$DT$9102,$Q1455,$AD$3)&amp;""))</f>
        <v/>
      </c>
      <c r="S1455" s="23">
        <f t="shared" si="297"/>
        <v>8703</v>
      </c>
      <c r="T1455" s="23" t="str">
        <f t="shared" si="291"/>
        <v/>
      </c>
      <c r="U1455" s="23" t="str">
        <f t="shared" si="292"/>
        <v/>
      </c>
      <c r="V1455" s="24" t="str">
        <f t="shared" si="293"/>
        <v/>
      </c>
      <c r="W1455" s="23">
        <f t="shared" si="298"/>
        <v>8704</v>
      </c>
      <c r="X1455" s="23" t="str">
        <f t="shared" si="294"/>
        <v/>
      </c>
      <c r="Y1455" s="23" t="str">
        <f t="shared" si="295"/>
        <v/>
      </c>
      <c r="Z1455" s="23" t="str">
        <f t="shared" si="296"/>
        <v/>
      </c>
      <c r="AA1455" s="25" t="str">
        <f>IF($U1455="","",IF(COUNTIF(HC!$C:$C,$U1455)&gt;0,"Y",IF(COUNTIF($U$5:$U1455,$U1455)=1,"N","dup")))</f>
        <v/>
      </c>
    </row>
    <row r="1456" spans="1:27" x14ac:dyDescent="0.3">
      <c r="A1456" s="19" t="str">
        <f>IF(INDEX('Agents Shift'!$B:$B,ROW())="","",INDEX('Agents Shift'!$B:$B,ROW()))</f>
        <v/>
      </c>
      <c r="B1456" s="20" t="str">
        <f>IF($A1456="","",_xlfn.XLOOKUP($A1456,HC!$A:$A,HC!$B:$B,""))</f>
        <v/>
      </c>
      <c r="C1456" s="19" t="str">
        <f>IF($A1456="","",_xlfn.XLOOKUP($A1456,HC!$A:$A,HC!$E:$E,""))</f>
        <v/>
      </c>
      <c r="D1456" s="20" t="str">
        <f>IF($A1456="","",_xlfn.XLOOKUP($A1456,HC!$A:$A,HC!$D:$D,""))</f>
        <v/>
      </c>
      <c r="E1456" s="68" t="str">
        <f>IF(OR($A1456="",$AE$3=""),"",IFERROR(IF(ISBLANK(INDEX('Agents Shift'!$F:$S,MATCH($A1456,'Agents Shift'!$B:$B,0),$AE$3)),"",INDEX('Agents Shift'!$F:$S,MATCH($A1456,'Agents Shift'!$B:$B,0),$AE$3)),""))</f>
        <v/>
      </c>
      <c r="F1456" s="68" t="str">
        <f>IF(OR($A1456="",$AE$3=""),"",IFERROR(IF(ISBLANK(INDEX('Agents Shift'!$F:$S,MATCH($A1456,'Agents Shift'!$B:$B,0),$AE$3+1)),"",INDEX('Agents Shift'!$F:$S,MATCH($A1456,'Agents Shift'!$B:$B,0),$AE$3+1)),""))</f>
        <v/>
      </c>
      <c r="G1456" s="20" t="str">
        <f>IF($A1456="","",_xlfn.XLOOKUP($A1456,HC!$A:$A,HC!$C:$C,""))</f>
        <v/>
      </c>
      <c r="H1456" s="20" t="str">
        <f t="shared" si="286"/>
        <v/>
      </c>
      <c r="I1456" s="19" t="str">
        <f t="shared" si="287"/>
        <v/>
      </c>
      <c r="J1456" s="19" t="str">
        <f>IF(OR($A1456="",$H1456=""),"",IF($H1456="Not in Web Tool","Unmatched",_xlfn.XLOOKUP($H1456,'RAW Data'!$E:$E,'RAW Data'!$F:$F,"Unmapped")))</f>
        <v/>
      </c>
      <c r="K1456" s="19" t="str">
        <f t="shared" si="288"/>
        <v/>
      </c>
      <c r="M1456" s="21" t="str">
        <f t="shared" si="289"/>
        <v/>
      </c>
      <c r="N1456" s="21" t="str">
        <f t="shared" si="290"/>
        <v/>
      </c>
      <c r="P1456" s="22"/>
      <c r="Q1456" s="23">
        <v>1452</v>
      </c>
      <c r="R1456" s="23" t="str">
        <f>IF($C$3="Live Paste",IF($P1456="","",$P1456&amp;""),IF($AD$3="","",INDEX('Extraction History'!$A$3:$DT$9102,$Q1456,$AD$3)&amp;""))</f>
        <v/>
      </c>
      <c r="S1456" s="23">
        <f t="shared" si="297"/>
        <v>8709</v>
      </c>
      <c r="T1456" s="23" t="str">
        <f t="shared" si="291"/>
        <v/>
      </c>
      <c r="U1456" s="23" t="str">
        <f t="shared" si="292"/>
        <v/>
      </c>
      <c r="V1456" s="24" t="str">
        <f t="shared" si="293"/>
        <v/>
      </c>
      <c r="W1456" s="23">
        <f t="shared" si="298"/>
        <v>8710</v>
      </c>
      <c r="X1456" s="23" t="str">
        <f t="shared" si="294"/>
        <v/>
      </c>
      <c r="Y1456" s="23" t="str">
        <f t="shared" si="295"/>
        <v/>
      </c>
      <c r="Z1456" s="23" t="str">
        <f t="shared" si="296"/>
        <v/>
      </c>
      <c r="AA1456" s="25" t="str">
        <f>IF($U1456="","",IF(COUNTIF(HC!$C:$C,$U1456)&gt;0,"Y",IF(COUNTIF($U$5:$U1456,$U1456)=1,"N","dup")))</f>
        <v/>
      </c>
    </row>
    <row r="1457" spans="1:27" x14ac:dyDescent="0.3">
      <c r="A1457" s="19" t="str">
        <f>IF(INDEX('Agents Shift'!$B:$B,ROW())="","",INDEX('Agents Shift'!$B:$B,ROW()))</f>
        <v/>
      </c>
      <c r="B1457" s="20" t="str">
        <f>IF($A1457="","",_xlfn.XLOOKUP($A1457,HC!$A:$A,HC!$B:$B,""))</f>
        <v/>
      </c>
      <c r="C1457" s="19" t="str">
        <f>IF($A1457="","",_xlfn.XLOOKUP($A1457,HC!$A:$A,HC!$E:$E,""))</f>
        <v/>
      </c>
      <c r="D1457" s="20" t="str">
        <f>IF($A1457="","",_xlfn.XLOOKUP($A1457,HC!$A:$A,HC!$D:$D,""))</f>
        <v/>
      </c>
      <c r="E1457" s="68" t="str">
        <f>IF(OR($A1457="",$AE$3=""),"",IFERROR(IF(ISBLANK(INDEX('Agents Shift'!$F:$S,MATCH($A1457,'Agents Shift'!$B:$B,0),$AE$3)),"",INDEX('Agents Shift'!$F:$S,MATCH($A1457,'Agents Shift'!$B:$B,0),$AE$3)),""))</f>
        <v/>
      </c>
      <c r="F1457" s="68" t="str">
        <f>IF(OR($A1457="",$AE$3=""),"",IFERROR(IF(ISBLANK(INDEX('Agents Shift'!$F:$S,MATCH($A1457,'Agents Shift'!$B:$B,0),$AE$3+1)),"",INDEX('Agents Shift'!$F:$S,MATCH($A1457,'Agents Shift'!$B:$B,0),$AE$3+1)),""))</f>
        <v/>
      </c>
      <c r="G1457" s="20" t="str">
        <f>IF($A1457="","",_xlfn.XLOOKUP($A1457,HC!$A:$A,HC!$C:$C,""))</f>
        <v/>
      </c>
      <c r="H1457" s="20" t="str">
        <f t="shared" si="286"/>
        <v/>
      </c>
      <c r="I1457" s="19" t="str">
        <f t="shared" si="287"/>
        <v/>
      </c>
      <c r="J1457" s="19" t="str">
        <f>IF(OR($A1457="",$H1457=""),"",IF($H1457="Not in Web Tool","Unmatched",_xlfn.XLOOKUP($H1457,'RAW Data'!$E:$E,'RAW Data'!$F:$F,"Unmapped")))</f>
        <v/>
      </c>
      <c r="K1457" s="19" t="str">
        <f t="shared" si="288"/>
        <v/>
      </c>
      <c r="M1457" s="21" t="str">
        <f t="shared" si="289"/>
        <v/>
      </c>
      <c r="N1457" s="21" t="str">
        <f t="shared" si="290"/>
        <v/>
      </c>
      <c r="P1457" s="22"/>
      <c r="Q1457" s="23">
        <v>1453</v>
      </c>
      <c r="R1457" s="23" t="str">
        <f>IF($C$3="Live Paste",IF($P1457="","",$P1457&amp;""),IF($AD$3="","",INDEX('Extraction History'!$A$3:$DT$9102,$Q1457,$AD$3)&amp;""))</f>
        <v/>
      </c>
      <c r="S1457" s="23">
        <f t="shared" si="297"/>
        <v>8715</v>
      </c>
      <c r="T1457" s="23" t="str">
        <f t="shared" si="291"/>
        <v/>
      </c>
      <c r="U1457" s="23" t="str">
        <f t="shared" si="292"/>
        <v/>
      </c>
      <c r="V1457" s="24" t="str">
        <f t="shared" si="293"/>
        <v/>
      </c>
      <c r="W1457" s="23">
        <f t="shared" si="298"/>
        <v>8716</v>
      </c>
      <c r="X1457" s="23" t="str">
        <f t="shared" si="294"/>
        <v/>
      </c>
      <c r="Y1457" s="23" t="str">
        <f t="shared" si="295"/>
        <v/>
      </c>
      <c r="Z1457" s="23" t="str">
        <f t="shared" si="296"/>
        <v/>
      </c>
      <c r="AA1457" s="25" t="str">
        <f>IF($U1457="","",IF(COUNTIF(HC!$C:$C,$U1457)&gt;0,"Y",IF(COUNTIF($U$5:$U1457,$U1457)=1,"N","dup")))</f>
        <v/>
      </c>
    </row>
    <row r="1458" spans="1:27" x14ac:dyDescent="0.3">
      <c r="A1458" s="19" t="str">
        <f>IF(INDEX('Agents Shift'!$B:$B,ROW())="","",INDEX('Agents Shift'!$B:$B,ROW()))</f>
        <v/>
      </c>
      <c r="B1458" s="20" t="str">
        <f>IF($A1458="","",_xlfn.XLOOKUP($A1458,HC!$A:$A,HC!$B:$B,""))</f>
        <v/>
      </c>
      <c r="C1458" s="19" t="str">
        <f>IF($A1458="","",_xlfn.XLOOKUP($A1458,HC!$A:$A,HC!$E:$E,""))</f>
        <v/>
      </c>
      <c r="D1458" s="20" t="str">
        <f>IF($A1458="","",_xlfn.XLOOKUP($A1458,HC!$A:$A,HC!$D:$D,""))</f>
        <v/>
      </c>
      <c r="E1458" s="68" t="str">
        <f>IF(OR($A1458="",$AE$3=""),"",IFERROR(IF(ISBLANK(INDEX('Agents Shift'!$F:$S,MATCH($A1458,'Agents Shift'!$B:$B,0),$AE$3)),"",INDEX('Agents Shift'!$F:$S,MATCH($A1458,'Agents Shift'!$B:$B,0),$AE$3)),""))</f>
        <v/>
      </c>
      <c r="F1458" s="68" t="str">
        <f>IF(OR($A1458="",$AE$3=""),"",IFERROR(IF(ISBLANK(INDEX('Agents Shift'!$F:$S,MATCH($A1458,'Agents Shift'!$B:$B,0),$AE$3+1)),"",INDEX('Agents Shift'!$F:$S,MATCH($A1458,'Agents Shift'!$B:$B,0),$AE$3+1)),""))</f>
        <v/>
      </c>
      <c r="G1458" s="20" t="str">
        <f>IF($A1458="","",_xlfn.XLOOKUP($A1458,HC!$A:$A,HC!$C:$C,""))</f>
        <v/>
      </c>
      <c r="H1458" s="20" t="str">
        <f t="shared" si="286"/>
        <v/>
      </c>
      <c r="I1458" s="19" t="str">
        <f t="shared" si="287"/>
        <v/>
      </c>
      <c r="J1458" s="19" t="str">
        <f>IF(OR($A1458="",$H1458=""),"",IF($H1458="Not in Web Tool","Unmatched",_xlfn.XLOOKUP($H1458,'RAW Data'!$E:$E,'RAW Data'!$F:$F,"Unmapped")))</f>
        <v/>
      </c>
      <c r="K1458" s="19" t="str">
        <f t="shared" si="288"/>
        <v/>
      </c>
      <c r="M1458" s="21" t="str">
        <f t="shared" si="289"/>
        <v/>
      </c>
      <c r="N1458" s="21" t="str">
        <f t="shared" si="290"/>
        <v/>
      </c>
      <c r="P1458" s="22"/>
      <c r="Q1458" s="23">
        <v>1454</v>
      </c>
      <c r="R1458" s="23" t="str">
        <f>IF($C$3="Live Paste",IF($P1458="","",$P1458&amp;""),IF($AD$3="","",INDEX('Extraction History'!$A$3:$DT$9102,$Q1458,$AD$3)&amp;""))</f>
        <v/>
      </c>
      <c r="S1458" s="23">
        <f t="shared" si="297"/>
        <v>8721</v>
      </c>
      <c r="T1458" s="23" t="str">
        <f t="shared" si="291"/>
        <v/>
      </c>
      <c r="U1458" s="23" t="str">
        <f t="shared" si="292"/>
        <v/>
      </c>
      <c r="V1458" s="24" t="str">
        <f t="shared" si="293"/>
        <v/>
      </c>
      <c r="W1458" s="23">
        <f t="shared" si="298"/>
        <v>8722</v>
      </c>
      <c r="X1458" s="23" t="str">
        <f t="shared" si="294"/>
        <v/>
      </c>
      <c r="Y1458" s="23" t="str">
        <f t="shared" si="295"/>
        <v/>
      </c>
      <c r="Z1458" s="23" t="str">
        <f t="shared" si="296"/>
        <v/>
      </c>
      <c r="AA1458" s="25" t="str">
        <f>IF($U1458="","",IF(COUNTIF(HC!$C:$C,$U1458)&gt;0,"Y",IF(COUNTIF($U$5:$U1458,$U1458)=1,"N","dup")))</f>
        <v/>
      </c>
    </row>
    <row r="1459" spans="1:27" x14ac:dyDescent="0.3">
      <c r="A1459" s="19" t="str">
        <f>IF(INDEX('Agents Shift'!$B:$B,ROW())="","",INDEX('Agents Shift'!$B:$B,ROW()))</f>
        <v/>
      </c>
      <c r="B1459" s="20" t="str">
        <f>IF($A1459="","",_xlfn.XLOOKUP($A1459,HC!$A:$A,HC!$B:$B,""))</f>
        <v/>
      </c>
      <c r="C1459" s="19" t="str">
        <f>IF($A1459="","",_xlfn.XLOOKUP($A1459,HC!$A:$A,HC!$E:$E,""))</f>
        <v/>
      </c>
      <c r="D1459" s="20" t="str">
        <f>IF($A1459="","",_xlfn.XLOOKUP($A1459,HC!$A:$A,HC!$D:$D,""))</f>
        <v/>
      </c>
      <c r="E1459" s="68" t="str">
        <f>IF(OR($A1459="",$AE$3=""),"",IFERROR(IF(ISBLANK(INDEX('Agents Shift'!$F:$S,MATCH($A1459,'Agents Shift'!$B:$B,0),$AE$3)),"",INDEX('Agents Shift'!$F:$S,MATCH($A1459,'Agents Shift'!$B:$B,0),$AE$3)),""))</f>
        <v/>
      </c>
      <c r="F1459" s="68" t="str">
        <f>IF(OR($A1459="",$AE$3=""),"",IFERROR(IF(ISBLANK(INDEX('Agents Shift'!$F:$S,MATCH($A1459,'Agents Shift'!$B:$B,0),$AE$3+1)),"",INDEX('Agents Shift'!$F:$S,MATCH($A1459,'Agents Shift'!$B:$B,0),$AE$3+1)),""))</f>
        <v/>
      </c>
      <c r="G1459" s="20" t="str">
        <f>IF($A1459="","",_xlfn.XLOOKUP($A1459,HC!$A:$A,HC!$C:$C,""))</f>
        <v/>
      </c>
      <c r="H1459" s="20" t="str">
        <f t="shared" si="286"/>
        <v/>
      </c>
      <c r="I1459" s="19" t="str">
        <f t="shared" si="287"/>
        <v/>
      </c>
      <c r="J1459" s="19" t="str">
        <f>IF(OR($A1459="",$H1459=""),"",IF($H1459="Not in Web Tool","Unmatched",_xlfn.XLOOKUP($H1459,'RAW Data'!$E:$E,'RAW Data'!$F:$F,"Unmapped")))</f>
        <v/>
      </c>
      <c r="K1459" s="19" t="str">
        <f t="shared" si="288"/>
        <v/>
      </c>
      <c r="M1459" s="21" t="str">
        <f t="shared" si="289"/>
        <v/>
      </c>
      <c r="N1459" s="21" t="str">
        <f t="shared" si="290"/>
        <v/>
      </c>
      <c r="P1459" s="22"/>
      <c r="Q1459" s="23">
        <v>1455</v>
      </c>
      <c r="R1459" s="23" t="str">
        <f>IF($C$3="Live Paste",IF($P1459="","",$P1459&amp;""),IF($AD$3="","",INDEX('Extraction History'!$A$3:$DT$9102,$Q1459,$AD$3)&amp;""))</f>
        <v/>
      </c>
      <c r="S1459" s="23">
        <f t="shared" si="297"/>
        <v>8727</v>
      </c>
      <c r="T1459" s="23" t="str">
        <f t="shared" si="291"/>
        <v/>
      </c>
      <c r="U1459" s="23" t="str">
        <f t="shared" si="292"/>
        <v/>
      </c>
      <c r="V1459" s="24" t="str">
        <f t="shared" si="293"/>
        <v/>
      </c>
      <c r="W1459" s="23">
        <f t="shared" si="298"/>
        <v>8728</v>
      </c>
      <c r="X1459" s="23" t="str">
        <f t="shared" si="294"/>
        <v/>
      </c>
      <c r="Y1459" s="23" t="str">
        <f t="shared" si="295"/>
        <v/>
      </c>
      <c r="Z1459" s="23" t="str">
        <f t="shared" si="296"/>
        <v/>
      </c>
      <c r="AA1459" s="25" t="str">
        <f>IF($U1459="","",IF(COUNTIF(HC!$C:$C,$U1459)&gt;0,"Y",IF(COUNTIF($U$5:$U1459,$U1459)=1,"N","dup")))</f>
        <v/>
      </c>
    </row>
    <row r="1460" spans="1:27" x14ac:dyDescent="0.3">
      <c r="A1460" s="19" t="str">
        <f>IF(INDEX('Agents Shift'!$B:$B,ROW())="","",INDEX('Agents Shift'!$B:$B,ROW()))</f>
        <v/>
      </c>
      <c r="B1460" s="20" t="str">
        <f>IF($A1460="","",_xlfn.XLOOKUP($A1460,HC!$A:$A,HC!$B:$B,""))</f>
        <v/>
      </c>
      <c r="C1460" s="19" t="str">
        <f>IF($A1460="","",_xlfn.XLOOKUP($A1460,HC!$A:$A,HC!$E:$E,""))</f>
        <v/>
      </c>
      <c r="D1460" s="20" t="str">
        <f>IF($A1460="","",_xlfn.XLOOKUP($A1460,HC!$A:$A,HC!$D:$D,""))</f>
        <v/>
      </c>
      <c r="E1460" s="68" t="str">
        <f>IF(OR($A1460="",$AE$3=""),"",IFERROR(IF(ISBLANK(INDEX('Agents Shift'!$F:$S,MATCH($A1460,'Agents Shift'!$B:$B,0),$AE$3)),"",INDEX('Agents Shift'!$F:$S,MATCH($A1460,'Agents Shift'!$B:$B,0),$AE$3)),""))</f>
        <v/>
      </c>
      <c r="F1460" s="68" t="str">
        <f>IF(OR($A1460="",$AE$3=""),"",IFERROR(IF(ISBLANK(INDEX('Agents Shift'!$F:$S,MATCH($A1460,'Agents Shift'!$B:$B,0),$AE$3+1)),"",INDEX('Agents Shift'!$F:$S,MATCH($A1460,'Agents Shift'!$B:$B,0),$AE$3+1)),""))</f>
        <v/>
      </c>
      <c r="G1460" s="20" t="str">
        <f>IF($A1460="","",_xlfn.XLOOKUP($A1460,HC!$A:$A,HC!$C:$C,""))</f>
        <v/>
      </c>
      <c r="H1460" s="20" t="str">
        <f t="shared" si="286"/>
        <v/>
      </c>
      <c r="I1460" s="19" t="str">
        <f t="shared" si="287"/>
        <v/>
      </c>
      <c r="J1460" s="19" t="str">
        <f>IF(OR($A1460="",$H1460=""),"",IF($H1460="Not in Web Tool","Unmatched",_xlfn.XLOOKUP($H1460,'RAW Data'!$E:$E,'RAW Data'!$F:$F,"Unmapped")))</f>
        <v/>
      </c>
      <c r="K1460" s="19" t="str">
        <f t="shared" si="288"/>
        <v/>
      </c>
      <c r="M1460" s="21" t="str">
        <f t="shared" si="289"/>
        <v/>
      </c>
      <c r="N1460" s="21" t="str">
        <f t="shared" si="290"/>
        <v/>
      </c>
      <c r="P1460" s="22"/>
      <c r="Q1460" s="23">
        <v>1456</v>
      </c>
      <c r="R1460" s="23" t="str">
        <f>IF($C$3="Live Paste",IF($P1460="","",$P1460&amp;""),IF($AD$3="","",INDEX('Extraction History'!$A$3:$DT$9102,$Q1460,$AD$3)&amp;""))</f>
        <v/>
      </c>
      <c r="S1460" s="23">
        <f t="shared" si="297"/>
        <v>8733</v>
      </c>
      <c r="T1460" s="23" t="str">
        <f t="shared" si="291"/>
        <v/>
      </c>
      <c r="U1460" s="23" t="str">
        <f t="shared" si="292"/>
        <v/>
      </c>
      <c r="V1460" s="24" t="str">
        <f t="shared" si="293"/>
        <v/>
      </c>
      <c r="W1460" s="23">
        <f t="shared" si="298"/>
        <v>8734</v>
      </c>
      <c r="X1460" s="23" t="str">
        <f t="shared" si="294"/>
        <v/>
      </c>
      <c r="Y1460" s="23" t="str">
        <f t="shared" si="295"/>
        <v/>
      </c>
      <c r="Z1460" s="23" t="str">
        <f t="shared" si="296"/>
        <v/>
      </c>
      <c r="AA1460" s="25" t="str">
        <f>IF($U1460="","",IF(COUNTIF(HC!$C:$C,$U1460)&gt;0,"Y",IF(COUNTIF($U$5:$U1460,$U1460)=1,"N","dup")))</f>
        <v/>
      </c>
    </row>
    <row r="1461" spans="1:27" x14ac:dyDescent="0.3">
      <c r="A1461" s="19" t="str">
        <f>IF(INDEX('Agents Shift'!$B:$B,ROW())="","",INDEX('Agents Shift'!$B:$B,ROW()))</f>
        <v/>
      </c>
      <c r="B1461" s="20" t="str">
        <f>IF($A1461="","",_xlfn.XLOOKUP($A1461,HC!$A:$A,HC!$B:$B,""))</f>
        <v/>
      </c>
      <c r="C1461" s="19" t="str">
        <f>IF($A1461="","",_xlfn.XLOOKUP($A1461,HC!$A:$A,HC!$E:$E,""))</f>
        <v/>
      </c>
      <c r="D1461" s="20" t="str">
        <f>IF($A1461="","",_xlfn.XLOOKUP($A1461,HC!$A:$A,HC!$D:$D,""))</f>
        <v/>
      </c>
      <c r="E1461" s="68" t="str">
        <f>IF(OR($A1461="",$AE$3=""),"",IFERROR(IF(ISBLANK(INDEX('Agents Shift'!$F:$S,MATCH($A1461,'Agents Shift'!$B:$B,0),$AE$3)),"",INDEX('Agents Shift'!$F:$S,MATCH($A1461,'Agents Shift'!$B:$B,0),$AE$3)),""))</f>
        <v/>
      </c>
      <c r="F1461" s="68" t="str">
        <f>IF(OR($A1461="",$AE$3=""),"",IFERROR(IF(ISBLANK(INDEX('Agents Shift'!$F:$S,MATCH($A1461,'Agents Shift'!$B:$B,0),$AE$3+1)),"",INDEX('Agents Shift'!$F:$S,MATCH($A1461,'Agents Shift'!$B:$B,0),$AE$3+1)),""))</f>
        <v/>
      </c>
      <c r="G1461" s="20" t="str">
        <f>IF($A1461="","",_xlfn.XLOOKUP($A1461,HC!$A:$A,HC!$C:$C,""))</f>
        <v/>
      </c>
      <c r="H1461" s="20" t="str">
        <f t="shared" si="286"/>
        <v/>
      </c>
      <c r="I1461" s="19" t="str">
        <f t="shared" si="287"/>
        <v/>
      </c>
      <c r="J1461" s="19" t="str">
        <f>IF(OR($A1461="",$H1461=""),"",IF($H1461="Not in Web Tool","Unmatched",_xlfn.XLOOKUP($H1461,'RAW Data'!$E:$E,'RAW Data'!$F:$F,"Unmapped")))</f>
        <v/>
      </c>
      <c r="K1461" s="19" t="str">
        <f t="shared" si="288"/>
        <v/>
      </c>
      <c r="M1461" s="21" t="str">
        <f t="shared" si="289"/>
        <v/>
      </c>
      <c r="N1461" s="21" t="str">
        <f t="shared" si="290"/>
        <v/>
      </c>
      <c r="P1461" s="22"/>
      <c r="Q1461" s="23">
        <v>1457</v>
      </c>
      <c r="R1461" s="23" t="str">
        <f>IF($C$3="Live Paste",IF($P1461="","",$P1461&amp;""),IF($AD$3="","",INDEX('Extraction History'!$A$3:$DT$9102,$Q1461,$AD$3)&amp;""))</f>
        <v/>
      </c>
      <c r="S1461" s="23">
        <f t="shared" si="297"/>
        <v>8739</v>
      </c>
      <c r="T1461" s="23" t="str">
        <f t="shared" si="291"/>
        <v/>
      </c>
      <c r="U1461" s="23" t="str">
        <f t="shared" si="292"/>
        <v/>
      </c>
      <c r="V1461" s="24" t="str">
        <f t="shared" si="293"/>
        <v/>
      </c>
      <c r="W1461" s="23">
        <f t="shared" si="298"/>
        <v>8740</v>
      </c>
      <c r="X1461" s="23" t="str">
        <f t="shared" si="294"/>
        <v/>
      </c>
      <c r="Y1461" s="23" t="str">
        <f t="shared" si="295"/>
        <v/>
      </c>
      <c r="Z1461" s="23" t="str">
        <f t="shared" si="296"/>
        <v/>
      </c>
      <c r="AA1461" s="25" t="str">
        <f>IF($U1461="","",IF(COUNTIF(HC!$C:$C,$U1461)&gt;0,"Y",IF(COUNTIF($U$5:$U1461,$U1461)=1,"N","dup")))</f>
        <v/>
      </c>
    </row>
    <row r="1462" spans="1:27" x14ac:dyDescent="0.3">
      <c r="A1462" s="19" t="str">
        <f>IF(INDEX('Agents Shift'!$B:$B,ROW())="","",INDEX('Agents Shift'!$B:$B,ROW()))</f>
        <v/>
      </c>
      <c r="B1462" s="20" t="str">
        <f>IF($A1462="","",_xlfn.XLOOKUP($A1462,HC!$A:$A,HC!$B:$B,""))</f>
        <v/>
      </c>
      <c r="C1462" s="19" t="str">
        <f>IF($A1462="","",_xlfn.XLOOKUP($A1462,HC!$A:$A,HC!$E:$E,""))</f>
        <v/>
      </c>
      <c r="D1462" s="20" t="str">
        <f>IF($A1462="","",_xlfn.XLOOKUP($A1462,HC!$A:$A,HC!$D:$D,""))</f>
        <v/>
      </c>
      <c r="E1462" s="68" t="str">
        <f>IF(OR($A1462="",$AE$3=""),"",IFERROR(IF(ISBLANK(INDEX('Agents Shift'!$F:$S,MATCH($A1462,'Agents Shift'!$B:$B,0),$AE$3)),"",INDEX('Agents Shift'!$F:$S,MATCH($A1462,'Agents Shift'!$B:$B,0),$AE$3)),""))</f>
        <v/>
      </c>
      <c r="F1462" s="68" t="str">
        <f>IF(OR($A1462="",$AE$3=""),"",IFERROR(IF(ISBLANK(INDEX('Agents Shift'!$F:$S,MATCH($A1462,'Agents Shift'!$B:$B,0),$AE$3+1)),"",INDEX('Agents Shift'!$F:$S,MATCH($A1462,'Agents Shift'!$B:$B,0),$AE$3+1)),""))</f>
        <v/>
      </c>
      <c r="G1462" s="20" t="str">
        <f>IF($A1462="","",_xlfn.XLOOKUP($A1462,HC!$A:$A,HC!$C:$C,""))</f>
        <v/>
      </c>
      <c r="H1462" s="20" t="str">
        <f t="shared" si="286"/>
        <v/>
      </c>
      <c r="I1462" s="19" t="str">
        <f t="shared" si="287"/>
        <v/>
      </c>
      <c r="J1462" s="19" t="str">
        <f>IF(OR($A1462="",$H1462=""),"",IF($H1462="Not in Web Tool","Unmatched",_xlfn.XLOOKUP($H1462,'RAW Data'!$E:$E,'RAW Data'!$F:$F,"Unmapped")))</f>
        <v/>
      </c>
      <c r="K1462" s="19" t="str">
        <f t="shared" si="288"/>
        <v/>
      </c>
      <c r="M1462" s="21" t="str">
        <f t="shared" si="289"/>
        <v/>
      </c>
      <c r="N1462" s="21" t="str">
        <f t="shared" si="290"/>
        <v/>
      </c>
      <c r="P1462" s="22"/>
      <c r="Q1462" s="23">
        <v>1458</v>
      </c>
      <c r="R1462" s="23" t="str">
        <f>IF($C$3="Live Paste",IF($P1462="","",$P1462&amp;""),IF($AD$3="","",INDEX('Extraction History'!$A$3:$DT$9102,$Q1462,$AD$3)&amp;""))</f>
        <v/>
      </c>
      <c r="S1462" s="23">
        <f t="shared" si="297"/>
        <v>8745</v>
      </c>
      <c r="T1462" s="23" t="str">
        <f t="shared" si="291"/>
        <v/>
      </c>
      <c r="U1462" s="23" t="str">
        <f t="shared" si="292"/>
        <v/>
      </c>
      <c r="V1462" s="24" t="str">
        <f t="shared" si="293"/>
        <v/>
      </c>
      <c r="W1462" s="23">
        <f t="shared" si="298"/>
        <v>8746</v>
      </c>
      <c r="X1462" s="23" t="str">
        <f t="shared" si="294"/>
        <v/>
      </c>
      <c r="Y1462" s="23" t="str">
        <f t="shared" si="295"/>
        <v/>
      </c>
      <c r="Z1462" s="23" t="str">
        <f t="shared" si="296"/>
        <v/>
      </c>
      <c r="AA1462" s="25" t="str">
        <f>IF($U1462="","",IF(COUNTIF(HC!$C:$C,$U1462)&gt;0,"Y",IF(COUNTIF($U$5:$U1462,$U1462)=1,"N","dup")))</f>
        <v/>
      </c>
    </row>
    <row r="1463" spans="1:27" x14ac:dyDescent="0.3">
      <c r="A1463" s="19" t="str">
        <f>IF(INDEX('Agents Shift'!$B:$B,ROW())="","",INDEX('Agents Shift'!$B:$B,ROW()))</f>
        <v/>
      </c>
      <c r="B1463" s="20" t="str">
        <f>IF($A1463="","",_xlfn.XLOOKUP($A1463,HC!$A:$A,HC!$B:$B,""))</f>
        <v/>
      </c>
      <c r="C1463" s="19" t="str">
        <f>IF($A1463="","",_xlfn.XLOOKUP($A1463,HC!$A:$A,HC!$E:$E,""))</f>
        <v/>
      </c>
      <c r="D1463" s="20" t="str">
        <f>IF($A1463="","",_xlfn.XLOOKUP($A1463,HC!$A:$A,HC!$D:$D,""))</f>
        <v/>
      </c>
      <c r="E1463" s="68" t="str">
        <f>IF(OR($A1463="",$AE$3=""),"",IFERROR(IF(ISBLANK(INDEX('Agents Shift'!$F:$S,MATCH($A1463,'Agents Shift'!$B:$B,0),$AE$3)),"",INDEX('Agents Shift'!$F:$S,MATCH($A1463,'Agents Shift'!$B:$B,0),$AE$3)),""))</f>
        <v/>
      </c>
      <c r="F1463" s="68" t="str">
        <f>IF(OR($A1463="",$AE$3=""),"",IFERROR(IF(ISBLANK(INDEX('Agents Shift'!$F:$S,MATCH($A1463,'Agents Shift'!$B:$B,0),$AE$3+1)),"",INDEX('Agents Shift'!$F:$S,MATCH($A1463,'Agents Shift'!$B:$B,0),$AE$3+1)),""))</f>
        <v/>
      </c>
      <c r="G1463" s="20" t="str">
        <f>IF($A1463="","",_xlfn.XLOOKUP($A1463,HC!$A:$A,HC!$C:$C,""))</f>
        <v/>
      </c>
      <c r="H1463" s="20" t="str">
        <f t="shared" si="286"/>
        <v/>
      </c>
      <c r="I1463" s="19" t="str">
        <f t="shared" si="287"/>
        <v/>
      </c>
      <c r="J1463" s="19" t="str">
        <f>IF(OR($A1463="",$H1463=""),"",IF($H1463="Not in Web Tool","Unmatched",_xlfn.XLOOKUP($H1463,'RAW Data'!$E:$E,'RAW Data'!$F:$F,"Unmapped")))</f>
        <v/>
      </c>
      <c r="K1463" s="19" t="str">
        <f t="shared" si="288"/>
        <v/>
      </c>
      <c r="M1463" s="21" t="str">
        <f t="shared" si="289"/>
        <v/>
      </c>
      <c r="N1463" s="21" t="str">
        <f t="shared" si="290"/>
        <v/>
      </c>
      <c r="P1463" s="22"/>
      <c r="Q1463" s="23">
        <v>1459</v>
      </c>
      <c r="R1463" s="23" t="str">
        <f>IF($C$3="Live Paste",IF($P1463="","",$P1463&amp;""),IF($AD$3="","",INDEX('Extraction History'!$A$3:$DT$9102,$Q1463,$AD$3)&amp;""))</f>
        <v/>
      </c>
      <c r="S1463" s="23">
        <f t="shared" si="297"/>
        <v>8751</v>
      </c>
      <c r="T1463" s="23" t="str">
        <f t="shared" si="291"/>
        <v/>
      </c>
      <c r="U1463" s="23" t="str">
        <f t="shared" si="292"/>
        <v/>
      </c>
      <c r="V1463" s="24" t="str">
        <f t="shared" si="293"/>
        <v/>
      </c>
      <c r="W1463" s="23">
        <f t="shared" si="298"/>
        <v>8752</v>
      </c>
      <c r="X1463" s="23" t="str">
        <f t="shared" si="294"/>
        <v/>
      </c>
      <c r="Y1463" s="23" t="str">
        <f t="shared" si="295"/>
        <v/>
      </c>
      <c r="Z1463" s="23" t="str">
        <f t="shared" si="296"/>
        <v/>
      </c>
      <c r="AA1463" s="25" t="str">
        <f>IF($U1463="","",IF(COUNTIF(HC!$C:$C,$U1463)&gt;0,"Y",IF(COUNTIF($U$5:$U1463,$U1463)=1,"N","dup")))</f>
        <v/>
      </c>
    </row>
    <row r="1464" spans="1:27" x14ac:dyDescent="0.3">
      <c r="A1464" s="19" t="str">
        <f>IF(INDEX('Agents Shift'!$B:$B,ROW())="","",INDEX('Agents Shift'!$B:$B,ROW()))</f>
        <v/>
      </c>
      <c r="B1464" s="20" t="str">
        <f>IF($A1464="","",_xlfn.XLOOKUP($A1464,HC!$A:$A,HC!$B:$B,""))</f>
        <v/>
      </c>
      <c r="C1464" s="19" t="str">
        <f>IF($A1464="","",_xlfn.XLOOKUP($A1464,HC!$A:$A,HC!$E:$E,""))</f>
        <v/>
      </c>
      <c r="D1464" s="20" t="str">
        <f>IF($A1464="","",_xlfn.XLOOKUP($A1464,HC!$A:$A,HC!$D:$D,""))</f>
        <v/>
      </c>
      <c r="E1464" s="68" t="str">
        <f>IF(OR($A1464="",$AE$3=""),"",IFERROR(IF(ISBLANK(INDEX('Agents Shift'!$F:$S,MATCH($A1464,'Agents Shift'!$B:$B,0),$AE$3)),"",INDEX('Agents Shift'!$F:$S,MATCH($A1464,'Agents Shift'!$B:$B,0),$AE$3)),""))</f>
        <v/>
      </c>
      <c r="F1464" s="68" t="str">
        <f>IF(OR($A1464="",$AE$3=""),"",IFERROR(IF(ISBLANK(INDEX('Agents Shift'!$F:$S,MATCH($A1464,'Agents Shift'!$B:$B,0),$AE$3+1)),"",INDEX('Agents Shift'!$F:$S,MATCH($A1464,'Agents Shift'!$B:$B,0),$AE$3+1)),""))</f>
        <v/>
      </c>
      <c r="G1464" s="20" t="str">
        <f>IF($A1464="","",_xlfn.XLOOKUP($A1464,HC!$A:$A,HC!$C:$C,""))</f>
        <v/>
      </c>
      <c r="H1464" s="20" t="str">
        <f t="shared" si="286"/>
        <v/>
      </c>
      <c r="I1464" s="19" t="str">
        <f t="shared" si="287"/>
        <v/>
      </c>
      <c r="J1464" s="19" t="str">
        <f>IF(OR($A1464="",$H1464=""),"",IF($H1464="Not in Web Tool","Unmatched",_xlfn.XLOOKUP($H1464,'RAW Data'!$E:$E,'RAW Data'!$F:$F,"Unmapped")))</f>
        <v/>
      </c>
      <c r="K1464" s="19" t="str">
        <f t="shared" si="288"/>
        <v/>
      </c>
      <c r="M1464" s="21" t="str">
        <f t="shared" si="289"/>
        <v/>
      </c>
      <c r="N1464" s="21" t="str">
        <f t="shared" si="290"/>
        <v/>
      </c>
      <c r="P1464" s="22"/>
      <c r="Q1464" s="23">
        <v>1460</v>
      </c>
      <c r="R1464" s="23" t="str">
        <f>IF($C$3="Live Paste",IF($P1464="","",$P1464&amp;""),IF($AD$3="","",INDEX('Extraction History'!$A$3:$DT$9102,$Q1464,$AD$3)&amp;""))</f>
        <v/>
      </c>
      <c r="S1464" s="23">
        <f t="shared" si="297"/>
        <v>8757</v>
      </c>
      <c r="T1464" s="23" t="str">
        <f t="shared" si="291"/>
        <v/>
      </c>
      <c r="U1464" s="23" t="str">
        <f t="shared" si="292"/>
        <v/>
      </c>
      <c r="V1464" s="24" t="str">
        <f t="shared" si="293"/>
        <v/>
      </c>
      <c r="W1464" s="23">
        <f t="shared" si="298"/>
        <v>8758</v>
      </c>
      <c r="X1464" s="23" t="str">
        <f t="shared" si="294"/>
        <v/>
      </c>
      <c r="Y1464" s="23" t="str">
        <f t="shared" si="295"/>
        <v/>
      </c>
      <c r="Z1464" s="23" t="str">
        <f t="shared" si="296"/>
        <v/>
      </c>
      <c r="AA1464" s="25" t="str">
        <f>IF($U1464="","",IF(COUNTIF(HC!$C:$C,$U1464)&gt;0,"Y",IF(COUNTIF($U$5:$U1464,$U1464)=1,"N","dup")))</f>
        <v/>
      </c>
    </row>
    <row r="1465" spans="1:27" x14ac:dyDescent="0.3">
      <c r="A1465" s="19" t="str">
        <f>IF(INDEX('Agents Shift'!$B:$B,ROW())="","",INDEX('Agents Shift'!$B:$B,ROW()))</f>
        <v/>
      </c>
      <c r="B1465" s="20" t="str">
        <f>IF($A1465="","",_xlfn.XLOOKUP($A1465,HC!$A:$A,HC!$B:$B,""))</f>
        <v/>
      </c>
      <c r="C1465" s="19" t="str">
        <f>IF($A1465="","",_xlfn.XLOOKUP($A1465,HC!$A:$A,HC!$E:$E,""))</f>
        <v/>
      </c>
      <c r="D1465" s="20" t="str">
        <f>IF($A1465="","",_xlfn.XLOOKUP($A1465,HC!$A:$A,HC!$D:$D,""))</f>
        <v/>
      </c>
      <c r="E1465" s="68" t="str">
        <f>IF(OR($A1465="",$AE$3=""),"",IFERROR(IF(ISBLANK(INDEX('Agents Shift'!$F:$S,MATCH($A1465,'Agents Shift'!$B:$B,0),$AE$3)),"",INDEX('Agents Shift'!$F:$S,MATCH($A1465,'Agents Shift'!$B:$B,0),$AE$3)),""))</f>
        <v/>
      </c>
      <c r="F1465" s="68" t="str">
        <f>IF(OR($A1465="",$AE$3=""),"",IFERROR(IF(ISBLANK(INDEX('Agents Shift'!$F:$S,MATCH($A1465,'Agents Shift'!$B:$B,0),$AE$3+1)),"",INDEX('Agents Shift'!$F:$S,MATCH($A1465,'Agents Shift'!$B:$B,0),$AE$3+1)),""))</f>
        <v/>
      </c>
      <c r="G1465" s="20" t="str">
        <f>IF($A1465="","",_xlfn.XLOOKUP($A1465,HC!$A:$A,HC!$C:$C,""))</f>
        <v/>
      </c>
      <c r="H1465" s="20" t="str">
        <f t="shared" si="286"/>
        <v/>
      </c>
      <c r="I1465" s="19" t="str">
        <f t="shared" si="287"/>
        <v/>
      </c>
      <c r="J1465" s="19" t="str">
        <f>IF(OR($A1465="",$H1465=""),"",IF($H1465="Not in Web Tool","Unmatched",_xlfn.XLOOKUP($H1465,'RAW Data'!$E:$E,'RAW Data'!$F:$F,"Unmapped")))</f>
        <v/>
      </c>
      <c r="K1465" s="19" t="str">
        <f t="shared" si="288"/>
        <v/>
      </c>
      <c r="M1465" s="21" t="str">
        <f t="shared" si="289"/>
        <v/>
      </c>
      <c r="N1465" s="21" t="str">
        <f t="shared" si="290"/>
        <v/>
      </c>
      <c r="P1465" s="22"/>
      <c r="Q1465" s="23">
        <v>1461</v>
      </c>
      <c r="R1465" s="23" t="str">
        <f>IF($C$3="Live Paste",IF($P1465="","",$P1465&amp;""),IF($AD$3="","",INDEX('Extraction History'!$A$3:$DT$9102,$Q1465,$AD$3)&amp;""))</f>
        <v/>
      </c>
      <c r="S1465" s="23">
        <f t="shared" si="297"/>
        <v>8763</v>
      </c>
      <c r="T1465" s="23" t="str">
        <f t="shared" si="291"/>
        <v/>
      </c>
      <c r="U1465" s="23" t="str">
        <f t="shared" si="292"/>
        <v/>
      </c>
      <c r="V1465" s="24" t="str">
        <f t="shared" si="293"/>
        <v/>
      </c>
      <c r="W1465" s="23">
        <f t="shared" si="298"/>
        <v>8764</v>
      </c>
      <c r="X1465" s="23" t="str">
        <f t="shared" si="294"/>
        <v/>
      </c>
      <c r="Y1465" s="23" t="str">
        <f t="shared" si="295"/>
        <v/>
      </c>
      <c r="Z1465" s="23" t="str">
        <f t="shared" si="296"/>
        <v/>
      </c>
      <c r="AA1465" s="25" t="str">
        <f>IF($U1465="","",IF(COUNTIF(HC!$C:$C,$U1465)&gt;0,"Y",IF(COUNTIF($U$5:$U1465,$U1465)=1,"N","dup")))</f>
        <v/>
      </c>
    </row>
    <row r="1466" spans="1:27" x14ac:dyDescent="0.3">
      <c r="A1466" s="19" t="str">
        <f>IF(INDEX('Agents Shift'!$B:$B,ROW())="","",INDEX('Agents Shift'!$B:$B,ROW()))</f>
        <v/>
      </c>
      <c r="B1466" s="20" t="str">
        <f>IF($A1466="","",_xlfn.XLOOKUP($A1466,HC!$A:$A,HC!$B:$B,""))</f>
        <v/>
      </c>
      <c r="C1466" s="19" t="str">
        <f>IF($A1466="","",_xlfn.XLOOKUP($A1466,HC!$A:$A,HC!$E:$E,""))</f>
        <v/>
      </c>
      <c r="D1466" s="20" t="str">
        <f>IF($A1466="","",_xlfn.XLOOKUP($A1466,HC!$A:$A,HC!$D:$D,""))</f>
        <v/>
      </c>
      <c r="E1466" s="68" t="str">
        <f>IF(OR($A1466="",$AE$3=""),"",IFERROR(IF(ISBLANK(INDEX('Agents Shift'!$F:$S,MATCH($A1466,'Agents Shift'!$B:$B,0),$AE$3)),"",INDEX('Agents Shift'!$F:$S,MATCH($A1466,'Agents Shift'!$B:$B,0),$AE$3)),""))</f>
        <v/>
      </c>
      <c r="F1466" s="68" t="str">
        <f>IF(OR($A1466="",$AE$3=""),"",IFERROR(IF(ISBLANK(INDEX('Agents Shift'!$F:$S,MATCH($A1466,'Agents Shift'!$B:$B,0),$AE$3+1)),"",INDEX('Agents Shift'!$F:$S,MATCH($A1466,'Agents Shift'!$B:$B,0),$AE$3+1)),""))</f>
        <v/>
      </c>
      <c r="G1466" s="20" t="str">
        <f>IF($A1466="","",_xlfn.XLOOKUP($A1466,HC!$A:$A,HC!$C:$C,""))</f>
        <v/>
      </c>
      <c r="H1466" s="20" t="str">
        <f t="shared" si="286"/>
        <v/>
      </c>
      <c r="I1466" s="19" t="str">
        <f t="shared" si="287"/>
        <v/>
      </c>
      <c r="J1466" s="19" t="str">
        <f>IF(OR($A1466="",$H1466=""),"",IF($H1466="Not in Web Tool","Unmatched",_xlfn.XLOOKUP($H1466,'RAW Data'!$E:$E,'RAW Data'!$F:$F,"Unmapped")))</f>
        <v/>
      </c>
      <c r="K1466" s="19" t="str">
        <f t="shared" si="288"/>
        <v/>
      </c>
      <c r="M1466" s="21" t="str">
        <f t="shared" si="289"/>
        <v/>
      </c>
      <c r="N1466" s="21" t="str">
        <f t="shared" si="290"/>
        <v/>
      </c>
      <c r="P1466" s="22"/>
      <c r="Q1466" s="23">
        <v>1462</v>
      </c>
      <c r="R1466" s="23" t="str">
        <f>IF($C$3="Live Paste",IF($P1466="","",$P1466&amp;""),IF($AD$3="","",INDEX('Extraction History'!$A$3:$DT$9102,$Q1466,$AD$3)&amp;""))</f>
        <v/>
      </c>
      <c r="S1466" s="23">
        <f t="shared" si="297"/>
        <v>8769</v>
      </c>
      <c r="T1466" s="23" t="str">
        <f t="shared" si="291"/>
        <v/>
      </c>
      <c r="U1466" s="23" t="str">
        <f t="shared" si="292"/>
        <v/>
      </c>
      <c r="V1466" s="24" t="str">
        <f t="shared" si="293"/>
        <v/>
      </c>
      <c r="W1466" s="23">
        <f t="shared" si="298"/>
        <v>8770</v>
      </c>
      <c r="X1466" s="23" t="str">
        <f t="shared" si="294"/>
        <v/>
      </c>
      <c r="Y1466" s="23" t="str">
        <f t="shared" si="295"/>
        <v/>
      </c>
      <c r="Z1466" s="23" t="str">
        <f t="shared" si="296"/>
        <v/>
      </c>
      <c r="AA1466" s="25" t="str">
        <f>IF($U1466="","",IF(COUNTIF(HC!$C:$C,$U1466)&gt;0,"Y",IF(COUNTIF($U$5:$U1466,$U1466)=1,"N","dup")))</f>
        <v/>
      </c>
    </row>
    <row r="1467" spans="1:27" x14ac:dyDescent="0.3">
      <c r="A1467" s="19" t="str">
        <f>IF(INDEX('Agents Shift'!$B:$B,ROW())="","",INDEX('Agents Shift'!$B:$B,ROW()))</f>
        <v/>
      </c>
      <c r="B1467" s="20" t="str">
        <f>IF($A1467="","",_xlfn.XLOOKUP($A1467,HC!$A:$A,HC!$B:$B,""))</f>
        <v/>
      </c>
      <c r="C1467" s="19" t="str">
        <f>IF($A1467="","",_xlfn.XLOOKUP($A1467,HC!$A:$A,HC!$E:$E,""))</f>
        <v/>
      </c>
      <c r="D1467" s="20" t="str">
        <f>IF($A1467="","",_xlfn.XLOOKUP($A1467,HC!$A:$A,HC!$D:$D,""))</f>
        <v/>
      </c>
      <c r="E1467" s="68" t="str">
        <f>IF(OR($A1467="",$AE$3=""),"",IFERROR(IF(ISBLANK(INDEX('Agents Shift'!$F:$S,MATCH($A1467,'Agents Shift'!$B:$B,0),$AE$3)),"",INDEX('Agents Shift'!$F:$S,MATCH($A1467,'Agents Shift'!$B:$B,0),$AE$3)),""))</f>
        <v/>
      </c>
      <c r="F1467" s="68" t="str">
        <f>IF(OR($A1467="",$AE$3=""),"",IFERROR(IF(ISBLANK(INDEX('Agents Shift'!$F:$S,MATCH($A1467,'Agents Shift'!$B:$B,0),$AE$3+1)),"",INDEX('Agents Shift'!$F:$S,MATCH($A1467,'Agents Shift'!$B:$B,0),$AE$3+1)),""))</f>
        <v/>
      </c>
      <c r="G1467" s="20" t="str">
        <f>IF($A1467="","",_xlfn.XLOOKUP($A1467,HC!$A:$A,HC!$C:$C,""))</f>
        <v/>
      </c>
      <c r="H1467" s="20" t="str">
        <f t="shared" si="286"/>
        <v/>
      </c>
      <c r="I1467" s="19" t="str">
        <f t="shared" si="287"/>
        <v/>
      </c>
      <c r="J1467" s="19" t="str">
        <f>IF(OR($A1467="",$H1467=""),"",IF($H1467="Not in Web Tool","Unmatched",_xlfn.XLOOKUP($H1467,'RAW Data'!$E:$E,'RAW Data'!$F:$F,"Unmapped")))</f>
        <v/>
      </c>
      <c r="K1467" s="19" t="str">
        <f t="shared" si="288"/>
        <v/>
      </c>
      <c r="M1467" s="21" t="str">
        <f t="shared" si="289"/>
        <v/>
      </c>
      <c r="N1467" s="21" t="str">
        <f t="shared" si="290"/>
        <v/>
      </c>
      <c r="P1467" s="22"/>
      <c r="Q1467" s="23">
        <v>1463</v>
      </c>
      <c r="R1467" s="23" t="str">
        <f>IF($C$3="Live Paste",IF($P1467="","",$P1467&amp;""),IF($AD$3="","",INDEX('Extraction History'!$A$3:$DT$9102,$Q1467,$AD$3)&amp;""))</f>
        <v/>
      </c>
      <c r="S1467" s="23">
        <f t="shared" si="297"/>
        <v>8775</v>
      </c>
      <c r="T1467" s="23" t="str">
        <f t="shared" si="291"/>
        <v/>
      </c>
      <c r="U1467" s="23" t="str">
        <f t="shared" si="292"/>
        <v/>
      </c>
      <c r="V1467" s="24" t="str">
        <f t="shared" si="293"/>
        <v/>
      </c>
      <c r="W1467" s="23">
        <f t="shared" si="298"/>
        <v>8776</v>
      </c>
      <c r="X1467" s="23" t="str">
        <f t="shared" si="294"/>
        <v/>
      </c>
      <c r="Y1467" s="23" t="str">
        <f t="shared" si="295"/>
        <v/>
      </c>
      <c r="Z1467" s="23" t="str">
        <f t="shared" si="296"/>
        <v/>
      </c>
      <c r="AA1467" s="25" t="str">
        <f>IF($U1467="","",IF(COUNTIF(HC!$C:$C,$U1467)&gt;0,"Y",IF(COUNTIF($U$5:$U1467,$U1467)=1,"N","dup")))</f>
        <v/>
      </c>
    </row>
    <row r="1468" spans="1:27" x14ac:dyDescent="0.3">
      <c r="A1468" s="19" t="str">
        <f>IF(INDEX('Agents Shift'!$B:$B,ROW())="","",INDEX('Agents Shift'!$B:$B,ROW()))</f>
        <v/>
      </c>
      <c r="B1468" s="20" t="str">
        <f>IF($A1468="","",_xlfn.XLOOKUP($A1468,HC!$A:$A,HC!$B:$B,""))</f>
        <v/>
      </c>
      <c r="C1468" s="19" t="str">
        <f>IF($A1468="","",_xlfn.XLOOKUP($A1468,HC!$A:$A,HC!$E:$E,""))</f>
        <v/>
      </c>
      <c r="D1468" s="20" t="str">
        <f>IF($A1468="","",_xlfn.XLOOKUP($A1468,HC!$A:$A,HC!$D:$D,""))</f>
        <v/>
      </c>
      <c r="E1468" s="68" t="str">
        <f>IF(OR($A1468="",$AE$3=""),"",IFERROR(IF(ISBLANK(INDEX('Agents Shift'!$F:$S,MATCH($A1468,'Agents Shift'!$B:$B,0),$AE$3)),"",INDEX('Agents Shift'!$F:$S,MATCH($A1468,'Agents Shift'!$B:$B,0),$AE$3)),""))</f>
        <v/>
      </c>
      <c r="F1468" s="68" t="str">
        <f>IF(OR($A1468="",$AE$3=""),"",IFERROR(IF(ISBLANK(INDEX('Agents Shift'!$F:$S,MATCH($A1468,'Agents Shift'!$B:$B,0),$AE$3+1)),"",INDEX('Agents Shift'!$F:$S,MATCH($A1468,'Agents Shift'!$B:$B,0),$AE$3+1)),""))</f>
        <v/>
      </c>
      <c r="G1468" s="20" t="str">
        <f>IF($A1468="","",_xlfn.XLOOKUP($A1468,HC!$A:$A,HC!$C:$C,""))</f>
        <v/>
      </c>
      <c r="H1468" s="20" t="str">
        <f t="shared" si="286"/>
        <v/>
      </c>
      <c r="I1468" s="19" t="str">
        <f t="shared" si="287"/>
        <v/>
      </c>
      <c r="J1468" s="19" t="str">
        <f>IF(OR($A1468="",$H1468=""),"",IF($H1468="Not in Web Tool","Unmatched",_xlfn.XLOOKUP($H1468,'RAW Data'!$E:$E,'RAW Data'!$F:$F,"Unmapped")))</f>
        <v/>
      </c>
      <c r="K1468" s="19" t="str">
        <f t="shared" si="288"/>
        <v/>
      </c>
      <c r="M1468" s="21" t="str">
        <f t="shared" si="289"/>
        <v/>
      </c>
      <c r="N1468" s="21" t="str">
        <f t="shared" si="290"/>
        <v/>
      </c>
      <c r="P1468" s="22"/>
      <c r="Q1468" s="23">
        <v>1464</v>
      </c>
      <c r="R1468" s="23" t="str">
        <f>IF($C$3="Live Paste",IF($P1468="","",$P1468&amp;""),IF($AD$3="","",INDEX('Extraction History'!$A$3:$DT$9102,$Q1468,$AD$3)&amp;""))</f>
        <v/>
      </c>
      <c r="S1468" s="23">
        <f t="shared" si="297"/>
        <v>8781</v>
      </c>
      <c r="T1468" s="23" t="str">
        <f t="shared" si="291"/>
        <v/>
      </c>
      <c r="U1468" s="23" t="str">
        <f t="shared" si="292"/>
        <v/>
      </c>
      <c r="V1468" s="24" t="str">
        <f t="shared" si="293"/>
        <v/>
      </c>
      <c r="W1468" s="23">
        <f t="shared" si="298"/>
        <v>8782</v>
      </c>
      <c r="X1468" s="23" t="str">
        <f t="shared" si="294"/>
        <v/>
      </c>
      <c r="Y1468" s="23" t="str">
        <f t="shared" si="295"/>
        <v/>
      </c>
      <c r="Z1468" s="23" t="str">
        <f t="shared" si="296"/>
        <v/>
      </c>
      <c r="AA1468" s="25" t="str">
        <f>IF($U1468="","",IF(COUNTIF(HC!$C:$C,$U1468)&gt;0,"Y",IF(COUNTIF($U$5:$U1468,$U1468)=1,"N","dup")))</f>
        <v/>
      </c>
    </row>
    <row r="1469" spans="1:27" x14ac:dyDescent="0.3">
      <c r="A1469" s="19" t="str">
        <f>IF(INDEX('Agents Shift'!$B:$B,ROW())="","",INDEX('Agents Shift'!$B:$B,ROW()))</f>
        <v/>
      </c>
      <c r="B1469" s="20" t="str">
        <f>IF($A1469="","",_xlfn.XLOOKUP($A1469,HC!$A:$A,HC!$B:$B,""))</f>
        <v/>
      </c>
      <c r="C1469" s="19" t="str">
        <f>IF($A1469="","",_xlfn.XLOOKUP($A1469,HC!$A:$A,HC!$E:$E,""))</f>
        <v/>
      </c>
      <c r="D1469" s="20" t="str">
        <f>IF($A1469="","",_xlfn.XLOOKUP($A1469,HC!$A:$A,HC!$D:$D,""))</f>
        <v/>
      </c>
      <c r="E1469" s="68" t="str">
        <f>IF(OR($A1469="",$AE$3=""),"",IFERROR(IF(ISBLANK(INDEX('Agents Shift'!$F:$S,MATCH($A1469,'Agents Shift'!$B:$B,0),$AE$3)),"",INDEX('Agents Shift'!$F:$S,MATCH($A1469,'Agents Shift'!$B:$B,0),$AE$3)),""))</f>
        <v/>
      </c>
      <c r="F1469" s="68" t="str">
        <f>IF(OR($A1469="",$AE$3=""),"",IFERROR(IF(ISBLANK(INDEX('Agents Shift'!$F:$S,MATCH($A1469,'Agents Shift'!$B:$B,0),$AE$3+1)),"",INDEX('Agents Shift'!$F:$S,MATCH($A1469,'Agents Shift'!$B:$B,0),$AE$3+1)),""))</f>
        <v/>
      </c>
      <c r="G1469" s="20" t="str">
        <f>IF($A1469="","",_xlfn.XLOOKUP($A1469,HC!$A:$A,HC!$C:$C,""))</f>
        <v/>
      </c>
      <c r="H1469" s="20" t="str">
        <f t="shared" si="286"/>
        <v/>
      </c>
      <c r="I1469" s="19" t="str">
        <f t="shared" si="287"/>
        <v/>
      </c>
      <c r="J1469" s="19" t="str">
        <f>IF(OR($A1469="",$H1469=""),"",IF($H1469="Not in Web Tool","Unmatched",_xlfn.XLOOKUP($H1469,'RAW Data'!$E:$E,'RAW Data'!$F:$F,"Unmapped")))</f>
        <v/>
      </c>
      <c r="K1469" s="19" t="str">
        <f t="shared" si="288"/>
        <v/>
      </c>
      <c r="M1469" s="21" t="str">
        <f t="shared" si="289"/>
        <v/>
      </c>
      <c r="N1469" s="21" t="str">
        <f t="shared" si="290"/>
        <v/>
      </c>
      <c r="P1469" s="22"/>
      <c r="Q1469" s="23">
        <v>1465</v>
      </c>
      <c r="R1469" s="23" t="str">
        <f>IF($C$3="Live Paste",IF($P1469="","",$P1469&amp;""),IF($AD$3="","",INDEX('Extraction History'!$A$3:$DT$9102,$Q1469,$AD$3)&amp;""))</f>
        <v/>
      </c>
      <c r="S1469" s="23">
        <f t="shared" si="297"/>
        <v>8787</v>
      </c>
      <c r="T1469" s="23" t="str">
        <f t="shared" si="291"/>
        <v/>
      </c>
      <c r="U1469" s="23" t="str">
        <f t="shared" si="292"/>
        <v/>
      </c>
      <c r="V1469" s="24" t="str">
        <f t="shared" si="293"/>
        <v/>
      </c>
      <c r="W1469" s="23">
        <f t="shared" si="298"/>
        <v>8788</v>
      </c>
      <c r="X1469" s="23" t="str">
        <f t="shared" si="294"/>
        <v/>
      </c>
      <c r="Y1469" s="23" t="str">
        <f t="shared" si="295"/>
        <v/>
      </c>
      <c r="Z1469" s="23" t="str">
        <f t="shared" si="296"/>
        <v/>
      </c>
      <c r="AA1469" s="25" t="str">
        <f>IF($U1469="","",IF(COUNTIF(HC!$C:$C,$U1469)&gt;0,"Y",IF(COUNTIF($U$5:$U1469,$U1469)=1,"N","dup")))</f>
        <v/>
      </c>
    </row>
    <row r="1470" spans="1:27" x14ac:dyDescent="0.3">
      <c r="A1470" s="19" t="str">
        <f>IF(INDEX('Agents Shift'!$B:$B,ROW())="","",INDEX('Agents Shift'!$B:$B,ROW()))</f>
        <v/>
      </c>
      <c r="B1470" s="20" t="str">
        <f>IF($A1470="","",_xlfn.XLOOKUP($A1470,HC!$A:$A,HC!$B:$B,""))</f>
        <v/>
      </c>
      <c r="C1470" s="19" t="str">
        <f>IF($A1470="","",_xlfn.XLOOKUP($A1470,HC!$A:$A,HC!$E:$E,""))</f>
        <v/>
      </c>
      <c r="D1470" s="20" t="str">
        <f>IF($A1470="","",_xlfn.XLOOKUP($A1470,HC!$A:$A,HC!$D:$D,""))</f>
        <v/>
      </c>
      <c r="E1470" s="68" t="str">
        <f>IF(OR($A1470="",$AE$3=""),"",IFERROR(IF(ISBLANK(INDEX('Agents Shift'!$F:$S,MATCH($A1470,'Agents Shift'!$B:$B,0),$AE$3)),"",INDEX('Agents Shift'!$F:$S,MATCH($A1470,'Agents Shift'!$B:$B,0),$AE$3)),""))</f>
        <v/>
      </c>
      <c r="F1470" s="68" t="str">
        <f>IF(OR($A1470="",$AE$3=""),"",IFERROR(IF(ISBLANK(INDEX('Agents Shift'!$F:$S,MATCH($A1470,'Agents Shift'!$B:$B,0),$AE$3+1)),"",INDEX('Agents Shift'!$F:$S,MATCH($A1470,'Agents Shift'!$B:$B,0),$AE$3+1)),""))</f>
        <v/>
      </c>
      <c r="G1470" s="20" t="str">
        <f>IF($A1470="","",_xlfn.XLOOKUP($A1470,HC!$A:$A,HC!$C:$C,""))</f>
        <v/>
      </c>
      <c r="H1470" s="20" t="str">
        <f t="shared" si="286"/>
        <v/>
      </c>
      <c r="I1470" s="19" t="str">
        <f t="shared" si="287"/>
        <v/>
      </c>
      <c r="J1470" s="19" t="str">
        <f>IF(OR($A1470="",$H1470=""),"",IF($H1470="Not in Web Tool","Unmatched",_xlfn.XLOOKUP($H1470,'RAW Data'!$E:$E,'RAW Data'!$F:$F,"Unmapped")))</f>
        <v/>
      </c>
      <c r="K1470" s="19" t="str">
        <f t="shared" si="288"/>
        <v/>
      </c>
      <c r="M1470" s="21" t="str">
        <f t="shared" si="289"/>
        <v/>
      </c>
      <c r="N1470" s="21" t="str">
        <f t="shared" si="290"/>
        <v/>
      </c>
      <c r="P1470" s="22"/>
      <c r="Q1470" s="23">
        <v>1466</v>
      </c>
      <c r="R1470" s="23" t="str">
        <f>IF($C$3="Live Paste",IF($P1470="","",$P1470&amp;""),IF($AD$3="","",INDEX('Extraction History'!$A$3:$DT$9102,$Q1470,$AD$3)&amp;""))</f>
        <v/>
      </c>
      <c r="S1470" s="23">
        <f t="shared" si="297"/>
        <v>8793</v>
      </c>
      <c r="T1470" s="23" t="str">
        <f t="shared" si="291"/>
        <v/>
      </c>
      <c r="U1470" s="23" t="str">
        <f t="shared" si="292"/>
        <v/>
      </c>
      <c r="V1470" s="24" t="str">
        <f t="shared" si="293"/>
        <v/>
      </c>
      <c r="W1470" s="23">
        <f t="shared" si="298"/>
        <v>8794</v>
      </c>
      <c r="X1470" s="23" t="str">
        <f t="shared" si="294"/>
        <v/>
      </c>
      <c r="Y1470" s="23" t="str">
        <f t="shared" si="295"/>
        <v/>
      </c>
      <c r="Z1470" s="23" t="str">
        <f t="shared" si="296"/>
        <v/>
      </c>
      <c r="AA1470" s="25" t="str">
        <f>IF($U1470="","",IF(COUNTIF(HC!$C:$C,$U1470)&gt;0,"Y",IF(COUNTIF($U$5:$U1470,$U1470)=1,"N","dup")))</f>
        <v/>
      </c>
    </row>
    <row r="1471" spans="1:27" x14ac:dyDescent="0.3">
      <c r="A1471" s="19" t="str">
        <f>IF(INDEX('Agents Shift'!$B:$B,ROW())="","",INDEX('Agents Shift'!$B:$B,ROW()))</f>
        <v/>
      </c>
      <c r="B1471" s="20" t="str">
        <f>IF($A1471="","",_xlfn.XLOOKUP($A1471,HC!$A:$A,HC!$B:$B,""))</f>
        <v/>
      </c>
      <c r="C1471" s="19" t="str">
        <f>IF($A1471="","",_xlfn.XLOOKUP($A1471,HC!$A:$A,HC!$E:$E,""))</f>
        <v/>
      </c>
      <c r="D1471" s="20" t="str">
        <f>IF($A1471="","",_xlfn.XLOOKUP($A1471,HC!$A:$A,HC!$D:$D,""))</f>
        <v/>
      </c>
      <c r="E1471" s="68" t="str">
        <f>IF(OR($A1471="",$AE$3=""),"",IFERROR(IF(ISBLANK(INDEX('Agents Shift'!$F:$S,MATCH($A1471,'Agents Shift'!$B:$B,0),$AE$3)),"",INDEX('Agents Shift'!$F:$S,MATCH($A1471,'Agents Shift'!$B:$B,0),$AE$3)),""))</f>
        <v/>
      </c>
      <c r="F1471" s="68" t="str">
        <f>IF(OR($A1471="",$AE$3=""),"",IFERROR(IF(ISBLANK(INDEX('Agents Shift'!$F:$S,MATCH($A1471,'Agents Shift'!$B:$B,0),$AE$3+1)),"",INDEX('Agents Shift'!$F:$S,MATCH($A1471,'Agents Shift'!$B:$B,0),$AE$3+1)),""))</f>
        <v/>
      </c>
      <c r="G1471" s="20" t="str">
        <f>IF($A1471="","",_xlfn.XLOOKUP($A1471,HC!$A:$A,HC!$C:$C,""))</f>
        <v/>
      </c>
      <c r="H1471" s="20" t="str">
        <f t="shared" si="286"/>
        <v/>
      </c>
      <c r="I1471" s="19" t="str">
        <f t="shared" si="287"/>
        <v/>
      </c>
      <c r="J1471" s="19" t="str">
        <f>IF(OR($A1471="",$H1471=""),"",IF($H1471="Not in Web Tool","Unmatched",_xlfn.XLOOKUP($H1471,'RAW Data'!$E:$E,'RAW Data'!$F:$F,"Unmapped")))</f>
        <v/>
      </c>
      <c r="K1471" s="19" t="str">
        <f t="shared" si="288"/>
        <v/>
      </c>
      <c r="M1471" s="21" t="str">
        <f t="shared" si="289"/>
        <v/>
      </c>
      <c r="N1471" s="21" t="str">
        <f t="shared" si="290"/>
        <v/>
      </c>
      <c r="P1471" s="22"/>
      <c r="Q1471" s="23">
        <v>1467</v>
      </c>
      <c r="R1471" s="23" t="str">
        <f>IF($C$3="Live Paste",IF($P1471="","",$P1471&amp;""),IF($AD$3="","",INDEX('Extraction History'!$A$3:$DT$9102,$Q1471,$AD$3)&amp;""))</f>
        <v/>
      </c>
      <c r="S1471" s="23">
        <f t="shared" si="297"/>
        <v>8799</v>
      </c>
      <c r="T1471" s="23" t="str">
        <f t="shared" si="291"/>
        <v/>
      </c>
      <c r="U1471" s="23" t="str">
        <f t="shared" si="292"/>
        <v/>
      </c>
      <c r="V1471" s="24" t="str">
        <f t="shared" si="293"/>
        <v/>
      </c>
      <c r="W1471" s="23">
        <f t="shared" si="298"/>
        <v>8800</v>
      </c>
      <c r="X1471" s="23" t="str">
        <f t="shared" si="294"/>
        <v/>
      </c>
      <c r="Y1471" s="23" t="str">
        <f t="shared" si="295"/>
        <v/>
      </c>
      <c r="Z1471" s="23" t="str">
        <f t="shared" si="296"/>
        <v/>
      </c>
      <c r="AA1471" s="25" t="str">
        <f>IF($U1471="","",IF(COUNTIF(HC!$C:$C,$U1471)&gt;0,"Y",IF(COUNTIF($U$5:$U1471,$U1471)=1,"N","dup")))</f>
        <v/>
      </c>
    </row>
    <row r="1472" spans="1:27" x14ac:dyDescent="0.3">
      <c r="A1472" s="19" t="str">
        <f>IF(INDEX('Agents Shift'!$B:$B,ROW())="","",INDEX('Agents Shift'!$B:$B,ROW()))</f>
        <v/>
      </c>
      <c r="B1472" s="20" t="str">
        <f>IF($A1472="","",_xlfn.XLOOKUP($A1472,HC!$A:$A,HC!$B:$B,""))</f>
        <v/>
      </c>
      <c r="C1472" s="19" t="str">
        <f>IF($A1472="","",_xlfn.XLOOKUP($A1472,HC!$A:$A,HC!$E:$E,""))</f>
        <v/>
      </c>
      <c r="D1472" s="20" t="str">
        <f>IF($A1472="","",_xlfn.XLOOKUP($A1472,HC!$A:$A,HC!$D:$D,""))</f>
        <v/>
      </c>
      <c r="E1472" s="68" t="str">
        <f>IF(OR($A1472="",$AE$3=""),"",IFERROR(IF(ISBLANK(INDEX('Agents Shift'!$F:$S,MATCH($A1472,'Agents Shift'!$B:$B,0),$AE$3)),"",INDEX('Agents Shift'!$F:$S,MATCH($A1472,'Agents Shift'!$B:$B,0),$AE$3)),""))</f>
        <v/>
      </c>
      <c r="F1472" s="68" t="str">
        <f>IF(OR($A1472="",$AE$3=""),"",IFERROR(IF(ISBLANK(INDEX('Agents Shift'!$F:$S,MATCH($A1472,'Agents Shift'!$B:$B,0),$AE$3+1)),"",INDEX('Agents Shift'!$F:$S,MATCH($A1472,'Agents Shift'!$B:$B,0),$AE$3+1)),""))</f>
        <v/>
      </c>
      <c r="G1472" s="20" t="str">
        <f>IF($A1472="","",_xlfn.XLOOKUP($A1472,HC!$A:$A,HC!$C:$C,""))</f>
        <v/>
      </c>
      <c r="H1472" s="20" t="str">
        <f t="shared" si="286"/>
        <v/>
      </c>
      <c r="I1472" s="19" t="str">
        <f t="shared" si="287"/>
        <v/>
      </c>
      <c r="J1472" s="19" t="str">
        <f>IF(OR($A1472="",$H1472=""),"",IF($H1472="Not in Web Tool","Unmatched",_xlfn.XLOOKUP($H1472,'RAW Data'!$E:$E,'RAW Data'!$F:$F,"Unmapped")))</f>
        <v/>
      </c>
      <c r="K1472" s="19" t="str">
        <f t="shared" si="288"/>
        <v/>
      </c>
      <c r="M1472" s="21" t="str">
        <f t="shared" si="289"/>
        <v/>
      </c>
      <c r="N1472" s="21" t="str">
        <f t="shared" si="290"/>
        <v/>
      </c>
      <c r="P1472" s="22"/>
      <c r="Q1472" s="23">
        <v>1468</v>
      </c>
      <c r="R1472" s="23" t="str">
        <f>IF($C$3="Live Paste",IF($P1472="","",$P1472&amp;""),IF($AD$3="","",INDEX('Extraction History'!$A$3:$DT$9102,$Q1472,$AD$3)&amp;""))</f>
        <v/>
      </c>
      <c r="S1472" s="23">
        <f t="shared" si="297"/>
        <v>8805</v>
      </c>
      <c r="T1472" s="23" t="str">
        <f t="shared" si="291"/>
        <v/>
      </c>
      <c r="U1472" s="23" t="str">
        <f t="shared" si="292"/>
        <v/>
      </c>
      <c r="V1472" s="24" t="str">
        <f t="shared" si="293"/>
        <v/>
      </c>
      <c r="W1472" s="23">
        <f t="shared" si="298"/>
        <v>8806</v>
      </c>
      <c r="X1472" s="23" t="str">
        <f t="shared" si="294"/>
        <v/>
      </c>
      <c r="Y1472" s="23" t="str">
        <f t="shared" si="295"/>
        <v/>
      </c>
      <c r="Z1472" s="23" t="str">
        <f t="shared" si="296"/>
        <v/>
      </c>
      <c r="AA1472" s="25" t="str">
        <f>IF($U1472="","",IF(COUNTIF(HC!$C:$C,$U1472)&gt;0,"Y",IF(COUNTIF($U$5:$U1472,$U1472)=1,"N","dup")))</f>
        <v/>
      </c>
    </row>
    <row r="1473" spans="1:27" x14ac:dyDescent="0.3">
      <c r="A1473" s="19" t="str">
        <f>IF(INDEX('Agents Shift'!$B:$B,ROW())="","",INDEX('Agents Shift'!$B:$B,ROW()))</f>
        <v/>
      </c>
      <c r="B1473" s="20" t="str">
        <f>IF($A1473="","",_xlfn.XLOOKUP($A1473,HC!$A:$A,HC!$B:$B,""))</f>
        <v/>
      </c>
      <c r="C1473" s="19" t="str">
        <f>IF($A1473="","",_xlfn.XLOOKUP($A1473,HC!$A:$A,HC!$E:$E,""))</f>
        <v/>
      </c>
      <c r="D1473" s="20" t="str">
        <f>IF($A1473="","",_xlfn.XLOOKUP($A1473,HC!$A:$A,HC!$D:$D,""))</f>
        <v/>
      </c>
      <c r="E1473" s="68" t="str">
        <f>IF(OR($A1473="",$AE$3=""),"",IFERROR(IF(ISBLANK(INDEX('Agents Shift'!$F:$S,MATCH($A1473,'Agents Shift'!$B:$B,0),$AE$3)),"",INDEX('Agents Shift'!$F:$S,MATCH($A1473,'Agents Shift'!$B:$B,0),$AE$3)),""))</f>
        <v/>
      </c>
      <c r="F1473" s="68" t="str">
        <f>IF(OR($A1473="",$AE$3=""),"",IFERROR(IF(ISBLANK(INDEX('Agents Shift'!$F:$S,MATCH($A1473,'Agents Shift'!$B:$B,0),$AE$3+1)),"",INDEX('Agents Shift'!$F:$S,MATCH($A1473,'Agents Shift'!$B:$B,0),$AE$3+1)),""))</f>
        <v/>
      </c>
      <c r="G1473" s="20" t="str">
        <f>IF($A1473="","",_xlfn.XLOOKUP($A1473,HC!$A:$A,HC!$C:$C,""))</f>
        <v/>
      </c>
      <c r="H1473" s="20" t="str">
        <f t="shared" si="286"/>
        <v/>
      </c>
      <c r="I1473" s="19" t="str">
        <f t="shared" si="287"/>
        <v/>
      </c>
      <c r="J1473" s="19" t="str">
        <f>IF(OR($A1473="",$H1473=""),"",IF($H1473="Not in Web Tool","Unmatched",_xlfn.XLOOKUP($H1473,'RAW Data'!$E:$E,'RAW Data'!$F:$F,"Unmapped")))</f>
        <v/>
      </c>
      <c r="K1473" s="19" t="str">
        <f t="shared" si="288"/>
        <v/>
      </c>
      <c r="M1473" s="21" t="str">
        <f t="shared" si="289"/>
        <v/>
      </c>
      <c r="N1473" s="21" t="str">
        <f t="shared" si="290"/>
        <v/>
      </c>
      <c r="P1473" s="22"/>
      <c r="Q1473" s="23">
        <v>1469</v>
      </c>
      <c r="R1473" s="23" t="str">
        <f>IF($C$3="Live Paste",IF($P1473="","",$P1473&amp;""),IF($AD$3="","",INDEX('Extraction History'!$A$3:$DT$9102,$Q1473,$AD$3)&amp;""))</f>
        <v/>
      </c>
      <c r="S1473" s="23">
        <f t="shared" si="297"/>
        <v>8811</v>
      </c>
      <c r="T1473" s="23" t="str">
        <f t="shared" si="291"/>
        <v/>
      </c>
      <c r="U1473" s="23" t="str">
        <f t="shared" si="292"/>
        <v/>
      </c>
      <c r="V1473" s="24" t="str">
        <f t="shared" si="293"/>
        <v/>
      </c>
      <c r="W1473" s="23">
        <f t="shared" si="298"/>
        <v>8812</v>
      </c>
      <c r="X1473" s="23" t="str">
        <f t="shared" si="294"/>
        <v/>
      </c>
      <c r="Y1473" s="23" t="str">
        <f t="shared" si="295"/>
        <v/>
      </c>
      <c r="Z1473" s="23" t="str">
        <f t="shared" si="296"/>
        <v/>
      </c>
      <c r="AA1473" s="25" t="str">
        <f>IF($U1473="","",IF(COUNTIF(HC!$C:$C,$U1473)&gt;0,"Y",IF(COUNTIF($U$5:$U1473,$U1473)=1,"N","dup")))</f>
        <v/>
      </c>
    </row>
    <row r="1474" spans="1:27" x14ac:dyDescent="0.3">
      <c r="A1474" s="19" t="str">
        <f>IF(INDEX('Agents Shift'!$B:$B,ROW())="","",INDEX('Agents Shift'!$B:$B,ROW()))</f>
        <v/>
      </c>
      <c r="B1474" s="20" t="str">
        <f>IF($A1474="","",_xlfn.XLOOKUP($A1474,HC!$A:$A,HC!$B:$B,""))</f>
        <v/>
      </c>
      <c r="C1474" s="19" t="str">
        <f>IF($A1474="","",_xlfn.XLOOKUP($A1474,HC!$A:$A,HC!$E:$E,""))</f>
        <v/>
      </c>
      <c r="D1474" s="20" t="str">
        <f>IF($A1474="","",_xlfn.XLOOKUP($A1474,HC!$A:$A,HC!$D:$D,""))</f>
        <v/>
      </c>
      <c r="E1474" s="68" t="str">
        <f>IF(OR($A1474="",$AE$3=""),"",IFERROR(IF(ISBLANK(INDEX('Agents Shift'!$F:$S,MATCH($A1474,'Agents Shift'!$B:$B,0),$AE$3)),"",INDEX('Agents Shift'!$F:$S,MATCH($A1474,'Agents Shift'!$B:$B,0),$AE$3)),""))</f>
        <v/>
      </c>
      <c r="F1474" s="68" t="str">
        <f>IF(OR($A1474="",$AE$3=""),"",IFERROR(IF(ISBLANK(INDEX('Agents Shift'!$F:$S,MATCH($A1474,'Agents Shift'!$B:$B,0),$AE$3+1)),"",INDEX('Agents Shift'!$F:$S,MATCH($A1474,'Agents Shift'!$B:$B,0),$AE$3+1)),""))</f>
        <v/>
      </c>
      <c r="G1474" s="20" t="str">
        <f>IF($A1474="","",_xlfn.XLOOKUP($A1474,HC!$A:$A,HC!$C:$C,""))</f>
        <v/>
      </c>
      <c r="H1474" s="20" t="str">
        <f t="shared" si="286"/>
        <v/>
      </c>
      <c r="I1474" s="19" t="str">
        <f t="shared" si="287"/>
        <v/>
      </c>
      <c r="J1474" s="19" t="str">
        <f>IF(OR($A1474="",$H1474=""),"",IF($H1474="Not in Web Tool","Unmatched",_xlfn.XLOOKUP($H1474,'RAW Data'!$E:$E,'RAW Data'!$F:$F,"Unmapped")))</f>
        <v/>
      </c>
      <c r="K1474" s="19" t="str">
        <f t="shared" si="288"/>
        <v/>
      </c>
      <c r="M1474" s="21" t="str">
        <f t="shared" si="289"/>
        <v/>
      </c>
      <c r="N1474" s="21" t="str">
        <f t="shared" si="290"/>
        <v/>
      </c>
      <c r="P1474" s="22"/>
      <c r="Q1474" s="23">
        <v>1470</v>
      </c>
      <c r="R1474" s="23" t="str">
        <f>IF($C$3="Live Paste",IF($P1474="","",$P1474&amp;""),IF($AD$3="","",INDEX('Extraction History'!$A$3:$DT$9102,$Q1474,$AD$3)&amp;""))</f>
        <v/>
      </c>
      <c r="S1474" s="23">
        <f t="shared" si="297"/>
        <v>8817</v>
      </c>
      <c r="T1474" s="23" t="str">
        <f t="shared" si="291"/>
        <v/>
      </c>
      <c r="U1474" s="23" t="str">
        <f t="shared" si="292"/>
        <v/>
      </c>
      <c r="V1474" s="24" t="str">
        <f t="shared" si="293"/>
        <v/>
      </c>
      <c r="W1474" s="23">
        <f t="shared" si="298"/>
        <v>8818</v>
      </c>
      <c r="X1474" s="23" t="str">
        <f t="shared" si="294"/>
        <v/>
      </c>
      <c r="Y1474" s="23" t="str">
        <f t="shared" si="295"/>
        <v/>
      </c>
      <c r="Z1474" s="23" t="str">
        <f t="shared" si="296"/>
        <v/>
      </c>
      <c r="AA1474" s="25" t="str">
        <f>IF($U1474="","",IF(COUNTIF(HC!$C:$C,$U1474)&gt;0,"Y",IF(COUNTIF($U$5:$U1474,$U1474)=1,"N","dup")))</f>
        <v/>
      </c>
    </row>
    <row r="1475" spans="1:27" x14ac:dyDescent="0.3">
      <c r="A1475" s="19" t="str">
        <f>IF(INDEX('Agents Shift'!$B:$B,ROW())="","",INDEX('Agents Shift'!$B:$B,ROW()))</f>
        <v/>
      </c>
      <c r="B1475" s="20" t="str">
        <f>IF($A1475="","",_xlfn.XLOOKUP($A1475,HC!$A:$A,HC!$B:$B,""))</f>
        <v/>
      </c>
      <c r="C1475" s="19" t="str">
        <f>IF($A1475="","",_xlfn.XLOOKUP($A1475,HC!$A:$A,HC!$E:$E,""))</f>
        <v/>
      </c>
      <c r="D1475" s="20" t="str">
        <f>IF($A1475="","",_xlfn.XLOOKUP($A1475,HC!$A:$A,HC!$D:$D,""))</f>
        <v/>
      </c>
      <c r="E1475" s="68" t="str">
        <f>IF(OR($A1475="",$AE$3=""),"",IFERROR(IF(ISBLANK(INDEX('Agents Shift'!$F:$S,MATCH($A1475,'Agents Shift'!$B:$B,0),$AE$3)),"",INDEX('Agents Shift'!$F:$S,MATCH($A1475,'Agents Shift'!$B:$B,0),$AE$3)),""))</f>
        <v/>
      </c>
      <c r="F1475" s="68" t="str">
        <f>IF(OR($A1475="",$AE$3=""),"",IFERROR(IF(ISBLANK(INDEX('Agents Shift'!$F:$S,MATCH($A1475,'Agents Shift'!$B:$B,0),$AE$3+1)),"",INDEX('Agents Shift'!$F:$S,MATCH($A1475,'Agents Shift'!$B:$B,0),$AE$3+1)),""))</f>
        <v/>
      </c>
      <c r="G1475" s="20" t="str">
        <f>IF($A1475="","",_xlfn.XLOOKUP($A1475,HC!$A:$A,HC!$C:$C,""))</f>
        <v/>
      </c>
      <c r="H1475" s="20" t="str">
        <f t="shared" si="286"/>
        <v/>
      </c>
      <c r="I1475" s="19" t="str">
        <f t="shared" si="287"/>
        <v/>
      </c>
      <c r="J1475" s="19" t="str">
        <f>IF(OR($A1475="",$H1475=""),"",IF($H1475="Not in Web Tool","Unmatched",_xlfn.XLOOKUP($H1475,'RAW Data'!$E:$E,'RAW Data'!$F:$F,"Unmapped")))</f>
        <v/>
      </c>
      <c r="K1475" s="19" t="str">
        <f t="shared" si="288"/>
        <v/>
      </c>
      <c r="M1475" s="21" t="str">
        <f t="shared" si="289"/>
        <v/>
      </c>
      <c r="N1475" s="21" t="str">
        <f t="shared" si="290"/>
        <v/>
      </c>
      <c r="P1475" s="22"/>
      <c r="Q1475" s="23">
        <v>1471</v>
      </c>
      <c r="R1475" s="23" t="str">
        <f>IF($C$3="Live Paste",IF($P1475="","",$P1475&amp;""),IF($AD$3="","",INDEX('Extraction History'!$A$3:$DT$9102,$Q1475,$AD$3)&amp;""))</f>
        <v/>
      </c>
      <c r="S1475" s="23">
        <f t="shared" si="297"/>
        <v>8823</v>
      </c>
      <c r="T1475" s="23" t="str">
        <f t="shared" si="291"/>
        <v/>
      </c>
      <c r="U1475" s="23" t="str">
        <f t="shared" si="292"/>
        <v/>
      </c>
      <c r="V1475" s="24" t="str">
        <f t="shared" si="293"/>
        <v/>
      </c>
      <c r="W1475" s="23">
        <f t="shared" si="298"/>
        <v>8824</v>
      </c>
      <c r="X1475" s="23" t="str">
        <f t="shared" si="294"/>
        <v/>
      </c>
      <c r="Y1475" s="23" t="str">
        <f t="shared" si="295"/>
        <v/>
      </c>
      <c r="Z1475" s="23" t="str">
        <f t="shared" si="296"/>
        <v/>
      </c>
      <c r="AA1475" s="25" t="str">
        <f>IF($U1475="","",IF(COUNTIF(HC!$C:$C,$U1475)&gt;0,"Y",IF(COUNTIF($U$5:$U1475,$U1475)=1,"N","dup")))</f>
        <v/>
      </c>
    </row>
    <row r="1476" spans="1:27" x14ac:dyDescent="0.3">
      <c r="A1476" s="19" t="str">
        <f>IF(INDEX('Agents Shift'!$B:$B,ROW())="","",INDEX('Agents Shift'!$B:$B,ROW()))</f>
        <v/>
      </c>
      <c r="B1476" s="20" t="str">
        <f>IF($A1476="","",_xlfn.XLOOKUP($A1476,HC!$A:$A,HC!$B:$B,""))</f>
        <v/>
      </c>
      <c r="C1476" s="19" t="str">
        <f>IF($A1476="","",_xlfn.XLOOKUP($A1476,HC!$A:$A,HC!$E:$E,""))</f>
        <v/>
      </c>
      <c r="D1476" s="20" t="str">
        <f>IF($A1476="","",_xlfn.XLOOKUP($A1476,HC!$A:$A,HC!$D:$D,""))</f>
        <v/>
      </c>
      <c r="E1476" s="68" t="str">
        <f>IF(OR($A1476="",$AE$3=""),"",IFERROR(IF(ISBLANK(INDEX('Agents Shift'!$F:$S,MATCH($A1476,'Agents Shift'!$B:$B,0),$AE$3)),"",INDEX('Agents Shift'!$F:$S,MATCH($A1476,'Agents Shift'!$B:$B,0),$AE$3)),""))</f>
        <v/>
      </c>
      <c r="F1476" s="68" t="str">
        <f>IF(OR($A1476="",$AE$3=""),"",IFERROR(IF(ISBLANK(INDEX('Agents Shift'!$F:$S,MATCH($A1476,'Agents Shift'!$B:$B,0),$AE$3+1)),"",INDEX('Agents Shift'!$F:$S,MATCH($A1476,'Agents Shift'!$B:$B,0),$AE$3+1)),""))</f>
        <v/>
      </c>
      <c r="G1476" s="20" t="str">
        <f>IF($A1476="","",_xlfn.XLOOKUP($A1476,HC!$A:$A,HC!$C:$C,""))</f>
        <v/>
      </c>
      <c r="H1476" s="20" t="str">
        <f t="shared" si="286"/>
        <v/>
      </c>
      <c r="I1476" s="19" t="str">
        <f t="shared" si="287"/>
        <v/>
      </c>
      <c r="J1476" s="19" t="str">
        <f>IF(OR($A1476="",$H1476=""),"",IF($H1476="Not in Web Tool","Unmatched",_xlfn.XLOOKUP($H1476,'RAW Data'!$E:$E,'RAW Data'!$F:$F,"Unmapped")))</f>
        <v/>
      </c>
      <c r="K1476" s="19" t="str">
        <f t="shared" si="288"/>
        <v/>
      </c>
      <c r="M1476" s="21" t="str">
        <f t="shared" si="289"/>
        <v/>
      </c>
      <c r="N1476" s="21" t="str">
        <f t="shared" si="290"/>
        <v/>
      </c>
      <c r="P1476" s="22"/>
      <c r="Q1476" s="23">
        <v>1472</v>
      </c>
      <c r="R1476" s="23" t="str">
        <f>IF($C$3="Live Paste",IF($P1476="","",$P1476&amp;""),IF($AD$3="","",INDEX('Extraction History'!$A$3:$DT$9102,$Q1476,$AD$3)&amp;""))</f>
        <v/>
      </c>
      <c r="S1476" s="23">
        <f t="shared" si="297"/>
        <v>8829</v>
      </c>
      <c r="T1476" s="23" t="str">
        <f t="shared" si="291"/>
        <v/>
      </c>
      <c r="U1476" s="23" t="str">
        <f t="shared" si="292"/>
        <v/>
      </c>
      <c r="V1476" s="24" t="str">
        <f t="shared" si="293"/>
        <v/>
      </c>
      <c r="W1476" s="23">
        <f t="shared" si="298"/>
        <v>8830</v>
      </c>
      <c r="X1476" s="23" t="str">
        <f t="shared" si="294"/>
        <v/>
      </c>
      <c r="Y1476" s="23" t="str">
        <f t="shared" si="295"/>
        <v/>
      </c>
      <c r="Z1476" s="23" t="str">
        <f t="shared" si="296"/>
        <v/>
      </c>
      <c r="AA1476" s="25" t="str">
        <f>IF($U1476="","",IF(COUNTIF(HC!$C:$C,$U1476)&gt;0,"Y",IF(COUNTIF($U$5:$U1476,$U1476)=1,"N","dup")))</f>
        <v/>
      </c>
    </row>
    <row r="1477" spans="1:27" x14ac:dyDescent="0.3">
      <c r="A1477" s="19" t="str">
        <f>IF(INDEX('Agents Shift'!$B:$B,ROW())="","",INDEX('Agents Shift'!$B:$B,ROW()))</f>
        <v/>
      </c>
      <c r="B1477" s="20" t="str">
        <f>IF($A1477="","",_xlfn.XLOOKUP($A1477,HC!$A:$A,HC!$B:$B,""))</f>
        <v/>
      </c>
      <c r="C1477" s="19" t="str">
        <f>IF($A1477="","",_xlfn.XLOOKUP($A1477,HC!$A:$A,HC!$E:$E,""))</f>
        <v/>
      </c>
      <c r="D1477" s="20" t="str">
        <f>IF($A1477="","",_xlfn.XLOOKUP($A1477,HC!$A:$A,HC!$D:$D,""))</f>
        <v/>
      </c>
      <c r="E1477" s="68" t="str">
        <f>IF(OR($A1477="",$AE$3=""),"",IFERROR(IF(ISBLANK(INDEX('Agents Shift'!$F:$S,MATCH($A1477,'Agents Shift'!$B:$B,0),$AE$3)),"",INDEX('Agents Shift'!$F:$S,MATCH($A1477,'Agents Shift'!$B:$B,0),$AE$3)),""))</f>
        <v/>
      </c>
      <c r="F1477" s="68" t="str">
        <f>IF(OR($A1477="",$AE$3=""),"",IFERROR(IF(ISBLANK(INDEX('Agents Shift'!$F:$S,MATCH($A1477,'Agents Shift'!$B:$B,0),$AE$3+1)),"",INDEX('Agents Shift'!$F:$S,MATCH($A1477,'Agents Shift'!$B:$B,0),$AE$3+1)),""))</f>
        <v/>
      </c>
      <c r="G1477" s="20" t="str">
        <f>IF($A1477="","",_xlfn.XLOOKUP($A1477,HC!$A:$A,HC!$C:$C,""))</f>
        <v/>
      </c>
      <c r="H1477" s="20" t="str">
        <f t="shared" ref="H1477:H1504" si="299">IF($G1477="","",_xlfn.XLOOKUP($G1477,$U:$U,$Z:$Z,"Not in Web Tool"))</f>
        <v/>
      </c>
      <c r="I1477" s="19" t="str">
        <f t="shared" ref="I1477:I1504" si="300">IF($G1477="","",_xlfn.XLOOKUP($G1477,$U:$U,$Y:$Y,""))</f>
        <v/>
      </c>
      <c r="J1477" s="19" t="str">
        <f>IF(OR($A1477="",$H1477=""),"",IF($H1477="Not in Web Tool","Unmatched",_xlfn.XLOOKUP($H1477,'RAW Data'!$E:$E,'RAW Data'!$F:$F,"Unmapped")))</f>
        <v/>
      </c>
      <c r="K1477" s="19" t="str">
        <f t="shared" ref="K1477:K1504" si="301">_xlfn.IFS($J1477="Yes","YES",$J1477="","",$J1477="No","NO",$J1477="Not Productive",$H1477,TRUE,$J1477)</f>
        <v/>
      </c>
      <c r="M1477" s="21" t="str">
        <f t="shared" ref="M1477:M1504" si="302">IF(ISNUMBER($E1477),ROUND($E1477*1440,0),"")</f>
        <v/>
      </c>
      <c r="N1477" s="21" t="str">
        <f t="shared" ref="N1477:N1504" si="303">IF(AND(ISNUMBER($E1477),ISNUMBER($F1477)),ROUND($F1477*1440,0)+IF($F1477&lt;=$E1477,1440,0),"")</f>
        <v/>
      </c>
      <c r="P1477" s="22"/>
      <c r="Q1477" s="23">
        <v>1473</v>
      </c>
      <c r="R1477" s="23" t="str">
        <f>IF($C$3="Live Paste",IF($P1477="","",$P1477&amp;""),IF($AD$3="","",INDEX('Extraction History'!$A$3:$DT$9102,$Q1477,$AD$3)&amp;""))</f>
        <v/>
      </c>
      <c r="S1477" s="23">
        <f t="shared" si="297"/>
        <v>8835</v>
      </c>
      <c r="T1477" s="23" t="str">
        <f t="shared" ref="T1477:T1504" si="304">_xlfn.XLOOKUP($S1477,$Q$5:$Q$9104,$R$5:$R$9104,"")</f>
        <v/>
      </c>
      <c r="U1477" s="23" t="str">
        <f t="shared" ref="U1477:U1504" si="305">IFERROR(_xlfn.TEXTBEFORE($T1477,_xlfn.UNICHAR(160),1),"")</f>
        <v/>
      </c>
      <c r="V1477" s="24" t="str">
        <f t="shared" ref="V1477:V1504" si="306">IF($U1477="","",_xlfn.TEXTAFTER($T1477,_xlfn.UNICHAR(160),1))</f>
        <v/>
      </c>
      <c r="W1477" s="23">
        <f t="shared" si="298"/>
        <v>8836</v>
      </c>
      <c r="X1477" s="23" t="str">
        <f t="shared" ref="X1477:X1504" si="307">_xlfn.XLOOKUP($W1477,$Q$5:$Q$9104,$R$5:$R$9104,"")</f>
        <v/>
      </c>
      <c r="Y1477" s="23" t="str">
        <f t="shared" ref="Y1477:Y1504" si="308">IFERROR(IF($Z1477="","",TRIM(SUBSTITUTE(_xlfn.TEXTAFTER($X1477,_xlfn.UNICHAR(160)&amp;"·",1),_xlfn.UNICHAR(160)," "))),"")</f>
        <v/>
      </c>
      <c r="Z1477" s="23" t="str">
        <f t="shared" ref="Z1477:Z1504" si="309">IFERROR(_xlfn.TEXTBEFORE($X1477,_xlfn.UNICHAR(160),1),$X1477)</f>
        <v/>
      </c>
      <c r="AA1477" s="25" t="str">
        <f>IF($U1477="","",IF(COUNTIF(HC!$C:$C,$U1477)&gt;0,"Y",IF(COUNTIF($U$5:$U1477,$U1477)=1,"N","dup")))</f>
        <v/>
      </c>
    </row>
    <row r="1478" spans="1:27" x14ac:dyDescent="0.3">
      <c r="A1478" s="19" t="str">
        <f>IF(INDEX('Agents Shift'!$B:$B,ROW())="","",INDEX('Agents Shift'!$B:$B,ROW()))</f>
        <v/>
      </c>
      <c r="B1478" s="20" t="str">
        <f>IF($A1478="","",_xlfn.XLOOKUP($A1478,HC!$A:$A,HC!$B:$B,""))</f>
        <v/>
      </c>
      <c r="C1478" s="19" t="str">
        <f>IF($A1478="","",_xlfn.XLOOKUP($A1478,HC!$A:$A,HC!$E:$E,""))</f>
        <v/>
      </c>
      <c r="D1478" s="20" t="str">
        <f>IF($A1478="","",_xlfn.XLOOKUP($A1478,HC!$A:$A,HC!$D:$D,""))</f>
        <v/>
      </c>
      <c r="E1478" s="68" t="str">
        <f>IF(OR($A1478="",$AE$3=""),"",IFERROR(IF(ISBLANK(INDEX('Agents Shift'!$F:$S,MATCH($A1478,'Agents Shift'!$B:$B,0),$AE$3)),"",INDEX('Agents Shift'!$F:$S,MATCH($A1478,'Agents Shift'!$B:$B,0),$AE$3)),""))</f>
        <v/>
      </c>
      <c r="F1478" s="68" t="str">
        <f>IF(OR($A1478="",$AE$3=""),"",IFERROR(IF(ISBLANK(INDEX('Agents Shift'!$F:$S,MATCH($A1478,'Agents Shift'!$B:$B,0),$AE$3+1)),"",INDEX('Agents Shift'!$F:$S,MATCH($A1478,'Agents Shift'!$B:$B,0),$AE$3+1)),""))</f>
        <v/>
      </c>
      <c r="G1478" s="20" t="str">
        <f>IF($A1478="","",_xlfn.XLOOKUP($A1478,HC!$A:$A,HC!$C:$C,""))</f>
        <v/>
      </c>
      <c r="H1478" s="20" t="str">
        <f t="shared" si="299"/>
        <v/>
      </c>
      <c r="I1478" s="19" t="str">
        <f t="shared" si="300"/>
        <v/>
      </c>
      <c r="J1478" s="19" t="str">
        <f>IF(OR($A1478="",$H1478=""),"",IF($H1478="Not in Web Tool","Unmatched",_xlfn.XLOOKUP($H1478,'RAW Data'!$E:$E,'RAW Data'!$F:$F,"Unmapped")))</f>
        <v/>
      </c>
      <c r="K1478" s="19" t="str">
        <f t="shared" si="301"/>
        <v/>
      </c>
      <c r="M1478" s="21" t="str">
        <f t="shared" si="302"/>
        <v/>
      </c>
      <c r="N1478" s="21" t="str">
        <f t="shared" si="303"/>
        <v/>
      </c>
      <c r="P1478" s="22"/>
      <c r="Q1478" s="23">
        <v>1474</v>
      </c>
      <c r="R1478" s="23" t="str">
        <f>IF($C$3="Live Paste",IF($P1478="","",$P1478&amp;""),IF($AD$3="","",INDEX('Extraction History'!$A$3:$DT$9102,$Q1478,$AD$3)&amp;""))</f>
        <v/>
      </c>
      <c r="S1478" s="23">
        <f t="shared" ref="S1478:S1504" si="310">S1477+6</f>
        <v>8841</v>
      </c>
      <c r="T1478" s="23" t="str">
        <f t="shared" si="304"/>
        <v/>
      </c>
      <c r="U1478" s="23" t="str">
        <f t="shared" si="305"/>
        <v/>
      </c>
      <c r="V1478" s="24" t="str">
        <f t="shared" si="306"/>
        <v/>
      </c>
      <c r="W1478" s="23">
        <f t="shared" ref="W1478:W1504" si="311">W1477+6</f>
        <v>8842</v>
      </c>
      <c r="X1478" s="23" t="str">
        <f t="shared" si="307"/>
        <v/>
      </c>
      <c r="Y1478" s="23" t="str">
        <f t="shared" si="308"/>
        <v/>
      </c>
      <c r="Z1478" s="23" t="str">
        <f t="shared" si="309"/>
        <v/>
      </c>
      <c r="AA1478" s="25" t="str">
        <f>IF($U1478="","",IF(COUNTIF(HC!$C:$C,$U1478)&gt;0,"Y",IF(COUNTIF($U$5:$U1478,$U1478)=1,"N","dup")))</f>
        <v/>
      </c>
    </row>
    <row r="1479" spans="1:27" x14ac:dyDescent="0.3">
      <c r="A1479" s="19" t="str">
        <f>IF(INDEX('Agents Shift'!$B:$B,ROW())="","",INDEX('Agents Shift'!$B:$B,ROW()))</f>
        <v/>
      </c>
      <c r="B1479" s="20" t="str">
        <f>IF($A1479="","",_xlfn.XLOOKUP($A1479,HC!$A:$A,HC!$B:$B,""))</f>
        <v/>
      </c>
      <c r="C1479" s="19" t="str">
        <f>IF($A1479="","",_xlfn.XLOOKUP($A1479,HC!$A:$A,HC!$E:$E,""))</f>
        <v/>
      </c>
      <c r="D1479" s="20" t="str">
        <f>IF($A1479="","",_xlfn.XLOOKUP($A1479,HC!$A:$A,HC!$D:$D,""))</f>
        <v/>
      </c>
      <c r="E1479" s="68" t="str">
        <f>IF(OR($A1479="",$AE$3=""),"",IFERROR(IF(ISBLANK(INDEX('Agents Shift'!$F:$S,MATCH($A1479,'Agents Shift'!$B:$B,0),$AE$3)),"",INDEX('Agents Shift'!$F:$S,MATCH($A1479,'Agents Shift'!$B:$B,0),$AE$3)),""))</f>
        <v/>
      </c>
      <c r="F1479" s="68" t="str">
        <f>IF(OR($A1479="",$AE$3=""),"",IFERROR(IF(ISBLANK(INDEX('Agents Shift'!$F:$S,MATCH($A1479,'Agents Shift'!$B:$B,0),$AE$3+1)),"",INDEX('Agents Shift'!$F:$S,MATCH($A1479,'Agents Shift'!$B:$B,0),$AE$3+1)),""))</f>
        <v/>
      </c>
      <c r="G1479" s="20" t="str">
        <f>IF($A1479="","",_xlfn.XLOOKUP($A1479,HC!$A:$A,HC!$C:$C,""))</f>
        <v/>
      </c>
      <c r="H1479" s="20" t="str">
        <f t="shared" si="299"/>
        <v/>
      </c>
      <c r="I1479" s="19" t="str">
        <f t="shared" si="300"/>
        <v/>
      </c>
      <c r="J1479" s="19" t="str">
        <f>IF(OR($A1479="",$H1479=""),"",IF($H1479="Not in Web Tool","Unmatched",_xlfn.XLOOKUP($H1479,'RAW Data'!$E:$E,'RAW Data'!$F:$F,"Unmapped")))</f>
        <v/>
      </c>
      <c r="K1479" s="19" t="str">
        <f t="shared" si="301"/>
        <v/>
      </c>
      <c r="M1479" s="21" t="str">
        <f t="shared" si="302"/>
        <v/>
      </c>
      <c r="N1479" s="21" t="str">
        <f t="shared" si="303"/>
        <v/>
      </c>
      <c r="P1479" s="22"/>
      <c r="Q1479" s="23">
        <v>1475</v>
      </c>
      <c r="R1479" s="23" t="str">
        <f>IF($C$3="Live Paste",IF($P1479="","",$P1479&amp;""),IF($AD$3="","",INDEX('Extraction History'!$A$3:$DT$9102,$Q1479,$AD$3)&amp;""))</f>
        <v/>
      </c>
      <c r="S1479" s="23">
        <f t="shared" si="310"/>
        <v>8847</v>
      </c>
      <c r="T1479" s="23" t="str">
        <f t="shared" si="304"/>
        <v/>
      </c>
      <c r="U1479" s="23" t="str">
        <f t="shared" si="305"/>
        <v/>
      </c>
      <c r="V1479" s="24" t="str">
        <f t="shared" si="306"/>
        <v/>
      </c>
      <c r="W1479" s="23">
        <f t="shared" si="311"/>
        <v>8848</v>
      </c>
      <c r="X1479" s="23" t="str">
        <f t="shared" si="307"/>
        <v/>
      </c>
      <c r="Y1479" s="23" t="str">
        <f t="shared" si="308"/>
        <v/>
      </c>
      <c r="Z1479" s="23" t="str">
        <f t="shared" si="309"/>
        <v/>
      </c>
      <c r="AA1479" s="25" t="str">
        <f>IF($U1479="","",IF(COUNTIF(HC!$C:$C,$U1479)&gt;0,"Y",IF(COUNTIF($U$5:$U1479,$U1479)=1,"N","dup")))</f>
        <v/>
      </c>
    </row>
    <row r="1480" spans="1:27" x14ac:dyDescent="0.3">
      <c r="A1480" s="19" t="str">
        <f>IF(INDEX('Agents Shift'!$B:$B,ROW())="","",INDEX('Agents Shift'!$B:$B,ROW()))</f>
        <v/>
      </c>
      <c r="B1480" s="20" t="str">
        <f>IF($A1480="","",_xlfn.XLOOKUP($A1480,HC!$A:$A,HC!$B:$B,""))</f>
        <v/>
      </c>
      <c r="C1480" s="19" t="str">
        <f>IF($A1480="","",_xlfn.XLOOKUP($A1480,HC!$A:$A,HC!$E:$E,""))</f>
        <v/>
      </c>
      <c r="D1480" s="20" t="str">
        <f>IF($A1480="","",_xlfn.XLOOKUP($A1480,HC!$A:$A,HC!$D:$D,""))</f>
        <v/>
      </c>
      <c r="E1480" s="68" t="str">
        <f>IF(OR($A1480="",$AE$3=""),"",IFERROR(IF(ISBLANK(INDEX('Agents Shift'!$F:$S,MATCH($A1480,'Agents Shift'!$B:$B,0),$AE$3)),"",INDEX('Agents Shift'!$F:$S,MATCH($A1480,'Agents Shift'!$B:$B,0),$AE$3)),""))</f>
        <v/>
      </c>
      <c r="F1480" s="68" t="str">
        <f>IF(OR($A1480="",$AE$3=""),"",IFERROR(IF(ISBLANK(INDEX('Agents Shift'!$F:$S,MATCH($A1480,'Agents Shift'!$B:$B,0),$AE$3+1)),"",INDEX('Agents Shift'!$F:$S,MATCH($A1480,'Agents Shift'!$B:$B,0),$AE$3+1)),""))</f>
        <v/>
      </c>
      <c r="G1480" s="20" t="str">
        <f>IF($A1480="","",_xlfn.XLOOKUP($A1480,HC!$A:$A,HC!$C:$C,""))</f>
        <v/>
      </c>
      <c r="H1480" s="20" t="str">
        <f t="shared" si="299"/>
        <v/>
      </c>
      <c r="I1480" s="19" t="str">
        <f t="shared" si="300"/>
        <v/>
      </c>
      <c r="J1480" s="19" t="str">
        <f>IF(OR($A1480="",$H1480=""),"",IF($H1480="Not in Web Tool","Unmatched",_xlfn.XLOOKUP($H1480,'RAW Data'!$E:$E,'RAW Data'!$F:$F,"Unmapped")))</f>
        <v/>
      </c>
      <c r="K1480" s="19" t="str">
        <f t="shared" si="301"/>
        <v/>
      </c>
      <c r="M1480" s="21" t="str">
        <f t="shared" si="302"/>
        <v/>
      </c>
      <c r="N1480" s="21" t="str">
        <f t="shared" si="303"/>
        <v/>
      </c>
      <c r="P1480" s="22"/>
      <c r="Q1480" s="23">
        <v>1476</v>
      </c>
      <c r="R1480" s="23" t="str">
        <f>IF($C$3="Live Paste",IF($P1480="","",$P1480&amp;""),IF($AD$3="","",INDEX('Extraction History'!$A$3:$DT$9102,$Q1480,$AD$3)&amp;""))</f>
        <v/>
      </c>
      <c r="S1480" s="23">
        <f t="shared" si="310"/>
        <v>8853</v>
      </c>
      <c r="T1480" s="23" t="str">
        <f t="shared" si="304"/>
        <v/>
      </c>
      <c r="U1480" s="23" t="str">
        <f t="shared" si="305"/>
        <v/>
      </c>
      <c r="V1480" s="24" t="str">
        <f t="shared" si="306"/>
        <v/>
      </c>
      <c r="W1480" s="23">
        <f t="shared" si="311"/>
        <v>8854</v>
      </c>
      <c r="X1480" s="23" t="str">
        <f t="shared" si="307"/>
        <v/>
      </c>
      <c r="Y1480" s="23" t="str">
        <f t="shared" si="308"/>
        <v/>
      </c>
      <c r="Z1480" s="23" t="str">
        <f t="shared" si="309"/>
        <v/>
      </c>
      <c r="AA1480" s="25" t="str">
        <f>IF($U1480="","",IF(COUNTIF(HC!$C:$C,$U1480)&gt;0,"Y",IF(COUNTIF($U$5:$U1480,$U1480)=1,"N","dup")))</f>
        <v/>
      </c>
    </row>
    <row r="1481" spans="1:27" x14ac:dyDescent="0.3">
      <c r="A1481" s="19" t="str">
        <f>IF(INDEX('Agents Shift'!$B:$B,ROW())="","",INDEX('Agents Shift'!$B:$B,ROW()))</f>
        <v/>
      </c>
      <c r="B1481" s="20" t="str">
        <f>IF($A1481="","",_xlfn.XLOOKUP($A1481,HC!$A:$A,HC!$B:$B,""))</f>
        <v/>
      </c>
      <c r="C1481" s="19" t="str">
        <f>IF($A1481="","",_xlfn.XLOOKUP($A1481,HC!$A:$A,HC!$E:$E,""))</f>
        <v/>
      </c>
      <c r="D1481" s="20" t="str">
        <f>IF($A1481="","",_xlfn.XLOOKUP($A1481,HC!$A:$A,HC!$D:$D,""))</f>
        <v/>
      </c>
      <c r="E1481" s="68" t="str">
        <f>IF(OR($A1481="",$AE$3=""),"",IFERROR(IF(ISBLANK(INDEX('Agents Shift'!$F:$S,MATCH($A1481,'Agents Shift'!$B:$B,0),$AE$3)),"",INDEX('Agents Shift'!$F:$S,MATCH($A1481,'Agents Shift'!$B:$B,0),$AE$3)),""))</f>
        <v/>
      </c>
      <c r="F1481" s="68" t="str">
        <f>IF(OR($A1481="",$AE$3=""),"",IFERROR(IF(ISBLANK(INDEX('Agents Shift'!$F:$S,MATCH($A1481,'Agents Shift'!$B:$B,0),$AE$3+1)),"",INDEX('Agents Shift'!$F:$S,MATCH($A1481,'Agents Shift'!$B:$B,0),$AE$3+1)),""))</f>
        <v/>
      </c>
      <c r="G1481" s="20" t="str">
        <f>IF($A1481="","",_xlfn.XLOOKUP($A1481,HC!$A:$A,HC!$C:$C,""))</f>
        <v/>
      </c>
      <c r="H1481" s="20" t="str">
        <f t="shared" si="299"/>
        <v/>
      </c>
      <c r="I1481" s="19" t="str">
        <f t="shared" si="300"/>
        <v/>
      </c>
      <c r="J1481" s="19" t="str">
        <f>IF(OR($A1481="",$H1481=""),"",IF($H1481="Not in Web Tool","Unmatched",_xlfn.XLOOKUP($H1481,'RAW Data'!$E:$E,'RAW Data'!$F:$F,"Unmapped")))</f>
        <v/>
      </c>
      <c r="K1481" s="19" t="str">
        <f t="shared" si="301"/>
        <v/>
      </c>
      <c r="M1481" s="21" t="str">
        <f t="shared" si="302"/>
        <v/>
      </c>
      <c r="N1481" s="21" t="str">
        <f t="shared" si="303"/>
        <v/>
      </c>
      <c r="P1481" s="22"/>
      <c r="Q1481" s="23">
        <v>1477</v>
      </c>
      <c r="R1481" s="23" t="str">
        <f>IF($C$3="Live Paste",IF($P1481="","",$P1481&amp;""),IF($AD$3="","",INDEX('Extraction History'!$A$3:$DT$9102,$Q1481,$AD$3)&amp;""))</f>
        <v/>
      </c>
      <c r="S1481" s="23">
        <f t="shared" si="310"/>
        <v>8859</v>
      </c>
      <c r="T1481" s="23" t="str">
        <f t="shared" si="304"/>
        <v/>
      </c>
      <c r="U1481" s="23" t="str">
        <f t="shared" si="305"/>
        <v/>
      </c>
      <c r="V1481" s="24" t="str">
        <f t="shared" si="306"/>
        <v/>
      </c>
      <c r="W1481" s="23">
        <f t="shared" si="311"/>
        <v>8860</v>
      </c>
      <c r="X1481" s="23" t="str">
        <f t="shared" si="307"/>
        <v/>
      </c>
      <c r="Y1481" s="23" t="str">
        <f t="shared" si="308"/>
        <v/>
      </c>
      <c r="Z1481" s="23" t="str">
        <f t="shared" si="309"/>
        <v/>
      </c>
      <c r="AA1481" s="25" t="str">
        <f>IF($U1481="","",IF(COUNTIF(HC!$C:$C,$U1481)&gt;0,"Y",IF(COUNTIF($U$5:$U1481,$U1481)=1,"N","dup")))</f>
        <v/>
      </c>
    </row>
    <row r="1482" spans="1:27" x14ac:dyDescent="0.3">
      <c r="A1482" s="19" t="str">
        <f>IF(INDEX('Agents Shift'!$B:$B,ROW())="","",INDEX('Agents Shift'!$B:$B,ROW()))</f>
        <v/>
      </c>
      <c r="B1482" s="20" t="str">
        <f>IF($A1482="","",_xlfn.XLOOKUP($A1482,HC!$A:$A,HC!$B:$B,""))</f>
        <v/>
      </c>
      <c r="C1482" s="19" t="str">
        <f>IF($A1482="","",_xlfn.XLOOKUP($A1482,HC!$A:$A,HC!$E:$E,""))</f>
        <v/>
      </c>
      <c r="D1482" s="20" t="str">
        <f>IF($A1482="","",_xlfn.XLOOKUP($A1482,HC!$A:$A,HC!$D:$D,""))</f>
        <v/>
      </c>
      <c r="E1482" s="68" t="str">
        <f>IF(OR($A1482="",$AE$3=""),"",IFERROR(IF(ISBLANK(INDEX('Agents Shift'!$F:$S,MATCH($A1482,'Agents Shift'!$B:$B,0),$AE$3)),"",INDEX('Agents Shift'!$F:$S,MATCH($A1482,'Agents Shift'!$B:$B,0),$AE$3)),""))</f>
        <v/>
      </c>
      <c r="F1482" s="68" t="str">
        <f>IF(OR($A1482="",$AE$3=""),"",IFERROR(IF(ISBLANK(INDEX('Agents Shift'!$F:$S,MATCH($A1482,'Agents Shift'!$B:$B,0),$AE$3+1)),"",INDEX('Agents Shift'!$F:$S,MATCH($A1482,'Agents Shift'!$B:$B,0),$AE$3+1)),""))</f>
        <v/>
      </c>
      <c r="G1482" s="20" t="str">
        <f>IF($A1482="","",_xlfn.XLOOKUP($A1482,HC!$A:$A,HC!$C:$C,""))</f>
        <v/>
      </c>
      <c r="H1482" s="20" t="str">
        <f t="shared" si="299"/>
        <v/>
      </c>
      <c r="I1482" s="19" t="str">
        <f t="shared" si="300"/>
        <v/>
      </c>
      <c r="J1482" s="19" t="str">
        <f>IF(OR($A1482="",$H1482=""),"",IF($H1482="Not in Web Tool","Unmatched",_xlfn.XLOOKUP($H1482,'RAW Data'!$E:$E,'RAW Data'!$F:$F,"Unmapped")))</f>
        <v/>
      </c>
      <c r="K1482" s="19" t="str">
        <f t="shared" si="301"/>
        <v/>
      </c>
      <c r="M1482" s="21" t="str">
        <f t="shared" si="302"/>
        <v/>
      </c>
      <c r="N1482" s="21" t="str">
        <f t="shared" si="303"/>
        <v/>
      </c>
      <c r="P1482" s="22"/>
      <c r="Q1482" s="23">
        <v>1478</v>
      </c>
      <c r="R1482" s="23" t="str">
        <f>IF($C$3="Live Paste",IF($P1482="","",$P1482&amp;""),IF($AD$3="","",INDEX('Extraction History'!$A$3:$DT$9102,$Q1482,$AD$3)&amp;""))</f>
        <v/>
      </c>
      <c r="S1482" s="23">
        <f t="shared" si="310"/>
        <v>8865</v>
      </c>
      <c r="T1482" s="23" t="str">
        <f t="shared" si="304"/>
        <v/>
      </c>
      <c r="U1482" s="23" t="str">
        <f t="shared" si="305"/>
        <v/>
      </c>
      <c r="V1482" s="24" t="str">
        <f t="shared" si="306"/>
        <v/>
      </c>
      <c r="W1482" s="23">
        <f t="shared" si="311"/>
        <v>8866</v>
      </c>
      <c r="X1482" s="23" t="str">
        <f t="shared" si="307"/>
        <v/>
      </c>
      <c r="Y1482" s="23" t="str">
        <f t="shared" si="308"/>
        <v/>
      </c>
      <c r="Z1482" s="23" t="str">
        <f t="shared" si="309"/>
        <v/>
      </c>
      <c r="AA1482" s="25" t="str">
        <f>IF($U1482="","",IF(COUNTIF(HC!$C:$C,$U1482)&gt;0,"Y",IF(COUNTIF($U$5:$U1482,$U1482)=1,"N","dup")))</f>
        <v/>
      </c>
    </row>
    <row r="1483" spans="1:27" x14ac:dyDescent="0.3">
      <c r="A1483" s="19" t="str">
        <f>IF(INDEX('Agents Shift'!$B:$B,ROW())="","",INDEX('Agents Shift'!$B:$B,ROW()))</f>
        <v/>
      </c>
      <c r="B1483" s="20" t="str">
        <f>IF($A1483="","",_xlfn.XLOOKUP($A1483,HC!$A:$A,HC!$B:$B,""))</f>
        <v/>
      </c>
      <c r="C1483" s="19" t="str">
        <f>IF($A1483="","",_xlfn.XLOOKUP($A1483,HC!$A:$A,HC!$E:$E,""))</f>
        <v/>
      </c>
      <c r="D1483" s="20" t="str">
        <f>IF($A1483="","",_xlfn.XLOOKUP($A1483,HC!$A:$A,HC!$D:$D,""))</f>
        <v/>
      </c>
      <c r="E1483" s="68" t="str">
        <f>IF(OR($A1483="",$AE$3=""),"",IFERROR(IF(ISBLANK(INDEX('Agents Shift'!$F:$S,MATCH($A1483,'Agents Shift'!$B:$B,0),$AE$3)),"",INDEX('Agents Shift'!$F:$S,MATCH($A1483,'Agents Shift'!$B:$B,0),$AE$3)),""))</f>
        <v/>
      </c>
      <c r="F1483" s="68" t="str">
        <f>IF(OR($A1483="",$AE$3=""),"",IFERROR(IF(ISBLANK(INDEX('Agents Shift'!$F:$S,MATCH($A1483,'Agents Shift'!$B:$B,0),$AE$3+1)),"",INDEX('Agents Shift'!$F:$S,MATCH($A1483,'Agents Shift'!$B:$B,0),$AE$3+1)),""))</f>
        <v/>
      </c>
      <c r="G1483" s="20" t="str">
        <f>IF($A1483="","",_xlfn.XLOOKUP($A1483,HC!$A:$A,HC!$C:$C,""))</f>
        <v/>
      </c>
      <c r="H1483" s="20" t="str">
        <f t="shared" si="299"/>
        <v/>
      </c>
      <c r="I1483" s="19" t="str">
        <f t="shared" si="300"/>
        <v/>
      </c>
      <c r="J1483" s="19" t="str">
        <f>IF(OR($A1483="",$H1483=""),"",IF($H1483="Not in Web Tool","Unmatched",_xlfn.XLOOKUP($H1483,'RAW Data'!$E:$E,'RAW Data'!$F:$F,"Unmapped")))</f>
        <v/>
      </c>
      <c r="K1483" s="19" t="str">
        <f t="shared" si="301"/>
        <v/>
      </c>
      <c r="M1483" s="21" t="str">
        <f t="shared" si="302"/>
        <v/>
      </c>
      <c r="N1483" s="21" t="str">
        <f t="shared" si="303"/>
        <v/>
      </c>
      <c r="P1483" s="22"/>
      <c r="Q1483" s="23">
        <v>1479</v>
      </c>
      <c r="R1483" s="23" t="str">
        <f>IF($C$3="Live Paste",IF($P1483="","",$P1483&amp;""),IF($AD$3="","",INDEX('Extraction History'!$A$3:$DT$9102,$Q1483,$AD$3)&amp;""))</f>
        <v/>
      </c>
      <c r="S1483" s="23">
        <f t="shared" si="310"/>
        <v>8871</v>
      </c>
      <c r="T1483" s="23" t="str">
        <f t="shared" si="304"/>
        <v/>
      </c>
      <c r="U1483" s="23" t="str">
        <f t="shared" si="305"/>
        <v/>
      </c>
      <c r="V1483" s="24" t="str">
        <f t="shared" si="306"/>
        <v/>
      </c>
      <c r="W1483" s="23">
        <f t="shared" si="311"/>
        <v>8872</v>
      </c>
      <c r="X1483" s="23" t="str">
        <f t="shared" si="307"/>
        <v/>
      </c>
      <c r="Y1483" s="23" t="str">
        <f t="shared" si="308"/>
        <v/>
      </c>
      <c r="Z1483" s="23" t="str">
        <f t="shared" si="309"/>
        <v/>
      </c>
      <c r="AA1483" s="25" t="str">
        <f>IF($U1483="","",IF(COUNTIF(HC!$C:$C,$U1483)&gt;0,"Y",IF(COUNTIF($U$5:$U1483,$U1483)=1,"N","dup")))</f>
        <v/>
      </c>
    </row>
    <row r="1484" spans="1:27" x14ac:dyDescent="0.3">
      <c r="A1484" s="19" t="str">
        <f>IF(INDEX('Agents Shift'!$B:$B,ROW())="","",INDEX('Agents Shift'!$B:$B,ROW()))</f>
        <v/>
      </c>
      <c r="B1484" s="20" t="str">
        <f>IF($A1484="","",_xlfn.XLOOKUP($A1484,HC!$A:$A,HC!$B:$B,""))</f>
        <v/>
      </c>
      <c r="C1484" s="19" t="str">
        <f>IF($A1484="","",_xlfn.XLOOKUP($A1484,HC!$A:$A,HC!$E:$E,""))</f>
        <v/>
      </c>
      <c r="D1484" s="20" t="str">
        <f>IF($A1484="","",_xlfn.XLOOKUP($A1484,HC!$A:$A,HC!$D:$D,""))</f>
        <v/>
      </c>
      <c r="E1484" s="68" t="str">
        <f>IF(OR($A1484="",$AE$3=""),"",IFERROR(IF(ISBLANK(INDEX('Agents Shift'!$F:$S,MATCH($A1484,'Agents Shift'!$B:$B,0),$AE$3)),"",INDEX('Agents Shift'!$F:$S,MATCH($A1484,'Agents Shift'!$B:$B,0),$AE$3)),""))</f>
        <v/>
      </c>
      <c r="F1484" s="68" t="str">
        <f>IF(OR($A1484="",$AE$3=""),"",IFERROR(IF(ISBLANK(INDEX('Agents Shift'!$F:$S,MATCH($A1484,'Agents Shift'!$B:$B,0),$AE$3+1)),"",INDEX('Agents Shift'!$F:$S,MATCH($A1484,'Agents Shift'!$B:$B,0),$AE$3+1)),""))</f>
        <v/>
      </c>
      <c r="G1484" s="20" t="str">
        <f>IF($A1484="","",_xlfn.XLOOKUP($A1484,HC!$A:$A,HC!$C:$C,""))</f>
        <v/>
      </c>
      <c r="H1484" s="20" t="str">
        <f t="shared" si="299"/>
        <v/>
      </c>
      <c r="I1484" s="19" t="str">
        <f t="shared" si="300"/>
        <v/>
      </c>
      <c r="J1484" s="19" t="str">
        <f>IF(OR($A1484="",$H1484=""),"",IF($H1484="Not in Web Tool","Unmatched",_xlfn.XLOOKUP($H1484,'RAW Data'!$E:$E,'RAW Data'!$F:$F,"Unmapped")))</f>
        <v/>
      </c>
      <c r="K1484" s="19" t="str">
        <f t="shared" si="301"/>
        <v/>
      </c>
      <c r="M1484" s="21" t="str">
        <f t="shared" si="302"/>
        <v/>
      </c>
      <c r="N1484" s="21" t="str">
        <f t="shared" si="303"/>
        <v/>
      </c>
      <c r="P1484" s="22"/>
      <c r="Q1484" s="23">
        <v>1480</v>
      </c>
      <c r="R1484" s="23" t="str">
        <f>IF($C$3="Live Paste",IF($P1484="","",$P1484&amp;""),IF($AD$3="","",INDEX('Extraction History'!$A$3:$DT$9102,$Q1484,$AD$3)&amp;""))</f>
        <v/>
      </c>
      <c r="S1484" s="23">
        <f t="shared" si="310"/>
        <v>8877</v>
      </c>
      <c r="T1484" s="23" t="str">
        <f t="shared" si="304"/>
        <v/>
      </c>
      <c r="U1484" s="23" t="str">
        <f t="shared" si="305"/>
        <v/>
      </c>
      <c r="V1484" s="24" t="str">
        <f t="shared" si="306"/>
        <v/>
      </c>
      <c r="W1484" s="23">
        <f t="shared" si="311"/>
        <v>8878</v>
      </c>
      <c r="X1484" s="23" t="str">
        <f t="shared" si="307"/>
        <v/>
      </c>
      <c r="Y1484" s="23" t="str">
        <f t="shared" si="308"/>
        <v/>
      </c>
      <c r="Z1484" s="23" t="str">
        <f t="shared" si="309"/>
        <v/>
      </c>
      <c r="AA1484" s="25" t="str">
        <f>IF($U1484="","",IF(COUNTIF(HC!$C:$C,$U1484)&gt;0,"Y",IF(COUNTIF($U$5:$U1484,$U1484)=1,"N","dup")))</f>
        <v/>
      </c>
    </row>
    <row r="1485" spans="1:27" x14ac:dyDescent="0.3">
      <c r="A1485" s="19" t="str">
        <f>IF(INDEX('Agents Shift'!$B:$B,ROW())="","",INDEX('Agents Shift'!$B:$B,ROW()))</f>
        <v/>
      </c>
      <c r="B1485" s="20" t="str">
        <f>IF($A1485="","",_xlfn.XLOOKUP($A1485,HC!$A:$A,HC!$B:$B,""))</f>
        <v/>
      </c>
      <c r="C1485" s="19" t="str">
        <f>IF($A1485="","",_xlfn.XLOOKUP($A1485,HC!$A:$A,HC!$E:$E,""))</f>
        <v/>
      </c>
      <c r="D1485" s="20" t="str">
        <f>IF($A1485="","",_xlfn.XLOOKUP($A1485,HC!$A:$A,HC!$D:$D,""))</f>
        <v/>
      </c>
      <c r="E1485" s="68" t="str">
        <f>IF(OR($A1485="",$AE$3=""),"",IFERROR(IF(ISBLANK(INDEX('Agents Shift'!$F:$S,MATCH($A1485,'Agents Shift'!$B:$B,0),$AE$3)),"",INDEX('Agents Shift'!$F:$S,MATCH($A1485,'Agents Shift'!$B:$B,0),$AE$3)),""))</f>
        <v/>
      </c>
      <c r="F1485" s="68" t="str">
        <f>IF(OR($A1485="",$AE$3=""),"",IFERROR(IF(ISBLANK(INDEX('Agents Shift'!$F:$S,MATCH($A1485,'Agents Shift'!$B:$B,0),$AE$3+1)),"",INDEX('Agents Shift'!$F:$S,MATCH($A1485,'Agents Shift'!$B:$B,0),$AE$3+1)),""))</f>
        <v/>
      </c>
      <c r="G1485" s="20" t="str">
        <f>IF($A1485="","",_xlfn.XLOOKUP($A1485,HC!$A:$A,HC!$C:$C,""))</f>
        <v/>
      </c>
      <c r="H1485" s="20" t="str">
        <f t="shared" si="299"/>
        <v/>
      </c>
      <c r="I1485" s="19" t="str">
        <f t="shared" si="300"/>
        <v/>
      </c>
      <c r="J1485" s="19" t="str">
        <f>IF(OR($A1485="",$H1485=""),"",IF($H1485="Not in Web Tool","Unmatched",_xlfn.XLOOKUP($H1485,'RAW Data'!$E:$E,'RAW Data'!$F:$F,"Unmapped")))</f>
        <v/>
      </c>
      <c r="K1485" s="19" t="str">
        <f t="shared" si="301"/>
        <v/>
      </c>
      <c r="M1485" s="21" t="str">
        <f t="shared" si="302"/>
        <v/>
      </c>
      <c r="N1485" s="21" t="str">
        <f t="shared" si="303"/>
        <v/>
      </c>
      <c r="P1485" s="22"/>
      <c r="Q1485" s="23">
        <v>1481</v>
      </c>
      <c r="R1485" s="23" t="str">
        <f>IF($C$3="Live Paste",IF($P1485="","",$P1485&amp;""),IF($AD$3="","",INDEX('Extraction History'!$A$3:$DT$9102,$Q1485,$AD$3)&amp;""))</f>
        <v/>
      </c>
      <c r="S1485" s="23">
        <f t="shared" si="310"/>
        <v>8883</v>
      </c>
      <c r="T1485" s="23" t="str">
        <f t="shared" si="304"/>
        <v/>
      </c>
      <c r="U1485" s="23" t="str">
        <f t="shared" si="305"/>
        <v/>
      </c>
      <c r="V1485" s="24" t="str">
        <f t="shared" si="306"/>
        <v/>
      </c>
      <c r="W1485" s="23">
        <f t="shared" si="311"/>
        <v>8884</v>
      </c>
      <c r="X1485" s="23" t="str">
        <f t="shared" si="307"/>
        <v/>
      </c>
      <c r="Y1485" s="23" t="str">
        <f t="shared" si="308"/>
        <v/>
      </c>
      <c r="Z1485" s="23" t="str">
        <f t="shared" si="309"/>
        <v/>
      </c>
      <c r="AA1485" s="25" t="str">
        <f>IF($U1485="","",IF(COUNTIF(HC!$C:$C,$U1485)&gt;0,"Y",IF(COUNTIF($U$5:$U1485,$U1485)=1,"N","dup")))</f>
        <v/>
      </c>
    </row>
    <row r="1486" spans="1:27" x14ac:dyDescent="0.3">
      <c r="A1486" s="19" t="str">
        <f>IF(INDEX('Agents Shift'!$B:$B,ROW())="","",INDEX('Agents Shift'!$B:$B,ROW()))</f>
        <v/>
      </c>
      <c r="B1486" s="20" t="str">
        <f>IF($A1486="","",_xlfn.XLOOKUP($A1486,HC!$A:$A,HC!$B:$B,""))</f>
        <v/>
      </c>
      <c r="C1486" s="19" t="str">
        <f>IF($A1486="","",_xlfn.XLOOKUP($A1486,HC!$A:$A,HC!$E:$E,""))</f>
        <v/>
      </c>
      <c r="D1486" s="20" t="str">
        <f>IF($A1486="","",_xlfn.XLOOKUP($A1486,HC!$A:$A,HC!$D:$D,""))</f>
        <v/>
      </c>
      <c r="E1486" s="68" t="str">
        <f>IF(OR($A1486="",$AE$3=""),"",IFERROR(IF(ISBLANK(INDEX('Agents Shift'!$F:$S,MATCH($A1486,'Agents Shift'!$B:$B,0),$AE$3)),"",INDEX('Agents Shift'!$F:$S,MATCH($A1486,'Agents Shift'!$B:$B,0),$AE$3)),""))</f>
        <v/>
      </c>
      <c r="F1486" s="68" t="str">
        <f>IF(OR($A1486="",$AE$3=""),"",IFERROR(IF(ISBLANK(INDEX('Agents Shift'!$F:$S,MATCH($A1486,'Agents Shift'!$B:$B,0),$AE$3+1)),"",INDEX('Agents Shift'!$F:$S,MATCH($A1486,'Agents Shift'!$B:$B,0),$AE$3+1)),""))</f>
        <v/>
      </c>
      <c r="G1486" s="20" t="str">
        <f>IF($A1486="","",_xlfn.XLOOKUP($A1486,HC!$A:$A,HC!$C:$C,""))</f>
        <v/>
      </c>
      <c r="H1486" s="20" t="str">
        <f t="shared" si="299"/>
        <v/>
      </c>
      <c r="I1486" s="19" t="str">
        <f t="shared" si="300"/>
        <v/>
      </c>
      <c r="J1486" s="19" t="str">
        <f>IF(OR($A1486="",$H1486=""),"",IF($H1486="Not in Web Tool","Unmatched",_xlfn.XLOOKUP($H1486,'RAW Data'!$E:$E,'RAW Data'!$F:$F,"Unmapped")))</f>
        <v/>
      </c>
      <c r="K1486" s="19" t="str">
        <f t="shared" si="301"/>
        <v/>
      </c>
      <c r="M1486" s="21" t="str">
        <f t="shared" si="302"/>
        <v/>
      </c>
      <c r="N1486" s="21" t="str">
        <f t="shared" si="303"/>
        <v/>
      </c>
      <c r="P1486" s="22"/>
      <c r="Q1486" s="23">
        <v>1482</v>
      </c>
      <c r="R1486" s="23" t="str">
        <f>IF($C$3="Live Paste",IF($P1486="","",$P1486&amp;""),IF($AD$3="","",INDEX('Extraction History'!$A$3:$DT$9102,$Q1486,$AD$3)&amp;""))</f>
        <v/>
      </c>
      <c r="S1486" s="23">
        <f t="shared" si="310"/>
        <v>8889</v>
      </c>
      <c r="T1486" s="23" t="str">
        <f t="shared" si="304"/>
        <v/>
      </c>
      <c r="U1486" s="23" t="str">
        <f t="shared" si="305"/>
        <v/>
      </c>
      <c r="V1486" s="24" t="str">
        <f t="shared" si="306"/>
        <v/>
      </c>
      <c r="W1486" s="23">
        <f t="shared" si="311"/>
        <v>8890</v>
      </c>
      <c r="X1486" s="23" t="str">
        <f t="shared" si="307"/>
        <v/>
      </c>
      <c r="Y1486" s="23" t="str">
        <f t="shared" si="308"/>
        <v/>
      </c>
      <c r="Z1486" s="23" t="str">
        <f t="shared" si="309"/>
        <v/>
      </c>
      <c r="AA1486" s="25" t="str">
        <f>IF($U1486="","",IF(COUNTIF(HC!$C:$C,$U1486)&gt;0,"Y",IF(COUNTIF($U$5:$U1486,$U1486)=1,"N","dup")))</f>
        <v/>
      </c>
    </row>
    <row r="1487" spans="1:27" x14ac:dyDescent="0.3">
      <c r="A1487" s="19" t="str">
        <f>IF(INDEX('Agents Shift'!$B:$B,ROW())="","",INDEX('Agents Shift'!$B:$B,ROW()))</f>
        <v/>
      </c>
      <c r="B1487" s="20" t="str">
        <f>IF($A1487="","",_xlfn.XLOOKUP($A1487,HC!$A:$A,HC!$B:$B,""))</f>
        <v/>
      </c>
      <c r="C1487" s="19" t="str">
        <f>IF($A1487="","",_xlfn.XLOOKUP($A1487,HC!$A:$A,HC!$E:$E,""))</f>
        <v/>
      </c>
      <c r="D1487" s="20" t="str">
        <f>IF($A1487="","",_xlfn.XLOOKUP($A1487,HC!$A:$A,HC!$D:$D,""))</f>
        <v/>
      </c>
      <c r="E1487" s="68" t="str">
        <f>IF(OR($A1487="",$AE$3=""),"",IFERROR(IF(ISBLANK(INDEX('Agents Shift'!$F:$S,MATCH($A1487,'Agents Shift'!$B:$B,0),$AE$3)),"",INDEX('Agents Shift'!$F:$S,MATCH($A1487,'Agents Shift'!$B:$B,0),$AE$3)),""))</f>
        <v/>
      </c>
      <c r="F1487" s="68" t="str">
        <f>IF(OR($A1487="",$AE$3=""),"",IFERROR(IF(ISBLANK(INDEX('Agents Shift'!$F:$S,MATCH($A1487,'Agents Shift'!$B:$B,0),$AE$3+1)),"",INDEX('Agents Shift'!$F:$S,MATCH($A1487,'Agents Shift'!$B:$B,0),$AE$3+1)),""))</f>
        <v/>
      </c>
      <c r="G1487" s="20" t="str">
        <f>IF($A1487="","",_xlfn.XLOOKUP($A1487,HC!$A:$A,HC!$C:$C,""))</f>
        <v/>
      </c>
      <c r="H1487" s="20" t="str">
        <f t="shared" si="299"/>
        <v/>
      </c>
      <c r="I1487" s="19" t="str">
        <f t="shared" si="300"/>
        <v/>
      </c>
      <c r="J1487" s="19" t="str">
        <f>IF(OR($A1487="",$H1487=""),"",IF($H1487="Not in Web Tool","Unmatched",_xlfn.XLOOKUP($H1487,'RAW Data'!$E:$E,'RAW Data'!$F:$F,"Unmapped")))</f>
        <v/>
      </c>
      <c r="K1487" s="19" t="str">
        <f t="shared" si="301"/>
        <v/>
      </c>
      <c r="M1487" s="21" t="str">
        <f t="shared" si="302"/>
        <v/>
      </c>
      <c r="N1487" s="21" t="str">
        <f t="shared" si="303"/>
        <v/>
      </c>
      <c r="P1487" s="22"/>
      <c r="Q1487" s="23">
        <v>1483</v>
      </c>
      <c r="R1487" s="23" t="str">
        <f>IF($C$3="Live Paste",IF($P1487="","",$P1487&amp;""),IF($AD$3="","",INDEX('Extraction History'!$A$3:$DT$9102,$Q1487,$AD$3)&amp;""))</f>
        <v/>
      </c>
      <c r="S1487" s="23">
        <f t="shared" si="310"/>
        <v>8895</v>
      </c>
      <c r="T1487" s="23" t="str">
        <f t="shared" si="304"/>
        <v/>
      </c>
      <c r="U1487" s="23" t="str">
        <f t="shared" si="305"/>
        <v/>
      </c>
      <c r="V1487" s="24" t="str">
        <f t="shared" si="306"/>
        <v/>
      </c>
      <c r="W1487" s="23">
        <f t="shared" si="311"/>
        <v>8896</v>
      </c>
      <c r="X1487" s="23" t="str">
        <f t="shared" si="307"/>
        <v/>
      </c>
      <c r="Y1487" s="23" t="str">
        <f t="shared" si="308"/>
        <v/>
      </c>
      <c r="Z1487" s="23" t="str">
        <f t="shared" si="309"/>
        <v/>
      </c>
      <c r="AA1487" s="25" t="str">
        <f>IF($U1487="","",IF(COUNTIF(HC!$C:$C,$U1487)&gt;0,"Y",IF(COUNTIF($U$5:$U1487,$U1487)=1,"N","dup")))</f>
        <v/>
      </c>
    </row>
    <row r="1488" spans="1:27" x14ac:dyDescent="0.3">
      <c r="A1488" s="19" t="str">
        <f>IF(INDEX('Agents Shift'!$B:$B,ROW())="","",INDEX('Agents Shift'!$B:$B,ROW()))</f>
        <v/>
      </c>
      <c r="B1488" s="20" t="str">
        <f>IF($A1488="","",_xlfn.XLOOKUP($A1488,HC!$A:$A,HC!$B:$B,""))</f>
        <v/>
      </c>
      <c r="C1488" s="19" t="str">
        <f>IF($A1488="","",_xlfn.XLOOKUP($A1488,HC!$A:$A,HC!$E:$E,""))</f>
        <v/>
      </c>
      <c r="D1488" s="20" t="str">
        <f>IF($A1488="","",_xlfn.XLOOKUP($A1488,HC!$A:$A,HC!$D:$D,""))</f>
        <v/>
      </c>
      <c r="E1488" s="68" t="str">
        <f>IF(OR($A1488="",$AE$3=""),"",IFERROR(IF(ISBLANK(INDEX('Agents Shift'!$F:$S,MATCH($A1488,'Agents Shift'!$B:$B,0),$AE$3)),"",INDEX('Agents Shift'!$F:$S,MATCH($A1488,'Agents Shift'!$B:$B,0),$AE$3)),""))</f>
        <v/>
      </c>
      <c r="F1488" s="68" t="str">
        <f>IF(OR($A1488="",$AE$3=""),"",IFERROR(IF(ISBLANK(INDEX('Agents Shift'!$F:$S,MATCH($A1488,'Agents Shift'!$B:$B,0),$AE$3+1)),"",INDEX('Agents Shift'!$F:$S,MATCH($A1488,'Agents Shift'!$B:$B,0),$AE$3+1)),""))</f>
        <v/>
      </c>
      <c r="G1488" s="20" t="str">
        <f>IF($A1488="","",_xlfn.XLOOKUP($A1488,HC!$A:$A,HC!$C:$C,""))</f>
        <v/>
      </c>
      <c r="H1488" s="20" t="str">
        <f t="shared" si="299"/>
        <v/>
      </c>
      <c r="I1488" s="19" t="str">
        <f t="shared" si="300"/>
        <v/>
      </c>
      <c r="J1488" s="19" t="str">
        <f>IF(OR($A1488="",$H1488=""),"",IF($H1488="Not in Web Tool","Unmatched",_xlfn.XLOOKUP($H1488,'RAW Data'!$E:$E,'RAW Data'!$F:$F,"Unmapped")))</f>
        <v/>
      </c>
      <c r="K1488" s="19" t="str">
        <f t="shared" si="301"/>
        <v/>
      </c>
      <c r="M1488" s="21" t="str">
        <f t="shared" si="302"/>
        <v/>
      </c>
      <c r="N1488" s="21" t="str">
        <f t="shared" si="303"/>
        <v/>
      </c>
      <c r="P1488" s="22"/>
      <c r="Q1488" s="23">
        <v>1484</v>
      </c>
      <c r="R1488" s="23" t="str">
        <f>IF($C$3="Live Paste",IF($P1488="","",$P1488&amp;""),IF($AD$3="","",INDEX('Extraction History'!$A$3:$DT$9102,$Q1488,$AD$3)&amp;""))</f>
        <v/>
      </c>
      <c r="S1488" s="23">
        <f t="shared" si="310"/>
        <v>8901</v>
      </c>
      <c r="T1488" s="23" t="str">
        <f t="shared" si="304"/>
        <v/>
      </c>
      <c r="U1488" s="23" t="str">
        <f t="shared" si="305"/>
        <v/>
      </c>
      <c r="V1488" s="24" t="str">
        <f t="shared" si="306"/>
        <v/>
      </c>
      <c r="W1488" s="23">
        <f t="shared" si="311"/>
        <v>8902</v>
      </c>
      <c r="X1488" s="23" t="str">
        <f t="shared" si="307"/>
        <v/>
      </c>
      <c r="Y1488" s="23" t="str">
        <f t="shared" si="308"/>
        <v/>
      </c>
      <c r="Z1488" s="23" t="str">
        <f t="shared" si="309"/>
        <v/>
      </c>
      <c r="AA1488" s="25" t="str">
        <f>IF($U1488="","",IF(COUNTIF(HC!$C:$C,$U1488)&gt;0,"Y",IF(COUNTIF($U$5:$U1488,$U1488)=1,"N","dup")))</f>
        <v/>
      </c>
    </row>
    <row r="1489" spans="1:27" x14ac:dyDescent="0.3">
      <c r="A1489" s="19" t="str">
        <f>IF(INDEX('Agents Shift'!$B:$B,ROW())="","",INDEX('Agents Shift'!$B:$B,ROW()))</f>
        <v/>
      </c>
      <c r="B1489" s="20" t="str">
        <f>IF($A1489="","",_xlfn.XLOOKUP($A1489,HC!$A:$A,HC!$B:$B,""))</f>
        <v/>
      </c>
      <c r="C1489" s="19" t="str">
        <f>IF($A1489="","",_xlfn.XLOOKUP($A1489,HC!$A:$A,HC!$E:$E,""))</f>
        <v/>
      </c>
      <c r="D1489" s="20" t="str">
        <f>IF($A1489="","",_xlfn.XLOOKUP($A1489,HC!$A:$A,HC!$D:$D,""))</f>
        <v/>
      </c>
      <c r="E1489" s="68" t="str">
        <f>IF(OR($A1489="",$AE$3=""),"",IFERROR(IF(ISBLANK(INDEX('Agents Shift'!$F:$S,MATCH($A1489,'Agents Shift'!$B:$B,0),$AE$3)),"",INDEX('Agents Shift'!$F:$S,MATCH($A1489,'Agents Shift'!$B:$B,0),$AE$3)),""))</f>
        <v/>
      </c>
      <c r="F1489" s="68" t="str">
        <f>IF(OR($A1489="",$AE$3=""),"",IFERROR(IF(ISBLANK(INDEX('Agents Shift'!$F:$S,MATCH($A1489,'Agents Shift'!$B:$B,0),$AE$3+1)),"",INDEX('Agents Shift'!$F:$S,MATCH($A1489,'Agents Shift'!$B:$B,0),$AE$3+1)),""))</f>
        <v/>
      </c>
      <c r="G1489" s="20" t="str">
        <f>IF($A1489="","",_xlfn.XLOOKUP($A1489,HC!$A:$A,HC!$C:$C,""))</f>
        <v/>
      </c>
      <c r="H1489" s="20" t="str">
        <f t="shared" si="299"/>
        <v/>
      </c>
      <c r="I1489" s="19" t="str">
        <f t="shared" si="300"/>
        <v/>
      </c>
      <c r="J1489" s="19" t="str">
        <f>IF(OR($A1489="",$H1489=""),"",IF($H1489="Not in Web Tool","Unmatched",_xlfn.XLOOKUP($H1489,'RAW Data'!$E:$E,'RAW Data'!$F:$F,"Unmapped")))</f>
        <v/>
      </c>
      <c r="K1489" s="19" t="str">
        <f t="shared" si="301"/>
        <v/>
      </c>
      <c r="M1489" s="21" t="str">
        <f t="shared" si="302"/>
        <v/>
      </c>
      <c r="N1489" s="21" t="str">
        <f t="shared" si="303"/>
        <v/>
      </c>
      <c r="P1489" s="22"/>
      <c r="Q1489" s="23">
        <v>1485</v>
      </c>
      <c r="R1489" s="23" t="str">
        <f>IF($C$3="Live Paste",IF($P1489="","",$P1489&amp;""),IF($AD$3="","",INDEX('Extraction History'!$A$3:$DT$9102,$Q1489,$AD$3)&amp;""))</f>
        <v/>
      </c>
      <c r="S1489" s="23">
        <f t="shared" si="310"/>
        <v>8907</v>
      </c>
      <c r="T1489" s="23" t="str">
        <f t="shared" si="304"/>
        <v/>
      </c>
      <c r="U1489" s="23" t="str">
        <f t="shared" si="305"/>
        <v/>
      </c>
      <c r="V1489" s="24" t="str">
        <f t="shared" si="306"/>
        <v/>
      </c>
      <c r="W1489" s="23">
        <f t="shared" si="311"/>
        <v>8908</v>
      </c>
      <c r="X1489" s="23" t="str">
        <f t="shared" si="307"/>
        <v/>
      </c>
      <c r="Y1489" s="23" t="str">
        <f t="shared" si="308"/>
        <v/>
      </c>
      <c r="Z1489" s="23" t="str">
        <f t="shared" si="309"/>
        <v/>
      </c>
      <c r="AA1489" s="25" t="str">
        <f>IF($U1489="","",IF(COUNTIF(HC!$C:$C,$U1489)&gt;0,"Y",IF(COUNTIF($U$5:$U1489,$U1489)=1,"N","dup")))</f>
        <v/>
      </c>
    </row>
    <row r="1490" spans="1:27" x14ac:dyDescent="0.3">
      <c r="A1490" s="19" t="str">
        <f>IF(INDEX('Agents Shift'!$B:$B,ROW())="","",INDEX('Agents Shift'!$B:$B,ROW()))</f>
        <v/>
      </c>
      <c r="B1490" s="20" t="str">
        <f>IF($A1490="","",_xlfn.XLOOKUP($A1490,HC!$A:$A,HC!$B:$B,""))</f>
        <v/>
      </c>
      <c r="C1490" s="19" t="str">
        <f>IF($A1490="","",_xlfn.XLOOKUP($A1490,HC!$A:$A,HC!$E:$E,""))</f>
        <v/>
      </c>
      <c r="D1490" s="20" t="str">
        <f>IF($A1490="","",_xlfn.XLOOKUP($A1490,HC!$A:$A,HC!$D:$D,""))</f>
        <v/>
      </c>
      <c r="E1490" s="68" t="str">
        <f>IF(OR($A1490="",$AE$3=""),"",IFERROR(IF(ISBLANK(INDEX('Agents Shift'!$F:$S,MATCH($A1490,'Agents Shift'!$B:$B,0),$AE$3)),"",INDEX('Agents Shift'!$F:$S,MATCH($A1490,'Agents Shift'!$B:$B,0),$AE$3)),""))</f>
        <v/>
      </c>
      <c r="F1490" s="68" t="str">
        <f>IF(OR($A1490="",$AE$3=""),"",IFERROR(IF(ISBLANK(INDEX('Agents Shift'!$F:$S,MATCH($A1490,'Agents Shift'!$B:$B,0),$AE$3+1)),"",INDEX('Agents Shift'!$F:$S,MATCH($A1490,'Agents Shift'!$B:$B,0),$AE$3+1)),""))</f>
        <v/>
      </c>
      <c r="G1490" s="20" t="str">
        <f>IF($A1490="","",_xlfn.XLOOKUP($A1490,HC!$A:$A,HC!$C:$C,""))</f>
        <v/>
      </c>
      <c r="H1490" s="20" t="str">
        <f t="shared" si="299"/>
        <v/>
      </c>
      <c r="I1490" s="19" t="str">
        <f t="shared" si="300"/>
        <v/>
      </c>
      <c r="J1490" s="19" t="str">
        <f>IF(OR($A1490="",$H1490=""),"",IF($H1490="Not in Web Tool","Unmatched",_xlfn.XLOOKUP($H1490,'RAW Data'!$E:$E,'RAW Data'!$F:$F,"Unmapped")))</f>
        <v/>
      </c>
      <c r="K1490" s="19" t="str">
        <f t="shared" si="301"/>
        <v/>
      </c>
      <c r="M1490" s="21" t="str">
        <f t="shared" si="302"/>
        <v/>
      </c>
      <c r="N1490" s="21" t="str">
        <f t="shared" si="303"/>
        <v/>
      </c>
      <c r="P1490" s="22"/>
      <c r="Q1490" s="23">
        <v>1486</v>
      </c>
      <c r="R1490" s="23" t="str">
        <f>IF($C$3="Live Paste",IF($P1490="","",$P1490&amp;""),IF($AD$3="","",INDEX('Extraction History'!$A$3:$DT$9102,$Q1490,$AD$3)&amp;""))</f>
        <v/>
      </c>
      <c r="S1490" s="23">
        <f t="shared" si="310"/>
        <v>8913</v>
      </c>
      <c r="T1490" s="23" t="str">
        <f t="shared" si="304"/>
        <v/>
      </c>
      <c r="U1490" s="23" t="str">
        <f t="shared" si="305"/>
        <v/>
      </c>
      <c r="V1490" s="24" t="str">
        <f t="shared" si="306"/>
        <v/>
      </c>
      <c r="W1490" s="23">
        <f t="shared" si="311"/>
        <v>8914</v>
      </c>
      <c r="X1490" s="23" t="str">
        <f t="shared" si="307"/>
        <v/>
      </c>
      <c r="Y1490" s="23" t="str">
        <f t="shared" si="308"/>
        <v/>
      </c>
      <c r="Z1490" s="23" t="str">
        <f t="shared" si="309"/>
        <v/>
      </c>
      <c r="AA1490" s="25" t="str">
        <f>IF($U1490="","",IF(COUNTIF(HC!$C:$C,$U1490)&gt;0,"Y",IF(COUNTIF($U$5:$U1490,$U1490)=1,"N","dup")))</f>
        <v/>
      </c>
    </row>
    <row r="1491" spans="1:27" x14ac:dyDescent="0.3">
      <c r="A1491" s="19" t="str">
        <f>IF(INDEX('Agents Shift'!$B:$B,ROW())="","",INDEX('Agents Shift'!$B:$B,ROW()))</f>
        <v/>
      </c>
      <c r="B1491" s="20" t="str">
        <f>IF($A1491="","",_xlfn.XLOOKUP($A1491,HC!$A:$A,HC!$B:$B,""))</f>
        <v/>
      </c>
      <c r="C1491" s="19" t="str">
        <f>IF($A1491="","",_xlfn.XLOOKUP($A1491,HC!$A:$A,HC!$E:$E,""))</f>
        <v/>
      </c>
      <c r="D1491" s="20" t="str">
        <f>IF($A1491="","",_xlfn.XLOOKUP($A1491,HC!$A:$A,HC!$D:$D,""))</f>
        <v/>
      </c>
      <c r="E1491" s="68" t="str">
        <f>IF(OR($A1491="",$AE$3=""),"",IFERROR(IF(ISBLANK(INDEX('Agents Shift'!$F:$S,MATCH($A1491,'Agents Shift'!$B:$B,0),$AE$3)),"",INDEX('Agents Shift'!$F:$S,MATCH($A1491,'Agents Shift'!$B:$B,0),$AE$3)),""))</f>
        <v/>
      </c>
      <c r="F1491" s="68" t="str">
        <f>IF(OR($A1491="",$AE$3=""),"",IFERROR(IF(ISBLANK(INDEX('Agents Shift'!$F:$S,MATCH($A1491,'Agents Shift'!$B:$B,0),$AE$3+1)),"",INDEX('Agents Shift'!$F:$S,MATCH($A1491,'Agents Shift'!$B:$B,0),$AE$3+1)),""))</f>
        <v/>
      </c>
      <c r="G1491" s="20" t="str">
        <f>IF($A1491="","",_xlfn.XLOOKUP($A1491,HC!$A:$A,HC!$C:$C,""))</f>
        <v/>
      </c>
      <c r="H1491" s="20" t="str">
        <f t="shared" si="299"/>
        <v/>
      </c>
      <c r="I1491" s="19" t="str">
        <f t="shared" si="300"/>
        <v/>
      </c>
      <c r="J1491" s="19" t="str">
        <f>IF(OR($A1491="",$H1491=""),"",IF($H1491="Not in Web Tool","Unmatched",_xlfn.XLOOKUP($H1491,'RAW Data'!$E:$E,'RAW Data'!$F:$F,"Unmapped")))</f>
        <v/>
      </c>
      <c r="K1491" s="19" t="str">
        <f t="shared" si="301"/>
        <v/>
      </c>
      <c r="M1491" s="21" t="str">
        <f t="shared" si="302"/>
        <v/>
      </c>
      <c r="N1491" s="21" t="str">
        <f t="shared" si="303"/>
        <v/>
      </c>
      <c r="P1491" s="22"/>
      <c r="Q1491" s="23">
        <v>1487</v>
      </c>
      <c r="R1491" s="23" t="str">
        <f>IF($C$3="Live Paste",IF($P1491="","",$P1491&amp;""),IF($AD$3="","",INDEX('Extraction History'!$A$3:$DT$9102,$Q1491,$AD$3)&amp;""))</f>
        <v/>
      </c>
      <c r="S1491" s="23">
        <f t="shared" si="310"/>
        <v>8919</v>
      </c>
      <c r="T1491" s="23" t="str">
        <f t="shared" si="304"/>
        <v/>
      </c>
      <c r="U1491" s="23" t="str">
        <f t="shared" si="305"/>
        <v/>
      </c>
      <c r="V1491" s="24" t="str">
        <f t="shared" si="306"/>
        <v/>
      </c>
      <c r="W1491" s="23">
        <f t="shared" si="311"/>
        <v>8920</v>
      </c>
      <c r="X1491" s="23" t="str">
        <f t="shared" si="307"/>
        <v/>
      </c>
      <c r="Y1491" s="23" t="str">
        <f t="shared" si="308"/>
        <v/>
      </c>
      <c r="Z1491" s="23" t="str">
        <f t="shared" si="309"/>
        <v/>
      </c>
      <c r="AA1491" s="25" t="str">
        <f>IF($U1491="","",IF(COUNTIF(HC!$C:$C,$U1491)&gt;0,"Y",IF(COUNTIF($U$5:$U1491,$U1491)=1,"N","dup")))</f>
        <v/>
      </c>
    </row>
    <row r="1492" spans="1:27" x14ac:dyDescent="0.3">
      <c r="A1492" s="19" t="str">
        <f>IF(INDEX('Agents Shift'!$B:$B,ROW())="","",INDEX('Agents Shift'!$B:$B,ROW()))</f>
        <v/>
      </c>
      <c r="B1492" s="20" t="str">
        <f>IF($A1492="","",_xlfn.XLOOKUP($A1492,HC!$A:$A,HC!$B:$B,""))</f>
        <v/>
      </c>
      <c r="C1492" s="19" t="str">
        <f>IF($A1492="","",_xlfn.XLOOKUP($A1492,HC!$A:$A,HC!$E:$E,""))</f>
        <v/>
      </c>
      <c r="D1492" s="20" t="str">
        <f>IF($A1492="","",_xlfn.XLOOKUP($A1492,HC!$A:$A,HC!$D:$D,""))</f>
        <v/>
      </c>
      <c r="E1492" s="68" t="str">
        <f>IF(OR($A1492="",$AE$3=""),"",IFERROR(IF(ISBLANK(INDEX('Agents Shift'!$F:$S,MATCH($A1492,'Agents Shift'!$B:$B,0),$AE$3)),"",INDEX('Agents Shift'!$F:$S,MATCH($A1492,'Agents Shift'!$B:$B,0),$AE$3)),""))</f>
        <v/>
      </c>
      <c r="F1492" s="68" t="str">
        <f>IF(OR($A1492="",$AE$3=""),"",IFERROR(IF(ISBLANK(INDEX('Agents Shift'!$F:$S,MATCH($A1492,'Agents Shift'!$B:$B,0),$AE$3+1)),"",INDEX('Agents Shift'!$F:$S,MATCH($A1492,'Agents Shift'!$B:$B,0),$AE$3+1)),""))</f>
        <v/>
      </c>
      <c r="G1492" s="20" t="str">
        <f>IF($A1492="","",_xlfn.XLOOKUP($A1492,HC!$A:$A,HC!$C:$C,""))</f>
        <v/>
      </c>
      <c r="H1492" s="20" t="str">
        <f t="shared" si="299"/>
        <v/>
      </c>
      <c r="I1492" s="19" t="str">
        <f t="shared" si="300"/>
        <v/>
      </c>
      <c r="J1492" s="19" t="str">
        <f>IF(OR($A1492="",$H1492=""),"",IF($H1492="Not in Web Tool","Unmatched",_xlfn.XLOOKUP($H1492,'RAW Data'!$E:$E,'RAW Data'!$F:$F,"Unmapped")))</f>
        <v/>
      </c>
      <c r="K1492" s="19" t="str">
        <f t="shared" si="301"/>
        <v/>
      </c>
      <c r="M1492" s="21" t="str">
        <f t="shared" si="302"/>
        <v/>
      </c>
      <c r="N1492" s="21" t="str">
        <f t="shared" si="303"/>
        <v/>
      </c>
      <c r="P1492" s="22"/>
      <c r="Q1492" s="23">
        <v>1488</v>
      </c>
      <c r="R1492" s="23" t="str">
        <f>IF($C$3="Live Paste",IF($P1492="","",$P1492&amp;""),IF($AD$3="","",INDEX('Extraction History'!$A$3:$DT$9102,$Q1492,$AD$3)&amp;""))</f>
        <v/>
      </c>
      <c r="S1492" s="23">
        <f t="shared" si="310"/>
        <v>8925</v>
      </c>
      <c r="T1492" s="23" t="str">
        <f t="shared" si="304"/>
        <v/>
      </c>
      <c r="U1492" s="23" t="str">
        <f t="shared" si="305"/>
        <v/>
      </c>
      <c r="V1492" s="24" t="str">
        <f t="shared" si="306"/>
        <v/>
      </c>
      <c r="W1492" s="23">
        <f t="shared" si="311"/>
        <v>8926</v>
      </c>
      <c r="X1492" s="23" t="str">
        <f t="shared" si="307"/>
        <v/>
      </c>
      <c r="Y1492" s="23" t="str">
        <f t="shared" si="308"/>
        <v/>
      </c>
      <c r="Z1492" s="23" t="str">
        <f t="shared" si="309"/>
        <v/>
      </c>
      <c r="AA1492" s="25" t="str">
        <f>IF($U1492="","",IF(COUNTIF(HC!$C:$C,$U1492)&gt;0,"Y",IF(COUNTIF($U$5:$U1492,$U1492)=1,"N","dup")))</f>
        <v/>
      </c>
    </row>
    <row r="1493" spans="1:27" x14ac:dyDescent="0.3">
      <c r="A1493" s="19" t="str">
        <f>IF(INDEX('Agents Shift'!$B:$B,ROW())="","",INDEX('Agents Shift'!$B:$B,ROW()))</f>
        <v/>
      </c>
      <c r="B1493" s="20" t="str">
        <f>IF($A1493="","",_xlfn.XLOOKUP($A1493,HC!$A:$A,HC!$B:$B,""))</f>
        <v/>
      </c>
      <c r="C1493" s="19" t="str">
        <f>IF($A1493="","",_xlfn.XLOOKUP($A1493,HC!$A:$A,HC!$E:$E,""))</f>
        <v/>
      </c>
      <c r="D1493" s="20" t="str">
        <f>IF($A1493="","",_xlfn.XLOOKUP($A1493,HC!$A:$A,HC!$D:$D,""))</f>
        <v/>
      </c>
      <c r="E1493" s="68" t="str">
        <f>IF(OR($A1493="",$AE$3=""),"",IFERROR(IF(ISBLANK(INDEX('Agents Shift'!$F:$S,MATCH($A1493,'Agents Shift'!$B:$B,0),$AE$3)),"",INDEX('Agents Shift'!$F:$S,MATCH($A1493,'Agents Shift'!$B:$B,0),$AE$3)),""))</f>
        <v/>
      </c>
      <c r="F1493" s="68" t="str">
        <f>IF(OR($A1493="",$AE$3=""),"",IFERROR(IF(ISBLANK(INDEX('Agents Shift'!$F:$S,MATCH($A1493,'Agents Shift'!$B:$B,0),$AE$3+1)),"",INDEX('Agents Shift'!$F:$S,MATCH($A1493,'Agents Shift'!$B:$B,0),$AE$3+1)),""))</f>
        <v/>
      </c>
      <c r="G1493" s="20" t="str">
        <f>IF($A1493="","",_xlfn.XLOOKUP($A1493,HC!$A:$A,HC!$C:$C,""))</f>
        <v/>
      </c>
      <c r="H1493" s="20" t="str">
        <f t="shared" si="299"/>
        <v/>
      </c>
      <c r="I1493" s="19" t="str">
        <f t="shared" si="300"/>
        <v/>
      </c>
      <c r="J1493" s="19" t="str">
        <f>IF(OR($A1493="",$H1493=""),"",IF($H1493="Not in Web Tool","Unmatched",_xlfn.XLOOKUP($H1493,'RAW Data'!$E:$E,'RAW Data'!$F:$F,"Unmapped")))</f>
        <v/>
      </c>
      <c r="K1493" s="19" t="str">
        <f t="shared" si="301"/>
        <v/>
      </c>
      <c r="M1493" s="21" t="str">
        <f t="shared" si="302"/>
        <v/>
      </c>
      <c r="N1493" s="21" t="str">
        <f t="shared" si="303"/>
        <v/>
      </c>
      <c r="P1493" s="22"/>
      <c r="Q1493" s="23">
        <v>1489</v>
      </c>
      <c r="R1493" s="23" t="str">
        <f>IF($C$3="Live Paste",IF($P1493="","",$P1493&amp;""),IF($AD$3="","",INDEX('Extraction History'!$A$3:$DT$9102,$Q1493,$AD$3)&amp;""))</f>
        <v/>
      </c>
      <c r="S1493" s="23">
        <f t="shared" si="310"/>
        <v>8931</v>
      </c>
      <c r="T1493" s="23" t="str">
        <f t="shared" si="304"/>
        <v/>
      </c>
      <c r="U1493" s="23" t="str">
        <f t="shared" si="305"/>
        <v/>
      </c>
      <c r="V1493" s="24" t="str">
        <f t="shared" si="306"/>
        <v/>
      </c>
      <c r="W1493" s="23">
        <f t="shared" si="311"/>
        <v>8932</v>
      </c>
      <c r="X1493" s="23" t="str">
        <f t="shared" si="307"/>
        <v/>
      </c>
      <c r="Y1493" s="23" t="str">
        <f t="shared" si="308"/>
        <v/>
      </c>
      <c r="Z1493" s="23" t="str">
        <f t="shared" si="309"/>
        <v/>
      </c>
      <c r="AA1493" s="25" t="str">
        <f>IF($U1493="","",IF(COUNTIF(HC!$C:$C,$U1493)&gt;0,"Y",IF(COUNTIF($U$5:$U1493,$U1493)=1,"N","dup")))</f>
        <v/>
      </c>
    </row>
    <row r="1494" spans="1:27" x14ac:dyDescent="0.3">
      <c r="A1494" s="19" t="str">
        <f>IF(INDEX('Agents Shift'!$B:$B,ROW())="","",INDEX('Agents Shift'!$B:$B,ROW()))</f>
        <v/>
      </c>
      <c r="B1494" s="20" t="str">
        <f>IF($A1494="","",_xlfn.XLOOKUP($A1494,HC!$A:$A,HC!$B:$B,""))</f>
        <v/>
      </c>
      <c r="C1494" s="19" t="str">
        <f>IF($A1494="","",_xlfn.XLOOKUP($A1494,HC!$A:$A,HC!$E:$E,""))</f>
        <v/>
      </c>
      <c r="D1494" s="20" t="str">
        <f>IF($A1494="","",_xlfn.XLOOKUP($A1494,HC!$A:$A,HC!$D:$D,""))</f>
        <v/>
      </c>
      <c r="E1494" s="68" t="str">
        <f>IF(OR($A1494="",$AE$3=""),"",IFERROR(IF(ISBLANK(INDEX('Agents Shift'!$F:$S,MATCH($A1494,'Agents Shift'!$B:$B,0),$AE$3)),"",INDEX('Agents Shift'!$F:$S,MATCH($A1494,'Agents Shift'!$B:$B,0),$AE$3)),""))</f>
        <v/>
      </c>
      <c r="F1494" s="68" t="str">
        <f>IF(OR($A1494="",$AE$3=""),"",IFERROR(IF(ISBLANK(INDEX('Agents Shift'!$F:$S,MATCH($A1494,'Agents Shift'!$B:$B,0),$AE$3+1)),"",INDEX('Agents Shift'!$F:$S,MATCH($A1494,'Agents Shift'!$B:$B,0),$AE$3+1)),""))</f>
        <v/>
      </c>
      <c r="G1494" s="20" t="str">
        <f>IF($A1494="","",_xlfn.XLOOKUP($A1494,HC!$A:$A,HC!$C:$C,""))</f>
        <v/>
      </c>
      <c r="H1494" s="20" t="str">
        <f t="shared" si="299"/>
        <v/>
      </c>
      <c r="I1494" s="19" t="str">
        <f t="shared" si="300"/>
        <v/>
      </c>
      <c r="J1494" s="19" t="str">
        <f>IF(OR($A1494="",$H1494=""),"",IF($H1494="Not in Web Tool","Unmatched",_xlfn.XLOOKUP($H1494,'RAW Data'!$E:$E,'RAW Data'!$F:$F,"Unmapped")))</f>
        <v/>
      </c>
      <c r="K1494" s="19" t="str">
        <f t="shared" si="301"/>
        <v/>
      </c>
      <c r="M1494" s="21" t="str">
        <f t="shared" si="302"/>
        <v/>
      </c>
      <c r="N1494" s="21" t="str">
        <f t="shared" si="303"/>
        <v/>
      </c>
      <c r="P1494" s="22"/>
      <c r="Q1494" s="23">
        <v>1490</v>
      </c>
      <c r="R1494" s="23" t="str">
        <f>IF($C$3="Live Paste",IF($P1494="","",$P1494&amp;""),IF($AD$3="","",INDEX('Extraction History'!$A$3:$DT$9102,$Q1494,$AD$3)&amp;""))</f>
        <v/>
      </c>
      <c r="S1494" s="23">
        <f t="shared" si="310"/>
        <v>8937</v>
      </c>
      <c r="T1494" s="23" t="str">
        <f t="shared" si="304"/>
        <v/>
      </c>
      <c r="U1494" s="23" t="str">
        <f t="shared" si="305"/>
        <v/>
      </c>
      <c r="V1494" s="24" t="str">
        <f t="shared" si="306"/>
        <v/>
      </c>
      <c r="W1494" s="23">
        <f t="shared" si="311"/>
        <v>8938</v>
      </c>
      <c r="X1494" s="23" t="str">
        <f t="shared" si="307"/>
        <v/>
      </c>
      <c r="Y1494" s="23" t="str">
        <f t="shared" si="308"/>
        <v/>
      </c>
      <c r="Z1494" s="23" t="str">
        <f t="shared" si="309"/>
        <v/>
      </c>
      <c r="AA1494" s="25" t="str">
        <f>IF($U1494="","",IF(COUNTIF(HC!$C:$C,$U1494)&gt;0,"Y",IF(COUNTIF($U$5:$U1494,$U1494)=1,"N","dup")))</f>
        <v/>
      </c>
    </row>
    <row r="1495" spans="1:27" x14ac:dyDescent="0.3">
      <c r="A1495" s="19" t="str">
        <f>IF(INDEX('Agents Shift'!$B:$B,ROW())="","",INDEX('Agents Shift'!$B:$B,ROW()))</f>
        <v/>
      </c>
      <c r="B1495" s="20" t="str">
        <f>IF($A1495="","",_xlfn.XLOOKUP($A1495,HC!$A:$A,HC!$B:$B,""))</f>
        <v/>
      </c>
      <c r="C1495" s="19" t="str">
        <f>IF($A1495="","",_xlfn.XLOOKUP($A1495,HC!$A:$A,HC!$E:$E,""))</f>
        <v/>
      </c>
      <c r="D1495" s="20" t="str">
        <f>IF($A1495="","",_xlfn.XLOOKUP($A1495,HC!$A:$A,HC!$D:$D,""))</f>
        <v/>
      </c>
      <c r="E1495" s="68" t="str">
        <f>IF(OR($A1495="",$AE$3=""),"",IFERROR(IF(ISBLANK(INDEX('Agents Shift'!$F:$S,MATCH($A1495,'Agents Shift'!$B:$B,0),$AE$3)),"",INDEX('Agents Shift'!$F:$S,MATCH($A1495,'Agents Shift'!$B:$B,0),$AE$3)),""))</f>
        <v/>
      </c>
      <c r="F1495" s="68" t="str">
        <f>IF(OR($A1495="",$AE$3=""),"",IFERROR(IF(ISBLANK(INDEX('Agents Shift'!$F:$S,MATCH($A1495,'Agents Shift'!$B:$B,0),$AE$3+1)),"",INDEX('Agents Shift'!$F:$S,MATCH($A1495,'Agents Shift'!$B:$B,0),$AE$3+1)),""))</f>
        <v/>
      </c>
      <c r="G1495" s="20" t="str">
        <f>IF($A1495="","",_xlfn.XLOOKUP($A1495,HC!$A:$A,HC!$C:$C,""))</f>
        <v/>
      </c>
      <c r="H1495" s="20" t="str">
        <f t="shared" si="299"/>
        <v/>
      </c>
      <c r="I1495" s="19" t="str">
        <f t="shared" si="300"/>
        <v/>
      </c>
      <c r="J1495" s="19" t="str">
        <f>IF(OR($A1495="",$H1495=""),"",IF($H1495="Not in Web Tool","Unmatched",_xlfn.XLOOKUP($H1495,'RAW Data'!$E:$E,'RAW Data'!$F:$F,"Unmapped")))</f>
        <v/>
      </c>
      <c r="K1495" s="19" t="str">
        <f t="shared" si="301"/>
        <v/>
      </c>
      <c r="M1495" s="21" t="str">
        <f t="shared" si="302"/>
        <v/>
      </c>
      <c r="N1495" s="21" t="str">
        <f t="shared" si="303"/>
        <v/>
      </c>
      <c r="P1495" s="22"/>
      <c r="Q1495" s="23">
        <v>1491</v>
      </c>
      <c r="R1495" s="23" t="str">
        <f>IF($C$3="Live Paste",IF($P1495="","",$P1495&amp;""),IF($AD$3="","",INDEX('Extraction History'!$A$3:$DT$9102,$Q1495,$AD$3)&amp;""))</f>
        <v/>
      </c>
      <c r="S1495" s="23">
        <f t="shared" si="310"/>
        <v>8943</v>
      </c>
      <c r="T1495" s="23" t="str">
        <f t="shared" si="304"/>
        <v/>
      </c>
      <c r="U1495" s="23" t="str">
        <f t="shared" si="305"/>
        <v/>
      </c>
      <c r="V1495" s="24" t="str">
        <f t="shared" si="306"/>
        <v/>
      </c>
      <c r="W1495" s="23">
        <f t="shared" si="311"/>
        <v>8944</v>
      </c>
      <c r="X1495" s="23" t="str">
        <f t="shared" si="307"/>
        <v/>
      </c>
      <c r="Y1495" s="23" t="str">
        <f t="shared" si="308"/>
        <v/>
      </c>
      <c r="Z1495" s="23" t="str">
        <f t="shared" si="309"/>
        <v/>
      </c>
      <c r="AA1495" s="25" t="str">
        <f>IF($U1495="","",IF(COUNTIF(HC!$C:$C,$U1495)&gt;0,"Y",IF(COUNTIF($U$5:$U1495,$U1495)=1,"N","dup")))</f>
        <v/>
      </c>
    </row>
    <row r="1496" spans="1:27" x14ac:dyDescent="0.3">
      <c r="A1496" s="19" t="str">
        <f>IF(INDEX('Agents Shift'!$B:$B,ROW())="","",INDEX('Agents Shift'!$B:$B,ROW()))</f>
        <v/>
      </c>
      <c r="B1496" s="20" t="str">
        <f>IF($A1496="","",_xlfn.XLOOKUP($A1496,HC!$A:$A,HC!$B:$B,""))</f>
        <v/>
      </c>
      <c r="C1496" s="19" t="str">
        <f>IF($A1496="","",_xlfn.XLOOKUP($A1496,HC!$A:$A,HC!$E:$E,""))</f>
        <v/>
      </c>
      <c r="D1496" s="20" t="str">
        <f>IF($A1496="","",_xlfn.XLOOKUP($A1496,HC!$A:$A,HC!$D:$D,""))</f>
        <v/>
      </c>
      <c r="E1496" s="68" t="str">
        <f>IF(OR($A1496="",$AE$3=""),"",IFERROR(IF(ISBLANK(INDEX('Agents Shift'!$F:$S,MATCH($A1496,'Agents Shift'!$B:$B,0),$AE$3)),"",INDEX('Agents Shift'!$F:$S,MATCH($A1496,'Agents Shift'!$B:$B,0),$AE$3)),""))</f>
        <v/>
      </c>
      <c r="F1496" s="68" t="str">
        <f>IF(OR($A1496="",$AE$3=""),"",IFERROR(IF(ISBLANK(INDEX('Agents Shift'!$F:$S,MATCH($A1496,'Agents Shift'!$B:$B,0),$AE$3+1)),"",INDEX('Agents Shift'!$F:$S,MATCH($A1496,'Agents Shift'!$B:$B,0),$AE$3+1)),""))</f>
        <v/>
      </c>
      <c r="G1496" s="20" t="str">
        <f>IF($A1496="","",_xlfn.XLOOKUP($A1496,HC!$A:$A,HC!$C:$C,""))</f>
        <v/>
      </c>
      <c r="H1496" s="20" t="str">
        <f t="shared" si="299"/>
        <v/>
      </c>
      <c r="I1496" s="19" t="str">
        <f t="shared" si="300"/>
        <v/>
      </c>
      <c r="J1496" s="19" t="str">
        <f>IF(OR($A1496="",$H1496=""),"",IF($H1496="Not in Web Tool","Unmatched",_xlfn.XLOOKUP($H1496,'RAW Data'!$E:$E,'RAW Data'!$F:$F,"Unmapped")))</f>
        <v/>
      </c>
      <c r="K1496" s="19" t="str">
        <f t="shared" si="301"/>
        <v/>
      </c>
      <c r="M1496" s="21" t="str">
        <f t="shared" si="302"/>
        <v/>
      </c>
      <c r="N1496" s="21" t="str">
        <f t="shared" si="303"/>
        <v/>
      </c>
      <c r="P1496" s="22"/>
      <c r="Q1496" s="23">
        <v>1492</v>
      </c>
      <c r="R1496" s="23" t="str">
        <f>IF($C$3="Live Paste",IF($P1496="","",$P1496&amp;""),IF($AD$3="","",INDEX('Extraction History'!$A$3:$DT$9102,$Q1496,$AD$3)&amp;""))</f>
        <v/>
      </c>
      <c r="S1496" s="23">
        <f t="shared" si="310"/>
        <v>8949</v>
      </c>
      <c r="T1496" s="23" t="str">
        <f t="shared" si="304"/>
        <v/>
      </c>
      <c r="U1496" s="23" t="str">
        <f t="shared" si="305"/>
        <v/>
      </c>
      <c r="V1496" s="24" t="str">
        <f t="shared" si="306"/>
        <v/>
      </c>
      <c r="W1496" s="23">
        <f t="shared" si="311"/>
        <v>8950</v>
      </c>
      <c r="X1496" s="23" t="str">
        <f t="shared" si="307"/>
        <v/>
      </c>
      <c r="Y1496" s="23" t="str">
        <f t="shared" si="308"/>
        <v/>
      </c>
      <c r="Z1496" s="23" t="str">
        <f t="shared" si="309"/>
        <v/>
      </c>
      <c r="AA1496" s="25" t="str">
        <f>IF($U1496="","",IF(COUNTIF(HC!$C:$C,$U1496)&gt;0,"Y",IF(COUNTIF($U$5:$U1496,$U1496)=1,"N","dup")))</f>
        <v/>
      </c>
    </row>
    <row r="1497" spans="1:27" x14ac:dyDescent="0.3">
      <c r="A1497" s="19" t="str">
        <f>IF(INDEX('Agents Shift'!$B:$B,ROW())="","",INDEX('Agents Shift'!$B:$B,ROW()))</f>
        <v/>
      </c>
      <c r="B1497" s="20" t="str">
        <f>IF($A1497="","",_xlfn.XLOOKUP($A1497,HC!$A:$A,HC!$B:$B,""))</f>
        <v/>
      </c>
      <c r="C1497" s="19" t="str">
        <f>IF($A1497="","",_xlfn.XLOOKUP($A1497,HC!$A:$A,HC!$E:$E,""))</f>
        <v/>
      </c>
      <c r="D1497" s="20" t="str">
        <f>IF($A1497="","",_xlfn.XLOOKUP($A1497,HC!$A:$A,HC!$D:$D,""))</f>
        <v/>
      </c>
      <c r="E1497" s="68" t="str">
        <f>IF(OR($A1497="",$AE$3=""),"",IFERROR(IF(ISBLANK(INDEX('Agents Shift'!$F:$S,MATCH($A1497,'Agents Shift'!$B:$B,0),$AE$3)),"",INDEX('Agents Shift'!$F:$S,MATCH($A1497,'Agents Shift'!$B:$B,0),$AE$3)),""))</f>
        <v/>
      </c>
      <c r="F1497" s="68" t="str">
        <f>IF(OR($A1497="",$AE$3=""),"",IFERROR(IF(ISBLANK(INDEX('Agents Shift'!$F:$S,MATCH($A1497,'Agents Shift'!$B:$B,0),$AE$3+1)),"",INDEX('Agents Shift'!$F:$S,MATCH($A1497,'Agents Shift'!$B:$B,0),$AE$3+1)),""))</f>
        <v/>
      </c>
      <c r="G1497" s="20" t="str">
        <f>IF($A1497="","",_xlfn.XLOOKUP($A1497,HC!$A:$A,HC!$C:$C,""))</f>
        <v/>
      </c>
      <c r="H1497" s="20" t="str">
        <f t="shared" si="299"/>
        <v/>
      </c>
      <c r="I1497" s="19" t="str">
        <f t="shared" si="300"/>
        <v/>
      </c>
      <c r="J1497" s="19" t="str">
        <f>IF(OR($A1497="",$H1497=""),"",IF($H1497="Not in Web Tool","Unmatched",_xlfn.XLOOKUP($H1497,'RAW Data'!$E:$E,'RAW Data'!$F:$F,"Unmapped")))</f>
        <v/>
      </c>
      <c r="K1497" s="19" t="str">
        <f t="shared" si="301"/>
        <v/>
      </c>
      <c r="M1497" s="21" t="str">
        <f t="shared" si="302"/>
        <v/>
      </c>
      <c r="N1497" s="21" t="str">
        <f t="shared" si="303"/>
        <v/>
      </c>
      <c r="P1497" s="22"/>
      <c r="Q1497" s="23">
        <v>1493</v>
      </c>
      <c r="R1497" s="23" t="str">
        <f>IF($C$3="Live Paste",IF($P1497="","",$P1497&amp;""),IF($AD$3="","",INDEX('Extraction History'!$A$3:$DT$9102,$Q1497,$AD$3)&amp;""))</f>
        <v/>
      </c>
      <c r="S1497" s="23">
        <f t="shared" si="310"/>
        <v>8955</v>
      </c>
      <c r="T1497" s="23" t="str">
        <f t="shared" si="304"/>
        <v/>
      </c>
      <c r="U1497" s="23" t="str">
        <f t="shared" si="305"/>
        <v/>
      </c>
      <c r="V1497" s="24" t="str">
        <f t="shared" si="306"/>
        <v/>
      </c>
      <c r="W1497" s="23">
        <f t="shared" si="311"/>
        <v>8956</v>
      </c>
      <c r="X1497" s="23" t="str">
        <f t="shared" si="307"/>
        <v/>
      </c>
      <c r="Y1497" s="23" t="str">
        <f t="shared" si="308"/>
        <v/>
      </c>
      <c r="Z1497" s="23" t="str">
        <f t="shared" si="309"/>
        <v/>
      </c>
      <c r="AA1497" s="25" t="str">
        <f>IF($U1497="","",IF(COUNTIF(HC!$C:$C,$U1497)&gt;0,"Y",IF(COUNTIF($U$5:$U1497,$U1497)=1,"N","dup")))</f>
        <v/>
      </c>
    </row>
    <row r="1498" spans="1:27" x14ac:dyDescent="0.3">
      <c r="A1498" s="19" t="str">
        <f>IF(INDEX('Agents Shift'!$B:$B,ROW())="","",INDEX('Agents Shift'!$B:$B,ROW()))</f>
        <v/>
      </c>
      <c r="B1498" s="20" t="str">
        <f>IF($A1498="","",_xlfn.XLOOKUP($A1498,HC!$A:$A,HC!$B:$B,""))</f>
        <v/>
      </c>
      <c r="C1498" s="19" t="str">
        <f>IF($A1498="","",_xlfn.XLOOKUP($A1498,HC!$A:$A,HC!$E:$E,""))</f>
        <v/>
      </c>
      <c r="D1498" s="20" t="str">
        <f>IF($A1498="","",_xlfn.XLOOKUP($A1498,HC!$A:$A,HC!$D:$D,""))</f>
        <v/>
      </c>
      <c r="E1498" s="68" t="str">
        <f>IF(OR($A1498="",$AE$3=""),"",IFERROR(IF(ISBLANK(INDEX('Agents Shift'!$F:$S,MATCH($A1498,'Agents Shift'!$B:$B,0),$AE$3)),"",INDEX('Agents Shift'!$F:$S,MATCH($A1498,'Agents Shift'!$B:$B,0),$AE$3)),""))</f>
        <v/>
      </c>
      <c r="F1498" s="68" t="str">
        <f>IF(OR($A1498="",$AE$3=""),"",IFERROR(IF(ISBLANK(INDEX('Agents Shift'!$F:$S,MATCH($A1498,'Agents Shift'!$B:$B,0),$AE$3+1)),"",INDEX('Agents Shift'!$F:$S,MATCH($A1498,'Agents Shift'!$B:$B,0),$AE$3+1)),""))</f>
        <v/>
      </c>
      <c r="G1498" s="20" t="str">
        <f>IF($A1498="","",_xlfn.XLOOKUP($A1498,HC!$A:$A,HC!$C:$C,""))</f>
        <v/>
      </c>
      <c r="H1498" s="20" t="str">
        <f t="shared" si="299"/>
        <v/>
      </c>
      <c r="I1498" s="19" t="str">
        <f t="shared" si="300"/>
        <v/>
      </c>
      <c r="J1498" s="19" t="str">
        <f>IF(OR($A1498="",$H1498=""),"",IF($H1498="Not in Web Tool","Unmatched",_xlfn.XLOOKUP($H1498,'RAW Data'!$E:$E,'RAW Data'!$F:$F,"Unmapped")))</f>
        <v/>
      </c>
      <c r="K1498" s="19" t="str">
        <f t="shared" si="301"/>
        <v/>
      </c>
      <c r="M1498" s="21" t="str">
        <f t="shared" si="302"/>
        <v/>
      </c>
      <c r="N1498" s="21" t="str">
        <f t="shared" si="303"/>
        <v/>
      </c>
      <c r="P1498" s="22"/>
      <c r="Q1498" s="23">
        <v>1494</v>
      </c>
      <c r="R1498" s="23" t="str">
        <f>IF($C$3="Live Paste",IF($P1498="","",$P1498&amp;""),IF($AD$3="","",INDEX('Extraction History'!$A$3:$DT$9102,$Q1498,$AD$3)&amp;""))</f>
        <v/>
      </c>
      <c r="S1498" s="23">
        <f t="shared" si="310"/>
        <v>8961</v>
      </c>
      <c r="T1498" s="23" t="str">
        <f t="shared" si="304"/>
        <v/>
      </c>
      <c r="U1498" s="23" t="str">
        <f t="shared" si="305"/>
        <v/>
      </c>
      <c r="V1498" s="24" t="str">
        <f t="shared" si="306"/>
        <v/>
      </c>
      <c r="W1498" s="23">
        <f t="shared" si="311"/>
        <v>8962</v>
      </c>
      <c r="X1498" s="23" t="str">
        <f t="shared" si="307"/>
        <v/>
      </c>
      <c r="Y1498" s="23" t="str">
        <f t="shared" si="308"/>
        <v/>
      </c>
      <c r="Z1498" s="23" t="str">
        <f t="shared" si="309"/>
        <v/>
      </c>
      <c r="AA1498" s="25" t="str">
        <f>IF($U1498="","",IF(COUNTIF(HC!$C:$C,$U1498)&gt;0,"Y",IF(COUNTIF($U$5:$U1498,$U1498)=1,"N","dup")))</f>
        <v/>
      </c>
    </row>
    <row r="1499" spans="1:27" x14ac:dyDescent="0.3">
      <c r="A1499" s="19" t="str">
        <f>IF(INDEX('Agents Shift'!$B:$B,ROW())="","",INDEX('Agents Shift'!$B:$B,ROW()))</f>
        <v/>
      </c>
      <c r="B1499" s="20" t="str">
        <f>IF($A1499="","",_xlfn.XLOOKUP($A1499,HC!$A:$A,HC!$B:$B,""))</f>
        <v/>
      </c>
      <c r="C1499" s="19" t="str">
        <f>IF($A1499="","",_xlfn.XLOOKUP($A1499,HC!$A:$A,HC!$E:$E,""))</f>
        <v/>
      </c>
      <c r="D1499" s="20" t="str">
        <f>IF($A1499="","",_xlfn.XLOOKUP($A1499,HC!$A:$A,HC!$D:$D,""))</f>
        <v/>
      </c>
      <c r="E1499" s="68" t="str">
        <f>IF(OR($A1499="",$AE$3=""),"",IFERROR(IF(ISBLANK(INDEX('Agents Shift'!$F:$S,MATCH($A1499,'Agents Shift'!$B:$B,0),$AE$3)),"",INDEX('Agents Shift'!$F:$S,MATCH($A1499,'Agents Shift'!$B:$B,0),$AE$3)),""))</f>
        <v/>
      </c>
      <c r="F1499" s="68" t="str">
        <f>IF(OR($A1499="",$AE$3=""),"",IFERROR(IF(ISBLANK(INDEX('Agents Shift'!$F:$S,MATCH($A1499,'Agents Shift'!$B:$B,0),$AE$3+1)),"",INDEX('Agents Shift'!$F:$S,MATCH($A1499,'Agents Shift'!$B:$B,0),$AE$3+1)),""))</f>
        <v/>
      </c>
      <c r="G1499" s="20" t="str">
        <f>IF($A1499="","",_xlfn.XLOOKUP($A1499,HC!$A:$A,HC!$C:$C,""))</f>
        <v/>
      </c>
      <c r="H1499" s="20" t="str">
        <f t="shared" si="299"/>
        <v/>
      </c>
      <c r="I1499" s="19" t="str">
        <f t="shared" si="300"/>
        <v/>
      </c>
      <c r="J1499" s="19" t="str">
        <f>IF(OR($A1499="",$H1499=""),"",IF($H1499="Not in Web Tool","Unmatched",_xlfn.XLOOKUP($H1499,'RAW Data'!$E:$E,'RAW Data'!$F:$F,"Unmapped")))</f>
        <v/>
      </c>
      <c r="K1499" s="19" t="str">
        <f t="shared" si="301"/>
        <v/>
      </c>
      <c r="M1499" s="21" t="str">
        <f t="shared" si="302"/>
        <v/>
      </c>
      <c r="N1499" s="21" t="str">
        <f t="shared" si="303"/>
        <v/>
      </c>
      <c r="P1499" s="22"/>
      <c r="Q1499" s="23">
        <v>1495</v>
      </c>
      <c r="R1499" s="23" t="str">
        <f>IF($C$3="Live Paste",IF($P1499="","",$P1499&amp;""),IF($AD$3="","",INDEX('Extraction History'!$A$3:$DT$9102,$Q1499,$AD$3)&amp;""))</f>
        <v/>
      </c>
      <c r="S1499" s="23">
        <f t="shared" si="310"/>
        <v>8967</v>
      </c>
      <c r="T1499" s="23" t="str">
        <f t="shared" si="304"/>
        <v/>
      </c>
      <c r="U1499" s="23" t="str">
        <f t="shared" si="305"/>
        <v/>
      </c>
      <c r="V1499" s="24" t="str">
        <f t="shared" si="306"/>
        <v/>
      </c>
      <c r="W1499" s="23">
        <f t="shared" si="311"/>
        <v>8968</v>
      </c>
      <c r="X1499" s="23" t="str">
        <f t="shared" si="307"/>
        <v/>
      </c>
      <c r="Y1499" s="23" t="str">
        <f t="shared" si="308"/>
        <v/>
      </c>
      <c r="Z1499" s="23" t="str">
        <f t="shared" si="309"/>
        <v/>
      </c>
      <c r="AA1499" s="25" t="str">
        <f>IF($U1499="","",IF(COUNTIF(HC!$C:$C,$U1499)&gt;0,"Y",IF(COUNTIF($U$5:$U1499,$U1499)=1,"N","dup")))</f>
        <v/>
      </c>
    </row>
    <row r="1500" spans="1:27" x14ac:dyDescent="0.3">
      <c r="A1500" s="19" t="str">
        <f>IF(INDEX('Agents Shift'!$B:$B,ROW())="","",INDEX('Agents Shift'!$B:$B,ROW()))</f>
        <v/>
      </c>
      <c r="B1500" s="20" t="str">
        <f>IF($A1500="","",_xlfn.XLOOKUP($A1500,HC!$A:$A,HC!$B:$B,""))</f>
        <v/>
      </c>
      <c r="C1500" s="19" t="str">
        <f>IF($A1500="","",_xlfn.XLOOKUP($A1500,HC!$A:$A,HC!$E:$E,""))</f>
        <v/>
      </c>
      <c r="D1500" s="20" t="str">
        <f>IF($A1500="","",_xlfn.XLOOKUP($A1500,HC!$A:$A,HC!$D:$D,""))</f>
        <v/>
      </c>
      <c r="E1500" s="68" t="str">
        <f>IF(OR($A1500="",$AE$3=""),"",IFERROR(IF(ISBLANK(INDEX('Agents Shift'!$F:$S,MATCH($A1500,'Agents Shift'!$B:$B,0),$AE$3)),"",INDEX('Agents Shift'!$F:$S,MATCH($A1500,'Agents Shift'!$B:$B,0),$AE$3)),""))</f>
        <v/>
      </c>
      <c r="F1500" s="68" t="str">
        <f>IF(OR($A1500="",$AE$3=""),"",IFERROR(IF(ISBLANK(INDEX('Agents Shift'!$F:$S,MATCH($A1500,'Agents Shift'!$B:$B,0),$AE$3+1)),"",INDEX('Agents Shift'!$F:$S,MATCH($A1500,'Agents Shift'!$B:$B,0),$AE$3+1)),""))</f>
        <v/>
      </c>
      <c r="G1500" s="20" t="str">
        <f>IF($A1500="","",_xlfn.XLOOKUP($A1500,HC!$A:$A,HC!$C:$C,""))</f>
        <v/>
      </c>
      <c r="H1500" s="20" t="str">
        <f t="shared" si="299"/>
        <v/>
      </c>
      <c r="I1500" s="19" t="str">
        <f t="shared" si="300"/>
        <v/>
      </c>
      <c r="J1500" s="19" t="str">
        <f>IF(OR($A1500="",$H1500=""),"",IF($H1500="Not in Web Tool","Unmatched",_xlfn.XLOOKUP($H1500,'RAW Data'!$E:$E,'RAW Data'!$F:$F,"Unmapped")))</f>
        <v/>
      </c>
      <c r="K1500" s="19" t="str">
        <f t="shared" si="301"/>
        <v/>
      </c>
      <c r="M1500" s="21" t="str">
        <f t="shared" si="302"/>
        <v/>
      </c>
      <c r="N1500" s="21" t="str">
        <f t="shared" si="303"/>
        <v/>
      </c>
      <c r="P1500" s="22"/>
      <c r="Q1500" s="23">
        <v>1496</v>
      </c>
      <c r="R1500" s="23" t="str">
        <f>IF($C$3="Live Paste",IF($P1500="","",$P1500&amp;""),IF($AD$3="","",INDEX('Extraction History'!$A$3:$DT$9102,$Q1500,$AD$3)&amp;""))</f>
        <v/>
      </c>
      <c r="S1500" s="23">
        <f t="shared" si="310"/>
        <v>8973</v>
      </c>
      <c r="T1500" s="23" t="str">
        <f t="shared" si="304"/>
        <v/>
      </c>
      <c r="U1500" s="23" t="str">
        <f t="shared" si="305"/>
        <v/>
      </c>
      <c r="V1500" s="24" t="str">
        <f t="shared" si="306"/>
        <v/>
      </c>
      <c r="W1500" s="23">
        <f t="shared" si="311"/>
        <v>8974</v>
      </c>
      <c r="X1500" s="23" t="str">
        <f t="shared" si="307"/>
        <v/>
      </c>
      <c r="Y1500" s="23" t="str">
        <f t="shared" si="308"/>
        <v/>
      </c>
      <c r="Z1500" s="23" t="str">
        <f t="shared" si="309"/>
        <v/>
      </c>
      <c r="AA1500" s="25" t="str">
        <f>IF($U1500="","",IF(COUNTIF(HC!$C:$C,$U1500)&gt;0,"Y",IF(COUNTIF($U$5:$U1500,$U1500)=1,"N","dup")))</f>
        <v/>
      </c>
    </row>
    <row r="1501" spans="1:27" x14ac:dyDescent="0.3">
      <c r="A1501" s="19" t="str">
        <f>IF(INDEX('Agents Shift'!$B:$B,ROW())="","",INDEX('Agents Shift'!$B:$B,ROW()))</f>
        <v/>
      </c>
      <c r="B1501" s="20" t="str">
        <f>IF($A1501="","",_xlfn.XLOOKUP($A1501,HC!$A:$A,HC!$B:$B,""))</f>
        <v/>
      </c>
      <c r="C1501" s="19" t="str">
        <f>IF($A1501="","",_xlfn.XLOOKUP($A1501,HC!$A:$A,HC!$E:$E,""))</f>
        <v/>
      </c>
      <c r="D1501" s="20" t="str">
        <f>IF($A1501="","",_xlfn.XLOOKUP($A1501,HC!$A:$A,HC!$D:$D,""))</f>
        <v/>
      </c>
      <c r="E1501" s="68" t="str">
        <f>IF(OR($A1501="",$AE$3=""),"",IFERROR(IF(ISBLANK(INDEX('Agents Shift'!$F:$S,MATCH($A1501,'Agents Shift'!$B:$B,0),$AE$3)),"",INDEX('Agents Shift'!$F:$S,MATCH($A1501,'Agents Shift'!$B:$B,0),$AE$3)),""))</f>
        <v/>
      </c>
      <c r="F1501" s="68" t="str">
        <f>IF(OR($A1501="",$AE$3=""),"",IFERROR(IF(ISBLANK(INDEX('Agents Shift'!$F:$S,MATCH($A1501,'Agents Shift'!$B:$B,0),$AE$3+1)),"",INDEX('Agents Shift'!$F:$S,MATCH($A1501,'Agents Shift'!$B:$B,0),$AE$3+1)),""))</f>
        <v/>
      </c>
      <c r="G1501" s="20" t="str">
        <f>IF($A1501="","",_xlfn.XLOOKUP($A1501,HC!$A:$A,HC!$C:$C,""))</f>
        <v/>
      </c>
      <c r="H1501" s="20" t="str">
        <f t="shared" si="299"/>
        <v/>
      </c>
      <c r="I1501" s="19" t="str">
        <f t="shared" si="300"/>
        <v/>
      </c>
      <c r="J1501" s="19" t="str">
        <f>IF(OR($A1501="",$H1501=""),"",IF($H1501="Not in Web Tool","Unmatched",_xlfn.XLOOKUP($H1501,'RAW Data'!$E:$E,'RAW Data'!$F:$F,"Unmapped")))</f>
        <v/>
      </c>
      <c r="K1501" s="19" t="str">
        <f t="shared" si="301"/>
        <v/>
      </c>
      <c r="M1501" s="21" t="str">
        <f t="shared" si="302"/>
        <v/>
      </c>
      <c r="N1501" s="21" t="str">
        <f t="shared" si="303"/>
        <v/>
      </c>
      <c r="P1501" s="22"/>
      <c r="Q1501" s="23">
        <v>1497</v>
      </c>
      <c r="R1501" s="23" t="str">
        <f>IF($C$3="Live Paste",IF($P1501="","",$P1501&amp;""),IF($AD$3="","",INDEX('Extraction History'!$A$3:$DT$9102,$Q1501,$AD$3)&amp;""))</f>
        <v/>
      </c>
      <c r="S1501" s="23">
        <f t="shared" si="310"/>
        <v>8979</v>
      </c>
      <c r="T1501" s="23" t="str">
        <f t="shared" si="304"/>
        <v/>
      </c>
      <c r="U1501" s="23" t="str">
        <f t="shared" si="305"/>
        <v/>
      </c>
      <c r="V1501" s="24" t="str">
        <f t="shared" si="306"/>
        <v/>
      </c>
      <c r="W1501" s="23">
        <f t="shared" si="311"/>
        <v>8980</v>
      </c>
      <c r="X1501" s="23" t="str">
        <f t="shared" si="307"/>
        <v/>
      </c>
      <c r="Y1501" s="23" t="str">
        <f t="shared" si="308"/>
        <v/>
      </c>
      <c r="Z1501" s="23" t="str">
        <f t="shared" si="309"/>
        <v/>
      </c>
      <c r="AA1501" s="25" t="str">
        <f>IF($U1501="","",IF(COUNTIF(HC!$C:$C,$U1501)&gt;0,"Y",IF(COUNTIF($U$5:$U1501,$U1501)=1,"N","dup")))</f>
        <v/>
      </c>
    </row>
    <row r="1502" spans="1:27" x14ac:dyDescent="0.3">
      <c r="A1502" s="19" t="str">
        <f>IF(INDEX('Agents Shift'!$B:$B,ROW())="","",INDEX('Agents Shift'!$B:$B,ROW()))</f>
        <v/>
      </c>
      <c r="B1502" s="20" t="str">
        <f>IF($A1502="","",_xlfn.XLOOKUP($A1502,HC!$A:$A,HC!$B:$B,""))</f>
        <v/>
      </c>
      <c r="C1502" s="19" t="str">
        <f>IF($A1502="","",_xlfn.XLOOKUP($A1502,HC!$A:$A,HC!$E:$E,""))</f>
        <v/>
      </c>
      <c r="D1502" s="20" t="str">
        <f>IF($A1502="","",_xlfn.XLOOKUP($A1502,HC!$A:$A,HC!$D:$D,""))</f>
        <v/>
      </c>
      <c r="E1502" s="68" t="str">
        <f>IF(OR($A1502="",$AE$3=""),"",IFERROR(IF(ISBLANK(INDEX('Agents Shift'!$F:$S,MATCH($A1502,'Agents Shift'!$B:$B,0),$AE$3)),"",INDEX('Agents Shift'!$F:$S,MATCH($A1502,'Agents Shift'!$B:$B,0),$AE$3)),""))</f>
        <v/>
      </c>
      <c r="F1502" s="68" t="str">
        <f>IF(OR($A1502="",$AE$3=""),"",IFERROR(IF(ISBLANK(INDEX('Agents Shift'!$F:$S,MATCH($A1502,'Agents Shift'!$B:$B,0),$AE$3+1)),"",INDEX('Agents Shift'!$F:$S,MATCH($A1502,'Agents Shift'!$B:$B,0),$AE$3+1)),""))</f>
        <v/>
      </c>
      <c r="G1502" s="20" t="str">
        <f>IF($A1502="","",_xlfn.XLOOKUP($A1502,HC!$A:$A,HC!$C:$C,""))</f>
        <v/>
      </c>
      <c r="H1502" s="20" t="str">
        <f t="shared" si="299"/>
        <v/>
      </c>
      <c r="I1502" s="19" t="str">
        <f t="shared" si="300"/>
        <v/>
      </c>
      <c r="J1502" s="19" t="str">
        <f>IF(OR($A1502="",$H1502=""),"",IF($H1502="Not in Web Tool","Unmatched",_xlfn.XLOOKUP($H1502,'RAW Data'!$E:$E,'RAW Data'!$F:$F,"Unmapped")))</f>
        <v/>
      </c>
      <c r="K1502" s="19" t="str">
        <f t="shared" si="301"/>
        <v/>
      </c>
      <c r="M1502" s="21" t="str">
        <f t="shared" si="302"/>
        <v/>
      </c>
      <c r="N1502" s="21" t="str">
        <f t="shared" si="303"/>
        <v/>
      </c>
      <c r="P1502" s="22"/>
      <c r="Q1502" s="23">
        <v>1498</v>
      </c>
      <c r="R1502" s="23" t="str">
        <f>IF($C$3="Live Paste",IF($P1502="","",$P1502&amp;""),IF($AD$3="","",INDEX('Extraction History'!$A$3:$DT$9102,$Q1502,$AD$3)&amp;""))</f>
        <v/>
      </c>
      <c r="S1502" s="23">
        <f t="shared" si="310"/>
        <v>8985</v>
      </c>
      <c r="T1502" s="23" t="str">
        <f t="shared" si="304"/>
        <v/>
      </c>
      <c r="U1502" s="23" t="str">
        <f t="shared" si="305"/>
        <v/>
      </c>
      <c r="V1502" s="24" t="str">
        <f t="shared" si="306"/>
        <v/>
      </c>
      <c r="W1502" s="23">
        <f t="shared" si="311"/>
        <v>8986</v>
      </c>
      <c r="X1502" s="23" t="str">
        <f t="shared" si="307"/>
        <v/>
      </c>
      <c r="Y1502" s="23" t="str">
        <f t="shared" si="308"/>
        <v/>
      </c>
      <c r="Z1502" s="23" t="str">
        <f t="shared" si="309"/>
        <v/>
      </c>
      <c r="AA1502" s="25" t="str">
        <f>IF($U1502="","",IF(COUNTIF(HC!$C:$C,$U1502)&gt;0,"Y",IF(COUNTIF($U$5:$U1502,$U1502)=1,"N","dup")))</f>
        <v/>
      </c>
    </row>
    <row r="1503" spans="1:27" x14ac:dyDescent="0.3">
      <c r="A1503" s="19" t="str">
        <f>IF(INDEX('Agents Shift'!$B:$B,ROW())="","",INDEX('Agents Shift'!$B:$B,ROW()))</f>
        <v/>
      </c>
      <c r="B1503" s="20" t="str">
        <f>IF($A1503="","",_xlfn.XLOOKUP($A1503,HC!$A:$A,HC!$B:$B,""))</f>
        <v/>
      </c>
      <c r="C1503" s="19" t="str">
        <f>IF($A1503="","",_xlfn.XLOOKUP($A1503,HC!$A:$A,HC!$E:$E,""))</f>
        <v/>
      </c>
      <c r="D1503" s="20" t="str">
        <f>IF($A1503="","",_xlfn.XLOOKUP($A1503,HC!$A:$A,HC!$D:$D,""))</f>
        <v/>
      </c>
      <c r="E1503" s="68" t="str">
        <f>IF(OR($A1503="",$AE$3=""),"",IFERROR(IF(ISBLANK(INDEX('Agents Shift'!$F:$S,MATCH($A1503,'Agents Shift'!$B:$B,0),$AE$3)),"",INDEX('Agents Shift'!$F:$S,MATCH($A1503,'Agents Shift'!$B:$B,0),$AE$3)),""))</f>
        <v/>
      </c>
      <c r="F1503" s="68" t="str">
        <f>IF(OR($A1503="",$AE$3=""),"",IFERROR(IF(ISBLANK(INDEX('Agents Shift'!$F:$S,MATCH($A1503,'Agents Shift'!$B:$B,0),$AE$3+1)),"",INDEX('Agents Shift'!$F:$S,MATCH($A1503,'Agents Shift'!$B:$B,0),$AE$3+1)),""))</f>
        <v/>
      </c>
      <c r="G1503" s="20" t="str">
        <f>IF($A1503="","",_xlfn.XLOOKUP($A1503,HC!$A:$A,HC!$C:$C,""))</f>
        <v/>
      </c>
      <c r="H1503" s="20" t="str">
        <f t="shared" si="299"/>
        <v/>
      </c>
      <c r="I1503" s="19" t="str">
        <f t="shared" si="300"/>
        <v/>
      </c>
      <c r="J1503" s="19" t="str">
        <f>IF(OR($A1503="",$H1503=""),"",IF($H1503="Not in Web Tool","Unmatched",_xlfn.XLOOKUP($H1503,'RAW Data'!$E:$E,'RAW Data'!$F:$F,"Unmapped")))</f>
        <v/>
      </c>
      <c r="K1503" s="19" t="str">
        <f t="shared" si="301"/>
        <v/>
      </c>
      <c r="M1503" s="21" t="str">
        <f t="shared" si="302"/>
        <v/>
      </c>
      <c r="N1503" s="21" t="str">
        <f t="shared" si="303"/>
        <v/>
      </c>
      <c r="P1503" s="22"/>
      <c r="Q1503" s="23">
        <v>1499</v>
      </c>
      <c r="R1503" s="23" t="str">
        <f>IF($C$3="Live Paste",IF($P1503="","",$P1503&amp;""),IF($AD$3="","",INDEX('Extraction History'!$A$3:$DT$9102,$Q1503,$AD$3)&amp;""))</f>
        <v/>
      </c>
      <c r="S1503" s="23">
        <f t="shared" si="310"/>
        <v>8991</v>
      </c>
      <c r="T1503" s="23" t="str">
        <f t="shared" si="304"/>
        <v/>
      </c>
      <c r="U1503" s="23" t="str">
        <f t="shared" si="305"/>
        <v/>
      </c>
      <c r="V1503" s="24" t="str">
        <f t="shared" si="306"/>
        <v/>
      </c>
      <c r="W1503" s="23">
        <f t="shared" si="311"/>
        <v>8992</v>
      </c>
      <c r="X1503" s="23" t="str">
        <f t="shared" si="307"/>
        <v/>
      </c>
      <c r="Y1503" s="23" t="str">
        <f t="shared" si="308"/>
        <v/>
      </c>
      <c r="Z1503" s="23" t="str">
        <f t="shared" si="309"/>
        <v/>
      </c>
      <c r="AA1503" s="25" t="str">
        <f>IF($U1503="","",IF(COUNTIF(HC!$C:$C,$U1503)&gt;0,"Y",IF(COUNTIF($U$5:$U1503,$U1503)=1,"N","dup")))</f>
        <v/>
      </c>
    </row>
    <row r="1504" spans="1:27" x14ac:dyDescent="0.3">
      <c r="A1504" s="19" t="str">
        <f>IF(INDEX('Agents Shift'!$B:$B,ROW())="","",INDEX('Agents Shift'!$B:$B,ROW()))</f>
        <v/>
      </c>
      <c r="B1504" s="20" t="str">
        <f>IF($A1504="","",_xlfn.XLOOKUP($A1504,HC!$A:$A,HC!$B:$B,""))</f>
        <v/>
      </c>
      <c r="C1504" s="19" t="str">
        <f>IF($A1504="","",_xlfn.XLOOKUP($A1504,HC!$A:$A,HC!$E:$E,""))</f>
        <v/>
      </c>
      <c r="D1504" s="20" t="str">
        <f>IF($A1504="","",_xlfn.XLOOKUP($A1504,HC!$A:$A,HC!$D:$D,""))</f>
        <v/>
      </c>
      <c r="E1504" s="68" t="str">
        <f>IF(OR($A1504="",$AE$3=""),"",IFERROR(IF(ISBLANK(INDEX('Agents Shift'!$F:$S,MATCH($A1504,'Agents Shift'!$B:$B,0),$AE$3)),"",INDEX('Agents Shift'!$F:$S,MATCH($A1504,'Agents Shift'!$B:$B,0),$AE$3)),""))</f>
        <v/>
      </c>
      <c r="F1504" s="68" t="str">
        <f>IF(OR($A1504="",$AE$3=""),"",IFERROR(IF(ISBLANK(INDEX('Agents Shift'!$F:$S,MATCH($A1504,'Agents Shift'!$B:$B,0),$AE$3+1)),"",INDEX('Agents Shift'!$F:$S,MATCH($A1504,'Agents Shift'!$B:$B,0),$AE$3+1)),""))</f>
        <v/>
      </c>
      <c r="G1504" s="20" t="str">
        <f>IF($A1504="","",_xlfn.XLOOKUP($A1504,HC!$A:$A,HC!$C:$C,""))</f>
        <v/>
      </c>
      <c r="H1504" s="20" t="str">
        <f t="shared" si="299"/>
        <v/>
      </c>
      <c r="I1504" s="19" t="str">
        <f t="shared" si="300"/>
        <v/>
      </c>
      <c r="J1504" s="19" t="str">
        <f>IF(OR($A1504="",$H1504=""),"",IF($H1504="Not in Web Tool","Unmatched",_xlfn.XLOOKUP($H1504,'RAW Data'!$E:$E,'RAW Data'!$F:$F,"Unmapped")))</f>
        <v/>
      </c>
      <c r="K1504" s="19" t="str">
        <f t="shared" si="301"/>
        <v/>
      </c>
      <c r="M1504" s="21" t="str">
        <f t="shared" si="302"/>
        <v/>
      </c>
      <c r="N1504" s="21" t="str">
        <f t="shared" si="303"/>
        <v/>
      </c>
      <c r="P1504" s="22"/>
      <c r="Q1504" s="23">
        <v>1500</v>
      </c>
      <c r="R1504" s="23" t="str">
        <f>IF($C$3="Live Paste",IF($P1504="","",$P1504&amp;""),IF($AD$3="","",INDEX('Extraction History'!$A$3:$DT$9102,$Q1504,$AD$3)&amp;""))</f>
        <v/>
      </c>
      <c r="S1504" s="23">
        <f t="shared" si="310"/>
        <v>8997</v>
      </c>
      <c r="T1504" s="23" t="str">
        <f t="shared" si="304"/>
        <v/>
      </c>
      <c r="U1504" s="23" t="str">
        <f t="shared" si="305"/>
        <v/>
      </c>
      <c r="V1504" s="24" t="str">
        <f t="shared" si="306"/>
        <v/>
      </c>
      <c r="W1504" s="23">
        <f t="shared" si="311"/>
        <v>8998</v>
      </c>
      <c r="X1504" s="23" t="str">
        <f t="shared" si="307"/>
        <v/>
      </c>
      <c r="Y1504" s="23" t="str">
        <f t="shared" si="308"/>
        <v/>
      </c>
      <c r="Z1504" s="23" t="str">
        <f t="shared" si="309"/>
        <v/>
      </c>
      <c r="AA1504" s="25" t="str">
        <f>IF($U1504="","",IF(COUNTIF(HC!$C:$C,$U1504)&gt;0,"Y",IF(COUNTIF($U$5:$U1504,$U1504)=1,"N","dup")))</f>
        <v/>
      </c>
    </row>
    <row r="1505" spans="16:18" x14ac:dyDescent="0.3">
      <c r="P1505" s="22"/>
      <c r="Q1505">
        <v>1501</v>
      </c>
      <c r="R1505" t="str">
        <f>IF($C$3="Live Paste",IF($P1505="","",$P1505&amp;""),IF($AD$3="","",INDEX('Extraction History'!$A$3:$DT$9102,$Q1505,$AD$3)&amp;""))</f>
        <v/>
      </c>
    </row>
    <row r="1506" spans="16:18" x14ac:dyDescent="0.3">
      <c r="P1506" s="22"/>
      <c r="Q1506">
        <v>1502</v>
      </c>
      <c r="R1506" t="str">
        <f>IF($C$3="Live Paste",IF($P1506="","",$P1506&amp;""),IF($AD$3="","",INDEX('Extraction History'!$A$3:$DT$9102,$Q1506,$AD$3)&amp;""))</f>
        <v/>
      </c>
    </row>
    <row r="1507" spans="16:18" x14ac:dyDescent="0.3">
      <c r="P1507" s="22"/>
      <c r="Q1507">
        <v>1503</v>
      </c>
      <c r="R1507" t="str">
        <f>IF($C$3="Live Paste",IF($P1507="","",$P1507&amp;""),IF($AD$3="","",INDEX('Extraction History'!$A$3:$DT$9102,$Q1507,$AD$3)&amp;""))</f>
        <v/>
      </c>
    </row>
    <row r="1508" spans="16:18" x14ac:dyDescent="0.3">
      <c r="P1508" s="22"/>
      <c r="Q1508">
        <v>1504</v>
      </c>
      <c r="R1508" t="str">
        <f>IF($C$3="Live Paste",IF($P1508="","",$P1508&amp;""),IF($AD$3="","",INDEX('Extraction History'!$A$3:$DT$9102,$Q1508,$AD$3)&amp;""))</f>
        <v/>
      </c>
    </row>
    <row r="1509" spans="16:18" x14ac:dyDescent="0.3">
      <c r="P1509" s="22"/>
      <c r="Q1509">
        <v>1505</v>
      </c>
      <c r="R1509" t="str">
        <f>IF($C$3="Live Paste",IF($P1509="","",$P1509&amp;""),IF($AD$3="","",INDEX('Extraction History'!$A$3:$DT$9102,$Q1509,$AD$3)&amp;""))</f>
        <v/>
      </c>
    </row>
    <row r="1510" spans="16:18" x14ac:dyDescent="0.3">
      <c r="P1510" s="22"/>
      <c r="Q1510">
        <v>1506</v>
      </c>
      <c r="R1510" t="str">
        <f>IF($C$3="Live Paste",IF($P1510="","",$P1510&amp;""),IF($AD$3="","",INDEX('Extraction History'!$A$3:$DT$9102,$Q1510,$AD$3)&amp;""))</f>
        <v/>
      </c>
    </row>
    <row r="1511" spans="16:18" x14ac:dyDescent="0.3">
      <c r="P1511" s="22"/>
      <c r="Q1511">
        <v>1507</v>
      </c>
      <c r="R1511" t="str">
        <f>IF($C$3="Live Paste",IF($P1511="","",$P1511&amp;""),IF($AD$3="","",INDEX('Extraction History'!$A$3:$DT$9102,$Q1511,$AD$3)&amp;""))</f>
        <v/>
      </c>
    </row>
    <row r="1512" spans="16:18" x14ac:dyDescent="0.3">
      <c r="P1512" s="22"/>
      <c r="Q1512">
        <v>1508</v>
      </c>
      <c r="R1512" t="str">
        <f>IF($C$3="Live Paste",IF($P1512="","",$P1512&amp;""),IF($AD$3="","",INDEX('Extraction History'!$A$3:$DT$9102,$Q1512,$AD$3)&amp;""))</f>
        <v/>
      </c>
    </row>
    <row r="1513" spans="16:18" x14ac:dyDescent="0.3">
      <c r="P1513" s="22"/>
      <c r="Q1513">
        <v>1509</v>
      </c>
      <c r="R1513" t="str">
        <f>IF($C$3="Live Paste",IF($P1513="","",$P1513&amp;""),IF($AD$3="","",INDEX('Extraction History'!$A$3:$DT$9102,$Q1513,$AD$3)&amp;""))</f>
        <v/>
      </c>
    </row>
    <row r="1514" spans="16:18" x14ac:dyDescent="0.3">
      <c r="P1514" s="22"/>
      <c r="Q1514">
        <v>1510</v>
      </c>
      <c r="R1514" t="str">
        <f>IF($C$3="Live Paste",IF($P1514="","",$P1514&amp;""),IF($AD$3="","",INDEX('Extraction History'!$A$3:$DT$9102,$Q1514,$AD$3)&amp;""))</f>
        <v/>
      </c>
    </row>
    <row r="1515" spans="16:18" x14ac:dyDescent="0.3">
      <c r="P1515" s="22"/>
      <c r="Q1515">
        <v>1511</v>
      </c>
      <c r="R1515" t="str">
        <f>IF($C$3="Live Paste",IF($P1515="","",$P1515&amp;""),IF($AD$3="","",INDEX('Extraction History'!$A$3:$DT$9102,$Q1515,$AD$3)&amp;""))</f>
        <v/>
      </c>
    </row>
    <row r="1516" spans="16:18" x14ac:dyDescent="0.3">
      <c r="P1516" s="22"/>
      <c r="Q1516">
        <v>1512</v>
      </c>
      <c r="R1516" t="str">
        <f>IF($C$3="Live Paste",IF($P1516="","",$P1516&amp;""),IF($AD$3="","",INDEX('Extraction History'!$A$3:$DT$9102,$Q1516,$AD$3)&amp;""))</f>
        <v/>
      </c>
    </row>
    <row r="1517" spans="16:18" x14ac:dyDescent="0.3">
      <c r="P1517" s="22"/>
      <c r="Q1517">
        <v>1513</v>
      </c>
      <c r="R1517" t="str">
        <f>IF($C$3="Live Paste",IF($P1517="","",$P1517&amp;""),IF($AD$3="","",INDEX('Extraction History'!$A$3:$DT$9102,$Q1517,$AD$3)&amp;""))</f>
        <v/>
      </c>
    </row>
    <row r="1518" spans="16:18" x14ac:dyDescent="0.3">
      <c r="P1518" s="22"/>
      <c r="Q1518">
        <v>1514</v>
      </c>
      <c r="R1518" t="str">
        <f>IF($C$3="Live Paste",IF($P1518="","",$P1518&amp;""),IF($AD$3="","",INDEX('Extraction History'!$A$3:$DT$9102,$Q1518,$AD$3)&amp;""))</f>
        <v/>
      </c>
    </row>
    <row r="1519" spans="16:18" x14ac:dyDescent="0.3">
      <c r="P1519" s="22"/>
      <c r="Q1519">
        <v>1515</v>
      </c>
      <c r="R1519" t="str">
        <f>IF($C$3="Live Paste",IF($P1519="","",$P1519&amp;""),IF($AD$3="","",INDEX('Extraction History'!$A$3:$DT$9102,$Q1519,$AD$3)&amp;""))</f>
        <v/>
      </c>
    </row>
    <row r="1520" spans="16:18" x14ac:dyDescent="0.3">
      <c r="P1520" s="22"/>
      <c r="Q1520">
        <v>1516</v>
      </c>
      <c r="R1520" t="str">
        <f>IF($C$3="Live Paste",IF($P1520="","",$P1520&amp;""),IF($AD$3="","",INDEX('Extraction History'!$A$3:$DT$9102,$Q1520,$AD$3)&amp;""))</f>
        <v/>
      </c>
    </row>
    <row r="1521" spans="16:18" x14ac:dyDescent="0.3">
      <c r="P1521" s="22"/>
      <c r="Q1521">
        <v>1517</v>
      </c>
      <c r="R1521" t="str">
        <f>IF($C$3="Live Paste",IF($P1521="","",$P1521&amp;""),IF($AD$3="","",INDEX('Extraction History'!$A$3:$DT$9102,$Q1521,$AD$3)&amp;""))</f>
        <v/>
      </c>
    </row>
    <row r="1522" spans="16:18" x14ac:dyDescent="0.3">
      <c r="P1522" s="22"/>
      <c r="Q1522">
        <v>1518</v>
      </c>
      <c r="R1522" t="str">
        <f>IF($C$3="Live Paste",IF($P1522="","",$P1522&amp;""),IF($AD$3="","",INDEX('Extraction History'!$A$3:$DT$9102,$Q1522,$AD$3)&amp;""))</f>
        <v/>
      </c>
    </row>
    <row r="1523" spans="16:18" x14ac:dyDescent="0.3">
      <c r="P1523" s="22"/>
      <c r="Q1523">
        <v>1519</v>
      </c>
      <c r="R1523" t="str">
        <f>IF($C$3="Live Paste",IF($P1523="","",$P1523&amp;""),IF($AD$3="","",INDEX('Extraction History'!$A$3:$DT$9102,$Q1523,$AD$3)&amp;""))</f>
        <v/>
      </c>
    </row>
    <row r="1524" spans="16:18" x14ac:dyDescent="0.3">
      <c r="P1524" s="22"/>
      <c r="Q1524">
        <v>1520</v>
      </c>
      <c r="R1524" t="str">
        <f>IF($C$3="Live Paste",IF($P1524="","",$P1524&amp;""),IF($AD$3="","",INDEX('Extraction History'!$A$3:$DT$9102,$Q1524,$AD$3)&amp;""))</f>
        <v/>
      </c>
    </row>
    <row r="1525" spans="16:18" x14ac:dyDescent="0.3">
      <c r="P1525" s="22"/>
      <c r="Q1525">
        <v>1521</v>
      </c>
      <c r="R1525" t="str">
        <f>IF($C$3="Live Paste",IF($P1525="","",$P1525&amp;""),IF($AD$3="","",INDEX('Extraction History'!$A$3:$DT$9102,$Q1525,$AD$3)&amp;""))</f>
        <v/>
      </c>
    </row>
    <row r="1526" spans="16:18" x14ac:dyDescent="0.3">
      <c r="P1526" s="22"/>
      <c r="Q1526">
        <v>1522</v>
      </c>
      <c r="R1526" t="str">
        <f>IF($C$3="Live Paste",IF($P1526="","",$P1526&amp;""),IF($AD$3="","",INDEX('Extraction History'!$A$3:$DT$9102,$Q1526,$AD$3)&amp;""))</f>
        <v/>
      </c>
    </row>
    <row r="1527" spans="16:18" x14ac:dyDescent="0.3">
      <c r="P1527" s="22"/>
      <c r="Q1527">
        <v>1523</v>
      </c>
      <c r="R1527" t="str">
        <f>IF($C$3="Live Paste",IF($P1527="","",$P1527&amp;""),IF($AD$3="","",INDEX('Extraction History'!$A$3:$DT$9102,$Q1527,$AD$3)&amp;""))</f>
        <v/>
      </c>
    </row>
    <row r="1528" spans="16:18" x14ac:dyDescent="0.3">
      <c r="P1528" s="22"/>
      <c r="Q1528">
        <v>1524</v>
      </c>
      <c r="R1528" t="str">
        <f>IF($C$3="Live Paste",IF($P1528="","",$P1528&amp;""),IF($AD$3="","",INDEX('Extraction History'!$A$3:$DT$9102,$Q1528,$AD$3)&amp;""))</f>
        <v/>
      </c>
    </row>
    <row r="1529" spans="16:18" x14ac:dyDescent="0.3">
      <c r="P1529" s="22"/>
      <c r="Q1529">
        <v>1525</v>
      </c>
      <c r="R1529" t="str">
        <f>IF($C$3="Live Paste",IF($P1529="","",$P1529&amp;""),IF($AD$3="","",INDEX('Extraction History'!$A$3:$DT$9102,$Q1529,$AD$3)&amp;""))</f>
        <v/>
      </c>
    </row>
    <row r="1530" spans="16:18" x14ac:dyDescent="0.3">
      <c r="P1530" s="22"/>
      <c r="Q1530">
        <v>1526</v>
      </c>
      <c r="R1530" t="str">
        <f>IF($C$3="Live Paste",IF($P1530="","",$P1530&amp;""),IF($AD$3="","",INDEX('Extraction History'!$A$3:$DT$9102,$Q1530,$AD$3)&amp;""))</f>
        <v/>
      </c>
    </row>
    <row r="1531" spans="16:18" x14ac:dyDescent="0.3">
      <c r="P1531" s="22"/>
      <c r="Q1531">
        <v>1527</v>
      </c>
      <c r="R1531" t="str">
        <f>IF($C$3="Live Paste",IF($P1531="","",$P1531&amp;""),IF($AD$3="","",INDEX('Extraction History'!$A$3:$DT$9102,$Q1531,$AD$3)&amp;""))</f>
        <v/>
      </c>
    </row>
    <row r="1532" spans="16:18" x14ac:dyDescent="0.3">
      <c r="P1532" s="22"/>
      <c r="Q1532">
        <v>1528</v>
      </c>
      <c r="R1532" t="str">
        <f>IF($C$3="Live Paste",IF($P1532="","",$P1532&amp;""),IF($AD$3="","",INDEX('Extraction History'!$A$3:$DT$9102,$Q1532,$AD$3)&amp;""))</f>
        <v/>
      </c>
    </row>
    <row r="1533" spans="16:18" x14ac:dyDescent="0.3">
      <c r="P1533" s="22"/>
      <c r="Q1533">
        <v>1529</v>
      </c>
      <c r="R1533" t="str">
        <f>IF($C$3="Live Paste",IF($P1533="","",$P1533&amp;""),IF($AD$3="","",INDEX('Extraction History'!$A$3:$DT$9102,$Q1533,$AD$3)&amp;""))</f>
        <v/>
      </c>
    </row>
    <row r="1534" spans="16:18" x14ac:dyDescent="0.3">
      <c r="P1534" s="22"/>
      <c r="Q1534">
        <v>1530</v>
      </c>
      <c r="R1534" t="str">
        <f>IF($C$3="Live Paste",IF($P1534="","",$P1534&amp;""),IF($AD$3="","",INDEX('Extraction History'!$A$3:$DT$9102,$Q1534,$AD$3)&amp;""))</f>
        <v/>
      </c>
    </row>
    <row r="1535" spans="16:18" x14ac:dyDescent="0.3">
      <c r="P1535" s="22"/>
      <c r="Q1535">
        <v>1531</v>
      </c>
      <c r="R1535" t="str">
        <f>IF($C$3="Live Paste",IF($P1535="","",$P1535&amp;""),IF($AD$3="","",INDEX('Extraction History'!$A$3:$DT$9102,$Q1535,$AD$3)&amp;""))</f>
        <v/>
      </c>
    </row>
    <row r="1536" spans="16:18" x14ac:dyDescent="0.3">
      <c r="P1536" s="22"/>
      <c r="Q1536">
        <v>1532</v>
      </c>
      <c r="R1536" t="str">
        <f>IF($C$3="Live Paste",IF($P1536="","",$P1536&amp;""),IF($AD$3="","",INDEX('Extraction History'!$A$3:$DT$9102,$Q1536,$AD$3)&amp;""))</f>
        <v/>
      </c>
    </row>
    <row r="1537" spans="16:18" x14ac:dyDescent="0.3">
      <c r="P1537" s="22"/>
      <c r="Q1537">
        <v>1533</v>
      </c>
      <c r="R1537" t="str">
        <f>IF($C$3="Live Paste",IF($P1537="","",$P1537&amp;""),IF($AD$3="","",INDEX('Extraction History'!$A$3:$DT$9102,$Q1537,$AD$3)&amp;""))</f>
        <v/>
      </c>
    </row>
    <row r="1538" spans="16:18" x14ac:dyDescent="0.3">
      <c r="P1538" s="22"/>
      <c r="Q1538">
        <v>1534</v>
      </c>
      <c r="R1538" t="str">
        <f>IF($C$3="Live Paste",IF($P1538="","",$P1538&amp;""),IF($AD$3="","",INDEX('Extraction History'!$A$3:$DT$9102,$Q1538,$AD$3)&amp;""))</f>
        <v/>
      </c>
    </row>
    <row r="1539" spans="16:18" x14ac:dyDescent="0.3">
      <c r="P1539" s="22"/>
      <c r="Q1539">
        <v>1535</v>
      </c>
      <c r="R1539" t="str">
        <f>IF($C$3="Live Paste",IF($P1539="","",$P1539&amp;""),IF($AD$3="","",INDEX('Extraction History'!$A$3:$DT$9102,$Q1539,$AD$3)&amp;""))</f>
        <v/>
      </c>
    </row>
    <row r="1540" spans="16:18" x14ac:dyDescent="0.3">
      <c r="P1540" s="22"/>
      <c r="Q1540">
        <v>1536</v>
      </c>
      <c r="R1540" t="str">
        <f>IF($C$3="Live Paste",IF($P1540="","",$P1540&amp;""),IF($AD$3="","",INDEX('Extraction History'!$A$3:$DT$9102,$Q1540,$AD$3)&amp;""))</f>
        <v/>
      </c>
    </row>
    <row r="1541" spans="16:18" x14ac:dyDescent="0.3">
      <c r="P1541" s="22"/>
      <c r="Q1541">
        <v>1537</v>
      </c>
      <c r="R1541" t="str">
        <f>IF($C$3="Live Paste",IF($P1541="","",$P1541&amp;""),IF($AD$3="","",INDEX('Extraction History'!$A$3:$DT$9102,$Q1541,$AD$3)&amp;""))</f>
        <v/>
      </c>
    </row>
    <row r="1542" spans="16:18" x14ac:dyDescent="0.3">
      <c r="P1542" s="22"/>
      <c r="Q1542">
        <v>1538</v>
      </c>
      <c r="R1542" t="str">
        <f>IF($C$3="Live Paste",IF($P1542="","",$P1542&amp;""),IF($AD$3="","",INDEX('Extraction History'!$A$3:$DT$9102,$Q1542,$AD$3)&amp;""))</f>
        <v/>
      </c>
    </row>
    <row r="1543" spans="16:18" x14ac:dyDescent="0.3">
      <c r="P1543" s="22"/>
      <c r="Q1543">
        <v>1539</v>
      </c>
      <c r="R1543" t="str">
        <f>IF($C$3="Live Paste",IF($P1543="","",$P1543&amp;""),IF($AD$3="","",INDEX('Extraction History'!$A$3:$DT$9102,$Q1543,$AD$3)&amp;""))</f>
        <v/>
      </c>
    </row>
    <row r="1544" spans="16:18" x14ac:dyDescent="0.3">
      <c r="P1544" s="22"/>
      <c r="Q1544">
        <v>1540</v>
      </c>
      <c r="R1544" t="str">
        <f>IF($C$3="Live Paste",IF($P1544="","",$P1544&amp;""),IF($AD$3="","",INDEX('Extraction History'!$A$3:$DT$9102,$Q1544,$AD$3)&amp;""))</f>
        <v/>
      </c>
    </row>
    <row r="1545" spans="16:18" x14ac:dyDescent="0.3">
      <c r="P1545" s="22"/>
      <c r="Q1545">
        <v>1541</v>
      </c>
      <c r="R1545" t="str">
        <f>IF($C$3="Live Paste",IF($P1545="","",$P1545&amp;""),IF($AD$3="","",INDEX('Extraction History'!$A$3:$DT$9102,$Q1545,$AD$3)&amp;""))</f>
        <v/>
      </c>
    </row>
    <row r="1546" spans="16:18" x14ac:dyDescent="0.3">
      <c r="P1546" s="22"/>
      <c r="Q1546">
        <v>1542</v>
      </c>
      <c r="R1546" t="str">
        <f>IF($C$3="Live Paste",IF($P1546="","",$P1546&amp;""),IF($AD$3="","",INDEX('Extraction History'!$A$3:$DT$9102,$Q1546,$AD$3)&amp;""))</f>
        <v/>
      </c>
    </row>
    <row r="1547" spans="16:18" x14ac:dyDescent="0.3">
      <c r="P1547" s="22"/>
      <c r="Q1547">
        <v>1543</v>
      </c>
      <c r="R1547" t="str">
        <f>IF($C$3="Live Paste",IF($P1547="","",$P1547&amp;""),IF($AD$3="","",INDEX('Extraction History'!$A$3:$DT$9102,$Q1547,$AD$3)&amp;""))</f>
        <v/>
      </c>
    </row>
    <row r="1548" spans="16:18" x14ac:dyDescent="0.3">
      <c r="P1548" s="22"/>
      <c r="Q1548">
        <v>1544</v>
      </c>
      <c r="R1548" t="str">
        <f>IF($C$3="Live Paste",IF($P1548="","",$P1548&amp;""),IF($AD$3="","",INDEX('Extraction History'!$A$3:$DT$9102,$Q1548,$AD$3)&amp;""))</f>
        <v/>
      </c>
    </row>
    <row r="1549" spans="16:18" x14ac:dyDescent="0.3">
      <c r="P1549" s="22"/>
      <c r="Q1549">
        <v>1545</v>
      </c>
      <c r="R1549" t="str">
        <f>IF($C$3="Live Paste",IF($P1549="","",$P1549&amp;""),IF($AD$3="","",INDEX('Extraction History'!$A$3:$DT$9102,$Q1549,$AD$3)&amp;""))</f>
        <v/>
      </c>
    </row>
    <row r="1550" spans="16:18" x14ac:dyDescent="0.3">
      <c r="P1550" s="22"/>
      <c r="Q1550">
        <v>1546</v>
      </c>
      <c r="R1550" t="str">
        <f>IF($C$3="Live Paste",IF($P1550="","",$P1550&amp;""),IF($AD$3="","",INDEX('Extraction History'!$A$3:$DT$9102,$Q1550,$AD$3)&amp;""))</f>
        <v/>
      </c>
    </row>
    <row r="1551" spans="16:18" x14ac:dyDescent="0.3">
      <c r="P1551" s="22"/>
      <c r="Q1551">
        <v>1547</v>
      </c>
      <c r="R1551" t="str">
        <f>IF($C$3="Live Paste",IF($P1551="","",$P1551&amp;""),IF($AD$3="","",INDEX('Extraction History'!$A$3:$DT$9102,$Q1551,$AD$3)&amp;""))</f>
        <v/>
      </c>
    </row>
    <row r="1552" spans="16:18" x14ac:dyDescent="0.3">
      <c r="P1552" s="22"/>
      <c r="Q1552">
        <v>1548</v>
      </c>
      <c r="R1552" t="str">
        <f>IF($C$3="Live Paste",IF($P1552="","",$P1552&amp;""),IF($AD$3="","",INDEX('Extraction History'!$A$3:$DT$9102,$Q1552,$AD$3)&amp;""))</f>
        <v/>
      </c>
    </row>
    <row r="1553" spans="16:18" x14ac:dyDescent="0.3">
      <c r="P1553" s="22"/>
      <c r="Q1553">
        <v>1549</v>
      </c>
      <c r="R1553" t="str">
        <f>IF($C$3="Live Paste",IF($P1553="","",$P1553&amp;""),IF($AD$3="","",INDEX('Extraction History'!$A$3:$DT$9102,$Q1553,$AD$3)&amp;""))</f>
        <v/>
      </c>
    </row>
    <row r="1554" spans="16:18" x14ac:dyDescent="0.3">
      <c r="P1554" s="22"/>
      <c r="Q1554">
        <v>1550</v>
      </c>
      <c r="R1554" t="str">
        <f>IF($C$3="Live Paste",IF($P1554="","",$P1554&amp;""),IF($AD$3="","",INDEX('Extraction History'!$A$3:$DT$9102,$Q1554,$AD$3)&amp;""))</f>
        <v/>
      </c>
    </row>
    <row r="1555" spans="16:18" x14ac:dyDescent="0.3">
      <c r="P1555" s="22"/>
      <c r="Q1555">
        <v>1551</v>
      </c>
      <c r="R1555" t="str">
        <f>IF($C$3="Live Paste",IF($P1555="","",$P1555&amp;""),IF($AD$3="","",INDEX('Extraction History'!$A$3:$DT$9102,$Q1555,$AD$3)&amp;""))</f>
        <v/>
      </c>
    </row>
    <row r="1556" spans="16:18" x14ac:dyDescent="0.3">
      <c r="P1556" s="22"/>
      <c r="Q1556">
        <v>1552</v>
      </c>
      <c r="R1556" t="str">
        <f>IF($C$3="Live Paste",IF($P1556="","",$P1556&amp;""),IF($AD$3="","",INDEX('Extraction History'!$A$3:$DT$9102,$Q1556,$AD$3)&amp;""))</f>
        <v/>
      </c>
    </row>
    <row r="1557" spans="16:18" x14ac:dyDescent="0.3">
      <c r="P1557" s="22"/>
      <c r="Q1557">
        <v>1553</v>
      </c>
      <c r="R1557" t="str">
        <f>IF($C$3="Live Paste",IF($P1557="","",$P1557&amp;""),IF($AD$3="","",INDEX('Extraction History'!$A$3:$DT$9102,$Q1557,$AD$3)&amp;""))</f>
        <v/>
      </c>
    </row>
    <row r="1558" spans="16:18" x14ac:dyDescent="0.3">
      <c r="P1558" s="22"/>
      <c r="Q1558">
        <v>1554</v>
      </c>
      <c r="R1558" t="str">
        <f>IF($C$3="Live Paste",IF($P1558="","",$P1558&amp;""),IF($AD$3="","",INDEX('Extraction History'!$A$3:$DT$9102,$Q1558,$AD$3)&amp;""))</f>
        <v/>
      </c>
    </row>
    <row r="1559" spans="16:18" x14ac:dyDescent="0.3">
      <c r="P1559" s="22"/>
      <c r="Q1559">
        <v>1555</v>
      </c>
      <c r="R1559" t="str">
        <f>IF($C$3="Live Paste",IF($P1559="","",$P1559&amp;""),IF($AD$3="","",INDEX('Extraction History'!$A$3:$DT$9102,$Q1559,$AD$3)&amp;""))</f>
        <v/>
      </c>
    </row>
    <row r="1560" spans="16:18" x14ac:dyDescent="0.3">
      <c r="P1560" s="22"/>
      <c r="Q1560">
        <v>1556</v>
      </c>
      <c r="R1560" t="str">
        <f>IF($C$3="Live Paste",IF($P1560="","",$P1560&amp;""),IF($AD$3="","",INDEX('Extraction History'!$A$3:$DT$9102,$Q1560,$AD$3)&amp;""))</f>
        <v/>
      </c>
    </row>
    <row r="1561" spans="16:18" x14ac:dyDescent="0.3">
      <c r="P1561" s="22"/>
      <c r="Q1561">
        <v>1557</v>
      </c>
      <c r="R1561" t="str">
        <f>IF($C$3="Live Paste",IF($P1561="","",$P1561&amp;""),IF($AD$3="","",INDEX('Extraction History'!$A$3:$DT$9102,$Q1561,$AD$3)&amp;""))</f>
        <v/>
      </c>
    </row>
    <row r="1562" spans="16:18" x14ac:dyDescent="0.3">
      <c r="P1562" s="22"/>
      <c r="Q1562">
        <v>1558</v>
      </c>
      <c r="R1562" t="str">
        <f>IF($C$3="Live Paste",IF($P1562="","",$P1562&amp;""),IF($AD$3="","",INDEX('Extraction History'!$A$3:$DT$9102,$Q1562,$AD$3)&amp;""))</f>
        <v/>
      </c>
    </row>
    <row r="1563" spans="16:18" x14ac:dyDescent="0.3">
      <c r="P1563" s="22"/>
      <c r="Q1563">
        <v>1559</v>
      </c>
      <c r="R1563" t="str">
        <f>IF($C$3="Live Paste",IF($P1563="","",$P1563&amp;""),IF($AD$3="","",INDEX('Extraction History'!$A$3:$DT$9102,$Q1563,$AD$3)&amp;""))</f>
        <v/>
      </c>
    </row>
    <row r="1564" spans="16:18" x14ac:dyDescent="0.3">
      <c r="P1564" s="22"/>
      <c r="Q1564">
        <v>1560</v>
      </c>
      <c r="R1564" t="str">
        <f>IF($C$3="Live Paste",IF($P1564="","",$P1564&amp;""),IF($AD$3="","",INDEX('Extraction History'!$A$3:$DT$9102,$Q1564,$AD$3)&amp;""))</f>
        <v/>
      </c>
    </row>
    <row r="1565" spans="16:18" x14ac:dyDescent="0.3">
      <c r="P1565" s="22"/>
      <c r="Q1565">
        <v>1561</v>
      </c>
      <c r="R1565" t="str">
        <f>IF($C$3="Live Paste",IF($P1565="","",$P1565&amp;""),IF($AD$3="","",INDEX('Extraction History'!$A$3:$DT$9102,$Q1565,$AD$3)&amp;""))</f>
        <v/>
      </c>
    </row>
    <row r="1566" spans="16:18" x14ac:dyDescent="0.3">
      <c r="P1566" s="22"/>
      <c r="Q1566">
        <v>1562</v>
      </c>
      <c r="R1566" t="str">
        <f>IF($C$3="Live Paste",IF($P1566="","",$P1566&amp;""),IF($AD$3="","",INDEX('Extraction History'!$A$3:$DT$9102,$Q1566,$AD$3)&amp;""))</f>
        <v/>
      </c>
    </row>
    <row r="1567" spans="16:18" x14ac:dyDescent="0.3">
      <c r="P1567" s="22"/>
      <c r="Q1567">
        <v>1563</v>
      </c>
      <c r="R1567" t="str">
        <f>IF($C$3="Live Paste",IF($P1567="","",$P1567&amp;""),IF($AD$3="","",INDEX('Extraction History'!$A$3:$DT$9102,$Q1567,$AD$3)&amp;""))</f>
        <v/>
      </c>
    </row>
    <row r="1568" spans="16:18" x14ac:dyDescent="0.3">
      <c r="P1568" s="22"/>
      <c r="Q1568">
        <v>1564</v>
      </c>
      <c r="R1568" t="str">
        <f>IF($C$3="Live Paste",IF($P1568="","",$P1568&amp;""),IF($AD$3="","",INDEX('Extraction History'!$A$3:$DT$9102,$Q1568,$AD$3)&amp;""))</f>
        <v/>
      </c>
    </row>
    <row r="1569" spans="16:18" x14ac:dyDescent="0.3">
      <c r="P1569" s="22"/>
      <c r="Q1569">
        <v>1565</v>
      </c>
      <c r="R1569" t="str">
        <f>IF($C$3="Live Paste",IF($P1569="","",$P1569&amp;""),IF($AD$3="","",INDEX('Extraction History'!$A$3:$DT$9102,$Q1569,$AD$3)&amp;""))</f>
        <v/>
      </c>
    </row>
    <row r="1570" spans="16:18" x14ac:dyDescent="0.3">
      <c r="P1570" s="22"/>
      <c r="Q1570">
        <v>1566</v>
      </c>
      <c r="R1570" t="str">
        <f>IF($C$3="Live Paste",IF($P1570="","",$P1570&amp;""),IF($AD$3="","",INDEX('Extraction History'!$A$3:$DT$9102,$Q1570,$AD$3)&amp;""))</f>
        <v/>
      </c>
    </row>
    <row r="1571" spans="16:18" x14ac:dyDescent="0.3">
      <c r="P1571" s="22"/>
      <c r="Q1571">
        <v>1567</v>
      </c>
      <c r="R1571" t="str">
        <f>IF($C$3="Live Paste",IF($P1571="","",$P1571&amp;""),IF($AD$3="","",INDEX('Extraction History'!$A$3:$DT$9102,$Q1571,$AD$3)&amp;""))</f>
        <v/>
      </c>
    </row>
    <row r="1572" spans="16:18" x14ac:dyDescent="0.3">
      <c r="P1572" s="22"/>
      <c r="Q1572">
        <v>1568</v>
      </c>
      <c r="R1572" t="str">
        <f>IF($C$3="Live Paste",IF($P1572="","",$P1572&amp;""),IF($AD$3="","",INDEX('Extraction History'!$A$3:$DT$9102,$Q1572,$AD$3)&amp;""))</f>
        <v/>
      </c>
    </row>
    <row r="1573" spans="16:18" x14ac:dyDescent="0.3">
      <c r="P1573" s="22"/>
      <c r="Q1573">
        <v>1569</v>
      </c>
      <c r="R1573" t="str">
        <f>IF($C$3="Live Paste",IF($P1573="","",$P1573&amp;""),IF($AD$3="","",INDEX('Extraction History'!$A$3:$DT$9102,$Q1573,$AD$3)&amp;""))</f>
        <v/>
      </c>
    </row>
    <row r="1574" spans="16:18" x14ac:dyDescent="0.3">
      <c r="P1574" s="22"/>
      <c r="Q1574">
        <v>1570</v>
      </c>
      <c r="R1574" t="str">
        <f>IF($C$3="Live Paste",IF($P1574="","",$P1574&amp;""),IF($AD$3="","",INDEX('Extraction History'!$A$3:$DT$9102,$Q1574,$AD$3)&amp;""))</f>
        <v/>
      </c>
    </row>
    <row r="1575" spans="16:18" x14ac:dyDescent="0.3">
      <c r="P1575" s="22"/>
      <c r="Q1575">
        <v>1571</v>
      </c>
      <c r="R1575" t="str">
        <f>IF($C$3="Live Paste",IF($P1575="","",$P1575&amp;""),IF($AD$3="","",INDEX('Extraction History'!$A$3:$DT$9102,$Q1575,$AD$3)&amp;""))</f>
        <v/>
      </c>
    </row>
    <row r="1576" spans="16:18" x14ac:dyDescent="0.3">
      <c r="P1576" s="22"/>
      <c r="Q1576">
        <v>1572</v>
      </c>
      <c r="R1576" t="str">
        <f>IF($C$3="Live Paste",IF($P1576="","",$P1576&amp;""),IF($AD$3="","",INDEX('Extraction History'!$A$3:$DT$9102,$Q1576,$AD$3)&amp;""))</f>
        <v/>
      </c>
    </row>
    <row r="1577" spans="16:18" x14ac:dyDescent="0.3">
      <c r="P1577" s="22"/>
      <c r="Q1577">
        <v>1573</v>
      </c>
      <c r="R1577" t="str">
        <f>IF($C$3="Live Paste",IF($P1577="","",$P1577&amp;""),IF($AD$3="","",INDEX('Extraction History'!$A$3:$DT$9102,$Q1577,$AD$3)&amp;""))</f>
        <v/>
      </c>
    </row>
    <row r="1578" spans="16:18" x14ac:dyDescent="0.3">
      <c r="P1578" s="22"/>
      <c r="Q1578">
        <v>1574</v>
      </c>
      <c r="R1578" t="str">
        <f>IF($C$3="Live Paste",IF($P1578="","",$P1578&amp;""),IF($AD$3="","",INDEX('Extraction History'!$A$3:$DT$9102,$Q1578,$AD$3)&amp;""))</f>
        <v/>
      </c>
    </row>
    <row r="1579" spans="16:18" x14ac:dyDescent="0.3">
      <c r="P1579" s="22"/>
      <c r="Q1579">
        <v>1575</v>
      </c>
      <c r="R1579" t="str">
        <f>IF($C$3="Live Paste",IF($P1579="","",$P1579&amp;""),IF($AD$3="","",INDEX('Extraction History'!$A$3:$DT$9102,$Q1579,$AD$3)&amp;""))</f>
        <v/>
      </c>
    </row>
    <row r="1580" spans="16:18" x14ac:dyDescent="0.3">
      <c r="P1580" s="22"/>
      <c r="Q1580">
        <v>1576</v>
      </c>
      <c r="R1580" t="str">
        <f>IF($C$3="Live Paste",IF($P1580="","",$P1580&amp;""),IF($AD$3="","",INDEX('Extraction History'!$A$3:$DT$9102,$Q1580,$AD$3)&amp;""))</f>
        <v/>
      </c>
    </row>
    <row r="1581" spans="16:18" x14ac:dyDescent="0.3">
      <c r="P1581" s="22"/>
      <c r="Q1581">
        <v>1577</v>
      </c>
      <c r="R1581" t="str">
        <f>IF($C$3="Live Paste",IF($P1581="","",$P1581&amp;""),IF($AD$3="","",INDEX('Extraction History'!$A$3:$DT$9102,$Q1581,$AD$3)&amp;""))</f>
        <v/>
      </c>
    </row>
    <row r="1582" spans="16:18" x14ac:dyDescent="0.3">
      <c r="P1582" s="22"/>
      <c r="Q1582">
        <v>1578</v>
      </c>
      <c r="R1582" t="str">
        <f>IF($C$3="Live Paste",IF($P1582="","",$P1582&amp;""),IF($AD$3="","",INDEX('Extraction History'!$A$3:$DT$9102,$Q1582,$AD$3)&amp;""))</f>
        <v/>
      </c>
    </row>
    <row r="1583" spans="16:18" x14ac:dyDescent="0.3">
      <c r="P1583" s="22"/>
      <c r="Q1583">
        <v>1579</v>
      </c>
      <c r="R1583" t="str">
        <f>IF($C$3="Live Paste",IF($P1583="","",$P1583&amp;""),IF($AD$3="","",INDEX('Extraction History'!$A$3:$DT$9102,$Q1583,$AD$3)&amp;""))</f>
        <v/>
      </c>
    </row>
    <row r="1584" spans="16:18" x14ac:dyDescent="0.3">
      <c r="P1584" s="22"/>
      <c r="Q1584">
        <v>1580</v>
      </c>
      <c r="R1584" t="str">
        <f>IF($C$3="Live Paste",IF($P1584="","",$P1584&amp;""),IF($AD$3="","",INDEX('Extraction History'!$A$3:$DT$9102,$Q1584,$AD$3)&amp;""))</f>
        <v/>
      </c>
    </row>
    <row r="1585" spans="16:18" x14ac:dyDescent="0.3">
      <c r="P1585" s="22"/>
      <c r="Q1585">
        <v>1581</v>
      </c>
      <c r="R1585" t="str">
        <f>IF($C$3="Live Paste",IF($P1585="","",$P1585&amp;""),IF($AD$3="","",INDEX('Extraction History'!$A$3:$DT$9102,$Q1585,$AD$3)&amp;""))</f>
        <v/>
      </c>
    </row>
    <row r="1586" spans="16:18" x14ac:dyDescent="0.3">
      <c r="P1586" s="22"/>
      <c r="Q1586">
        <v>1582</v>
      </c>
      <c r="R1586" t="str">
        <f>IF($C$3="Live Paste",IF($P1586="","",$P1586&amp;""),IF($AD$3="","",INDEX('Extraction History'!$A$3:$DT$9102,$Q1586,$AD$3)&amp;""))</f>
        <v/>
      </c>
    </row>
    <row r="1587" spans="16:18" x14ac:dyDescent="0.3">
      <c r="P1587" s="22"/>
      <c r="Q1587">
        <v>1583</v>
      </c>
      <c r="R1587" t="str">
        <f>IF($C$3="Live Paste",IF($P1587="","",$P1587&amp;""),IF($AD$3="","",INDEX('Extraction History'!$A$3:$DT$9102,$Q1587,$AD$3)&amp;""))</f>
        <v/>
      </c>
    </row>
    <row r="1588" spans="16:18" x14ac:dyDescent="0.3">
      <c r="P1588" s="22"/>
      <c r="Q1588">
        <v>1584</v>
      </c>
      <c r="R1588" t="str">
        <f>IF($C$3="Live Paste",IF($P1588="","",$P1588&amp;""),IF($AD$3="","",INDEX('Extraction History'!$A$3:$DT$9102,$Q1588,$AD$3)&amp;""))</f>
        <v/>
      </c>
    </row>
    <row r="1589" spans="16:18" x14ac:dyDescent="0.3">
      <c r="P1589" s="22"/>
      <c r="Q1589">
        <v>1585</v>
      </c>
      <c r="R1589" t="str">
        <f>IF($C$3="Live Paste",IF($P1589="","",$P1589&amp;""),IF($AD$3="","",INDEX('Extraction History'!$A$3:$DT$9102,$Q1589,$AD$3)&amp;""))</f>
        <v/>
      </c>
    </row>
    <row r="1590" spans="16:18" x14ac:dyDescent="0.3">
      <c r="P1590" s="22"/>
      <c r="Q1590">
        <v>1586</v>
      </c>
      <c r="R1590" t="str">
        <f>IF($C$3="Live Paste",IF($P1590="","",$P1590&amp;""),IF($AD$3="","",INDEX('Extraction History'!$A$3:$DT$9102,$Q1590,$AD$3)&amp;""))</f>
        <v/>
      </c>
    </row>
    <row r="1591" spans="16:18" x14ac:dyDescent="0.3">
      <c r="P1591" s="22"/>
      <c r="Q1591">
        <v>1587</v>
      </c>
      <c r="R1591" t="str">
        <f>IF($C$3="Live Paste",IF($P1591="","",$P1591&amp;""),IF($AD$3="","",INDEX('Extraction History'!$A$3:$DT$9102,$Q1591,$AD$3)&amp;""))</f>
        <v/>
      </c>
    </row>
    <row r="1592" spans="16:18" x14ac:dyDescent="0.3">
      <c r="P1592" s="22"/>
      <c r="Q1592">
        <v>1588</v>
      </c>
      <c r="R1592" t="str">
        <f>IF($C$3="Live Paste",IF($P1592="","",$P1592&amp;""),IF($AD$3="","",INDEX('Extraction History'!$A$3:$DT$9102,$Q1592,$AD$3)&amp;""))</f>
        <v/>
      </c>
    </row>
    <row r="1593" spans="16:18" x14ac:dyDescent="0.3">
      <c r="P1593" s="22"/>
      <c r="Q1593">
        <v>1589</v>
      </c>
      <c r="R1593" t="str">
        <f>IF($C$3="Live Paste",IF($P1593="","",$P1593&amp;""),IF($AD$3="","",INDEX('Extraction History'!$A$3:$DT$9102,$Q1593,$AD$3)&amp;""))</f>
        <v/>
      </c>
    </row>
    <row r="1594" spans="16:18" x14ac:dyDescent="0.3">
      <c r="P1594" s="22"/>
      <c r="Q1594">
        <v>1590</v>
      </c>
      <c r="R1594" t="str">
        <f>IF($C$3="Live Paste",IF($P1594="","",$P1594&amp;""),IF($AD$3="","",INDEX('Extraction History'!$A$3:$DT$9102,$Q1594,$AD$3)&amp;""))</f>
        <v/>
      </c>
    </row>
    <row r="1595" spans="16:18" x14ac:dyDescent="0.3">
      <c r="P1595" s="22"/>
      <c r="Q1595">
        <v>1591</v>
      </c>
      <c r="R1595" t="str">
        <f>IF($C$3="Live Paste",IF($P1595="","",$P1595&amp;""),IF($AD$3="","",INDEX('Extraction History'!$A$3:$DT$9102,$Q1595,$AD$3)&amp;""))</f>
        <v/>
      </c>
    </row>
    <row r="1596" spans="16:18" x14ac:dyDescent="0.3">
      <c r="P1596" s="22"/>
      <c r="Q1596">
        <v>1592</v>
      </c>
      <c r="R1596" t="str">
        <f>IF($C$3="Live Paste",IF($P1596="","",$P1596&amp;""),IF($AD$3="","",INDEX('Extraction History'!$A$3:$DT$9102,$Q1596,$AD$3)&amp;""))</f>
        <v/>
      </c>
    </row>
    <row r="1597" spans="16:18" x14ac:dyDescent="0.3">
      <c r="P1597" s="22"/>
      <c r="Q1597">
        <v>1593</v>
      </c>
      <c r="R1597" t="str">
        <f>IF($C$3="Live Paste",IF($P1597="","",$P1597&amp;""),IF($AD$3="","",INDEX('Extraction History'!$A$3:$DT$9102,$Q1597,$AD$3)&amp;""))</f>
        <v/>
      </c>
    </row>
    <row r="1598" spans="16:18" x14ac:dyDescent="0.3">
      <c r="P1598" s="22"/>
      <c r="Q1598">
        <v>1594</v>
      </c>
      <c r="R1598" t="str">
        <f>IF($C$3="Live Paste",IF($P1598="","",$P1598&amp;""),IF($AD$3="","",INDEX('Extraction History'!$A$3:$DT$9102,$Q1598,$AD$3)&amp;""))</f>
        <v/>
      </c>
    </row>
    <row r="1599" spans="16:18" x14ac:dyDescent="0.3">
      <c r="P1599" s="22"/>
      <c r="Q1599">
        <v>1595</v>
      </c>
      <c r="R1599" t="str">
        <f>IF($C$3="Live Paste",IF($P1599="","",$P1599&amp;""),IF($AD$3="","",INDEX('Extraction History'!$A$3:$DT$9102,$Q1599,$AD$3)&amp;""))</f>
        <v/>
      </c>
    </row>
    <row r="1600" spans="16:18" x14ac:dyDescent="0.3">
      <c r="P1600" s="22"/>
      <c r="Q1600">
        <v>1596</v>
      </c>
      <c r="R1600" t="str">
        <f>IF($C$3="Live Paste",IF($P1600="","",$P1600&amp;""),IF($AD$3="","",INDEX('Extraction History'!$A$3:$DT$9102,$Q1600,$AD$3)&amp;""))</f>
        <v/>
      </c>
    </row>
    <row r="1601" spans="16:18" x14ac:dyDescent="0.3">
      <c r="P1601" s="22"/>
      <c r="Q1601">
        <v>1597</v>
      </c>
      <c r="R1601" t="str">
        <f>IF($C$3="Live Paste",IF($P1601="","",$P1601&amp;""),IF($AD$3="","",INDEX('Extraction History'!$A$3:$DT$9102,$Q1601,$AD$3)&amp;""))</f>
        <v/>
      </c>
    </row>
    <row r="1602" spans="16:18" x14ac:dyDescent="0.3">
      <c r="P1602" s="22"/>
      <c r="Q1602">
        <v>1598</v>
      </c>
      <c r="R1602" t="str">
        <f>IF($C$3="Live Paste",IF($P1602="","",$P1602&amp;""),IF($AD$3="","",INDEX('Extraction History'!$A$3:$DT$9102,$Q1602,$AD$3)&amp;""))</f>
        <v/>
      </c>
    </row>
    <row r="1603" spans="16:18" x14ac:dyDescent="0.3">
      <c r="P1603" s="22"/>
      <c r="Q1603">
        <v>1599</v>
      </c>
      <c r="R1603" t="str">
        <f>IF($C$3="Live Paste",IF($P1603="","",$P1603&amp;""),IF($AD$3="","",INDEX('Extraction History'!$A$3:$DT$9102,$Q1603,$AD$3)&amp;""))</f>
        <v/>
      </c>
    </row>
    <row r="1604" spans="16:18" x14ac:dyDescent="0.3">
      <c r="P1604" s="22"/>
      <c r="Q1604">
        <v>1600</v>
      </c>
      <c r="R1604" t="str">
        <f>IF($C$3="Live Paste",IF($P1604="","",$P1604&amp;""),IF($AD$3="","",INDEX('Extraction History'!$A$3:$DT$9102,$Q1604,$AD$3)&amp;""))</f>
        <v/>
      </c>
    </row>
    <row r="1605" spans="16:18" x14ac:dyDescent="0.3">
      <c r="P1605" s="22"/>
      <c r="Q1605">
        <v>1601</v>
      </c>
      <c r="R1605" t="str">
        <f>IF($C$3="Live Paste",IF($P1605="","",$P1605&amp;""),IF($AD$3="","",INDEX('Extraction History'!$A$3:$DT$9102,$Q1605,$AD$3)&amp;""))</f>
        <v/>
      </c>
    </row>
    <row r="1606" spans="16:18" x14ac:dyDescent="0.3">
      <c r="P1606" s="22"/>
      <c r="Q1606">
        <v>1602</v>
      </c>
      <c r="R1606" t="str">
        <f>IF($C$3="Live Paste",IF($P1606="","",$P1606&amp;""),IF($AD$3="","",INDEX('Extraction History'!$A$3:$DT$9102,$Q1606,$AD$3)&amp;""))</f>
        <v/>
      </c>
    </row>
    <row r="1607" spans="16:18" x14ac:dyDescent="0.3">
      <c r="P1607" s="22"/>
      <c r="Q1607">
        <v>1603</v>
      </c>
      <c r="R1607" t="str">
        <f>IF($C$3="Live Paste",IF($P1607="","",$P1607&amp;""),IF($AD$3="","",INDEX('Extraction History'!$A$3:$DT$9102,$Q1607,$AD$3)&amp;""))</f>
        <v/>
      </c>
    </row>
    <row r="1608" spans="16:18" x14ac:dyDescent="0.3">
      <c r="P1608" s="22"/>
      <c r="Q1608">
        <v>1604</v>
      </c>
      <c r="R1608" t="str">
        <f>IF($C$3="Live Paste",IF($P1608="","",$P1608&amp;""),IF($AD$3="","",INDEX('Extraction History'!$A$3:$DT$9102,$Q1608,$AD$3)&amp;""))</f>
        <v/>
      </c>
    </row>
    <row r="1609" spans="16:18" x14ac:dyDescent="0.3">
      <c r="P1609" s="22"/>
      <c r="Q1609">
        <v>1605</v>
      </c>
      <c r="R1609" t="str">
        <f>IF($C$3="Live Paste",IF($P1609="","",$P1609&amp;""),IF($AD$3="","",INDEX('Extraction History'!$A$3:$DT$9102,$Q1609,$AD$3)&amp;""))</f>
        <v/>
      </c>
    </row>
    <row r="1610" spans="16:18" x14ac:dyDescent="0.3">
      <c r="P1610" s="22"/>
      <c r="Q1610">
        <v>1606</v>
      </c>
      <c r="R1610" t="str">
        <f>IF($C$3="Live Paste",IF($P1610="","",$P1610&amp;""),IF($AD$3="","",INDEX('Extraction History'!$A$3:$DT$9102,$Q1610,$AD$3)&amp;""))</f>
        <v/>
      </c>
    </row>
    <row r="1611" spans="16:18" x14ac:dyDescent="0.3">
      <c r="P1611" s="22"/>
      <c r="Q1611">
        <v>1607</v>
      </c>
      <c r="R1611" t="str">
        <f>IF($C$3="Live Paste",IF($P1611="","",$P1611&amp;""),IF($AD$3="","",INDEX('Extraction History'!$A$3:$DT$9102,$Q1611,$AD$3)&amp;""))</f>
        <v/>
      </c>
    </row>
    <row r="1612" spans="16:18" x14ac:dyDescent="0.3">
      <c r="P1612" s="22"/>
      <c r="Q1612">
        <v>1608</v>
      </c>
      <c r="R1612" t="str">
        <f>IF($C$3="Live Paste",IF($P1612="","",$P1612&amp;""),IF($AD$3="","",INDEX('Extraction History'!$A$3:$DT$9102,$Q1612,$AD$3)&amp;""))</f>
        <v/>
      </c>
    </row>
    <row r="1613" spans="16:18" x14ac:dyDescent="0.3">
      <c r="P1613" s="22"/>
      <c r="Q1613">
        <v>1609</v>
      </c>
      <c r="R1613" t="str">
        <f>IF($C$3="Live Paste",IF($P1613="","",$P1613&amp;""),IF($AD$3="","",INDEX('Extraction History'!$A$3:$DT$9102,$Q1613,$AD$3)&amp;""))</f>
        <v/>
      </c>
    </row>
    <row r="1614" spans="16:18" x14ac:dyDescent="0.3">
      <c r="P1614" s="22"/>
      <c r="Q1614">
        <v>1610</v>
      </c>
      <c r="R1614" t="str">
        <f>IF($C$3="Live Paste",IF($P1614="","",$P1614&amp;""),IF($AD$3="","",INDEX('Extraction History'!$A$3:$DT$9102,$Q1614,$AD$3)&amp;""))</f>
        <v/>
      </c>
    </row>
    <row r="1615" spans="16:18" x14ac:dyDescent="0.3">
      <c r="P1615" s="22"/>
      <c r="Q1615">
        <v>1611</v>
      </c>
      <c r="R1615" t="str">
        <f>IF($C$3="Live Paste",IF($P1615="","",$P1615&amp;""),IF($AD$3="","",INDEX('Extraction History'!$A$3:$DT$9102,$Q1615,$AD$3)&amp;""))</f>
        <v/>
      </c>
    </row>
    <row r="1616" spans="16:18" x14ac:dyDescent="0.3">
      <c r="P1616" s="22"/>
      <c r="Q1616">
        <v>1612</v>
      </c>
      <c r="R1616" t="str">
        <f>IF($C$3="Live Paste",IF($P1616="","",$P1616&amp;""),IF($AD$3="","",INDEX('Extraction History'!$A$3:$DT$9102,$Q1616,$AD$3)&amp;""))</f>
        <v/>
      </c>
    </row>
    <row r="1617" spans="16:18" x14ac:dyDescent="0.3">
      <c r="P1617" s="22"/>
      <c r="Q1617">
        <v>1613</v>
      </c>
      <c r="R1617" t="str">
        <f>IF($C$3="Live Paste",IF($P1617="","",$P1617&amp;""),IF($AD$3="","",INDEX('Extraction History'!$A$3:$DT$9102,$Q1617,$AD$3)&amp;""))</f>
        <v/>
      </c>
    </row>
    <row r="1618" spans="16:18" x14ac:dyDescent="0.3">
      <c r="P1618" s="22"/>
      <c r="Q1618">
        <v>1614</v>
      </c>
      <c r="R1618" t="str">
        <f>IF($C$3="Live Paste",IF($P1618="","",$P1618&amp;""),IF($AD$3="","",INDEX('Extraction History'!$A$3:$DT$9102,$Q1618,$AD$3)&amp;""))</f>
        <v/>
      </c>
    </row>
    <row r="1619" spans="16:18" x14ac:dyDescent="0.3">
      <c r="P1619" s="22"/>
      <c r="Q1619">
        <v>1615</v>
      </c>
      <c r="R1619" t="str">
        <f>IF($C$3="Live Paste",IF($P1619="","",$P1619&amp;""),IF($AD$3="","",INDEX('Extraction History'!$A$3:$DT$9102,$Q1619,$AD$3)&amp;""))</f>
        <v/>
      </c>
    </row>
    <row r="1620" spans="16:18" x14ac:dyDescent="0.3">
      <c r="P1620" s="22"/>
      <c r="Q1620">
        <v>1616</v>
      </c>
      <c r="R1620" t="str">
        <f>IF($C$3="Live Paste",IF($P1620="","",$P1620&amp;""),IF($AD$3="","",INDEX('Extraction History'!$A$3:$DT$9102,$Q1620,$AD$3)&amp;""))</f>
        <v/>
      </c>
    </row>
    <row r="1621" spans="16:18" x14ac:dyDescent="0.3">
      <c r="P1621" s="22"/>
      <c r="Q1621">
        <v>1617</v>
      </c>
      <c r="R1621" t="str">
        <f>IF($C$3="Live Paste",IF($P1621="","",$P1621&amp;""),IF($AD$3="","",INDEX('Extraction History'!$A$3:$DT$9102,$Q1621,$AD$3)&amp;""))</f>
        <v/>
      </c>
    </row>
    <row r="1622" spans="16:18" x14ac:dyDescent="0.3">
      <c r="P1622" s="22"/>
      <c r="Q1622">
        <v>1618</v>
      </c>
      <c r="R1622" t="str">
        <f>IF($C$3="Live Paste",IF($P1622="","",$P1622&amp;""),IF($AD$3="","",INDEX('Extraction History'!$A$3:$DT$9102,$Q1622,$AD$3)&amp;""))</f>
        <v/>
      </c>
    </row>
    <row r="1623" spans="16:18" x14ac:dyDescent="0.3">
      <c r="P1623" s="22"/>
      <c r="Q1623">
        <v>1619</v>
      </c>
      <c r="R1623" t="str">
        <f>IF($C$3="Live Paste",IF($P1623="","",$P1623&amp;""),IF($AD$3="","",INDEX('Extraction History'!$A$3:$DT$9102,$Q1623,$AD$3)&amp;""))</f>
        <v/>
      </c>
    </row>
    <row r="1624" spans="16:18" x14ac:dyDescent="0.3">
      <c r="P1624" s="22"/>
      <c r="Q1624">
        <v>1620</v>
      </c>
      <c r="R1624" t="str">
        <f>IF($C$3="Live Paste",IF($P1624="","",$P1624&amp;""),IF($AD$3="","",INDEX('Extraction History'!$A$3:$DT$9102,$Q1624,$AD$3)&amp;""))</f>
        <v/>
      </c>
    </row>
    <row r="1625" spans="16:18" x14ac:dyDescent="0.3">
      <c r="P1625" s="22"/>
      <c r="Q1625">
        <v>1621</v>
      </c>
      <c r="R1625" t="str">
        <f>IF($C$3="Live Paste",IF($P1625="","",$P1625&amp;""),IF($AD$3="","",INDEX('Extraction History'!$A$3:$DT$9102,$Q1625,$AD$3)&amp;""))</f>
        <v/>
      </c>
    </row>
    <row r="1626" spans="16:18" x14ac:dyDescent="0.3">
      <c r="P1626" s="22"/>
      <c r="Q1626">
        <v>1622</v>
      </c>
      <c r="R1626" t="str">
        <f>IF($C$3="Live Paste",IF($P1626="","",$P1626&amp;""),IF($AD$3="","",INDEX('Extraction History'!$A$3:$DT$9102,$Q1626,$AD$3)&amp;""))</f>
        <v/>
      </c>
    </row>
    <row r="1627" spans="16:18" x14ac:dyDescent="0.3">
      <c r="P1627" s="22"/>
      <c r="Q1627">
        <v>1623</v>
      </c>
      <c r="R1627" t="str">
        <f>IF($C$3="Live Paste",IF($P1627="","",$P1627&amp;""),IF($AD$3="","",INDEX('Extraction History'!$A$3:$DT$9102,$Q1627,$AD$3)&amp;""))</f>
        <v/>
      </c>
    </row>
    <row r="1628" spans="16:18" x14ac:dyDescent="0.3">
      <c r="P1628" s="22"/>
      <c r="Q1628">
        <v>1624</v>
      </c>
      <c r="R1628" t="str">
        <f>IF($C$3="Live Paste",IF($P1628="","",$P1628&amp;""),IF($AD$3="","",INDEX('Extraction History'!$A$3:$DT$9102,$Q1628,$AD$3)&amp;""))</f>
        <v/>
      </c>
    </row>
    <row r="1629" spans="16:18" x14ac:dyDescent="0.3">
      <c r="P1629" s="22"/>
      <c r="Q1629">
        <v>1625</v>
      </c>
      <c r="R1629" t="str">
        <f>IF($C$3="Live Paste",IF($P1629="","",$P1629&amp;""),IF($AD$3="","",INDEX('Extraction History'!$A$3:$DT$9102,$Q1629,$AD$3)&amp;""))</f>
        <v/>
      </c>
    </row>
    <row r="1630" spans="16:18" x14ac:dyDescent="0.3">
      <c r="P1630" s="22"/>
      <c r="Q1630">
        <v>1626</v>
      </c>
      <c r="R1630" t="str">
        <f>IF($C$3="Live Paste",IF($P1630="","",$P1630&amp;""),IF($AD$3="","",INDEX('Extraction History'!$A$3:$DT$9102,$Q1630,$AD$3)&amp;""))</f>
        <v/>
      </c>
    </row>
    <row r="1631" spans="16:18" x14ac:dyDescent="0.3">
      <c r="P1631" s="22"/>
      <c r="Q1631">
        <v>1627</v>
      </c>
      <c r="R1631" t="str">
        <f>IF($C$3="Live Paste",IF($P1631="","",$P1631&amp;""),IF($AD$3="","",INDEX('Extraction History'!$A$3:$DT$9102,$Q1631,$AD$3)&amp;""))</f>
        <v/>
      </c>
    </row>
    <row r="1632" spans="16:18" x14ac:dyDescent="0.3">
      <c r="P1632" s="22"/>
      <c r="Q1632">
        <v>1628</v>
      </c>
      <c r="R1632" t="str">
        <f>IF($C$3="Live Paste",IF($P1632="","",$P1632&amp;""),IF($AD$3="","",INDEX('Extraction History'!$A$3:$DT$9102,$Q1632,$AD$3)&amp;""))</f>
        <v/>
      </c>
    </row>
    <row r="1633" spans="16:18" x14ac:dyDescent="0.3">
      <c r="P1633" s="22"/>
      <c r="Q1633">
        <v>1629</v>
      </c>
      <c r="R1633" t="str">
        <f>IF($C$3="Live Paste",IF($P1633="","",$P1633&amp;""),IF($AD$3="","",INDEX('Extraction History'!$A$3:$DT$9102,$Q1633,$AD$3)&amp;""))</f>
        <v/>
      </c>
    </row>
    <row r="1634" spans="16:18" x14ac:dyDescent="0.3">
      <c r="P1634" s="22"/>
      <c r="Q1634">
        <v>1630</v>
      </c>
      <c r="R1634" t="str">
        <f>IF($C$3="Live Paste",IF($P1634="","",$P1634&amp;""),IF($AD$3="","",INDEX('Extraction History'!$A$3:$DT$9102,$Q1634,$AD$3)&amp;""))</f>
        <v/>
      </c>
    </row>
    <row r="1635" spans="16:18" x14ac:dyDescent="0.3">
      <c r="P1635" s="22"/>
      <c r="Q1635">
        <v>1631</v>
      </c>
      <c r="R1635" t="str">
        <f>IF($C$3="Live Paste",IF($P1635="","",$P1635&amp;""),IF($AD$3="","",INDEX('Extraction History'!$A$3:$DT$9102,$Q1635,$AD$3)&amp;""))</f>
        <v/>
      </c>
    </row>
    <row r="1636" spans="16:18" x14ac:dyDescent="0.3">
      <c r="P1636" s="22"/>
      <c r="Q1636">
        <v>1632</v>
      </c>
      <c r="R1636" t="str">
        <f>IF($C$3="Live Paste",IF($P1636="","",$P1636&amp;""),IF($AD$3="","",INDEX('Extraction History'!$A$3:$DT$9102,$Q1636,$AD$3)&amp;""))</f>
        <v/>
      </c>
    </row>
    <row r="1637" spans="16:18" x14ac:dyDescent="0.3">
      <c r="P1637" s="22"/>
      <c r="Q1637">
        <v>1633</v>
      </c>
      <c r="R1637" t="str">
        <f>IF($C$3="Live Paste",IF($P1637="","",$P1637&amp;""),IF($AD$3="","",INDEX('Extraction History'!$A$3:$DT$9102,$Q1637,$AD$3)&amp;""))</f>
        <v/>
      </c>
    </row>
    <row r="1638" spans="16:18" x14ac:dyDescent="0.3">
      <c r="P1638" s="22"/>
      <c r="Q1638">
        <v>1634</v>
      </c>
      <c r="R1638" t="str">
        <f>IF($C$3="Live Paste",IF($P1638="","",$P1638&amp;""),IF($AD$3="","",INDEX('Extraction History'!$A$3:$DT$9102,$Q1638,$AD$3)&amp;""))</f>
        <v/>
      </c>
    </row>
    <row r="1639" spans="16:18" x14ac:dyDescent="0.3">
      <c r="P1639" s="22"/>
      <c r="Q1639">
        <v>1635</v>
      </c>
      <c r="R1639" t="str">
        <f>IF($C$3="Live Paste",IF($P1639="","",$P1639&amp;""),IF($AD$3="","",INDEX('Extraction History'!$A$3:$DT$9102,$Q1639,$AD$3)&amp;""))</f>
        <v/>
      </c>
    </row>
    <row r="1640" spans="16:18" x14ac:dyDescent="0.3">
      <c r="P1640" s="22"/>
      <c r="Q1640">
        <v>1636</v>
      </c>
      <c r="R1640" t="str">
        <f>IF($C$3="Live Paste",IF($P1640="","",$P1640&amp;""),IF($AD$3="","",INDEX('Extraction History'!$A$3:$DT$9102,$Q1640,$AD$3)&amp;""))</f>
        <v/>
      </c>
    </row>
    <row r="1641" spans="16:18" x14ac:dyDescent="0.3">
      <c r="P1641" s="22"/>
      <c r="Q1641">
        <v>1637</v>
      </c>
      <c r="R1641" t="str">
        <f>IF($C$3="Live Paste",IF($P1641="","",$P1641&amp;""),IF($AD$3="","",INDEX('Extraction History'!$A$3:$DT$9102,$Q1641,$AD$3)&amp;""))</f>
        <v/>
      </c>
    </row>
    <row r="1642" spans="16:18" x14ac:dyDescent="0.3">
      <c r="P1642" s="22"/>
      <c r="Q1642">
        <v>1638</v>
      </c>
      <c r="R1642" t="str">
        <f>IF($C$3="Live Paste",IF($P1642="","",$P1642&amp;""),IF($AD$3="","",INDEX('Extraction History'!$A$3:$DT$9102,$Q1642,$AD$3)&amp;""))</f>
        <v/>
      </c>
    </row>
    <row r="1643" spans="16:18" x14ac:dyDescent="0.3">
      <c r="P1643" s="22"/>
      <c r="Q1643">
        <v>1639</v>
      </c>
      <c r="R1643" t="str">
        <f>IF($C$3="Live Paste",IF($P1643="","",$P1643&amp;""),IF($AD$3="","",INDEX('Extraction History'!$A$3:$DT$9102,$Q1643,$AD$3)&amp;""))</f>
        <v/>
      </c>
    </row>
    <row r="1644" spans="16:18" x14ac:dyDescent="0.3">
      <c r="P1644" s="22"/>
      <c r="Q1644">
        <v>1640</v>
      </c>
      <c r="R1644" t="str">
        <f>IF($C$3="Live Paste",IF($P1644="","",$P1644&amp;""),IF($AD$3="","",INDEX('Extraction History'!$A$3:$DT$9102,$Q1644,$AD$3)&amp;""))</f>
        <v/>
      </c>
    </row>
    <row r="1645" spans="16:18" x14ac:dyDescent="0.3">
      <c r="P1645" s="22"/>
      <c r="Q1645">
        <v>1641</v>
      </c>
      <c r="R1645" t="str">
        <f>IF($C$3="Live Paste",IF($P1645="","",$P1645&amp;""),IF($AD$3="","",INDEX('Extraction History'!$A$3:$DT$9102,$Q1645,$AD$3)&amp;""))</f>
        <v/>
      </c>
    </row>
    <row r="1646" spans="16:18" x14ac:dyDescent="0.3">
      <c r="P1646" s="22"/>
      <c r="Q1646">
        <v>1642</v>
      </c>
      <c r="R1646" t="str">
        <f>IF($C$3="Live Paste",IF($P1646="","",$P1646&amp;""),IF($AD$3="","",INDEX('Extraction History'!$A$3:$DT$9102,$Q1646,$AD$3)&amp;""))</f>
        <v/>
      </c>
    </row>
    <row r="1647" spans="16:18" x14ac:dyDescent="0.3">
      <c r="P1647" s="22"/>
      <c r="Q1647">
        <v>1643</v>
      </c>
      <c r="R1647" t="str">
        <f>IF($C$3="Live Paste",IF($P1647="","",$P1647&amp;""),IF($AD$3="","",INDEX('Extraction History'!$A$3:$DT$9102,$Q1647,$AD$3)&amp;""))</f>
        <v/>
      </c>
    </row>
    <row r="1648" spans="16:18" x14ac:dyDescent="0.3">
      <c r="P1648" s="22"/>
      <c r="Q1648">
        <v>1644</v>
      </c>
      <c r="R1648" t="str">
        <f>IF($C$3="Live Paste",IF($P1648="","",$P1648&amp;""),IF($AD$3="","",INDEX('Extraction History'!$A$3:$DT$9102,$Q1648,$AD$3)&amp;""))</f>
        <v/>
      </c>
    </row>
    <row r="1649" spans="16:18" x14ac:dyDescent="0.3">
      <c r="P1649" s="22"/>
      <c r="Q1649">
        <v>1645</v>
      </c>
      <c r="R1649" t="str">
        <f>IF($C$3="Live Paste",IF($P1649="","",$P1649&amp;""),IF($AD$3="","",INDEX('Extraction History'!$A$3:$DT$9102,$Q1649,$AD$3)&amp;""))</f>
        <v/>
      </c>
    </row>
    <row r="1650" spans="16:18" x14ac:dyDescent="0.3">
      <c r="P1650" s="22"/>
      <c r="Q1650">
        <v>1646</v>
      </c>
      <c r="R1650" t="str">
        <f>IF($C$3="Live Paste",IF($P1650="","",$P1650&amp;""),IF($AD$3="","",INDEX('Extraction History'!$A$3:$DT$9102,$Q1650,$AD$3)&amp;""))</f>
        <v/>
      </c>
    </row>
    <row r="1651" spans="16:18" x14ac:dyDescent="0.3">
      <c r="P1651" s="22"/>
      <c r="Q1651">
        <v>1647</v>
      </c>
      <c r="R1651" t="str">
        <f>IF($C$3="Live Paste",IF($P1651="","",$P1651&amp;""),IF($AD$3="","",INDEX('Extraction History'!$A$3:$DT$9102,$Q1651,$AD$3)&amp;""))</f>
        <v/>
      </c>
    </row>
    <row r="1652" spans="16:18" x14ac:dyDescent="0.3">
      <c r="P1652" s="22"/>
      <c r="Q1652">
        <v>1648</v>
      </c>
      <c r="R1652" t="str">
        <f>IF($C$3="Live Paste",IF($P1652="","",$P1652&amp;""),IF($AD$3="","",INDEX('Extraction History'!$A$3:$DT$9102,$Q1652,$AD$3)&amp;""))</f>
        <v/>
      </c>
    </row>
    <row r="1653" spans="16:18" x14ac:dyDescent="0.3">
      <c r="P1653" s="22"/>
      <c r="Q1653">
        <v>1649</v>
      </c>
      <c r="R1653" t="str">
        <f>IF($C$3="Live Paste",IF($P1653="","",$P1653&amp;""),IF($AD$3="","",INDEX('Extraction History'!$A$3:$DT$9102,$Q1653,$AD$3)&amp;""))</f>
        <v/>
      </c>
    </row>
    <row r="1654" spans="16:18" x14ac:dyDescent="0.3">
      <c r="P1654" s="22"/>
      <c r="Q1654">
        <v>1650</v>
      </c>
      <c r="R1654" t="str">
        <f>IF($C$3="Live Paste",IF($P1654="","",$P1654&amp;""),IF($AD$3="","",INDEX('Extraction History'!$A$3:$DT$9102,$Q1654,$AD$3)&amp;""))</f>
        <v/>
      </c>
    </row>
    <row r="1655" spans="16:18" x14ac:dyDescent="0.3">
      <c r="P1655" s="22"/>
      <c r="Q1655">
        <v>1651</v>
      </c>
      <c r="R1655" t="str">
        <f>IF($C$3="Live Paste",IF($P1655="","",$P1655&amp;""),IF($AD$3="","",INDEX('Extraction History'!$A$3:$DT$9102,$Q1655,$AD$3)&amp;""))</f>
        <v/>
      </c>
    </row>
    <row r="1656" spans="16:18" x14ac:dyDescent="0.3">
      <c r="P1656" s="22"/>
      <c r="Q1656">
        <v>1652</v>
      </c>
      <c r="R1656" t="str">
        <f>IF($C$3="Live Paste",IF($P1656="","",$P1656&amp;""),IF($AD$3="","",INDEX('Extraction History'!$A$3:$DT$9102,$Q1656,$AD$3)&amp;""))</f>
        <v/>
      </c>
    </row>
    <row r="1657" spans="16:18" x14ac:dyDescent="0.3">
      <c r="P1657" s="22"/>
      <c r="Q1657">
        <v>1653</v>
      </c>
      <c r="R1657" t="str">
        <f>IF($C$3="Live Paste",IF($P1657="","",$P1657&amp;""),IF($AD$3="","",INDEX('Extraction History'!$A$3:$DT$9102,$Q1657,$AD$3)&amp;""))</f>
        <v/>
      </c>
    </row>
    <row r="1658" spans="16:18" x14ac:dyDescent="0.3">
      <c r="P1658" s="22"/>
      <c r="Q1658">
        <v>1654</v>
      </c>
      <c r="R1658" t="str">
        <f>IF($C$3="Live Paste",IF($P1658="","",$P1658&amp;""),IF($AD$3="","",INDEX('Extraction History'!$A$3:$DT$9102,$Q1658,$AD$3)&amp;""))</f>
        <v/>
      </c>
    </row>
    <row r="1659" spans="16:18" x14ac:dyDescent="0.3">
      <c r="P1659" s="22"/>
      <c r="Q1659">
        <v>1655</v>
      </c>
      <c r="R1659" t="str">
        <f>IF($C$3="Live Paste",IF($P1659="","",$P1659&amp;""),IF($AD$3="","",INDEX('Extraction History'!$A$3:$DT$9102,$Q1659,$AD$3)&amp;""))</f>
        <v/>
      </c>
    </row>
    <row r="1660" spans="16:18" x14ac:dyDescent="0.3">
      <c r="P1660" s="22"/>
      <c r="Q1660">
        <v>1656</v>
      </c>
      <c r="R1660" t="str">
        <f>IF($C$3="Live Paste",IF($P1660="","",$P1660&amp;""),IF($AD$3="","",INDEX('Extraction History'!$A$3:$DT$9102,$Q1660,$AD$3)&amp;""))</f>
        <v/>
      </c>
    </row>
    <row r="1661" spans="16:18" x14ac:dyDescent="0.3">
      <c r="P1661" s="22"/>
      <c r="Q1661">
        <v>1657</v>
      </c>
      <c r="R1661" t="str">
        <f>IF($C$3="Live Paste",IF($P1661="","",$P1661&amp;""),IF($AD$3="","",INDEX('Extraction History'!$A$3:$DT$9102,$Q1661,$AD$3)&amp;""))</f>
        <v/>
      </c>
    </row>
    <row r="1662" spans="16:18" x14ac:dyDescent="0.3">
      <c r="P1662" s="22"/>
      <c r="Q1662">
        <v>1658</v>
      </c>
      <c r="R1662" t="str">
        <f>IF($C$3="Live Paste",IF($P1662="","",$P1662&amp;""),IF($AD$3="","",INDEX('Extraction History'!$A$3:$DT$9102,$Q1662,$AD$3)&amp;""))</f>
        <v/>
      </c>
    </row>
    <row r="1663" spans="16:18" x14ac:dyDescent="0.3">
      <c r="P1663" s="22"/>
      <c r="Q1663">
        <v>1659</v>
      </c>
      <c r="R1663" t="str">
        <f>IF($C$3="Live Paste",IF($P1663="","",$P1663&amp;""),IF($AD$3="","",INDEX('Extraction History'!$A$3:$DT$9102,$Q1663,$AD$3)&amp;""))</f>
        <v/>
      </c>
    </row>
    <row r="1664" spans="16:18" x14ac:dyDescent="0.3">
      <c r="P1664" s="22"/>
      <c r="Q1664">
        <v>1660</v>
      </c>
      <c r="R1664" t="str">
        <f>IF($C$3="Live Paste",IF($P1664="","",$P1664&amp;""),IF($AD$3="","",INDEX('Extraction History'!$A$3:$DT$9102,$Q1664,$AD$3)&amp;""))</f>
        <v/>
      </c>
    </row>
    <row r="1665" spans="16:18" x14ac:dyDescent="0.3">
      <c r="P1665" s="22"/>
      <c r="Q1665">
        <v>1661</v>
      </c>
      <c r="R1665" t="str">
        <f>IF($C$3="Live Paste",IF($P1665="","",$P1665&amp;""),IF($AD$3="","",INDEX('Extraction History'!$A$3:$DT$9102,$Q1665,$AD$3)&amp;""))</f>
        <v/>
      </c>
    </row>
    <row r="1666" spans="16:18" x14ac:dyDescent="0.3">
      <c r="P1666" s="22"/>
      <c r="Q1666">
        <v>1662</v>
      </c>
      <c r="R1666" t="str">
        <f>IF($C$3="Live Paste",IF($P1666="","",$P1666&amp;""),IF($AD$3="","",INDEX('Extraction History'!$A$3:$DT$9102,$Q1666,$AD$3)&amp;""))</f>
        <v/>
      </c>
    </row>
    <row r="1667" spans="16:18" x14ac:dyDescent="0.3">
      <c r="P1667" s="22"/>
      <c r="Q1667">
        <v>1663</v>
      </c>
      <c r="R1667" t="str">
        <f>IF($C$3="Live Paste",IF($P1667="","",$P1667&amp;""),IF($AD$3="","",INDEX('Extraction History'!$A$3:$DT$9102,$Q1667,$AD$3)&amp;""))</f>
        <v/>
      </c>
    </row>
    <row r="1668" spans="16:18" x14ac:dyDescent="0.3">
      <c r="P1668" s="22"/>
      <c r="Q1668">
        <v>1664</v>
      </c>
      <c r="R1668" t="str">
        <f>IF($C$3="Live Paste",IF($P1668="","",$P1668&amp;""),IF($AD$3="","",INDEX('Extraction History'!$A$3:$DT$9102,$Q1668,$AD$3)&amp;""))</f>
        <v/>
      </c>
    </row>
    <row r="1669" spans="16:18" x14ac:dyDescent="0.3">
      <c r="P1669" s="22"/>
      <c r="Q1669">
        <v>1665</v>
      </c>
      <c r="R1669" t="str">
        <f>IF($C$3="Live Paste",IF($P1669="","",$P1669&amp;""),IF($AD$3="","",INDEX('Extraction History'!$A$3:$DT$9102,$Q1669,$AD$3)&amp;""))</f>
        <v/>
      </c>
    </row>
    <row r="1670" spans="16:18" x14ac:dyDescent="0.3">
      <c r="P1670" s="22"/>
      <c r="Q1670">
        <v>1666</v>
      </c>
      <c r="R1670" t="str">
        <f>IF($C$3="Live Paste",IF($P1670="","",$P1670&amp;""),IF($AD$3="","",INDEX('Extraction History'!$A$3:$DT$9102,$Q1670,$AD$3)&amp;""))</f>
        <v/>
      </c>
    </row>
    <row r="1671" spans="16:18" x14ac:dyDescent="0.3">
      <c r="P1671" s="22"/>
      <c r="Q1671">
        <v>1667</v>
      </c>
      <c r="R1671" t="str">
        <f>IF($C$3="Live Paste",IF($P1671="","",$P1671&amp;""),IF($AD$3="","",INDEX('Extraction History'!$A$3:$DT$9102,$Q1671,$AD$3)&amp;""))</f>
        <v/>
      </c>
    </row>
    <row r="1672" spans="16:18" x14ac:dyDescent="0.3">
      <c r="P1672" s="22"/>
      <c r="Q1672">
        <v>1668</v>
      </c>
      <c r="R1672" t="str">
        <f>IF($C$3="Live Paste",IF($P1672="","",$P1672&amp;""),IF($AD$3="","",INDEX('Extraction History'!$A$3:$DT$9102,$Q1672,$AD$3)&amp;""))</f>
        <v/>
      </c>
    </row>
    <row r="1673" spans="16:18" x14ac:dyDescent="0.3">
      <c r="P1673" s="22"/>
      <c r="Q1673">
        <v>1669</v>
      </c>
      <c r="R1673" t="str">
        <f>IF($C$3="Live Paste",IF($P1673="","",$P1673&amp;""),IF($AD$3="","",INDEX('Extraction History'!$A$3:$DT$9102,$Q1673,$AD$3)&amp;""))</f>
        <v/>
      </c>
    </row>
    <row r="1674" spans="16:18" x14ac:dyDescent="0.3">
      <c r="P1674" s="22"/>
      <c r="Q1674">
        <v>1670</v>
      </c>
      <c r="R1674" t="str">
        <f>IF($C$3="Live Paste",IF($P1674="","",$P1674&amp;""),IF($AD$3="","",INDEX('Extraction History'!$A$3:$DT$9102,$Q1674,$AD$3)&amp;""))</f>
        <v/>
      </c>
    </row>
    <row r="1675" spans="16:18" x14ac:dyDescent="0.3">
      <c r="P1675" s="22"/>
      <c r="Q1675">
        <v>1671</v>
      </c>
      <c r="R1675" t="str">
        <f>IF($C$3="Live Paste",IF($P1675="","",$P1675&amp;""),IF($AD$3="","",INDEX('Extraction History'!$A$3:$DT$9102,$Q1675,$AD$3)&amp;""))</f>
        <v/>
      </c>
    </row>
    <row r="1676" spans="16:18" x14ac:dyDescent="0.3">
      <c r="P1676" s="22"/>
      <c r="Q1676">
        <v>1672</v>
      </c>
      <c r="R1676" t="str">
        <f>IF($C$3="Live Paste",IF($P1676="","",$P1676&amp;""),IF($AD$3="","",INDEX('Extraction History'!$A$3:$DT$9102,$Q1676,$AD$3)&amp;""))</f>
        <v/>
      </c>
    </row>
    <row r="1677" spans="16:18" x14ac:dyDescent="0.3">
      <c r="P1677" s="22"/>
      <c r="Q1677">
        <v>1673</v>
      </c>
      <c r="R1677" t="str">
        <f>IF($C$3="Live Paste",IF($P1677="","",$P1677&amp;""),IF($AD$3="","",INDEX('Extraction History'!$A$3:$DT$9102,$Q1677,$AD$3)&amp;""))</f>
        <v/>
      </c>
    </row>
    <row r="1678" spans="16:18" x14ac:dyDescent="0.3">
      <c r="P1678" s="22"/>
      <c r="Q1678">
        <v>1674</v>
      </c>
      <c r="R1678" t="str">
        <f>IF($C$3="Live Paste",IF($P1678="","",$P1678&amp;""),IF($AD$3="","",INDEX('Extraction History'!$A$3:$DT$9102,$Q1678,$AD$3)&amp;""))</f>
        <v/>
      </c>
    </row>
    <row r="1679" spans="16:18" x14ac:dyDescent="0.3">
      <c r="P1679" s="22"/>
      <c r="Q1679">
        <v>1675</v>
      </c>
      <c r="R1679" t="str">
        <f>IF($C$3="Live Paste",IF($P1679="","",$P1679&amp;""),IF($AD$3="","",INDEX('Extraction History'!$A$3:$DT$9102,$Q1679,$AD$3)&amp;""))</f>
        <v/>
      </c>
    </row>
    <row r="1680" spans="16:18" x14ac:dyDescent="0.3">
      <c r="P1680" s="22"/>
      <c r="Q1680">
        <v>1676</v>
      </c>
      <c r="R1680" t="str">
        <f>IF($C$3="Live Paste",IF($P1680="","",$P1680&amp;""),IF($AD$3="","",INDEX('Extraction History'!$A$3:$DT$9102,$Q1680,$AD$3)&amp;""))</f>
        <v/>
      </c>
    </row>
    <row r="1681" spans="16:18" x14ac:dyDescent="0.3">
      <c r="P1681" s="22"/>
      <c r="Q1681">
        <v>1677</v>
      </c>
      <c r="R1681" t="str">
        <f>IF($C$3="Live Paste",IF($P1681="","",$P1681&amp;""),IF($AD$3="","",INDEX('Extraction History'!$A$3:$DT$9102,$Q1681,$AD$3)&amp;""))</f>
        <v/>
      </c>
    </row>
    <row r="1682" spans="16:18" x14ac:dyDescent="0.3">
      <c r="P1682" s="22"/>
      <c r="Q1682">
        <v>1678</v>
      </c>
      <c r="R1682" t="str">
        <f>IF($C$3="Live Paste",IF($P1682="","",$P1682&amp;""),IF($AD$3="","",INDEX('Extraction History'!$A$3:$DT$9102,$Q1682,$AD$3)&amp;""))</f>
        <v/>
      </c>
    </row>
    <row r="1683" spans="16:18" x14ac:dyDescent="0.3">
      <c r="P1683" s="22"/>
      <c r="Q1683">
        <v>1679</v>
      </c>
      <c r="R1683" t="str">
        <f>IF($C$3="Live Paste",IF($P1683="","",$P1683&amp;""),IF($AD$3="","",INDEX('Extraction History'!$A$3:$DT$9102,$Q1683,$AD$3)&amp;""))</f>
        <v/>
      </c>
    </row>
    <row r="1684" spans="16:18" x14ac:dyDescent="0.3">
      <c r="P1684" s="22"/>
      <c r="Q1684">
        <v>1680</v>
      </c>
      <c r="R1684" t="str">
        <f>IF($C$3="Live Paste",IF($P1684="","",$P1684&amp;""),IF($AD$3="","",INDEX('Extraction History'!$A$3:$DT$9102,$Q1684,$AD$3)&amp;""))</f>
        <v/>
      </c>
    </row>
    <row r="1685" spans="16:18" x14ac:dyDescent="0.3">
      <c r="P1685" s="22"/>
      <c r="Q1685">
        <v>1681</v>
      </c>
      <c r="R1685" t="str">
        <f>IF($C$3="Live Paste",IF($P1685="","",$P1685&amp;""),IF($AD$3="","",INDEX('Extraction History'!$A$3:$DT$9102,$Q1685,$AD$3)&amp;""))</f>
        <v/>
      </c>
    </row>
    <row r="1686" spans="16:18" x14ac:dyDescent="0.3">
      <c r="P1686" s="22"/>
      <c r="Q1686">
        <v>1682</v>
      </c>
      <c r="R1686" t="str">
        <f>IF($C$3="Live Paste",IF($P1686="","",$P1686&amp;""),IF($AD$3="","",INDEX('Extraction History'!$A$3:$DT$9102,$Q1686,$AD$3)&amp;""))</f>
        <v/>
      </c>
    </row>
    <row r="1687" spans="16:18" x14ac:dyDescent="0.3">
      <c r="P1687" s="22"/>
      <c r="Q1687">
        <v>1683</v>
      </c>
      <c r="R1687" t="str">
        <f>IF($C$3="Live Paste",IF($P1687="","",$P1687&amp;""),IF($AD$3="","",INDEX('Extraction History'!$A$3:$DT$9102,$Q1687,$AD$3)&amp;""))</f>
        <v/>
      </c>
    </row>
    <row r="1688" spans="16:18" x14ac:dyDescent="0.3">
      <c r="P1688" s="22"/>
      <c r="Q1688">
        <v>1684</v>
      </c>
      <c r="R1688" t="str">
        <f>IF($C$3="Live Paste",IF($P1688="","",$P1688&amp;""),IF($AD$3="","",INDEX('Extraction History'!$A$3:$DT$9102,$Q1688,$AD$3)&amp;""))</f>
        <v/>
      </c>
    </row>
    <row r="1689" spans="16:18" x14ac:dyDescent="0.3">
      <c r="P1689" s="22"/>
      <c r="Q1689">
        <v>1685</v>
      </c>
      <c r="R1689" t="str">
        <f>IF($C$3="Live Paste",IF($P1689="","",$P1689&amp;""),IF($AD$3="","",INDEX('Extraction History'!$A$3:$DT$9102,$Q1689,$AD$3)&amp;""))</f>
        <v/>
      </c>
    </row>
    <row r="1690" spans="16:18" x14ac:dyDescent="0.3">
      <c r="P1690" s="22"/>
      <c r="Q1690">
        <v>1686</v>
      </c>
      <c r="R1690" t="str">
        <f>IF($C$3="Live Paste",IF($P1690="","",$P1690&amp;""),IF($AD$3="","",INDEX('Extraction History'!$A$3:$DT$9102,$Q1690,$AD$3)&amp;""))</f>
        <v/>
      </c>
    </row>
    <row r="1691" spans="16:18" x14ac:dyDescent="0.3">
      <c r="P1691" s="22"/>
      <c r="Q1691">
        <v>1687</v>
      </c>
      <c r="R1691" t="str">
        <f>IF($C$3="Live Paste",IF($P1691="","",$P1691&amp;""),IF($AD$3="","",INDEX('Extraction History'!$A$3:$DT$9102,$Q1691,$AD$3)&amp;""))</f>
        <v/>
      </c>
    </row>
    <row r="1692" spans="16:18" x14ac:dyDescent="0.3">
      <c r="P1692" s="22"/>
      <c r="Q1692">
        <v>1688</v>
      </c>
      <c r="R1692" t="str">
        <f>IF($C$3="Live Paste",IF($P1692="","",$P1692&amp;""),IF($AD$3="","",INDEX('Extraction History'!$A$3:$DT$9102,$Q1692,$AD$3)&amp;""))</f>
        <v/>
      </c>
    </row>
    <row r="1693" spans="16:18" x14ac:dyDescent="0.3">
      <c r="P1693" s="22"/>
      <c r="Q1693">
        <v>1689</v>
      </c>
      <c r="R1693" t="str">
        <f>IF($C$3="Live Paste",IF($P1693="","",$P1693&amp;""),IF($AD$3="","",INDEX('Extraction History'!$A$3:$DT$9102,$Q1693,$AD$3)&amp;""))</f>
        <v/>
      </c>
    </row>
    <row r="1694" spans="16:18" x14ac:dyDescent="0.3">
      <c r="P1694" s="22"/>
      <c r="Q1694">
        <v>1690</v>
      </c>
      <c r="R1694" t="str">
        <f>IF($C$3="Live Paste",IF($P1694="","",$P1694&amp;""),IF($AD$3="","",INDEX('Extraction History'!$A$3:$DT$9102,$Q1694,$AD$3)&amp;""))</f>
        <v/>
      </c>
    </row>
    <row r="1695" spans="16:18" x14ac:dyDescent="0.3">
      <c r="P1695" s="22"/>
      <c r="Q1695">
        <v>1691</v>
      </c>
      <c r="R1695" t="str">
        <f>IF($C$3="Live Paste",IF($P1695="","",$P1695&amp;""),IF($AD$3="","",INDEX('Extraction History'!$A$3:$DT$9102,$Q1695,$AD$3)&amp;""))</f>
        <v/>
      </c>
    </row>
    <row r="1696" spans="16:18" x14ac:dyDescent="0.3">
      <c r="P1696" s="22"/>
      <c r="Q1696">
        <v>1692</v>
      </c>
      <c r="R1696" t="str">
        <f>IF($C$3="Live Paste",IF($P1696="","",$P1696&amp;""),IF($AD$3="","",INDEX('Extraction History'!$A$3:$DT$9102,$Q1696,$AD$3)&amp;""))</f>
        <v/>
      </c>
    </row>
    <row r="1697" spans="16:18" x14ac:dyDescent="0.3">
      <c r="P1697" s="22"/>
      <c r="Q1697">
        <v>1693</v>
      </c>
      <c r="R1697" t="str">
        <f>IF($C$3="Live Paste",IF($P1697="","",$P1697&amp;""),IF($AD$3="","",INDEX('Extraction History'!$A$3:$DT$9102,$Q1697,$AD$3)&amp;""))</f>
        <v/>
      </c>
    </row>
    <row r="1698" spans="16:18" x14ac:dyDescent="0.3">
      <c r="P1698" s="22"/>
      <c r="Q1698">
        <v>1694</v>
      </c>
      <c r="R1698" t="str">
        <f>IF($C$3="Live Paste",IF($P1698="","",$P1698&amp;""),IF($AD$3="","",INDEX('Extraction History'!$A$3:$DT$9102,$Q1698,$AD$3)&amp;""))</f>
        <v/>
      </c>
    </row>
    <row r="1699" spans="16:18" x14ac:dyDescent="0.3">
      <c r="P1699" s="22"/>
      <c r="Q1699">
        <v>1695</v>
      </c>
      <c r="R1699" t="str">
        <f>IF($C$3="Live Paste",IF($P1699="","",$P1699&amp;""),IF($AD$3="","",INDEX('Extraction History'!$A$3:$DT$9102,$Q1699,$AD$3)&amp;""))</f>
        <v/>
      </c>
    </row>
    <row r="1700" spans="16:18" x14ac:dyDescent="0.3">
      <c r="P1700" s="22"/>
      <c r="Q1700">
        <v>1696</v>
      </c>
      <c r="R1700" t="str">
        <f>IF($C$3="Live Paste",IF($P1700="","",$P1700&amp;""),IF($AD$3="","",INDEX('Extraction History'!$A$3:$DT$9102,$Q1700,$AD$3)&amp;""))</f>
        <v/>
      </c>
    </row>
    <row r="1701" spans="16:18" x14ac:dyDescent="0.3">
      <c r="P1701" s="22"/>
      <c r="Q1701">
        <v>1697</v>
      </c>
      <c r="R1701" t="str">
        <f>IF($C$3="Live Paste",IF($P1701="","",$P1701&amp;""),IF($AD$3="","",INDEX('Extraction History'!$A$3:$DT$9102,$Q1701,$AD$3)&amp;""))</f>
        <v/>
      </c>
    </row>
    <row r="1702" spans="16:18" x14ac:dyDescent="0.3">
      <c r="P1702" s="22"/>
      <c r="Q1702">
        <v>1698</v>
      </c>
      <c r="R1702" t="str">
        <f>IF($C$3="Live Paste",IF($P1702="","",$P1702&amp;""),IF($AD$3="","",INDEX('Extraction History'!$A$3:$DT$9102,$Q1702,$AD$3)&amp;""))</f>
        <v/>
      </c>
    </row>
    <row r="1703" spans="16:18" x14ac:dyDescent="0.3">
      <c r="P1703" s="22"/>
      <c r="Q1703">
        <v>1699</v>
      </c>
      <c r="R1703" t="str">
        <f>IF($C$3="Live Paste",IF($P1703="","",$P1703&amp;""),IF($AD$3="","",INDEX('Extraction History'!$A$3:$DT$9102,$Q1703,$AD$3)&amp;""))</f>
        <v/>
      </c>
    </row>
    <row r="1704" spans="16:18" x14ac:dyDescent="0.3">
      <c r="P1704" s="22"/>
      <c r="Q1704">
        <v>1700</v>
      </c>
      <c r="R1704" t="str">
        <f>IF($C$3="Live Paste",IF($P1704="","",$P1704&amp;""),IF($AD$3="","",INDEX('Extraction History'!$A$3:$DT$9102,$Q1704,$AD$3)&amp;""))</f>
        <v/>
      </c>
    </row>
    <row r="1705" spans="16:18" x14ac:dyDescent="0.3">
      <c r="P1705" s="22"/>
      <c r="Q1705">
        <v>1701</v>
      </c>
      <c r="R1705" t="str">
        <f>IF($C$3="Live Paste",IF($P1705="","",$P1705&amp;""),IF($AD$3="","",INDEX('Extraction History'!$A$3:$DT$9102,$Q1705,$AD$3)&amp;""))</f>
        <v/>
      </c>
    </row>
    <row r="1706" spans="16:18" x14ac:dyDescent="0.3">
      <c r="P1706" s="22"/>
      <c r="Q1706">
        <v>1702</v>
      </c>
      <c r="R1706" t="str">
        <f>IF($C$3="Live Paste",IF($P1706="","",$P1706&amp;""),IF($AD$3="","",INDEX('Extraction History'!$A$3:$DT$9102,$Q1706,$AD$3)&amp;""))</f>
        <v/>
      </c>
    </row>
    <row r="1707" spans="16:18" x14ac:dyDescent="0.3">
      <c r="P1707" s="22"/>
      <c r="Q1707">
        <v>1703</v>
      </c>
      <c r="R1707" t="str">
        <f>IF($C$3="Live Paste",IF($P1707="","",$P1707&amp;""),IF($AD$3="","",INDEX('Extraction History'!$A$3:$DT$9102,$Q1707,$AD$3)&amp;""))</f>
        <v/>
      </c>
    </row>
    <row r="1708" spans="16:18" x14ac:dyDescent="0.3">
      <c r="P1708" s="22"/>
      <c r="Q1708">
        <v>1704</v>
      </c>
      <c r="R1708" t="str">
        <f>IF($C$3="Live Paste",IF($P1708="","",$P1708&amp;""),IF($AD$3="","",INDEX('Extraction History'!$A$3:$DT$9102,$Q1708,$AD$3)&amp;""))</f>
        <v/>
      </c>
    </row>
    <row r="1709" spans="16:18" x14ac:dyDescent="0.3">
      <c r="P1709" s="22"/>
      <c r="Q1709">
        <v>1705</v>
      </c>
      <c r="R1709" t="str">
        <f>IF($C$3="Live Paste",IF($P1709="","",$P1709&amp;""),IF($AD$3="","",INDEX('Extraction History'!$A$3:$DT$9102,$Q1709,$AD$3)&amp;""))</f>
        <v/>
      </c>
    </row>
    <row r="1710" spans="16:18" x14ac:dyDescent="0.3">
      <c r="P1710" s="22"/>
      <c r="Q1710">
        <v>1706</v>
      </c>
      <c r="R1710" t="str">
        <f>IF($C$3="Live Paste",IF($P1710="","",$P1710&amp;""),IF($AD$3="","",INDEX('Extraction History'!$A$3:$DT$9102,$Q1710,$AD$3)&amp;""))</f>
        <v/>
      </c>
    </row>
    <row r="1711" spans="16:18" x14ac:dyDescent="0.3">
      <c r="P1711" s="22"/>
      <c r="Q1711">
        <v>1707</v>
      </c>
      <c r="R1711" t="str">
        <f>IF($C$3="Live Paste",IF($P1711="","",$P1711&amp;""),IF($AD$3="","",INDEX('Extraction History'!$A$3:$DT$9102,$Q1711,$AD$3)&amp;""))</f>
        <v/>
      </c>
    </row>
    <row r="1712" spans="16:18" x14ac:dyDescent="0.3">
      <c r="P1712" s="22"/>
      <c r="Q1712">
        <v>1708</v>
      </c>
      <c r="R1712" t="str">
        <f>IF($C$3="Live Paste",IF($P1712="","",$P1712&amp;""),IF($AD$3="","",INDEX('Extraction History'!$A$3:$DT$9102,$Q1712,$AD$3)&amp;""))</f>
        <v/>
      </c>
    </row>
    <row r="1713" spans="16:18" x14ac:dyDescent="0.3">
      <c r="P1713" s="22"/>
      <c r="Q1713">
        <v>1709</v>
      </c>
      <c r="R1713" t="str">
        <f>IF($C$3="Live Paste",IF($P1713="","",$P1713&amp;""),IF($AD$3="","",INDEX('Extraction History'!$A$3:$DT$9102,$Q1713,$AD$3)&amp;""))</f>
        <v/>
      </c>
    </row>
    <row r="1714" spans="16:18" x14ac:dyDescent="0.3">
      <c r="P1714" s="22"/>
      <c r="Q1714">
        <v>1710</v>
      </c>
      <c r="R1714" t="str">
        <f>IF($C$3="Live Paste",IF($P1714="","",$P1714&amp;""),IF($AD$3="","",INDEX('Extraction History'!$A$3:$DT$9102,$Q1714,$AD$3)&amp;""))</f>
        <v/>
      </c>
    </row>
    <row r="1715" spans="16:18" x14ac:dyDescent="0.3">
      <c r="P1715" s="22"/>
      <c r="Q1715">
        <v>1711</v>
      </c>
      <c r="R1715" t="str">
        <f>IF($C$3="Live Paste",IF($P1715="","",$P1715&amp;""),IF($AD$3="","",INDEX('Extraction History'!$A$3:$DT$9102,$Q1715,$AD$3)&amp;""))</f>
        <v/>
      </c>
    </row>
    <row r="1716" spans="16:18" x14ac:dyDescent="0.3">
      <c r="P1716" s="22"/>
      <c r="Q1716">
        <v>1712</v>
      </c>
      <c r="R1716" t="str">
        <f>IF($C$3="Live Paste",IF($P1716="","",$P1716&amp;""),IF($AD$3="","",INDEX('Extraction History'!$A$3:$DT$9102,$Q1716,$AD$3)&amp;""))</f>
        <v/>
      </c>
    </row>
    <row r="1717" spans="16:18" x14ac:dyDescent="0.3">
      <c r="P1717" s="22"/>
      <c r="Q1717">
        <v>1713</v>
      </c>
      <c r="R1717" t="str">
        <f>IF($C$3="Live Paste",IF($P1717="","",$P1717&amp;""),IF($AD$3="","",INDEX('Extraction History'!$A$3:$DT$9102,$Q1717,$AD$3)&amp;""))</f>
        <v/>
      </c>
    </row>
    <row r="1718" spans="16:18" x14ac:dyDescent="0.3">
      <c r="P1718" s="22"/>
      <c r="Q1718">
        <v>1714</v>
      </c>
      <c r="R1718" t="str">
        <f>IF($C$3="Live Paste",IF($P1718="","",$P1718&amp;""),IF($AD$3="","",INDEX('Extraction History'!$A$3:$DT$9102,$Q1718,$AD$3)&amp;""))</f>
        <v/>
      </c>
    </row>
    <row r="1719" spans="16:18" x14ac:dyDescent="0.3">
      <c r="P1719" s="22"/>
      <c r="Q1719">
        <v>1715</v>
      </c>
      <c r="R1719" t="str">
        <f>IF($C$3="Live Paste",IF($P1719="","",$P1719&amp;""),IF($AD$3="","",INDEX('Extraction History'!$A$3:$DT$9102,$Q1719,$AD$3)&amp;""))</f>
        <v/>
      </c>
    </row>
    <row r="1720" spans="16:18" x14ac:dyDescent="0.3">
      <c r="P1720" s="22"/>
      <c r="Q1720">
        <v>1716</v>
      </c>
      <c r="R1720" t="str">
        <f>IF($C$3="Live Paste",IF($P1720="","",$P1720&amp;""),IF($AD$3="","",INDEX('Extraction History'!$A$3:$DT$9102,$Q1720,$AD$3)&amp;""))</f>
        <v/>
      </c>
    </row>
    <row r="1721" spans="16:18" x14ac:dyDescent="0.3">
      <c r="P1721" s="22"/>
      <c r="Q1721">
        <v>1717</v>
      </c>
      <c r="R1721" t="str">
        <f>IF($C$3="Live Paste",IF($P1721="","",$P1721&amp;""),IF($AD$3="","",INDEX('Extraction History'!$A$3:$DT$9102,$Q1721,$AD$3)&amp;""))</f>
        <v/>
      </c>
    </row>
    <row r="1722" spans="16:18" x14ac:dyDescent="0.3">
      <c r="P1722" s="22"/>
      <c r="Q1722">
        <v>1718</v>
      </c>
      <c r="R1722" t="str">
        <f>IF($C$3="Live Paste",IF($P1722="","",$P1722&amp;""),IF($AD$3="","",INDEX('Extraction History'!$A$3:$DT$9102,$Q1722,$AD$3)&amp;""))</f>
        <v/>
      </c>
    </row>
    <row r="1723" spans="16:18" x14ac:dyDescent="0.3">
      <c r="P1723" s="22"/>
      <c r="Q1723">
        <v>1719</v>
      </c>
      <c r="R1723" t="str">
        <f>IF($C$3="Live Paste",IF($P1723="","",$P1723&amp;""),IF($AD$3="","",INDEX('Extraction History'!$A$3:$DT$9102,$Q1723,$AD$3)&amp;""))</f>
        <v/>
      </c>
    </row>
    <row r="1724" spans="16:18" x14ac:dyDescent="0.3">
      <c r="P1724" s="22"/>
      <c r="Q1724">
        <v>1720</v>
      </c>
      <c r="R1724" t="str">
        <f>IF($C$3="Live Paste",IF($P1724="","",$P1724&amp;""),IF($AD$3="","",INDEX('Extraction History'!$A$3:$DT$9102,$Q1724,$AD$3)&amp;""))</f>
        <v/>
      </c>
    </row>
    <row r="1725" spans="16:18" x14ac:dyDescent="0.3">
      <c r="P1725" s="22"/>
      <c r="Q1725">
        <v>1721</v>
      </c>
      <c r="R1725" t="str">
        <f>IF($C$3="Live Paste",IF($P1725="","",$P1725&amp;""),IF($AD$3="","",INDEX('Extraction History'!$A$3:$DT$9102,$Q1725,$AD$3)&amp;""))</f>
        <v/>
      </c>
    </row>
    <row r="1726" spans="16:18" x14ac:dyDescent="0.3">
      <c r="P1726" s="22"/>
      <c r="Q1726">
        <v>1722</v>
      </c>
      <c r="R1726" t="str">
        <f>IF($C$3="Live Paste",IF($P1726="","",$P1726&amp;""),IF($AD$3="","",INDEX('Extraction History'!$A$3:$DT$9102,$Q1726,$AD$3)&amp;""))</f>
        <v/>
      </c>
    </row>
    <row r="1727" spans="16:18" x14ac:dyDescent="0.3">
      <c r="P1727" s="22"/>
      <c r="Q1727">
        <v>1723</v>
      </c>
      <c r="R1727" t="str">
        <f>IF($C$3="Live Paste",IF($P1727="","",$P1727&amp;""),IF($AD$3="","",INDEX('Extraction History'!$A$3:$DT$9102,$Q1727,$AD$3)&amp;""))</f>
        <v/>
      </c>
    </row>
    <row r="1728" spans="16:18" x14ac:dyDescent="0.3">
      <c r="P1728" s="22"/>
      <c r="Q1728">
        <v>1724</v>
      </c>
      <c r="R1728" t="str">
        <f>IF($C$3="Live Paste",IF($P1728="","",$P1728&amp;""),IF($AD$3="","",INDEX('Extraction History'!$A$3:$DT$9102,$Q1728,$AD$3)&amp;""))</f>
        <v/>
      </c>
    </row>
    <row r="1729" spans="16:18" x14ac:dyDescent="0.3">
      <c r="P1729" s="22"/>
      <c r="Q1729">
        <v>1725</v>
      </c>
      <c r="R1729" t="str">
        <f>IF($C$3="Live Paste",IF($P1729="","",$P1729&amp;""),IF($AD$3="","",INDEX('Extraction History'!$A$3:$DT$9102,$Q1729,$AD$3)&amp;""))</f>
        <v/>
      </c>
    </row>
    <row r="1730" spans="16:18" x14ac:dyDescent="0.3">
      <c r="P1730" s="22"/>
      <c r="Q1730">
        <v>1726</v>
      </c>
      <c r="R1730" t="str">
        <f>IF($C$3="Live Paste",IF($P1730="","",$P1730&amp;""),IF($AD$3="","",INDEX('Extraction History'!$A$3:$DT$9102,$Q1730,$AD$3)&amp;""))</f>
        <v/>
      </c>
    </row>
    <row r="1731" spans="16:18" x14ac:dyDescent="0.3">
      <c r="P1731" s="22"/>
      <c r="Q1731">
        <v>1727</v>
      </c>
      <c r="R1731" t="str">
        <f>IF($C$3="Live Paste",IF($P1731="","",$P1731&amp;""),IF($AD$3="","",INDEX('Extraction History'!$A$3:$DT$9102,$Q1731,$AD$3)&amp;""))</f>
        <v/>
      </c>
    </row>
    <row r="1732" spans="16:18" x14ac:dyDescent="0.3">
      <c r="P1732" s="22"/>
      <c r="Q1732">
        <v>1728</v>
      </c>
      <c r="R1732" t="str">
        <f>IF($C$3="Live Paste",IF($P1732="","",$P1732&amp;""),IF($AD$3="","",INDEX('Extraction History'!$A$3:$DT$9102,$Q1732,$AD$3)&amp;""))</f>
        <v/>
      </c>
    </row>
    <row r="1733" spans="16:18" x14ac:dyDescent="0.3">
      <c r="P1733" s="22"/>
      <c r="Q1733">
        <v>1729</v>
      </c>
      <c r="R1733" t="str">
        <f>IF($C$3="Live Paste",IF($P1733="","",$P1733&amp;""),IF($AD$3="","",INDEX('Extraction History'!$A$3:$DT$9102,$Q1733,$AD$3)&amp;""))</f>
        <v/>
      </c>
    </row>
    <row r="1734" spans="16:18" x14ac:dyDescent="0.3">
      <c r="P1734" s="22"/>
      <c r="Q1734">
        <v>1730</v>
      </c>
      <c r="R1734" t="str">
        <f>IF($C$3="Live Paste",IF($P1734="","",$P1734&amp;""),IF($AD$3="","",INDEX('Extraction History'!$A$3:$DT$9102,$Q1734,$AD$3)&amp;""))</f>
        <v/>
      </c>
    </row>
    <row r="1735" spans="16:18" x14ac:dyDescent="0.3">
      <c r="P1735" s="22"/>
      <c r="Q1735">
        <v>1731</v>
      </c>
      <c r="R1735" t="str">
        <f>IF($C$3="Live Paste",IF($P1735="","",$P1735&amp;""),IF($AD$3="","",INDEX('Extraction History'!$A$3:$DT$9102,$Q1735,$AD$3)&amp;""))</f>
        <v/>
      </c>
    </row>
    <row r="1736" spans="16:18" x14ac:dyDescent="0.3">
      <c r="P1736" s="22"/>
      <c r="Q1736">
        <v>1732</v>
      </c>
      <c r="R1736" t="str">
        <f>IF($C$3="Live Paste",IF($P1736="","",$P1736&amp;""),IF($AD$3="","",INDEX('Extraction History'!$A$3:$DT$9102,$Q1736,$AD$3)&amp;""))</f>
        <v/>
      </c>
    </row>
    <row r="1737" spans="16:18" x14ac:dyDescent="0.3">
      <c r="P1737" s="22"/>
      <c r="Q1737">
        <v>1733</v>
      </c>
      <c r="R1737" t="str">
        <f>IF($C$3="Live Paste",IF($P1737="","",$P1737&amp;""),IF($AD$3="","",INDEX('Extraction History'!$A$3:$DT$9102,$Q1737,$AD$3)&amp;""))</f>
        <v/>
      </c>
    </row>
    <row r="1738" spans="16:18" x14ac:dyDescent="0.3">
      <c r="P1738" s="22"/>
      <c r="Q1738">
        <v>1734</v>
      </c>
      <c r="R1738" t="str">
        <f>IF($C$3="Live Paste",IF($P1738="","",$P1738&amp;""),IF($AD$3="","",INDEX('Extraction History'!$A$3:$DT$9102,$Q1738,$AD$3)&amp;""))</f>
        <v/>
      </c>
    </row>
    <row r="1739" spans="16:18" x14ac:dyDescent="0.3">
      <c r="P1739" s="22"/>
      <c r="Q1739">
        <v>1735</v>
      </c>
      <c r="R1739" t="str">
        <f>IF($C$3="Live Paste",IF($P1739="","",$P1739&amp;""),IF($AD$3="","",INDEX('Extraction History'!$A$3:$DT$9102,$Q1739,$AD$3)&amp;""))</f>
        <v/>
      </c>
    </row>
    <row r="1740" spans="16:18" x14ac:dyDescent="0.3">
      <c r="P1740" s="22"/>
      <c r="Q1740">
        <v>1736</v>
      </c>
      <c r="R1740" t="str">
        <f>IF($C$3="Live Paste",IF($P1740="","",$P1740&amp;""),IF($AD$3="","",INDEX('Extraction History'!$A$3:$DT$9102,$Q1740,$AD$3)&amp;""))</f>
        <v/>
      </c>
    </row>
    <row r="1741" spans="16:18" x14ac:dyDescent="0.3">
      <c r="P1741" s="22"/>
      <c r="Q1741">
        <v>1737</v>
      </c>
      <c r="R1741" t="str">
        <f>IF($C$3="Live Paste",IF($P1741="","",$P1741&amp;""),IF($AD$3="","",INDEX('Extraction History'!$A$3:$DT$9102,$Q1741,$AD$3)&amp;""))</f>
        <v/>
      </c>
    </row>
    <row r="1742" spans="16:18" x14ac:dyDescent="0.3">
      <c r="P1742" s="22"/>
      <c r="Q1742">
        <v>1738</v>
      </c>
      <c r="R1742" t="str">
        <f>IF($C$3="Live Paste",IF($P1742="","",$P1742&amp;""),IF($AD$3="","",INDEX('Extraction History'!$A$3:$DT$9102,$Q1742,$AD$3)&amp;""))</f>
        <v/>
      </c>
    </row>
    <row r="1743" spans="16:18" x14ac:dyDescent="0.3">
      <c r="P1743" s="22"/>
      <c r="Q1743">
        <v>1739</v>
      </c>
      <c r="R1743" t="str">
        <f>IF($C$3="Live Paste",IF($P1743="","",$P1743&amp;""),IF($AD$3="","",INDEX('Extraction History'!$A$3:$DT$9102,$Q1743,$AD$3)&amp;""))</f>
        <v/>
      </c>
    </row>
    <row r="1744" spans="16:18" x14ac:dyDescent="0.3">
      <c r="P1744" s="22"/>
      <c r="Q1744">
        <v>1740</v>
      </c>
      <c r="R1744" t="str">
        <f>IF($C$3="Live Paste",IF($P1744="","",$P1744&amp;""),IF($AD$3="","",INDEX('Extraction History'!$A$3:$DT$9102,$Q1744,$AD$3)&amp;""))</f>
        <v/>
      </c>
    </row>
    <row r="1745" spans="16:18" x14ac:dyDescent="0.3">
      <c r="P1745" s="22"/>
      <c r="Q1745">
        <v>1741</v>
      </c>
      <c r="R1745" t="str">
        <f>IF($C$3="Live Paste",IF($P1745="","",$P1745&amp;""),IF($AD$3="","",INDEX('Extraction History'!$A$3:$DT$9102,$Q1745,$AD$3)&amp;""))</f>
        <v/>
      </c>
    </row>
    <row r="1746" spans="16:18" x14ac:dyDescent="0.3">
      <c r="P1746" s="22"/>
      <c r="Q1746">
        <v>1742</v>
      </c>
      <c r="R1746" t="str">
        <f>IF($C$3="Live Paste",IF($P1746="","",$P1746&amp;""),IF($AD$3="","",INDEX('Extraction History'!$A$3:$DT$9102,$Q1746,$AD$3)&amp;""))</f>
        <v/>
      </c>
    </row>
    <row r="1747" spans="16:18" x14ac:dyDescent="0.3">
      <c r="P1747" s="22"/>
      <c r="Q1747">
        <v>1743</v>
      </c>
      <c r="R1747" t="str">
        <f>IF($C$3="Live Paste",IF($P1747="","",$P1747&amp;""),IF($AD$3="","",INDEX('Extraction History'!$A$3:$DT$9102,$Q1747,$AD$3)&amp;""))</f>
        <v/>
      </c>
    </row>
    <row r="1748" spans="16:18" x14ac:dyDescent="0.3">
      <c r="P1748" s="22"/>
      <c r="Q1748">
        <v>1744</v>
      </c>
      <c r="R1748" t="str">
        <f>IF($C$3="Live Paste",IF($P1748="","",$P1748&amp;""),IF($AD$3="","",INDEX('Extraction History'!$A$3:$DT$9102,$Q1748,$AD$3)&amp;""))</f>
        <v/>
      </c>
    </row>
    <row r="1749" spans="16:18" x14ac:dyDescent="0.3">
      <c r="P1749" s="22"/>
      <c r="Q1749">
        <v>1745</v>
      </c>
      <c r="R1749" t="str">
        <f>IF($C$3="Live Paste",IF($P1749="","",$P1749&amp;""),IF($AD$3="","",INDEX('Extraction History'!$A$3:$DT$9102,$Q1749,$AD$3)&amp;""))</f>
        <v/>
      </c>
    </row>
    <row r="1750" spans="16:18" x14ac:dyDescent="0.3">
      <c r="P1750" s="22"/>
      <c r="Q1750">
        <v>1746</v>
      </c>
      <c r="R1750" t="str">
        <f>IF($C$3="Live Paste",IF($P1750="","",$P1750&amp;""),IF($AD$3="","",INDEX('Extraction History'!$A$3:$DT$9102,$Q1750,$AD$3)&amp;""))</f>
        <v/>
      </c>
    </row>
    <row r="1751" spans="16:18" x14ac:dyDescent="0.3">
      <c r="P1751" s="22"/>
      <c r="Q1751">
        <v>1747</v>
      </c>
      <c r="R1751" t="str">
        <f>IF($C$3="Live Paste",IF($P1751="","",$P1751&amp;""),IF($AD$3="","",INDEX('Extraction History'!$A$3:$DT$9102,$Q1751,$AD$3)&amp;""))</f>
        <v/>
      </c>
    </row>
    <row r="1752" spans="16:18" x14ac:dyDescent="0.3">
      <c r="P1752" s="22"/>
      <c r="Q1752">
        <v>1748</v>
      </c>
      <c r="R1752" t="str">
        <f>IF($C$3="Live Paste",IF($P1752="","",$P1752&amp;""),IF($AD$3="","",INDEX('Extraction History'!$A$3:$DT$9102,$Q1752,$AD$3)&amp;""))</f>
        <v/>
      </c>
    </row>
    <row r="1753" spans="16:18" x14ac:dyDescent="0.3">
      <c r="P1753" s="22"/>
      <c r="Q1753">
        <v>1749</v>
      </c>
      <c r="R1753" t="str">
        <f>IF($C$3="Live Paste",IF($P1753="","",$P1753&amp;""),IF($AD$3="","",INDEX('Extraction History'!$A$3:$DT$9102,$Q1753,$AD$3)&amp;""))</f>
        <v/>
      </c>
    </row>
    <row r="1754" spans="16:18" x14ac:dyDescent="0.3">
      <c r="P1754" s="22"/>
      <c r="Q1754">
        <v>1750</v>
      </c>
      <c r="R1754" t="str">
        <f>IF($C$3="Live Paste",IF($P1754="","",$P1754&amp;""),IF($AD$3="","",INDEX('Extraction History'!$A$3:$DT$9102,$Q1754,$AD$3)&amp;""))</f>
        <v/>
      </c>
    </row>
    <row r="1755" spans="16:18" x14ac:dyDescent="0.3">
      <c r="P1755" s="22"/>
      <c r="Q1755">
        <v>1751</v>
      </c>
      <c r="R1755" t="str">
        <f>IF($C$3="Live Paste",IF($P1755="","",$P1755&amp;""),IF($AD$3="","",INDEX('Extraction History'!$A$3:$DT$9102,$Q1755,$AD$3)&amp;""))</f>
        <v/>
      </c>
    </row>
    <row r="1756" spans="16:18" x14ac:dyDescent="0.3">
      <c r="P1756" s="22"/>
      <c r="Q1756">
        <v>1752</v>
      </c>
      <c r="R1756" t="str">
        <f>IF($C$3="Live Paste",IF($P1756="","",$P1756&amp;""),IF($AD$3="","",INDEX('Extraction History'!$A$3:$DT$9102,$Q1756,$AD$3)&amp;""))</f>
        <v/>
      </c>
    </row>
    <row r="1757" spans="16:18" x14ac:dyDescent="0.3">
      <c r="P1757" s="22"/>
      <c r="Q1757">
        <v>1753</v>
      </c>
      <c r="R1757" t="str">
        <f>IF($C$3="Live Paste",IF($P1757="","",$P1757&amp;""),IF($AD$3="","",INDEX('Extraction History'!$A$3:$DT$9102,$Q1757,$AD$3)&amp;""))</f>
        <v/>
      </c>
    </row>
    <row r="1758" spans="16:18" x14ac:dyDescent="0.3">
      <c r="P1758" s="22"/>
      <c r="Q1758">
        <v>1754</v>
      </c>
      <c r="R1758" t="str">
        <f>IF($C$3="Live Paste",IF($P1758="","",$P1758&amp;""),IF($AD$3="","",INDEX('Extraction History'!$A$3:$DT$9102,$Q1758,$AD$3)&amp;""))</f>
        <v/>
      </c>
    </row>
    <row r="1759" spans="16:18" x14ac:dyDescent="0.3">
      <c r="P1759" s="22"/>
      <c r="Q1759">
        <v>1755</v>
      </c>
      <c r="R1759" t="str">
        <f>IF($C$3="Live Paste",IF($P1759="","",$P1759&amp;""),IF($AD$3="","",INDEX('Extraction History'!$A$3:$DT$9102,$Q1759,$AD$3)&amp;""))</f>
        <v/>
      </c>
    </row>
    <row r="1760" spans="16:18" x14ac:dyDescent="0.3">
      <c r="P1760" s="22"/>
      <c r="Q1760">
        <v>1756</v>
      </c>
      <c r="R1760" t="str">
        <f>IF($C$3="Live Paste",IF($P1760="","",$P1760&amp;""),IF($AD$3="","",INDEX('Extraction History'!$A$3:$DT$9102,$Q1760,$AD$3)&amp;""))</f>
        <v/>
      </c>
    </row>
    <row r="1761" spans="16:18" x14ac:dyDescent="0.3">
      <c r="P1761" s="22"/>
      <c r="Q1761">
        <v>1757</v>
      </c>
      <c r="R1761" t="str">
        <f>IF($C$3="Live Paste",IF($P1761="","",$P1761&amp;""),IF($AD$3="","",INDEX('Extraction History'!$A$3:$DT$9102,$Q1761,$AD$3)&amp;""))</f>
        <v/>
      </c>
    </row>
    <row r="1762" spans="16:18" x14ac:dyDescent="0.3">
      <c r="P1762" s="22"/>
      <c r="Q1762">
        <v>1758</v>
      </c>
      <c r="R1762" t="str">
        <f>IF($C$3="Live Paste",IF($P1762="","",$P1762&amp;""),IF($AD$3="","",INDEX('Extraction History'!$A$3:$DT$9102,$Q1762,$AD$3)&amp;""))</f>
        <v/>
      </c>
    </row>
    <row r="1763" spans="16:18" x14ac:dyDescent="0.3">
      <c r="P1763" s="22"/>
      <c r="Q1763">
        <v>1759</v>
      </c>
      <c r="R1763" t="str">
        <f>IF($C$3="Live Paste",IF($P1763="","",$P1763&amp;""),IF($AD$3="","",INDEX('Extraction History'!$A$3:$DT$9102,$Q1763,$AD$3)&amp;""))</f>
        <v/>
      </c>
    </row>
    <row r="1764" spans="16:18" x14ac:dyDescent="0.3">
      <c r="P1764" s="22"/>
      <c r="Q1764">
        <v>1760</v>
      </c>
      <c r="R1764" t="str">
        <f>IF($C$3="Live Paste",IF($P1764="","",$P1764&amp;""),IF($AD$3="","",INDEX('Extraction History'!$A$3:$DT$9102,$Q1764,$AD$3)&amp;""))</f>
        <v/>
      </c>
    </row>
    <row r="1765" spans="16:18" x14ac:dyDescent="0.3">
      <c r="P1765" s="22"/>
      <c r="Q1765">
        <v>1761</v>
      </c>
      <c r="R1765" t="str">
        <f>IF($C$3="Live Paste",IF($P1765="","",$P1765&amp;""),IF($AD$3="","",INDEX('Extraction History'!$A$3:$DT$9102,$Q1765,$AD$3)&amp;""))</f>
        <v/>
      </c>
    </row>
    <row r="1766" spans="16:18" x14ac:dyDescent="0.3">
      <c r="P1766" s="22"/>
      <c r="Q1766">
        <v>1762</v>
      </c>
      <c r="R1766" t="str">
        <f>IF($C$3="Live Paste",IF($P1766="","",$P1766&amp;""),IF($AD$3="","",INDEX('Extraction History'!$A$3:$DT$9102,$Q1766,$AD$3)&amp;""))</f>
        <v/>
      </c>
    </row>
    <row r="1767" spans="16:18" x14ac:dyDescent="0.3">
      <c r="P1767" s="22"/>
      <c r="Q1767">
        <v>1763</v>
      </c>
      <c r="R1767" t="str">
        <f>IF($C$3="Live Paste",IF($P1767="","",$P1767&amp;""),IF($AD$3="","",INDEX('Extraction History'!$A$3:$DT$9102,$Q1767,$AD$3)&amp;""))</f>
        <v/>
      </c>
    </row>
    <row r="1768" spans="16:18" x14ac:dyDescent="0.3">
      <c r="P1768" s="22"/>
      <c r="Q1768">
        <v>1764</v>
      </c>
      <c r="R1768" t="str">
        <f>IF($C$3="Live Paste",IF($P1768="","",$P1768&amp;""),IF($AD$3="","",INDEX('Extraction History'!$A$3:$DT$9102,$Q1768,$AD$3)&amp;""))</f>
        <v/>
      </c>
    </row>
    <row r="1769" spans="16:18" x14ac:dyDescent="0.3">
      <c r="P1769" s="22"/>
      <c r="Q1769">
        <v>1765</v>
      </c>
      <c r="R1769" t="str">
        <f>IF($C$3="Live Paste",IF($P1769="","",$P1769&amp;""),IF($AD$3="","",INDEX('Extraction History'!$A$3:$DT$9102,$Q1769,$AD$3)&amp;""))</f>
        <v/>
      </c>
    </row>
    <row r="1770" spans="16:18" x14ac:dyDescent="0.3">
      <c r="P1770" s="22"/>
      <c r="Q1770">
        <v>1766</v>
      </c>
      <c r="R1770" t="str">
        <f>IF($C$3="Live Paste",IF($P1770="","",$P1770&amp;""),IF($AD$3="","",INDEX('Extraction History'!$A$3:$DT$9102,$Q1770,$AD$3)&amp;""))</f>
        <v/>
      </c>
    </row>
    <row r="1771" spans="16:18" x14ac:dyDescent="0.3">
      <c r="P1771" s="22"/>
      <c r="Q1771">
        <v>1767</v>
      </c>
      <c r="R1771" t="str">
        <f>IF($C$3="Live Paste",IF($P1771="","",$P1771&amp;""),IF($AD$3="","",INDEX('Extraction History'!$A$3:$DT$9102,$Q1771,$AD$3)&amp;""))</f>
        <v/>
      </c>
    </row>
    <row r="1772" spans="16:18" x14ac:dyDescent="0.3">
      <c r="P1772" s="22"/>
      <c r="Q1772">
        <v>1768</v>
      </c>
      <c r="R1772" t="str">
        <f>IF($C$3="Live Paste",IF($P1772="","",$P1772&amp;""),IF($AD$3="","",INDEX('Extraction History'!$A$3:$DT$9102,$Q1772,$AD$3)&amp;""))</f>
        <v/>
      </c>
    </row>
    <row r="1773" spans="16:18" x14ac:dyDescent="0.3">
      <c r="P1773" s="22"/>
      <c r="Q1773">
        <v>1769</v>
      </c>
      <c r="R1773" t="str">
        <f>IF($C$3="Live Paste",IF($P1773="","",$P1773&amp;""),IF($AD$3="","",INDEX('Extraction History'!$A$3:$DT$9102,$Q1773,$AD$3)&amp;""))</f>
        <v/>
      </c>
    </row>
    <row r="1774" spans="16:18" x14ac:dyDescent="0.3">
      <c r="P1774" s="22"/>
      <c r="Q1774">
        <v>1770</v>
      </c>
      <c r="R1774" t="str">
        <f>IF($C$3="Live Paste",IF($P1774="","",$P1774&amp;""),IF($AD$3="","",INDEX('Extraction History'!$A$3:$DT$9102,$Q1774,$AD$3)&amp;""))</f>
        <v/>
      </c>
    </row>
    <row r="1775" spans="16:18" x14ac:dyDescent="0.3">
      <c r="P1775" s="22"/>
      <c r="Q1775">
        <v>1771</v>
      </c>
      <c r="R1775" t="str">
        <f>IF($C$3="Live Paste",IF($P1775="","",$P1775&amp;""),IF($AD$3="","",INDEX('Extraction History'!$A$3:$DT$9102,$Q1775,$AD$3)&amp;""))</f>
        <v/>
      </c>
    </row>
    <row r="1776" spans="16:18" x14ac:dyDescent="0.3">
      <c r="P1776" s="22"/>
      <c r="Q1776">
        <v>1772</v>
      </c>
      <c r="R1776" t="str">
        <f>IF($C$3="Live Paste",IF($P1776="","",$P1776&amp;""),IF($AD$3="","",INDEX('Extraction History'!$A$3:$DT$9102,$Q1776,$AD$3)&amp;""))</f>
        <v/>
      </c>
    </row>
    <row r="1777" spans="16:18" x14ac:dyDescent="0.3">
      <c r="P1777" s="22"/>
      <c r="Q1777">
        <v>1773</v>
      </c>
      <c r="R1777" t="str">
        <f>IF($C$3="Live Paste",IF($P1777="","",$P1777&amp;""),IF($AD$3="","",INDEX('Extraction History'!$A$3:$DT$9102,$Q1777,$AD$3)&amp;""))</f>
        <v/>
      </c>
    </row>
    <row r="1778" spans="16:18" x14ac:dyDescent="0.3">
      <c r="P1778" s="22"/>
      <c r="Q1778">
        <v>1774</v>
      </c>
      <c r="R1778" t="str">
        <f>IF($C$3="Live Paste",IF($P1778="","",$P1778&amp;""),IF($AD$3="","",INDEX('Extraction History'!$A$3:$DT$9102,$Q1778,$AD$3)&amp;""))</f>
        <v/>
      </c>
    </row>
    <row r="1779" spans="16:18" x14ac:dyDescent="0.3">
      <c r="P1779" s="22"/>
      <c r="Q1779">
        <v>1775</v>
      </c>
      <c r="R1779" t="str">
        <f>IF($C$3="Live Paste",IF($P1779="","",$P1779&amp;""),IF($AD$3="","",INDEX('Extraction History'!$A$3:$DT$9102,$Q1779,$AD$3)&amp;""))</f>
        <v/>
      </c>
    </row>
    <row r="1780" spans="16:18" x14ac:dyDescent="0.3">
      <c r="P1780" s="22"/>
      <c r="Q1780">
        <v>1776</v>
      </c>
      <c r="R1780" t="str">
        <f>IF($C$3="Live Paste",IF($P1780="","",$P1780&amp;""),IF($AD$3="","",INDEX('Extraction History'!$A$3:$DT$9102,$Q1780,$AD$3)&amp;""))</f>
        <v/>
      </c>
    </row>
    <row r="1781" spans="16:18" x14ac:dyDescent="0.3">
      <c r="P1781" s="22"/>
      <c r="Q1781">
        <v>1777</v>
      </c>
      <c r="R1781" t="str">
        <f>IF($C$3="Live Paste",IF($P1781="","",$P1781&amp;""),IF($AD$3="","",INDEX('Extraction History'!$A$3:$DT$9102,$Q1781,$AD$3)&amp;""))</f>
        <v/>
      </c>
    </row>
    <row r="1782" spans="16:18" x14ac:dyDescent="0.3">
      <c r="P1782" s="22"/>
      <c r="Q1782">
        <v>1778</v>
      </c>
      <c r="R1782" t="str">
        <f>IF($C$3="Live Paste",IF($P1782="","",$P1782&amp;""),IF($AD$3="","",INDEX('Extraction History'!$A$3:$DT$9102,$Q1782,$AD$3)&amp;""))</f>
        <v/>
      </c>
    </row>
    <row r="1783" spans="16:18" x14ac:dyDescent="0.3">
      <c r="P1783" s="22"/>
      <c r="Q1783">
        <v>1779</v>
      </c>
      <c r="R1783" t="str">
        <f>IF($C$3="Live Paste",IF($P1783="","",$P1783&amp;""),IF($AD$3="","",INDEX('Extraction History'!$A$3:$DT$9102,$Q1783,$AD$3)&amp;""))</f>
        <v/>
      </c>
    </row>
    <row r="1784" spans="16:18" x14ac:dyDescent="0.3">
      <c r="P1784" s="22"/>
      <c r="Q1784">
        <v>1780</v>
      </c>
      <c r="R1784" t="str">
        <f>IF($C$3="Live Paste",IF($P1784="","",$P1784&amp;""),IF($AD$3="","",INDEX('Extraction History'!$A$3:$DT$9102,$Q1784,$AD$3)&amp;""))</f>
        <v/>
      </c>
    </row>
    <row r="1785" spans="16:18" x14ac:dyDescent="0.3">
      <c r="P1785" s="22"/>
      <c r="Q1785">
        <v>1781</v>
      </c>
      <c r="R1785" t="str">
        <f>IF($C$3="Live Paste",IF($P1785="","",$P1785&amp;""),IF($AD$3="","",INDEX('Extraction History'!$A$3:$DT$9102,$Q1785,$AD$3)&amp;""))</f>
        <v/>
      </c>
    </row>
    <row r="1786" spans="16:18" x14ac:dyDescent="0.3">
      <c r="P1786" s="22"/>
      <c r="Q1786">
        <v>1782</v>
      </c>
      <c r="R1786" t="str">
        <f>IF($C$3="Live Paste",IF($P1786="","",$P1786&amp;""),IF($AD$3="","",INDEX('Extraction History'!$A$3:$DT$9102,$Q1786,$AD$3)&amp;""))</f>
        <v/>
      </c>
    </row>
    <row r="1787" spans="16:18" x14ac:dyDescent="0.3">
      <c r="P1787" s="22"/>
      <c r="Q1787">
        <v>1783</v>
      </c>
      <c r="R1787" t="str">
        <f>IF($C$3="Live Paste",IF($P1787="","",$P1787&amp;""),IF($AD$3="","",INDEX('Extraction History'!$A$3:$DT$9102,$Q1787,$AD$3)&amp;""))</f>
        <v/>
      </c>
    </row>
    <row r="1788" spans="16:18" x14ac:dyDescent="0.3">
      <c r="P1788" s="22"/>
      <c r="Q1788">
        <v>1784</v>
      </c>
      <c r="R1788" t="str">
        <f>IF($C$3="Live Paste",IF($P1788="","",$P1788&amp;""),IF($AD$3="","",INDEX('Extraction History'!$A$3:$DT$9102,$Q1788,$AD$3)&amp;""))</f>
        <v/>
      </c>
    </row>
    <row r="1789" spans="16:18" x14ac:dyDescent="0.3">
      <c r="P1789" s="22"/>
      <c r="Q1789">
        <v>1785</v>
      </c>
      <c r="R1789" t="str">
        <f>IF($C$3="Live Paste",IF($P1789="","",$P1789&amp;""),IF($AD$3="","",INDEX('Extraction History'!$A$3:$DT$9102,$Q1789,$AD$3)&amp;""))</f>
        <v/>
      </c>
    </row>
    <row r="1790" spans="16:18" x14ac:dyDescent="0.3">
      <c r="P1790" s="22"/>
      <c r="Q1790">
        <v>1786</v>
      </c>
      <c r="R1790" t="str">
        <f>IF($C$3="Live Paste",IF($P1790="","",$P1790&amp;""),IF($AD$3="","",INDEX('Extraction History'!$A$3:$DT$9102,$Q1790,$AD$3)&amp;""))</f>
        <v/>
      </c>
    </row>
    <row r="1791" spans="16:18" x14ac:dyDescent="0.3">
      <c r="P1791" s="22"/>
      <c r="Q1791">
        <v>1787</v>
      </c>
      <c r="R1791" t="str">
        <f>IF($C$3="Live Paste",IF($P1791="","",$P1791&amp;""),IF($AD$3="","",INDEX('Extraction History'!$A$3:$DT$9102,$Q1791,$AD$3)&amp;""))</f>
        <v/>
      </c>
    </row>
    <row r="1792" spans="16:18" x14ac:dyDescent="0.3">
      <c r="P1792" s="22"/>
      <c r="Q1792">
        <v>1788</v>
      </c>
      <c r="R1792" t="str">
        <f>IF($C$3="Live Paste",IF($P1792="","",$P1792&amp;""),IF($AD$3="","",INDEX('Extraction History'!$A$3:$DT$9102,$Q1792,$AD$3)&amp;""))</f>
        <v/>
      </c>
    </row>
    <row r="1793" spans="16:18" x14ac:dyDescent="0.3">
      <c r="P1793" s="22"/>
      <c r="Q1793">
        <v>1789</v>
      </c>
      <c r="R1793" t="str">
        <f>IF($C$3="Live Paste",IF($P1793="","",$P1793&amp;""),IF($AD$3="","",INDEX('Extraction History'!$A$3:$DT$9102,$Q1793,$AD$3)&amp;""))</f>
        <v/>
      </c>
    </row>
    <row r="1794" spans="16:18" x14ac:dyDescent="0.3">
      <c r="P1794" s="22"/>
      <c r="Q1794">
        <v>1790</v>
      </c>
      <c r="R1794" t="str">
        <f>IF($C$3="Live Paste",IF($P1794="","",$P1794&amp;""),IF($AD$3="","",INDEX('Extraction History'!$A$3:$DT$9102,$Q1794,$AD$3)&amp;""))</f>
        <v/>
      </c>
    </row>
    <row r="1795" spans="16:18" x14ac:dyDescent="0.3">
      <c r="P1795" s="22"/>
      <c r="Q1795">
        <v>1791</v>
      </c>
      <c r="R1795" t="str">
        <f>IF($C$3="Live Paste",IF($P1795="","",$P1795&amp;""),IF($AD$3="","",INDEX('Extraction History'!$A$3:$DT$9102,$Q1795,$AD$3)&amp;""))</f>
        <v/>
      </c>
    </row>
    <row r="1796" spans="16:18" x14ac:dyDescent="0.3">
      <c r="P1796" s="22"/>
      <c r="Q1796">
        <v>1792</v>
      </c>
      <c r="R1796" t="str">
        <f>IF($C$3="Live Paste",IF($P1796="","",$P1796&amp;""),IF($AD$3="","",INDEX('Extraction History'!$A$3:$DT$9102,$Q1796,$AD$3)&amp;""))</f>
        <v/>
      </c>
    </row>
    <row r="1797" spans="16:18" x14ac:dyDescent="0.3">
      <c r="P1797" s="22"/>
      <c r="Q1797">
        <v>1793</v>
      </c>
      <c r="R1797" t="str">
        <f>IF($C$3="Live Paste",IF($P1797="","",$P1797&amp;""),IF($AD$3="","",INDEX('Extraction History'!$A$3:$DT$9102,$Q1797,$AD$3)&amp;""))</f>
        <v/>
      </c>
    </row>
    <row r="1798" spans="16:18" x14ac:dyDescent="0.3">
      <c r="P1798" s="22"/>
      <c r="Q1798">
        <v>1794</v>
      </c>
      <c r="R1798" t="str">
        <f>IF($C$3="Live Paste",IF($P1798="","",$P1798&amp;""),IF($AD$3="","",INDEX('Extraction History'!$A$3:$DT$9102,$Q1798,$AD$3)&amp;""))</f>
        <v/>
      </c>
    </row>
    <row r="1799" spans="16:18" x14ac:dyDescent="0.3">
      <c r="P1799" s="22"/>
      <c r="Q1799">
        <v>1795</v>
      </c>
      <c r="R1799" t="str">
        <f>IF($C$3="Live Paste",IF($P1799="","",$P1799&amp;""),IF($AD$3="","",INDEX('Extraction History'!$A$3:$DT$9102,$Q1799,$AD$3)&amp;""))</f>
        <v/>
      </c>
    </row>
    <row r="1800" spans="16:18" x14ac:dyDescent="0.3">
      <c r="P1800" s="22"/>
      <c r="Q1800">
        <v>1796</v>
      </c>
      <c r="R1800" t="str">
        <f>IF($C$3="Live Paste",IF($P1800="","",$P1800&amp;""),IF($AD$3="","",INDEX('Extraction History'!$A$3:$DT$9102,$Q1800,$AD$3)&amp;""))</f>
        <v/>
      </c>
    </row>
    <row r="1801" spans="16:18" x14ac:dyDescent="0.3">
      <c r="P1801" s="22"/>
      <c r="Q1801">
        <v>1797</v>
      </c>
      <c r="R1801" t="str">
        <f>IF($C$3="Live Paste",IF($P1801="","",$P1801&amp;""),IF($AD$3="","",INDEX('Extraction History'!$A$3:$DT$9102,$Q1801,$AD$3)&amp;""))</f>
        <v/>
      </c>
    </row>
    <row r="1802" spans="16:18" x14ac:dyDescent="0.3">
      <c r="P1802" s="22"/>
      <c r="Q1802">
        <v>1798</v>
      </c>
      <c r="R1802" t="str">
        <f>IF($C$3="Live Paste",IF($P1802="","",$P1802&amp;""),IF($AD$3="","",INDEX('Extraction History'!$A$3:$DT$9102,$Q1802,$AD$3)&amp;""))</f>
        <v/>
      </c>
    </row>
    <row r="1803" spans="16:18" x14ac:dyDescent="0.3">
      <c r="P1803" s="22"/>
      <c r="Q1803">
        <v>1799</v>
      </c>
      <c r="R1803" t="str">
        <f>IF($C$3="Live Paste",IF($P1803="","",$P1803&amp;""),IF($AD$3="","",INDEX('Extraction History'!$A$3:$DT$9102,$Q1803,$AD$3)&amp;""))</f>
        <v/>
      </c>
    </row>
    <row r="1804" spans="16:18" x14ac:dyDescent="0.3">
      <c r="P1804" s="22"/>
      <c r="Q1804">
        <v>1800</v>
      </c>
      <c r="R1804" t="str">
        <f>IF($C$3="Live Paste",IF($P1804="","",$P1804&amp;""),IF($AD$3="","",INDEX('Extraction History'!$A$3:$DT$9102,$Q1804,$AD$3)&amp;""))</f>
        <v/>
      </c>
    </row>
    <row r="1805" spans="16:18" x14ac:dyDescent="0.3">
      <c r="P1805" s="22"/>
      <c r="Q1805">
        <v>1801</v>
      </c>
      <c r="R1805" t="str">
        <f>IF($C$3="Live Paste",IF($P1805="","",$P1805&amp;""),IF($AD$3="","",INDEX('Extraction History'!$A$3:$DT$9102,$Q1805,$AD$3)&amp;""))</f>
        <v/>
      </c>
    </row>
    <row r="1806" spans="16:18" x14ac:dyDescent="0.3">
      <c r="P1806" s="22"/>
      <c r="Q1806">
        <v>1802</v>
      </c>
      <c r="R1806" t="str">
        <f>IF($C$3="Live Paste",IF($P1806="","",$P1806&amp;""),IF($AD$3="","",INDEX('Extraction History'!$A$3:$DT$9102,$Q1806,$AD$3)&amp;""))</f>
        <v/>
      </c>
    </row>
    <row r="1807" spans="16:18" x14ac:dyDescent="0.3">
      <c r="P1807" s="22"/>
      <c r="Q1807">
        <v>1803</v>
      </c>
      <c r="R1807" t="str">
        <f>IF($C$3="Live Paste",IF($P1807="","",$P1807&amp;""),IF($AD$3="","",INDEX('Extraction History'!$A$3:$DT$9102,$Q1807,$AD$3)&amp;""))</f>
        <v/>
      </c>
    </row>
    <row r="1808" spans="16:18" x14ac:dyDescent="0.3">
      <c r="P1808" s="22"/>
      <c r="Q1808">
        <v>1804</v>
      </c>
      <c r="R1808" t="str">
        <f>IF($C$3="Live Paste",IF($P1808="","",$P1808&amp;""),IF($AD$3="","",INDEX('Extraction History'!$A$3:$DT$9102,$Q1808,$AD$3)&amp;""))</f>
        <v/>
      </c>
    </row>
    <row r="1809" spans="16:18" x14ac:dyDescent="0.3">
      <c r="P1809" s="22"/>
      <c r="Q1809">
        <v>1805</v>
      </c>
      <c r="R1809" t="str">
        <f>IF($C$3="Live Paste",IF($P1809="","",$P1809&amp;""),IF($AD$3="","",INDEX('Extraction History'!$A$3:$DT$9102,$Q1809,$AD$3)&amp;""))</f>
        <v/>
      </c>
    </row>
    <row r="1810" spans="16:18" x14ac:dyDescent="0.3">
      <c r="P1810" s="22"/>
      <c r="Q1810">
        <v>1806</v>
      </c>
      <c r="R1810" t="str">
        <f>IF($C$3="Live Paste",IF($P1810="","",$P1810&amp;""),IF($AD$3="","",INDEX('Extraction History'!$A$3:$DT$9102,$Q1810,$AD$3)&amp;""))</f>
        <v/>
      </c>
    </row>
    <row r="1811" spans="16:18" x14ac:dyDescent="0.3">
      <c r="P1811" s="22"/>
      <c r="Q1811">
        <v>1807</v>
      </c>
      <c r="R1811" t="str">
        <f>IF($C$3="Live Paste",IF($P1811="","",$P1811&amp;""),IF($AD$3="","",INDEX('Extraction History'!$A$3:$DT$9102,$Q1811,$AD$3)&amp;""))</f>
        <v/>
      </c>
    </row>
    <row r="1812" spans="16:18" x14ac:dyDescent="0.3">
      <c r="P1812" s="22"/>
      <c r="Q1812">
        <v>1808</v>
      </c>
      <c r="R1812" t="str">
        <f>IF($C$3="Live Paste",IF($P1812="","",$P1812&amp;""),IF($AD$3="","",INDEX('Extraction History'!$A$3:$DT$9102,$Q1812,$AD$3)&amp;""))</f>
        <v/>
      </c>
    </row>
    <row r="1813" spans="16:18" x14ac:dyDescent="0.3">
      <c r="P1813" s="22"/>
      <c r="Q1813">
        <v>1809</v>
      </c>
      <c r="R1813" t="str">
        <f>IF($C$3="Live Paste",IF($P1813="","",$P1813&amp;""),IF($AD$3="","",INDEX('Extraction History'!$A$3:$DT$9102,$Q1813,$AD$3)&amp;""))</f>
        <v/>
      </c>
    </row>
    <row r="1814" spans="16:18" x14ac:dyDescent="0.3">
      <c r="P1814" s="22"/>
      <c r="Q1814">
        <v>1810</v>
      </c>
      <c r="R1814" t="str">
        <f>IF($C$3="Live Paste",IF($P1814="","",$P1814&amp;""),IF($AD$3="","",INDEX('Extraction History'!$A$3:$DT$9102,$Q1814,$AD$3)&amp;""))</f>
        <v/>
      </c>
    </row>
    <row r="1815" spans="16:18" x14ac:dyDescent="0.3">
      <c r="P1815" s="22"/>
      <c r="Q1815">
        <v>1811</v>
      </c>
      <c r="R1815" t="str">
        <f>IF($C$3="Live Paste",IF($P1815="","",$P1815&amp;""),IF($AD$3="","",INDEX('Extraction History'!$A$3:$DT$9102,$Q1815,$AD$3)&amp;""))</f>
        <v/>
      </c>
    </row>
    <row r="1816" spans="16:18" x14ac:dyDescent="0.3">
      <c r="P1816" s="22"/>
      <c r="Q1816">
        <v>1812</v>
      </c>
      <c r="R1816" t="str">
        <f>IF($C$3="Live Paste",IF($P1816="","",$P1816&amp;""),IF($AD$3="","",INDEX('Extraction History'!$A$3:$DT$9102,$Q1816,$AD$3)&amp;""))</f>
        <v/>
      </c>
    </row>
    <row r="1817" spans="16:18" x14ac:dyDescent="0.3">
      <c r="P1817" s="22"/>
      <c r="Q1817">
        <v>1813</v>
      </c>
      <c r="R1817" t="str">
        <f>IF($C$3="Live Paste",IF($P1817="","",$P1817&amp;""),IF($AD$3="","",INDEX('Extraction History'!$A$3:$DT$9102,$Q1817,$AD$3)&amp;""))</f>
        <v/>
      </c>
    </row>
    <row r="1818" spans="16:18" x14ac:dyDescent="0.3">
      <c r="P1818" s="22"/>
      <c r="Q1818">
        <v>1814</v>
      </c>
      <c r="R1818" t="str">
        <f>IF($C$3="Live Paste",IF($P1818="","",$P1818&amp;""),IF($AD$3="","",INDEX('Extraction History'!$A$3:$DT$9102,$Q1818,$AD$3)&amp;""))</f>
        <v/>
      </c>
    </row>
    <row r="1819" spans="16:18" x14ac:dyDescent="0.3">
      <c r="P1819" s="22"/>
      <c r="Q1819">
        <v>1815</v>
      </c>
      <c r="R1819" t="str">
        <f>IF($C$3="Live Paste",IF($P1819="","",$P1819&amp;""),IF($AD$3="","",INDEX('Extraction History'!$A$3:$DT$9102,$Q1819,$AD$3)&amp;""))</f>
        <v/>
      </c>
    </row>
    <row r="1820" spans="16:18" x14ac:dyDescent="0.3">
      <c r="P1820" s="22"/>
      <c r="Q1820">
        <v>1816</v>
      </c>
      <c r="R1820" t="str">
        <f>IF($C$3="Live Paste",IF($P1820="","",$P1820&amp;""),IF($AD$3="","",INDEX('Extraction History'!$A$3:$DT$9102,$Q1820,$AD$3)&amp;""))</f>
        <v/>
      </c>
    </row>
    <row r="1821" spans="16:18" x14ac:dyDescent="0.3">
      <c r="P1821" s="22"/>
      <c r="Q1821">
        <v>1817</v>
      </c>
      <c r="R1821" t="str">
        <f>IF($C$3="Live Paste",IF($P1821="","",$P1821&amp;""),IF($AD$3="","",INDEX('Extraction History'!$A$3:$DT$9102,$Q1821,$AD$3)&amp;""))</f>
        <v/>
      </c>
    </row>
    <row r="1822" spans="16:18" x14ac:dyDescent="0.3">
      <c r="P1822" s="22"/>
      <c r="Q1822">
        <v>1818</v>
      </c>
      <c r="R1822" t="str">
        <f>IF($C$3="Live Paste",IF($P1822="","",$P1822&amp;""),IF($AD$3="","",INDEX('Extraction History'!$A$3:$DT$9102,$Q1822,$AD$3)&amp;""))</f>
        <v/>
      </c>
    </row>
    <row r="1823" spans="16:18" x14ac:dyDescent="0.3">
      <c r="P1823" s="22"/>
      <c r="Q1823">
        <v>1819</v>
      </c>
      <c r="R1823" t="str">
        <f>IF($C$3="Live Paste",IF($P1823="","",$P1823&amp;""),IF($AD$3="","",INDEX('Extraction History'!$A$3:$DT$9102,$Q1823,$AD$3)&amp;""))</f>
        <v/>
      </c>
    </row>
    <row r="1824" spans="16:18" x14ac:dyDescent="0.3">
      <c r="P1824" s="22"/>
      <c r="Q1824">
        <v>1820</v>
      </c>
      <c r="R1824" t="str">
        <f>IF($C$3="Live Paste",IF($P1824="","",$P1824&amp;""),IF($AD$3="","",INDEX('Extraction History'!$A$3:$DT$9102,$Q1824,$AD$3)&amp;""))</f>
        <v/>
      </c>
    </row>
    <row r="1825" spans="16:18" x14ac:dyDescent="0.3">
      <c r="P1825" s="22"/>
      <c r="Q1825">
        <v>1821</v>
      </c>
      <c r="R1825" t="str">
        <f>IF($C$3="Live Paste",IF($P1825="","",$P1825&amp;""),IF($AD$3="","",INDEX('Extraction History'!$A$3:$DT$9102,$Q1825,$AD$3)&amp;""))</f>
        <v/>
      </c>
    </row>
    <row r="1826" spans="16:18" x14ac:dyDescent="0.3">
      <c r="P1826" s="22"/>
      <c r="Q1826">
        <v>1822</v>
      </c>
      <c r="R1826" t="str">
        <f>IF($C$3="Live Paste",IF($P1826="","",$P1826&amp;""),IF($AD$3="","",INDEX('Extraction History'!$A$3:$DT$9102,$Q1826,$AD$3)&amp;""))</f>
        <v/>
      </c>
    </row>
    <row r="1827" spans="16:18" x14ac:dyDescent="0.3">
      <c r="P1827" s="22"/>
      <c r="Q1827">
        <v>1823</v>
      </c>
      <c r="R1827" t="str">
        <f>IF($C$3="Live Paste",IF($P1827="","",$P1827&amp;""),IF($AD$3="","",INDEX('Extraction History'!$A$3:$DT$9102,$Q1827,$AD$3)&amp;""))</f>
        <v/>
      </c>
    </row>
    <row r="1828" spans="16:18" x14ac:dyDescent="0.3">
      <c r="P1828" s="22"/>
      <c r="Q1828">
        <v>1824</v>
      </c>
      <c r="R1828" t="str">
        <f>IF($C$3="Live Paste",IF($P1828="","",$P1828&amp;""),IF($AD$3="","",INDEX('Extraction History'!$A$3:$DT$9102,$Q1828,$AD$3)&amp;""))</f>
        <v/>
      </c>
    </row>
    <row r="1829" spans="16:18" x14ac:dyDescent="0.3">
      <c r="P1829" s="22"/>
      <c r="Q1829">
        <v>1825</v>
      </c>
      <c r="R1829" t="str">
        <f>IF($C$3="Live Paste",IF($P1829="","",$P1829&amp;""),IF($AD$3="","",INDEX('Extraction History'!$A$3:$DT$9102,$Q1829,$AD$3)&amp;""))</f>
        <v/>
      </c>
    </row>
    <row r="1830" spans="16:18" x14ac:dyDescent="0.3">
      <c r="P1830" s="22"/>
      <c r="Q1830">
        <v>1826</v>
      </c>
      <c r="R1830" t="str">
        <f>IF($C$3="Live Paste",IF($P1830="","",$P1830&amp;""),IF($AD$3="","",INDEX('Extraction History'!$A$3:$DT$9102,$Q1830,$AD$3)&amp;""))</f>
        <v/>
      </c>
    </row>
    <row r="1831" spans="16:18" x14ac:dyDescent="0.3">
      <c r="P1831" s="22"/>
      <c r="Q1831">
        <v>1827</v>
      </c>
      <c r="R1831" t="str">
        <f>IF($C$3="Live Paste",IF($P1831="","",$P1831&amp;""),IF($AD$3="","",INDEX('Extraction History'!$A$3:$DT$9102,$Q1831,$AD$3)&amp;""))</f>
        <v/>
      </c>
    </row>
    <row r="1832" spans="16:18" x14ac:dyDescent="0.3">
      <c r="P1832" s="22"/>
      <c r="Q1832">
        <v>1828</v>
      </c>
      <c r="R1832" t="str">
        <f>IF($C$3="Live Paste",IF($P1832="","",$P1832&amp;""),IF($AD$3="","",INDEX('Extraction History'!$A$3:$DT$9102,$Q1832,$AD$3)&amp;""))</f>
        <v/>
      </c>
    </row>
    <row r="1833" spans="16:18" x14ac:dyDescent="0.3">
      <c r="P1833" s="22"/>
      <c r="Q1833">
        <v>1829</v>
      </c>
      <c r="R1833" t="str">
        <f>IF($C$3="Live Paste",IF($P1833="","",$P1833&amp;""),IF($AD$3="","",INDEX('Extraction History'!$A$3:$DT$9102,$Q1833,$AD$3)&amp;""))</f>
        <v/>
      </c>
    </row>
    <row r="1834" spans="16:18" x14ac:dyDescent="0.3">
      <c r="P1834" s="22"/>
      <c r="Q1834">
        <v>1830</v>
      </c>
      <c r="R1834" t="str">
        <f>IF($C$3="Live Paste",IF($P1834="","",$P1834&amp;""),IF($AD$3="","",INDEX('Extraction History'!$A$3:$DT$9102,$Q1834,$AD$3)&amp;""))</f>
        <v/>
      </c>
    </row>
    <row r="1835" spans="16:18" x14ac:dyDescent="0.3">
      <c r="P1835" s="22"/>
      <c r="Q1835">
        <v>1831</v>
      </c>
      <c r="R1835" t="str">
        <f>IF($C$3="Live Paste",IF($P1835="","",$P1835&amp;""),IF($AD$3="","",INDEX('Extraction History'!$A$3:$DT$9102,$Q1835,$AD$3)&amp;""))</f>
        <v/>
      </c>
    </row>
    <row r="1836" spans="16:18" x14ac:dyDescent="0.3">
      <c r="P1836" s="22"/>
      <c r="Q1836">
        <v>1832</v>
      </c>
      <c r="R1836" t="str">
        <f>IF($C$3="Live Paste",IF($P1836="","",$P1836&amp;""),IF($AD$3="","",INDEX('Extraction History'!$A$3:$DT$9102,$Q1836,$AD$3)&amp;""))</f>
        <v/>
      </c>
    </row>
    <row r="1837" spans="16:18" x14ac:dyDescent="0.3">
      <c r="P1837" s="22"/>
      <c r="Q1837">
        <v>1833</v>
      </c>
      <c r="R1837" t="str">
        <f>IF($C$3="Live Paste",IF($P1837="","",$P1837&amp;""),IF($AD$3="","",INDEX('Extraction History'!$A$3:$DT$9102,$Q1837,$AD$3)&amp;""))</f>
        <v/>
      </c>
    </row>
    <row r="1838" spans="16:18" x14ac:dyDescent="0.3">
      <c r="P1838" s="22"/>
      <c r="Q1838">
        <v>1834</v>
      </c>
      <c r="R1838" t="str">
        <f>IF($C$3="Live Paste",IF($P1838="","",$P1838&amp;""),IF($AD$3="","",INDEX('Extraction History'!$A$3:$DT$9102,$Q1838,$AD$3)&amp;""))</f>
        <v/>
      </c>
    </row>
    <row r="1839" spans="16:18" x14ac:dyDescent="0.3">
      <c r="P1839" s="22"/>
      <c r="Q1839">
        <v>1835</v>
      </c>
      <c r="R1839" t="str">
        <f>IF($C$3="Live Paste",IF($P1839="","",$P1839&amp;""),IF($AD$3="","",INDEX('Extraction History'!$A$3:$DT$9102,$Q1839,$AD$3)&amp;""))</f>
        <v/>
      </c>
    </row>
    <row r="1840" spans="16:18" x14ac:dyDescent="0.3">
      <c r="P1840" s="22"/>
      <c r="Q1840">
        <v>1836</v>
      </c>
      <c r="R1840" t="str">
        <f>IF($C$3="Live Paste",IF($P1840="","",$P1840&amp;""),IF($AD$3="","",INDEX('Extraction History'!$A$3:$DT$9102,$Q1840,$AD$3)&amp;""))</f>
        <v/>
      </c>
    </row>
    <row r="1841" spans="16:18" x14ac:dyDescent="0.3">
      <c r="P1841" s="22"/>
      <c r="Q1841">
        <v>1837</v>
      </c>
      <c r="R1841" t="str">
        <f>IF($C$3="Live Paste",IF($P1841="","",$P1841&amp;""),IF($AD$3="","",INDEX('Extraction History'!$A$3:$DT$9102,$Q1841,$AD$3)&amp;""))</f>
        <v/>
      </c>
    </row>
    <row r="1842" spans="16:18" x14ac:dyDescent="0.3">
      <c r="P1842" s="22"/>
      <c r="Q1842">
        <v>1838</v>
      </c>
      <c r="R1842" t="str">
        <f>IF($C$3="Live Paste",IF($P1842="","",$P1842&amp;""),IF($AD$3="","",INDEX('Extraction History'!$A$3:$DT$9102,$Q1842,$AD$3)&amp;""))</f>
        <v/>
      </c>
    </row>
    <row r="1843" spans="16:18" x14ac:dyDescent="0.3">
      <c r="P1843" s="22"/>
      <c r="Q1843">
        <v>1839</v>
      </c>
      <c r="R1843" t="str">
        <f>IF($C$3="Live Paste",IF($P1843="","",$P1843&amp;""),IF($AD$3="","",INDEX('Extraction History'!$A$3:$DT$9102,$Q1843,$AD$3)&amp;""))</f>
        <v/>
      </c>
    </row>
    <row r="1844" spans="16:18" x14ac:dyDescent="0.3">
      <c r="P1844" s="22"/>
      <c r="Q1844">
        <v>1840</v>
      </c>
      <c r="R1844" t="str">
        <f>IF($C$3="Live Paste",IF($P1844="","",$P1844&amp;""),IF($AD$3="","",INDEX('Extraction History'!$A$3:$DT$9102,$Q1844,$AD$3)&amp;""))</f>
        <v/>
      </c>
    </row>
    <row r="1845" spans="16:18" x14ac:dyDescent="0.3">
      <c r="P1845" s="22"/>
      <c r="Q1845">
        <v>1841</v>
      </c>
      <c r="R1845" t="str">
        <f>IF($C$3="Live Paste",IF($P1845="","",$P1845&amp;""),IF($AD$3="","",INDEX('Extraction History'!$A$3:$DT$9102,$Q1845,$AD$3)&amp;""))</f>
        <v/>
      </c>
    </row>
    <row r="1846" spans="16:18" x14ac:dyDescent="0.3">
      <c r="P1846" s="22"/>
      <c r="Q1846">
        <v>1842</v>
      </c>
      <c r="R1846" t="str">
        <f>IF($C$3="Live Paste",IF($P1846="","",$P1846&amp;""),IF($AD$3="","",INDEX('Extraction History'!$A$3:$DT$9102,$Q1846,$AD$3)&amp;""))</f>
        <v/>
      </c>
    </row>
    <row r="1847" spans="16:18" x14ac:dyDescent="0.3">
      <c r="P1847" s="22"/>
      <c r="Q1847">
        <v>1843</v>
      </c>
      <c r="R1847" t="str">
        <f>IF($C$3="Live Paste",IF($P1847="","",$P1847&amp;""),IF($AD$3="","",INDEX('Extraction History'!$A$3:$DT$9102,$Q1847,$AD$3)&amp;""))</f>
        <v/>
      </c>
    </row>
    <row r="1848" spans="16:18" x14ac:dyDescent="0.3">
      <c r="P1848" s="22"/>
      <c r="Q1848">
        <v>1844</v>
      </c>
      <c r="R1848" t="str">
        <f>IF($C$3="Live Paste",IF($P1848="","",$P1848&amp;""),IF($AD$3="","",INDEX('Extraction History'!$A$3:$DT$9102,$Q1848,$AD$3)&amp;""))</f>
        <v/>
      </c>
    </row>
    <row r="1849" spans="16:18" x14ac:dyDescent="0.3">
      <c r="P1849" s="22"/>
      <c r="Q1849">
        <v>1845</v>
      </c>
      <c r="R1849" t="str">
        <f>IF($C$3="Live Paste",IF($P1849="","",$P1849&amp;""),IF($AD$3="","",INDEX('Extraction History'!$A$3:$DT$9102,$Q1849,$AD$3)&amp;""))</f>
        <v/>
      </c>
    </row>
    <row r="1850" spans="16:18" x14ac:dyDescent="0.3">
      <c r="P1850" s="22"/>
      <c r="Q1850">
        <v>1846</v>
      </c>
      <c r="R1850" t="str">
        <f>IF($C$3="Live Paste",IF($P1850="","",$P1850&amp;""),IF($AD$3="","",INDEX('Extraction History'!$A$3:$DT$9102,$Q1850,$AD$3)&amp;""))</f>
        <v/>
      </c>
    </row>
    <row r="1851" spans="16:18" x14ac:dyDescent="0.3">
      <c r="P1851" s="22"/>
      <c r="Q1851">
        <v>1847</v>
      </c>
      <c r="R1851" t="str">
        <f>IF($C$3="Live Paste",IF($P1851="","",$P1851&amp;""),IF($AD$3="","",INDEX('Extraction History'!$A$3:$DT$9102,$Q1851,$AD$3)&amp;""))</f>
        <v/>
      </c>
    </row>
    <row r="1852" spans="16:18" x14ac:dyDescent="0.3">
      <c r="P1852" s="22"/>
      <c r="Q1852">
        <v>1848</v>
      </c>
      <c r="R1852" t="str">
        <f>IF($C$3="Live Paste",IF($P1852="","",$P1852&amp;""),IF($AD$3="","",INDEX('Extraction History'!$A$3:$DT$9102,$Q1852,$AD$3)&amp;""))</f>
        <v/>
      </c>
    </row>
    <row r="1853" spans="16:18" x14ac:dyDescent="0.3">
      <c r="P1853" s="22"/>
      <c r="Q1853">
        <v>1849</v>
      </c>
      <c r="R1853" t="str">
        <f>IF($C$3="Live Paste",IF($P1853="","",$P1853&amp;""),IF($AD$3="","",INDEX('Extraction History'!$A$3:$DT$9102,$Q1853,$AD$3)&amp;""))</f>
        <v/>
      </c>
    </row>
    <row r="1854" spans="16:18" x14ac:dyDescent="0.3">
      <c r="P1854" s="22"/>
      <c r="Q1854">
        <v>1850</v>
      </c>
      <c r="R1854" t="str">
        <f>IF($C$3="Live Paste",IF($P1854="","",$P1854&amp;""),IF($AD$3="","",INDEX('Extraction History'!$A$3:$DT$9102,$Q1854,$AD$3)&amp;""))</f>
        <v/>
      </c>
    </row>
    <row r="1855" spans="16:18" x14ac:dyDescent="0.3">
      <c r="P1855" s="22"/>
      <c r="Q1855">
        <v>1851</v>
      </c>
      <c r="R1855" t="str">
        <f>IF($C$3="Live Paste",IF($P1855="","",$P1855&amp;""),IF($AD$3="","",INDEX('Extraction History'!$A$3:$DT$9102,$Q1855,$AD$3)&amp;""))</f>
        <v/>
      </c>
    </row>
    <row r="1856" spans="16:18" x14ac:dyDescent="0.3">
      <c r="P1856" s="22"/>
      <c r="Q1856">
        <v>1852</v>
      </c>
      <c r="R1856" t="str">
        <f>IF($C$3="Live Paste",IF($P1856="","",$P1856&amp;""),IF($AD$3="","",INDEX('Extraction History'!$A$3:$DT$9102,$Q1856,$AD$3)&amp;""))</f>
        <v/>
      </c>
    </row>
    <row r="1857" spans="16:18" x14ac:dyDescent="0.3">
      <c r="P1857" s="22"/>
      <c r="Q1857">
        <v>1853</v>
      </c>
      <c r="R1857" t="str">
        <f>IF($C$3="Live Paste",IF($P1857="","",$P1857&amp;""),IF($AD$3="","",INDEX('Extraction History'!$A$3:$DT$9102,$Q1857,$AD$3)&amp;""))</f>
        <v/>
      </c>
    </row>
    <row r="1858" spans="16:18" x14ac:dyDescent="0.3">
      <c r="P1858" s="22"/>
      <c r="Q1858">
        <v>1854</v>
      </c>
      <c r="R1858" t="str">
        <f>IF($C$3="Live Paste",IF($P1858="","",$P1858&amp;""),IF($AD$3="","",INDEX('Extraction History'!$A$3:$DT$9102,$Q1858,$AD$3)&amp;""))</f>
        <v/>
      </c>
    </row>
    <row r="1859" spans="16:18" x14ac:dyDescent="0.3">
      <c r="P1859" s="22"/>
      <c r="Q1859">
        <v>1855</v>
      </c>
      <c r="R1859" t="str">
        <f>IF($C$3="Live Paste",IF($P1859="","",$P1859&amp;""),IF($AD$3="","",INDEX('Extraction History'!$A$3:$DT$9102,$Q1859,$AD$3)&amp;""))</f>
        <v/>
      </c>
    </row>
    <row r="1860" spans="16:18" x14ac:dyDescent="0.3">
      <c r="P1860" s="22"/>
      <c r="Q1860">
        <v>1856</v>
      </c>
      <c r="R1860" t="str">
        <f>IF($C$3="Live Paste",IF($P1860="","",$P1860&amp;""),IF($AD$3="","",INDEX('Extraction History'!$A$3:$DT$9102,$Q1860,$AD$3)&amp;""))</f>
        <v/>
      </c>
    </row>
    <row r="1861" spans="16:18" x14ac:dyDescent="0.3">
      <c r="P1861" s="22"/>
      <c r="Q1861">
        <v>1857</v>
      </c>
      <c r="R1861" t="str">
        <f>IF($C$3="Live Paste",IF($P1861="","",$P1861&amp;""),IF($AD$3="","",INDEX('Extraction History'!$A$3:$DT$9102,$Q1861,$AD$3)&amp;""))</f>
        <v/>
      </c>
    </row>
    <row r="1862" spans="16:18" x14ac:dyDescent="0.3">
      <c r="P1862" s="22"/>
      <c r="Q1862">
        <v>1858</v>
      </c>
      <c r="R1862" t="str">
        <f>IF($C$3="Live Paste",IF($P1862="","",$P1862&amp;""),IF($AD$3="","",INDEX('Extraction History'!$A$3:$DT$9102,$Q1862,$AD$3)&amp;""))</f>
        <v/>
      </c>
    </row>
    <row r="1863" spans="16:18" x14ac:dyDescent="0.3">
      <c r="P1863" s="22"/>
      <c r="Q1863">
        <v>1859</v>
      </c>
      <c r="R1863" t="str">
        <f>IF($C$3="Live Paste",IF($P1863="","",$P1863&amp;""),IF($AD$3="","",INDEX('Extraction History'!$A$3:$DT$9102,$Q1863,$AD$3)&amp;""))</f>
        <v/>
      </c>
    </row>
    <row r="1864" spans="16:18" x14ac:dyDescent="0.3">
      <c r="P1864" s="22"/>
      <c r="Q1864">
        <v>1860</v>
      </c>
      <c r="R1864" t="str">
        <f>IF($C$3="Live Paste",IF($P1864="","",$P1864&amp;""),IF($AD$3="","",INDEX('Extraction History'!$A$3:$DT$9102,$Q1864,$AD$3)&amp;""))</f>
        <v/>
      </c>
    </row>
    <row r="1865" spans="16:18" x14ac:dyDescent="0.3">
      <c r="P1865" s="22"/>
      <c r="Q1865">
        <v>1861</v>
      </c>
      <c r="R1865" t="str">
        <f>IF($C$3="Live Paste",IF($P1865="","",$P1865&amp;""),IF($AD$3="","",INDEX('Extraction History'!$A$3:$DT$9102,$Q1865,$AD$3)&amp;""))</f>
        <v/>
      </c>
    </row>
    <row r="1866" spans="16:18" x14ac:dyDescent="0.3">
      <c r="P1866" s="22"/>
      <c r="Q1866">
        <v>1862</v>
      </c>
      <c r="R1866" t="str">
        <f>IF($C$3="Live Paste",IF($P1866="","",$P1866&amp;""),IF($AD$3="","",INDEX('Extraction History'!$A$3:$DT$9102,$Q1866,$AD$3)&amp;""))</f>
        <v/>
      </c>
    </row>
    <row r="1867" spans="16:18" x14ac:dyDescent="0.3">
      <c r="P1867" s="22"/>
      <c r="Q1867">
        <v>1863</v>
      </c>
      <c r="R1867" t="str">
        <f>IF($C$3="Live Paste",IF($P1867="","",$P1867&amp;""),IF($AD$3="","",INDEX('Extraction History'!$A$3:$DT$9102,$Q1867,$AD$3)&amp;""))</f>
        <v/>
      </c>
    </row>
    <row r="1868" spans="16:18" x14ac:dyDescent="0.3">
      <c r="P1868" s="22"/>
      <c r="Q1868">
        <v>1864</v>
      </c>
      <c r="R1868" t="str">
        <f>IF($C$3="Live Paste",IF($P1868="","",$P1868&amp;""),IF($AD$3="","",INDEX('Extraction History'!$A$3:$DT$9102,$Q1868,$AD$3)&amp;""))</f>
        <v/>
      </c>
    </row>
    <row r="1869" spans="16:18" x14ac:dyDescent="0.3">
      <c r="P1869" s="22"/>
      <c r="Q1869">
        <v>1865</v>
      </c>
      <c r="R1869" t="str">
        <f>IF($C$3="Live Paste",IF($P1869="","",$P1869&amp;""),IF($AD$3="","",INDEX('Extraction History'!$A$3:$DT$9102,$Q1869,$AD$3)&amp;""))</f>
        <v/>
      </c>
    </row>
    <row r="1870" spans="16:18" x14ac:dyDescent="0.3">
      <c r="P1870" s="22"/>
      <c r="Q1870">
        <v>1866</v>
      </c>
      <c r="R1870" t="str">
        <f>IF($C$3="Live Paste",IF($P1870="","",$P1870&amp;""),IF($AD$3="","",INDEX('Extraction History'!$A$3:$DT$9102,$Q1870,$AD$3)&amp;""))</f>
        <v/>
      </c>
    </row>
    <row r="1871" spans="16:18" x14ac:dyDescent="0.3">
      <c r="P1871" s="22"/>
      <c r="Q1871">
        <v>1867</v>
      </c>
      <c r="R1871" t="str">
        <f>IF($C$3="Live Paste",IF($P1871="","",$P1871&amp;""),IF($AD$3="","",INDEX('Extraction History'!$A$3:$DT$9102,$Q1871,$AD$3)&amp;""))</f>
        <v/>
      </c>
    </row>
    <row r="1872" spans="16:18" x14ac:dyDescent="0.3">
      <c r="P1872" s="22"/>
      <c r="Q1872">
        <v>1868</v>
      </c>
      <c r="R1872" t="str">
        <f>IF($C$3="Live Paste",IF($P1872="","",$P1872&amp;""),IF($AD$3="","",INDEX('Extraction History'!$A$3:$DT$9102,$Q1872,$AD$3)&amp;""))</f>
        <v/>
      </c>
    </row>
    <row r="1873" spans="16:18" x14ac:dyDescent="0.3">
      <c r="P1873" s="22"/>
      <c r="Q1873">
        <v>1869</v>
      </c>
      <c r="R1873" t="str">
        <f>IF($C$3="Live Paste",IF($P1873="","",$P1873&amp;""),IF($AD$3="","",INDEX('Extraction History'!$A$3:$DT$9102,$Q1873,$AD$3)&amp;""))</f>
        <v/>
      </c>
    </row>
    <row r="1874" spans="16:18" x14ac:dyDescent="0.3">
      <c r="P1874" s="22"/>
      <c r="Q1874">
        <v>1870</v>
      </c>
      <c r="R1874" t="str">
        <f>IF($C$3="Live Paste",IF($P1874="","",$P1874&amp;""),IF($AD$3="","",INDEX('Extraction History'!$A$3:$DT$9102,$Q1874,$AD$3)&amp;""))</f>
        <v/>
      </c>
    </row>
    <row r="1875" spans="16:18" x14ac:dyDescent="0.3">
      <c r="P1875" s="22"/>
      <c r="Q1875">
        <v>1871</v>
      </c>
      <c r="R1875" t="str">
        <f>IF($C$3="Live Paste",IF($P1875="","",$P1875&amp;""),IF($AD$3="","",INDEX('Extraction History'!$A$3:$DT$9102,$Q1875,$AD$3)&amp;""))</f>
        <v/>
      </c>
    </row>
    <row r="1876" spans="16:18" x14ac:dyDescent="0.3">
      <c r="P1876" s="22"/>
      <c r="Q1876">
        <v>1872</v>
      </c>
      <c r="R1876" t="str">
        <f>IF($C$3="Live Paste",IF($P1876="","",$P1876&amp;""),IF($AD$3="","",INDEX('Extraction History'!$A$3:$DT$9102,$Q1876,$AD$3)&amp;""))</f>
        <v/>
      </c>
    </row>
    <row r="1877" spans="16:18" x14ac:dyDescent="0.3">
      <c r="P1877" s="22"/>
      <c r="Q1877">
        <v>1873</v>
      </c>
      <c r="R1877" t="str">
        <f>IF($C$3="Live Paste",IF($P1877="","",$P1877&amp;""),IF($AD$3="","",INDEX('Extraction History'!$A$3:$DT$9102,$Q1877,$AD$3)&amp;""))</f>
        <v/>
      </c>
    </row>
    <row r="1878" spans="16:18" x14ac:dyDescent="0.3">
      <c r="P1878" s="22"/>
      <c r="Q1878">
        <v>1874</v>
      </c>
      <c r="R1878" t="str">
        <f>IF($C$3="Live Paste",IF($P1878="","",$P1878&amp;""),IF($AD$3="","",INDEX('Extraction History'!$A$3:$DT$9102,$Q1878,$AD$3)&amp;""))</f>
        <v/>
      </c>
    </row>
    <row r="1879" spans="16:18" x14ac:dyDescent="0.3">
      <c r="P1879" s="22"/>
      <c r="Q1879">
        <v>1875</v>
      </c>
      <c r="R1879" t="str">
        <f>IF($C$3="Live Paste",IF($P1879="","",$P1879&amp;""),IF($AD$3="","",INDEX('Extraction History'!$A$3:$DT$9102,$Q1879,$AD$3)&amp;""))</f>
        <v/>
      </c>
    </row>
    <row r="1880" spans="16:18" x14ac:dyDescent="0.3">
      <c r="P1880" s="22"/>
      <c r="Q1880">
        <v>1876</v>
      </c>
      <c r="R1880" t="str">
        <f>IF($C$3="Live Paste",IF($P1880="","",$P1880&amp;""),IF($AD$3="","",INDEX('Extraction History'!$A$3:$DT$9102,$Q1880,$AD$3)&amp;""))</f>
        <v/>
      </c>
    </row>
    <row r="1881" spans="16:18" x14ac:dyDescent="0.3">
      <c r="P1881" s="22"/>
      <c r="Q1881">
        <v>1877</v>
      </c>
      <c r="R1881" t="str">
        <f>IF($C$3="Live Paste",IF($P1881="","",$P1881&amp;""),IF($AD$3="","",INDEX('Extraction History'!$A$3:$DT$9102,$Q1881,$AD$3)&amp;""))</f>
        <v/>
      </c>
    </row>
    <row r="1882" spans="16:18" x14ac:dyDescent="0.3">
      <c r="P1882" s="22"/>
      <c r="Q1882">
        <v>1878</v>
      </c>
      <c r="R1882" t="str">
        <f>IF($C$3="Live Paste",IF($P1882="","",$P1882&amp;""),IF($AD$3="","",INDEX('Extraction History'!$A$3:$DT$9102,$Q1882,$AD$3)&amp;""))</f>
        <v/>
      </c>
    </row>
    <row r="1883" spans="16:18" x14ac:dyDescent="0.3">
      <c r="P1883" s="22"/>
      <c r="Q1883">
        <v>1879</v>
      </c>
      <c r="R1883" t="str">
        <f>IF($C$3="Live Paste",IF($P1883="","",$P1883&amp;""),IF($AD$3="","",INDEX('Extraction History'!$A$3:$DT$9102,$Q1883,$AD$3)&amp;""))</f>
        <v/>
      </c>
    </row>
    <row r="1884" spans="16:18" x14ac:dyDescent="0.3">
      <c r="P1884" s="22"/>
      <c r="Q1884">
        <v>1880</v>
      </c>
      <c r="R1884" t="str">
        <f>IF($C$3="Live Paste",IF($P1884="","",$P1884&amp;""),IF($AD$3="","",INDEX('Extraction History'!$A$3:$DT$9102,$Q1884,$AD$3)&amp;""))</f>
        <v/>
      </c>
    </row>
    <row r="1885" spans="16:18" x14ac:dyDescent="0.3">
      <c r="P1885" s="22"/>
      <c r="Q1885">
        <v>1881</v>
      </c>
      <c r="R1885" t="str">
        <f>IF($C$3="Live Paste",IF($P1885="","",$P1885&amp;""),IF($AD$3="","",INDEX('Extraction History'!$A$3:$DT$9102,$Q1885,$AD$3)&amp;""))</f>
        <v/>
      </c>
    </row>
    <row r="1886" spans="16:18" x14ac:dyDescent="0.3">
      <c r="P1886" s="22"/>
      <c r="Q1886">
        <v>1882</v>
      </c>
      <c r="R1886" t="str">
        <f>IF($C$3="Live Paste",IF($P1886="","",$P1886&amp;""),IF($AD$3="","",INDEX('Extraction History'!$A$3:$DT$9102,$Q1886,$AD$3)&amp;""))</f>
        <v/>
      </c>
    </row>
    <row r="1887" spans="16:18" x14ac:dyDescent="0.3">
      <c r="P1887" s="22"/>
      <c r="Q1887">
        <v>1883</v>
      </c>
      <c r="R1887" t="str">
        <f>IF($C$3="Live Paste",IF($P1887="","",$P1887&amp;""),IF($AD$3="","",INDEX('Extraction History'!$A$3:$DT$9102,$Q1887,$AD$3)&amp;""))</f>
        <v/>
      </c>
    </row>
    <row r="1888" spans="16:18" x14ac:dyDescent="0.3">
      <c r="P1888" s="22"/>
      <c r="Q1888">
        <v>1884</v>
      </c>
      <c r="R1888" t="str">
        <f>IF($C$3="Live Paste",IF($P1888="","",$P1888&amp;""),IF($AD$3="","",INDEX('Extraction History'!$A$3:$DT$9102,$Q1888,$AD$3)&amp;""))</f>
        <v/>
      </c>
    </row>
    <row r="1889" spans="16:18" x14ac:dyDescent="0.3">
      <c r="P1889" s="22"/>
      <c r="Q1889">
        <v>1885</v>
      </c>
      <c r="R1889" t="str">
        <f>IF($C$3="Live Paste",IF($P1889="","",$P1889&amp;""),IF($AD$3="","",INDEX('Extraction History'!$A$3:$DT$9102,$Q1889,$AD$3)&amp;""))</f>
        <v/>
      </c>
    </row>
    <row r="1890" spans="16:18" x14ac:dyDescent="0.3">
      <c r="P1890" s="22"/>
      <c r="Q1890">
        <v>1886</v>
      </c>
      <c r="R1890" t="str">
        <f>IF($C$3="Live Paste",IF($P1890="","",$P1890&amp;""),IF($AD$3="","",INDEX('Extraction History'!$A$3:$DT$9102,$Q1890,$AD$3)&amp;""))</f>
        <v/>
      </c>
    </row>
    <row r="1891" spans="16:18" x14ac:dyDescent="0.3">
      <c r="P1891" s="22"/>
      <c r="Q1891">
        <v>1887</v>
      </c>
      <c r="R1891" t="str">
        <f>IF($C$3="Live Paste",IF($P1891="","",$P1891&amp;""),IF($AD$3="","",INDEX('Extraction History'!$A$3:$DT$9102,$Q1891,$AD$3)&amp;""))</f>
        <v/>
      </c>
    </row>
    <row r="1892" spans="16:18" x14ac:dyDescent="0.3">
      <c r="P1892" s="22"/>
      <c r="Q1892">
        <v>1888</v>
      </c>
      <c r="R1892" t="str">
        <f>IF($C$3="Live Paste",IF($P1892="","",$P1892&amp;""),IF($AD$3="","",INDEX('Extraction History'!$A$3:$DT$9102,$Q1892,$AD$3)&amp;""))</f>
        <v/>
      </c>
    </row>
    <row r="1893" spans="16:18" x14ac:dyDescent="0.3">
      <c r="P1893" s="22"/>
      <c r="Q1893">
        <v>1889</v>
      </c>
      <c r="R1893" t="str">
        <f>IF($C$3="Live Paste",IF($P1893="","",$P1893&amp;""),IF($AD$3="","",INDEX('Extraction History'!$A$3:$DT$9102,$Q1893,$AD$3)&amp;""))</f>
        <v/>
      </c>
    </row>
    <row r="1894" spans="16:18" x14ac:dyDescent="0.3">
      <c r="P1894" s="22"/>
      <c r="Q1894">
        <v>1890</v>
      </c>
      <c r="R1894" t="str">
        <f>IF($C$3="Live Paste",IF($P1894="","",$P1894&amp;""),IF($AD$3="","",INDEX('Extraction History'!$A$3:$DT$9102,$Q1894,$AD$3)&amp;""))</f>
        <v/>
      </c>
    </row>
    <row r="1895" spans="16:18" x14ac:dyDescent="0.3">
      <c r="P1895" s="22"/>
      <c r="Q1895">
        <v>1891</v>
      </c>
      <c r="R1895" t="str">
        <f>IF($C$3="Live Paste",IF($P1895="","",$P1895&amp;""),IF($AD$3="","",INDEX('Extraction History'!$A$3:$DT$9102,$Q1895,$AD$3)&amp;""))</f>
        <v/>
      </c>
    </row>
    <row r="1896" spans="16:18" x14ac:dyDescent="0.3">
      <c r="P1896" s="22"/>
      <c r="Q1896">
        <v>1892</v>
      </c>
      <c r="R1896" t="str">
        <f>IF($C$3="Live Paste",IF($P1896="","",$P1896&amp;""),IF($AD$3="","",INDEX('Extraction History'!$A$3:$DT$9102,$Q1896,$AD$3)&amp;""))</f>
        <v/>
      </c>
    </row>
    <row r="1897" spans="16:18" x14ac:dyDescent="0.3">
      <c r="P1897" s="22"/>
      <c r="Q1897">
        <v>1893</v>
      </c>
      <c r="R1897" t="str">
        <f>IF($C$3="Live Paste",IF($P1897="","",$P1897&amp;""),IF($AD$3="","",INDEX('Extraction History'!$A$3:$DT$9102,$Q1897,$AD$3)&amp;""))</f>
        <v/>
      </c>
    </row>
    <row r="1898" spans="16:18" x14ac:dyDescent="0.3">
      <c r="P1898" s="22"/>
      <c r="Q1898">
        <v>1894</v>
      </c>
      <c r="R1898" t="str">
        <f>IF($C$3="Live Paste",IF($P1898="","",$P1898&amp;""),IF($AD$3="","",INDEX('Extraction History'!$A$3:$DT$9102,$Q1898,$AD$3)&amp;""))</f>
        <v/>
      </c>
    </row>
    <row r="1899" spans="16:18" x14ac:dyDescent="0.3">
      <c r="P1899" s="22"/>
      <c r="Q1899">
        <v>1895</v>
      </c>
      <c r="R1899" t="str">
        <f>IF($C$3="Live Paste",IF($P1899="","",$P1899&amp;""),IF($AD$3="","",INDEX('Extraction History'!$A$3:$DT$9102,$Q1899,$AD$3)&amp;""))</f>
        <v/>
      </c>
    </row>
    <row r="1900" spans="16:18" x14ac:dyDescent="0.3">
      <c r="P1900" s="22"/>
      <c r="Q1900">
        <v>1896</v>
      </c>
      <c r="R1900" t="str">
        <f>IF($C$3="Live Paste",IF($P1900="","",$P1900&amp;""),IF($AD$3="","",INDEX('Extraction History'!$A$3:$DT$9102,$Q1900,$AD$3)&amp;""))</f>
        <v/>
      </c>
    </row>
    <row r="1901" spans="16:18" x14ac:dyDescent="0.3">
      <c r="P1901" s="22"/>
      <c r="Q1901">
        <v>1897</v>
      </c>
      <c r="R1901" t="str">
        <f>IF($C$3="Live Paste",IF($P1901="","",$P1901&amp;""),IF($AD$3="","",INDEX('Extraction History'!$A$3:$DT$9102,$Q1901,$AD$3)&amp;""))</f>
        <v/>
      </c>
    </row>
    <row r="1902" spans="16:18" x14ac:dyDescent="0.3">
      <c r="P1902" s="22"/>
      <c r="Q1902">
        <v>1898</v>
      </c>
      <c r="R1902" t="str">
        <f>IF($C$3="Live Paste",IF($P1902="","",$P1902&amp;""),IF($AD$3="","",INDEX('Extraction History'!$A$3:$DT$9102,$Q1902,$AD$3)&amp;""))</f>
        <v/>
      </c>
    </row>
    <row r="1903" spans="16:18" x14ac:dyDescent="0.3">
      <c r="P1903" s="22"/>
      <c r="Q1903">
        <v>1899</v>
      </c>
      <c r="R1903" t="str">
        <f>IF($C$3="Live Paste",IF($P1903="","",$P1903&amp;""),IF($AD$3="","",INDEX('Extraction History'!$A$3:$DT$9102,$Q1903,$AD$3)&amp;""))</f>
        <v/>
      </c>
    </row>
    <row r="1904" spans="16:18" x14ac:dyDescent="0.3">
      <c r="P1904" s="22"/>
      <c r="Q1904">
        <v>1900</v>
      </c>
      <c r="R1904" t="str">
        <f>IF($C$3="Live Paste",IF($P1904="","",$P1904&amp;""),IF($AD$3="","",INDEX('Extraction History'!$A$3:$DT$9102,$Q1904,$AD$3)&amp;""))</f>
        <v/>
      </c>
    </row>
    <row r="1905" spans="16:18" x14ac:dyDescent="0.3">
      <c r="P1905" s="22"/>
      <c r="Q1905">
        <v>1901</v>
      </c>
      <c r="R1905" t="str">
        <f>IF($C$3="Live Paste",IF($P1905="","",$P1905&amp;""),IF($AD$3="","",INDEX('Extraction History'!$A$3:$DT$9102,$Q1905,$AD$3)&amp;""))</f>
        <v/>
      </c>
    </row>
    <row r="1906" spans="16:18" x14ac:dyDescent="0.3">
      <c r="P1906" s="22"/>
      <c r="Q1906">
        <v>1902</v>
      </c>
      <c r="R1906" t="str">
        <f>IF($C$3="Live Paste",IF($P1906="","",$P1906&amp;""),IF($AD$3="","",INDEX('Extraction History'!$A$3:$DT$9102,$Q1906,$AD$3)&amp;""))</f>
        <v/>
      </c>
    </row>
    <row r="1907" spans="16:18" x14ac:dyDescent="0.3">
      <c r="P1907" s="22"/>
      <c r="Q1907">
        <v>1903</v>
      </c>
      <c r="R1907" t="str">
        <f>IF($C$3="Live Paste",IF($P1907="","",$P1907&amp;""),IF($AD$3="","",INDEX('Extraction History'!$A$3:$DT$9102,$Q1907,$AD$3)&amp;""))</f>
        <v/>
      </c>
    </row>
    <row r="1908" spans="16:18" x14ac:dyDescent="0.3">
      <c r="P1908" s="22"/>
      <c r="Q1908">
        <v>1904</v>
      </c>
      <c r="R1908" t="str">
        <f>IF($C$3="Live Paste",IF($P1908="","",$P1908&amp;""),IF($AD$3="","",INDEX('Extraction History'!$A$3:$DT$9102,$Q1908,$AD$3)&amp;""))</f>
        <v/>
      </c>
    </row>
    <row r="1909" spans="16:18" x14ac:dyDescent="0.3">
      <c r="P1909" s="22"/>
      <c r="Q1909">
        <v>1905</v>
      </c>
      <c r="R1909" t="str">
        <f>IF($C$3="Live Paste",IF($P1909="","",$P1909&amp;""),IF($AD$3="","",INDEX('Extraction History'!$A$3:$DT$9102,$Q1909,$AD$3)&amp;""))</f>
        <v/>
      </c>
    </row>
    <row r="1910" spans="16:18" x14ac:dyDescent="0.3">
      <c r="P1910" s="22"/>
      <c r="Q1910">
        <v>1906</v>
      </c>
      <c r="R1910" t="str">
        <f>IF($C$3="Live Paste",IF($P1910="","",$P1910&amp;""),IF($AD$3="","",INDEX('Extraction History'!$A$3:$DT$9102,$Q1910,$AD$3)&amp;""))</f>
        <v/>
      </c>
    </row>
    <row r="1911" spans="16:18" x14ac:dyDescent="0.3">
      <c r="P1911" s="22"/>
      <c r="Q1911">
        <v>1907</v>
      </c>
      <c r="R1911" t="str">
        <f>IF($C$3="Live Paste",IF($P1911="","",$P1911&amp;""),IF($AD$3="","",INDEX('Extraction History'!$A$3:$DT$9102,$Q1911,$AD$3)&amp;""))</f>
        <v/>
      </c>
    </row>
    <row r="1912" spans="16:18" x14ac:dyDescent="0.3">
      <c r="P1912" s="22"/>
      <c r="Q1912">
        <v>1908</v>
      </c>
      <c r="R1912" t="str">
        <f>IF($C$3="Live Paste",IF($P1912="","",$P1912&amp;""),IF($AD$3="","",INDEX('Extraction History'!$A$3:$DT$9102,$Q1912,$AD$3)&amp;""))</f>
        <v/>
      </c>
    </row>
    <row r="1913" spans="16:18" x14ac:dyDescent="0.3">
      <c r="P1913" s="22"/>
      <c r="Q1913">
        <v>1909</v>
      </c>
      <c r="R1913" t="str">
        <f>IF($C$3="Live Paste",IF($P1913="","",$P1913&amp;""),IF($AD$3="","",INDEX('Extraction History'!$A$3:$DT$9102,$Q1913,$AD$3)&amp;""))</f>
        <v/>
      </c>
    </row>
    <row r="1914" spans="16:18" x14ac:dyDescent="0.3">
      <c r="P1914" s="22"/>
      <c r="Q1914">
        <v>1910</v>
      </c>
      <c r="R1914" t="str">
        <f>IF($C$3="Live Paste",IF($P1914="","",$P1914&amp;""),IF($AD$3="","",INDEX('Extraction History'!$A$3:$DT$9102,$Q1914,$AD$3)&amp;""))</f>
        <v/>
      </c>
    </row>
    <row r="1915" spans="16:18" x14ac:dyDescent="0.3">
      <c r="P1915" s="22"/>
      <c r="Q1915">
        <v>1911</v>
      </c>
      <c r="R1915" t="str">
        <f>IF($C$3="Live Paste",IF($P1915="","",$P1915&amp;""),IF($AD$3="","",INDEX('Extraction History'!$A$3:$DT$9102,$Q1915,$AD$3)&amp;""))</f>
        <v/>
      </c>
    </row>
    <row r="1916" spans="16:18" x14ac:dyDescent="0.3">
      <c r="P1916" s="22"/>
      <c r="Q1916">
        <v>1912</v>
      </c>
      <c r="R1916" t="str">
        <f>IF($C$3="Live Paste",IF($P1916="","",$P1916&amp;""),IF($AD$3="","",INDEX('Extraction History'!$A$3:$DT$9102,$Q1916,$AD$3)&amp;""))</f>
        <v/>
      </c>
    </row>
    <row r="1917" spans="16:18" x14ac:dyDescent="0.3">
      <c r="P1917" s="22"/>
      <c r="Q1917">
        <v>1913</v>
      </c>
      <c r="R1917" t="str">
        <f>IF($C$3="Live Paste",IF($P1917="","",$P1917&amp;""),IF($AD$3="","",INDEX('Extraction History'!$A$3:$DT$9102,$Q1917,$AD$3)&amp;""))</f>
        <v/>
      </c>
    </row>
    <row r="1918" spans="16:18" x14ac:dyDescent="0.3">
      <c r="P1918" s="22"/>
      <c r="Q1918">
        <v>1914</v>
      </c>
      <c r="R1918" t="str">
        <f>IF($C$3="Live Paste",IF($P1918="","",$P1918&amp;""),IF($AD$3="","",INDEX('Extraction History'!$A$3:$DT$9102,$Q1918,$AD$3)&amp;""))</f>
        <v/>
      </c>
    </row>
    <row r="1919" spans="16:18" x14ac:dyDescent="0.3">
      <c r="P1919" s="22"/>
      <c r="Q1919">
        <v>1915</v>
      </c>
      <c r="R1919" t="str">
        <f>IF($C$3="Live Paste",IF($P1919="","",$P1919&amp;""),IF($AD$3="","",INDEX('Extraction History'!$A$3:$DT$9102,$Q1919,$AD$3)&amp;""))</f>
        <v/>
      </c>
    </row>
    <row r="1920" spans="16:18" x14ac:dyDescent="0.3">
      <c r="P1920" s="22"/>
      <c r="Q1920">
        <v>1916</v>
      </c>
      <c r="R1920" t="str">
        <f>IF($C$3="Live Paste",IF($P1920="","",$P1920&amp;""),IF($AD$3="","",INDEX('Extraction History'!$A$3:$DT$9102,$Q1920,$AD$3)&amp;""))</f>
        <v/>
      </c>
    </row>
    <row r="1921" spans="16:18" x14ac:dyDescent="0.3">
      <c r="P1921" s="22"/>
      <c r="Q1921">
        <v>1917</v>
      </c>
      <c r="R1921" t="str">
        <f>IF($C$3="Live Paste",IF($P1921="","",$P1921&amp;""),IF($AD$3="","",INDEX('Extraction History'!$A$3:$DT$9102,$Q1921,$AD$3)&amp;""))</f>
        <v/>
      </c>
    </row>
    <row r="1922" spans="16:18" x14ac:dyDescent="0.3">
      <c r="P1922" s="22"/>
      <c r="Q1922">
        <v>1918</v>
      </c>
      <c r="R1922" t="str">
        <f>IF($C$3="Live Paste",IF($P1922="","",$P1922&amp;""),IF($AD$3="","",INDEX('Extraction History'!$A$3:$DT$9102,$Q1922,$AD$3)&amp;""))</f>
        <v/>
      </c>
    </row>
    <row r="1923" spans="16:18" x14ac:dyDescent="0.3">
      <c r="P1923" s="22"/>
      <c r="Q1923">
        <v>1919</v>
      </c>
      <c r="R1923" t="str">
        <f>IF($C$3="Live Paste",IF($P1923="","",$P1923&amp;""),IF($AD$3="","",INDEX('Extraction History'!$A$3:$DT$9102,$Q1923,$AD$3)&amp;""))</f>
        <v/>
      </c>
    </row>
    <row r="1924" spans="16:18" x14ac:dyDescent="0.3">
      <c r="P1924" s="22"/>
      <c r="Q1924">
        <v>1920</v>
      </c>
      <c r="R1924" t="str">
        <f>IF($C$3="Live Paste",IF($P1924="","",$P1924&amp;""),IF($AD$3="","",INDEX('Extraction History'!$A$3:$DT$9102,$Q1924,$AD$3)&amp;""))</f>
        <v/>
      </c>
    </row>
    <row r="1925" spans="16:18" x14ac:dyDescent="0.3">
      <c r="P1925" s="22"/>
      <c r="Q1925">
        <v>1921</v>
      </c>
      <c r="R1925" t="str">
        <f>IF($C$3="Live Paste",IF($P1925="","",$P1925&amp;""),IF($AD$3="","",INDEX('Extraction History'!$A$3:$DT$9102,$Q1925,$AD$3)&amp;""))</f>
        <v/>
      </c>
    </row>
    <row r="1926" spans="16:18" x14ac:dyDescent="0.3">
      <c r="P1926" s="22"/>
      <c r="Q1926">
        <v>1922</v>
      </c>
      <c r="R1926" t="str">
        <f>IF($C$3="Live Paste",IF($P1926="","",$P1926&amp;""),IF($AD$3="","",INDEX('Extraction History'!$A$3:$DT$9102,$Q1926,$AD$3)&amp;""))</f>
        <v/>
      </c>
    </row>
    <row r="1927" spans="16:18" x14ac:dyDescent="0.3">
      <c r="P1927" s="22"/>
      <c r="Q1927">
        <v>1923</v>
      </c>
      <c r="R1927" t="str">
        <f>IF($C$3="Live Paste",IF($P1927="","",$P1927&amp;""),IF($AD$3="","",INDEX('Extraction History'!$A$3:$DT$9102,$Q1927,$AD$3)&amp;""))</f>
        <v/>
      </c>
    </row>
    <row r="1928" spans="16:18" x14ac:dyDescent="0.3">
      <c r="P1928" s="22"/>
      <c r="Q1928">
        <v>1924</v>
      </c>
      <c r="R1928" t="str">
        <f>IF($C$3="Live Paste",IF($P1928="","",$P1928&amp;""),IF($AD$3="","",INDEX('Extraction History'!$A$3:$DT$9102,$Q1928,$AD$3)&amp;""))</f>
        <v/>
      </c>
    </row>
    <row r="1929" spans="16:18" x14ac:dyDescent="0.3">
      <c r="P1929" s="22"/>
      <c r="Q1929">
        <v>1925</v>
      </c>
      <c r="R1929" t="str">
        <f>IF($C$3="Live Paste",IF($P1929="","",$P1929&amp;""),IF($AD$3="","",INDEX('Extraction History'!$A$3:$DT$9102,$Q1929,$AD$3)&amp;""))</f>
        <v/>
      </c>
    </row>
    <row r="1930" spans="16:18" x14ac:dyDescent="0.3">
      <c r="P1930" s="22"/>
      <c r="Q1930">
        <v>1926</v>
      </c>
      <c r="R1930" t="str">
        <f>IF($C$3="Live Paste",IF($P1930="","",$P1930&amp;""),IF($AD$3="","",INDEX('Extraction History'!$A$3:$DT$9102,$Q1930,$AD$3)&amp;""))</f>
        <v/>
      </c>
    </row>
    <row r="1931" spans="16:18" x14ac:dyDescent="0.3">
      <c r="P1931" s="22"/>
      <c r="Q1931">
        <v>1927</v>
      </c>
      <c r="R1931" t="str">
        <f>IF($C$3="Live Paste",IF($P1931="","",$P1931&amp;""),IF($AD$3="","",INDEX('Extraction History'!$A$3:$DT$9102,$Q1931,$AD$3)&amp;""))</f>
        <v/>
      </c>
    </row>
    <row r="1932" spans="16:18" x14ac:dyDescent="0.3">
      <c r="P1932" s="22"/>
      <c r="Q1932">
        <v>1928</v>
      </c>
      <c r="R1932" t="str">
        <f>IF($C$3="Live Paste",IF($P1932="","",$P1932&amp;""),IF($AD$3="","",INDEX('Extraction History'!$A$3:$DT$9102,$Q1932,$AD$3)&amp;""))</f>
        <v/>
      </c>
    </row>
    <row r="1933" spans="16:18" x14ac:dyDescent="0.3">
      <c r="P1933" s="22"/>
      <c r="Q1933">
        <v>1929</v>
      </c>
      <c r="R1933" t="str">
        <f>IF($C$3="Live Paste",IF($P1933="","",$P1933&amp;""),IF($AD$3="","",INDEX('Extraction History'!$A$3:$DT$9102,$Q1933,$AD$3)&amp;""))</f>
        <v/>
      </c>
    </row>
    <row r="1934" spans="16:18" x14ac:dyDescent="0.3">
      <c r="P1934" s="22"/>
      <c r="Q1934">
        <v>1930</v>
      </c>
      <c r="R1934" t="str">
        <f>IF($C$3="Live Paste",IF($P1934="","",$P1934&amp;""),IF($AD$3="","",INDEX('Extraction History'!$A$3:$DT$9102,$Q1934,$AD$3)&amp;""))</f>
        <v/>
      </c>
    </row>
    <row r="1935" spans="16:18" x14ac:dyDescent="0.3">
      <c r="P1935" s="22"/>
      <c r="Q1935">
        <v>1931</v>
      </c>
      <c r="R1935" t="str">
        <f>IF($C$3="Live Paste",IF($P1935="","",$P1935&amp;""),IF($AD$3="","",INDEX('Extraction History'!$A$3:$DT$9102,$Q1935,$AD$3)&amp;""))</f>
        <v/>
      </c>
    </row>
    <row r="1936" spans="16:18" x14ac:dyDescent="0.3">
      <c r="P1936" s="22"/>
      <c r="Q1936">
        <v>1932</v>
      </c>
      <c r="R1936" t="str">
        <f>IF($C$3="Live Paste",IF($P1936="","",$P1936&amp;""),IF($AD$3="","",INDEX('Extraction History'!$A$3:$DT$9102,$Q1936,$AD$3)&amp;""))</f>
        <v/>
      </c>
    </row>
    <row r="1937" spans="16:18" x14ac:dyDescent="0.3">
      <c r="P1937" s="22"/>
      <c r="Q1937">
        <v>1933</v>
      </c>
      <c r="R1937" t="str">
        <f>IF($C$3="Live Paste",IF($P1937="","",$P1937&amp;""),IF($AD$3="","",INDEX('Extraction History'!$A$3:$DT$9102,$Q1937,$AD$3)&amp;""))</f>
        <v/>
      </c>
    </row>
    <row r="1938" spans="16:18" x14ac:dyDescent="0.3">
      <c r="P1938" s="22"/>
      <c r="Q1938">
        <v>1934</v>
      </c>
      <c r="R1938" t="str">
        <f>IF($C$3="Live Paste",IF($P1938="","",$P1938&amp;""),IF($AD$3="","",INDEX('Extraction History'!$A$3:$DT$9102,$Q1938,$AD$3)&amp;""))</f>
        <v/>
      </c>
    </row>
    <row r="1939" spans="16:18" x14ac:dyDescent="0.3">
      <c r="P1939" s="22"/>
      <c r="Q1939">
        <v>1935</v>
      </c>
      <c r="R1939" t="str">
        <f>IF($C$3="Live Paste",IF($P1939="","",$P1939&amp;""),IF($AD$3="","",INDEX('Extraction History'!$A$3:$DT$9102,$Q1939,$AD$3)&amp;""))</f>
        <v/>
      </c>
    </row>
    <row r="1940" spans="16:18" x14ac:dyDescent="0.3">
      <c r="P1940" s="22"/>
      <c r="Q1940">
        <v>1936</v>
      </c>
      <c r="R1940" t="str">
        <f>IF($C$3="Live Paste",IF($P1940="","",$P1940&amp;""),IF($AD$3="","",INDEX('Extraction History'!$A$3:$DT$9102,$Q1940,$AD$3)&amp;""))</f>
        <v/>
      </c>
    </row>
    <row r="1941" spans="16:18" x14ac:dyDescent="0.3">
      <c r="P1941" s="22"/>
      <c r="Q1941">
        <v>1937</v>
      </c>
      <c r="R1941" t="str">
        <f>IF($C$3="Live Paste",IF($P1941="","",$P1941&amp;""),IF($AD$3="","",INDEX('Extraction History'!$A$3:$DT$9102,$Q1941,$AD$3)&amp;""))</f>
        <v/>
      </c>
    </row>
    <row r="1942" spans="16:18" x14ac:dyDescent="0.3">
      <c r="P1942" s="22"/>
      <c r="Q1942">
        <v>1938</v>
      </c>
      <c r="R1942" t="str">
        <f>IF($C$3="Live Paste",IF($P1942="","",$P1942&amp;""),IF($AD$3="","",INDEX('Extraction History'!$A$3:$DT$9102,$Q1942,$AD$3)&amp;""))</f>
        <v/>
      </c>
    </row>
    <row r="1943" spans="16:18" x14ac:dyDescent="0.3">
      <c r="P1943" s="22"/>
      <c r="Q1943">
        <v>1939</v>
      </c>
      <c r="R1943" t="str">
        <f>IF($C$3="Live Paste",IF($P1943="","",$P1943&amp;""),IF($AD$3="","",INDEX('Extraction History'!$A$3:$DT$9102,$Q1943,$AD$3)&amp;""))</f>
        <v/>
      </c>
    </row>
    <row r="1944" spans="16:18" x14ac:dyDescent="0.3">
      <c r="P1944" s="22"/>
      <c r="Q1944">
        <v>1940</v>
      </c>
      <c r="R1944" t="str">
        <f>IF($C$3="Live Paste",IF($P1944="","",$P1944&amp;""),IF($AD$3="","",INDEX('Extraction History'!$A$3:$DT$9102,$Q1944,$AD$3)&amp;""))</f>
        <v/>
      </c>
    </row>
    <row r="1945" spans="16:18" x14ac:dyDescent="0.3">
      <c r="P1945" s="22"/>
      <c r="Q1945">
        <v>1941</v>
      </c>
      <c r="R1945" t="str">
        <f>IF($C$3="Live Paste",IF($P1945="","",$P1945&amp;""),IF($AD$3="","",INDEX('Extraction History'!$A$3:$DT$9102,$Q1945,$AD$3)&amp;""))</f>
        <v/>
      </c>
    </row>
    <row r="1946" spans="16:18" x14ac:dyDescent="0.3">
      <c r="P1946" s="22"/>
      <c r="Q1946">
        <v>1942</v>
      </c>
      <c r="R1946" t="str">
        <f>IF($C$3="Live Paste",IF($P1946="","",$P1946&amp;""),IF($AD$3="","",INDEX('Extraction History'!$A$3:$DT$9102,$Q1946,$AD$3)&amp;""))</f>
        <v/>
      </c>
    </row>
    <row r="1947" spans="16:18" x14ac:dyDescent="0.3">
      <c r="P1947" s="22"/>
      <c r="Q1947">
        <v>1943</v>
      </c>
      <c r="R1947" t="str">
        <f>IF($C$3="Live Paste",IF($P1947="","",$P1947&amp;""),IF($AD$3="","",INDEX('Extraction History'!$A$3:$DT$9102,$Q1947,$AD$3)&amp;""))</f>
        <v/>
      </c>
    </row>
    <row r="1948" spans="16:18" x14ac:dyDescent="0.3">
      <c r="P1948" s="22"/>
      <c r="Q1948">
        <v>1944</v>
      </c>
      <c r="R1948" t="str">
        <f>IF($C$3="Live Paste",IF($P1948="","",$P1948&amp;""),IF($AD$3="","",INDEX('Extraction History'!$A$3:$DT$9102,$Q1948,$AD$3)&amp;""))</f>
        <v/>
      </c>
    </row>
    <row r="1949" spans="16:18" x14ac:dyDescent="0.3">
      <c r="P1949" s="22"/>
      <c r="Q1949">
        <v>1945</v>
      </c>
      <c r="R1949" t="str">
        <f>IF($C$3="Live Paste",IF($P1949="","",$P1949&amp;""),IF($AD$3="","",INDEX('Extraction History'!$A$3:$DT$9102,$Q1949,$AD$3)&amp;""))</f>
        <v/>
      </c>
    </row>
    <row r="1950" spans="16:18" x14ac:dyDescent="0.3">
      <c r="P1950" s="22"/>
      <c r="Q1950">
        <v>1946</v>
      </c>
      <c r="R1950" t="str">
        <f>IF($C$3="Live Paste",IF($P1950="","",$P1950&amp;""),IF($AD$3="","",INDEX('Extraction History'!$A$3:$DT$9102,$Q1950,$AD$3)&amp;""))</f>
        <v/>
      </c>
    </row>
    <row r="1951" spans="16:18" x14ac:dyDescent="0.3">
      <c r="P1951" s="22"/>
      <c r="Q1951">
        <v>1947</v>
      </c>
      <c r="R1951" t="str">
        <f>IF($C$3="Live Paste",IF($P1951="","",$P1951&amp;""),IF($AD$3="","",INDEX('Extraction History'!$A$3:$DT$9102,$Q1951,$AD$3)&amp;""))</f>
        <v/>
      </c>
    </row>
    <row r="1952" spans="16:18" x14ac:dyDescent="0.3">
      <c r="P1952" s="22"/>
      <c r="Q1952">
        <v>1948</v>
      </c>
      <c r="R1952" t="str">
        <f>IF($C$3="Live Paste",IF($P1952="","",$P1952&amp;""),IF($AD$3="","",INDEX('Extraction History'!$A$3:$DT$9102,$Q1952,$AD$3)&amp;""))</f>
        <v/>
      </c>
    </row>
    <row r="1953" spans="16:18" x14ac:dyDescent="0.3">
      <c r="P1953" s="22"/>
      <c r="Q1953">
        <v>1949</v>
      </c>
      <c r="R1953" t="str">
        <f>IF($C$3="Live Paste",IF($P1953="","",$P1953&amp;""),IF($AD$3="","",INDEX('Extraction History'!$A$3:$DT$9102,$Q1953,$AD$3)&amp;""))</f>
        <v/>
      </c>
    </row>
    <row r="1954" spans="16:18" x14ac:dyDescent="0.3">
      <c r="P1954" s="22"/>
      <c r="Q1954">
        <v>1950</v>
      </c>
      <c r="R1954" t="str">
        <f>IF($C$3="Live Paste",IF($P1954="","",$P1954&amp;""),IF($AD$3="","",INDEX('Extraction History'!$A$3:$DT$9102,$Q1954,$AD$3)&amp;""))</f>
        <v/>
      </c>
    </row>
    <row r="1955" spans="16:18" x14ac:dyDescent="0.3">
      <c r="P1955" s="22"/>
      <c r="Q1955">
        <v>1951</v>
      </c>
      <c r="R1955" t="str">
        <f>IF($C$3="Live Paste",IF($P1955="","",$P1955&amp;""),IF($AD$3="","",INDEX('Extraction History'!$A$3:$DT$9102,$Q1955,$AD$3)&amp;""))</f>
        <v/>
      </c>
    </row>
    <row r="1956" spans="16:18" x14ac:dyDescent="0.3">
      <c r="P1956" s="22"/>
      <c r="Q1956">
        <v>1952</v>
      </c>
      <c r="R1956" t="str">
        <f>IF($C$3="Live Paste",IF($P1956="","",$P1956&amp;""),IF($AD$3="","",INDEX('Extraction History'!$A$3:$DT$9102,$Q1956,$AD$3)&amp;""))</f>
        <v/>
      </c>
    </row>
    <row r="1957" spans="16:18" x14ac:dyDescent="0.3">
      <c r="P1957" s="22"/>
      <c r="Q1957">
        <v>1953</v>
      </c>
      <c r="R1957" t="str">
        <f>IF($C$3="Live Paste",IF($P1957="","",$P1957&amp;""),IF($AD$3="","",INDEX('Extraction History'!$A$3:$DT$9102,$Q1957,$AD$3)&amp;""))</f>
        <v/>
      </c>
    </row>
    <row r="1958" spans="16:18" x14ac:dyDescent="0.3">
      <c r="P1958" s="22"/>
      <c r="Q1958">
        <v>1954</v>
      </c>
      <c r="R1958" t="str">
        <f>IF($C$3="Live Paste",IF($P1958="","",$P1958&amp;""),IF($AD$3="","",INDEX('Extraction History'!$A$3:$DT$9102,$Q1958,$AD$3)&amp;""))</f>
        <v/>
      </c>
    </row>
    <row r="1959" spans="16:18" x14ac:dyDescent="0.3">
      <c r="P1959" s="22"/>
      <c r="Q1959">
        <v>1955</v>
      </c>
      <c r="R1959" t="str">
        <f>IF($C$3="Live Paste",IF($P1959="","",$P1959&amp;""),IF($AD$3="","",INDEX('Extraction History'!$A$3:$DT$9102,$Q1959,$AD$3)&amp;""))</f>
        <v/>
      </c>
    </row>
    <row r="1960" spans="16:18" x14ac:dyDescent="0.3">
      <c r="P1960" s="22"/>
      <c r="Q1960">
        <v>1956</v>
      </c>
      <c r="R1960" t="str">
        <f>IF($C$3="Live Paste",IF($P1960="","",$P1960&amp;""),IF($AD$3="","",INDEX('Extraction History'!$A$3:$DT$9102,$Q1960,$AD$3)&amp;""))</f>
        <v/>
      </c>
    </row>
    <row r="1961" spans="16:18" x14ac:dyDescent="0.3">
      <c r="P1961" s="22"/>
      <c r="Q1961">
        <v>1957</v>
      </c>
      <c r="R1961" t="str">
        <f>IF($C$3="Live Paste",IF($P1961="","",$P1961&amp;""),IF($AD$3="","",INDEX('Extraction History'!$A$3:$DT$9102,$Q1961,$AD$3)&amp;""))</f>
        <v/>
      </c>
    </row>
    <row r="1962" spans="16:18" x14ac:dyDescent="0.3">
      <c r="P1962" s="22"/>
      <c r="Q1962">
        <v>1958</v>
      </c>
      <c r="R1962" t="str">
        <f>IF($C$3="Live Paste",IF($P1962="","",$P1962&amp;""),IF($AD$3="","",INDEX('Extraction History'!$A$3:$DT$9102,$Q1962,$AD$3)&amp;""))</f>
        <v/>
      </c>
    </row>
    <row r="1963" spans="16:18" x14ac:dyDescent="0.3">
      <c r="P1963" s="22"/>
      <c r="Q1963">
        <v>1959</v>
      </c>
      <c r="R1963" t="str">
        <f>IF($C$3="Live Paste",IF($P1963="","",$P1963&amp;""),IF($AD$3="","",INDEX('Extraction History'!$A$3:$DT$9102,$Q1963,$AD$3)&amp;""))</f>
        <v/>
      </c>
    </row>
    <row r="1964" spans="16:18" x14ac:dyDescent="0.3">
      <c r="P1964" s="22"/>
      <c r="Q1964">
        <v>1960</v>
      </c>
      <c r="R1964" t="str">
        <f>IF($C$3="Live Paste",IF($P1964="","",$P1964&amp;""),IF($AD$3="","",INDEX('Extraction History'!$A$3:$DT$9102,$Q1964,$AD$3)&amp;""))</f>
        <v/>
      </c>
    </row>
    <row r="1965" spans="16:18" x14ac:dyDescent="0.3">
      <c r="P1965" s="22"/>
      <c r="Q1965">
        <v>1961</v>
      </c>
      <c r="R1965" t="str">
        <f>IF($C$3="Live Paste",IF($P1965="","",$P1965&amp;""),IF($AD$3="","",INDEX('Extraction History'!$A$3:$DT$9102,$Q1965,$AD$3)&amp;""))</f>
        <v/>
      </c>
    </row>
    <row r="1966" spans="16:18" x14ac:dyDescent="0.3">
      <c r="P1966" s="22"/>
      <c r="Q1966">
        <v>1962</v>
      </c>
      <c r="R1966" t="str">
        <f>IF($C$3="Live Paste",IF($P1966="","",$P1966&amp;""),IF($AD$3="","",INDEX('Extraction History'!$A$3:$DT$9102,$Q1966,$AD$3)&amp;""))</f>
        <v/>
      </c>
    </row>
    <row r="1967" spans="16:18" x14ac:dyDescent="0.3">
      <c r="P1967" s="22"/>
      <c r="Q1967">
        <v>1963</v>
      </c>
      <c r="R1967" t="str">
        <f>IF($C$3="Live Paste",IF($P1967="","",$P1967&amp;""),IF($AD$3="","",INDEX('Extraction History'!$A$3:$DT$9102,$Q1967,$AD$3)&amp;""))</f>
        <v/>
      </c>
    </row>
    <row r="1968" spans="16:18" x14ac:dyDescent="0.3">
      <c r="P1968" s="22"/>
      <c r="Q1968">
        <v>1964</v>
      </c>
      <c r="R1968" t="str">
        <f>IF($C$3="Live Paste",IF($P1968="","",$P1968&amp;""),IF($AD$3="","",INDEX('Extraction History'!$A$3:$DT$9102,$Q1968,$AD$3)&amp;""))</f>
        <v/>
      </c>
    </row>
    <row r="1969" spans="16:18" x14ac:dyDescent="0.3">
      <c r="P1969" s="22"/>
      <c r="Q1969">
        <v>1965</v>
      </c>
      <c r="R1969" t="str">
        <f>IF($C$3="Live Paste",IF($P1969="","",$P1969&amp;""),IF($AD$3="","",INDEX('Extraction History'!$A$3:$DT$9102,$Q1969,$AD$3)&amp;""))</f>
        <v/>
      </c>
    </row>
    <row r="1970" spans="16:18" x14ac:dyDescent="0.3">
      <c r="P1970" s="22"/>
      <c r="Q1970">
        <v>1966</v>
      </c>
      <c r="R1970" t="str">
        <f>IF($C$3="Live Paste",IF($P1970="","",$P1970&amp;""),IF($AD$3="","",INDEX('Extraction History'!$A$3:$DT$9102,$Q1970,$AD$3)&amp;""))</f>
        <v/>
      </c>
    </row>
    <row r="1971" spans="16:18" x14ac:dyDescent="0.3">
      <c r="P1971" s="22"/>
      <c r="Q1971">
        <v>1967</v>
      </c>
      <c r="R1971" t="str">
        <f>IF($C$3="Live Paste",IF($P1971="","",$P1971&amp;""),IF($AD$3="","",INDEX('Extraction History'!$A$3:$DT$9102,$Q1971,$AD$3)&amp;""))</f>
        <v/>
      </c>
    </row>
    <row r="1972" spans="16:18" x14ac:dyDescent="0.3">
      <c r="P1972" s="22"/>
      <c r="Q1972">
        <v>1968</v>
      </c>
      <c r="R1972" t="str">
        <f>IF($C$3="Live Paste",IF($P1972="","",$P1972&amp;""),IF($AD$3="","",INDEX('Extraction History'!$A$3:$DT$9102,$Q1972,$AD$3)&amp;""))</f>
        <v/>
      </c>
    </row>
    <row r="1973" spans="16:18" x14ac:dyDescent="0.3">
      <c r="P1973" s="22"/>
      <c r="Q1973">
        <v>1969</v>
      </c>
      <c r="R1973" t="str">
        <f>IF($C$3="Live Paste",IF($P1973="","",$P1973&amp;""),IF($AD$3="","",INDEX('Extraction History'!$A$3:$DT$9102,$Q1973,$AD$3)&amp;""))</f>
        <v/>
      </c>
    </row>
    <row r="1974" spans="16:18" x14ac:dyDescent="0.3">
      <c r="P1974" s="22"/>
      <c r="Q1974">
        <v>1970</v>
      </c>
      <c r="R1974" t="str">
        <f>IF($C$3="Live Paste",IF($P1974="","",$P1974&amp;""),IF($AD$3="","",INDEX('Extraction History'!$A$3:$DT$9102,$Q1974,$AD$3)&amp;""))</f>
        <v/>
      </c>
    </row>
    <row r="1975" spans="16:18" x14ac:dyDescent="0.3">
      <c r="P1975" s="22"/>
      <c r="Q1975">
        <v>1971</v>
      </c>
      <c r="R1975" t="str">
        <f>IF($C$3="Live Paste",IF($P1975="","",$P1975&amp;""),IF($AD$3="","",INDEX('Extraction History'!$A$3:$DT$9102,$Q1975,$AD$3)&amp;""))</f>
        <v/>
      </c>
    </row>
    <row r="1976" spans="16:18" x14ac:dyDescent="0.3">
      <c r="P1976" s="22"/>
      <c r="Q1976">
        <v>1972</v>
      </c>
      <c r="R1976" t="str">
        <f>IF($C$3="Live Paste",IF($P1976="","",$P1976&amp;""),IF($AD$3="","",INDEX('Extraction History'!$A$3:$DT$9102,$Q1976,$AD$3)&amp;""))</f>
        <v/>
      </c>
    </row>
    <row r="1977" spans="16:18" x14ac:dyDescent="0.3">
      <c r="P1977" s="22"/>
      <c r="Q1977">
        <v>1973</v>
      </c>
      <c r="R1977" t="str">
        <f>IF($C$3="Live Paste",IF($P1977="","",$P1977&amp;""),IF($AD$3="","",INDEX('Extraction History'!$A$3:$DT$9102,$Q1977,$AD$3)&amp;""))</f>
        <v/>
      </c>
    </row>
    <row r="1978" spans="16:18" x14ac:dyDescent="0.3">
      <c r="P1978" s="22"/>
      <c r="Q1978">
        <v>1974</v>
      </c>
      <c r="R1978" t="str">
        <f>IF($C$3="Live Paste",IF($P1978="","",$P1978&amp;""),IF($AD$3="","",INDEX('Extraction History'!$A$3:$DT$9102,$Q1978,$AD$3)&amp;""))</f>
        <v/>
      </c>
    </row>
    <row r="1979" spans="16:18" x14ac:dyDescent="0.3">
      <c r="P1979" s="22"/>
      <c r="Q1979">
        <v>1975</v>
      </c>
      <c r="R1979" t="str">
        <f>IF($C$3="Live Paste",IF($P1979="","",$P1979&amp;""),IF($AD$3="","",INDEX('Extraction History'!$A$3:$DT$9102,$Q1979,$AD$3)&amp;""))</f>
        <v/>
      </c>
    </row>
    <row r="1980" spans="16:18" x14ac:dyDescent="0.3">
      <c r="P1980" s="22"/>
      <c r="Q1980">
        <v>1976</v>
      </c>
      <c r="R1980" t="str">
        <f>IF($C$3="Live Paste",IF($P1980="","",$P1980&amp;""),IF($AD$3="","",INDEX('Extraction History'!$A$3:$DT$9102,$Q1980,$AD$3)&amp;""))</f>
        <v/>
      </c>
    </row>
    <row r="1981" spans="16:18" x14ac:dyDescent="0.3">
      <c r="P1981" s="22"/>
      <c r="Q1981">
        <v>1977</v>
      </c>
      <c r="R1981" t="str">
        <f>IF($C$3="Live Paste",IF($P1981="","",$P1981&amp;""),IF($AD$3="","",INDEX('Extraction History'!$A$3:$DT$9102,$Q1981,$AD$3)&amp;""))</f>
        <v/>
      </c>
    </row>
    <row r="1982" spans="16:18" x14ac:dyDescent="0.3">
      <c r="P1982" s="22"/>
      <c r="Q1982">
        <v>1978</v>
      </c>
      <c r="R1982" t="str">
        <f>IF($C$3="Live Paste",IF($P1982="","",$P1982&amp;""),IF($AD$3="","",INDEX('Extraction History'!$A$3:$DT$9102,$Q1982,$AD$3)&amp;""))</f>
        <v/>
      </c>
    </row>
    <row r="1983" spans="16:18" x14ac:dyDescent="0.3">
      <c r="P1983" s="22"/>
      <c r="Q1983">
        <v>1979</v>
      </c>
      <c r="R1983" t="str">
        <f>IF($C$3="Live Paste",IF($P1983="","",$P1983&amp;""),IF($AD$3="","",INDEX('Extraction History'!$A$3:$DT$9102,$Q1983,$AD$3)&amp;""))</f>
        <v/>
      </c>
    </row>
    <row r="1984" spans="16:18" x14ac:dyDescent="0.3">
      <c r="P1984" s="22"/>
      <c r="Q1984">
        <v>1980</v>
      </c>
      <c r="R1984" t="str">
        <f>IF($C$3="Live Paste",IF($P1984="","",$P1984&amp;""),IF($AD$3="","",INDEX('Extraction History'!$A$3:$DT$9102,$Q1984,$AD$3)&amp;""))</f>
        <v/>
      </c>
    </row>
    <row r="1985" spans="16:18" x14ac:dyDescent="0.3">
      <c r="P1985" s="22"/>
      <c r="Q1985">
        <v>1981</v>
      </c>
      <c r="R1985" t="str">
        <f>IF($C$3="Live Paste",IF($P1985="","",$P1985&amp;""),IF($AD$3="","",INDEX('Extraction History'!$A$3:$DT$9102,$Q1985,$AD$3)&amp;""))</f>
        <v/>
      </c>
    </row>
    <row r="1986" spans="16:18" x14ac:dyDescent="0.3">
      <c r="P1986" s="22"/>
      <c r="Q1986">
        <v>1982</v>
      </c>
      <c r="R1986" t="str">
        <f>IF($C$3="Live Paste",IF($P1986="","",$P1986&amp;""),IF($AD$3="","",INDEX('Extraction History'!$A$3:$DT$9102,$Q1986,$AD$3)&amp;""))</f>
        <v/>
      </c>
    </row>
    <row r="1987" spans="16:18" x14ac:dyDescent="0.3">
      <c r="P1987" s="22"/>
      <c r="Q1987">
        <v>1983</v>
      </c>
      <c r="R1987" t="str">
        <f>IF($C$3="Live Paste",IF($P1987="","",$P1987&amp;""),IF($AD$3="","",INDEX('Extraction History'!$A$3:$DT$9102,$Q1987,$AD$3)&amp;""))</f>
        <v/>
      </c>
    </row>
    <row r="1988" spans="16:18" x14ac:dyDescent="0.3">
      <c r="P1988" s="22"/>
      <c r="Q1988">
        <v>1984</v>
      </c>
      <c r="R1988" t="str">
        <f>IF($C$3="Live Paste",IF($P1988="","",$P1988&amp;""),IF($AD$3="","",INDEX('Extraction History'!$A$3:$DT$9102,$Q1988,$AD$3)&amp;""))</f>
        <v/>
      </c>
    </row>
    <row r="1989" spans="16:18" x14ac:dyDescent="0.3">
      <c r="P1989" s="22"/>
      <c r="Q1989">
        <v>1985</v>
      </c>
      <c r="R1989" t="str">
        <f>IF($C$3="Live Paste",IF($P1989="","",$P1989&amp;""),IF($AD$3="","",INDEX('Extraction History'!$A$3:$DT$9102,$Q1989,$AD$3)&amp;""))</f>
        <v/>
      </c>
    </row>
    <row r="1990" spans="16:18" x14ac:dyDescent="0.3">
      <c r="P1990" s="22"/>
      <c r="Q1990">
        <v>1986</v>
      </c>
      <c r="R1990" t="str">
        <f>IF($C$3="Live Paste",IF($P1990="","",$P1990&amp;""),IF($AD$3="","",INDEX('Extraction History'!$A$3:$DT$9102,$Q1990,$AD$3)&amp;""))</f>
        <v/>
      </c>
    </row>
    <row r="1991" spans="16:18" x14ac:dyDescent="0.3">
      <c r="P1991" s="22"/>
      <c r="Q1991">
        <v>1987</v>
      </c>
      <c r="R1991" t="str">
        <f>IF($C$3="Live Paste",IF($P1991="","",$P1991&amp;""),IF($AD$3="","",INDEX('Extraction History'!$A$3:$DT$9102,$Q1991,$AD$3)&amp;""))</f>
        <v/>
      </c>
    </row>
    <row r="1992" spans="16:18" x14ac:dyDescent="0.3">
      <c r="P1992" s="22"/>
      <c r="Q1992">
        <v>1988</v>
      </c>
      <c r="R1992" t="str">
        <f>IF($C$3="Live Paste",IF($P1992="","",$P1992&amp;""),IF($AD$3="","",INDEX('Extraction History'!$A$3:$DT$9102,$Q1992,$AD$3)&amp;""))</f>
        <v/>
      </c>
    </row>
    <row r="1993" spans="16:18" x14ac:dyDescent="0.3">
      <c r="P1993" s="22"/>
      <c r="Q1993">
        <v>1989</v>
      </c>
      <c r="R1993" t="str">
        <f>IF($C$3="Live Paste",IF($P1993="","",$P1993&amp;""),IF($AD$3="","",INDEX('Extraction History'!$A$3:$DT$9102,$Q1993,$AD$3)&amp;""))</f>
        <v/>
      </c>
    </row>
    <row r="1994" spans="16:18" x14ac:dyDescent="0.3">
      <c r="P1994" s="22"/>
      <c r="Q1994">
        <v>1990</v>
      </c>
      <c r="R1994" t="str">
        <f>IF($C$3="Live Paste",IF($P1994="","",$P1994&amp;""),IF($AD$3="","",INDEX('Extraction History'!$A$3:$DT$9102,$Q1994,$AD$3)&amp;""))</f>
        <v/>
      </c>
    </row>
    <row r="1995" spans="16:18" x14ac:dyDescent="0.3">
      <c r="P1995" s="22"/>
      <c r="Q1995">
        <v>1991</v>
      </c>
      <c r="R1995" t="str">
        <f>IF($C$3="Live Paste",IF($P1995="","",$P1995&amp;""),IF($AD$3="","",INDEX('Extraction History'!$A$3:$DT$9102,$Q1995,$AD$3)&amp;""))</f>
        <v/>
      </c>
    </row>
    <row r="1996" spans="16:18" x14ac:dyDescent="0.3">
      <c r="P1996" s="22"/>
      <c r="Q1996">
        <v>1992</v>
      </c>
      <c r="R1996" t="str">
        <f>IF($C$3="Live Paste",IF($P1996="","",$P1996&amp;""),IF($AD$3="","",INDEX('Extraction History'!$A$3:$DT$9102,$Q1996,$AD$3)&amp;""))</f>
        <v/>
      </c>
    </row>
    <row r="1997" spans="16:18" x14ac:dyDescent="0.3">
      <c r="P1997" s="22"/>
      <c r="Q1997">
        <v>1993</v>
      </c>
      <c r="R1997" t="str">
        <f>IF($C$3="Live Paste",IF($P1997="","",$P1997&amp;""),IF($AD$3="","",INDEX('Extraction History'!$A$3:$DT$9102,$Q1997,$AD$3)&amp;""))</f>
        <v/>
      </c>
    </row>
    <row r="1998" spans="16:18" x14ac:dyDescent="0.3">
      <c r="P1998" s="22"/>
      <c r="Q1998">
        <v>1994</v>
      </c>
      <c r="R1998" t="str">
        <f>IF($C$3="Live Paste",IF($P1998="","",$P1998&amp;""),IF($AD$3="","",INDEX('Extraction History'!$A$3:$DT$9102,$Q1998,$AD$3)&amp;""))</f>
        <v/>
      </c>
    </row>
    <row r="1999" spans="16:18" x14ac:dyDescent="0.3">
      <c r="P1999" s="22"/>
      <c r="Q1999">
        <v>1995</v>
      </c>
      <c r="R1999" t="str">
        <f>IF($C$3="Live Paste",IF($P1999="","",$P1999&amp;""),IF($AD$3="","",INDEX('Extraction History'!$A$3:$DT$9102,$Q1999,$AD$3)&amp;""))</f>
        <v/>
      </c>
    </row>
    <row r="2000" spans="16:18" x14ac:dyDescent="0.3">
      <c r="P2000" s="22"/>
      <c r="Q2000">
        <v>1996</v>
      </c>
      <c r="R2000" t="str">
        <f>IF($C$3="Live Paste",IF($P2000="","",$P2000&amp;""),IF($AD$3="","",INDEX('Extraction History'!$A$3:$DT$9102,$Q2000,$AD$3)&amp;""))</f>
        <v/>
      </c>
    </row>
    <row r="2001" spans="16:18" x14ac:dyDescent="0.3">
      <c r="P2001" s="22"/>
      <c r="Q2001">
        <v>1997</v>
      </c>
      <c r="R2001" t="str">
        <f>IF($C$3="Live Paste",IF($P2001="","",$P2001&amp;""),IF($AD$3="","",INDEX('Extraction History'!$A$3:$DT$9102,$Q2001,$AD$3)&amp;""))</f>
        <v/>
      </c>
    </row>
    <row r="2002" spans="16:18" x14ac:dyDescent="0.3">
      <c r="P2002" s="22"/>
      <c r="Q2002">
        <v>1998</v>
      </c>
      <c r="R2002" t="str">
        <f>IF($C$3="Live Paste",IF($P2002="","",$P2002&amp;""),IF($AD$3="","",INDEX('Extraction History'!$A$3:$DT$9102,$Q2002,$AD$3)&amp;""))</f>
        <v/>
      </c>
    </row>
    <row r="2003" spans="16:18" x14ac:dyDescent="0.3">
      <c r="P2003" s="22"/>
      <c r="Q2003">
        <v>1999</v>
      </c>
      <c r="R2003" t="str">
        <f>IF($C$3="Live Paste",IF($P2003="","",$P2003&amp;""),IF($AD$3="","",INDEX('Extraction History'!$A$3:$DT$9102,$Q2003,$AD$3)&amp;""))</f>
        <v/>
      </c>
    </row>
    <row r="2004" spans="16:18" x14ac:dyDescent="0.3">
      <c r="P2004" s="22"/>
      <c r="Q2004">
        <v>2000</v>
      </c>
      <c r="R2004" t="str">
        <f>IF($C$3="Live Paste",IF($P2004="","",$P2004&amp;""),IF($AD$3="","",INDEX('Extraction History'!$A$3:$DT$9102,$Q2004,$AD$3)&amp;""))</f>
        <v/>
      </c>
    </row>
    <row r="2005" spans="16:18" x14ac:dyDescent="0.3">
      <c r="P2005" s="22"/>
      <c r="Q2005">
        <v>2001</v>
      </c>
      <c r="R2005" t="str">
        <f>IF($C$3="Live Paste",IF($P2005="","",$P2005&amp;""),IF($AD$3="","",INDEX('Extraction History'!$A$3:$DT$9102,$Q2005,$AD$3)&amp;""))</f>
        <v/>
      </c>
    </row>
    <row r="2006" spans="16:18" x14ac:dyDescent="0.3">
      <c r="P2006" s="22"/>
      <c r="Q2006">
        <v>2002</v>
      </c>
      <c r="R2006" t="str">
        <f>IF($C$3="Live Paste",IF($P2006="","",$P2006&amp;""),IF($AD$3="","",INDEX('Extraction History'!$A$3:$DT$9102,$Q2006,$AD$3)&amp;""))</f>
        <v/>
      </c>
    </row>
    <row r="2007" spans="16:18" x14ac:dyDescent="0.3">
      <c r="P2007" s="22"/>
      <c r="Q2007">
        <v>2003</v>
      </c>
      <c r="R2007" t="str">
        <f>IF($C$3="Live Paste",IF($P2007="","",$P2007&amp;""),IF($AD$3="","",INDEX('Extraction History'!$A$3:$DT$9102,$Q2007,$AD$3)&amp;""))</f>
        <v/>
      </c>
    </row>
    <row r="2008" spans="16:18" x14ac:dyDescent="0.3">
      <c r="P2008" s="22"/>
      <c r="Q2008">
        <v>2004</v>
      </c>
      <c r="R2008" t="str">
        <f>IF($C$3="Live Paste",IF($P2008="","",$P2008&amp;""),IF($AD$3="","",INDEX('Extraction History'!$A$3:$DT$9102,$Q2008,$AD$3)&amp;""))</f>
        <v/>
      </c>
    </row>
    <row r="2009" spans="16:18" x14ac:dyDescent="0.3">
      <c r="P2009" s="22"/>
      <c r="Q2009">
        <v>2005</v>
      </c>
      <c r="R2009" t="str">
        <f>IF($C$3="Live Paste",IF($P2009="","",$P2009&amp;""),IF($AD$3="","",INDEX('Extraction History'!$A$3:$DT$9102,$Q2009,$AD$3)&amp;""))</f>
        <v/>
      </c>
    </row>
    <row r="2010" spans="16:18" x14ac:dyDescent="0.3">
      <c r="P2010" s="22"/>
      <c r="Q2010">
        <v>2006</v>
      </c>
      <c r="R2010" t="str">
        <f>IF($C$3="Live Paste",IF($P2010="","",$P2010&amp;""),IF($AD$3="","",INDEX('Extraction History'!$A$3:$DT$9102,$Q2010,$AD$3)&amp;""))</f>
        <v/>
      </c>
    </row>
    <row r="2011" spans="16:18" x14ac:dyDescent="0.3">
      <c r="P2011" s="22"/>
      <c r="Q2011">
        <v>2007</v>
      </c>
      <c r="R2011" t="str">
        <f>IF($C$3="Live Paste",IF($P2011="","",$P2011&amp;""),IF($AD$3="","",INDEX('Extraction History'!$A$3:$DT$9102,$Q2011,$AD$3)&amp;""))</f>
        <v/>
      </c>
    </row>
    <row r="2012" spans="16:18" x14ac:dyDescent="0.3">
      <c r="P2012" s="22"/>
      <c r="Q2012">
        <v>2008</v>
      </c>
      <c r="R2012" t="str">
        <f>IF($C$3="Live Paste",IF($P2012="","",$P2012&amp;""),IF($AD$3="","",INDEX('Extraction History'!$A$3:$DT$9102,$Q2012,$AD$3)&amp;""))</f>
        <v/>
      </c>
    </row>
    <row r="2013" spans="16:18" x14ac:dyDescent="0.3">
      <c r="P2013" s="22"/>
      <c r="Q2013">
        <v>2009</v>
      </c>
      <c r="R2013" t="str">
        <f>IF($C$3="Live Paste",IF($P2013="","",$P2013&amp;""),IF($AD$3="","",INDEX('Extraction History'!$A$3:$DT$9102,$Q2013,$AD$3)&amp;""))</f>
        <v/>
      </c>
    </row>
    <row r="2014" spans="16:18" x14ac:dyDescent="0.3">
      <c r="P2014" s="22"/>
      <c r="Q2014">
        <v>2010</v>
      </c>
      <c r="R2014" t="str">
        <f>IF($C$3="Live Paste",IF($P2014="","",$P2014&amp;""),IF($AD$3="","",INDEX('Extraction History'!$A$3:$DT$9102,$Q2014,$AD$3)&amp;""))</f>
        <v/>
      </c>
    </row>
    <row r="2015" spans="16:18" x14ac:dyDescent="0.3">
      <c r="P2015" s="22"/>
      <c r="Q2015">
        <v>2011</v>
      </c>
      <c r="R2015" t="str">
        <f>IF($C$3="Live Paste",IF($P2015="","",$P2015&amp;""),IF($AD$3="","",INDEX('Extraction History'!$A$3:$DT$9102,$Q2015,$AD$3)&amp;""))</f>
        <v/>
      </c>
    </row>
    <row r="2016" spans="16:18" x14ac:dyDescent="0.3">
      <c r="P2016" s="22"/>
      <c r="Q2016">
        <v>2012</v>
      </c>
      <c r="R2016" t="str">
        <f>IF($C$3="Live Paste",IF($P2016="","",$P2016&amp;""),IF($AD$3="","",INDEX('Extraction History'!$A$3:$DT$9102,$Q2016,$AD$3)&amp;""))</f>
        <v/>
      </c>
    </row>
    <row r="2017" spans="16:18" x14ac:dyDescent="0.3">
      <c r="P2017" s="22"/>
      <c r="Q2017">
        <v>2013</v>
      </c>
      <c r="R2017" t="str">
        <f>IF($C$3="Live Paste",IF($P2017="","",$P2017&amp;""),IF($AD$3="","",INDEX('Extraction History'!$A$3:$DT$9102,$Q2017,$AD$3)&amp;""))</f>
        <v/>
      </c>
    </row>
    <row r="2018" spans="16:18" x14ac:dyDescent="0.3">
      <c r="P2018" s="22"/>
      <c r="Q2018">
        <v>2014</v>
      </c>
      <c r="R2018" t="str">
        <f>IF($C$3="Live Paste",IF($P2018="","",$P2018&amp;""),IF($AD$3="","",INDEX('Extraction History'!$A$3:$DT$9102,$Q2018,$AD$3)&amp;""))</f>
        <v/>
      </c>
    </row>
    <row r="2019" spans="16:18" x14ac:dyDescent="0.3">
      <c r="P2019" s="22"/>
      <c r="Q2019">
        <v>2015</v>
      </c>
      <c r="R2019" t="str">
        <f>IF($C$3="Live Paste",IF($P2019="","",$P2019&amp;""),IF($AD$3="","",INDEX('Extraction History'!$A$3:$DT$9102,$Q2019,$AD$3)&amp;""))</f>
        <v/>
      </c>
    </row>
    <row r="2020" spans="16:18" x14ac:dyDescent="0.3">
      <c r="P2020" s="22"/>
      <c r="Q2020">
        <v>2016</v>
      </c>
      <c r="R2020" t="str">
        <f>IF($C$3="Live Paste",IF($P2020="","",$P2020&amp;""),IF($AD$3="","",INDEX('Extraction History'!$A$3:$DT$9102,$Q2020,$AD$3)&amp;""))</f>
        <v/>
      </c>
    </row>
    <row r="2021" spans="16:18" x14ac:dyDescent="0.3">
      <c r="P2021" s="22"/>
      <c r="Q2021">
        <v>2017</v>
      </c>
      <c r="R2021" t="str">
        <f>IF($C$3="Live Paste",IF($P2021="","",$P2021&amp;""),IF($AD$3="","",INDEX('Extraction History'!$A$3:$DT$9102,$Q2021,$AD$3)&amp;""))</f>
        <v/>
      </c>
    </row>
    <row r="2022" spans="16:18" x14ac:dyDescent="0.3">
      <c r="P2022" s="22"/>
      <c r="Q2022">
        <v>2018</v>
      </c>
      <c r="R2022" t="str">
        <f>IF($C$3="Live Paste",IF($P2022="","",$P2022&amp;""),IF($AD$3="","",INDEX('Extraction History'!$A$3:$DT$9102,$Q2022,$AD$3)&amp;""))</f>
        <v/>
      </c>
    </row>
    <row r="2023" spans="16:18" x14ac:dyDescent="0.3">
      <c r="P2023" s="22"/>
      <c r="Q2023">
        <v>2019</v>
      </c>
      <c r="R2023" t="str">
        <f>IF($C$3="Live Paste",IF($P2023="","",$P2023&amp;""),IF($AD$3="","",INDEX('Extraction History'!$A$3:$DT$9102,$Q2023,$AD$3)&amp;""))</f>
        <v/>
      </c>
    </row>
    <row r="2024" spans="16:18" x14ac:dyDescent="0.3">
      <c r="P2024" s="22"/>
      <c r="Q2024">
        <v>2020</v>
      </c>
      <c r="R2024" t="str">
        <f>IF($C$3="Live Paste",IF($P2024="","",$P2024&amp;""),IF($AD$3="","",INDEX('Extraction History'!$A$3:$DT$9102,$Q2024,$AD$3)&amp;""))</f>
        <v/>
      </c>
    </row>
    <row r="2025" spans="16:18" x14ac:dyDescent="0.3">
      <c r="P2025" s="22"/>
      <c r="Q2025">
        <v>2021</v>
      </c>
      <c r="R2025" t="str">
        <f>IF($C$3="Live Paste",IF($P2025="","",$P2025&amp;""),IF($AD$3="","",INDEX('Extraction History'!$A$3:$DT$9102,$Q2025,$AD$3)&amp;""))</f>
        <v/>
      </c>
    </row>
    <row r="2026" spans="16:18" x14ac:dyDescent="0.3">
      <c r="P2026" s="22"/>
      <c r="Q2026">
        <v>2022</v>
      </c>
      <c r="R2026" t="str">
        <f>IF($C$3="Live Paste",IF($P2026="","",$P2026&amp;""),IF($AD$3="","",INDEX('Extraction History'!$A$3:$DT$9102,$Q2026,$AD$3)&amp;""))</f>
        <v/>
      </c>
    </row>
    <row r="2027" spans="16:18" x14ac:dyDescent="0.3">
      <c r="P2027" s="22"/>
      <c r="Q2027">
        <v>2023</v>
      </c>
      <c r="R2027" t="str">
        <f>IF($C$3="Live Paste",IF($P2027="","",$P2027&amp;""),IF($AD$3="","",INDEX('Extraction History'!$A$3:$DT$9102,$Q2027,$AD$3)&amp;""))</f>
        <v/>
      </c>
    </row>
    <row r="2028" spans="16:18" x14ac:dyDescent="0.3">
      <c r="P2028" s="22"/>
      <c r="Q2028">
        <v>2024</v>
      </c>
      <c r="R2028" t="str">
        <f>IF($C$3="Live Paste",IF($P2028="","",$P2028&amp;""),IF($AD$3="","",INDEX('Extraction History'!$A$3:$DT$9102,$Q2028,$AD$3)&amp;""))</f>
        <v/>
      </c>
    </row>
    <row r="2029" spans="16:18" x14ac:dyDescent="0.3">
      <c r="P2029" s="22"/>
      <c r="Q2029">
        <v>2025</v>
      </c>
      <c r="R2029" t="str">
        <f>IF($C$3="Live Paste",IF($P2029="","",$P2029&amp;""),IF($AD$3="","",INDEX('Extraction History'!$A$3:$DT$9102,$Q2029,$AD$3)&amp;""))</f>
        <v/>
      </c>
    </row>
    <row r="2030" spans="16:18" x14ac:dyDescent="0.3">
      <c r="P2030" s="22"/>
      <c r="Q2030">
        <v>2026</v>
      </c>
      <c r="R2030" t="str">
        <f>IF($C$3="Live Paste",IF($P2030="","",$P2030&amp;""),IF($AD$3="","",INDEX('Extraction History'!$A$3:$DT$9102,$Q2030,$AD$3)&amp;""))</f>
        <v/>
      </c>
    </row>
    <row r="2031" spans="16:18" x14ac:dyDescent="0.3">
      <c r="P2031" s="22"/>
      <c r="Q2031">
        <v>2027</v>
      </c>
      <c r="R2031" t="str">
        <f>IF($C$3="Live Paste",IF($P2031="","",$P2031&amp;""),IF($AD$3="","",INDEX('Extraction History'!$A$3:$DT$9102,$Q2031,$AD$3)&amp;""))</f>
        <v/>
      </c>
    </row>
    <row r="2032" spans="16:18" x14ac:dyDescent="0.3">
      <c r="P2032" s="22"/>
      <c r="Q2032">
        <v>2028</v>
      </c>
      <c r="R2032" t="str">
        <f>IF($C$3="Live Paste",IF($P2032="","",$P2032&amp;""),IF($AD$3="","",INDEX('Extraction History'!$A$3:$DT$9102,$Q2032,$AD$3)&amp;""))</f>
        <v/>
      </c>
    </row>
    <row r="2033" spans="16:18" x14ac:dyDescent="0.3">
      <c r="P2033" s="22"/>
      <c r="Q2033">
        <v>2029</v>
      </c>
      <c r="R2033" t="str">
        <f>IF($C$3="Live Paste",IF($P2033="","",$P2033&amp;""),IF($AD$3="","",INDEX('Extraction History'!$A$3:$DT$9102,$Q2033,$AD$3)&amp;""))</f>
        <v/>
      </c>
    </row>
    <row r="2034" spans="16:18" x14ac:dyDescent="0.3">
      <c r="P2034" s="22"/>
      <c r="Q2034">
        <v>2030</v>
      </c>
      <c r="R2034" t="str">
        <f>IF($C$3="Live Paste",IF($P2034="","",$P2034&amp;""),IF($AD$3="","",INDEX('Extraction History'!$A$3:$DT$9102,$Q2034,$AD$3)&amp;""))</f>
        <v/>
      </c>
    </row>
    <row r="2035" spans="16:18" x14ac:dyDescent="0.3">
      <c r="P2035" s="22"/>
      <c r="Q2035">
        <v>2031</v>
      </c>
      <c r="R2035" t="str">
        <f>IF($C$3="Live Paste",IF($P2035="","",$P2035&amp;""),IF($AD$3="","",INDEX('Extraction History'!$A$3:$DT$9102,$Q2035,$AD$3)&amp;""))</f>
        <v/>
      </c>
    </row>
    <row r="2036" spans="16:18" x14ac:dyDescent="0.3">
      <c r="P2036" s="22"/>
      <c r="Q2036">
        <v>2032</v>
      </c>
      <c r="R2036" t="str">
        <f>IF($C$3="Live Paste",IF($P2036="","",$P2036&amp;""),IF($AD$3="","",INDEX('Extraction History'!$A$3:$DT$9102,$Q2036,$AD$3)&amp;""))</f>
        <v/>
      </c>
    </row>
    <row r="2037" spans="16:18" x14ac:dyDescent="0.3">
      <c r="P2037" s="22"/>
      <c r="Q2037">
        <v>2033</v>
      </c>
      <c r="R2037" t="str">
        <f>IF($C$3="Live Paste",IF($P2037="","",$P2037&amp;""),IF($AD$3="","",INDEX('Extraction History'!$A$3:$DT$9102,$Q2037,$AD$3)&amp;""))</f>
        <v/>
      </c>
    </row>
    <row r="2038" spans="16:18" x14ac:dyDescent="0.3">
      <c r="P2038" s="22"/>
      <c r="Q2038">
        <v>2034</v>
      </c>
      <c r="R2038" t="str">
        <f>IF($C$3="Live Paste",IF($P2038="","",$P2038&amp;""),IF($AD$3="","",INDEX('Extraction History'!$A$3:$DT$9102,$Q2038,$AD$3)&amp;""))</f>
        <v/>
      </c>
    </row>
    <row r="2039" spans="16:18" x14ac:dyDescent="0.3">
      <c r="P2039" s="22"/>
      <c r="Q2039">
        <v>2035</v>
      </c>
      <c r="R2039" t="str">
        <f>IF($C$3="Live Paste",IF($P2039="","",$P2039&amp;""),IF($AD$3="","",INDEX('Extraction History'!$A$3:$DT$9102,$Q2039,$AD$3)&amp;""))</f>
        <v/>
      </c>
    </row>
    <row r="2040" spans="16:18" x14ac:dyDescent="0.3">
      <c r="P2040" s="22"/>
      <c r="Q2040">
        <v>2036</v>
      </c>
      <c r="R2040" t="str">
        <f>IF($C$3="Live Paste",IF($P2040="","",$P2040&amp;""),IF($AD$3="","",INDEX('Extraction History'!$A$3:$DT$9102,$Q2040,$AD$3)&amp;""))</f>
        <v/>
      </c>
    </row>
    <row r="2041" spans="16:18" x14ac:dyDescent="0.3">
      <c r="P2041" s="22"/>
      <c r="Q2041">
        <v>2037</v>
      </c>
      <c r="R2041" t="str">
        <f>IF($C$3="Live Paste",IF($P2041="","",$P2041&amp;""),IF($AD$3="","",INDEX('Extraction History'!$A$3:$DT$9102,$Q2041,$AD$3)&amp;""))</f>
        <v/>
      </c>
    </row>
    <row r="2042" spans="16:18" x14ac:dyDescent="0.3">
      <c r="P2042" s="22"/>
      <c r="Q2042">
        <v>2038</v>
      </c>
      <c r="R2042" t="str">
        <f>IF($C$3="Live Paste",IF($P2042="","",$P2042&amp;""),IF($AD$3="","",INDEX('Extraction History'!$A$3:$DT$9102,$Q2042,$AD$3)&amp;""))</f>
        <v/>
      </c>
    </row>
    <row r="2043" spans="16:18" x14ac:dyDescent="0.3">
      <c r="P2043" s="22"/>
      <c r="Q2043">
        <v>2039</v>
      </c>
      <c r="R2043" t="str">
        <f>IF($C$3="Live Paste",IF($P2043="","",$P2043&amp;""),IF($AD$3="","",INDEX('Extraction History'!$A$3:$DT$9102,$Q2043,$AD$3)&amp;""))</f>
        <v/>
      </c>
    </row>
    <row r="2044" spans="16:18" x14ac:dyDescent="0.3">
      <c r="P2044" s="22"/>
      <c r="Q2044">
        <v>2040</v>
      </c>
      <c r="R2044" t="str">
        <f>IF($C$3="Live Paste",IF($P2044="","",$P2044&amp;""),IF($AD$3="","",INDEX('Extraction History'!$A$3:$DT$9102,$Q2044,$AD$3)&amp;""))</f>
        <v/>
      </c>
    </row>
    <row r="2045" spans="16:18" x14ac:dyDescent="0.3">
      <c r="P2045" s="22"/>
      <c r="Q2045">
        <v>2041</v>
      </c>
      <c r="R2045" t="str">
        <f>IF($C$3="Live Paste",IF($P2045="","",$P2045&amp;""),IF($AD$3="","",INDEX('Extraction History'!$A$3:$DT$9102,$Q2045,$AD$3)&amp;""))</f>
        <v/>
      </c>
    </row>
    <row r="2046" spans="16:18" x14ac:dyDescent="0.3">
      <c r="P2046" s="22"/>
      <c r="Q2046">
        <v>2042</v>
      </c>
      <c r="R2046" t="str">
        <f>IF($C$3="Live Paste",IF($P2046="","",$P2046&amp;""),IF($AD$3="","",INDEX('Extraction History'!$A$3:$DT$9102,$Q2046,$AD$3)&amp;""))</f>
        <v/>
      </c>
    </row>
    <row r="2047" spans="16:18" x14ac:dyDescent="0.3">
      <c r="P2047" s="22"/>
      <c r="Q2047">
        <v>2043</v>
      </c>
      <c r="R2047" t="str">
        <f>IF($C$3="Live Paste",IF($P2047="","",$P2047&amp;""),IF($AD$3="","",INDEX('Extraction History'!$A$3:$DT$9102,$Q2047,$AD$3)&amp;""))</f>
        <v/>
      </c>
    </row>
    <row r="2048" spans="16:18" x14ac:dyDescent="0.3">
      <c r="P2048" s="22"/>
      <c r="Q2048">
        <v>2044</v>
      </c>
      <c r="R2048" t="str">
        <f>IF($C$3="Live Paste",IF($P2048="","",$P2048&amp;""),IF($AD$3="","",INDEX('Extraction History'!$A$3:$DT$9102,$Q2048,$AD$3)&amp;""))</f>
        <v/>
      </c>
    </row>
    <row r="2049" spans="16:18" x14ac:dyDescent="0.3">
      <c r="P2049" s="22"/>
      <c r="Q2049">
        <v>2045</v>
      </c>
      <c r="R2049" t="str">
        <f>IF($C$3="Live Paste",IF($P2049="","",$P2049&amp;""),IF($AD$3="","",INDEX('Extraction History'!$A$3:$DT$9102,$Q2049,$AD$3)&amp;""))</f>
        <v/>
      </c>
    </row>
    <row r="2050" spans="16:18" x14ac:dyDescent="0.3">
      <c r="P2050" s="22"/>
      <c r="Q2050">
        <v>2046</v>
      </c>
      <c r="R2050" t="str">
        <f>IF($C$3="Live Paste",IF($P2050="","",$P2050&amp;""),IF($AD$3="","",INDEX('Extraction History'!$A$3:$DT$9102,$Q2050,$AD$3)&amp;""))</f>
        <v/>
      </c>
    </row>
    <row r="2051" spans="16:18" x14ac:dyDescent="0.3">
      <c r="P2051" s="22"/>
      <c r="Q2051">
        <v>2047</v>
      </c>
      <c r="R2051" t="str">
        <f>IF($C$3="Live Paste",IF($P2051="","",$P2051&amp;""),IF($AD$3="","",INDEX('Extraction History'!$A$3:$DT$9102,$Q2051,$AD$3)&amp;""))</f>
        <v/>
      </c>
    </row>
    <row r="2052" spans="16:18" x14ac:dyDescent="0.3">
      <c r="P2052" s="22"/>
      <c r="Q2052">
        <v>2048</v>
      </c>
      <c r="R2052" t="str">
        <f>IF($C$3="Live Paste",IF($P2052="","",$P2052&amp;""),IF($AD$3="","",INDEX('Extraction History'!$A$3:$DT$9102,$Q2052,$AD$3)&amp;""))</f>
        <v/>
      </c>
    </row>
    <row r="2053" spans="16:18" x14ac:dyDescent="0.3">
      <c r="P2053" s="22"/>
      <c r="Q2053">
        <v>2049</v>
      </c>
      <c r="R2053" t="str">
        <f>IF($C$3="Live Paste",IF($P2053="","",$P2053&amp;""),IF($AD$3="","",INDEX('Extraction History'!$A$3:$DT$9102,$Q2053,$AD$3)&amp;""))</f>
        <v/>
      </c>
    </row>
    <row r="2054" spans="16:18" x14ac:dyDescent="0.3">
      <c r="P2054" s="22"/>
      <c r="Q2054">
        <v>2050</v>
      </c>
      <c r="R2054" t="str">
        <f>IF($C$3="Live Paste",IF($P2054="","",$P2054&amp;""),IF($AD$3="","",INDEX('Extraction History'!$A$3:$DT$9102,$Q2054,$AD$3)&amp;""))</f>
        <v/>
      </c>
    </row>
    <row r="2055" spans="16:18" x14ac:dyDescent="0.3">
      <c r="P2055" s="22"/>
      <c r="Q2055">
        <v>2051</v>
      </c>
      <c r="R2055" t="str">
        <f>IF($C$3="Live Paste",IF($P2055="","",$P2055&amp;""),IF($AD$3="","",INDEX('Extraction History'!$A$3:$DT$9102,$Q2055,$AD$3)&amp;""))</f>
        <v/>
      </c>
    </row>
    <row r="2056" spans="16:18" x14ac:dyDescent="0.3">
      <c r="P2056" s="22"/>
      <c r="Q2056">
        <v>2052</v>
      </c>
      <c r="R2056" t="str">
        <f>IF($C$3="Live Paste",IF($P2056="","",$P2056&amp;""),IF($AD$3="","",INDEX('Extraction History'!$A$3:$DT$9102,$Q2056,$AD$3)&amp;""))</f>
        <v/>
      </c>
    </row>
    <row r="2057" spans="16:18" x14ac:dyDescent="0.3">
      <c r="P2057" s="22"/>
      <c r="Q2057">
        <v>2053</v>
      </c>
      <c r="R2057" t="str">
        <f>IF($C$3="Live Paste",IF($P2057="","",$P2057&amp;""),IF($AD$3="","",INDEX('Extraction History'!$A$3:$DT$9102,$Q2057,$AD$3)&amp;""))</f>
        <v/>
      </c>
    </row>
    <row r="2058" spans="16:18" x14ac:dyDescent="0.3">
      <c r="P2058" s="22"/>
      <c r="Q2058">
        <v>2054</v>
      </c>
      <c r="R2058" t="str">
        <f>IF($C$3="Live Paste",IF($P2058="","",$P2058&amp;""),IF($AD$3="","",INDEX('Extraction History'!$A$3:$DT$9102,$Q2058,$AD$3)&amp;""))</f>
        <v/>
      </c>
    </row>
    <row r="2059" spans="16:18" x14ac:dyDescent="0.3">
      <c r="P2059" s="22"/>
      <c r="Q2059">
        <v>2055</v>
      </c>
      <c r="R2059" t="str">
        <f>IF($C$3="Live Paste",IF($P2059="","",$P2059&amp;""),IF($AD$3="","",INDEX('Extraction History'!$A$3:$DT$9102,$Q2059,$AD$3)&amp;""))</f>
        <v/>
      </c>
    </row>
    <row r="2060" spans="16:18" x14ac:dyDescent="0.3">
      <c r="P2060" s="22"/>
      <c r="Q2060">
        <v>2056</v>
      </c>
      <c r="R2060" t="str">
        <f>IF($C$3="Live Paste",IF($P2060="","",$P2060&amp;""),IF($AD$3="","",INDEX('Extraction History'!$A$3:$DT$9102,$Q2060,$AD$3)&amp;""))</f>
        <v/>
      </c>
    </row>
    <row r="2061" spans="16:18" x14ac:dyDescent="0.3">
      <c r="P2061" s="22"/>
      <c r="Q2061">
        <v>2057</v>
      </c>
      <c r="R2061" t="str">
        <f>IF($C$3="Live Paste",IF($P2061="","",$P2061&amp;""),IF($AD$3="","",INDEX('Extraction History'!$A$3:$DT$9102,$Q2061,$AD$3)&amp;""))</f>
        <v/>
      </c>
    </row>
    <row r="2062" spans="16:18" x14ac:dyDescent="0.3">
      <c r="P2062" s="22"/>
      <c r="Q2062">
        <v>2058</v>
      </c>
      <c r="R2062" t="str">
        <f>IF($C$3="Live Paste",IF($P2062="","",$P2062&amp;""),IF($AD$3="","",INDEX('Extraction History'!$A$3:$DT$9102,$Q2062,$AD$3)&amp;""))</f>
        <v/>
      </c>
    </row>
    <row r="2063" spans="16:18" x14ac:dyDescent="0.3">
      <c r="P2063" s="22"/>
      <c r="Q2063">
        <v>2059</v>
      </c>
      <c r="R2063" t="str">
        <f>IF($C$3="Live Paste",IF($P2063="","",$P2063&amp;""),IF($AD$3="","",INDEX('Extraction History'!$A$3:$DT$9102,$Q2063,$AD$3)&amp;""))</f>
        <v/>
      </c>
    </row>
    <row r="2064" spans="16:18" x14ac:dyDescent="0.3">
      <c r="P2064" s="22"/>
      <c r="Q2064">
        <v>2060</v>
      </c>
      <c r="R2064" t="str">
        <f>IF($C$3="Live Paste",IF($P2064="","",$P2064&amp;""),IF($AD$3="","",INDEX('Extraction History'!$A$3:$DT$9102,$Q2064,$AD$3)&amp;""))</f>
        <v/>
      </c>
    </row>
    <row r="2065" spans="16:18" x14ac:dyDescent="0.3">
      <c r="P2065" s="22"/>
      <c r="Q2065">
        <v>2061</v>
      </c>
      <c r="R2065" t="str">
        <f>IF($C$3="Live Paste",IF($P2065="","",$P2065&amp;""),IF($AD$3="","",INDEX('Extraction History'!$A$3:$DT$9102,$Q2065,$AD$3)&amp;""))</f>
        <v/>
      </c>
    </row>
    <row r="2066" spans="16:18" x14ac:dyDescent="0.3">
      <c r="P2066" s="22"/>
      <c r="Q2066">
        <v>2062</v>
      </c>
      <c r="R2066" t="str">
        <f>IF($C$3="Live Paste",IF($P2066="","",$P2066&amp;""),IF($AD$3="","",INDEX('Extraction History'!$A$3:$DT$9102,$Q2066,$AD$3)&amp;""))</f>
        <v/>
      </c>
    </row>
    <row r="2067" spans="16:18" x14ac:dyDescent="0.3">
      <c r="P2067" s="22"/>
      <c r="Q2067">
        <v>2063</v>
      </c>
      <c r="R2067" t="str">
        <f>IF($C$3="Live Paste",IF($P2067="","",$P2067&amp;""),IF($AD$3="","",INDEX('Extraction History'!$A$3:$DT$9102,$Q2067,$AD$3)&amp;""))</f>
        <v/>
      </c>
    </row>
    <row r="2068" spans="16:18" x14ac:dyDescent="0.3">
      <c r="P2068" s="22"/>
      <c r="Q2068">
        <v>2064</v>
      </c>
      <c r="R2068" t="str">
        <f>IF($C$3="Live Paste",IF($P2068="","",$P2068&amp;""),IF($AD$3="","",INDEX('Extraction History'!$A$3:$DT$9102,$Q2068,$AD$3)&amp;""))</f>
        <v/>
      </c>
    </row>
    <row r="2069" spans="16:18" x14ac:dyDescent="0.3">
      <c r="P2069" s="22"/>
      <c r="Q2069">
        <v>2065</v>
      </c>
      <c r="R2069" t="str">
        <f>IF($C$3="Live Paste",IF($P2069="","",$P2069&amp;""),IF($AD$3="","",INDEX('Extraction History'!$A$3:$DT$9102,$Q2069,$AD$3)&amp;""))</f>
        <v/>
      </c>
    </row>
    <row r="2070" spans="16:18" x14ac:dyDescent="0.3">
      <c r="P2070" s="22"/>
      <c r="Q2070">
        <v>2066</v>
      </c>
      <c r="R2070" t="str">
        <f>IF($C$3="Live Paste",IF($P2070="","",$P2070&amp;""),IF($AD$3="","",INDEX('Extraction History'!$A$3:$DT$9102,$Q2070,$AD$3)&amp;""))</f>
        <v/>
      </c>
    </row>
    <row r="2071" spans="16:18" x14ac:dyDescent="0.3">
      <c r="P2071" s="22"/>
      <c r="Q2071">
        <v>2067</v>
      </c>
      <c r="R2071" t="str">
        <f>IF($C$3="Live Paste",IF($P2071="","",$P2071&amp;""),IF($AD$3="","",INDEX('Extraction History'!$A$3:$DT$9102,$Q2071,$AD$3)&amp;""))</f>
        <v/>
      </c>
    </row>
    <row r="2072" spans="16:18" x14ac:dyDescent="0.3">
      <c r="P2072" s="22"/>
      <c r="Q2072">
        <v>2068</v>
      </c>
      <c r="R2072" t="str">
        <f>IF($C$3="Live Paste",IF($P2072="","",$P2072&amp;""),IF($AD$3="","",INDEX('Extraction History'!$A$3:$DT$9102,$Q2072,$AD$3)&amp;""))</f>
        <v/>
      </c>
    </row>
    <row r="2073" spans="16:18" x14ac:dyDescent="0.3">
      <c r="P2073" s="22"/>
      <c r="Q2073">
        <v>2069</v>
      </c>
      <c r="R2073" t="str">
        <f>IF($C$3="Live Paste",IF($P2073="","",$P2073&amp;""),IF($AD$3="","",INDEX('Extraction History'!$A$3:$DT$9102,$Q2073,$AD$3)&amp;""))</f>
        <v/>
      </c>
    </row>
    <row r="2074" spans="16:18" x14ac:dyDescent="0.3">
      <c r="P2074" s="22"/>
      <c r="Q2074">
        <v>2070</v>
      </c>
      <c r="R2074" t="str">
        <f>IF($C$3="Live Paste",IF($P2074="","",$P2074&amp;""),IF($AD$3="","",INDEX('Extraction History'!$A$3:$DT$9102,$Q2074,$AD$3)&amp;""))</f>
        <v/>
      </c>
    </row>
    <row r="2075" spans="16:18" x14ac:dyDescent="0.3">
      <c r="P2075" s="22"/>
      <c r="Q2075">
        <v>2071</v>
      </c>
      <c r="R2075" t="str">
        <f>IF($C$3="Live Paste",IF($P2075="","",$P2075&amp;""),IF($AD$3="","",INDEX('Extraction History'!$A$3:$DT$9102,$Q2075,$AD$3)&amp;""))</f>
        <v/>
      </c>
    </row>
    <row r="2076" spans="16:18" x14ac:dyDescent="0.3">
      <c r="P2076" s="22"/>
      <c r="Q2076">
        <v>2072</v>
      </c>
      <c r="R2076" t="str">
        <f>IF($C$3="Live Paste",IF($P2076="","",$P2076&amp;""),IF($AD$3="","",INDEX('Extraction History'!$A$3:$DT$9102,$Q2076,$AD$3)&amp;""))</f>
        <v/>
      </c>
    </row>
    <row r="2077" spans="16:18" x14ac:dyDescent="0.3">
      <c r="P2077" s="22"/>
      <c r="Q2077">
        <v>2073</v>
      </c>
      <c r="R2077" t="str">
        <f>IF($C$3="Live Paste",IF($P2077="","",$P2077&amp;""),IF($AD$3="","",INDEX('Extraction History'!$A$3:$DT$9102,$Q2077,$AD$3)&amp;""))</f>
        <v/>
      </c>
    </row>
    <row r="2078" spans="16:18" x14ac:dyDescent="0.3">
      <c r="P2078" s="22"/>
      <c r="Q2078">
        <v>2074</v>
      </c>
      <c r="R2078" t="str">
        <f>IF($C$3="Live Paste",IF($P2078="","",$P2078&amp;""),IF($AD$3="","",INDEX('Extraction History'!$A$3:$DT$9102,$Q2078,$AD$3)&amp;""))</f>
        <v/>
      </c>
    </row>
    <row r="2079" spans="16:18" x14ac:dyDescent="0.3">
      <c r="P2079" s="22"/>
      <c r="Q2079">
        <v>2075</v>
      </c>
      <c r="R2079" t="str">
        <f>IF($C$3="Live Paste",IF($P2079="","",$P2079&amp;""),IF($AD$3="","",INDEX('Extraction History'!$A$3:$DT$9102,$Q2079,$AD$3)&amp;""))</f>
        <v/>
      </c>
    </row>
    <row r="2080" spans="16:18" x14ac:dyDescent="0.3">
      <c r="P2080" s="22"/>
      <c r="Q2080">
        <v>2076</v>
      </c>
      <c r="R2080" t="str">
        <f>IF($C$3="Live Paste",IF($P2080="","",$P2080&amp;""),IF($AD$3="","",INDEX('Extraction History'!$A$3:$DT$9102,$Q2080,$AD$3)&amp;""))</f>
        <v/>
      </c>
    </row>
    <row r="2081" spans="16:18" x14ac:dyDescent="0.3">
      <c r="P2081" s="22"/>
      <c r="Q2081">
        <v>2077</v>
      </c>
      <c r="R2081" t="str">
        <f>IF($C$3="Live Paste",IF($P2081="","",$P2081&amp;""),IF($AD$3="","",INDEX('Extraction History'!$A$3:$DT$9102,$Q2081,$AD$3)&amp;""))</f>
        <v/>
      </c>
    </row>
    <row r="2082" spans="16:18" x14ac:dyDescent="0.3">
      <c r="P2082" s="22"/>
      <c r="Q2082">
        <v>2078</v>
      </c>
      <c r="R2082" t="str">
        <f>IF($C$3="Live Paste",IF($P2082="","",$P2082&amp;""),IF($AD$3="","",INDEX('Extraction History'!$A$3:$DT$9102,$Q2082,$AD$3)&amp;""))</f>
        <v/>
      </c>
    </row>
    <row r="2083" spans="16:18" x14ac:dyDescent="0.3">
      <c r="P2083" s="22"/>
      <c r="Q2083">
        <v>2079</v>
      </c>
      <c r="R2083" t="str">
        <f>IF($C$3="Live Paste",IF($P2083="","",$P2083&amp;""),IF($AD$3="","",INDEX('Extraction History'!$A$3:$DT$9102,$Q2083,$AD$3)&amp;""))</f>
        <v/>
      </c>
    </row>
    <row r="2084" spans="16:18" x14ac:dyDescent="0.3">
      <c r="P2084" s="22"/>
      <c r="Q2084">
        <v>2080</v>
      </c>
      <c r="R2084" t="str">
        <f>IF($C$3="Live Paste",IF($P2084="","",$P2084&amp;""),IF($AD$3="","",INDEX('Extraction History'!$A$3:$DT$9102,$Q2084,$AD$3)&amp;""))</f>
        <v/>
      </c>
    </row>
    <row r="2085" spans="16:18" x14ac:dyDescent="0.3">
      <c r="P2085" s="22"/>
      <c r="Q2085">
        <v>2081</v>
      </c>
      <c r="R2085" t="str">
        <f>IF($C$3="Live Paste",IF($P2085="","",$P2085&amp;""),IF($AD$3="","",INDEX('Extraction History'!$A$3:$DT$9102,$Q2085,$AD$3)&amp;""))</f>
        <v/>
      </c>
    </row>
    <row r="2086" spans="16:18" x14ac:dyDescent="0.3">
      <c r="P2086" s="22"/>
      <c r="Q2086">
        <v>2082</v>
      </c>
      <c r="R2086" t="str">
        <f>IF($C$3="Live Paste",IF($P2086="","",$P2086&amp;""),IF($AD$3="","",INDEX('Extraction History'!$A$3:$DT$9102,$Q2086,$AD$3)&amp;""))</f>
        <v/>
      </c>
    </row>
    <row r="2087" spans="16:18" x14ac:dyDescent="0.3">
      <c r="P2087" s="22"/>
      <c r="Q2087">
        <v>2083</v>
      </c>
      <c r="R2087" t="str">
        <f>IF($C$3="Live Paste",IF($P2087="","",$P2087&amp;""),IF($AD$3="","",INDEX('Extraction History'!$A$3:$DT$9102,$Q2087,$AD$3)&amp;""))</f>
        <v/>
      </c>
    </row>
    <row r="2088" spans="16:18" x14ac:dyDescent="0.3">
      <c r="P2088" s="22"/>
      <c r="Q2088">
        <v>2084</v>
      </c>
      <c r="R2088" t="str">
        <f>IF($C$3="Live Paste",IF($P2088="","",$P2088&amp;""),IF($AD$3="","",INDEX('Extraction History'!$A$3:$DT$9102,$Q2088,$AD$3)&amp;""))</f>
        <v/>
      </c>
    </row>
    <row r="2089" spans="16:18" x14ac:dyDescent="0.3">
      <c r="P2089" s="22"/>
      <c r="Q2089">
        <v>2085</v>
      </c>
      <c r="R2089" t="str">
        <f>IF($C$3="Live Paste",IF($P2089="","",$P2089&amp;""),IF($AD$3="","",INDEX('Extraction History'!$A$3:$DT$9102,$Q2089,$AD$3)&amp;""))</f>
        <v/>
      </c>
    </row>
    <row r="2090" spans="16:18" x14ac:dyDescent="0.3">
      <c r="P2090" s="22"/>
      <c r="Q2090">
        <v>2086</v>
      </c>
      <c r="R2090" t="str">
        <f>IF($C$3="Live Paste",IF($P2090="","",$P2090&amp;""),IF($AD$3="","",INDEX('Extraction History'!$A$3:$DT$9102,$Q2090,$AD$3)&amp;""))</f>
        <v/>
      </c>
    </row>
    <row r="2091" spans="16:18" x14ac:dyDescent="0.3">
      <c r="P2091" s="22"/>
      <c r="Q2091">
        <v>2087</v>
      </c>
      <c r="R2091" t="str">
        <f>IF($C$3="Live Paste",IF($P2091="","",$P2091&amp;""),IF($AD$3="","",INDEX('Extraction History'!$A$3:$DT$9102,$Q2091,$AD$3)&amp;""))</f>
        <v/>
      </c>
    </row>
    <row r="2092" spans="16:18" x14ac:dyDescent="0.3">
      <c r="P2092" s="22"/>
      <c r="Q2092">
        <v>2088</v>
      </c>
      <c r="R2092" t="str">
        <f>IF($C$3="Live Paste",IF($P2092="","",$P2092&amp;""),IF($AD$3="","",INDEX('Extraction History'!$A$3:$DT$9102,$Q2092,$AD$3)&amp;""))</f>
        <v/>
      </c>
    </row>
    <row r="2093" spans="16:18" x14ac:dyDescent="0.3">
      <c r="P2093" s="22"/>
      <c r="Q2093">
        <v>2089</v>
      </c>
      <c r="R2093" t="str">
        <f>IF($C$3="Live Paste",IF($P2093="","",$P2093&amp;""),IF($AD$3="","",INDEX('Extraction History'!$A$3:$DT$9102,$Q2093,$AD$3)&amp;""))</f>
        <v/>
      </c>
    </row>
    <row r="2094" spans="16:18" x14ac:dyDescent="0.3">
      <c r="P2094" s="22"/>
      <c r="Q2094">
        <v>2090</v>
      </c>
      <c r="R2094" t="str">
        <f>IF($C$3="Live Paste",IF($P2094="","",$P2094&amp;""),IF($AD$3="","",INDEX('Extraction History'!$A$3:$DT$9102,$Q2094,$AD$3)&amp;""))</f>
        <v/>
      </c>
    </row>
    <row r="2095" spans="16:18" x14ac:dyDescent="0.3">
      <c r="P2095" s="22"/>
      <c r="Q2095">
        <v>2091</v>
      </c>
      <c r="R2095" t="str">
        <f>IF($C$3="Live Paste",IF($P2095="","",$P2095&amp;""),IF($AD$3="","",INDEX('Extraction History'!$A$3:$DT$9102,$Q2095,$AD$3)&amp;""))</f>
        <v/>
      </c>
    </row>
    <row r="2096" spans="16:18" x14ac:dyDescent="0.3">
      <c r="P2096" s="22"/>
      <c r="Q2096">
        <v>2092</v>
      </c>
      <c r="R2096" t="str">
        <f>IF($C$3="Live Paste",IF($P2096="","",$P2096&amp;""),IF($AD$3="","",INDEX('Extraction History'!$A$3:$DT$9102,$Q2096,$AD$3)&amp;""))</f>
        <v/>
      </c>
    </row>
    <row r="2097" spans="16:18" x14ac:dyDescent="0.3">
      <c r="P2097" s="22"/>
      <c r="Q2097">
        <v>2093</v>
      </c>
      <c r="R2097" t="str">
        <f>IF($C$3="Live Paste",IF($P2097="","",$P2097&amp;""),IF($AD$3="","",INDEX('Extraction History'!$A$3:$DT$9102,$Q2097,$AD$3)&amp;""))</f>
        <v/>
      </c>
    </row>
    <row r="2098" spans="16:18" x14ac:dyDescent="0.3">
      <c r="P2098" s="22"/>
      <c r="Q2098">
        <v>2094</v>
      </c>
      <c r="R2098" t="str">
        <f>IF($C$3="Live Paste",IF($P2098="","",$P2098&amp;""),IF($AD$3="","",INDEX('Extraction History'!$A$3:$DT$9102,$Q2098,$AD$3)&amp;""))</f>
        <v/>
      </c>
    </row>
    <row r="2099" spans="16:18" x14ac:dyDescent="0.3">
      <c r="P2099" s="22"/>
      <c r="Q2099">
        <v>2095</v>
      </c>
      <c r="R2099" t="str">
        <f>IF($C$3="Live Paste",IF($P2099="","",$P2099&amp;""),IF($AD$3="","",INDEX('Extraction History'!$A$3:$DT$9102,$Q2099,$AD$3)&amp;""))</f>
        <v/>
      </c>
    </row>
    <row r="2100" spans="16:18" x14ac:dyDescent="0.3">
      <c r="P2100" s="22"/>
      <c r="Q2100">
        <v>2096</v>
      </c>
      <c r="R2100" t="str">
        <f>IF($C$3="Live Paste",IF($P2100="","",$P2100&amp;""),IF($AD$3="","",INDEX('Extraction History'!$A$3:$DT$9102,$Q2100,$AD$3)&amp;""))</f>
        <v/>
      </c>
    </row>
    <row r="2101" spans="16:18" x14ac:dyDescent="0.3">
      <c r="P2101" s="22"/>
      <c r="Q2101">
        <v>2097</v>
      </c>
      <c r="R2101" t="str">
        <f>IF($C$3="Live Paste",IF($P2101="","",$P2101&amp;""),IF($AD$3="","",INDEX('Extraction History'!$A$3:$DT$9102,$Q2101,$AD$3)&amp;""))</f>
        <v/>
      </c>
    </row>
    <row r="2102" spans="16:18" x14ac:dyDescent="0.3">
      <c r="P2102" s="22"/>
      <c r="Q2102">
        <v>2098</v>
      </c>
      <c r="R2102" t="str">
        <f>IF($C$3="Live Paste",IF($P2102="","",$P2102&amp;""),IF($AD$3="","",INDEX('Extraction History'!$A$3:$DT$9102,$Q2102,$AD$3)&amp;""))</f>
        <v/>
      </c>
    </row>
    <row r="2103" spans="16:18" x14ac:dyDescent="0.3">
      <c r="P2103" s="22"/>
      <c r="Q2103">
        <v>2099</v>
      </c>
      <c r="R2103" t="str">
        <f>IF($C$3="Live Paste",IF($P2103="","",$P2103&amp;""),IF($AD$3="","",INDEX('Extraction History'!$A$3:$DT$9102,$Q2103,$AD$3)&amp;""))</f>
        <v/>
      </c>
    </row>
    <row r="2104" spans="16:18" x14ac:dyDescent="0.3">
      <c r="P2104" s="22"/>
      <c r="Q2104">
        <v>2100</v>
      </c>
      <c r="R2104" t="str">
        <f>IF($C$3="Live Paste",IF($P2104="","",$P2104&amp;""),IF($AD$3="","",INDEX('Extraction History'!$A$3:$DT$9102,$Q2104,$AD$3)&amp;""))</f>
        <v/>
      </c>
    </row>
    <row r="2105" spans="16:18" x14ac:dyDescent="0.3">
      <c r="P2105" s="22"/>
      <c r="Q2105">
        <v>2101</v>
      </c>
      <c r="R2105" t="str">
        <f>IF($C$3="Live Paste",IF($P2105="","",$P2105&amp;""),IF($AD$3="","",INDEX('Extraction History'!$A$3:$DT$9102,$Q2105,$AD$3)&amp;""))</f>
        <v/>
      </c>
    </row>
    <row r="2106" spans="16:18" x14ac:dyDescent="0.3">
      <c r="P2106" s="22"/>
      <c r="Q2106">
        <v>2102</v>
      </c>
      <c r="R2106" t="str">
        <f>IF($C$3="Live Paste",IF($P2106="","",$P2106&amp;""),IF($AD$3="","",INDEX('Extraction History'!$A$3:$DT$9102,$Q2106,$AD$3)&amp;""))</f>
        <v/>
      </c>
    </row>
    <row r="2107" spans="16:18" x14ac:dyDescent="0.3">
      <c r="P2107" s="22"/>
      <c r="Q2107">
        <v>2103</v>
      </c>
      <c r="R2107" t="str">
        <f>IF($C$3="Live Paste",IF($P2107="","",$P2107&amp;""),IF($AD$3="","",INDEX('Extraction History'!$A$3:$DT$9102,$Q2107,$AD$3)&amp;""))</f>
        <v/>
      </c>
    </row>
    <row r="2108" spans="16:18" x14ac:dyDescent="0.3">
      <c r="P2108" s="22"/>
      <c r="Q2108">
        <v>2104</v>
      </c>
      <c r="R2108" t="str">
        <f>IF($C$3="Live Paste",IF($P2108="","",$P2108&amp;""),IF($AD$3="","",INDEX('Extraction History'!$A$3:$DT$9102,$Q2108,$AD$3)&amp;""))</f>
        <v/>
      </c>
    </row>
    <row r="2109" spans="16:18" x14ac:dyDescent="0.3">
      <c r="P2109" s="22"/>
      <c r="Q2109">
        <v>2105</v>
      </c>
      <c r="R2109" t="str">
        <f>IF($C$3="Live Paste",IF($P2109="","",$P2109&amp;""),IF($AD$3="","",INDEX('Extraction History'!$A$3:$DT$9102,$Q2109,$AD$3)&amp;""))</f>
        <v/>
      </c>
    </row>
    <row r="2110" spans="16:18" x14ac:dyDescent="0.3">
      <c r="P2110" s="22"/>
      <c r="Q2110">
        <v>2106</v>
      </c>
      <c r="R2110" t="str">
        <f>IF($C$3="Live Paste",IF($P2110="","",$P2110&amp;""),IF($AD$3="","",INDEX('Extraction History'!$A$3:$DT$9102,$Q2110,$AD$3)&amp;""))</f>
        <v/>
      </c>
    </row>
    <row r="2111" spans="16:18" x14ac:dyDescent="0.3">
      <c r="P2111" s="22"/>
      <c r="Q2111">
        <v>2107</v>
      </c>
      <c r="R2111" t="str">
        <f>IF($C$3="Live Paste",IF($P2111="","",$P2111&amp;""),IF($AD$3="","",INDEX('Extraction History'!$A$3:$DT$9102,$Q2111,$AD$3)&amp;""))</f>
        <v/>
      </c>
    </row>
    <row r="2112" spans="16:18" x14ac:dyDescent="0.3">
      <c r="P2112" s="22"/>
      <c r="Q2112">
        <v>2108</v>
      </c>
      <c r="R2112" t="str">
        <f>IF($C$3="Live Paste",IF($P2112="","",$P2112&amp;""),IF($AD$3="","",INDEX('Extraction History'!$A$3:$DT$9102,$Q2112,$AD$3)&amp;""))</f>
        <v/>
      </c>
    </row>
    <row r="2113" spans="16:18" x14ac:dyDescent="0.3">
      <c r="P2113" s="22"/>
      <c r="Q2113">
        <v>2109</v>
      </c>
      <c r="R2113" t="str">
        <f>IF($C$3="Live Paste",IF($P2113="","",$P2113&amp;""),IF($AD$3="","",INDEX('Extraction History'!$A$3:$DT$9102,$Q2113,$AD$3)&amp;""))</f>
        <v/>
      </c>
    </row>
    <row r="2114" spans="16:18" x14ac:dyDescent="0.3">
      <c r="P2114" s="22"/>
      <c r="Q2114">
        <v>2110</v>
      </c>
      <c r="R2114" t="str">
        <f>IF($C$3="Live Paste",IF($P2114="","",$P2114&amp;""),IF($AD$3="","",INDEX('Extraction History'!$A$3:$DT$9102,$Q2114,$AD$3)&amp;""))</f>
        <v/>
      </c>
    </row>
    <row r="2115" spans="16:18" x14ac:dyDescent="0.3">
      <c r="P2115" s="22"/>
      <c r="Q2115">
        <v>2111</v>
      </c>
      <c r="R2115" t="str">
        <f>IF($C$3="Live Paste",IF($P2115="","",$P2115&amp;""),IF($AD$3="","",INDEX('Extraction History'!$A$3:$DT$9102,$Q2115,$AD$3)&amp;""))</f>
        <v/>
      </c>
    </row>
    <row r="2116" spans="16:18" x14ac:dyDescent="0.3">
      <c r="P2116" s="22"/>
      <c r="Q2116">
        <v>2112</v>
      </c>
      <c r="R2116" t="str">
        <f>IF($C$3="Live Paste",IF($P2116="","",$P2116&amp;""),IF($AD$3="","",INDEX('Extraction History'!$A$3:$DT$9102,$Q2116,$AD$3)&amp;""))</f>
        <v/>
      </c>
    </row>
    <row r="2117" spans="16:18" x14ac:dyDescent="0.3">
      <c r="P2117" s="22"/>
      <c r="Q2117">
        <v>2113</v>
      </c>
      <c r="R2117" t="str">
        <f>IF($C$3="Live Paste",IF($P2117="","",$P2117&amp;""),IF($AD$3="","",INDEX('Extraction History'!$A$3:$DT$9102,$Q2117,$AD$3)&amp;""))</f>
        <v/>
      </c>
    </row>
    <row r="2118" spans="16:18" x14ac:dyDescent="0.3">
      <c r="P2118" s="22"/>
      <c r="Q2118">
        <v>2114</v>
      </c>
      <c r="R2118" t="str">
        <f>IF($C$3="Live Paste",IF($P2118="","",$P2118&amp;""),IF($AD$3="","",INDEX('Extraction History'!$A$3:$DT$9102,$Q2118,$AD$3)&amp;""))</f>
        <v/>
      </c>
    </row>
    <row r="2119" spans="16:18" x14ac:dyDescent="0.3">
      <c r="P2119" s="22"/>
      <c r="Q2119">
        <v>2115</v>
      </c>
      <c r="R2119" t="str">
        <f>IF($C$3="Live Paste",IF($P2119="","",$P2119&amp;""),IF($AD$3="","",INDEX('Extraction History'!$A$3:$DT$9102,$Q2119,$AD$3)&amp;""))</f>
        <v/>
      </c>
    </row>
    <row r="2120" spans="16:18" x14ac:dyDescent="0.3">
      <c r="P2120" s="22"/>
      <c r="Q2120">
        <v>2116</v>
      </c>
      <c r="R2120" t="str">
        <f>IF($C$3="Live Paste",IF($P2120="","",$P2120&amp;""),IF($AD$3="","",INDEX('Extraction History'!$A$3:$DT$9102,$Q2120,$AD$3)&amp;""))</f>
        <v/>
      </c>
    </row>
    <row r="2121" spans="16:18" x14ac:dyDescent="0.3">
      <c r="P2121" s="22"/>
      <c r="Q2121">
        <v>2117</v>
      </c>
      <c r="R2121" t="str">
        <f>IF($C$3="Live Paste",IF($P2121="","",$P2121&amp;""),IF($AD$3="","",INDEX('Extraction History'!$A$3:$DT$9102,$Q2121,$AD$3)&amp;""))</f>
        <v/>
      </c>
    </row>
    <row r="2122" spans="16:18" x14ac:dyDescent="0.3">
      <c r="P2122" s="22"/>
      <c r="Q2122">
        <v>2118</v>
      </c>
      <c r="R2122" t="str">
        <f>IF($C$3="Live Paste",IF($P2122="","",$P2122&amp;""),IF($AD$3="","",INDEX('Extraction History'!$A$3:$DT$9102,$Q2122,$AD$3)&amp;""))</f>
        <v/>
      </c>
    </row>
    <row r="2123" spans="16:18" x14ac:dyDescent="0.3">
      <c r="P2123" s="22"/>
      <c r="Q2123">
        <v>2119</v>
      </c>
      <c r="R2123" t="str">
        <f>IF($C$3="Live Paste",IF($P2123="","",$P2123&amp;""),IF($AD$3="","",INDEX('Extraction History'!$A$3:$DT$9102,$Q2123,$AD$3)&amp;""))</f>
        <v/>
      </c>
    </row>
    <row r="2124" spans="16:18" x14ac:dyDescent="0.3">
      <c r="P2124" s="22"/>
      <c r="Q2124">
        <v>2120</v>
      </c>
      <c r="R2124" t="str">
        <f>IF($C$3="Live Paste",IF($P2124="","",$P2124&amp;""),IF($AD$3="","",INDEX('Extraction History'!$A$3:$DT$9102,$Q2124,$AD$3)&amp;""))</f>
        <v/>
      </c>
    </row>
    <row r="2125" spans="16:18" x14ac:dyDescent="0.3">
      <c r="P2125" s="22"/>
      <c r="Q2125">
        <v>2121</v>
      </c>
      <c r="R2125" t="str">
        <f>IF($C$3="Live Paste",IF($P2125="","",$P2125&amp;""),IF($AD$3="","",INDEX('Extraction History'!$A$3:$DT$9102,$Q2125,$AD$3)&amp;""))</f>
        <v/>
      </c>
    </row>
    <row r="2126" spans="16:18" x14ac:dyDescent="0.3">
      <c r="P2126" s="22"/>
      <c r="Q2126">
        <v>2122</v>
      </c>
      <c r="R2126" t="str">
        <f>IF($C$3="Live Paste",IF($P2126="","",$P2126&amp;""),IF($AD$3="","",INDEX('Extraction History'!$A$3:$DT$9102,$Q2126,$AD$3)&amp;""))</f>
        <v/>
      </c>
    </row>
    <row r="2127" spans="16:18" x14ac:dyDescent="0.3">
      <c r="P2127" s="22"/>
      <c r="Q2127">
        <v>2123</v>
      </c>
      <c r="R2127" t="str">
        <f>IF($C$3="Live Paste",IF($P2127="","",$P2127&amp;""),IF($AD$3="","",INDEX('Extraction History'!$A$3:$DT$9102,$Q2127,$AD$3)&amp;""))</f>
        <v/>
      </c>
    </row>
    <row r="2128" spans="16:18" x14ac:dyDescent="0.3">
      <c r="P2128" s="22"/>
      <c r="Q2128">
        <v>2124</v>
      </c>
      <c r="R2128" t="str">
        <f>IF($C$3="Live Paste",IF($P2128="","",$P2128&amp;""),IF($AD$3="","",INDEX('Extraction History'!$A$3:$DT$9102,$Q2128,$AD$3)&amp;""))</f>
        <v/>
      </c>
    </row>
    <row r="2129" spans="16:18" x14ac:dyDescent="0.3">
      <c r="P2129" s="22"/>
      <c r="Q2129">
        <v>2125</v>
      </c>
      <c r="R2129" t="str">
        <f>IF($C$3="Live Paste",IF($P2129="","",$P2129&amp;""),IF($AD$3="","",INDEX('Extraction History'!$A$3:$DT$9102,$Q2129,$AD$3)&amp;""))</f>
        <v/>
      </c>
    </row>
    <row r="2130" spans="16:18" x14ac:dyDescent="0.3">
      <c r="P2130" s="22"/>
      <c r="Q2130">
        <v>2126</v>
      </c>
      <c r="R2130" t="str">
        <f>IF($C$3="Live Paste",IF($P2130="","",$P2130&amp;""),IF($AD$3="","",INDEX('Extraction History'!$A$3:$DT$9102,$Q2130,$AD$3)&amp;""))</f>
        <v/>
      </c>
    </row>
    <row r="2131" spans="16:18" x14ac:dyDescent="0.3">
      <c r="P2131" s="22"/>
      <c r="Q2131">
        <v>2127</v>
      </c>
      <c r="R2131" t="str">
        <f>IF($C$3="Live Paste",IF($P2131="","",$P2131&amp;""),IF($AD$3="","",INDEX('Extraction History'!$A$3:$DT$9102,$Q2131,$AD$3)&amp;""))</f>
        <v/>
      </c>
    </row>
    <row r="2132" spans="16:18" x14ac:dyDescent="0.3">
      <c r="P2132" s="22"/>
      <c r="Q2132">
        <v>2128</v>
      </c>
      <c r="R2132" t="str">
        <f>IF($C$3="Live Paste",IF($P2132="","",$P2132&amp;""),IF($AD$3="","",INDEX('Extraction History'!$A$3:$DT$9102,$Q2132,$AD$3)&amp;""))</f>
        <v/>
      </c>
    </row>
    <row r="2133" spans="16:18" x14ac:dyDescent="0.3">
      <c r="P2133" s="22"/>
      <c r="Q2133">
        <v>2129</v>
      </c>
      <c r="R2133" t="str">
        <f>IF($C$3="Live Paste",IF($P2133="","",$P2133&amp;""),IF($AD$3="","",INDEX('Extraction History'!$A$3:$DT$9102,$Q2133,$AD$3)&amp;""))</f>
        <v/>
      </c>
    </row>
    <row r="2134" spans="16:18" x14ac:dyDescent="0.3">
      <c r="P2134" s="22"/>
      <c r="Q2134">
        <v>2130</v>
      </c>
      <c r="R2134" t="str">
        <f>IF($C$3="Live Paste",IF($P2134="","",$P2134&amp;""),IF($AD$3="","",INDEX('Extraction History'!$A$3:$DT$9102,$Q2134,$AD$3)&amp;""))</f>
        <v/>
      </c>
    </row>
    <row r="2135" spans="16:18" x14ac:dyDescent="0.3">
      <c r="P2135" s="22"/>
      <c r="Q2135">
        <v>2131</v>
      </c>
      <c r="R2135" t="str">
        <f>IF($C$3="Live Paste",IF($P2135="","",$P2135&amp;""),IF($AD$3="","",INDEX('Extraction History'!$A$3:$DT$9102,$Q2135,$AD$3)&amp;""))</f>
        <v/>
      </c>
    </row>
    <row r="2136" spans="16:18" x14ac:dyDescent="0.3">
      <c r="P2136" s="22"/>
      <c r="Q2136">
        <v>2132</v>
      </c>
      <c r="R2136" t="str">
        <f>IF($C$3="Live Paste",IF($P2136="","",$P2136&amp;""),IF($AD$3="","",INDEX('Extraction History'!$A$3:$DT$9102,$Q2136,$AD$3)&amp;""))</f>
        <v/>
      </c>
    </row>
    <row r="2137" spans="16:18" x14ac:dyDescent="0.3">
      <c r="P2137" s="22"/>
      <c r="Q2137">
        <v>2133</v>
      </c>
      <c r="R2137" t="str">
        <f>IF($C$3="Live Paste",IF($P2137="","",$P2137&amp;""),IF($AD$3="","",INDEX('Extraction History'!$A$3:$DT$9102,$Q2137,$AD$3)&amp;""))</f>
        <v/>
      </c>
    </row>
    <row r="2138" spans="16:18" x14ac:dyDescent="0.3">
      <c r="P2138" s="22"/>
      <c r="Q2138">
        <v>2134</v>
      </c>
      <c r="R2138" t="str">
        <f>IF($C$3="Live Paste",IF($P2138="","",$P2138&amp;""),IF($AD$3="","",INDEX('Extraction History'!$A$3:$DT$9102,$Q2138,$AD$3)&amp;""))</f>
        <v/>
      </c>
    </row>
    <row r="2139" spans="16:18" x14ac:dyDescent="0.3">
      <c r="P2139" s="22"/>
      <c r="Q2139">
        <v>2135</v>
      </c>
      <c r="R2139" t="str">
        <f>IF($C$3="Live Paste",IF($P2139="","",$P2139&amp;""),IF($AD$3="","",INDEX('Extraction History'!$A$3:$DT$9102,$Q2139,$AD$3)&amp;""))</f>
        <v/>
      </c>
    </row>
    <row r="2140" spans="16:18" x14ac:dyDescent="0.3">
      <c r="P2140" s="22"/>
      <c r="Q2140">
        <v>2136</v>
      </c>
      <c r="R2140" t="str">
        <f>IF($C$3="Live Paste",IF($P2140="","",$P2140&amp;""),IF($AD$3="","",INDEX('Extraction History'!$A$3:$DT$9102,$Q2140,$AD$3)&amp;""))</f>
        <v/>
      </c>
    </row>
    <row r="2141" spans="16:18" x14ac:dyDescent="0.3">
      <c r="P2141" s="22"/>
      <c r="Q2141">
        <v>2137</v>
      </c>
      <c r="R2141" t="str">
        <f>IF($C$3="Live Paste",IF($P2141="","",$P2141&amp;""),IF($AD$3="","",INDEX('Extraction History'!$A$3:$DT$9102,$Q2141,$AD$3)&amp;""))</f>
        <v/>
      </c>
    </row>
    <row r="2142" spans="16:18" x14ac:dyDescent="0.3">
      <c r="P2142" s="22"/>
      <c r="Q2142">
        <v>2138</v>
      </c>
      <c r="R2142" t="str">
        <f>IF($C$3="Live Paste",IF($P2142="","",$P2142&amp;""),IF($AD$3="","",INDEX('Extraction History'!$A$3:$DT$9102,$Q2142,$AD$3)&amp;""))</f>
        <v/>
      </c>
    </row>
    <row r="2143" spans="16:18" x14ac:dyDescent="0.3">
      <c r="P2143" s="22"/>
      <c r="Q2143">
        <v>2139</v>
      </c>
      <c r="R2143" t="str">
        <f>IF($C$3="Live Paste",IF($P2143="","",$P2143&amp;""),IF($AD$3="","",INDEX('Extraction History'!$A$3:$DT$9102,$Q2143,$AD$3)&amp;""))</f>
        <v/>
      </c>
    </row>
    <row r="2144" spans="16:18" x14ac:dyDescent="0.3">
      <c r="P2144" s="22"/>
      <c r="Q2144">
        <v>2140</v>
      </c>
      <c r="R2144" t="str">
        <f>IF($C$3="Live Paste",IF($P2144="","",$P2144&amp;""),IF($AD$3="","",INDEX('Extraction History'!$A$3:$DT$9102,$Q2144,$AD$3)&amp;""))</f>
        <v/>
      </c>
    </row>
    <row r="2145" spans="16:18" x14ac:dyDescent="0.3">
      <c r="P2145" s="22"/>
      <c r="Q2145">
        <v>2141</v>
      </c>
      <c r="R2145" t="str">
        <f>IF($C$3="Live Paste",IF($P2145="","",$P2145&amp;""),IF($AD$3="","",INDEX('Extraction History'!$A$3:$DT$9102,$Q2145,$AD$3)&amp;""))</f>
        <v/>
      </c>
    </row>
    <row r="2146" spans="16:18" x14ac:dyDescent="0.3">
      <c r="P2146" s="22"/>
      <c r="Q2146">
        <v>2142</v>
      </c>
      <c r="R2146" t="str">
        <f>IF($C$3="Live Paste",IF($P2146="","",$P2146&amp;""),IF($AD$3="","",INDEX('Extraction History'!$A$3:$DT$9102,$Q2146,$AD$3)&amp;""))</f>
        <v/>
      </c>
    </row>
    <row r="2147" spans="16:18" x14ac:dyDescent="0.3">
      <c r="P2147" s="22"/>
      <c r="Q2147">
        <v>2143</v>
      </c>
      <c r="R2147" t="str">
        <f>IF($C$3="Live Paste",IF($P2147="","",$P2147&amp;""),IF($AD$3="","",INDEX('Extraction History'!$A$3:$DT$9102,$Q2147,$AD$3)&amp;""))</f>
        <v/>
      </c>
    </row>
    <row r="2148" spans="16:18" x14ac:dyDescent="0.3">
      <c r="P2148" s="22"/>
      <c r="Q2148">
        <v>2144</v>
      </c>
      <c r="R2148" t="str">
        <f>IF($C$3="Live Paste",IF($P2148="","",$P2148&amp;""),IF($AD$3="","",INDEX('Extraction History'!$A$3:$DT$9102,$Q2148,$AD$3)&amp;""))</f>
        <v/>
      </c>
    </row>
    <row r="2149" spans="16:18" x14ac:dyDescent="0.3">
      <c r="P2149" s="22"/>
      <c r="Q2149">
        <v>2145</v>
      </c>
      <c r="R2149" t="str">
        <f>IF($C$3="Live Paste",IF($P2149="","",$P2149&amp;""),IF($AD$3="","",INDEX('Extraction History'!$A$3:$DT$9102,$Q2149,$AD$3)&amp;""))</f>
        <v/>
      </c>
    </row>
    <row r="2150" spans="16:18" x14ac:dyDescent="0.3">
      <c r="P2150" s="22"/>
      <c r="Q2150">
        <v>2146</v>
      </c>
      <c r="R2150" t="str">
        <f>IF($C$3="Live Paste",IF($P2150="","",$P2150&amp;""),IF($AD$3="","",INDEX('Extraction History'!$A$3:$DT$9102,$Q2150,$AD$3)&amp;""))</f>
        <v/>
      </c>
    </row>
    <row r="2151" spans="16:18" x14ac:dyDescent="0.3">
      <c r="P2151" s="22"/>
      <c r="Q2151">
        <v>2147</v>
      </c>
      <c r="R2151" t="str">
        <f>IF($C$3="Live Paste",IF($P2151="","",$P2151&amp;""),IF($AD$3="","",INDEX('Extraction History'!$A$3:$DT$9102,$Q2151,$AD$3)&amp;""))</f>
        <v/>
      </c>
    </row>
    <row r="2152" spans="16:18" x14ac:dyDescent="0.3">
      <c r="P2152" s="22"/>
      <c r="Q2152">
        <v>2148</v>
      </c>
      <c r="R2152" t="str">
        <f>IF($C$3="Live Paste",IF($P2152="","",$P2152&amp;""),IF($AD$3="","",INDEX('Extraction History'!$A$3:$DT$9102,$Q2152,$AD$3)&amp;""))</f>
        <v/>
      </c>
    </row>
    <row r="2153" spans="16:18" x14ac:dyDescent="0.3">
      <c r="P2153" s="22"/>
      <c r="Q2153">
        <v>2149</v>
      </c>
      <c r="R2153" t="str">
        <f>IF($C$3="Live Paste",IF($P2153="","",$P2153&amp;""),IF($AD$3="","",INDEX('Extraction History'!$A$3:$DT$9102,$Q2153,$AD$3)&amp;""))</f>
        <v/>
      </c>
    </row>
    <row r="2154" spans="16:18" x14ac:dyDescent="0.3">
      <c r="P2154" s="22"/>
      <c r="Q2154">
        <v>2150</v>
      </c>
      <c r="R2154" t="str">
        <f>IF($C$3="Live Paste",IF($P2154="","",$P2154&amp;""),IF($AD$3="","",INDEX('Extraction History'!$A$3:$DT$9102,$Q2154,$AD$3)&amp;""))</f>
        <v/>
      </c>
    </row>
    <row r="2155" spans="16:18" x14ac:dyDescent="0.3">
      <c r="P2155" s="22"/>
      <c r="Q2155">
        <v>2151</v>
      </c>
      <c r="R2155" t="str">
        <f>IF($C$3="Live Paste",IF($P2155="","",$P2155&amp;""),IF($AD$3="","",INDEX('Extraction History'!$A$3:$DT$9102,$Q2155,$AD$3)&amp;""))</f>
        <v/>
      </c>
    </row>
    <row r="2156" spans="16:18" x14ac:dyDescent="0.3">
      <c r="P2156" s="22"/>
      <c r="Q2156">
        <v>2152</v>
      </c>
      <c r="R2156" t="str">
        <f>IF($C$3="Live Paste",IF($P2156="","",$P2156&amp;""),IF($AD$3="","",INDEX('Extraction History'!$A$3:$DT$9102,$Q2156,$AD$3)&amp;""))</f>
        <v/>
      </c>
    </row>
    <row r="2157" spans="16:18" x14ac:dyDescent="0.3">
      <c r="P2157" s="22"/>
      <c r="Q2157">
        <v>2153</v>
      </c>
      <c r="R2157" t="str">
        <f>IF($C$3="Live Paste",IF($P2157="","",$P2157&amp;""),IF($AD$3="","",INDEX('Extraction History'!$A$3:$DT$9102,$Q2157,$AD$3)&amp;""))</f>
        <v/>
      </c>
    </row>
    <row r="2158" spans="16:18" x14ac:dyDescent="0.3">
      <c r="P2158" s="22"/>
      <c r="Q2158">
        <v>2154</v>
      </c>
      <c r="R2158" t="str">
        <f>IF($C$3="Live Paste",IF($P2158="","",$P2158&amp;""),IF($AD$3="","",INDEX('Extraction History'!$A$3:$DT$9102,$Q2158,$AD$3)&amp;""))</f>
        <v/>
      </c>
    </row>
    <row r="2159" spans="16:18" x14ac:dyDescent="0.3">
      <c r="P2159" s="22"/>
      <c r="Q2159">
        <v>2155</v>
      </c>
      <c r="R2159" t="str">
        <f>IF($C$3="Live Paste",IF($P2159="","",$P2159&amp;""),IF($AD$3="","",INDEX('Extraction History'!$A$3:$DT$9102,$Q2159,$AD$3)&amp;""))</f>
        <v/>
      </c>
    </row>
    <row r="2160" spans="16:18" x14ac:dyDescent="0.3">
      <c r="P2160" s="22"/>
      <c r="Q2160">
        <v>2156</v>
      </c>
      <c r="R2160" t="str">
        <f>IF($C$3="Live Paste",IF($P2160="","",$P2160&amp;""),IF($AD$3="","",INDEX('Extraction History'!$A$3:$DT$9102,$Q2160,$AD$3)&amp;""))</f>
        <v/>
      </c>
    </row>
    <row r="2161" spans="16:18" x14ac:dyDescent="0.3">
      <c r="P2161" s="22"/>
      <c r="Q2161">
        <v>2157</v>
      </c>
      <c r="R2161" t="str">
        <f>IF($C$3="Live Paste",IF($P2161="","",$P2161&amp;""),IF($AD$3="","",INDEX('Extraction History'!$A$3:$DT$9102,$Q2161,$AD$3)&amp;""))</f>
        <v/>
      </c>
    </row>
    <row r="2162" spans="16:18" x14ac:dyDescent="0.3">
      <c r="P2162" s="22"/>
      <c r="Q2162">
        <v>2158</v>
      </c>
      <c r="R2162" t="str">
        <f>IF($C$3="Live Paste",IF($P2162="","",$P2162&amp;""),IF($AD$3="","",INDEX('Extraction History'!$A$3:$DT$9102,$Q2162,$AD$3)&amp;""))</f>
        <v/>
      </c>
    </row>
    <row r="2163" spans="16:18" x14ac:dyDescent="0.3">
      <c r="P2163" s="22"/>
      <c r="Q2163">
        <v>2159</v>
      </c>
      <c r="R2163" t="str">
        <f>IF($C$3="Live Paste",IF($P2163="","",$P2163&amp;""),IF($AD$3="","",INDEX('Extraction History'!$A$3:$DT$9102,$Q2163,$AD$3)&amp;""))</f>
        <v/>
      </c>
    </row>
    <row r="2164" spans="16:18" x14ac:dyDescent="0.3">
      <c r="P2164" s="22"/>
      <c r="Q2164">
        <v>2160</v>
      </c>
      <c r="R2164" t="str">
        <f>IF($C$3="Live Paste",IF($P2164="","",$P2164&amp;""),IF($AD$3="","",INDEX('Extraction History'!$A$3:$DT$9102,$Q2164,$AD$3)&amp;""))</f>
        <v/>
      </c>
    </row>
    <row r="2165" spans="16:18" x14ac:dyDescent="0.3">
      <c r="P2165" s="22"/>
      <c r="Q2165">
        <v>2161</v>
      </c>
      <c r="R2165" t="str">
        <f>IF($C$3="Live Paste",IF($P2165="","",$P2165&amp;""),IF($AD$3="","",INDEX('Extraction History'!$A$3:$DT$9102,$Q2165,$AD$3)&amp;""))</f>
        <v/>
      </c>
    </row>
    <row r="2166" spans="16:18" x14ac:dyDescent="0.3">
      <c r="P2166" s="22"/>
      <c r="Q2166">
        <v>2162</v>
      </c>
      <c r="R2166" t="str">
        <f>IF($C$3="Live Paste",IF($P2166="","",$P2166&amp;""),IF($AD$3="","",INDEX('Extraction History'!$A$3:$DT$9102,$Q2166,$AD$3)&amp;""))</f>
        <v/>
      </c>
    </row>
    <row r="2167" spans="16:18" x14ac:dyDescent="0.3">
      <c r="P2167" s="22"/>
      <c r="Q2167">
        <v>2163</v>
      </c>
      <c r="R2167" t="str">
        <f>IF($C$3="Live Paste",IF($P2167="","",$P2167&amp;""),IF($AD$3="","",INDEX('Extraction History'!$A$3:$DT$9102,$Q2167,$AD$3)&amp;""))</f>
        <v/>
      </c>
    </row>
    <row r="2168" spans="16:18" x14ac:dyDescent="0.3">
      <c r="P2168" s="22"/>
      <c r="Q2168">
        <v>2164</v>
      </c>
      <c r="R2168" t="str">
        <f>IF($C$3="Live Paste",IF($P2168="","",$P2168&amp;""),IF($AD$3="","",INDEX('Extraction History'!$A$3:$DT$9102,$Q2168,$AD$3)&amp;""))</f>
        <v/>
      </c>
    </row>
    <row r="2169" spans="16:18" x14ac:dyDescent="0.3">
      <c r="P2169" s="22"/>
      <c r="Q2169">
        <v>2165</v>
      </c>
      <c r="R2169" t="str">
        <f>IF($C$3="Live Paste",IF($P2169="","",$P2169&amp;""),IF($AD$3="","",INDEX('Extraction History'!$A$3:$DT$9102,$Q2169,$AD$3)&amp;""))</f>
        <v/>
      </c>
    </row>
    <row r="2170" spans="16:18" x14ac:dyDescent="0.3">
      <c r="P2170" s="22"/>
      <c r="Q2170">
        <v>2166</v>
      </c>
      <c r="R2170" t="str">
        <f>IF($C$3="Live Paste",IF($P2170="","",$P2170&amp;""),IF($AD$3="","",INDEX('Extraction History'!$A$3:$DT$9102,$Q2170,$AD$3)&amp;""))</f>
        <v/>
      </c>
    </row>
    <row r="2171" spans="16:18" x14ac:dyDescent="0.3">
      <c r="P2171" s="22"/>
      <c r="Q2171">
        <v>2167</v>
      </c>
      <c r="R2171" t="str">
        <f>IF($C$3="Live Paste",IF($P2171="","",$P2171&amp;""),IF($AD$3="","",INDEX('Extraction History'!$A$3:$DT$9102,$Q2171,$AD$3)&amp;""))</f>
        <v/>
      </c>
    </row>
    <row r="2172" spans="16:18" x14ac:dyDescent="0.3">
      <c r="P2172" s="22"/>
      <c r="Q2172">
        <v>2168</v>
      </c>
      <c r="R2172" t="str">
        <f>IF($C$3="Live Paste",IF($P2172="","",$P2172&amp;""),IF($AD$3="","",INDEX('Extraction History'!$A$3:$DT$9102,$Q2172,$AD$3)&amp;""))</f>
        <v/>
      </c>
    </row>
    <row r="2173" spans="16:18" x14ac:dyDescent="0.3">
      <c r="P2173" s="22"/>
      <c r="Q2173">
        <v>2169</v>
      </c>
      <c r="R2173" t="str">
        <f>IF($C$3="Live Paste",IF($P2173="","",$P2173&amp;""),IF($AD$3="","",INDEX('Extraction History'!$A$3:$DT$9102,$Q2173,$AD$3)&amp;""))</f>
        <v/>
      </c>
    </row>
    <row r="2174" spans="16:18" x14ac:dyDescent="0.3">
      <c r="P2174" s="22"/>
      <c r="Q2174">
        <v>2170</v>
      </c>
      <c r="R2174" t="str">
        <f>IF($C$3="Live Paste",IF($P2174="","",$P2174&amp;""),IF($AD$3="","",INDEX('Extraction History'!$A$3:$DT$9102,$Q2174,$AD$3)&amp;""))</f>
        <v/>
      </c>
    </row>
    <row r="2175" spans="16:18" x14ac:dyDescent="0.3">
      <c r="P2175" s="22"/>
      <c r="Q2175">
        <v>2171</v>
      </c>
      <c r="R2175" t="str">
        <f>IF($C$3="Live Paste",IF($P2175="","",$P2175&amp;""),IF($AD$3="","",INDEX('Extraction History'!$A$3:$DT$9102,$Q2175,$AD$3)&amp;""))</f>
        <v/>
      </c>
    </row>
    <row r="2176" spans="16:18" x14ac:dyDescent="0.3">
      <c r="P2176" s="22"/>
      <c r="Q2176">
        <v>2172</v>
      </c>
      <c r="R2176" t="str">
        <f>IF($C$3="Live Paste",IF($P2176="","",$P2176&amp;""),IF($AD$3="","",INDEX('Extraction History'!$A$3:$DT$9102,$Q2176,$AD$3)&amp;""))</f>
        <v/>
      </c>
    </row>
    <row r="2177" spans="16:18" x14ac:dyDescent="0.3">
      <c r="P2177" s="22"/>
      <c r="Q2177">
        <v>2173</v>
      </c>
      <c r="R2177" t="str">
        <f>IF($C$3="Live Paste",IF($P2177="","",$P2177&amp;""),IF($AD$3="","",INDEX('Extraction History'!$A$3:$DT$9102,$Q2177,$AD$3)&amp;""))</f>
        <v/>
      </c>
    </row>
    <row r="2178" spans="16:18" x14ac:dyDescent="0.3">
      <c r="P2178" s="22"/>
      <c r="Q2178">
        <v>2174</v>
      </c>
      <c r="R2178" t="str">
        <f>IF($C$3="Live Paste",IF($P2178="","",$P2178&amp;""),IF($AD$3="","",INDEX('Extraction History'!$A$3:$DT$9102,$Q2178,$AD$3)&amp;""))</f>
        <v/>
      </c>
    </row>
    <row r="2179" spans="16:18" x14ac:dyDescent="0.3">
      <c r="P2179" s="22"/>
      <c r="Q2179">
        <v>2175</v>
      </c>
      <c r="R2179" t="str">
        <f>IF($C$3="Live Paste",IF($P2179="","",$P2179&amp;""),IF($AD$3="","",INDEX('Extraction History'!$A$3:$DT$9102,$Q2179,$AD$3)&amp;""))</f>
        <v/>
      </c>
    </row>
    <row r="2180" spans="16:18" x14ac:dyDescent="0.3">
      <c r="P2180" s="22"/>
      <c r="Q2180">
        <v>2176</v>
      </c>
      <c r="R2180" t="str">
        <f>IF($C$3="Live Paste",IF($P2180="","",$P2180&amp;""),IF($AD$3="","",INDEX('Extraction History'!$A$3:$DT$9102,$Q2180,$AD$3)&amp;""))</f>
        <v/>
      </c>
    </row>
    <row r="2181" spans="16:18" x14ac:dyDescent="0.3">
      <c r="P2181" s="22"/>
      <c r="Q2181">
        <v>2177</v>
      </c>
      <c r="R2181" t="str">
        <f>IF($C$3="Live Paste",IF($P2181="","",$P2181&amp;""),IF($AD$3="","",INDEX('Extraction History'!$A$3:$DT$9102,$Q2181,$AD$3)&amp;""))</f>
        <v/>
      </c>
    </row>
    <row r="2182" spans="16:18" x14ac:dyDescent="0.3">
      <c r="P2182" s="22"/>
      <c r="Q2182">
        <v>2178</v>
      </c>
      <c r="R2182" t="str">
        <f>IF($C$3="Live Paste",IF($P2182="","",$P2182&amp;""),IF($AD$3="","",INDEX('Extraction History'!$A$3:$DT$9102,$Q2182,$AD$3)&amp;""))</f>
        <v/>
      </c>
    </row>
    <row r="2183" spans="16:18" x14ac:dyDescent="0.3">
      <c r="P2183" s="22"/>
      <c r="Q2183">
        <v>2179</v>
      </c>
      <c r="R2183" t="str">
        <f>IF($C$3="Live Paste",IF($P2183="","",$P2183&amp;""),IF($AD$3="","",INDEX('Extraction History'!$A$3:$DT$9102,$Q2183,$AD$3)&amp;""))</f>
        <v/>
      </c>
    </row>
    <row r="2184" spans="16:18" x14ac:dyDescent="0.3">
      <c r="P2184" s="22"/>
      <c r="Q2184">
        <v>2180</v>
      </c>
      <c r="R2184" t="str">
        <f>IF($C$3="Live Paste",IF($P2184="","",$P2184&amp;""),IF($AD$3="","",INDEX('Extraction History'!$A$3:$DT$9102,$Q2184,$AD$3)&amp;""))</f>
        <v/>
      </c>
    </row>
    <row r="2185" spans="16:18" x14ac:dyDescent="0.3">
      <c r="P2185" s="22"/>
      <c r="Q2185">
        <v>2181</v>
      </c>
      <c r="R2185" t="str">
        <f>IF($C$3="Live Paste",IF($P2185="","",$P2185&amp;""),IF($AD$3="","",INDEX('Extraction History'!$A$3:$DT$9102,$Q2185,$AD$3)&amp;""))</f>
        <v/>
      </c>
    </row>
    <row r="2186" spans="16:18" x14ac:dyDescent="0.3">
      <c r="P2186" s="22"/>
      <c r="Q2186">
        <v>2182</v>
      </c>
      <c r="R2186" t="str">
        <f>IF($C$3="Live Paste",IF($P2186="","",$P2186&amp;""),IF($AD$3="","",INDEX('Extraction History'!$A$3:$DT$9102,$Q2186,$AD$3)&amp;""))</f>
        <v/>
      </c>
    </row>
    <row r="2187" spans="16:18" x14ac:dyDescent="0.3">
      <c r="P2187" s="22"/>
      <c r="Q2187">
        <v>2183</v>
      </c>
      <c r="R2187" t="str">
        <f>IF($C$3="Live Paste",IF($P2187="","",$P2187&amp;""),IF($AD$3="","",INDEX('Extraction History'!$A$3:$DT$9102,$Q2187,$AD$3)&amp;""))</f>
        <v/>
      </c>
    </row>
    <row r="2188" spans="16:18" x14ac:dyDescent="0.3">
      <c r="P2188" s="22"/>
      <c r="Q2188">
        <v>2184</v>
      </c>
      <c r="R2188" t="str">
        <f>IF($C$3="Live Paste",IF($P2188="","",$P2188&amp;""),IF($AD$3="","",INDEX('Extraction History'!$A$3:$DT$9102,$Q2188,$AD$3)&amp;""))</f>
        <v/>
      </c>
    </row>
    <row r="2189" spans="16:18" x14ac:dyDescent="0.3">
      <c r="P2189" s="22"/>
      <c r="Q2189">
        <v>2185</v>
      </c>
      <c r="R2189" t="str">
        <f>IF($C$3="Live Paste",IF($P2189="","",$P2189&amp;""),IF($AD$3="","",INDEX('Extraction History'!$A$3:$DT$9102,$Q2189,$AD$3)&amp;""))</f>
        <v/>
      </c>
    </row>
    <row r="2190" spans="16:18" x14ac:dyDescent="0.3">
      <c r="P2190" s="22"/>
      <c r="Q2190">
        <v>2186</v>
      </c>
      <c r="R2190" t="str">
        <f>IF($C$3="Live Paste",IF($P2190="","",$P2190&amp;""),IF($AD$3="","",INDEX('Extraction History'!$A$3:$DT$9102,$Q2190,$AD$3)&amp;""))</f>
        <v/>
      </c>
    </row>
    <row r="2191" spans="16:18" x14ac:dyDescent="0.3">
      <c r="P2191" s="22"/>
      <c r="Q2191">
        <v>2187</v>
      </c>
      <c r="R2191" t="str">
        <f>IF($C$3="Live Paste",IF($P2191="","",$P2191&amp;""),IF($AD$3="","",INDEX('Extraction History'!$A$3:$DT$9102,$Q2191,$AD$3)&amp;""))</f>
        <v/>
      </c>
    </row>
    <row r="2192" spans="16:18" x14ac:dyDescent="0.3">
      <c r="P2192" s="22"/>
      <c r="Q2192">
        <v>2188</v>
      </c>
      <c r="R2192" t="str">
        <f>IF($C$3="Live Paste",IF($P2192="","",$P2192&amp;""),IF($AD$3="","",INDEX('Extraction History'!$A$3:$DT$9102,$Q2192,$AD$3)&amp;""))</f>
        <v/>
      </c>
    </row>
    <row r="2193" spans="16:18" x14ac:dyDescent="0.3">
      <c r="P2193" s="22"/>
      <c r="Q2193">
        <v>2189</v>
      </c>
      <c r="R2193" t="str">
        <f>IF($C$3="Live Paste",IF($P2193="","",$P2193&amp;""),IF($AD$3="","",INDEX('Extraction History'!$A$3:$DT$9102,$Q2193,$AD$3)&amp;""))</f>
        <v/>
      </c>
    </row>
    <row r="2194" spans="16:18" x14ac:dyDescent="0.3">
      <c r="P2194" s="22"/>
      <c r="Q2194">
        <v>2190</v>
      </c>
      <c r="R2194" t="str">
        <f>IF($C$3="Live Paste",IF($P2194="","",$P2194&amp;""),IF($AD$3="","",INDEX('Extraction History'!$A$3:$DT$9102,$Q2194,$AD$3)&amp;""))</f>
        <v/>
      </c>
    </row>
    <row r="2195" spans="16:18" x14ac:dyDescent="0.3">
      <c r="P2195" s="22"/>
      <c r="Q2195">
        <v>2191</v>
      </c>
      <c r="R2195" t="str">
        <f>IF($C$3="Live Paste",IF($P2195="","",$P2195&amp;""),IF($AD$3="","",INDEX('Extraction History'!$A$3:$DT$9102,$Q2195,$AD$3)&amp;""))</f>
        <v/>
      </c>
    </row>
    <row r="2196" spans="16:18" x14ac:dyDescent="0.3">
      <c r="P2196" s="22"/>
      <c r="Q2196">
        <v>2192</v>
      </c>
      <c r="R2196" t="str">
        <f>IF($C$3="Live Paste",IF($P2196="","",$P2196&amp;""),IF($AD$3="","",INDEX('Extraction History'!$A$3:$DT$9102,$Q2196,$AD$3)&amp;""))</f>
        <v/>
      </c>
    </row>
    <row r="2197" spans="16:18" x14ac:dyDescent="0.3">
      <c r="P2197" s="22"/>
      <c r="Q2197">
        <v>2193</v>
      </c>
      <c r="R2197" t="str">
        <f>IF($C$3="Live Paste",IF($P2197="","",$P2197&amp;""),IF($AD$3="","",INDEX('Extraction History'!$A$3:$DT$9102,$Q2197,$AD$3)&amp;""))</f>
        <v/>
      </c>
    </row>
    <row r="2198" spans="16:18" x14ac:dyDescent="0.3">
      <c r="P2198" s="22"/>
      <c r="Q2198">
        <v>2194</v>
      </c>
      <c r="R2198" t="str">
        <f>IF($C$3="Live Paste",IF($P2198="","",$P2198&amp;""),IF($AD$3="","",INDEX('Extraction History'!$A$3:$DT$9102,$Q2198,$AD$3)&amp;""))</f>
        <v/>
      </c>
    </row>
    <row r="2199" spans="16:18" x14ac:dyDescent="0.3">
      <c r="P2199" s="22"/>
      <c r="Q2199">
        <v>2195</v>
      </c>
      <c r="R2199" t="str">
        <f>IF($C$3="Live Paste",IF($P2199="","",$P2199&amp;""),IF($AD$3="","",INDEX('Extraction History'!$A$3:$DT$9102,$Q2199,$AD$3)&amp;""))</f>
        <v/>
      </c>
    </row>
    <row r="2200" spans="16:18" x14ac:dyDescent="0.3">
      <c r="P2200" s="22"/>
      <c r="Q2200">
        <v>2196</v>
      </c>
      <c r="R2200" t="str">
        <f>IF($C$3="Live Paste",IF($P2200="","",$P2200&amp;""),IF($AD$3="","",INDEX('Extraction History'!$A$3:$DT$9102,$Q2200,$AD$3)&amp;""))</f>
        <v/>
      </c>
    </row>
    <row r="2201" spans="16:18" x14ac:dyDescent="0.3">
      <c r="P2201" s="22"/>
      <c r="Q2201">
        <v>2197</v>
      </c>
      <c r="R2201" t="str">
        <f>IF($C$3="Live Paste",IF($P2201="","",$P2201&amp;""),IF($AD$3="","",INDEX('Extraction History'!$A$3:$DT$9102,$Q2201,$AD$3)&amp;""))</f>
        <v/>
      </c>
    </row>
    <row r="2202" spans="16:18" x14ac:dyDescent="0.3">
      <c r="P2202" s="22"/>
      <c r="Q2202">
        <v>2198</v>
      </c>
      <c r="R2202" t="str">
        <f>IF($C$3="Live Paste",IF($P2202="","",$P2202&amp;""),IF($AD$3="","",INDEX('Extraction History'!$A$3:$DT$9102,$Q2202,$AD$3)&amp;""))</f>
        <v/>
      </c>
    </row>
    <row r="2203" spans="16:18" x14ac:dyDescent="0.3">
      <c r="P2203" s="22"/>
      <c r="Q2203">
        <v>2199</v>
      </c>
      <c r="R2203" t="str">
        <f>IF($C$3="Live Paste",IF($P2203="","",$P2203&amp;""),IF($AD$3="","",INDEX('Extraction History'!$A$3:$DT$9102,$Q2203,$AD$3)&amp;""))</f>
        <v/>
      </c>
    </row>
    <row r="2204" spans="16:18" x14ac:dyDescent="0.3">
      <c r="P2204" s="22"/>
      <c r="Q2204">
        <v>2200</v>
      </c>
      <c r="R2204" t="str">
        <f>IF($C$3="Live Paste",IF($P2204="","",$P2204&amp;""),IF($AD$3="","",INDEX('Extraction History'!$A$3:$DT$9102,$Q2204,$AD$3)&amp;""))</f>
        <v/>
      </c>
    </row>
    <row r="2205" spans="16:18" x14ac:dyDescent="0.3">
      <c r="P2205" s="22"/>
      <c r="Q2205">
        <v>2201</v>
      </c>
      <c r="R2205" t="str">
        <f>IF($C$3="Live Paste",IF($P2205="","",$P2205&amp;""),IF($AD$3="","",INDEX('Extraction History'!$A$3:$DT$9102,$Q2205,$AD$3)&amp;""))</f>
        <v/>
      </c>
    </row>
    <row r="2206" spans="16:18" x14ac:dyDescent="0.3">
      <c r="P2206" s="22"/>
      <c r="Q2206">
        <v>2202</v>
      </c>
      <c r="R2206" t="str">
        <f>IF($C$3="Live Paste",IF($P2206="","",$P2206&amp;""),IF($AD$3="","",INDEX('Extraction History'!$A$3:$DT$9102,$Q2206,$AD$3)&amp;""))</f>
        <v/>
      </c>
    </row>
    <row r="2207" spans="16:18" x14ac:dyDescent="0.3">
      <c r="P2207" s="22"/>
      <c r="Q2207">
        <v>2203</v>
      </c>
      <c r="R2207" t="str">
        <f>IF($C$3="Live Paste",IF($P2207="","",$P2207&amp;""),IF($AD$3="","",INDEX('Extraction History'!$A$3:$DT$9102,$Q2207,$AD$3)&amp;""))</f>
        <v/>
      </c>
    </row>
    <row r="2208" spans="16:18" x14ac:dyDescent="0.3">
      <c r="P2208" s="22"/>
      <c r="Q2208">
        <v>2204</v>
      </c>
      <c r="R2208" t="str">
        <f>IF($C$3="Live Paste",IF($P2208="","",$P2208&amp;""),IF($AD$3="","",INDEX('Extraction History'!$A$3:$DT$9102,$Q2208,$AD$3)&amp;""))</f>
        <v/>
      </c>
    </row>
    <row r="2209" spans="16:18" x14ac:dyDescent="0.3">
      <c r="P2209" s="22"/>
      <c r="Q2209">
        <v>2205</v>
      </c>
      <c r="R2209" t="str">
        <f>IF($C$3="Live Paste",IF($P2209="","",$P2209&amp;""),IF($AD$3="","",INDEX('Extraction History'!$A$3:$DT$9102,$Q2209,$AD$3)&amp;""))</f>
        <v/>
      </c>
    </row>
    <row r="2210" spans="16:18" x14ac:dyDescent="0.3">
      <c r="P2210" s="22"/>
      <c r="Q2210">
        <v>2206</v>
      </c>
      <c r="R2210" t="str">
        <f>IF($C$3="Live Paste",IF($P2210="","",$P2210&amp;""),IF($AD$3="","",INDEX('Extraction History'!$A$3:$DT$9102,$Q2210,$AD$3)&amp;""))</f>
        <v/>
      </c>
    </row>
    <row r="2211" spans="16:18" x14ac:dyDescent="0.3">
      <c r="P2211" s="22"/>
      <c r="Q2211">
        <v>2207</v>
      </c>
      <c r="R2211" t="str">
        <f>IF($C$3="Live Paste",IF($P2211="","",$P2211&amp;""),IF($AD$3="","",INDEX('Extraction History'!$A$3:$DT$9102,$Q2211,$AD$3)&amp;""))</f>
        <v/>
      </c>
    </row>
    <row r="2212" spans="16:18" x14ac:dyDescent="0.3">
      <c r="P2212" s="22"/>
      <c r="Q2212">
        <v>2208</v>
      </c>
      <c r="R2212" t="str">
        <f>IF($C$3="Live Paste",IF($P2212="","",$P2212&amp;""),IF($AD$3="","",INDEX('Extraction History'!$A$3:$DT$9102,$Q2212,$AD$3)&amp;""))</f>
        <v/>
      </c>
    </row>
    <row r="2213" spans="16:18" x14ac:dyDescent="0.3">
      <c r="P2213" s="22"/>
      <c r="Q2213">
        <v>2209</v>
      </c>
      <c r="R2213" t="str">
        <f>IF($C$3="Live Paste",IF($P2213="","",$P2213&amp;""),IF($AD$3="","",INDEX('Extraction History'!$A$3:$DT$9102,$Q2213,$AD$3)&amp;""))</f>
        <v/>
      </c>
    </row>
    <row r="2214" spans="16:18" x14ac:dyDescent="0.3">
      <c r="P2214" s="22"/>
      <c r="Q2214">
        <v>2210</v>
      </c>
      <c r="R2214" t="str">
        <f>IF($C$3="Live Paste",IF($P2214="","",$P2214&amp;""),IF($AD$3="","",INDEX('Extraction History'!$A$3:$DT$9102,$Q2214,$AD$3)&amp;""))</f>
        <v/>
      </c>
    </row>
    <row r="2215" spans="16:18" x14ac:dyDescent="0.3">
      <c r="P2215" s="22"/>
      <c r="Q2215">
        <v>2211</v>
      </c>
      <c r="R2215" t="str">
        <f>IF($C$3="Live Paste",IF($P2215="","",$P2215&amp;""),IF($AD$3="","",INDEX('Extraction History'!$A$3:$DT$9102,$Q2215,$AD$3)&amp;""))</f>
        <v/>
      </c>
    </row>
    <row r="2216" spans="16:18" x14ac:dyDescent="0.3">
      <c r="P2216" s="22"/>
      <c r="Q2216">
        <v>2212</v>
      </c>
      <c r="R2216" t="str">
        <f>IF($C$3="Live Paste",IF($P2216="","",$P2216&amp;""),IF($AD$3="","",INDEX('Extraction History'!$A$3:$DT$9102,$Q2216,$AD$3)&amp;""))</f>
        <v/>
      </c>
    </row>
    <row r="2217" spans="16:18" x14ac:dyDescent="0.3">
      <c r="P2217" s="22"/>
      <c r="Q2217">
        <v>2213</v>
      </c>
      <c r="R2217" t="str">
        <f>IF($C$3="Live Paste",IF($P2217="","",$P2217&amp;""),IF($AD$3="","",INDEX('Extraction History'!$A$3:$DT$9102,$Q2217,$AD$3)&amp;""))</f>
        <v/>
      </c>
    </row>
    <row r="2218" spans="16:18" x14ac:dyDescent="0.3">
      <c r="P2218" s="22"/>
      <c r="Q2218">
        <v>2214</v>
      </c>
      <c r="R2218" t="str">
        <f>IF($C$3="Live Paste",IF($P2218="","",$P2218&amp;""),IF($AD$3="","",INDEX('Extraction History'!$A$3:$DT$9102,$Q2218,$AD$3)&amp;""))</f>
        <v/>
      </c>
    </row>
    <row r="2219" spans="16:18" x14ac:dyDescent="0.3">
      <c r="P2219" s="22"/>
      <c r="Q2219">
        <v>2215</v>
      </c>
      <c r="R2219" t="str">
        <f>IF($C$3="Live Paste",IF($P2219="","",$P2219&amp;""),IF($AD$3="","",INDEX('Extraction History'!$A$3:$DT$9102,$Q2219,$AD$3)&amp;""))</f>
        <v/>
      </c>
    </row>
    <row r="2220" spans="16:18" x14ac:dyDescent="0.3">
      <c r="P2220" s="22"/>
      <c r="Q2220">
        <v>2216</v>
      </c>
      <c r="R2220" t="str">
        <f>IF($C$3="Live Paste",IF($P2220="","",$P2220&amp;""),IF($AD$3="","",INDEX('Extraction History'!$A$3:$DT$9102,$Q2220,$AD$3)&amp;""))</f>
        <v/>
      </c>
    </row>
    <row r="2221" spans="16:18" x14ac:dyDescent="0.3">
      <c r="P2221" s="22"/>
      <c r="Q2221">
        <v>2217</v>
      </c>
      <c r="R2221" t="str">
        <f>IF($C$3="Live Paste",IF($P2221="","",$P2221&amp;""),IF($AD$3="","",INDEX('Extraction History'!$A$3:$DT$9102,$Q2221,$AD$3)&amp;""))</f>
        <v/>
      </c>
    </row>
    <row r="2222" spans="16:18" x14ac:dyDescent="0.3">
      <c r="P2222" s="22"/>
      <c r="Q2222">
        <v>2218</v>
      </c>
      <c r="R2222" t="str">
        <f>IF($C$3="Live Paste",IF($P2222="","",$P2222&amp;""),IF($AD$3="","",INDEX('Extraction History'!$A$3:$DT$9102,$Q2222,$AD$3)&amp;""))</f>
        <v/>
      </c>
    </row>
    <row r="2223" spans="16:18" x14ac:dyDescent="0.3">
      <c r="P2223" s="22"/>
      <c r="Q2223">
        <v>2219</v>
      </c>
      <c r="R2223" t="str">
        <f>IF($C$3="Live Paste",IF($P2223="","",$P2223&amp;""),IF($AD$3="","",INDEX('Extraction History'!$A$3:$DT$9102,$Q2223,$AD$3)&amp;""))</f>
        <v/>
      </c>
    </row>
    <row r="2224" spans="16:18" x14ac:dyDescent="0.3">
      <c r="P2224" s="22"/>
      <c r="Q2224">
        <v>2220</v>
      </c>
      <c r="R2224" t="str">
        <f>IF($C$3="Live Paste",IF($P2224="","",$P2224&amp;""),IF($AD$3="","",INDEX('Extraction History'!$A$3:$DT$9102,$Q2224,$AD$3)&amp;""))</f>
        <v/>
      </c>
    </row>
    <row r="2225" spans="16:18" x14ac:dyDescent="0.3">
      <c r="P2225" s="22"/>
      <c r="Q2225">
        <v>2221</v>
      </c>
      <c r="R2225" t="str">
        <f>IF($C$3="Live Paste",IF($P2225="","",$P2225&amp;""),IF($AD$3="","",INDEX('Extraction History'!$A$3:$DT$9102,$Q2225,$AD$3)&amp;""))</f>
        <v/>
      </c>
    </row>
    <row r="2226" spans="16:18" x14ac:dyDescent="0.3">
      <c r="P2226" s="22"/>
      <c r="Q2226">
        <v>2222</v>
      </c>
      <c r="R2226" t="str">
        <f>IF($C$3="Live Paste",IF($P2226="","",$P2226&amp;""),IF($AD$3="","",INDEX('Extraction History'!$A$3:$DT$9102,$Q2226,$AD$3)&amp;""))</f>
        <v/>
      </c>
    </row>
    <row r="2227" spans="16:18" x14ac:dyDescent="0.3">
      <c r="P2227" s="22"/>
      <c r="Q2227">
        <v>2223</v>
      </c>
      <c r="R2227" t="str">
        <f>IF($C$3="Live Paste",IF($P2227="","",$P2227&amp;""),IF($AD$3="","",INDEX('Extraction History'!$A$3:$DT$9102,$Q2227,$AD$3)&amp;""))</f>
        <v/>
      </c>
    </row>
    <row r="2228" spans="16:18" x14ac:dyDescent="0.3">
      <c r="P2228" s="22"/>
      <c r="Q2228">
        <v>2224</v>
      </c>
      <c r="R2228" t="str">
        <f>IF($C$3="Live Paste",IF($P2228="","",$P2228&amp;""),IF($AD$3="","",INDEX('Extraction History'!$A$3:$DT$9102,$Q2228,$AD$3)&amp;""))</f>
        <v/>
      </c>
    </row>
    <row r="2229" spans="16:18" x14ac:dyDescent="0.3">
      <c r="P2229" s="22"/>
      <c r="Q2229">
        <v>2225</v>
      </c>
      <c r="R2229" t="str">
        <f>IF($C$3="Live Paste",IF($P2229="","",$P2229&amp;""),IF($AD$3="","",INDEX('Extraction History'!$A$3:$DT$9102,$Q2229,$AD$3)&amp;""))</f>
        <v/>
      </c>
    </row>
    <row r="2230" spans="16:18" x14ac:dyDescent="0.3">
      <c r="P2230" s="22"/>
      <c r="Q2230">
        <v>2226</v>
      </c>
      <c r="R2230" t="str">
        <f>IF($C$3="Live Paste",IF($P2230="","",$P2230&amp;""),IF($AD$3="","",INDEX('Extraction History'!$A$3:$DT$9102,$Q2230,$AD$3)&amp;""))</f>
        <v/>
      </c>
    </row>
    <row r="2231" spans="16:18" x14ac:dyDescent="0.3">
      <c r="P2231" s="22"/>
      <c r="Q2231">
        <v>2227</v>
      </c>
      <c r="R2231" t="str">
        <f>IF($C$3="Live Paste",IF($P2231="","",$P2231&amp;""),IF($AD$3="","",INDEX('Extraction History'!$A$3:$DT$9102,$Q2231,$AD$3)&amp;""))</f>
        <v/>
      </c>
    </row>
    <row r="2232" spans="16:18" x14ac:dyDescent="0.3">
      <c r="P2232" s="22"/>
      <c r="Q2232">
        <v>2228</v>
      </c>
      <c r="R2232" t="str">
        <f>IF($C$3="Live Paste",IF($P2232="","",$P2232&amp;""),IF($AD$3="","",INDEX('Extraction History'!$A$3:$DT$9102,$Q2232,$AD$3)&amp;""))</f>
        <v/>
      </c>
    </row>
    <row r="2233" spans="16:18" x14ac:dyDescent="0.3">
      <c r="P2233" s="22"/>
      <c r="Q2233">
        <v>2229</v>
      </c>
      <c r="R2233" t="str">
        <f>IF($C$3="Live Paste",IF($P2233="","",$P2233&amp;""),IF($AD$3="","",INDEX('Extraction History'!$A$3:$DT$9102,$Q2233,$AD$3)&amp;""))</f>
        <v/>
      </c>
    </row>
    <row r="2234" spans="16:18" x14ac:dyDescent="0.3">
      <c r="P2234" s="22"/>
      <c r="Q2234">
        <v>2230</v>
      </c>
      <c r="R2234" t="str">
        <f>IF($C$3="Live Paste",IF($P2234="","",$P2234&amp;""),IF($AD$3="","",INDEX('Extraction History'!$A$3:$DT$9102,$Q2234,$AD$3)&amp;""))</f>
        <v/>
      </c>
    </row>
    <row r="2235" spans="16:18" x14ac:dyDescent="0.3">
      <c r="P2235" s="22"/>
      <c r="Q2235">
        <v>2231</v>
      </c>
      <c r="R2235" t="str">
        <f>IF($C$3="Live Paste",IF($P2235="","",$P2235&amp;""),IF($AD$3="","",INDEX('Extraction History'!$A$3:$DT$9102,$Q2235,$AD$3)&amp;""))</f>
        <v/>
      </c>
    </row>
    <row r="2236" spans="16:18" x14ac:dyDescent="0.3">
      <c r="P2236" s="22"/>
      <c r="Q2236">
        <v>2232</v>
      </c>
      <c r="R2236" t="str">
        <f>IF($C$3="Live Paste",IF($P2236="","",$P2236&amp;""),IF($AD$3="","",INDEX('Extraction History'!$A$3:$DT$9102,$Q2236,$AD$3)&amp;""))</f>
        <v/>
      </c>
    </row>
    <row r="2237" spans="16:18" x14ac:dyDescent="0.3">
      <c r="P2237" s="22"/>
      <c r="Q2237">
        <v>2233</v>
      </c>
      <c r="R2237" t="str">
        <f>IF($C$3="Live Paste",IF($P2237="","",$P2237&amp;""),IF($AD$3="","",INDEX('Extraction History'!$A$3:$DT$9102,$Q2237,$AD$3)&amp;""))</f>
        <v/>
      </c>
    </row>
    <row r="2238" spans="16:18" x14ac:dyDescent="0.3">
      <c r="P2238" s="22"/>
      <c r="Q2238">
        <v>2234</v>
      </c>
      <c r="R2238" t="str">
        <f>IF($C$3="Live Paste",IF($P2238="","",$P2238&amp;""),IF($AD$3="","",INDEX('Extraction History'!$A$3:$DT$9102,$Q2238,$AD$3)&amp;""))</f>
        <v/>
      </c>
    </row>
    <row r="2239" spans="16:18" x14ac:dyDescent="0.3">
      <c r="P2239" s="22"/>
      <c r="Q2239">
        <v>2235</v>
      </c>
      <c r="R2239" t="str">
        <f>IF($C$3="Live Paste",IF($P2239="","",$P2239&amp;""),IF($AD$3="","",INDEX('Extraction History'!$A$3:$DT$9102,$Q2239,$AD$3)&amp;""))</f>
        <v/>
      </c>
    </row>
    <row r="2240" spans="16:18" x14ac:dyDescent="0.3">
      <c r="P2240" s="22"/>
      <c r="Q2240">
        <v>2236</v>
      </c>
      <c r="R2240" t="str">
        <f>IF($C$3="Live Paste",IF($P2240="","",$P2240&amp;""),IF($AD$3="","",INDEX('Extraction History'!$A$3:$DT$9102,$Q2240,$AD$3)&amp;""))</f>
        <v/>
      </c>
    </row>
    <row r="2241" spans="16:18" x14ac:dyDescent="0.3">
      <c r="P2241" s="22"/>
      <c r="Q2241">
        <v>2237</v>
      </c>
      <c r="R2241" t="str">
        <f>IF($C$3="Live Paste",IF($P2241="","",$P2241&amp;""),IF($AD$3="","",INDEX('Extraction History'!$A$3:$DT$9102,$Q2241,$AD$3)&amp;""))</f>
        <v/>
      </c>
    </row>
    <row r="2242" spans="16:18" x14ac:dyDescent="0.3">
      <c r="P2242" s="22"/>
      <c r="Q2242">
        <v>2238</v>
      </c>
      <c r="R2242" t="str">
        <f>IF($C$3="Live Paste",IF($P2242="","",$P2242&amp;""),IF($AD$3="","",INDEX('Extraction History'!$A$3:$DT$9102,$Q2242,$AD$3)&amp;""))</f>
        <v/>
      </c>
    </row>
    <row r="2243" spans="16:18" x14ac:dyDescent="0.3">
      <c r="P2243" s="22"/>
      <c r="Q2243">
        <v>2239</v>
      </c>
      <c r="R2243" t="str">
        <f>IF($C$3="Live Paste",IF($P2243="","",$P2243&amp;""),IF($AD$3="","",INDEX('Extraction History'!$A$3:$DT$9102,$Q2243,$AD$3)&amp;""))</f>
        <v/>
      </c>
    </row>
    <row r="2244" spans="16:18" x14ac:dyDescent="0.3">
      <c r="P2244" s="22"/>
      <c r="Q2244">
        <v>2240</v>
      </c>
      <c r="R2244" t="str">
        <f>IF($C$3="Live Paste",IF($P2244="","",$P2244&amp;""),IF($AD$3="","",INDEX('Extraction History'!$A$3:$DT$9102,$Q2244,$AD$3)&amp;""))</f>
        <v/>
      </c>
    </row>
    <row r="2245" spans="16:18" x14ac:dyDescent="0.3">
      <c r="P2245" s="22"/>
      <c r="Q2245">
        <v>2241</v>
      </c>
      <c r="R2245" t="str">
        <f>IF($C$3="Live Paste",IF($P2245="","",$P2245&amp;""),IF($AD$3="","",INDEX('Extraction History'!$A$3:$DT$9102,$Q2245,$AD$3)&amp;""))</f>
        <v/>
      </c>
    </row>
    <row r="2246" spans="16:18" x14ac:dyDescent="0.3">
      <c r="P2246" s="22"/>
      <c r="Q2246">
        <v>2242</v>
      </c>
      <c r="R2246" t="str">
        <f>IF($C$3="Live Paste",IF($P2246="","",$P2246&amp;""),IF($AD$3="","",INDEX('Extraction History'!$A$3:$DT$9102,$Q2246,$AD$3)&amp;""))</f>
        <v/>
      </c>
    </row>
    <row r="2247" spans="16:18" x14ac:dyDescent="0.3">
      <c r="P2247" s="22"/>
      <c r="Q2247">
        <v>2243</v>
      </c>
      <c r="R2247" t="str">
        <f>IF($C$3="Live Paste",IF($P2247="","",$P2247&amp;""),IF($AD$3="","",INDEX('Extraction History'!$A$3:$DT$9102,$Q2247,$AD$3)&amp;""))</f>
        <v/>
      </c>
    </row>
    <row r="2248" spans="16:18" x14ac:dyDescent="0.3">
      <c r="P2248" s="22"/>
      <c r="Q2248">
        <v>2244</v>
      </c>
      <c r="R2248" t="str">
        <f>IF($C$3="Live Paste",IF($P2248="","",$P2248&amp;""),IF($AD$3="","",INDEX('Extraction History'!$A$3:$DT$9102,$Q2248,$AD$3)&amp;""))</f>
        <v/>
      </c>
    </row>
    <row r="2249" spans="16:18" x14ac:dyDescent="0.3">
      <c r="P2249" s="22"/>
      <c r="Q2249">
        <v>2245</v>
      </c>
      <c r="R2249" t="str">
        <f>IF($C$3="Live Paste",IF($P2249="","",$P2249&amp;""),IF($AD$3="","",INDEX('Extraction History'!$A$3:$DT$9102,$Q2249,$AD$3)&amp;""))</f>
        <v/>
      </c>
    </row>
    <row r="2250" spans="16:18" x14ac:dyDescent="0.3">
      <c r="P2250" s="22"/>
      <c r="Q2250">
        <v>2246</v>
      </c>
      <c r="R2250" t="str">
        <f>IF($C$3="Live Paste",IF($P2250="","",$P2250&amp;""),IF($AD$3="","",INDEX('Extraction History'!$A$3:$DT$9102,$Q2250,$AD$3)&amp;""))</f>
        <v/>
      </c>
    </row>
    <row r="2251" spans="16:18" x14ac:dyDescent="0.3">
      <c r="P2251" s="22"/>
      <c r="Q2251">
        <v>2247</v>
      </c>
      <c r="R2251" t="str">
        <f>IF($C$3="Live Paste",IF($P2251="","",$P2251&amp;""),IF($AD$3="","",INDEX('Extraction History'!$A$3:$DT$9102,$Q2251,$AD$3)&amp;""))</f>
        <v/>
      </c>
    </row>
    <row r="2252" spans="16:18" x14ac:dyDescent="0.3">
      <c r="P2252" s="22"/>
      <c r="Q2252">
        <v>2248</v>
      </c>
      <c r="R2252" t="str">
        <f>IF($C$3="Live Paste",IF($P2252="","",$P2252&amp;""),IF($AD$3="","",INDEX('Extraction History'!$A$3:$DT$9102,$Q2252,$AD$3)&amp;""))</f>
        <v/>
      </c>
    </row>
    <row r="2253" spans="16:18" x14ac:dyDescent="0.3">
      <c r="P2253" s="22"/>
      <c r="Q2253">
        <v>2249</v>
      </c>
      <c r="R2253" t="str">
        <f>IF($C$3="Live Paste",IF($P2253="","",$P2253&amp;""),IF($AD$3="","",INDEX('Extraction History'!$A$3:$DT$9102,$Q2253,$AD$3)&amp;""))</f>
        <v/>
      </c>
    </row>
    <row r="2254" spans="16:18" x14ac:dyDescent="0.3">
      <c r="P2254" s="22"/>
      <c r="Q2254">
        <v>2250</v>
      </c>
      <c r="R2254" t="str">
        <f>IF($C$3="Live Paste",IF($P2254="","",$P2254&amp;""),IF($AD$3="","",INDEX('Extraction History'!$A$3:$DT$9102,$Q2254,$AD$3)&amp;""))</f>
        <v/>
      </c>
    </row>
    <row r="2255" spans="16:18" x14ac:dyDescent="0.3">
      <c r="P2255" s="22"/>
      <c r="Q2255">
        <v>2251</v>
      </c>
      <c r="R2255" t="str">
        <f>IF($C$3="Live Paste",IF($P2255="","",$P2255&amp;""),IF($AD$3="","",INDEX('Extraction History'!$A$3:$DT$9102,$Q2255,$AD$3)&amp;""))</f>
        <v/>
      </c>
    </row>
    <row r="2256" spans="16:18" x14ac:dyDescent="0.3">
      <c r="P2256" s="22"/>
      <c r="Q2256">
        <v>2252</v>
      </c>
      <c r="R2256" t="str">
        <f>IF($C$3="Live Paste",IF($P2256="","",$P2256&amp;""),IF($AD$3="","",INDEX('Extraction History'!$A$3:$DT$9102,$Q2256,$AD$3)&amp;""))</f>
        <v/>
      </c>
    </row>
    <row r="2257" spans="16:18" x14ac:dyDescent="0.3">
      <c r="P2257" s="22"/>
      <c r="Q2257">
        <v>2253</v>
      </c>
      <c r="R2257" t="str">
        <f>IF($C$3="Live Paste",IF($P2257="","",$P2257&amp;""),IF($AD$3="","",INDEX('Extraction History'!$A$3:$DT$9102,$Q2257,$AD$3)&amp;""))</f>
        <v/>
      </c>
    </row>
    <row r="2258" spans="16:18" x14ac:dyDescent="0.3">
      <c r="P2258" s="22"/>
      <c r="Q2258">
        <v>2254</v>
      </c>
      <c r="R2258" t="str">
        <f>IF($C$3="Live Paste",IF($P2258="","",$P2258&amp;""),IF($AD$3="","",INDEX('Extraction History'!$A$3:$DT$9102,$Q2258,$AD$3)&amp;""))</f>
        <v/>
      </c>
    </row>
    <row r="2259" spans="16:18" x14ac:dyDescent="0.3">
      <c r="P2259" s="22"/>
      <c r="Q2259">
        <v>2255</v>
      </c>
      <c r="R2259" t="str">
        <f>IF($C$3="Live Paste",IF($P2259="","",$P2259&amp;""),IF($AD$3="","",INDEX('Extraction History'!$A$3:$DT$9102,$Q2259,$AD$3)&amp;""))</f>
        <v/>
      </c>
    </row>
    <row r="2260" spans="16:18" x14ac:dyDescent="0.3">
      <c r="P2260" s="22"/>
      <c r="Q2260">
        <v>2256</v>
      </c>
      <c r="R2260" t="str">
        <f>IF($C$3="Live Paste",IF($P2260="","",$P2260&amp;""),IF($AD$3="","",INDEX('Extraction History'!$A$3:$DT$9102,$Q2260,$AD$3)&amp;""))</f>
        <v/>
      </c>
    </row>
    <row r="2261" spans="16:18" x14ac:dyDescent="0.3">
      <c r="P2261" s="22"/>
      <c r="Q2261">
        <v>2257</v>
      </c>
      <c r="R2261" t="str">
        <f>IF($C$3="Live Paste",IF($P2261="","",$P2261&amp;""),IF($AD$3="","",INDEX('Extraction History'!$A$3:$DT$9102,$Q2261,$AD$3)&amp;""))</f>
        <v/>
      </c>
    </row>
    <row r="2262" spans="16:18" x14ac:dyDescent="0.3">
      <c r="P2262" s="22"/>
      <c r="Q2262">
        <v>2258</v>
      </c>
      <c r="R2262" t="str">
        <f>IF($C$3="Live Paste",IF($P2262="","",$P2262&amp;""),IF($AD$3="","",INDEX('Extraction History'!$A$3:$DT$9102,$Q2262,$AD$3)&amp;""))</f>
        <v/>
      </c>
    </row>
    <row r="2263" spans="16:18" x14ac:dyDescent="0.3">
      <c r="P2263" s="22"/>
      <c r="Q2263">
        <v>2259</v>
      </c>
      <c r="R2263" t="str">
        <f>IF($C$3="Live Paste",IF($P2263="","",$P2263&amp;""),IF($AD$3="","",INDEX('Extraction History'!$A$3:$DT$9102,$Q2263,$AD$3)&amp;""))</f>
        <v/>
      </c>
    </row>
    <row r="2264" spans="16:18" x14ac:dyDescent="0.3">
      <c r="P2264" s="22"/>
      <c r="Q2264">
        <v>2260</v>
      </c>
      <c r="R2264" t="str">
        <f>IF($C$3="Live Paste",IF($P2264="","",$P2264&amp;""),IF($AD$3="","",INDEX('Extraction History'!$A$3:$DT$9102,$Q2264,$AD$3)&amp;""))</f>
        <v/>
      </c>
    </row>
    <row r="2265" spans="16:18" x14ac:dyDescent="0.3">
      <c r="P2265" s="22"/>
      <c r="Q2265">
        <v>2261</v>
      </c>
      <c r="R2265" t="str">
        <f>IF($C$3="Live Paste",IF($P2265="","",$P2265&amp;""),IF($AD$3="","",INDEX('Extraction History'!$A$3:$DT$9102,$Q2265,$AD$3)&amp;""))</f>
        <v/>
      </c>
    </row>
    <row r="2266" spans="16:18" x14ac:dyDescent="0.3">
      <c r="P2266" s="22"/>
      <c r="Q2266">
        <v>2262</v>
      </c>
      <c r="R2266" t="str">
        <f>IF($C$3="Live Paste",IF($P2266="","",$P2266&amp;""),IF($AD$3="","",INDEX('Extraction History'!$A$3:$DT$9102,$Q2266,$AD$3)&amp;""))</f>
        <v/>
      </c>
    </row>
    <row r="2267" spans="16:18" x14ac:dyDescent="0.3">
      <c r="P2267" s="22"/>
      <c r="Q2267">
        <v>2263</v>
      </c>
      <c r="R2267" t="str">
        <f>IF($C$3="Live Paste",IF($P2267="","",$P2267&amp;""),IF($AD$3="","",INDEX('Extraction History'!$A$3:$DT$9102,$Q2267,$AD$3)&amp;""))</f>
        <v/>
      </c>
    </row>
    <row r="2268" spans="16:18" x14ac:dyDescent="0.3">
      <c r="P2268" s="22"/>
      <c r="Q2268">
        <v>2264</v>
      </c>
      <c r="R2268" t="str">
        <f>IF($C$3="Live Paste",IF($P2268="","",$P2268&amp;""),IF($AD$3="","",INDEX('Extraction History'!$A$3:$DT$9102,$Q2268,$AD$3)&amp;""))</f>
        <v/>
      </c>
    </row>
    <row r="2269" spans="16:18" x14ac:dyDescent="0.3">
      <c r="P2269" s="22"/>
      <c r="Q2269">
        <v>2265</v>
      </c>
      <c r="R2269" t="str">
        <f>IF($C$3="Live Paste",IF($P2269="","",$P2269&amp;""),IF($AD$3="","",INDEX('Extraction History'!$A$3:$DT$9102,$Q2269,$AD$3)&amp;""))</f>
        <v/>
      </c>
    </row>
    <row r="2270" spans="16:18" x14ac:dyDescent="0.3">
      <c r="P2270" s="22"/>
      <c r="Q2270">
        <v>2266</v>
      </c>
      <c r="R2270" t="str">
        <f>IF($C$3="Live Paste",IF($P2270="","",$P2270&amp;""),IF($AD$3="","",INDEX('Extraction History'!$A$3:$DT$9102,$Q2270,$AD$3)&amp;""))</f>
        <v/>
      </c>
    </row>
    <row r="2271" spans="16:18" x14ac:dyDescent="0.3">
      <c r="P2271" s="22"/>
      <c r="Q2271">
        <v>2267</v>
      </c>
      <c r="R2271" t="str">
        <f>IF($C$3="Live Paste",IF($P2271="","",$P2271&amp;""),IF($AD$3="","",INDEX('Extraction History'!$A$3:$DT$9102,$Q2271,$AD$3)&amp;""))</f>
        <v/>
      </c>
    </row>
    <row r="2272" spans="16:18" x14ac:dyDescent="0.3">
      <c r="P2272" s="22"/>
      <c r="Q2272">
        <v>2268</v>
      </c>
      <c r="R2272" t="str">
        <f>IF($C$3="Live Paste",IF($P2272="","",$P2272&amp;""),IF($AD$3="","",INDEX('Extraction History'!$A$3:$DT$9102,$Q2272,$AD$3)&amp;""))</f>
        <v/>
      </c>
    </row>
    <row r="2273" spans="16:18" x14ac:dyDescent="0.3">
      <c r="P2273" s="22"/>
      <c r="Q2273">
        <v>2269</v>
      </c>
      <c r="R2273" t="str">
        <f>IF($C$3="Live Paste",IF($P2273="","",$P2273&amp;""),IF($AD$3="","",INDEX('Extraction History'!$A$3:$DT$9102,$Q2273,$AD$3)&amp;""))</f>
        <v/>
      </c>
    </row>
    <row r="2274" spans="16:18" x14ac:dyDescent="0.3">
      <c r="P2274" s="22"/>
      <c r="Q2274">
        <v>2270</v>
      </c>
      <c r="R2274" t="str">
        <f>IF($C$3="Live Paste",IF($P2274="","",$P2274&amp;""),IF($AD$3="","",INDEX('Extraction History'!$A$3:$DT$9102,$Q2274,$AD$3)&amp;""))</f>
        <v/>
      </c>
    </row>
    <row r="2275" spans="16:18" x14ac:dyDescent="0.3">
      <c r="P2275" s="22"/>
      <c r="Q2275">
        <v>2271</v>
      </c>
      <c r="R2275" t="str">
        <f>IF($C$3="Live Paste",IF($P2275="","",$P2275&amp;""),IF($AD$3="","",INDEX('Extraction History'!$A$3:$DT$9102,$Q2275,$AD$3)&amp;""))</f>
        <v/>
      </c>
    </row>
    <row r="2276" spans="16:18" x14ac:dyDescent="0.3">
      <c r="P2276" s="22"/>
      <c r="Q2276">
        <v>2272</v>
      </c>
      <c r="R2276" t="str">
        <f>IF($C$3="Live Paste",IF($P2276="","",$P2276&amp;""),IF($AD$3="","",INDEX('Extraction History'!$A$3:$DT$9102,$Q2276,$AD$3)&amp;""))</f>
        <v/>
      </c>
    </row>
    <row r="2277" spans="16:18" x14ac:dyDescent="0.3">
      <c r="P2277" s="22"/>
      <c r="Q2277">
        <v>2273</v>
      </c>
      <c r="R2277" t="str">
        <f>IF($C$3="Live Paste",IF($P2277="","",$P2277&amp;""),IF($AD$3="","",INDEX('Extraction History'!$A$3:$DT$9102,$Q2277,$AD$3)&amp;""))</f>
        <v/>
      </c>
    </row>
    <row r="2278" spans="16:18" x14ac:dyDescent="0.3">
      <c r="P2278" s="22"/>
      <c r="Q2278">
        <v>2274</v>
      </c>
      <c r="R2278" t="str">
        <f>IF($C$3="Live Paste",IF($P2278="","",$P2278&amp;""),IF($AD$3="","",INDEX('Extraction History'!$A$3:$DT$9102,$Q2278,$AD$3)&amp;""))</f>
        <v/>
      </c>
    </row>
    <row r="2279" spans="16:18" x14ac:dyDescent="0.3">
      <c r="P2279" s="22"/>
      <c r="Q2279">
        <v>2275</v>
      </c>
      <c r="R2279" t="str">
        <f>IF($C$3="Live Paste",IF($P2279="","",$P2279&amp;""),IF($AD$3="","",INDEX('Extraction History'!$A$3:$DT$9102,$Q2279,$AD$3)&amp;""))</f>
        <v/>
      </c>
    </row>
    <row r="2280" spans="16:18" x14ac:dyDescent="0.3">
      <c r="P2280" s="22"/>
      <c r="Q2280">
        <v>2276</v>
      </c>
      <c r="R2280" t="str">
        <f>IF($C$3="Live Paste",IF($P2280="","",$P2280&amp;""),IF($AD$3="","",INDEX('Extraction History'!$A$3:$DT$9102,$Q2280,$AD$3)&amp;""))</f>
        <v/>
      </c>
    </row>
    <row r="2281" spans="16:18" x14ac:dyDescent="0.3">
      <c r="P2281" s="22"/>
      <c r="Q2281">
        <v>2277</v>
      </c>
      <c r="R2281" t="str">
        <f>IF($C$3="Live Paste",IF($P2281="","",$P2281&amp;""),IF($AD$3="","",INDEX('Extraction History'!$A$3:$DT$9102,$Q2281,$AD$3)&amp;""))</f>
        <v/>
      </c>
    </row>
    <row r="2282" spans="16:18" x14ac:dyDescent="0.3">
      <c r="P2282" s="22"/>
      <c r="Q2282">
        <v>2278</v>
      </c>
      <c r="R2282" t="str">
        <f>IF($C$3="Live Paste",IF($P2282="","",$P2282&amp;""),IF($AD$3="","",INDEX('Extraction History'!$A$3:$DT$9102,$Q2282,$AD$3)&amp;""))</f>
        <v/>
      </c>
    </row>
    <row r="2283" spans="16:18" x14ac:dyDescent="0.3">
      <c r="P2283" s="22"/>
      <c r="Q2283">
        <v>2279</v>
      </c>
      <c r="R2283" t="str">
        <f>IF($C$3="Live Paste",IF($P2283="","",$P2283&amp;""),IF($AD$3="","",INDEX('Extraction History'!$A$3:$DT$9102,$Q2283,$AD$3)&amp;""))</f>
        <v/>
      </c>
    </row>
    <row r="2284" spans="16:18" x14ac:dyDescent="0.3">
      <c r="P2284" s="22"/>
      <c r="Q2284">
        <v>2280</v>
      </c>
      <c r="R2284" t="str">
        <f>IF($C$3="Live Paste",IF($P2284="","",$P2284&amp;""),IF($AD$3="","",INDEX('Extraction History'!$A$3:$DT$9102,$Q2284,$AD$3)&amp;""))</f>
        <v/>
      </c>
    </row>
    <row r="2285" spans="16:18" x14ac:dyDescent="0.3">
      <c r="P2285" s="22"/>
      <c r="Q2285">
        <v>2281</v>
      </c>
      <c r="R2285" t="str">
        <f>IF($C$3="Live Paste",IF($P2285="","",$P2285&amp;""),IF($AD$3="","",INDEX('Extraction History'!$A$3:$DT$9102,$Q2285,$AD$3)&amp;""))</f>
        <v/>
      </c>
    </row>
    <row r="2286" spans="16:18" x14ac:dyDescent="0.3">
      <c r="P2286" s="22"/>
      <c r="Q2286">
        <v>2282</v>
      </c>
      <c r="R2286" t="str">
        <f>IF($C$3="Live Paste",IF($P2286="","",$P2286&amp;""),IF($AD$3="","",INDEX('Extraction History'!$A$3:$DT$9102,$Q2286,$AD$3)&amp;""))</f>
        <v/>
      </c>
    </row>
    <row r="2287" spans="16:18" x14ac:dyDescent="0.3">
      <c r="P2287" s="22"/>
      <c r="Q2287">
        <v>2283</v>
      </c>
      <c r="R2287" t="str">
        <f>IF($C$3="Live Paste",IF($P2287="","",$P2287&amp;""),IF($AD$3="","",INDEX('Extraction History'!$A$3:$DT$9102,$Q2287,$AD$3)&amp;""))</f>
        <v/>
      </c>
    </row>
    <row r="2288" spans="16:18" x14ac:dyDescent="0.3">
      <c r="P2288" s="22"/>
      <c r="Q2288">
        <v>2284</v>
      </c>
      <c r="R2288" t="str">
        <f>IF($C$3="Live Paste",IF($P2288="","",$P2288&amp;""),IF($AD$3="","",INDEX('Extraction History'!$A$3:$DT$9102,$Q2288,$AD$3)&amp;""))</f>
        <v/>
      </c>
    </row>
    <row r="2289" spans="16:18" x14ac:dyDescent="0.3">
      <c r="P2289" s="22"/>
      <c r="Q2289">
        <v>2285</v>
      </c>
      <c r="R2289" t="str">
        <f>IF($C$3="Live Paste",IF($P2289="","",$P2289&amp;""),IF($AD$3="","",INDEX('Extraction History'!$A$3:$DT$9102,$Q2289,$AD$3)&amp;""))</f>
        <v/>
      </c>
    </row>
    <row r="2290" spans="16:18" x14ac:dyDescent="0.3">
      <c r="P2290" s="22"/>
      <c r="Q2290">
        <v>2286</v>
      </c>
      <c r="R2290" t="str">
        <f>IF($C$3="Live Paste",IF($P2290="","",$P2290&amp;""),IF($AD$3="","",INDEX('Extraction History'!$A$3:$DT$9102,$Q2290,$AD$3)&amp;""))</f>
        <v/>
      </c>
    </row>
    <row r="2291" spans="16:18" x14ac:dyDescent="0.3">
      <c r="P2291" s="22"/>
      <c r="Q2291">
        <v>2287</v>
      </c>
      <c r="R2291" t="str">
        <f>IF($C$3="Live Paste",IF($P2291="","",$P2291&amp;""),IF($AD$3="","",INDEX('Extraction History'!$A$3:$DT$9102,$Q2291,$AD$3)&amp;""))</f>
        <v/>
      </c>
    </row>
    <row r="2292" spans="16:18" x14ac:dyDescent="0.3">
      <c r="P2292" s="22"/>
      <c r="Q2292">
        <v>2288</v>
      </c>
      <c r="R2292" t="str">
        <f>IF($C$3="Live Paste",IF($P2292="","",$P2292&amp;""),IF($AD$3="","",INDEX('Extraction History'!$A$3:$DT$9102,$Q2292,$AD$3)&amp;""))</f>
        <v/>
      </c>
    </row>
    <row r="2293" spans="16:18" x14ac:dyDescent="0.3">
      <c r="P2293" s="22"/>
      <c r="Q2293">
        <v>2289</v>
      </c>
      <c r="R2293" t="str">
        <f>IF($C$3="Live Paste",IF($P2293="","",$P2293&amp;""),IF($AD$3="","",INDEX('Extraction History'!$A$3:$DT$9102,$Q2293,$AD$3)&amp;""))</f>
        <v/>
      </c>
    </row>
    <row r="2294" spans="16:18" x14ac:dyDescent="0.3">
      <c r="P2294" s="22"/>
      <c r="Q2294">
        <v>2290</v>
      </c>
      <c r="R2294" t="str">
        <f>IF($C$3="Live Paste",IF($P2294="","",$P2294&amp;""),IF($AD$3="","",INDEX('Extraction History'!$A$3:$DT$9102,$Q2294,$AD$3)&amp;""))</f>
        <v/>
      </c>
    </row>
    <row r="2295" spans="16:18" x14ac:dyDescent="0.3">
      <c r="P2295" s="22"/>
      <c r="Q2295">
        <v>2291</v>
      </c>
      <c r="R2295" t="str">
        <f>IF($C$3="Live Paste",IF($P2295="","",$P2295&amp;""),IF($AD$3="","",INDEX('Extraction History'!$A$3:$DT$9102,$Q2295,$AD$3)&amp;""))</f>
        <v/>
      </c>
    </row>
    <row r="2296" spans="16:18" x14ac:dyDescent="0.3">
      <c r="P2296" s="22"/>
      <c r="Q2296">
        <v>2292</v>
      </c>
      <c r="R2296" t="str">
        <f>IF($C$3="Live Paste",IF($P2296="","",$P2296&amp;""),IF($AD$3="","",INDEX('Extraction History'!$A$3:$DT$9102,$Q2296,$AD$3)&amp;""))</f>
        <v/>
      </c>
    </row>
    <row r="2297" spans="16:18" x14ac:dyDescent="0.3">
      <c r="P2297" s="22"/>
      <c r="Q2297">
        <v>2293</v>
      </c>
      <c r="R2297" t="str">
        <f>IF($C$3="Live Paste",IF($P2297="","",$P2297&amp;""),IF($AD$3="","",INDEX('Extraction History'!$A$3:$DT$9102,$Q2297,$AD$3)&amp;""))</f>
        <v/>
      </c>
    </row>
    <row r="2298" spans="16:18" x14ac:dyDescent="0.3">
      <c r="P2298" s="22"/>
      <c r="Q2298">
        <v>2294</v>
      </c>
      <c r="R2298" t="str">
        <f>IF($C$3="Live Paste",IF($P2298="","",$P2298&amp;""),IF($AD$3="","",INDEX('Extraction History'!$A$3:$DT$9102,$Q2298,$AD$3)&amp;""))</f>
        <v/>
      </c>
    </row>
    <row r="2299" spans="16:18" x14ac:dyDescent="0.3">
      <c r="P2299" s="22"/>
      <c r="Q2299">
        <v>2295</v>
      </c>
      <c r="R2299" t="str">
        <f>IF($C$3="Live Paste",IF($P2299="","",$P2299&amp;""),IF($AD$3="","",INDEX('Extraction History'!$A$3:$DT$9102,$Q2299,$AD$3)&amp;""))</f>
        <v/>
      </c>
    </row>
    <row r="2300" spans="16:18" x14ac:dyDescent="0.3">
      <c r="P2300" s="22"/>
      <c r="Q2300">
        <v>2296</v>
      </c>
      <c r="R2300" t="str">
        <f>IF($C$3="Live Paste",IF($P2300="","",$P2300&amp;""),IF($AD$3="","",INDEX('Extraction History'!$A$3:$DT$9102,$Q2300,$AD$3)&amp;""))</f>
        <v/>
      </c>
    </row>
    <row r="2301" spans="16:18" x14ac:dyDescent="0.3">
      <c r="P2301" s="22"/>
      <c r="Q2301">
        <v>2297</v>
      </c>
      <c r="R2301" t="str">
        <f>IF($C$3="Live Paste",IF($P2301="","",$P2301&amp;""),IF($AD$3="","",INDEX('Extraction History'!$A$3:$DT$9102,$Q2301,$AD$3)&amp;""))</f>
        <v/>
      </c>
    </row>
    <row r="2302" spans="16:18" x14ac:dyDescent="0.3">
      <c r="P2302" s="22"/>
      <c r="Q2302">
        <v>2298</v>
      </c>
      <c r="R2302" t="str">
        <f>IF($C$3="Live Paste",IF($P2302="","",$P2302&amp;""),IF($AD$3="","",INDEX('Extraction History'!$A$3:$DT$9102,$Q2302,$AD$3)&amp;""))</f>
        <v/>
      </c>
    </row>
    <row r="2303" spans="16:18" x14ac:dyDescent="0.3">
      <c r="P2303" s="22"/>
      <c r="Q2303">
        <v>2299</v>
      </c>
      <c r="R2303" t="str">
        <f>IF($C$3="Live Paste",IF($P2303="","",$P2303&amp;""),IF($AD$3="","",INDEX('Extraction History'!$A$3:$DT$9102,$Q2303,$AD$3)&amp;""))</f>
        <v/>
      </c>
    </row>
    <row r="2304" spans="16:18" x14ac:dyDescent="0.3">
      <c r="P2304" s="22"/>
      <c r="Q2304">
        <v>2300</v>
      </c>
      <c r="R2304" t="str">
        <f>IF($C$3="Live Paste",IF($P2304="","",$P2304&amp;""),IF($AD$3="","",INDEX('Extraction History'!$A$3:$DT$9102,$Q2304,$AD$3)&amp;""))</f>
        <v/>
      </c>
    </row>
    <row r="2305" spans="16:18" x14ac:dyDescent="0.3">
      <c r="P2305" s="22"/>
      <c r="Q2305">
        <v>2301</v>
      </c>
      <c r="R2305" t="str">
        <f>IF($C$3="Live Paste",IF($P2305="","",$P2305&amp;""),IF($AD$3="","",INDEX('Extraction History'!$A$3:$DT$9102,$Q2305,$AD$3)&amp;""))</f>
        <v/>
      </c>
    </row>
    <row r="2306" spans="16:18" x14ac:dyDescent="0.3">
      <c r="P2306" s="22"/>
      <c r="Q2306">
        <v>2302</v>
      </c>
      <c r="R2306" t="str">
        <f>IF($C$3="Live Paste",IF($P2306="","",$P2306&amp;""),IF($AD$3="","",INDEX('Extraction History'!$A$3:$DT$9102,$Q2306,$AD$3)&amp;""))</f>
        <v/>
      </c>
    </row>
    <row r="2307" spans="16:18" x14ac:dyDescent="0.3">
      <c r="P2307" s="22"/>
      <c r="Q2307">
        <v>2303</v>
      </c>
      <c r="R2307" t="str">
        <f>IF($C$3="Live Paste",IF($P2307="","",$P2307&amp;""),IF($AD$3="","",INDEX('Extraction History'!$A$3:$DT$9102,$Q2307,$AD$3)&amp;""))</f>
        <v/>
      </c>
    </row>
    <row r="2308" spans="16:18" x14ac:dyDescent="0.3">
      <c r="P2308" s="22"/>
      <c r="Q2308">
        <v>2304</v>
      </c>
      <c r="R2308" t="str">
        <f>IF($C$3="Live Paste",IF($P2308="","",$P2308&amp;""),IF($AD$3="","",INDEX('Extraction History'!$A$3:$DT$9102,$Q2308,$AD$3)&amp;""))</f>
        <v/>
      </c>
    </row>
    <row r="2309" spans="16:18" x14ac:dyDescent="0.3">
      <c r="P2309" s="22"/>
      <c r="Q2309">
        <v>2305</v>
      </c>
      <c r="R2309" t="str">
        <f>IF($C$3="Live Paste",IF($P2309="","",$P2309&amp;""),IF($AD$3="","",INDEX('Extraction History'!$A$3:$DT$9102,$Q2309,$AD$3)&amp;""))</f>
        <v/>
      </c>
    </row>
    <row r="2310" spans="16:18" x14ac:dyDescent="0.3">
      <c r="P2310" s="22"/>
      <c r="Q2310">
        <v>2306</v>
      </c>
      <c r="R2310" t="str">
        <f>IF($C$3="Live Paste",IF($P2310="","",$P2310&amp;""),IF($AD$3="","",INDEX('Extraction History'!$A$3:$DT$9102,$Q2310,$AD$3)&amp;""))</f>
        <v/>
      </c>
    </row>
    <row r="2311" spans="16:18" x14ac:dyDescent="0.3">
      <c r="P2311" s="22"/>
      <c r="Q2311">
        <v>2307</v>
      </c>
      <c r="R2311" t="str">
        <f>IF($C$3="Live Paste",IF($P2311="","",$P2311&amp;""),IF($AD$3="","",INDEX('Extraction History'!$A$3:$DT$9102,$Q2311,$AD$3)&amp;""))</f>
        <v/>
      </c>
    </row>
    <row r="2312" spans="16:18" x14ac:dyDescent="0.3">
      <c r="P2312" s="22"/>
      <c r="Q2312">
        <v>2308</v>
      </c>
      <c r="R2312" t="str">
        <f>IF($C$3="Live Paste",IF($P2312="","",$P2312&amp;""),IF($AD$3="","",INDEX('Extraction History'!$A$3:$DT$9102,$Q2312,$AD$3)&amp;""))</f>
        <v/>
      </c>
    </row>
    <row r="2313" spans="16:18" x14ac:dyDescent="0.3">
      <c r="P2313" s="22"/>
      <c r="Q2313">
        <v>2309</v>
      </c>
      <c r="R2313" t="str">
        <f>IF($C$3="Live Paste",IF($P2313="","",$P2313&amp;""),IF($AD$3="","",INDEX('Extraction History'!$A$3:$DT$9102,$Q2313,$AD$3)&amp;""))</f>
        <v/>
      </c>
    </row>
    <row r="2314" spans="16:18" x14ac:dyDescent="0.3">
      <c r="P2314" s="22"/>
      <c r="Q2314">
        <v>2310</v>
      </c>
      <c r="R2314" t="str">
        <f>IF($C$3="Live Paste",IF($P2314="","",$P2314&amp;""),IF($AD$3="","",INDEX('Extraction History'!$A$3:$DT$9102,$Q2314,$AD$3)&amp;""))</f>
        <v/>
      </c>
    </row>
    <row r="2315" spans="16:18" x14ac:dyDescent="0.3">
      <c r="P2315" s="22"/>
      <c r="Q2315">
        <v>2311</v>
      </c>
      <c r="R2315" t="str">
        <f>IF($C$3="Live Paste",IF($P2315="","",$P2315&amp;""),IF($AD$3="","",INDEX('Extraction History'!$A$3:$DT$9102,$Q2315,$AD$3)&amp;""))</f>
        <v/>
      </c>
    </row>
    <row r="2316" spans="16:18" x14ac:dyDescent="0.3">
      <c r="P2316" s="22"/>
      <c r="Q2316">
        <v>2312</v>
      </c>
      <c r="R2316" t="str">
        <f>IF($C$3="Live Paste",IF($P2316="","",$P2316&amp;""),IF($AD$3="","",INDEX('Extraction History'!$A$3:$DT$9102,$Q2316,$AD$3)&amp;""))</f>
        <v/>
      </c>
    </row>
    <row r="2317" spans="16:18" x14ac:dyDescent="0.3">
      <c r="P2317" s="22"/>
      <c r="Q2317">
        <v>2313</v>
      </c>
      <c r="R2317" t="str">
        <f>IF($C$3="Live Paste",IF($P2317="","",$P2317&amp;""),IF($AD$3="","",INDEX('Extraction History'!$A$3:$DT$9102,$Q2317,$AD$3)&amp;""))</f>
        <v/>
      </c>
    </row>
    <row r="2318" spans="16:18" x14ac:dyDescent="0.3">
      <c r="P2318" s="22"/>
      <c r="Q2318">
        <v>2314</v>
      </c>
      <c r="R2318" t="str">
        <f>IF($C$3="Live Paste",IF($P2318="","",$P2318&amp;""),IF($AD$3="","",INDEX('Extraction History'!$A$3:$DT$9102,$Q2318,$AD$3)&amp;""))</f>
        <v/>
      </c>
    </row>
    <row r="2319" spans="16:18" x14ac:dyDescent="0.3">
      <c r="P2319" s="22"/>
      <c r="Q2319">
        <v>2315</v>
      </c>
      <c r="R2319" t="str">
        <f>IF($C$3="Live Paste",IF($P2319="","",$P2319&amp;""),IF($AD$3="","",INDEX('Extraction History'!$A$3:$DT$9102,$Q2319,$AD$3)&amp;""))</f>
        <v/>
      </c>
    </row>
    <row r="2320" spans="16:18" x14ac:dyDescent="0.3">
      <c r="P2320" s="22"/>
      <c r="Q2320">
        <v>2316</v>
      </c>
      <c r="R2320" t="str">
        <f>IF($C$3="Live Paste",IF($P2320="","",$P2320&amp;""),IF($AD$3="","",INDEX('Extraction History'!$A$3:$DT$9102,$Q2320,$AD$3)&amp;""))</f>
        <v/>
      </c>
    </row>
    <row r="2321" spans="16:18" x14ac:dyDescent="0.3">
      <c r="P2321" s="22"/>
      <c r="Q2321">
        <v>2317</v>
      </c>
      <c r="R2321" t="str">
        <f>IF($C$3="Live Paste",IF($P2321="","",$P2321&amp;""),IF($AD$3="","",INDEX('Extraction History'!$A$3:$DT$9102,$Q2321,$AD$3)&amp;""))</f>
        <v/>
      </c>
    </row>
    <row r="2322" spans="16:18" x14ac:dyDescent="0.3">
      <c r="P2322" s="22"/>
      <c r="Q2322">
        <v>2318</v>
      </c>
      <c r="R2322" t="str">
        <f>IF($C$3="Live Paste",IF($P2322="","",$P2322&amp;""),IF($AD$3="","",INDEX('Extraction History'!$A$3:$DT$9102,$Q2322,$AD$3)&amp;""))</f>
        <v/>
      </c>
    </row>
    <row r="2323" spans="16:18" x14ac:dyDescent="0.3">
      <c r="P2323" s="22"/>
      <c r="Q2323">
        <v>2319</v>
      </c>
      <c r="R2323" t="str">
        <f>IF($C$3="Live Paste",IF($P2323="","",$P2323&amp;""),IF($AD$3="","",INDEX('Extraction History'!$A$3:$DT$9102,$Q2323,$AD$3)&amp;""))</f>
        <v/>
      </c>
    </row>
    <row r="2324" spans="16:18" x14ac:dyDescent="0.3">
      <c r="P2324" s="22"/>
      <c r="Q2324">
        <v>2320</v>
      </c>
      <c r="R2324" t="str">
        <f>IF($C$3="Live Paste",IF($P2324="","",$P2324&amp;""),IF($AD$3="","",INDEX('Extraction History'!$A$3:$DT$9102,$Q2324,$AD$3)&amp;""))</f>
        <v/>
      </c>
    </row>
    <row r="2325" spans="16:18" x14ac:dyDescent="0.3">
      <c r="P2325" s="22"/>
      <c r="Q2325">
        <v>2321</v>
      </c>
      <c r="R2325" t="str">
        <f>IF($C$3="Live Paste",IF($P2325="","",$P2325&amp;""),IF($AD$3="","",INDEX('Extraction History'!$A$3:$DT$9102,$Q2325,$AD$3)&amp;""))</f>
        <v/>
      </c>
    </row>
    <row r="2326" spans="16:18" x14ac:dyDescent="0.3">
      <c r="P2326" s="22"/>
      <c r="Q2326">
        <v>2322</v>
      </c>
      <c r="R2326" t="str">
        <f>IF($C$3="Live Paste",IF($P2326="","",$P2326&amp;""),IF($AD$3="","",INDEX('Extraction History'!$A$3:$DT$9102,$Q2326,$AD$3)&amp;""))</f>
        <v/>
      </c>
    </row>
    <row r="2327" spans="16:18" x14ac:dyDescent="0.3">
      <c r="P2327" s="22"/>
      <c r="Q2327">
        <v>2323</v>
      </c>
      <c r="R2327" t="str">
        <f>IF($C$3="Live Paste",IF($P2327="","",$P2327&amp;""),IF($AD$3="","",INDEX('Extraction History'!$A$3:$DT$9102,$Q2327,$AD$3)&amp;""))</f>
        <v/>
      </c>
    </row>
    <row r="2328" spans="16:18" x14ac:dyDescent="0.3">
      <c r="P2328" s="22"/>
      <c r="Q2328">
        <v>2324</v>
      </c>
      <c r="R2328" t="str">
        <f>IF($C$3="Live Paste",IF($P2328="","",$P2328&amp;""),IF($AD$3="","",INDEX('Extraction History'!$A$3:$DT$9102,$Q2328,$AD$3)&amp;""))</f>
        <v/>
      </c>
    </row>
    <row r="2329" spans="16:18" x14ac:dyDescent="0.3">
      <c r="P2329" s="22"/>
      <c r="Q2329">
        <v>2325</v>
      </c>
      <c r="R2329" t="str">
        <f>IF($C$3="Live Paste",IF($P2329="","",$P2329&amp;""),IF($AD$3="","",INDEX('Extraction History'!$A$3:$DT$9102,$Q2329,$AD$3)&amp;""))</f>
        <v/>
      </c>
    </row>
    <row r="2330" spans="16:18" x14ac:dyDescent="0.3">
      <c r="P2330" s="22"/>
      <c r="Q2330">
        <v>2326</v>
      </c>
      <c r="R2330" t="str">
        <f>IF($C$3="Live Paste",IF($P2330="","",$P2330&amp;""),IF($AD$3="","",INDEX('Extraction History'!$A$3:$DT$9102,$Q2330,$AD$3)&amp;""))</f>
        <v/>
      </c>
    </row>
    <row r="2331" spans="16:18" x14ac:dyDescent="0.3">
      <c r="P2331" s="22"/>
      <c r="Q2331">
        <v>2327</v>
      </c>
      <c r="R2331" t="str">
        <f>IF($C$3="Live Paste",IF($P2331="","",$P2331&amp;""),IF($AD$3="","",INDEX('Extraction History'!$A$3:$DT$9102,$Q2331,$AD$3)&amp;""))</f>
        <v/>
      </c>
    </row>
    <row r="2332" spans="16:18" x14ac:dyDescent="0.3">
      <c r="P2332" s="22"/>
      <c r="Q2332">
        <v>2328</v>
      </c>
      <c r="R2332" t="str">
        <f>IF($C$3="Live Paste",IF($P2332="","",$P2332&amp;""),IF($AD$3="","",INDEX('Extraction History'!$A$3:$DT$9102,$Q2332,$AD$3)&amp;""))</f>
        <v/>
      </c>
    </row>
    <row r="2333" spans="16:18" x14ac:dyDescent="0.3">
      <c r="P2333" s="22"/>
      <c r="Q2333">
        <v>2329</v>
      </c>
      <c r="R2333" t="str">
        <f>IF($C$3="Live Paste",IF($P2333="","",$P2333&amp;""),IF($AD$3="","",INDEX('Extraction History'!$A$3:$DT$9102,$Q2333,$AD$3)&amp;""))</f>
        <v/>
      </c>
    </row>
    <row r="2334" spans="16:18" x14ac:dyDescent="0.3">
      <c r="P2334" s="22"/>
      <c r="Q2334">
        <v>2330</v>
      </c>
      <c r="R2334" t="str">
        <f>IF($C$3="Live Paste",IF($P2334="","",$P2334&amp;""),IF($AD$3="","",INDEX('Extraction History'!$A$3:$DT$9102,$Q2334,$AD$3)&amp;""))</f>
        <v/>
      </c>
    </row>
    <row r="2335" spans="16:18" x14ac:dyDescent="0.3">
      <c r="P2335" s="22"/>
      <c r="Q2335">
        <v>2331</v>
      </c>
      <c r="R2335" t="str">
        <f>IF($C$3="Live Paste",IF($P2335="","",$P2335&amp;""),IF($AD$3="","",INDEX('Extraction History'!$A$3:$DT$9102,$Q2335,$AD$3)&amp;""))</f>
        <v/>
      </c>
    </row>
    <row r="2336" spans="16:18" x14ac:dyDescent="0.3">
      <c r="P2336" s="22"/>
      <c r="Q2336">
        <v>2332</v>
      </c>
      <c r="R2336" t="str">
        <f>IF($C$3="Live Paste",IF($P2336="","",$P2336&amp;""),IF($AD$3="","",INDEX('Extraction History'!$A$3:$DT$9102,$Q2336,$AD$3)&amp;""))</f>
        <v/>
      </c>
    </row>
    <row r="2337" spans="16:18" x14ac:dyDescent="0.3">
      <c r="P2337" s="22"/>
      <c r="Q2337">
        <v>2333</v>
      </c>
      <c r="R2337" t="str">
        <f>IF($C$3="Live Paste",IF($P2337="","",$P2337&amp;""),IF($AD$3="","",INDEX('Extraction History'!$A$3:$DT$9102,$Q2337,$AD$3)&amp;""))</f>
        <v/>
      </c>
    </row>
    <row r="2338" spans="16:18" x14ac:dyDescent="0.3">
      <c r="P2338" s="22"/>
      <c r="Q2338">
        <v>2334</v>
      </c>
      <c r="R2338" t="str">
        <f>IF($C$3="Live Paste",IF($P2338="","",$P2338&amp;""),IF($AD$3="","",INDEX('Extraction History'!$A$3:$DT$9102,$Q2338,$AD$3)&amp;""))</f>
        <v/>
      </c>
    </row>
    <row r="2339" spans="16:18" x14ac:dyDescent="0.3">
      <c r="P2339" s="22"/>
      <c r="Q2339">
        <v>2335</v>
      </c>
      <c r="R2339" t="str">
        <f>IF($C$3="Live Paste",IF($P2339="","",$P2339&amp;""),IF($AD$3="","",INDEX('Extraction History'!$A$3:$DT$9102,$Q2339,$AD$3)&amp;""))</f>
        <v/>
      </c>
    </row>
    <row r="2340" spans="16:18" x14ac:dyDescent="0.3">
      <c r="P2340" s="22"/>
      <c r="Q2340">
        <v>2336</v>
      </c>
      <c r="R2340" t="str">
        <f>IF($C$3="Live Paste",IF($P2340="","",$P2340&amp;""),IF($AD$3="","",INDEX('Extraction History'!$A$3:$DT$9102,$Q2340,$AD$3)&amp;""))</f>
        <v/>
      </c>
    </row>
    <row r="2341" spans="16:18" x14ac:dyDescent="0.3">
      <c r="P2341" s="22"/>
      <c r="Q2341">
        <v>2337</v>
      </c>
      <c r="R2341" t="str">
        <f>IF($C$3="Live Paste",IF($P2341="","",$P2341&amp;""),IF($AD$3="","",INDEX('Extraction History'!$A$3:$DT$9102,$Q2341,$AD$3)&amp;""))</f>
        <v/>
      </c>
    </row>
    <row r="2342" spans="16:18" x14ac:dyDescent="0.3">
      <c r="P2342" s="22"/>
      <c r="Q2342">
        <v>2338</v>
      </c>
      <c r="R2342" t="str">
        <f>IF($C$3="Live Paste",IF($P2342="","",$P2342&amp;""),IF($AD$3="","",INDEX('Extraction History'!$A$3:$DT$9102,$Q2342,$AD$3)&amp;""))</f>
        <v/>
      </c>
    </row>
    <row r="2343" spans="16:18" x14ac:dyDescent="0.3">
      <c r="P2343" s="22"/>
      <c r="Q2343">
        <v>2339</v>
      </c>
      <c r="R2343" t="str">
        <f>IF($C$3="Live Paste",IF($P2343="","",$P2343&amp;""),IF($AD$3="","",INDEX('Extraction History'!$A$3:$DT$9102,$Q2343,$AD$3)&amp;""))</f>
        <v/>
      </c>
    </row>
    <row r="2344" spans="16:18" x14ac:dyDescent="0.3">
      <c r="P2344" s="22"/>
      <c r="Q2344">
        <v>2340</v>
      </c>
      <c r="R2344" t="str">
        <f>IF($C$3="Live Paste",IF($P2344="","",$P2344&amp;""),IF($AD$3="","",INDEX('Extraction History'!$A$3:$DT$9102,$Q2344,$AD$3)&amp;""))</f>
        <v/>
      </c>
    </row>
    <row r="2345" spans="16:18" x14ac:dyDescent="0.3">
      <c r="P2345" s="22"/>
      <c r="Q2345">
        <v>2341</v>
      </c>
      <c r="R2345" t="str">
        <f>IF($C$3="Live Paste",IF($P2345="","",$P2345&amp;""),IF($AD$3="","",INDEX('Extraction History'!$A$3:$DT$9102,$Q2345,$AD$3)&amp;""))</f>
        <v/>
      </c>
    </row>
    <row r="2346" spans="16:18" x14ac:dyDescent="0.3">
      <c r="P2346" s="22"/>
      <c r="Q2346">
        <v>2342</v>
      </c>
      <c r="R2346" t="str">
        <f>IF($C$3="Live Paste",IF($P2346="","",$P2346&amp;""),IF($AD$3="","",INDEX('Extraction History'!$A$3:$DT$9102,$Q2346,$AD$3)&amp;""))</f>
        <v/>
      </c>
    </row>
    <row r="2347" spans="16:18" x14ac:dyDescent="0.3">
      <c r="P2347" s="22"/>
      <c r="Q2347">
        <v>2343</v>
      </c>
      <c r="R2347" t="str">
        <f>IF($C$3="Live Paste",IF($P2347="","",$P2347&amp;""),IF($AD$3="","",INDEX('Extraction History'!$A$3:$DT$9102,$Q2347,$AD$3)&amp;""))</f>
        <v/>
      </c>
    </row>
    <row r="2348" spans="16:18" x14ac:dyDescent="0.3">
      <c r="P2348" s="22"/>
      <c r="Q2348">
        <v>2344</v>
      </c>
      <c r="R2348" t="str">
        <f>IF($C$3="Live Paste",IF($P2348="","",$P2348&amp;""),IF($AD$3="","",INDEX('Extraction History'!$A$3:$DT$9102,$Q2348,$AD$3)&amp;""))</f>
        <v/>
      </c>
    </row>
    <row r="2349" spans="16:18" x14ac:dyDescent="0.3">
      <c r="P2349" s="22"/>
      <c r="Q2349">
        <v>2345</v>
      </c>
      <c r="R2349" t="str">
        <f>IF($C$3="Live Paste",IF($P2349="","",$P2349&amp;""),IF($AD$3="","",INDEX('Extraction History'!$A$3:$DT$9102,$Q2349,$AD$3)&amp;""))</f>
        <v/>
      </c>
    </row>
    <row r="2350" spans="16:18" x14ac:dyDescent="0.3">
      <c r="P2350" s="22"/>
      <c r="Q2350">
        <v>2346</v>
      </c>
      <c r="R2350" t="str">
        <f>IF($C$3="Live Paste",IF($P2350="","",$P2350&amp;""),IF($AD$3="","",INDEX('Extraction History'!$A$3:$DT$9102,$Q2350,$AD$3)&amp;""))</f>
        <v/>
      </c>
    </row>
    <row r="2351" spans="16:18" x14ac:dyDescent="0.3">
      <c r="P2351" s="22"/>
      <c r="Q2351">
        <v>2347</v>
      </c>
      <c r="R2351" t="str">
        <f>IF($C$3="Live Paste",IF($P2351="","",$P2351&amp;""),IF($AD$3="","",INDEX('Extraction History'!$A$3:$DT$9102,$Q2351,$AD$3)&amp;""))</f>
        <v/>
      </c>
    </row>
    <row r="2352" spans="16:18" x14ac:dyDescent="0.3">
      <c r="P2352" s="22"/>
      <c r="Q2352">
        <v>2348</v>
      </c>
      <c r="R2352" t="str">
        <f>IF($C$3="Live Paste",IF($P2352="","",$P2352&amp;""),IF($AD$3="","",INDEX('Extraction History'!$A$3:$DT$9102,$Q2352,$AD$3)&amp;""))</f>
        <v/>
      </c>
    </row>
    <row r="2353" spans="16:18" x14ac:dyDescent="0.3">
      <c r="P2353" s="22"/>
      <c r="Q2353">
        <v>2349</v>
      </c>
      <c r="R2353" t="str">
        <f>IF($C$3="Live Paste",IF($P2353="","",$P2353&amp;""),IF($AD$3="","",INDEX('Extraction History'!$A$3:$DT$9102,$Q2353,$AD$3)&amp;""))</f>
        <v/>
      </c>
    </row>
    <row r="2354" spans="16:18" x14ac:dyDescent="0.3">
      <c r="P2354" s="22"/>
      <c r="Q2354">
        <v>2350</v>
      </c>
      <c r="R2354" t="str">
        <f>IF($C$3="Live Paste",IF($P2354="","",$P2354&amp;""),IF($AD$3="","",INDEX('Extraction History'!$A$3:$DT$9102,$Q2354,$AD$3)&amp;""))</f>
        <v/>
      </c>
    </row>
    <row r="2355" spans="16:18" x14ac:dyDescent="0.3">
      <c r="P2355" s="22"/>
      <c r="Q2355">
        <v>2351</v>
      </c>
      <c r="R2355" t="str">
        <f>IF($C$3="Live Paste",IF($P2355="","",$P2355&amp;""),IF($AD$3="","",INDEX('Extraction History'!$A$3:$DT$9102,$Q2355,$AD$3)&amp;""))</f>
        <v/>
      </c>
    </row>
    <row r="2356" spans="16:18" x14ac:dyDescent="0.3">
      <c r="P2356" s="22"/>
      <c r="Q2356">
        <v>2352</v>
      </c>
      <c r="R2356" t="str">
        <f>IF($C$3="Live Paste",IF($P2356="","",$P2356&amp;""),IF($AD$3="","",INDEX('Extraction History'!$A$3:$DT$9102,$Q2356,$AD$3)&amp;""))</f>
        <v/>
      </c>
    </row>
    <row r="2357" spans="16:18" x14ac:dyDescent="0.3">
      <c r="P2357" s="22"/>
      <c r="Q2357">
        <v>2353</v>
      </c>
      <c r="R2357" t="str">
        <f>IF($C$3="Live Paste",IF($P2357="","",$P2357&amp;""),IF($AD$3="","",INDEX('Extraction History'!$A$3:$DT$9102,$Q2357,$AD$3)&amp;""))</f>
        <v/>
      </c>
    </row>
    <row r="2358" spans="16:18" x14ac:dyDescent="0.3">
      <c r="P2358" s="22"/>
      <c r="Q2358">
        <v>2354</v>
      </c>
      <c r="R2358" t="str">
        <f>IF($C$3="Live Paste",IF($P2358="","",$P2358&amp;""),IF($AD$3="","",INDEX('Extraction History'!$A$3:$DT$9102,$Q2358,$AD$3)&amp;""))</f>
        <v/>
      </c>
    </row>
    <row r="2359" spans="16:18" x14ac:dyDescent="0.3">
      <c r="P2359" s="22"/>
      <c r="Q2359">
        <v>2355</v>
      </c>
      <c r="R2359" t="str">
        <f>IF($C$3="Live Paste",IF($P2359="","",$P2359&amp;""),IF($AD$3="","",INDEX('Extraction History'!$A$3:$DT$9102,$Q2359,$AD$3)&amp;""))</f>
        <v/>
      </c>
    </row>
    <row r="2360" spans="16:18" x14ac:dyDescent="0.3">
      <c r="P2360" s="22"/>
      <c r="Q2360">
        <v>2356</v>
      </c>
      <c r="R2360" t="str">
        <f>IF($C$3="Live Paste",IF($P2360="","",$P2360&amp;""),IF($AD$3="","",INDEX('Extraction History'!$A$3:$DT$9102,$Q2360,$AD$3)&amp;""))</f>
        <v/>
      </c>
    </row>
    <row r="2361" spans="16:18" x14ac:dyDescent="0.3">
      <c r="P2361" s="22"/>
      <c r="Q2361">
        <v>2357</v>
      </c>
      <c r="R2361" t="str">
        <f>IF($C$3="Live Paste",IF($P2361="","",$P2361&amp;""),IF($AD$3="","",INDEX('Extraction History'!$A$3:$DT$9102,$Q2361,$AD$3)&amp;""))</f>
        <v/>
      </c>
    </row>
    <row r="2362" spans="16:18" x14ac:dyDescent="0.3">
      <c r="P2362" s="22"/>
      <c r="Q2362">
        <v>2358</v>
      </c>
      <c r="R2362" t="str">
        <f>IF($C$3="Live Paste",IF($P2362="","",$P2362&amp;""),IF($AD$3="","",INDEX('Extraction History'!$A$3:$DT$9102,$Q2362,$AD$3)&amp;""))</f>
        <v/>
      </c>
    </row>
    <row r="2363" spans="16:18" x14ac:dyDescent="0.3">
      <c r="P2363" s="22"/>
      <c r="Q2363">
        <v>2359</v>
      </c>
      <c r="R2363" t="str">
        <f>IF($C$3="Live Paste",IF($P2363="","",$P2363&amp;""),IF($AD$3="","",INDEX('Extraction History'!$A$3:$DT$9102,$Q2363,$AD$3)&amp;""))</f>
        <v/>
      </c>
    </row>
    <row r="2364" spans="16:18" x14ac:dyDescent="0.3">
      <c r="P2364" s="22"/>
      <c r="Q2364">
        <v>2360</v>
      </c>
      <c r="R2364" t="str">
        <f>IF($C$3="Live Paste",IF($P2364="","",$P2364&amp;""),IF($AD$3="","",INDEX('Extraction History'!$A$3:$DT$9102,$Q2364,$AD$3)&amp;""))</f>
        <v/>
      </c>
    </row>
    <row r="2365" spans="16:18" x14ac:dyDescent="0.3">
      <c r="P2365" s="22"/>
      <c r="Q2365">
        <v>2361</v>
      </c>
      <c r="R2365" t="str">
        <f>IF($C$3="Live Paste",IF($P2365="","",$P2365&amp;""),IF($AD$3="","",INDEX('Extraction History'!$A$3:$DT$9102,$Q2365,$AD$3)&amp;""))</f>
        <v/>
      </c>
    </row>
    <row r="2366" spans="16:18" x14ac:dyDescent="0.3">
      <c r="P2366" s="22"/>
      <c r="Q2366">
        <v>2362</v>
      </c>
      <c r="R2366" t="str">
        <f>IF($C$3="Live Paste",IF($P2366="","",$P2366&amp;""),IF($AD$3="","",INDEX('Extraction History'!$A$3:$DT$9102,$Q2366,$AD$3)&amp;""))</f>
        <v/>
      </c>
    </row>
    <row r="2367" spans="16:18" x14ac:dyDescent="0.3">
      <c r="P2367" s="22"/>
      <c r="Q2367">
        <v>2363</v>
      </c>
      <c r="R2367" t="str">
        <f>IF($C$3="Live Paste",IF($P2367="","",$P2367&amp;""),IF($AD$3="","",INDEX('Extraction History'!$A$3:$DT$9102,$Q2367,$AD$3)&amp;""))</f>
        <v/>
      </c>
    </row>
    <row r="2368" spans="16:18" x14ac:dyDescent="0.3">
      <c r="P2368" s="22"/>
      <c r="Q2368">
        <v>2364</v>
      </c>
      <c r="R2368" t="str">
        <f>IF($C$3="Live Paste",IF($P2368="","",$P2368&amp;""),IF($AD$3="","",INDEX('Extraction History'!$A$3:$DT$9102,$Q2368,$AD$3)&amp;""))</f>
        <v/>
      </c>
    </row>
    <row r="2369" spans="16:18" x14ac:dyDescent="0.3">
      <c r="P2369" s="22"/>
      <c r="Q2369">
        <v>2365</v>
      </c>
      <c r="R2369" t="str">
        <f>IF($C$3="Live Paste",IF($P2369="","",$P2369&amp;""),IF($AD$3="","",INDEX('Extraction History'!$A$3:$DT$9102,$Q2369,$AD$3)&amp;""))</f>
        <v/>
      </c>
    </row>
    <row r="2370" spans="16:18" x14ac:dyDescent="0.3">
      <c r="P2370" s="22"/>
      <c r="Q2370">
        <v>2366</v>
      </c>
      <c r="R2370" t="str">
        <f>IF($C$3="Live Paste",IF($P2370="","",$P2370&amp;""),IF($AD$3="","",INDEX('Extraction History'!$A$3:$DT$9102,$Q2370,$AD$3)&amp;""))</f>
        <v/>
      </c>
    </row>
    <row r="2371" spans="16:18" x14ac:dyDescent="0.3">
      <c r="P2371" s="22"/>
      <c r="Q2371">
        <v>2367</v>
      </c>
      <c r="R2371" t="str">
        <f>IF($C$3="Live Paste",IF($P2371="","",$P2371&amp;""),IF($AD$3="","",INDEX('Extraction History'!$A$3:$DT$9102,$Q2371,$AD$3)&amp;""))</f>
        <v/>
      </c>
    </row>
    <row r="2372" spans="16:18" x14ac:dyDescent="0.3">
      <c r="P2372" s="22"/>
      <c r="Q2372">
        <v>2368</v>
      </c>
      <c r="R2372" t="str">
        <f>IF($C$3="Live Paste",IF($P2372="","",$P2372&amp;""),IF($AD$3="","",INDEX('Extraction History'!$A$3:$DT$9102,$Q2372,$AD$3)&amp;""))</f>
        <v/>
      </c>
    </row>
    <row r="2373" spans="16:18" x14ac:dyDescent="0.3">
      <c r="P2373" s="22"/>
      <c r="Q2373">
        <v>2369</v>
      </c>
      <c r="R2373" t="str">
        <f>IF($C$3="Live Paste",IF($P2373="","",$P2373&amp;""),IF($AD$3="","",INDEX('Extraction History'!$A$3:$DT$9102,$Q2373,$AD$3)&amp;""))</f>
        <v/>
      </c>
    </row>
    <row r="2374" spans="16:18" x14ac:dyDescent="0.3">
      <c r="P2374" s="22"/>
      <c r="Q2374">
        <v>2370</v>
      </c>
      <c r="R2374" t="str">
        <f>IF($C$3="Live Paste",IF($P2374="","",$P2374&amp;""),IF($AD$3="","",INDEX('Extraction History'!$A$3:$DT$9102,$Q2374,$AD$3)&amp;""))</f>
        <v/>
      </c>
    </row>
    <row r="2375" spans="16:18" x14ac:dyDescent="0.3">
      <c r="P2375" s="22"/>
      <c r="Q2375">
        <v>2371</v>
      </c>
      <c r="R2375" t="str">
        <f>IF($C$3="Live Paste",IF($P2375="","",$P2375&amp;""),IF($AD$3="","",INDEX('Extraction History'!$A$3:$DT$9102,$Q2375,$AD$3)&amp;""))</f>
        <v/>
      </c>
    </row>
    <row r="2376" spans="16:18" x14ac:dyDescent="0.3">
      <c r="P2376" s="22"/>
      <c r="Q2376">
        <v>2372</v>
      </c>
      <c r="R2376" t="str">
        <f>IF($C$3="Live Paste",IF($P2376="","",$P2376&amp;""),IF($AD$3="","",INDEX('Extraction History'!$A$3:$DT$9102,$Q2376,$AD$3)&amp;""))</f>
        <v/>
      </c>
    </row>
    <row r="2377" spans="16:18" x14ac:dyDescent="0.3">
      <c r="P2377" s="22"/>
      <c r="Q2377">
        <v>2373</v>
      </c>
      <c r="R2377" t="str">
        <f>IF($C$3="Live Paste",IF($P2377="","",$P2377&amp;""),IF($AD$3="","",INDEX('Extraction History'!$A$3:$DT$9102,$Q2377,$AD$3)&amp;""))</f>
        <v/>
      </c>
    </row>
    <row r="2378" spans="16:18" x14ac:dyDescent="0.3">
      <c r="P2378" s="22"/>
      <c r="Q2378">
        <v>2374</v>
      </c>
      <c r="R2378" t="str">
        <f>IF($C$3="Live Paste",IF($P2378="","",$P2378&amp;""),IF($AD$3="","",INDEX('Extraction History'!$A$3:$DT$9102,$Q2378,$AD$3)&amp;""))</f>
        <v/>
      </c>
    </row>
    <row r="2379" spans="16:18" x14ac:dyDescent="0.3">
      <c r="P2379" s="22"/>
      <c r="Q2379">
        <v>2375</v>
      </c>
      <c r="R2379" t="str">
        <f>IF($C$3="Live Paste",IF($P2379="","",$P2379&amp;""),IF($AD$3="","",INDEX('Extraction History'!$A$3:$DT$9102,$Q2379,$AD$3)&amp;""))</f>
        <v/>
      </c>
    </row>
    <row r="2380" spans="16:18" x14ac:dyDescent="0.3">
      <c r="P2380" s="22"/>
      <c r="Q2380">
        <v>2376</v>
      </c>
      <c r="R2380" t="str">
        <f>IF($C$3="Live Paste",IF($P2380="","",$P2380&amp;""),IF($AD$3="","",INDEX('Extraction History'!$A$3:$DT$9102,$Q2380,$AD$3)&amp;""))</f>
        <v/>
      </c>
    </row>
    <row r="2381" spans="16:18" x14ac:dyDescent="0.3">
      <c r="P2381" s="22"/>
      <c r="Q2381">
        <v>2377</v>
      </c>
      <c r="R2381" t="str">
        <f>IF($C$3="Live Paste",IF($P2381="","",$P2381&amp;""),IF($AD$3="","",INDEX('Extraction History'!$A$3:$DT$9102,$Q2381,$AD$3)&amp;""))</f>
        <v/>
      </c>
    </row>
    <row r="2382" spans="16:18" x14ac:dyDescent="0.3">
      <c r="P2382" s="22"/>
      <c r="Q2382">
        <v>2378</v>
      </c>
      <c r="R2382" t="str">
        <f>IF($C$3="Live Paste",IF($P2382="","",$P2382&amp;""),IF($AD$3="","",INDEX('Extraction History'!$A$3:$DT$9102,$Q2382,$AD$3)&amp;""))</f>
        <v/>
      </c>
    </row>
    <row r="2383" spans="16:18" x14ac:dyDescent="0.3">
      <c r="P2383" s="22"/>
      <c r="Q2383">
        <v>2379</v>
      </c>
      <c r="R2383" t="str">
        <f>IF($C$3="Live Paste",IF($P2383="","",$P2383&amp;""),IF($AD$3="","",INDEX('Extraction History'!$A$3:$DT$9102,$Q2383,$AD$3)&amp;""))</f>
        <v/>
      </c>
    </row>
    <row r="2384" spans="16:18" x14ac:dyDescent="0.3">
      <c r="P2384" s="22"/>
      <c r="Q2384">
        <v>2380</v>
      </c>
      <c r="R2384" t="str">
        <f>IF($C$3="Live Paste",IF($P2384="","",$P2384&amp;""),IF($AD$3="","",INDEX('Extraction History'!$A$3:$DT$9102,$Q2384,$AD$3)&amp;""))</f>
        <v/>
      </c>
    </row>
    <row r="2385" spans="16:18" x14ac:dyDescent="0.3">
      <c r="P2385" s="22"/>
      <c r="Q2385">
        <v>2381</v>
      </c>
      <c r="R2385" t="str">
        <f>IF($C$3="Live Paste",IF($P2385="","",$P2385&amp;""),IF($AD$3="","",INDEX('Extraction History'!$A$3:$DT$9102,$Q2385,$AD$3)&amp;""))</f>
        <v/>
      </c>
    </row>
    <row r="2386" spans="16:18" x14ac:dyDescent="0.3">
      <c r="P2386" s="22"/>
      <c r="Q2386">
        <v>2382</v>
      </c>
      <c r="R2386" t="str">
        <f>IF($C$3="Live Paste",IF($P2386="","",$P2386&amp;""),IF($AD$3="","",INDEX('Extraction History'!$A$3:$DT$9102,$Q2386,$AD$3)&amp;""))</f>
        <v/>
      </c>
    </row>
    <row r="2387" spans="16:18" x14ac:dyDescent="0.3">
      <c r="P2387" s="22"/>
      <c r="Q2387">
        <v>2383</v>
      </c>
      <c r="R2387" t="str">
        <f>IF($C$3="Live Paste",IF($P2387="","",$P2387&amp;""),IF($AD$3="","",INDEX('Extraction History'!$A$3:$DT$9102,$Q2387,$AD$3)&amp;""))</f>
        <v/>
      </c>
    </row>
    <row r="2388" spans="16:18" x14ac:dyDescent="0.3">
      <c r="P2388" s="22"/>
      <c r="Q2388">
        <v>2384</v>
      </c>
      <c r="R2388" t="str">
        <f>IF($C$3="Live Paste",IF($P2388="","",$P2388&amp;""),IF($AD$3="","",INDEX('Extraction History'!$A$3:$DT$9102,$Q2388,$AD$3)&amp;""))</f>
        <v/>
      </c>
    </row>
    <row r="2389" spans="16:18" x14ac:dyDescent="0.3">
      <c r="P2389" s="22"/>
      <c r="Q2389">
        <v>2385</v>
      </c>
      <c r="R2389" t="str">
        <f>IF($C$3="Live Paste",IF($P2389="","",$P2389&amp;""),IF($AD$3="","",INDEX('Extraction History'!$A$3:$DT$9102,$Q2389,$AD$3)&amp;""))</f>
        <v/>
      </c>
    </row>
    <row r="2390" spans="16:18" x14ac:dyDescent="0.3">
      <c r="P2390" s="22"/>
      <c r="Q2390">
        <v>2386</v>
      </c>
      <c r="R2390" t="str">
        <f>IF($C$3="Live Paste",IF($P2390="","",$P2390&amp;""),IF($AD$3="","",INDEX('Extraction History'!$A$3:$DT$9102,$Q2390,$AD$3)&amp;""))</f>
        <v/>
      </c>
    </row>
    <row r="2391" spans="16:18" x14ac:dyDescent="0.3">
      <c r="P2391" s="22"/>
      <c r="Q2391">
        <v>2387</v>
      </c>
      <c r="R2391" t="str">
        <f>IF($C$3="Live Paste",IF($P2391="","",$P2391&amp;""),IF($AD$3="","",INDEX('Extraction History'!$A$3:$DT$9102,$Q2391,$AD$3)&amp;""))</f>
        <v/>
      </c>
    </row>
    <row r="2392" spans="16:18" x14ac:dyDescent="0.3">
      <c r="P2392" s="22"/>
      <c r="Q2392">
        <v>2388</v>
      </c>
      <c r="R2392" t="str">
        <f>IF($C$3="Live Paste",IF($P2392="","",$P2392&amp;""),IF($AD$3="","",INDEX('Extraction History'!$A$3:$DT$9102,$Q2392,$AD$3)&amp;""))</f>
        <v/>
      </c>
    </row>
    <row r="2393" spans="16:18" x14ac:dyDescent="0.3">
      <c r="P2393" s="22"/>
      <c r="Q2393">
        <v>2389</v>
      </c>
      <c r="R2393" t="str">
        <f>IF($C$3="Live Paste",IF($P2393="","",$P2393&amp;""),IF($AD$3="","",INDEX('Extraction History'!$A$3:$DT$9102,$Q2393,$AD$3)&amp;""))</f>
        <v/>
      </c>
    </row>
    <row r="2394" spans="16:18" x14ac:dyDescent="0.3">
      <c r="P2394" s="22"/>
      <c r="Q2394">
        <v>2390</v>
      </c>
      <c r="R2394" t="str">
        <f>IF($C$3="Live Paste",IF($P2394="","",$P2394&amp;""),IF($AD$3="","",INDEX('Extraction History'!$A$3:$DT$9102,$Q2394,$AD$3)&amp;""))</f>
        <v/>
      </c>
    </row>
    <row r="2395" spans="16:18" x14ac:dyDescent="0.3">
      <c r="P2395" s="22"/>
      <c r="Q2395">
        <v>2391</v>
      </c>
      <c r="R2395" t="str">
        <f>IF($C$3="Live Paste",IF($P2395="","",$P2395&amp;""),IF($AD$3="","",INDEX('Extraction History'!$A$3:$DT$9102,$Q2395,$AD$3)&amp;""))</f>
        <v/>
      </c>
    </row>
    <row r="2396" spans="16:18" x14ac:dyDescent="0.3">
      <c r="P2396" s="22"/>
      <c r="Q2396">
        <v>2392</v>
      </c>
      <c r="R2396" t="str">
        <f>IF($C$3="Live Paste",IF($P2396="","",$P2396&amp;""),IF($AD$3="","",INDEX('Extraction History'!$A$3:$DT$9102,$Q2396,$AD$3)&amp;""))</f>
        <v/>
      </c>
    </row>
    <row r="2397" spans="16:18" x14ac:dyDescent="0.3">
      <c r="P2397" s="22"/>
      <c r="Q2397">
        <v>2393</v>
      </c>
      <c r="R2397" t="str">
        <f>IF($C$3="Live Paste",IF($P2397="","",$P2397&amp;""),IF($AD$3="","",INDEX('Extraction History'!$A$3:$DT$9102,$Q2397,$AD$3)&amp;""))</f>
        <v/>
      </c>
    </row>
    <row r="2398" spans="16:18" x14ac:dyDescent="0.3">
      <c r="P2398" s="22"/>
      <c r="Q2398">
        <v>2394</v>
      </c>
      <c r="R2398" t="str">
        <f>IF($C$3="Live Paste",IF($P2398="","",$P2398&amp;""),IF($AD$3="","",INDEX('Extraction History'!$A$3:$DT$9102,$Q2398,$AD$3)&amp;""))</f>
        <v/>
      </c>
    </row>
    <row r="2399" spans="16:18" x14ac:dyDescent="0.3">
      <c r="P2399" s="22"/>
      <c r="Q2399">
        <v>2395</v>
      </c>
      <c r="R2399" t="str">
        <f>IF($C$3="Live Paste",IF($P2399="","",$P2399&amp;""),IF($AD$3="","",INDEX('Extraction History'!$A$3:$DT$9102,$Q2399,$AD$3)&amp;""))</f>
        <v/>
      </c>
    </row>
    <row r="2400" spans="16:18" x14ac:dyDescent="0.3">
      <c r="P2400" s="22"/>
      <c r="Q2400">
        <v>2396</v>
      </c>
      <c r="R2400" t="str">
        <f>IF($C$3="Live Paste",IF($P2400="","",$P2400&amp;""),IF($AD$3="","",INDEX('Extraction History'!$A$3:$DT$9102,$Q2400,$AD$3)&amp;""))</f>
        <v/>
      </c>
    </row>
    <row r="2401" spans="16:18" x14ac:dyDescent="0.3">
      <c r="P2401" s="22"/>
      <c r="Q2401">
        <v>2397</v>
      </c>
      <c r="R2401" t="str">
        <f>IF($C$3="Live Paste",IF($P2401="","",$P2401&amp;""),IF($AD$3="","",INDEX('Extraction History'!$A$3:$DT$9102,$Q2401,$AD$3)&amp;""))</f>
        <v/>
      </c>
    </row>
    <row r="2402" spans="16:18" x14ac:dyDescent="0.3">
      <c r="P2402" s="22"/>
      <c r="Q2402">
        <v>2398</v>
      </c>
      <c r="R2402" t="str">
        <f>IF($C$3="Live Paste",IF($P2402="","",$P2402&amp;""),IF($AD$3="","",INDEX('Extraction History'!$A$3:$DT$9102,$Q2402,$AD$3)&amp;""))</f>
        <v/>
      </c>
    </row>
    <row r="2403" spans="16:18" x14ac:dyDescent="0.3">
      <c r="P2403" s="22"/>
      <c r="Q2403">
        <v>2399</v>
      </c>
      <c r="R2403" t="str">
        <f>IF($C$3="Live Paste",IF($P2403="","",$P2403&amp;""),IF($AD$3="","",INDEX('Extraction History'!$A$3:$DT$9102,$Q2403,$AD$3)&amp;""))</f>
        <v/>
      </c>
    </row>
    <row r="2404" spans="16:18" x14ac:dyDescent="0.3">
      <c r="P2404" s="22"/>
      <c r="Q2404">
        <v>2400</v>
      </c>
      <c r="R2404" t="str">
        <f>IF($C$3="Live Paste",IF($P2404="","",$P2404&amp;""),IF($AD$3="","",INDEX('Extraction History'!$A$3:$DT$9102,$Q2404,$AD$3)&amp;""))</f>
        <v/>
      </c>
    </row>
    <row r="2405" spans="16:18" x14ac:dyDescent="0.3">
      <c r="P2405" s="22"/>
      <c r="Q2405">
        <v>2401</v>
      </c>
      <c r="R2405" t="str">
        <f>IF($C$3="Live Paste",IF($P2405="","",$P2405&amp;""),IF($AD$3="","",INDEX('Extraction History'!$A$3:$DT$9102,$Q2405,$AD$3)&amp;""))</f>
        <v/>
      </c>
    </row>
    <row r="2406" spans="16:18" x14ac:dyDescent="0.3">
      <c r="P2406" s="22"/>
      <c r="Q2406">
        <v>2402</v>
      </c>
      <c r="R2406" t="str">
        <f>IF($C$3="Live Paste",IF($P2406="","",$P2406&amp;""),IF($AD$3="","",INDEX('Extraction History'!$A$3:$DT$9102,$Q2406,$AD$3)&amp;""))</f>
        <v/>
      </c>
    </row>
    <row r="2407" spans="16:18" x14ac:dyDescent="0.3">
      <c r="P2407" s="22"/>
      <c r="Q2407">
        <v>2403</v>
      </c>
      <c r="R2407" t="str">
        <f>IF($C$3="Live Paste",IF($P2407="","",$P2407&amp;""),IF($AD$3="","",INDEX('Extraction History'!$A$3:$DT$9102,$Q2407,$AD$3)&amp;""))</f>
        <v/>
      </c>
    </row>
    <row r="2408" spans="16:18" x14ac:dyDescent="0.3">
      <c r="P2408" s="22"/>
      <c r="Q2408">
        <v>2404</v>
      </c>
      <c r="R2408" t="str">
        <f>IF($C$3="Live Paste",IF($P2408="","",$P2408&amp;""),IF($AD$3="","",INDEX('Extraction History'!$A$3:$DT$9102,$Q2408,$AD$3)&amp;""))</f>
        <v/>
      </c>
    </row>
    <row r="2409" spans="16:18" x14ac:dyDescent="0.3">
      <c r="P2409" s="22"/>
      <c r="Q2409">
        <v>2405</v>
      </c>
      <c r="R2409" t="str">
        <f>IF($C$3="Live Paste",IF($P2409="","",$P2409&amp;""),IF($AD$3="","",INDEX('Extraction History'!$A$3:$DT$9102,$Q2409,$AD$3)&amp;""))</f>
        <v/>
      </c>
    </row>
    <row r="2410" spans="16:18" x14ac:dyDescent="0.3">
      <c r="P2410" s="22"/>
      <c r="Q2410">
        <v>2406</v>
      </c>
      <c r="R2410" t="str">
        <f>IF($C$3="Live Paste",IF($P2410="","",$P2410&amp;""),IF($AD$3="","",INDEX('Extraction History'!$A$3:$DT$9102,$Q2410,$AD$3)&amp;""))</f>
        <v/>
      </c>
    </row>
    <row r="2411" spans="16:18" x14ac:dyDescent="0.3">
      <c r="P2411" s="22"/>
      <c r="Q2411">
        <v>2407</v>
      </c>
      <c r="R2411" t="str">
        <f>IF($C$3="Live Paste",IF($P2411="","",$P2411&amp;""),IF($AD$3="","",INDEX('Extraction History'!$A$3:$DT$9102,$Q2411,$AD$3)&amp;""))</f>
        <v/>
      </c>
    </row>
    <row r="2412" spans="16:18" x14ac:dyDescent="0.3">
      <c r="P2412" s="22"/>
      <c r="Q2412">
        <v>2408</v>
      </c>
      <c r="R2412" t="str">
        <f>IF($C$3="Live Paste",IF($P2412="","",$P2412&amp;""),IF($AD$3="","",INDEX('Extraction History'!$A$3:$DT$9102,$Q2412,$AD$3)&amp;""))</f>
        <v/>
      </c>
    </row>
    <row r="2413" spans="16:18" x14ac:dyDescent="0.3">
      <c r="P2413" s="22"/>
      <c r="Q2413">
        <v>2409</v>
      </c>
      <c r="R2413" t="str">
        <f>IF($C$3="Live Paste",IF($P2413="","",$P2413&amp;""),IF($AD$3="","",INDEX('Extraction History'!$A$3:$DT$9102,$Q2413,$AD$3)&amp;""))</f>
        <v/>
      </c>
    </row>
    <row r="2414" spans="16:18" x14ac:dyDescent="0.3">
      <c r="P2414" s="22"/>
      <c r="Q2414">
        <v>2410</v>
      </c>
      <c r="R2414" t="str">
        <f>IF($C$3="Live Paste",IF($P2414="","",$P2414&amp;""),IF($AD$3="","",INDEX('Extraction History'!$A$3:$DT$9102,$Q2414,$AD$3)&amp;""))</f>
        <v/>
      </c>
    </row>
    <row r="2415" spans="16:18" x14ac:dyDescent="0.3">
      <c r="P2415" s="22"/>
      <c r="Q2415">
        <v>2411</v>
      </c>
      <c r="R2415" t="str">
        <f>IF($C$3="Live Paste",IF($P2415="","",$P2415&amp;""),IF($AD$3="","",INDEX('Extraction History'!$A$3:$DT$9102,$Q2415,$AD$3)&amp;""))</f>
        <v/>
      </c>
    </row>
    <row r="2416" spans="16:18" x14ac:dyDescent="0.3">
      <c r="P2416" s="22"/>
      <c r="Q2416">
        <v>2412</v>
      </c>
      <c r="R2416" t="str">
        <f>IF($C$3="Live Paste",IF($P2416="","",$P2416&amp;""),IF($AD$3="","",INDEX('Extraction History'!$A$3:$DT$9102,$Q2416,$AD$3)&amp;""))</f>
        <v/>
      </c>
    </row>
    <row r="2417" spans="16:18" x14ac:dyDescent="0.3">
      <c r="P2417" s="22"/>
      <c r="Q2417">
        <v>2413</v>
      </c>
      <c r="R2417" t="str">
        <f>IF($C$3="Live Paste",IF($P2417="","",$P2417&amp;""),IF($AD$3="","",INDEX('Extraction History'!$A$3:$DT$9102,$Q2417,$AD$3)&amp;""))</f>
        <v/>
      </c>
    </row>
    <row r="2418" spans="16:18" x14ac:dyDescent="0.3">
      <c r="P2418" s="22"/>
      <c r="Q2418">
        <v>2414</v>
      </c>
      <c r="R2418" t="str">
        <f>IF($C$3="Live Paste",IF($P2418="","",$P2418&amp;""),IF($AD$3="","",INDEX('Extraction History'!$A$3:$DT$9102,$Q2418,$AD$3)&amp;""))</f>
        <v/>
      </c>
    </row>
    <row r="2419" spans="16:18" x14ac:dyDescent="0.3">
      <c r="P2419" s="22"/>
      <c r="Q2419">
        <v>2415</v>
      </c>
      <c r="R2419" t="str">
        <f>IF($C$3="Live Paste",IF($P2419="","",$P2419&amp;""),IF($AD$3="","",INDEX('Extraction History'!$A$3:$DT$9102,$Q2419,$AD$3)&amp;""))</f>
        <v/>
      </c>
    </row>
    <row r="2420" spans="16:18" x14ac:dyDescent="0.3">
      <c r="P2420" s="22"/>
      <c r="Q2420">
        <v>2416</v>
      </c>
      <c r="R2420" t="str">
        <f>IF($C$3="Live Paste",IF($P2420="","",$P2420&amp;""),IF($AD$3="","",INDEX('Extraction History'!$A$3:$DT$9102,$Q2420,$AD$3)&amp;""))</f>
        <v/>
      </c>
    </row>
    <row r="2421" spans="16:18" x14ac:dyDescent="0.3">
      <c r="P2421" s="22"/>
      <c r="Q2421">
        <v>2417</v>
      </c>
      <c r="R2421" t="str">
        <f>IF($C$3="Live Paste",IF($P2421="","",$P2421&amp;""),IF($AD$3="","",INDEX('Extraction History'!$A$3:$DT$9102,$Q2421,$AD$3)&amp;""))</f>
        <v/>
      </c>
    </row>
    <row r="2422" spans="16:18" x14ac:dyDescent="0.3">
      <c r="P2422" s="22"/>
      <c r="Q2422">
        <v>2418</v>
      </c>
      <c r="R2422" t="str">
        <f>IF($C$3="Live Paste",IF($P2422="","",$P2422&amp;""),IF($AD$3="","",INDEX('Extraction History'!$A$3:$DT$9102,$Q2422,$AD$3)&amp;""))</f>
        <v/>
      </c>
    </row>
    <row r="2423" spans="16:18" x14ac:dyDescent="0.3">
      <c r="P2423" s="22"/>
      <c r="Q2423">
        <v>2419</v>
      </c>
      <c r="R2423" t="str">
        <f>IF($C$3="Live Paste",IF($P2423="","",$P2423&amp;""),IF($AD$3="","",INDEX('Extraction History'!$A$3:$DT$9102,$Q2423,$AD$3)&amp;""))</f>
        <v/>
      </c>
    </row>
    <row r="2424" spans="16:18" x14ac:dyDescent="0.3">
      <c r="P2424" s="22"/>
      <c r="Q2424">
        <v>2420</v>
      </c>
      <c r="R2424" t="str">
        <f>IF($C$3="Live Paste",IF($P2424="","",$P2424&amp;""),IF($AD$3="","",INDEX('Extraction History'!$A$3:$DT$9102,$Q2424,$AD$3)&amp;""))</f>
        <v/>
      </c>
    </row>
    <row r="2425" spans="16:18" x14ac:dyDescent="0.3">
      <c r="P2425" s="22"/>
      <c r="Q2425">
        <v>2421</v>
      </c>
      <c r="R2425" t="str">
        <f>IF($C$3="Live Paste",IF($P2425="","",$P2425&amp;""),IF($AD$3="","",INDEX('Extraction History'!$A$3:$DT$9102,$Q2425,$AD$3)&amp;""))</f>
        <v/>
      </c>
    </row>
    <row r="2426" spans="16:18" x14ac:dyDescent="0.3">
      <c r="P2426" s="22"/>
      <c r="Q2426">
        <v>2422</v>
      </c>
      <c r="R2426" t="str">
        <f>IF($C$3="Live Paste",IF($P2426="","",$P2426&amp;""),IF($AD$3="","",INDEX('Extraction History'!$A$3:$DT$9102,$Q2426,$AD$3)&amp;""))</f>
        <v/>
      </c>
    </row>
    <row r="2427" spans="16:18" x14ac:dyDescent="0.3">
      <c r="P2427" s="22"/>
      <c r="Q2427">
        <v>2423</v>
      </c>
      <c r="R2427" t="str">
        <f>IF($C$3="Live Paste",IF($P2427="","",$P2427&amp;""),IF($AD$3="","",INDEX('Extraction History'!$A$3:$DT$9102,$Q2427,$AD$3)&amp;""))</f>
        <v/>
      </c>
    </row>
    <row r="2428" spans="16:18" x14ac:dyDescent="0.3">
      <c r="P2428" s="22"/>
      <c r="Q2428">
        <v>2424</v>
      </c>
      <c r="R2428" t="str">
        <f>IF($C$3="Live Paste",IF($P2428="","",$P2428&amp;""),IF($AD$3="","",INDEX('Extraction History'!$A$3:$DT$9102,$Q2428,$AD$3)&amp;""))</f>
        <v/>
      </c>
    </row>
    <row r="2429" spans="16:18" x14ac:dyDescent="0.3">
      <c r="P2429" s="22"/>
      <c r="Q2429">
        <v>2425</v>
      </c>
      <c r="R2429" t="str">
        <f>IF($C$3="Live Paste",IF($P2429="","",$P2429&amp;""),IF($AD$3="","",INDEX('Extraction History'!$A$3:$DT$9102,$Q2429,$AD$3)&amp;""))</f>
        <v/>
      </c>
    </row>
    <row r="2430" spans="16:18" x14ac:dyDescent="0.3">
      <c r="P2430" s="22"/>
      <c r="Q2430">
        <v>2426</v>
      </c>
      <c r="R2430" t="str">
        <f>IF($C$3="Live Paste",IF($P2430="","",$P2430&amp;""),IF($AD$3="","",INDEX('Extraction History'!$A$3:$DT$9102,$Q2430,$AD$3)&amp;""))</f>
        <v/>
      </c>
    </row>
    <row r="2431" spans="16:18" x14ac:dyDescent="0.3">
      <c r="P2431" s="22"/>
      <c r="Q2431">
        <v>2427</v>
      </c>
      <c r="R2431" t="str">
        <f>IF($C$3="Live Paste",IF($P2431="","",$P2431&amp;""),IF($AD$3="","",INDEX('Extraction History'!$A$3:$DT$9102,$Q2431,$AD$3)&amp;""))</f>
        <v/>
      </c>
    </row>
    <row r="2432" spans="16:18" x14ac:dyDescent="0.3">
      <c r="P2432" s="22"/>
      <c r="Q2432">
        <v>2428</v>
      </c>
      <c r="R2432" t="str">
        <f>IF($C$3="Live Paste",IF($P2432="","",$P2432&amp;""),IF($AD$3="","",INDEX('Extraction History'!$A$3:$DT$9102,$Q2432,$AD$3)&amp;""))</f>
        <v/>
      </c>
    </row>
    <row r="2433" spans="16:18" x14ac:dyDescent="0.3">
      <c r="P2433" s="22"/>
      <c r="Q2433">
        <v>2429</v>
      </c>
      <c r="R2433" t="str">
        <f>IF($C$3="Live Paste",IF($P2433="","",$P2433&amp;""),IF($AD$3="","",INDEX('Extraction History'!$A$3:$DT$9102,$Q2433,$AD$3)&amp;""))</f>
        <v/>
      </c>
    </row>
    <row r="2434" spans="16:18" x14ac:dyDescent="0.3">
      <c r="P2434" s="22"/>
      <c r="Q2434">
        <v>2430</v>
      </c>
      <c r="R2434" t="str">
        <f>IF($C$3="Live Paste",IF($P2434="","",$P2434&amp;""),IF($AD$3="","",INDEX('Extraction History'!$A$3:$DT$9102,$Q2434,$AD$3)&amp;""))</f>
        <v/>
      </c>
    </row>
    <row r="2435" spans="16:18" x14ac:dyDescent="0.3">
      <c r="P2435" s="22"/>
      <c r="Q2435">
        <v>2431</v>
      </c>
      <c r="R2435" t="str">
        <f>IF($C$3="Live Paste",IF($P2435="","",$P2435&amp;""),IF($AD$3="","",INDEX('Extraction History'!$A$3:$DT$9102,$Q2435,$AD$3)&amp;""))</f>
        <v/>
      </c>
    </row>
    <row r="2436" spans="16:18" x14ac:dyDescent="0.3">
      <c r="P2436" s="22"/>
      <c r="Q2436">
        <v>2432</v>
      </c>
      <c r="R2436" t="str">
        <f>IF($C$3="Live Paste",IF($P2436="","",$P2436&amp;""),IF($AD$3="","",INDEX('Extraction History'!$A$3:$DT$9102,$Q2436,$AD$3)&amp;""))</f>
        <v/>
      </c>
    </row>
    <row r="2437" spans="16:18" x14ac:dyDescent="0.3">
      <c r="P2437" s="22"/>
      <c r="Q2437">
        <v>2433</v>
      </c>
      <c r="R2437" t="str">
        <f>IF($C$3="Live Paste",IF($P2437="","",$P2437&amp;""),IF($AD$3="","",INDEX('Extraction History'!$A$3:$DT$9102,$Q2437,$AD$3)&amp;""))</f>
        <v/>
      </c>
    </row>
    <row r="2438" spans="16:18" x14ac:dyDescent="0.3">
      <c r="P2438" s="22"/>
      <c r="Q2438">
        <v>2434</v>
      </c>
      <c r="R2438" t="str">
        <f>IF($C$3="Live Paste",IF($P2438="","",$P2438&amp;""),IF($AD$3="","",INDEX('Extraction History'!$A$3:$DT$9102,$Q2438,$AD$3)&amp;""))</f>
        <v/>
      </c>
    </row>
    <row r="2439" spans="16:18" x14ac:dyDescent="0.3">
      <c r="P2439" s="22"/>
      <c r="Q2439">
        <v>2435</v>
      </c>
      <c r="R2439" t="str">
        <f>IF($C$3="Live Paste",IF($P2439="","",$P2439&amp;""),IF($AD$3="","",INDEX('Extraction History'!$A$3:$DT$9102,$Q2439,$AD$3)&amp;""))</f>
        <v/>
      </c>
    </row>
    <row r="2440" spans="16:18" x14ac:dyDescent="0.3">
      <c r="P2440" s="22"/>
      <c r="Q2440">
        <v>2436</v>
      </c>
      <c r="R2440" t="str">
        <f>IF($C$3="Live Paste",IF($P2440="","",$P2440&amp;""),IF($AD$3="","",INDEX('Extraction History'!$A$3:$DT$9102,$Q2440,$AD$3)&amp;""))</f>
        <v/>
      </c>
    </row>
    <row r="2441" spans="16:18" x14ac:dyDescent="0.3">
      <c r="P2441" s="22"/>
      <c r="Q2441">
        <v>2437</v>
      </c>
      <c r="R2441" t="str">
        <f>IF($C$3="Live Paste",IF($P2441="","",$P2441&amp;""),IF($AD$3="","",INDEX('Extraction History'!$A$3:$DT$9102,$Q2441,$AD$3)&amp;""))</f>
        <v/>
      </c>
    </row>
    <row r="2442" spans="16:18" x14ac:dyDescent="0.3">
      <c r="P2442" s="22"/>
      <c r="Q2442">
        <v>2438</v>
      </c>
      <c r="R2442" t="str">
        <f>IF($C$3="Live Paste",IF($P2442="","",$P2442&amp;""),IF($AD$3="","",INDEX('Extraction History'!$A$3:$DT$9102,$Q2442,$AD$3)&amp;""))</f>
        <v/>
      </c>
    </row>
    <row r="2443" spans="16:18" x14ac:dyDescent="0.3">
      <c r="P2443" s="22"/>
      <c r="Q2443">
        <v>2439</v>
      </c>
      <c r="R2443" t="str">
        <f>IF($C$3="Live Paste",IF($P2443="","",$P2443&amp;""),IF($AD$3="","",INDEX('Extraction History'!$A$3:$DT$9102,$Q2443,$AD$3)&amp;""))</f>
        <v/>
      </c>
    </row>
    <row r="2444" spans="16:18" x14ac:dyDescent="0.3">
      <c r="P2444" s="22"/>
      <c r="Q2444">
        <v>2440</v>
      </c>
      <c r="R2444" t="str">
        <f>IF($C$3="Live Paste",IF($P2444="","",$P2444&amp;""),IF($AD$3="","",INDEX('Extraction History'!$A$3:$DT$9102,$Q2444,$AD$3)&amp;""))</f>
        <v/>
      </c>
    </row>
    <row r="2445" spans="16:18" x14ac:dyDescent="0.3">
      <c r="P2445" s="22"/>
      <c r="Q2445">
        <v>2441</v>
      </c>
      <c r="R2445" t="str">
        <f>IF($C$3="Live Paste",IF($P2445="","",$P2445&amp;""),IF($AD$3="","",INDEX('Extraction History'!$A$3:$DT$9102,$Q2445,$AD$3)&amp;""))</f>
        <v/>
      </c>
    </row>
    <row r="2446" spans="16:18" x14ac:dyDescent="0.3">
      <c r="P2446" s="22"/>
      <c r="Q2446">
        <v>2442</v>
      </c>
      <c r="R2446" t="str">
        <f>IF($C$3="Live Paste",IF($P2446="","",$P2446&amp;""),IF($AD$3="","",INDEX('Extraction History'!$A$3:$DT$9102,$Q2446,$AD$3)&amp;""))</f>
        <v/>
      </c>
    </row>
    <row r="2447" spans="16:18" x14ac:dyDescent="0.3">
      <c r="P2447" s="22"/>
      <c r="Q2447">
        <v>2443</v>
      </c>
      <c r="R2447" t="str">
        <f>IF($C$3="Live Paste",IF($P2447="","",$P2447&amp;""),IF($AD$3="","",INDEX('Extraction History'!$A$3:$DT$9102,$Q2447,$AD$3)&amp;""))</f>
        <v/>
      </c>
    </row>
    <row r="2448" spans="16:18" x14ac:dyDescent="0.3">
      <c r="P2448" s="22"/>
      <c r="Q2448">
        <v>2444</v>
      </c>
      <c r="R2448" t="str">
        <f>IF($C$3="Live Paste",IF($P2448="","",$P2448&amp;""),IF($AD$3="","",INDEX('Extraction History'!$A$3:$DT$9102,$Q2448,$AD$3)&amp;""))</f>
        <v/>
      </c>
    </row>
    <row r="2449" spans="16:18" x14ac:dyDescent="0.3">
      <c r="P2449" s="22"/>
      <c r="Q2449">
        <v>2445</v>
      </c>
      <c r="R2449" t="str">
        <f>IF($C$3="Live Paste",IF($P2449="","",$P2449&amp;""),IF($AD$3="","",INDEX('Extraction History'!$A$3:$DT$9102,$Q2449,$AD$3)&amp;""))</f>
        <v/>
      </c>
    </row>
    <row r="2450" spans="16:18" x14ac:dyDescent="0.3">
      <c r="P2450" s="22"/>
      <c r="Q2450">
        <v>2446</v>
      </c>
      <c r="R2450" t="str">
        <f>IF($C$3="Live Paste",IF($P2450="","",$P2450&amp;""),IF($AD$3="","",INDEX('Extraction History'!$A$3:$DT$9102,$Q2450,$AD$3)&amp;""))</f>
        <v/>
      </c>
    </row>
    <row r="2451" spans="16:18" x14ac:dyDescent="0.3">
      <c r="P2451" s="22"/>
      <c r="Q2451">
        <v>2447</v>
      </c>
      <c r="R2451" t="str">
        <f>IF($C$3="Live Paste",IF($P2451="","",$P2451&amp;""),IF($AD$3="","",INDEX('Extraction History'!$A$3:$DT$9102,$Q2451,$AD$3)&amp;""))</f>
        <v/>
      </c>
    </row>
    <row r="2452" spans="16:18" x14ac:dyDescent="0.3">
      <c r="P2452" s="22"/>
      <c r="Q2452">
        <v>2448</v>
      </c>
      <c r="R2452" t="str">
        <f>IF($C$3="Live Paste",IF($P2452="","",$P2452&amp;""),IF($AD$3="","",INDEX('Extraction History'!$A$3:$DT$9102,$Q2452,$AD$3)&amp;""))</f>
        <v/>
      </c>
    </row>
    <row r="2453" spans="16:18" x14ac:dyDescent="0.3">
      <c r="P2453" s="22"/>
      <c r="Q2453">
        <v>2449</v>
      </c>
      <c r="R2453" t="str">
        <f>IF($C$3="Live Paste",IF($P2453="","",$P2453&amp;""),IF($AD$3="","",INDEX('Extraction History'!$A$3:$DT$9102,$Q2453,$AD$3)&amp;""))</f>
        <v/>
      </c>
    </row>
    <row r="2454" spans="16:18" x14ac:dyDescent="0.3">
      <c r="P2454" s="22"/>
      <c r="Q2454">
        <v>2450</v>
      </c>
      <c r="R2454" t="str">
        <f>IF($C$3="Live Paste",IF($P2454="","",$P2454&amp;""),IF($AD$3="","",INDEX('Extraction History'!$A$3:$DT$9102,$Q2454,$AD$3)&amp;""))</f>
        <v/>
      </c>
    </row>
    <row r="2455" spans="16:18" x14ac:dyDescent="0.3">
      <c r="P2455" s="22"/>
      <c r="Q2455">
        <v>2451</v>
      </c>
      <c r="R2455" t="str">
        <f>IF($C$3="Live Paste",IF($P2455="","",$P2455&amp;""),IF($AD$3="","",INDEX('Extraction History'!$A$3:$DT$9102,$Q2455,$AD$3)&amp;""))</f>
        <v/>
      </c>
    </row>
    <row r="2456" spans="16:18" x14ac:dyDescent="0.3">
      <c r="P2456" s="22"/>
      <c r="Q2456">
        <v>2452</v>
      </c>
      <c r="R2456" t="str">
        <f>IF($C$3="Live Paste",IF($P2456="","",$P2456&amp;""),IF($AD$3="","",INDEX('Extraction History'!$A$3:$DT$9102,$Q2456,$AD$3)&amp;""))</f>
        <v/>
      </c>
    </row>
    <row r="2457" spans="16:18" x14ac:dyDescent="0.3">
      <c r="P2457" s="22"/>
      <c r="Q2457">
        <v>2453</v>
      </c>
      <c r="R2457" t="str">
        <f>IF($C$3="Live Paste",IF($P2457="","",$P2457&amp;""),IF($AD$3="","",INDEX('Extraction History'!$A$3:$DT$9102,$Q2457,$AD$3)&amp;""))</f>
        <v/>
      </c>
    </row>
    <row r="2458" spans="16:18" x14ac:dyDescent="0.3">
      <c r="P2458" s="22"/>
      <c r="Q2458">
        <v>2454</v>
      </c>
      <c r="R2458" t="str">
        <f>IF($C$3="Live Paste",IF($P2458="","",$P2458&amp;""),IF($AD$3="","",INDEX('Extraction History'!$A$3:$DT$9102,$Q2458,$AD$3)&amp;""))</f>
        <v/>
      </c>
    </row>
    <row r="2459" spans="16:18" x14ac:dyDescent="0.3">
      <c r="P2459" s="22"/>
      <c r="Q2459">
        <v>2455</v>
      </c>
      <c r="R2459" t="str">
        <f>IF($C$3="Live Paste",IF($P2459="","",$P2459&amp;""),IF($AD$3="","",INDEX('Extraction History'!$A$3:$DT$9102,$Q2459,$AD$3)&amp;""))</f>
        <v/>
      </c>
    </row>
    <row r="2460" spans="16:18" x14ac:dyDescent="0.3">
      <c r="P2460" s="22"/>
      <c r="Q2460">
        <v>2456</v>
      </c>
      <c r="R2460" t="str">
        <f>IF($C$3="Live Paste",IF($P2460="","",$P2460&amp;""),IF($AD$3="","",INDEX('Extraction History'!$A$3:$DT$9102,$Q2460,$AD$3)&amp;""))</f>
        <v/>
      </c>
    </row>
    <row r="2461" spans="16:18" x14ac:dyDescent="0.3">
      <c r="P2461" s="22"/>
      <c r="Q2461">
        <v>2457</v>
      </c>
      <c r="R2461" t="str">
        <f>IF($C$3="Live Paste",IF($P2461="","",$P2461&amp;""),IF($AD$3="","",INDEX('Extraction History'!$A$3:$DT$9102,$Q2461,$AD$3)&amp;""))</f>
        <v/>
      </c>
    </row>
    <row r="2462" spans="16:18" x14ac:dyDescent="0.3">
      <c r="P2462" s="22"/>
      <c r="Q2462">
        <v>2458</v>
      </c>
      <c r="R2462" t="str">
        <f>IF($C$3="Live Paste",IF($P2462="","",$P2462&amp;""),IF($AD$3="","",INDEX('Extraction History'!$A$3:$DT$9102,$Q2462,$AD$3)&amp;""))</f>
        <v/>
      </c>
    </row>
    <row r="2463" spans="16:18" x14ac:dyDescent="0.3">
      <c r="P2463" s="22"/>
      <c r="Q2463">
        <v>2459</v>
      </c>
      <c r="R2463" t="str">
        <f>IF($C$3="Live Paste",IF($P2463="","",$P2463&amp;""),IF($AD$3="","",INDEX('Extraction History'!$A$3:$DT$9102,$Q2463,$AD$3)&amp;""))</f>
        <v/>
      </c>
    </row>
    <row r="2464" spans="16:18" x14ac:dyDescent="0.3">
      <c r="P2464" s="22"/>
      <c r="Q2464">
        <v>2460</v>
      </c>
      <c r="R2464" t="str">
        <f>IF($C$3="Live Paste",IF($P2464="","",$P2464&amp;""),IF($AD$3="","",INDEX('Extraction History'!$A$3:$DT$9102,$Q2464,$AD$3)&amp;""))</f>
        <v/>
      </c>
    </row>
    <row r="2465" spans="16:18" x14ac:dyDescent="0.3">
      <c r="P2465" s="22"/>
      <c r="Q2465">
        <v>2461</v>
      </c>
      <c r="R2465" t="str">
        <f>IF($C$3="Live Paste",IF($P2465="","",$P2465&amp;""),IF($AD$3="","",INDEX('Extraction History'!$A$3:$DT$9102,$Q2465,$AD$3)&amp;""))</f>
        <v/>
      </c>
    </row>
    <row r="2466" spans="16:18" x14ac:dyDescent="0.3">
      <c r="P2466" s="22"/>
      <c r="Q2466">
        <v>2462</v>
      </c>
      <c r="R2466" t="str">
        <f>IF($C$3="Live Paste",IF($P2466="","",$P2466&amp;""),IF($AD$3="","",INDEX('Extraction History'!$A$3:$DT$9102,$Q2466,$AD$3)&amp;""))</f>
        <v/>
      </c>
    </row>
    <row r="2467" spans="16:18" x14ac:dyDescent="0.3">
      <c r="P2467" s="22"/>
      <c r="Q2467">
        <v>2463</v>
      </c>
      <c r="R2467" t="str">
        <f>IF($C$3="Live Paste",IF($P2467="","",$P2467&amp;""),IF($AD$3="","",INDEX('Extraction History'!$A$3:$DT$9102,$Q2467,$AD$3)&amp;""))</f>
        <v/>
      </c>
    </row>
    <row r="2468" spans="16:18" x14ac:dyDescent="0.3">
      <c r="P2468" s="22"/>
      <c r="Q2468">
        <v>2464</v>
      </c>
      <c r="R2468" t="str">
        <f>IF($C$3="Live Paste",IF($P2468="","",$P2468&amp;""),IF($AD$3="","",INDEX('Extraction History'!$A$3:$DT$9102,$Q2468,$AD$3)&amp;""))</f>
        <v/>
      </c>
    </row>
    <row r="2469" spans="16:18" x14ac:dyDescent="0.3">
      <c r="P2469" s="22"/>
      <c r="Q2469">
        <v>2465</v>
      </c>
      <c r="R2469" t="str">
        <f>IF($C$3="Live Paste",IF($P2469="","",$P2469&amp;""),IF($AD$3="","",INDEX('Extraction History'!$A$3:$DT$9102,$Q2469,$AD$3)&amp;""))</f>
        <v/>
      </c>
    </row>
    <row r="2470" spans="16:18" x14ac:dyDescent="0.3">
      <c r="P2470" s="22"/>
      <c r="Q2470">
        <v>2466</v>
      </c>
      <c r="R2470" t="str">
        <f>IF($C$3="Live Paste",IF($P2470="","",$P2470&amp;""),IF($AD$3="","",INDEX('Extraction History'!$A$3:$DT$9102,$Q2470,$AD$3)&amp;""))</f>
        <v/>
      </c>
    </row>
    <row r="2471" spans="16:18" x14ac:dyDescent="0.3">
      <c r="P2471" s="22"/>
      <c r="Q2471">
        <v>2467</v>
      </c>
      <c r="R2471" t="str">
        <f>IF($C$3="Live Paste",IF($P2471="","",$P2471&amp;""),IF($AD$3="","",INDEX('Extraction History'!$A$3:$DT$9102,$Q2471,$AD$3)&amp;""))</f>
        <v/>
      </c>
    </row>
    <row r="2472" spans="16:18" x14ac:dyDescent="0.3">
      <c r="P2472" s="22"/>
      <c r="Q2472">
        <v>2468</v>
      </c>
      <c r="R2472" t="str">
        <f>IF($C$3="Live Paste",IF($P2472="","",$P2472&amp;""),IF($AD$3="","",INDEX('Extraction History'!$A$3:$DT$9102,$Q2472,$AD$3)&amp;""))</f>
        <v/>
      </c>
    </row>
    <row r="2473" spans="16:18" x14ac:dyDescent="0.3">
      <c r="P2473" s="22"/>
      <c r="Q2473">
        <v>2469</v>
      </c>
      <c r="R2473" t="str">
        <f>IF($C$3="Live Paste",IF($P2473="","",$P2473&amp;""),IF($AD$3="","",INDEX('Extraction History'!$A$3:$DT$9102,$Q2473,$AD$3)&amp;""))</f>
        <v/>
      </c>
    </row>
    <row r="2474" spans="16:18" x14ac:dyDescent="0.3">
      <c r="P2474" s="22"/>
      <c r="Q2474">
        <v>2470</v>
      </c>
      <c r="R2474" t="str">
        <f>IF($C$3="Live Paste",IF($P2474="","",$P2474&amp;""),IF($AD$3="","",INDEX('Extraction History'!$A$3:$DT$9102,$Q2474,$AD$3)&amp;""))</f>
        <v/>
      </c>
    </row>
    <row r="2475" spans="16:18" x14ac:dyDescent="0.3">
      <c r="P2475" s="22"/>
      <c r="Q2475">
        <v>2471</v>
      </c>
      <c r="R2475" t="str">
        <f>IF($C$3="Live Paste",IF($P2475="","",$P2475&amp;""),IF($AD$3="","",INDEX('Extraction History'!$A$3:$DT$9102,$Q2475,$AD$3)&amp;""))</f>
        <v/>
      </c>
    </row>
    <row r="2476" spans="16:18" x14ac:dyDescent="0.3">
      <c r="P2476" s="22"/>
      <c r="Q2476">
        <v>2472</v>
      </c>
      <c r="R2476" t="str">
        <f>IF($C$3="Live Paste",IF($P2476="","",$P2476&amp;""),IF($AD$3="","",INDEX('Extraction History'!$A$3:$DT$9102,$Q2476,$AD$3)&amp;""))</f>
        <v/>
      </c>
    </row>
    <row r="2477" spans="16:18" x14ac:dyDescent="0.3">
      <c r="P2477" s="22"/>
      <c r="Q2477">
        <v>2473</v>
      </c>
      <c r="R2477" t="str">
        <f>IF($C$3="Live Paste",IF($P2477="","",$P2477&amp;""),IF($AD$3="","",INDEX('Extraction History'!$A$3:$DT$9102,$Q2477,$AD$3)&amp;""))</f>
        <v/>
      </c>
    </row>
    <row r="2478" spans="16:18" x14ac:dyDescent="0.3">
      <c r="P2478" s="22"/>
      <c r="Q2478">
        <v>2474</v>
      </c>
      <c r="R2478" t="str">
        <f>IF($C$3="Live Paste",IF($P2478="","",$P2478&amp;""),IF($AD$3="","",INDEX('Extraction History'!$A$3:$DT$9102,$Q2478,$AD$3)&amp;""))</f>
        <v/>
      </c>
    </row>
    <row r="2479" spans="16:18" x14ac:dyDescent="0.3">
      <c r="P2479" s="22"/>
      <c r="Q2479">
        <v>2475</v>
      </c>
      <c r="R2479" t="str">
        <f>IF($C$3="Live Paste",IF($P2479="","",$P2479&amp;""),IF($AD$3="","",INDEX('Extraction History'!$A$3:$DT$9102,$Q2479,$AD$3)&amp;""))</f>
        <v/>
      </c>
    </row>
    <row r="2480" spans="16:18" x14ac:dyDescent="0.3">
      <c r="P2480" s="22"/>
      <c r="Q2480">
        <v>2476</v>
      </c>
      <c r="R2480" t="str">
        <f>IF($C$3="Live Paste",IF($P2480="","",$P2480&amp;""),IF($AD$3="","",INDEX('Extraction History'!$A$3:$DT$9102,$Q2480,$AD$3)&amp;""))</f>
        <v/>
      </c>
    </row>
    <row r="2481" spans="16:18" x14ac:dyDescent="0.3">
      <c r="P2481" s="22"/>
      <c r="Q2481">
        <v>2477</v>
      </c>
      <c r="R2481" t="str">
        <f>IF($C$3="Live Paste",IF($P2481="","",$P2481&amp;""),IF($AD$3="","",INDEX('Extraction History'!$A$3:$DT$9102,$Q2481,$AD$3)&amp;""))</f>
        <v/>
      </c>
    </row>
    <row r="2482" spans="16:18" x14ac:dyDescent="0.3">
      <c r="P2482" s="22"/>
      <c r="Q2482">
        <v>2478</v>
      </c>
      <c r="R2482" t="str">
        <f>IF($C$3="Live Paste",IF($P2482="","",$P2482&amp;""),IF($AD$3="","",INDEX('Extraction History'!$A$3:$DT$9102,$Q2482,$AD$3)&amp;""))</f>
        <v/>
      </c>
    </row>
    <row r="2483" spans="16:18" x14ac:dyDescent="0.3">
      <c r="P2483" s="22"/>
      <c r="Q2483">
        <v>2479</v>
      </c>
      <c r="R2483" t="str">
        <f>IF($C$3="Live Paste",IF($P2483="","",$P2483&amp;""),IF($AD$3="","",INDEX('Extraction History'!$A$3:$DT$9102,$Q2483,$AD$3)&amp;""))</f>
        <v/>
      </c>
    </row>
    <row r="2484" spans="16:18" x14ac:dyDescent="0.3">
      <c r="P2484" s="22"/>
      <c r="Q2484">
        <v>2480</v>
      </c>
      <c r="R2484" t="str">
        <f>IF($C$3="Live Paste",IF($P2484="","",$P2484&amp;""),IF($AD$3="","",INDEX('Extraction History'!$A$3:$DT$9102,$Q2484,$AD$3)&amp;""))</f>
        <v/>
      </c>
    </row>
    <row r="2485" spans="16:18" x14ac:dyDescent="0.3">
      <c r="P2485" s="22"/>
      <c r="Q2485">
        <v>2481</v>
      </c>
      <c r="R2485" t="str">
        <f>IF($C$3="Live Paste",IF($P2485="","",$P2485&amp;""),IF($AD$3="","",INDEX('Extraction History'!$A$3:$DT$9102,$Q2485,$AD$3)&amp;""))</f>
        <v/>
      </c>
    </row>
    <row r="2486" spans="16:18" x14ac:dyDescent="0.3">
      <c r="P2486" s="22"/>
      <c r="Q2486">
        <v>2482</v>
      </c>
      <c r="R2486" t="str">
        <f>IF($C$3="Live Paste",IF($P2486="","",$P2486&amp;""),IF($AD$3="","",INDEX('Extraction History'!$A$3:$DT$9102,$Q2486,$AD$3)&amp;""))</f>
        <v/>
      </c>
    </row>
    <row r="2487" spans="16:18" x14ac:dyDescent="0.3">
      <c r="P2487" s="22"/>
      <c r="Q2487">
        <v>2483</v>
      </c>
      <c r="R2487" t="str">
        <f>IF($C$3="Live Paste",IF($P2487="","",$P2487&amp;""),IF($AD$3="","",INDEX('Extraction History'!$A$3:$DT$9102,$Q2487,$AD$3)&amp;""))</f>
        <v/>
      </c>
    </row>
    <row r="2488" spans="16:18" x14ac:dyDescent="0.3">
      <c r="P2488" s="22"/>
      <c r="Q2488">
        <v>2484</v>
      </c>
      <c r="R2488" t="str">
        <f>IF($C$3="Live Paste",IF($P2488="","",$P2488&amp;""),IF($AD$3="","",INDEX('Extraction History'!$A$3:$DT$9102,$Q2488,$AD$3)&amp;""))</f>
        <v/>
      </c>
    </row>
    <row r="2489" spans="16:18" x14ac:dyDescent="0.3">
      <c r="P2489" s="22"/>
      <c r="Q2489">
        <v>2485</v>
      </c>
      <c r="R2489" t="str">
        <f>IF($C$3="Live Paste",IF($P2489="","",$P2489&amp;""),IF($AD$3="","",INDEX('Extraction History'!$A$3:$DT$9102,$Q2489,$AD$3)&amp;""))</f>
        <v/>
      </c>
    </row>
    <row r="2490" spans="16:18" x14ac:dyDescent="0.3">
      <c r="P2490" s="22"/>
      <c r="Q2490">
        <v>2486</v>
      </c>
      <c r="R2490" t="str">
        <f>IF($C$3="Live Paste",IF($P2490="","",$P2490&amp;""),IF($AD$3="","",INDEX('Extraction History'!$A$3:$DT$9102,$Q2490,$AD$3)&amp;""))</f>
        <v/>
      </c>
    </row>
    <row r="2491" spans="16:18" x14ac:dyDescent="0.3">
      <c r="P2491" s="22"/>
      <c r="Q2491">
        <v>2487</v>
      </c>
      <c r="R2491" t="str">
        <f>IF($C$3="Live Paste",IF($P2491="","",$P2491&amp;""),IF($AD$3="","",INDEX('Extraction History'!$A$3:$DT$9102,$Q2491,$AD$3)&amp;""))</f>
        <v/>
      </c>
    </row>
    <row r="2492" spans="16:18" x14ac:dyDescent="0.3">
      <c r="P2492" s="22"/>
      <c r="Q2492">
        <v>2488</v>
      </c>
      <c r="R2492" t="str">
        <f>IF($C$3="Live Paste",IF($P2492="","",$P2492&amp;""),IF($AD$3="","",INDEX('Extraction History'!$A$3:$DT$9102,$Q2492,$AD$3)&amp;""))</f>
        <v/>
      </c>
    </row>
    <row r="2493" spans="16:18" x14ac:dyDescent="0.3">
      <c r="P2493" s="22"/>
      <c r="Q2493">
        <v>2489</v>
      </c>
      <c r="R2493" t="str">
        <f>IF($C$3="Live Paste",IF($P2493="","",$P2493&amp;""),IF($AD$3="","",INDEX('Extraction History'!$A$3:$DT$9102,$Q2493,$AD$3)&amp;""))</f>
        <v/>
      </c>
    </row>
    <row r="2494" spans="16:18" x14ac:dyDescent="0.3">
      <c r="P2494" s="22"/>
      <c r="Q2494">
        <v>2490</v>
      </c>
      <c r="R2494" t="str">
        <f>IF($C$3="Live Paste",IF($P2494="","",$P2494&amp;""),IF($AD$3="","",INDEX('Extraction History'!$A$3:$DT$9102,$Q2494,$AD$3)&amp;""))</f>
        <v/>
      </c>
    </row>
    <row r="2495" spans="16:18" x14ac:dyDescent="0.3">
      <c r="P2495" s="22"/>
      <c r="Q2495">
        <v>2491</v>
      </c>
      <c r="R2495" t="str">
        <f>IF($C$3="Live Paste",IF($P2495="","",$P2495&amp;""),IF($AD$3="","",INDEX('Extraction History'!$A$3:$DT$9102,$Q2495,$AD$3)&amp;""))</f>
        <v/>
      </c>
    </row>
    <row r="2496" spans="16:18" x14ac:dyDescent="0.3">
      <c r="P2496" s="22"/>
      <c r="Q2496">
        <v>2492</v>
      </c>
      <c r="R2496" t="str">
        <f>IF($C$3="Live Paste",IF($P2496="","",$P2496&amp;""),IF($AD$3="","",INDEX('Extraction History'!$A$3:$DT$9102,$Q2496,$AD$3)&amp;""))</f>
        <v/>
      </c>
    </row>
    <row r="2497" spans="16:18" x14ac:dyDescent="0.3">
      <c r="P2497" s="22"/>
      <c r="Q2497">
        <v>2493</v>
      </c>
      <c r="R2497" t="str">
        <f>IF($C$3="Live Paste",IF($P2497="","",$P2497&amp;""),IF($AD$3="","",INDEX('Extraction History'!$A$3:$DT$9102,$Q2497,$AD$3)&amp;""))</f>
        <v/>
      </c>
    </row>
    <row r="2498" spans="16:18" x14ac:dyDescent="0.3">
      <c r="P2498" s="22"/>
      <c r="Q2498">
        <v>2494</v>
      </c>
      <c r="R2498" t="str">
        <f>IF($C$3="Live Paste",IF($P2498="","",$P2498&amp;""),IF($AD$3="","",INDEX('Extraction History'!$A$3:$DT$9102,$Q2498,$AD$3)&amp;""))</f>
        <v/>
      </c>
    </row>
    <row r="2499" spans="16:18" x14ac:dyDescent="0.3">
      <c r="P2499" s="22"/>
      <c r="Q2499">
        <v>2495</v>
      </c>
      <c r="R2499" t="str">
        <f>IF($C$3="Live Paste",IF($P2499="","",$P2499&amp;""),IF($AD$3="","",INDEX('Extraction History'!$A$3:$DT$9102,$Q2499,$AD$3)&amp;""))</f>
        <v/>
      </c>
    </row>
    <row r="2500" spans="16:18" x14ac:dyDescent="0.3">
      <c r="P2500" s="22"/>
      <c r="Q2500">
        <v>2496</v>
      </c>
      <c r="R2500" t="str">
        <f>IF($C$3="Live Paste",IF($P2500="","",$P2500&amp;""),IF($AD$3="","",INDEX('Extraction History'!$A$3:$DT$9102,$Q2500,$AD$3)&amp;""))</f>
        <v/>
      </c>
    </row>
    <row r="2501" spans="16:18" x14ac:dyDescent="0.3">
      <c r="P2501" s="22"/>
      <c r="Q2501">
        <v>2497</v>
      </c>
      <c r="R2501" t="str">
        <f>IF($C$3="Live Paste",IF($P2501="","",$P2501&amp;""),IF($AD$3="","",INDEX('Extraction History'!$A$3:$DT$9102,$Q2501,$AD$3)&amp;""))</f>
        <v/>
      </c>
    </row>
    <row r="2502" spans="16:18" x14ac:dyDescent="0.3">
      <c r="P2502" s="22"/>
      <c r="Q2502">
        <v>2498</v>
      </c>
      <c r="R2502" t="str">
        <f>IF($C$3="Live Paste",IF($P2502="","",$P2502&amp;""),IF($AD$3="","",INDEX('Extraction History'!$A$3:$DT$9102,$Q2502,$AD$3)&amp;""))</f>
        <v/>
      </c>
    </row>
    <row r="2503" spans="16:18" x14ac:dyDescent="0.3">
      <c r="P2503" s="22"/>
      <c r="Q2503">
        <v>2499</v>
      </c>
      <c r="R2503" t="str">
        <f>IF($C$3="Live Paste",IF($P2503="","",$P2503&amp;""),IF($AD$3="","",INDEX('Extraction History'!$A$3:$DT$9102,$Q2503,$AD$3)&amp;""))</f>
        <v/>
      </c>
    </row>
    <row r="2504" spans="16:18" x14ac:dyDescent="0.3">
      <c r="P2504" s="22"/>
      <c r="Q2504">
        <v>2500</v>
      </c>
      <c r="R2504" t="str">
        <f>IF($C$3="Live Paste",IF($P2504="","",$P2504&amp;""),IF($AD$3="","",INDEX('Extraction History'!$A$3:$DT$9102,$Q2504,$AD$3)&amp;""))</f>
        <v/>
      </c>
    </row>
    <row r="2505" spans="16:18" x14ac:dyDescent="0.3">
      <c r="P2505" s="22"/>
      <c r="Q2505">
        <v>2501</v>
      </c>
      <c r="R2505" t="str">
        <f>IF($C$3="Live Paste",IF($P2505="","",$P2505&amp;""),IF($AD$3="","",INDEX('Extraction History'!$A$3:$DT$9102,$Q2505,$AD$3)&amp;""))</f>
        <v/>
      </c>
    </row>
    <row r="2506" spans="16:18" x14ac:dyDescent="0.3">
      <c r="P2506" s="22"/>
      <c r="Q2506">
        <v>2502</v>
      </c>
      <c r="R2506" t="str">
        <f>IF($C$3="Live Paste",IF($P2506="","",$P2506&amp;""),IF($AD$3="","",INDEX('Extraction History'!$A$3:$DT$9102,$Q2506,$AD$3)&amp;""))</f>
        <v/>
      </c>
    </row>
    <row r="2507" spans="16:18" x14ac:dyDescent="0.3">
      <c r="P2507" s="22"/>
      <c r="Q2507">
        <v>2503</v>
      </c>
      <c r="R2507" t="str">
        <f>IF($C$3="Live Paste",IF($P2507="","",$P2507&amp;""),IF($AD$3="","",INDEX('Extraction History'!$A$3:$DT$9102,$Q2507,$AD$3)&amp;""))</f>
        <v/>
      </c>
    </row>
    <row r="2508" spans="16:18" x14ac:dyDescent="0.3">
      <c r="P2508" s="22"/>
      <c r="Q2508">
        <v>2504</v>
      </c>
      <c r="R2508" t="str">
        <f>IF($C$3="Live Paste",IF($P2508="","",$P2508&amp;""),IF($AD$3="","",INDEX('Extraction History'!$A$3:$DT$9102,$Q2508,$AD$3)&amp;""))</f>
        <v/>
      </c>
    </row>
    <row r="2509" spans="16:18" x14ac:dyDescent="0.3">
      <c r="P2509" s="22"/>
      <c r="Q2509">
        <v>2505</v>
      </c>
      <c r="R2509" t="str">
        <f>IF($C$3="Live Paste",IF($P2509="","",$P2509&amp;""),IF($AD$3="","",INDEX('Extraction History'!$A$3:$DT$9102,$Q2509,$AD$3)&amp;""))</f>
        <v/>
      </c>
    </row>
    <row r="2510" spans="16:18" x14ac:dyDescent="0.3">
      <c r="P2510" s="22"/>
      <c r="Q2510">
        <v>2506</v>
      </c>
      <c r="R2510" t="str">
        <f>IF($C$3="Live Paste",IF($P2510="","",$P2510&amp;""),IF($AD$3="","",INDEX('Extraction History'!$A$3:$DT$9102,$Q2510,$AD$3)&amp;""))</f>
        <v/>
      </c>
    </row>
    <row r="2511" spans="16:18" x14ac:dyDescent="0.3">
      <c r="P2511" s="22"/>
      <c r="Q2511">
        <v>2507</v>
      </c>
      <c r="R2511" t="str">
        <f>IF($C$3="Live Paste",IF($P2511="","",$P2511&amp;""),IF($AD$3="","",INDEX('Extraction History'!$A$3:$DT$9102,$Q2511,$AD$3)&amp;""))</f>
        <v/>
      </c>
    </row>
    <row r="2512" spans="16:18" x14ac:dyDescent="0.3">
      <c r="P2512" s="22"/>
      <c r="Q2512">
        <v>2508</v>
      </c>
      <c r="R2512" t="str">
        <f>IF($C$3="Live Paste",IF($P2512="","",$P2512&amp;""),IF($AD$3="","",INDEX('Extraction History'!$A$3:$DT$9102,$Q2512,$AD$3)&amp;""))</f>
        <v/>
      </c>
    </row>
    <row r="2513" spans="16:18" x14ac:dyDescent="0.3">
      <c r="P2513" s="22"/>
      <c r="Q2513">
        <v>2509</v>
      </c>
      <c r="R2513" t="str">
        <f>IF($C$3="Live Paste",IF($P2513="","",$P2513&amp;""),IF($AD$3="","",INDEX('Extraction History'!$A$3:$DT$9102,$Q2513,$AD$3)&amp;""))</f>
        <v/>
      </c>
    </row>
    <row r="2514" spans="16:18" x14ac:dyDescent="0.3">
      <c r="P2514" s="22"/>
      <c r="Q2514">
        <v>2510</v>
      </c>
      <c r="R2514" t="str">
        <f>IF($C$3="Live Paste",IF($P2514="","",$P2514&amp;""),IF($AD$3="","",INDEX('Extraction History'!$A$3:$DT$9102,$Q2514,$AD$3)&amp;""))</f>
        <v/>
      </c>
    </row>
    <row r="2515" spans="16:18" x14ac:dyDescent="0.3">
      <c r="P2515" s="22"/>
      <c r="Q2515">
        <v>2511</v>
      </c>
      <c r="R2515" t="str">
        <f>IF($C$3="Live Paste",IF($P2515="","",$P2515&amp;""),IF($AD$3="","",INDEX('Extraction History'!$A$3:$DT$9102,$Q2515,$AD$3)&amp;""))</f>
        <v/>
      </c>
    </row>
    <row r="2516" spans="16:18" x14ac:dyDescent="0.3">
      <c r="P2516" s="22"/>
      <c r="Q2516">
        <v>2512</v>
      </c>
      <c r="R2516" t="str">
        <f>IF($C$3="Live Paste",IF($P2516="","",$P2516&amp;""),IF($AD$3="","",INDEX('Extraction History'!$A$3:$DT$9102,$Q2516,$AD$3)&amp;""))</f>
        <v/>
      </c>
    </row>
    <row r="2517" spans="16:18" x14ac:dyDescent="0.3">
      <c r="P2517" s="22"/>
      <c r="Q2517">
        <v>2513</v>
      </c>
      <c r="R2517" t="str">
        <f>IF($C$3="Live Paste",IF($P2517="","",$P2517&amp;""),IF($AD$3="","",INDEX('Extraction History'!$A$3:$DT$9102,$Q2517,$AD$3)&amp;""))</f>
        <v/>
      </c>
    </row>
    <row r="2518" spans="16:18" x14ac:dyDescent="0.3">
      <c r="P2518" s="22"/>
      <c r="Q2518">
        <v>2514</v>
      </c>
      <c r="R2518" t="str">
        <f>IF($C$3="Live Paste",IF($P2518="","",$P2518&amp;""),IF($AD$3="","",INDEX('Extraction History'!$A$3:$DT$9102,$Q2518,$AD$3)&amp;""))</f>
        <v/>
      </c>
    </row>
    <row r="2519" spans="16:18" x14ac:dyDescent="0.3">
      <c r="P2519" s="22"/>
      <c r="Q2519">
        <v>2515</v>
      </c>
      <c r="R2519" t="str">
        <f>IF($C$3="Live Paste",IF($P2519="","",$P2519&amp;""),IF($AD$3="","",INDEX('Extraction History'!$A$3:$DT$9102,$Q2519,$AD$3)&amp;""))</f>
        <v/>
      </c>
    </row>
    <row r="2520" spans="16:18" x14ac:dyDescent="0.3">
      <c r="P2520" s="22"/>
      <c r="Q2520">
        <v>2516</v>
      </c>
      <c r="R2520" t="str">
        <f>IF($C$3="Live Paste",IF($P2520="","",$P2520&amp;""),IF($AD$3="","",INDEX('Extraction History'!$A$3:$DT$9102,$Q2520,$AD$3)&amp;""))</f>
        <v/>
      </c>
    </row>
    <row r="2521" spans="16:18" x14ac:dyDescent="0.3">
      <c r="P2521" s="22"/>
      <c r="Q2521">
        <v>2517</v>
      </c>
      <c r="R2521" t="str">
        <f>IF($C$3="Live Paste",IF($P2521="","",$P2521&amp;""),IF($AD$3="","",INDEX('Extraction History'!$A$3:$DT$9102,$Q2521,$AD$3)&amp;""))</f>
        <v/>
      </c>
    </row>
    <row r="2522" spans="16:18" x14ac:dyDescent="0.3">
      <c r="P2522" s="22"/>
      <c r="Q2522">
        <v>2518</v>
      </c>
      <c r="R2522" t="str">
        <f>IF($C$3="Live Paste",IF($P2522="","",$P2522&amp;""),IF($AD$3="","",INDEX('Extraction History'!$A$3:$DT$9102,$Q2522,$AD$3)&amp;""))</f>
        <v/>
      </c>
    </row>
    <row r="2523" spans="16:18" x14ac:dyDescent="0.3">
      <c r="P2523" s="22"/>
      <c r="Q2523">
        <v>2519</v>
      </c>
      <c r="R2523" t="str">
        <f>IF($C$3="Live Paste",IF($P2523="","",$P2523&amp;""),IF($AD$3="","",INDEX('Extraction History'!$A$3:$DT$9102,$Q2523,$AD$3)&amp;""))</f>
        <v/>
      </c>
    </row>
    <row r="2524" spans="16:18" x14ac:dyDescent="0.3">
      <c r="P2524" s="22"/>
      <c r="Q2524">
        <v>2520</v>
      </c>
      <c r="R2524" t="str">
        <f>IF($C$3="Live Paste",IF($P2524="","",$P2524&amp;""),IF($AD$3="","",INDEX('Extraction History'!$A$3:$DT$9102,$Q2524,$AD$3)&amp;""))</f>
        <v/>
      </c>
    </row>
    <row r="2525" spans="16:18" x14ac:dyDescent="0.3">
      <c r="P2525" s="22"/>
      <c r="Q2525">
        <v>2521</v>
      </c>
      <c r="R2525" t="str">
        <f>IF($C$3="Live Paste",IF($P2525="","",$P2525&amp;""),IF($AD$3="","",INDEX('Extraction History'!$A$3:$DT$9102,$Q2525,$AD$3)&amp;""))</f>
        <v/>
      </c>
    </row>
    <row r="2526" spans="16:18" x14ac:dyDescent="0.3">
      <c r="P2526" s="22"/>
      <c r="Q2526">
        <v>2522</v>
      </c>
      <c r="R2526" t="str">
        <f>IF($C$3="Live Paste",IF($P2526="","",$P2526&amp;""),IF($AD$3="","",INDEX('Extraction History'!$A$3:$DT$9102,$Q2526,$AD$3)&amp;""))</f>
        <v/>
      </c>
    </row>
    <row r="2527" spans="16:18" x14ac:dyDescent="0.3">
      <c r="P2527" s="22"/>
      <c r="Q2527">
        <v>2523</v>
      </c>
      <c r="R2527" t="str">
        <f>IF($C$3="Live Paste",IF($P2527="","",$P2527&amp;""),IF($AD$3="","",INDEX('Extraction History'!$A$3:$DT$9102,$Q2527,$AD$3)&amp;""))</f>
        <v/>
      </c>
    </row>
    <row r="2528" spans="16:18" x14ac:dyDescent="0.3">
      <c r="P2528" s="22"/>
      <c r="Q2528">
        <v>2524</v>
      </c>
      <c r="R2528" t="str">
        <f>IF($C$3="Live Paste",IF($P2528="","",$P2528&amp;""),IF($AD$3="","",INDEX('Extraction History'!$A$3:$DT$9102,$Q2528,$AD$3)&amp;""))</f>
        <v/>
      </c>
    </row>
    <row r="2529" spans="16:18" x14ac:dyDescent="0.3">
      <c r="P2529" s="22"/>
      <c r="Q2529">
        <v>2525</v>
      </c>
      <c r="R2529" t="str">
        <f>IF($C$3="Live Paste",IF($P2529="","",$P2529&amp;""),IF($AD$3="","",INDEX('Extraction History'!$A$3:$DT$9102,$Q2529,$AD$3)&amp;""))</f>
        <v/>
      </c>
    </row>
    <row r="2530" spans="16:18" x14ac:dyDescent="0.3">
      <c r="P2530" s="22"/>
      <c r="Q2530">
        <v>2526</v>
      </c>
      <c r="R2530" t="str">
        <f>IF($C$3="Live Paste",IF($P2530="","",$P2530&amp;""),IF($AD$3="","",INDEX('Extraction History'!$A$3:$DT$9102,$Q2530,$AD$3)&amp;""))</f>
        <v/>
      </c>
    </row>
    <row r="2531" spans="16:18" x14ac:dyDescent="0.3">
      <c r="P2531" s="22"/>
      <c r="Q2531">
        <v>2527</v>
      </c>
      <c r="R2531" t="str">
        <f>IF($C$3="Live Paste",IF($P2531="","",$P2531&amp;""),IF($AD$3="","",INDEX('Extraction History'!$A$3:$DT$9102,$Q2531,$AD$3)&amp;""))</f>
        <v/>
      </c>
    </row>
    <row r="2532" spans="16:18" x14ac:dyDescent="0.3">
      <c r="P2532" s="22"/>
      <c r="Q2532">
        <v>2528</v>
      </c>
      <c r="R2532" t="str">
        <f>IF($C$3="Live Paste",IF($P2532="","",$P2532&amp;""),IF($AD$3="","",INDEX('Extraction History'!$A$3:$DT$9102,$Q2532,$AD$3)&amp;""))</f>
        <v/>
      </c>
    </row>
    <row r="2533" spans="16:18" x14ac:dyDescent="0.3">
      <c r="P2533" s="22"/>
      <c r="Q2533">
        <v>2529</v>
      </c>
      <c r="R2533" t="str">
        <f>IF($C$3="Live Paste",IF($P2533="","",$P2533&amp;""),IF($AD$3="","",INDEX('Extraction History'!$A$3:$DT$9102,$Q2533,$AD$3)&amp;""))</f>
        <v/>
      </c>
    </row>
    <row r="2534" spans="16:18" x14ac:dyDescent="0.3">
      <c r="P2534" s="22"/>
      <c r="Q2534">
        <v>2530</v>
      </c>
      <c r="R2534" t="str">
        <f>IF($C$3="Live Paste",IF($P2534="","",$P2534&amp;""),IF($AD$3="","",INDEX('Extraction History'!$A$3:$DT$9102,$Q2534,$AD$3)&amp;""))</f>
        <v/>
      </c>
    </row>
    <row r="2535" spans="16:18" x14ac:dyDescent="0.3">
      <c r="P2535" s="22"/>
      <c r="Q2535">
        <v>2531</v>
      </c>
      <c r="R2535" t="str">
        <f>IF($C$3="Live Paste",IF($P2535="","",$P2535&amp;""),IF($AD$3="","",INDEX('Extraction History'!$A$3:$DT$9102,$Q2535,$AD$3)&amp;""))</f>
        <v/>
      </c>
    </row>
    <row r="2536" spans="16:18" x14ac:dyDescent="0.3">
      <c r="P2536" s="22"/>
      <c r="Q2536">
        <v>2532</v>
      </c>
      <c r="R2536" t="str">
        <f>IF($C$3="Live Paste",IF($P2536="","",$P2536&amp;""),IF($AD$3="","",INDEX('Extraction History'!$A$3:$DT$9102,$Q2536,$AD$3)&amp;""))</f>
        <v/>
      </c>
    </row>
    <row r="2537" spans="16:18" x14ac:dyDescent="0.3">
      <c r="P2537" s="22"/>
      <c r="Q2537">
        <v>2533</v>
      </c>
      <c r="R2537" t="str">
        <f>IF($C$3="Live Paste",IF($P2537="","",$P2537&amp;""),IF($AD$3="","",INDEX('Extraction History'!$A$3:$DT$9102,$Q2537,$AD$3)&amp;""))</f>
        <v/>
      </c>
    </row>
    <row r="2538" spans="16:18" x14ac:dyDescent="0.3">
      <c r="P2538" s="22"/>
      <c r="Q2538">
        <v>2534</v>
      </c>
      <c r="R2538" t="str">
        <f>IF($C$3="Live Paste",IF($P2538="","",$P2538&amp;""),IF($AD$3="","",INDEX('Extraction History'!$A$3:$DT$9102,$Q2538,$AD$3)&amp;""))</f>
        <v/>
      </c>
    </row>
    <row r="2539" spans="16:18" x14ac:dyDescent="0.3">
      <c r="P2539" s="22"/>
      <c r="Q2539">
        <v>2535</v>
      </c>
      <c r="R2539" t="str">
        <f>IF($C$3="Live Paste",IF($P2539="","",$P2539&amp;""),IF($AD$3="","",INDEX('Extraction History'!$A$3:$DT$9102,$Q2539,$AD$3)&amp;""))</f>
        <v/>
      </c>
    </row>
    <row r="2540" spans="16:18" x14ac:dyDescent="0.3">
      <c r="P2540" s="22"/>
      <c r="Q2540">
        <v>2536</v>
      </c>
      <c r="R2540" t="str">
        <f>IF($C$3="Live Paste",IF($P2540="","",$P2540&amp;""),IF($AD$3="","",INDEX('Extraction History'!$A$3:$DT$9102,$Q2540,$AD$3)&amp;""))</f>
        <v/>
      </c>
    </row>
    <row r="2541" spans="16:18" x14ac:dyDescent="0.3">
      <c r="P2541" s="22"/>
      <c r="Q2541">
        <v>2537</v>
      </c>
      <c r="R2541" t="str">
        <f>IF($C$3="Live Paste",IF($P2541="","",$P2541&amp;""),IF($AD$3="","",INDEX('Extraction History'!$A$3:$DT$9102,$Q2541,$AD$3)&amp;""))</f>
        <v/>
      </c>
    </row>
    <row r="2542" spans="16:18" x14ac:dyDescent="0.3">
      <c r="P2542" s="22"/>
      <c r="Q2542">
        <v>2538</v>
      </c>
      <c r="R2542" t="str">
        <f>IF($C$3="Live Paste",IF($P2542="","",$P2542&amp;""),IF($AD$3="","",INDEX('Extraction History'!$A$3:$DT$9102,$Q2542,$AD$3)&amp;""))</f>
        <v/>
      </c>
    </row>
    <row r="2543" spans="16:18" x14ac:dyDescent="0.3">
      <c r="P2543" s="22"/>
      <c r="Q2543">
        <v>2539</v>
      </c>
      <c r="R2543" t="str">
        <f>IF($C$3="Live Paste",IF($P2543="","",$P2543&amp;""),IF($AD$3="","",INDEX('Extraction History'!$A$3:$DT$9102,$Q2543,$AD$3)&amp;""))</f>
        <v/>
      </c>
    </row>
    <row r="2544" spans="16:18" x14ac:dyDescent="0.3">
      <c r="P2544" s="22"/>
      <c r="Q2544">
        <v>2540</v>
      </c>
      <c r="R2544" t="str">
        <f>IF($C$3="Live Paste",IF($P2544="","",$P2544&amp;""),IF($AD$3="","",INDEX('Extraction History'!$A$3:$DT$9102,$Q2544,$AD$3)&amp;""))</f>
        <v/>
      </c>
    </row>
    <row r="2545" spans="16:18" x14ac:dyDescent="0.3">
      <c r="P2545" s="22"/>
      <c r="Q2545">
        <v>2541</v>
      </c>
      <c r="R2545" t="str">
        <f>IF($C$3="Live Paste",IF($P2545="","",$P2545&amp;""),IF($AD$3="","",INDEX('Extraction History'!$A$3:$DT$9102,$Q2545,$AD$3)&amp;""))</f>
        <v/>
      </c>
    </row>
    <row r="2546" spans="16:18" x14ac:dyDescent="0.3">
      <c r="P2546" s="22"/>
      <c r="Q2546">
        <v>2542</v>
      </c>
      <c r="R2546" t="str">
        <f>IF($C$3="Live Paste",IF($P2546="","",$P2546&amp;""),IF($AD$3="","",INDEX('Extraction History'!$A$3:$DT$9102,$Q2546,$AD$3)&amp;""))</f>
        <v/>
      </c>
    </row>
    <row r="2547" spans="16:18" x14ac:dyDescent="0.3">
      <c r="P2547" s="22"/>
      <c r="Q2547">
        <v>2543</v>
      </c>
      <c r="R2547" t="str">
        <f>IF($C$3="Live Paste",IF($P2547="","",$P2547&amp;""),IF($AD$3="","",INDEX('Extraction History'!$A$3:$DT$9102,$Q2547,$AD$3)&amp;""))</f>
        <v/>
      </c>
    </row>
    <row r="2548" spans="16:18" x14ac:dyDescent="0.3">
      <c r="P2548" s="22"/>
      <c r="Q2548">
        <v>2544</v>
      </c>
      <c r="R2548" t="str">
        <f>IF($C$3="Live Paste",IF($P2548="","",$P2548&amp;""),IF($AD$3="","",INDEX('Extraction History'!$A$3:$DT$9102,$Q2548,$AD$3)&amp;""))</f>
        <v/>
      </c>
    </row>
    <row r="2549" spans="16:18" x14ac:dyDescent="0.3">
      <c r="P2549" s="22"/>
      <c r="Q2549">
        <v>2545</v>
      </c>
      <c r="R2549" t="str">
        <f>IF($C$3="Live Paste",IF($P2549="","",$P2549&amp;""),IF($AD$3="","",INDEX('Extraction History'!$A$3:$DT$9102,$Q2549,$AD$3)&amp;""))</f>
        <v/>
      </c>
    </row>
    <row r="2550" spans="16:18" x14ac:dyDescent="0.3">
      <c r="P2550" s="22"/>
      <c r="Q2550">
        <v>2546</v>
      </c>
      <c r="R2550" t="str">
        <f>IF($C$3="Live Paste",IF($P2550="","",$P2550&amp;""),IF($AD$3="","",INDEX('Extraction History'!$A$3:$DT$9102,$Q2550,$AD$3)&amp;""))</f>
        <v/>
      </c>
    </row>
    <row r="2551" spans="16:18" x14ac:dyDescent="0.3">
      <c r="P2551" s="22"/>
      <c r="Q2551">
        <v>2547</v>
      </c>
      <c r="R2551" t="str">
        <f>IF($C$3="Live Paste",IF($P2551="","",$P2551&amp;""),IF($AD$3="","",INDEX('Extraction History'!$A$3:$DT$9102,$Q2551,$AD$3)&amp;""))</f>
        <v/>
      </c>
    </row>
    <row r="2552" spans="16:18" x14ac:dyDescent="0.3">
      <c r="P2552" s="22"/>
      <c r="Q2552">
        <v>2548</v>
      </c>
      <c r="R2552" t="str">
        <f>IF($C$3="Live Paste",IF($P2552="","",$P2552&amp;""),IF($AD$3="","",INDEX('Extraction History'!$A$3:$DT$9102,$Q2552,$AD$3)&amp;""))</f>
        <v/>
      </c>
    </row>
    <row r="2553" spans="16:18" x14ac:dyDescent="0.3">
      <c r="P2553" s="22"/>
      <c r="Q2553">
        <v>2549</v>
      </c>
      <c r="R2553" t="str">
        <f>IF($C$3="Live Paste",IF($P2553="","",$P2553&amp;""),IF($AD$3="","",INDEX('Extraction History'!$A$3:$DT$9102,$Q2553,$AD$3)&amp;""))</f>
        <v/>
      </c>
    </row>
    <row r="2554" spans="16:18" x14ac:dyDescent="0.3">
      <c r="P2554" s="22"/>
      <c r="Q2554">
        <v>2550</v>
      </c>
      <c r="R2554" t="str">
        <f>IF($C$3="Live Paste",IF($P2554="","",$P2554&amp;""),IF($AD$3="","",INDEX('Extraction History'!$A$3:$DT$9102,$Q2554,$AD$3)&amp;""))</f>
        <v/>
      </c>
    </row>
    <row r="2555" spans="16:18" x14ac:dyDescent="0.3">
      <c r="P2555" s="22"/>
      <c r="Q2555">
        <v>2551</v>
      </c>
      <c r="R2555" t="str">
        <f>IF($C$3="Live Paste",IF($P2555="","",$P2555&amp;""),IF($AD$3="","",INDEX('Extraction History'!$A$3:$DT$9102,$Q2555,$AD$3)&amp;""))</f>
        <v/>
      </c>
    </row>
    <row r="2556" spans="16:18" x14ac:dyDescent="0.3">
      <c r="P2556" s="22"/>
      <c r="Q2556">
        <v>2552</v>
      </c>
      <c r="R2556" t="str">
        <f>IF($C$3="Live Paste",IF($P2556="","",$P2556&amp;""),IF($AD$3="","",INDEX('Extraction History'!$A$3:$DT$9102,$Q2556,$AD$3)&amp;""))</f>
        <v/>
      </c>
    </row>
    <row r="2557" spans="16:18" x14ac:dyDescent="0.3">
      <c r="P2557" s="22"/>
      <c r="Q2557">
        <v>2553</v>
      </c>
      <c r="R2557" t="str">
        <f>IF($C$3="Live Paste",IF($P2557="","",$P2557&amp;""),IF($AD$3="","",INDEX('Extraction History'!$A$3:$DT$9102,$Q2557,$AD$3)&amp;""))</f>
        <v/>
      </c>
    </row>
    <row r="2558" spans="16:18" x14ac:dyDescent="0.3">
      <c r="P2558" s="22"/>
      <c r="Q2558">
        <v>2554</v>
      </c>
      <c r="R2558" t="str">
        <f>IF($C$3="Live Paste",IF($P2558="","",$P2558&amp;""),IF($AD$3="","",INDEX('Extraction History'!$A$3:$DT$9102,$Q2558,$AD$3)&amp;""))</f>
        <v/>
      </c>
    </row>
    <row r="2559" spans="16:18" x14ac:dyDescent="0.3">
      <c r="P2559" s="22"/>
      <c r="Q2559">
        <v>2555</v>
      </c>
      <c r="R2559" t="str">
        <f>IF($C$3="Live Paste",IF($P2559="","",$P2559&amp;""),IF($AD$3="","",INDEX('Extraction History'!$A$3:$DT$9102,$Q2559,$AD$3)&amp;""))</f>
        <v/>
      </c>
    </row>
    <row r="2560" spans="16:18" x14ac:dyDescent="0.3">
      <c r="P2560" s="22"/>
      <c r="Q2560">
        <v>2556</v>
      </c>
      <c r="R2560" t="str">
        <f>IF($C$3="Live Paste",IF($P2560="","",$P2560&amp;""),IF($AD$3="","",INDEX('Extraction History'!$A$3:$DT$9102,$Q2560,$AD$3)&amp;""))</f>
        <v/>
      </c>
    </row>
    <row r="2561" spans="16:18" x14ac:dyDescent="0.3">
      <c r="P2561" s="22"/>
      <c r="Q2561">
        <v>2557</v>
      </c>
      <c r="R2561" t="str">
        <f>IF($C$3="Live Paste",IF($P2561="","",$P2561&amp;""),IF($AD$3="","",INDEX('Extraction History'!$A$3:$DT$9102,$Q2561,$AD$3)&amp;""))</f>
        <v/>
      </c>
    </row>
    <row r="2562" spans="16:18" x14ac:dyDescent="0.3">
      <c r="P2562" s="22"/>
      <c r="Q2562">
        <v>2558</v>
      </c>
      <c r="R2562" t="str">
        <f>IF($C$3="Live Paste",IF($P2562="","",$P2562&amp;""),IF($AD$3="","",INDEX('Extraction History'!$A$3:$DT$9102,$Q2562,$AD$3)&amp;""))</f>
        <v/>
      </c>
    </row>
    <row r="2563" spans="16:18" x14ac:dyDescent="0.3">
      <c r="P2563" s="22"/>
      <c r="Q2563">
        <v>2559</v>
      </c>
      <c r="R2563" t="str">
        <f>IF($C$3="Live Paste",IF($P2563="","",$P2563&amp;""),IF($AD$3="","",INDEX('Extraction History'!$A$3:$DT$9102,$Q2563,$AD$3)&amp;""))</f>
        <v/>
      </c>
    </row>
    <row r="2564" spans="16:18" x14ac:dyDescent="0.3">
      <c r="P2564" s="22"/>
      <c r="Q2564">
        <v>2560</v>
      </c>
      <c r="R2564" t="str">
        <f>IF($C$3="Live Paste",IF($P2564="","",$P2564&amp;""),IF($AD$3="","",INDEX('Extraction History'!$A$3:$DT$9102,$Q2564,$AD$3)&amp;""))</f>
        <v/>
      </c>
    </row>
    <row r="2565" spans="16:18" x14ac:dyDescent="0.3">
      <c r="P2565" s="22"/>
      <c r="Q2565">
        <v>2561</v>
      </c>
      <c r="R2565" t="str">
        <f>IF($C$3="Live Paste",IF($P2565="","",$P2565&amp;""),IF($AD$3="","",INDEX('Extraction History'!$A$3:$DT$9102,$Q2565,$AD$3)&amp;""))</f>
        <v/>
      </c>
    </row>
    <row r="2566" spans="16:18" x14ac:dyDescent="0.3">
      <c r="P2566" s="22"/>
      <c r="Q2566">
        <v>2562</v>
      </c>
      <c r="R2566" t="str">
        <f>IF($C$3="Live Paste",IF($P2566="","",$P2566&amp;""),IF($AD$3="","",INDEX('Extraction History'!$A$3:$DT$9102,$Q2566,$AD$3)&amp;""))</f>
        <v/>
      </c>
    </row>
    <row r="2567" spans="16:18" x14ac:dyDescent="0.3">
      <c r="P2567" s="22"/>
      <c r="Q2567">
        <v>2563</v>
      </c>
      <c r="R2567" t="str">
        <f>IF($C$3="Live Paste",IF($P2567="","",$P2567&amp;""),IF($AD$3="","",INDEX('Extraction History'!$A$3:$DT$9102,$Q2567,$AD$3)&amp;""))</f>
        <v/>
      </c>
    </row>
    <row r="2568" spans="16:18" x14ac:dyDescent="0.3">
      <c r="P2568" s="22"/>
      <c r="Q2568">
        <v>2564</v>
      </c>
      <c r="R2568" t="str">
        <f>IF($C$3="Live Paste",IF($P2568="","",$P2568&amp;""),IF($AD$3="","",INDEX('Extraction History'!$A$3:$DT$9102,$Q2568,$AD$3)&amp;""))</f>
        <v/>
      </c>
    </row>
    <row r="2569" spans="16:18" x14ac:dyDescent="0.3">
      <c r="P2569" s="22"/>
      <c r="Q2569">
        <v>2565</v>
      </c>
      <c r="R2569" t="str">
        <f>IF($C$3="Live Paste",IF($P2569="","",$P2569&amp;""),IF($AD$3="","",INDEX('Extraction History'!$A$3:$DT$9102,$Q2569,$AD$3)&amp;""))</f>
        <v/>
      </c>
    </row>
    <row r="2570" spans="16:18" x14ac:dyDescent="0.3">
      <c r="P2570" s="22"/>
      <c r="Q2570">
        <v>2566</v>
      </c>
      <c r="R2570" t="str">
        <f>IF($C$3="Live Paste",IF($P2570="","",$P2570&amp;""),IF($AD$3="","",INDEX('Extraction History'!$A$3:$DT$9102,$Q2570,$AD$3)&amp;""))</f>
        <v/>
      </c>
    </row>
    <row r="2571" spans="16:18" x14ac:dyDescent="0.3">
      <c r="P2571" s="22"/>
      <c r="Q2571">
        <v>2567</v>
      </c>
      <c r="R2571" t="str">
        <f>IF($C$3="Live Paste",IF($P2571="","",$P2571&amp;""),IF($AD$3="","",INDEX('Extraction History'!$A$3:$DT$9102,$Q2571,$AD$3)&amp;""))</f>
        <v/>
      </c>
    </row>
    <row r="2572" spans="16:18" x14ac:dyDescent="0.3">
      <c r="P2572" s="22"/>
      <c r="Q2572">
        <v>2568</v>
      </c>
      <c r="R2572" t="str">
        <f>IF($C$3="Live Paste",IF($P2572="","",$P2572&amp;""),IF($AD$3="","",INDEX('Extraction History'!$A$3:$DT$9102,$Q2572,$AD$3)&amp;""))</f>
        <v/>
      </c>
    </row>
    <row r="2573" spans="16:18" x14ac:dyDescent="0.3">
      <c r="P2573" s="22"/>
      <c r="Q2573">
        <v>2569</v>
      </c>
      <c r="R2573" t="str">
        <f>IF($C$3="Live Paste",IF($P2573="","",$P2573&amp;""),IF($AD$3="","",INDEX('Extraction History'!$A$3:$DT$9102,$Q2573,$AD$3)&amp;""))</f>
        <v/>
      </c>
    </row>
    <row r="2574" spans="16:18" x14ac:dyDescent="0.3">
      <c r="P2574" s="22"/>
      <c r="Q2574">
        <v>2570</v>
      </c>
      <c r="R2574" t="str">
        <f>IF($C$3="Live Paste",IF($P2574="","",$P2574&amp;""),IF($AD$3="","",INDEX('Extraction History'!$A$3:$DT$9102,$Q2574,$AD$3)&amp;""))</f>
        <v/>
      </c>
    </row>
    <row r="2575" spans="16:18" x14ac:dyDescent="0.3">
      <c r="P2575" s="22"/>
      <c r="Q2575">
        <v>2571</v>
      </c>
      <c r="R2575" t="str">
        <f>IF($C$3="Live Paste",IF($P2575="","",$P2575&amp;""),IF($AD$3="","",INDEX('Extraction History'!$A$3:$DT$9102,$Q2575,$AD$3)&amp;""))</f>
        <v/>
      </c>
    </row>
    <row r="2576" spans="16:18" x14ac:dyDescent="0.3">
      <c r="P2576" s="22"/>
      <c r="Q2576">
        <v>2572</v>
      </c>
      <c r="R2576" t="str">
        <f>IF($C$3="Live Paste",IF($P2576="","",$P2576&amp;""),IF($AD$3="","",INDEX('Extraction History'!$A$3:$DT$9102,$Q2576,$AD$3)&amp;""))</f>
        <v/>
      </c>
    </row>
    <row r="2577" spans="16:18" x14ac:dyDescent="0.3">
      <c r="P2577" s="22"/>
      <c r="Q2577">
        <v>2573</v>
      </c>
      <c r="R2577" t="str">
        <f>IF($C$3="Live Paste",IF($P2577="","",$P2577&amp;""),IF($AD$3="","",INDEX('Extraction History'!$A$3:$DT$9102,$Q2577,$AD$3)&amp;""))</f>
        <v/>
      </c>
    </row>
    <row r="2578" spans="16:18" x14ac:dyDescent="0.3">
      <c r="P2578" s="22"/>
      <c r="Q2578">
        <v>2574</v>
      </c>
      <c r="R2578" t="str">
        <f>IF($C$3="Live Paste",IF($P2578="","",$P2578&amp;""),IF($AD$3="","",INDEX('Extraction History'!$A$3:$DT$9102,$Q2578,$AD$3)&amp;""))</f>
        <v/>
      </c>
    </row>
    <row r="2579" spans="16:18" x14ac:dyDescent="0.3">
      <c r="P2579" s="22"/>
      <c r="Q2579">
        <v>2575</v>
      </c>
      <c r="R2579" t="str">
        <f>IF($C$3="Live Paste",IF($P2579="","",$P2579&amp;""),IF($AD$3="","",INDEX('Extraction History'!$A$3:$DT$9102,$Q2579,$AD$3)&amp;""))</f>
        <v/>
      </c>
    </row>
    <row r="2580" spans="16:18" x14ac:dyDescent="0.3">
      <c r="P2580" s="22"/>
      <c r="Q2580">
        <v>2576</v>
      </c>
      <c r="R2580" t="str">
        <f>IF($C$3="Live Paste",IF($P2580="","",$P2580&amp;""),IF($AD$3="","",INDEX('Extraction History'!$A$3:$DT$9102,$Q2580,$AD$3)&amp;""))</f>
        <v/>
      </c>
    </row>
    <row r="2581" spans="16:18" x14ac:dyDescent="0.3">
      <c r="P2581" s="22"/>
      <c r="Q2581">
        <v>2577</v>
      </c>
      <c r="R2581" t="str">
        <f>IF($C$3="Live Paste",IF($P2581="","",$P2581&amp;""),IF($AD$3="","",INDEX('Extraction History'!$A$3:$DT$9102,$Q2581,$AD$3)&amp;""))</f>
        <v/>
      </c>
    </row>
    <row r="2582" spans="16:18" x14ac:dyDescent="0.3">
      <c r="P2582" s="22"/>
      <c r="Q2582">
        <v>2578</v>
      </c>
      <c r="R2582" t="str">
        <f>IF($C$3="Live Paste",IF($P2582="","",$P2582&amp;""),IF($AD$3="","",INDEX('Extraction History'!$A$3:$DT$9102,$Q2582,$AD$3)&amp;""))</f>
        <v/>
      </c>
    </row>
    <row r="2583" spans="16:18" x14ac:dyDescent="0.3">
      <c r="P2583" s="22"/>
      <c r="Q2583">
        <v>2579</v>
      </c>
      <c r="R2583" t="str">
        <f>IF($C$3="Live Paste",IF($P2583="","",$P2583&amp;""),IF($AD$3="","",INDEX('Extraction History'!$A$3:$DT$9102,$Q2583,$AD$3)&amp;""))</f>
        <v/>
      </c>
    </row>
    <row r="2584" spans="16:18" x14ac:dyDescent="0.3">
      <c r="P2584" s="22"/>
      <c r="Q2584">
        <v>2580</v>
      </c>
      <c r="R2584" t="str">
        <f>IF($C$3="Live Paste",IF($P2584="","",$P2584&amp;""),IF($AD$3="","",INDEX('Extraction History'!$A$3:$DT$9102,$Q2584,$AD$3)&amp;""))</f>
        <v/>
      </c>
    </row>
    <row r="2585" spans="16:18" x14ac:dyDescent="0.3">
      <c r="P2585" s="22"/>
      <c r="Q2585">
        <v>2581</v>
      </c>
      <c r="R2585" t="str">
        <f>IF($C$3="Live Paste",IF($P2585="","",$P2585&amp;""),IF($AD$3="","",INDEX('Extraction History'!$A$3:$DT$9102,$Q2585,$AD$3)&amp;""))</f>
        <v/>
      </c>
    </row>
    <row r="2586" spans="16:18" x14ac:dyDescent="0.3">
      <c r="P2586" s="22"/>
      <c r="Q2586">
        <v>2582</v>
      </c>
      <c r="R2586" t="str">
        <f>IF($C$3="Live Paste",IF($P2586="","",$P2586&amp;""),IF($AD$3="","",INDEX('Extraction History'!$A$3:$DT$9102,$Q2586,$AD$3)&amp;""))</f>
        <v/>
      </c>
    </row>
    <row r="2587" spans="16:18" x14ac:dyDescent="0.3">
      <c r="P2587" s="22"/>
      <c r="Q2587">
        <v>2583</v>
      </c>
      <c r="R2587" t="str">
        <f>IF($C$3="Live Paste",IF($P2587="","",$P2587&amp;""),IF($AD$3="","",INDEX('Extraction History'!$A$3:$DT$9102,$Q2587,$AD$3)&amp;""))</f>
        <v/>
      </c>
    </row>
    <row r="2588" spans="16:18" x14ac:dyDescent="0.3">
      <c r="P2588" s="22"/>
      <c r="Q2588">
        <v>2584</v>
      </c>
      <c r="R2588" t="str">
        <f>IF($C$3="Live Paste",IF($P2588="","",$P2588&amp;""),IF($AD$3="","",INDEX('Extraction History'!$A$3:$DT$9102,$Q2588,$AD$3)&amp;""))</f>
        <v/>
      </c>
    </row>
    <row r="2589" spans="16:18" x14ac:dyDescent="0.3">
      <c r="P2589" s="22"/>
      <c r="Q2589">
        <v>2585</v>
      </c>
      <c r="R2589" t="str">
        <f>IF($C$3="Live Paste",IF($P2589="","",$P2589&amp;""),IF($AD$3="","",INDEX('Extraction History'!$A$3:$DT$9102,$Q2589,$AD$3)&amp;""))</f>
        <v/>
      </c>
    </row>
    <row r="2590" spans="16:18" x14ac:dyDescent="0.3">
      <c r="P2590" s="22"/>
      <c r="Q2590">
        <v>2586</v>
      </c>
      <c r="R2590" t="str">
        <f>IF($C$3="Live Paste",IF($P2590="","",$P2590&amp;""),IF($AD$3="","",INDEX('Extraction History'!$A$3:$DT$9102,$Q2590,$AD$3)&amp;""))</f>
        <v/>
      </c>
    </row>
    <row r="2591" spans="16:18" x14ac:dyDescent="0.3">
      <c r="P2591" s="22"/>
      <c r="Q2591">
        <v>2587</v>
      </c>
      <c r="R2591" t="str">
        <f>IF($C$3="Live Paste",IF($P2591="","",$P2591&amp;""),IF($AD$3="","",INDEX('Extraction History'!$A$3:$DT$9102,$Q2591,$AD$3)&amp;""))</f>
        <v/>
      </c>
    </row>
    <row r="2592" spans="16:18" x14ac:dyDescent="0.3">
      <c r="P2592" s="22"/>
      <c r="Q2592">
        <v>2588</v>
      </c>
      <c r="R2592" t="str">
        <f>IF($C$3="Live Paste",IF($P2592="","",$P2592&amp;""),IF($AD$3="","",INDEX('Extraction History'!$A$3:$DT$9102,$Q2592,$AD$3)&amp;""))</f>
        <v/>
      </c>
    </row>
    <row r="2593" spans="16:18" x14ac:dyDescent="0.3">
      <c r="P2593" s="22"/>
      <c r="Q2593">
        <v>2589</v>
      </c>
      <c r="R2593" t="str">
        <f>IF($C$3="Live Paste",IF($P2593="","",$P2593&amp;""),IF($AD$3="","",INDEX('Extraction History'!$A$3:$DT$9102,$Q2593,$AD$3)&amp;""))</f>
        <v/>
      </c>
    </row>
    <row r="2594" spans="16:18" x14ac:dyDescent="0.3">
      <c r="P2594" s="22"/>
      <c r="Q2594">
        <v>2590</v>
      </c>
      <c r="R2594" t="str">
        <f>IF($C$3="Live Paste",IF($P2594="","",$P2594&amp;""),IF($AD$3="","",INDEX('Extraction History'!$A$3:$DT$9102,$Q2594,$AD$3)&amp;""))</f>
        <v/>
      </c>
    </row>
    <row r="2595" spans="16:18" x14ac:dyDescent="0.3">
      <c r="P2595" s="22"/>
      <c r="Q2595">
        <v>2591</v>
      </c>
      <c r="R2595" t="str">
        <f>IF($C$3="Live Paste",IF($P2595="","",$P2595&amp;""),IF($AD$3="","",INDEX('Extraction History'!$A$3:$DT$9102,$Q2595,$AD$3)&amp;""))</f>
        <v/>
      </c>
    </row>
    <row r="2596" spans="16:18" x14ac:dyDescent="0.3">
      <c r="P2596" s="22"/>
      <c r="Q2596">
        <v>2592</v>
      </c>
      <c r="R2596" t="str">
        <f>IF($C$3="Live Paste",IF($P2596="","",$P2596&amp;""),IF($AD$3="","",INDEX('Extraction History'!$A$3:$DT$9102,$Q2596,$AD$3)&amp;""))</f>
        <v/>
      </c>
    </row>
    <row r="2597" spans="16:18" x14ac:dyDescent="0.3">
      <c r="P2597" s="22"/>
      <c r="Q2597">
        <v>2593</v>
      </c>
      <c r="R2597" t="str">
        <f>IF($C$3="Live Paste",IF($P2597="","",$P2597&amp;""),IF($AD$3="","",INDEX('Extraction History'!$A$3:$DT$9102,$Q2597,$AD$3)&amp;""))</f>
        <v/>
      </c>
    </row>
    <row r="2598" spans="16:18" x14ac:dyDescent="0.3">
      <c r="P2598" s="22"/>
      <c r="Q2598">
        <v>2594</v>
      </c>
      <c r="R2598" t="str">
        <f>IF($C$3="Live Paste",IF($P2598="","",$P2598&amp;""),IF($AD$3="","",INDEX('Extraction History'!$A$3:$DT$9102,$Q2598,$AD$3)&amp;""))</f>
        <v/>
      </c>
    </row>
    <row r="2599" spans="16:18" x14ac:dyDescent="0.3">
      <c r="P2599" s="22"/>
      <c r="Q2599">
        <v>2595</v>
      </c>
      <c r="R2599" t="str">
        <f>IF($C$3="Live Paste",IF($P2599="","",$P2599&amp;""),IF($AD$3="","",INDEX('Extraction History'!$A$3:$DT$9102,$Q2599,$AD$3)&amp;""))</f>
        <v/>
      </c>
    </row>
    <row r="2600" spans="16:18" x14ac:dyDescent="0.3">
      <c r="P2600" s="22"/>
      <c r="Q2600">
        <v>2596</v>
      </c>
      <c r="R2600" t="str">
        <f>IF($C$3="Live Paste",IF($P2600="","",$P2600&amp;""),IF($AD$3="","",INDEX('Extraction History'!$A$3:$DT$9102,$Q2600,$AD$3)&amp;""))</f>
        <v/>
      </c>
    </row>
    <row r="2601" spans="16:18" x14ac:dyDescent="0.3">
      <c r="P2601" s="22"/>
      <c r="Q2601">
        <v>2597</v>
      </c>
      <c r="R2601" t="str">
        <f>IF($C$3="Live Paste",IF($P2601="","",$P2601&amp;""),IF($AD$3="","",INDEX('Extraction History'!$A$3:$DT$9102,$Q2601,$AD$3)&amp;""))</f>
        <v/>
      </c>
    </row>
    <row r="2602" spans="16:18" x14ac:dyDescent="0.3">
      <c r="P2602" s="22"/>
      <c r="Q2602">
        <v>2598</v>
      </c>
      <c r="R2602" t="str">
        <f>IF($C$3="Live Paste",IF($P2602="","",$P2602&amp;""),IF($AD$3="","",INDEX('Extraction History'!$A$3:$DT$9102,$Q2602,$AD$3)&amp;""))</f>
        <v/>
      </c>
    </row>
    <row r="2603" spans="16:18" x14ac:dyDescent="0.3">
      <c r="P2603" s="22"/>
      <c r="Q2603">
        <v>2599</v>
      </c>
      <c r="R2603" t="str">
        <f>IF($C$3="Live Paste",IF($P2603="","",$P2603&amp;""),IF($AD$3="","",INDEX('Extraction History'!$A$3:$DT$9102,$Q2603,$AD$3)&amp;""))</f>
        <v/>
      </c>
    </row>
    <row r="2604" spans="16:18" x14ac:dyDescent="0.3">
      <c r="P2604" s="22"/>
      <c r="Q2604">
        <v>2600</v>
      </c>
      <c r="R2604" t="str">
        <f>IF($C$3="Live Paste",IF($P2604="","",$P2604&amp;""),IF($AD$3="","",INDEX('Extraction History'!$A$3:$DT$9102,$Q2604,$AD$3)&amp;""))</f>
        <v/>
      </c>
    </row>
    <row r="2605" spans="16:18" x14ac:dyDescent="0.3">
      <c r="P2605" s="22"/>
      <c r="Q2605">
        <v>2601</v>
      </c>
      <c r="R2605" t="str">
        <f>IF($C$3="Live Paste",IF($P2605="","",$P2605&amp;""),IF($AD$3="","",INDEX('Extraction History'!$A$3:$DT$9102,$Q2605,$AD$3)&amp;""))</f>
        <v/>
      </c>
    </row>
    <row r="2606" spans="16:18" x14ac:dyDescent="0.3">
      <c r="P2606" s="22"/>
      <c r="Q2606">
        <v>2602</v>
      </c>
      <c r="R2606" t="str">
        <f>IF($C$3="Live Paste",IF($P2606="","",$P2606&amp;""),IF($AD$3="","",INDEX('Extraction History'!$A$3:$DT$9102,$Q2606,$AD$3)&amp;""))</f>
        <v/>
      </c>
    </row>
    <row r="2607" spans="16:18" x14ac:dyDescent="0.3">
      <c r="P2607" s="22"/>
      <c r="Q2607">
        <v>2603</v>
      </c>
      <c r="R2607" t="str">
        <f>IF($C$3="Live Paste",IF($P2607="","",$P2607&amp;""),IF($AD$3="","",INDEX('Extraction History'!$A$3:$DT$9102,$Q2607,$AD$3)&amp;""))</f>
        <v/>
      </c>
    </row>
    <row r="2608" spans="16:18" x14ac:dyDescent="0.3">
      <c r="P2608" s="22"/>
      <c r="Q2608">
        <v>2604</v>
      </c>
      <c r="R2608" t="str">
        <f>IF($C$3="Live Paste",IF($P2608="","",$P2608&amp;""),IF($AD$3="","",INDEX('Extraction History'!$A$3:$DT$9102,$Q2608,$AD$3)&amp;""))</f>
        <v/>
      </c>
    </row>
    <row r="2609" spans="16:18" x14ac:dyDescent="0.3">
      <c r="P2609" s="22"/>
      <c r="Q2609">
        <v>2605</v>
      </c>
      <c r="R2609" t="str">
        <f>IF($C$3="Live Paste",IF($P2609="","",$P2609&amp;""),IF($AD$3="","",INDEX('Extraction History'!$A$3:$DT$9102,$Q2609,$AD$3)&amp;""))</f>
        <v/>
      </c>
    </row>
    <row r="2610" spans="16:18" x14ac:dyDescent="0.3">
      <c r="P2610" s="22"/>
      <c r="Q2610">
        <v>2606</v>
      </c>
      <c r="R2610" t="str">
        <f>IF($C$3="Live Paste",IF($P2610="","",$P2610&amp;""),IF($AD$3="","",INDEX('Extraction History'!$A$3:$DT$9102,$Q2610,$AD$3)&amp;""))</f>
        <v/>
      </c>
    </row>
    <row r="2611" spans="16:18" x14ac:dyDescent="0.3">
      <c r="P2611" s="22"/>
      <c r="Q2611">
        <v>2607</v>
      </c>
      <c r="R2611" t="str">
        <f>IF($C$3="Live Paste",IF($P2611="","",$P2611&amp;""),IF($AD$3="","",INDEX('Extraction History'!$A$3:$DT$9102,$Q2611,$AD$3)&amp;""))</f>
        <v/>
      </c>
    </row>
    <row r="2612" spans="16:18" x14ac:dyDescent="0.3">
      <c r="P2612" s="22"/>
      <c r="Q2612">
        <v>2608</v>
      </c>
      <c r="R2612" t="str">
        <f>IF($C$3="Live Paste",IF($P2612="","",$P2612&amp;""),IF($AD$3="","",INDEX('Extraction History'!$A$3:$DT$9102,$Q2612,$AD$3)&amp;""))</f>
        <v/>
      </c>
    </row>
    <row r="2613" spans="16:18" x14ac:dyDescent="0.3">
      <c r="P2613" s="22"/>
      <c r="Q2613">
        <v>2609</v>
      </c>
      <c r="R2613" t="str">
        <f>IF($C$3="Live Paste",IF($P2613="","",$P2613&amp;""),IF($AD$3="","",INDEX('Extraction History'!$A$3:$DT$9102,$Q2613,$AD$3)&amp;""))</f>
        <v/>
      </c>
    </row>
    <row r="2614" spans="16:18" x14ac:dyDescent="0.3">
      <c r="P2614" s="22"/>
      <c r="Q2614">
        <v>2610</v>
      </c>
      <c r="R2614" t="str">
        <f>IF($C$3="Live Paste",IF($P2614="","",$P2614&amp;""),IF($AD$3="","",INDEX('Extraction History'!$A$3:$DT$9102,$Q2614,$AD$3)&amp;""))</f>
        <v/>
      </c>
    </row>
    <row r="2615" spans="16:18" x14ac:dyDescent="0.3">
      <c r="P2615" s="22"/>
      <c r="Q2615">
        <v>2611</v>
      </c>
      <c r="R2615" t="str">
        <f>IF($C$3="Live Paste",IF($P2615="","",$P2615&amp;""),IF($AD$3="","",INDEX('Extraction History'!$A$3:$DT$9102,$Q2615,$AD$3)&amp;""))</f>
        <v/>
      </c>
    </row>
    <row r="2616" spans="16:18" x14ac:dyDescent="0.3">
      <c r="P2616" s="22"/>
      <c r="Q2616">
        <v>2612</v>
      </c>
      <c r="R2616" t="str">
        <f>IF($C$3="Live Paste",IF($P2616="","",$P2616&amp;""),IF($AD$3="","",INDEX('Extraction History'!$A$3:$DT$9102,$Q2616,$AD$3)&amp;""))</f>
        <v/>
      </c>
    </row>
    <row r="2617" spans="16:18" x14ac:dyDescent="0.3">
      <c r="P2617" s="22"/>
      <c r="Q2617">
        <v>2613</v>
      </c>
      <c r="R2617" t="str">
        <f>IF($C$3="Live Paste",IF($P2617="","",$P2617&amp;""),IF($AD$3="","",INDEX('Extraction History'!$A$3:$DT$9102,$Q2617,$AD$3)&amp;""))</f>
        <v/>
      </c>
    </row>
    <row r="2618" spans="16:18" x14ac:dyDescent="0.3">
      <c r="P2618" s="22"/>
      <c r="Q2618">
        <v>2614</v>
      </c>
      <c r="R2618" t="str">
        <f>IF($C$3="Live Paste",IF($P2618="","",$P2618&amp;""),IF($AD$3="","",INDEX('Extraction History'!$A$3:$DT$9102,$Q2618,$AD$3)&amp;""))</f>
        <v/>
      </c>
    </row>
    <row r="2619" spans="16:18" x14ac:dyDescent="0.3">
      <c r="P2619" s="22"/>
      <c r="Q2619">
        <v>2615</v>
      </c>
      <c r="R2619" t="str">
        <f>IF($C$3="Live Paste",IF($P2619="","",$P2619&amp;""),IF($AD$3="","",INDEX('Extraction History'!$A$3:$DT$9102,$Q2619,$AD$3)&amp;""))</f>
        <v/>
      </c>
    </row>
    <row r="2620" spans="16:18" x14ac:dyDescent="0.3">
      <c r="P2620" s="22"/>
      <c r="Q2620">
        <v>2616</v>
      </c>
      <c r="R2620" t="str">
        <f>IF($C$3="Live Paste",IF($P2620="","",$P2620&amp;""),IF($AD$3="","",INDEX('Extraction History'!$A$3:$DT$9102,$Q2620,$AD$3)&amp;""))</f>
        <v/>
      </c>
    </row>
    <row r="2621" spans="16:18" x14ac:dyDescent="0.3">
      <c r="P2621" s="22"/>
      <c r="Q2621">
        <v>2617</v>
      </c>
      <c r="R2621" t="str">
        <f>IF($C$3="Live Paste",IF($P2621="","",$P2621&amp;""),IF($AD$3="","",INDEX('Extraction History'!$A$3:$DT$9102,$Q2621,$AD$3)&amp;""))</f>
        <v/>
      </c>
    </row>
    <row r="2622" spans="16:18" x14ac:dyDescent="0.3">
      <c r="P2622" s="22"/>
      <c r="Q2622">
        <v>2618</v>
      </c>
      <c r="R2622" t="str">
        <f>IF($C$3="Live Paste",IF($P2622="","",$P2622&amp;""),IF($AD$3="","",INDEX('Extraction History'!$A$3:$DT$9102,$Q2622,$AD$3)&amp;""))</f>
        <v/>
      </c>
    </row>
    <row r="2623" spans="16:18" x14ac:dyDescent="0.3">
      <c r="P2623" s="22"/>
      <c r="Q2623">
        <v>2619</v>
      </c>
      <c r="R2623" t="str">
        <f>IF($C$3="Live Paste",IF($P2623="","",$P2623&amp;""),IF($AD$3="","",INDEX('Extraction History'!$A$3:$DT$9102,$Q2623,$AD$3)&amp;""))</f>
        <v/>
      </c>
    </row>
    <row r="2624" spans="16:18" x14ac:dyDescent="0.3">
      <c r="P2624" s="22"/>
      <c r="Q2624">
        <v>2620</v>
      </c>
      <c r="R2624" t="str">
        <f>IF($C$3="Live Paste",IF($P2624="","",$P2624&amp;""),IF($AD$3="","",INDEX('Extraction History'!$A$3:$DT$9102,$Q2624,$AD$3)&amp;""))</f>
        <v/>
      </c>
    </row>
    <row r="2625" spans="16:18" x14ac:dyDescent="0.3">
      <c r="P2625" s="22"/>
      <c r="Q2625">
        <v>2621</v>
      </c>
      <c r="R2625" t="str">
        <f>IF($C$3="Live Paste",IF($P2625="","",$P2625&amp;""),IF($AD$3="","",INDEX('Extraction History'!$A$3:$DT$9102,$Q2625,$AD$3)&amp;""))</f>
        <v/>
      </c>
    </row>
    <row r="2626" spans="16:18" x14ac:dyDescent="0.3">
      <c r="P2626" s="22"/>
      <c r="Q2626">
        <v>2622</v>
      </c>
      <c r="R2626" t="str">
        <f>IF($C$3="Live Paste",IF($P2626="","",$P2626&amp;""),IF($AD$3="","",INDEX('Extraction History'!$A$3:$DT$9102,$Q2626,$AD$3)&amp;""))</f>
        <v/>
      </c>
    </row>
    <row r="2627" spans="16:18" x14ac:dyDescent="0.3">
      <c r="P2627" s="22"/>
      <c r="Q2627">
        <v>2623</v>
      </c>
      <c r="R2627" t="str">
        <f>IF($C$3="Live Paste",IF($P2627="","",$P2627&amp;""),IF($AD$3="","",INDEX('Extraction History'!$A$3:$DT$9102,$Q2627,$AD$3)&amp;""))</f>
        <v/>
      </c>
    </row>
    <row r="2628" spans="16:18" x14ac:dyDescent="0.3">
      <c r="P2628" s="22"/>
      <c r="Q2628">
        <v>2624</v>
      </c>
      <c r="R2628" t="str">
        <f>IF($C$3="Live Paste",IF($P2628="","",$P2628&amp;""),IF($AD$3="","",INDEX('Extraction History'!$A$3:$DT$9102,$Q2628,$AD$3)&amp;""))</f>
        <v/>
      </c>
    </row>
    <row r="2629" spans="16:18" x14ac:dyDescent="0.3">
      <c r="P2629" s="22"/>
      <c r="Q2629">
        <v>2625</v>
      </c>
      <c r="R2629" t="str">
        <f>IF($C$3="Live Paste",IF($P2629="","",$P2629&amp;""),IF($AD$3="","",INDEX('Extraction History'!$A$3:$DT$9102,$Q2629,$AD$3)&amp;""))</f>
        <v/>
      </c>
    </row>
    <row r="2630" spans="16:18" x14ac:dyDescent="0.3">
      <c r="P2630" s="22"/>
      <c r="Q2630">
        <v>2626</v>
      </c>
      <c r="R2630" t="str">
        <f>IF($C$3="Live Paste",IF($P2630="","",$P2630&amp;""),IF($AD$3="","",INDEX('Extraction History'!$A$3:$DT$9102,$Q2630,$AD$3)&amp;""))</f>
        <v/>
      </c>
    </row>
    <row r="2631" spans="16:18" x14ac:dyDescent="0.3">
      <c r="P2631" s="22"/>
      <c r="Q2631">
        <v>2627</v>
      </c>
      <c r="R2631" t="str">
        <f>IF($C$3="Live Paste",IF($P2631="","",$P2631&amp;""),IF($AD$3="","",INDEX('Extraction History'!$A$3:$DT$9102,$Q2631,$AD$3)&amp;""))</f>
        <v/>
      </c>
    </row>
    <row r="2632" spans="16:18" x14ac:dyDescent="0.3">
      <c r="P2632" s="22"/>
      <c r="Q2632">
        <v>2628</v>
      </c>
      <c r="R2632" t="str">
        <f>IF($C$3="Live Paste",IF($P2632="","",$P2632&amp;""),IF($AD$3="","",INDEX('Extraction History'!$A$3:$DT$9102,$Q2632,$AD$3)&amp;""))</f>
        <v/>
      </c>
    </row>
    <row r="2633" spans="16:18" x14ac:dyDescent="0.3">
      <c r="P2633" s="22"/>
      <c r="Q2633">
        <v>2629</v>
      </c>
      <c r="R2633" t="str">
        <f>IF($C$3="Live Paste",IF($P2633="","",$P2633&amp;""),IF($AD$3="","",INDEX('Extraction History'!$A$3:$DT$9102,$Q2633,$AD$3)&amp;""))</f>
        <v/>
      </c>
    </row>
    <row r="2634" spans="16:18" x14ac:dyDescent="0.3">
      <c r="P2634" s="22"/>
      <c r="Q2634">
        <v>2630</v>
      </c>
      <c r="R2634" t="str">
        <f>IF($C$3="Live Paste",IF($P2634="","",$P2634&amp;""),IF($AD$3="","",INDEX('Extraction History'!$A$3:$DT$9102,$Q2634,$AD$3)&amp;""))</f>
        <v/>
      </c>
    </row>
    <row r="2635" spans="16:18" x14ac:dyDescent="0.3">
      <c r="P2635" s="22"/>
      <c r="Q2635">
        <v>2631</v>
      </c>
      <c r="R2635" t="str">
        <f>IF($C$3="Live Paste",IF($P2635="","",$P2635&amp;""),IF($AD$3="","",INDEX('Extraction History'!$A$3:$DT$9102,$Q2635,$AD$3)&amp;""))</f>
        <v/>
      </c>
    </row>
    <row r="2636" spans="16:18" x14ac:dyDescent="0.3">
      <c r="P2636" s="22"/>
      <c r="Q2636">
        <v>2632</v>
      </c>
      <c r="R2636" t="str">
        <f>IF($C$3="Live Paste",IF($P2636="","",$P2636&amp;""),IF($AD$3="","",INDEX('Extraction History'!$A$3:$DT$9102,$Q2636,$AD$3)&amp;""))</f>
        <v/>
      </c>
    </row>
    <row r="2637" spans="16:18" x14ac:dyDescent="0.3">
      <c r="P2637" s="22"/>
      <c r="Q2637">
        <v>2633</v>
      </c>
      <c r="R2637" t="str">
        <f>IF($C$3="Live Paste",IF($P2637="","",$P2637&amp;""),IF($AD$3="","",INDEX('Extraction History'!$A$3:$DT$9102,$Q2637,$AD$3)&amp;""))</f>
        <v/>
      </c>
    </row>
    <row r="2638" spans="16:18" x14ac:dyDescent="0.3">
      <c r="P2638" s="22"/>
      <c r="Q2638">
        <v>2634</v>
      </c>
      <c r="R2638" t="str">
        <f>IF($C$3="Live Paste",IF($P2638="","",$P2638&amp;""),IF($AD$3="","",INDEX('Extraction History'!$A$3:$DT$9102,$Q2638,$AD$3)&amp;""))</f>
        <v/>
      </c>
    </row>
    <row r="2639" spans="16:18" x14ac:dyDescent="0.3">
      <c r="P2639" s="22"/>
      <c r="Q2639">
        <v>2635</v>
      </c>
      <c r="R2639" t="str">
        <f>IF($C$3="Live Paste",IF($P2639="","",$P2639&amp;""),IF($AD$3="","",INDEX('Extraction History'!$A$3:$DT$9102,$Q2639,$AD$3)&amp;""))</f>
        <v/>
      </c>
    </row>
    <row r="2640" spans="16:18" x14ac:dyDescent="0.3">
      <c r="P2640" s="22"/>
      <c r="Q2640">
        <v>2636</v>
      </c>
      <c r="R2640" t="str">
        <f>IF($C$3="Live Paste",IF($P2640="","",$P2640&amp;""),IF($AD$3="","",INDEX('Extraction History'!$A$3:$DT$9102,$Q2640,$AD$3)&amp;""))</f>
        <v/>
      </c>
    </row>
    <row r="2641" spans="16:18" x14ac:dyDescent="0.3">
      <c r="P2641" s="22"/>
      <c r="Q2641">
        <v>2637</v>
      </c>
      <c r="R2641" t="str">
        <f>IF($C$3="Live Paste",IF($P2641="","",$P2641&amp;""),IF($AD$3="","",INDEX('Extraction History'!$A$3:$DT$9102,$Q2641,$AD$3)&amp;""))</f>
        <v/>
      </c>
    </row>
    <row r="2642" spans="16:18" x14ac:dyDescent="0.3">
      <c r="P2642" s="22"/>
      <c r="Q2642">
        <v>2638</v>
      </c>
      <c r="R2642" t="str">
        <f>IF($C$3="Live Paste",IF($P2642="","",$P2642&amp;""),IF($AD$3="","",INDEX('Extraction History'!$A$3:$DT$9102,$Q2642,$AD$3)&amp;""))</f>
        <v/>
      </c>
    </row>
    <row r="2643" spans="16:18" x14ac:dyDescent="0.3">
      <c r="P2643" s="22"/>
      <c r="Q2643">
        <v>2639</v>
      </c>
      <c r="R2643" t="str">
        <f>IF($C$3="Live Paste",IF($P2643="","",$P2643&amp;""),IF($AD$3="","",INDEX('Extraction History'!$A$3:$DT$9102,$Q2643,$AD$3)&amp;""))</f>
        <v/>
      </c>
    </row>
    <row r="2644" spans="16:18" x14ac:dyDescent="0.3">
      <c r="P2644" s="22"/>
      <c r="Q2644">
        <v>2640</v>
      </c>
      <c r="R2644" t="str">
        <f>IF($C$3="Live Paste",IF($P2644="","",$P2644&amp;""),IF($AD$3="","",INDEX('Extraction History'!$A$3:$DT$9102,$Q2644,$AD$3)&amp;""))</f>
        <v/>
      </c>
    </row>
    <row r="2645" spans="16:18" x14ac:dyDescent="0.3">
      <c r="P2645" s="22"/>
      <c r="Q2645">
        <v>2641</v>
      </c>
      <c r="R2645" t="str">
        <f>IF($C$3="Live Paste",IF($P2645="","",$P2645&amp;""),IF($AD$3="","",INDEX('Extraction History'!$A$3:$DT$9102,$Q2645,$AD$3)&amp;""))</f>
        <v/>
      </c>
    </row>
    <row r="2646" spans="16:18" x14ac:dyDescent="0.3">
      <c r="P2646" s="22"/>
      <c r="Q2646">
        <v>2642</v>
      </c>
      <c r="R2646" t="str">
        <f>IF($C$3="Live Paste",IF($P2646="","",$P2646&amp;""),IF($AD$3="","",INDEX('Extraction History'!$A$3:$DT$9102,$Q2646,$AD$3)&amp;""))</f>
        <v/>
      </c>
    </row>
    <row r="2647" spans="16:18" x14ac:dyDescent="0.3">
      <c r="P2647" s="22"/>
      <c r="Q2647">
        <v>2643</v>
      </c>
      <c r="R2647" t="str">
        <f>IF($C$3="Live Paste",IF($P2647="","",$P2647&amp;""),IF($AD$3="","",INDEX('Extraction History'!$A$3:$DT$9102,$Q2647,$AD$3)&amp;""))</f>
        <v/>
      </c>
    </row>
    <row r="2648" spans="16:18" x14ac:dyDescent="0.3">
      <c r="P2648" s="22"/>
      <c r="Q2648">
        <v>2644</v>
      </c>
      <c r="R2648" t="str">
        <f>IF($C$3="Live Paste",IF($P2648="","",$P2648&amp;""),IF($AD$3="","",INDEX('Extraction History'!$A$3:$DT$9102,$Q2648,$AD$3)&amp;""))</f>
        <v/>
      </c>
    </row>
    <row r="2649" spans="16:18" x14ac:dyDescent="0.3">
      <c r="P2649" s="22"/>
      <c r="Q2649">
        <v>2645</v>
      </c>
      <c r="R2649" t="str">
        <f>IF($C$3="Live Paste",IF($P2649="","",$P2649&amp;""),IF($AD$3="","",INDEX('Extraction History'!$A$3:$DT$9102,$Q2649,$AD$3)&amp;""))</f>
        <v/>
      </c>
    </row>
    <row r="2650" spans="16:18" x14ac:dyDescent="0.3">
      <c r="P2650" s="22"/>
      <c r="Q2650">
        <v>2646</v>
      </c>
      <c r="R2650" t="str">
        <f>IF($C$3="Live Paste",IF($P2650="","",$P2650&amp;""),IF($AD$3="","",INDEX('Extraction History'!$A$3:$DT$9102,$Q2650,$AD$3)&amp;""))</f>
        <v/>
      </c>
    </row>
    <row r="2651" spans="16:18" x14ac:dyDescent="0.3">
      <c r="P2651" s="22"/>
      <c r="Q2651">
        <v>2647</v>
      </c>
      <c r="R2651" t="str">
        <f>IF($C$3="Live Paste",IF($P2651="","",$P2651&amp;""),IF($AD$3="","",INDEX('Extraction History'!$A$3:$DT$9102,$Q2651,$AD$3)&amp;""))</f>
        <v/>
      </c>
    </row>
    <row r="2652" spans="16:18" x14ac:dyDescent="0.3">
      <c r="P2652" s="22"/>
      <c r="Q2652">
        <v>2648</v>
      </c>
      <c r="R2652" t="str">
        <f>IF($C$3="Live Paste",IF($P2652="","",$P2652&amp;""),IF($AD$3="","",INDEX('Extraction History'!$A$3:$DT$9102,$Q2652,$AD$3)&amp;""))</f>
        <v/>
      </c>
    </row>
    <row r="2653" spans="16:18" x14ac:dyDescent="0.3">
      <c r="P2653" s="22"/>
      <c r="Q2653">
        <v>2649</v>
      </c>
      <c r="R2653" t="str">
        <f>IF($C$3="Live Paste",IF($P2653="","",$P2653&amp;""),IF($AD$3="","",INDEX('Extraction History'!$A$3:$DT$9102,$Q2653,$AD$3)&amp;""))</f>
        <v/>
      </c>
    </row>
    <row r="2654" spans="16:18" x14ac:dyDescent="0.3">
      <c r="P2654" s="22"/>
      <c r="Q2654">
        <v>2650</v>
      </c>
      <c r="R2654" t="str">
        <f>IF($C$3="Live Paste",IF($P2654="","",$P2654&amp;""),IF($AD$3="","",INDEX('Extraction History'!$A$3:$DT$9102,$Q2654,$AD$3)&amp;""))</f>
        <v/>
      </c>
    </row>
    <row r="2655" spans="16:18" x14ac:dyDescent="0.3">
      <c r="P2655" s="22"/>
      <c r="Q2655">
        <v>2651</v>
      </c>
      <c r="R2655" t="str">
        <f>IF($C$3="Live Paste",IF($P2655="","",$P2655&amp;""),IF($AD$3="","",INDEX('Extraction History'!$A$3:$DT$9102,$Q2655,$AD$3)&amp;""))</f>
        <v/>
      </c>
    </row>
    <row r="2656" spans="16:18" x14ac:dyDescent="0.3">
      <c r="P2656" s="22"/>
      <c r="Q2656">
        <v>2652</v>
      </c>
      <c r="R2656" t="str">
        <f>IF($C$3="Live Paste",IF($P2656="","",$P2656&amp;""),IF($AD$3="","",INDEX('Extraction History'!$A$3:$DT$9102,$Q2656,$AD$3)&amp;""))</f>
        <v/>
      </c>
    </row>
    <row r="2657" spans="16:18" x14ac:dyDescent="0.3">
      <c r="P2657" s="22"/>
      <c r="Q2657">
        <v>2653</v>
      </c>
      <c r="R2657" t="str">
        <f>IF($C$3="Live Paste",IF($P2657="","",$P2657&amp;""),IF($AD$3="","",INDEX('Extraction History'!$A$3:$DT$9102,$Q2657,$AD$3)&amp;""))</f>
        <v/>
      </c>
    </row>
    <row r="2658" spans="16:18" x14ac:dyDescent="0.3">
      <c r="P2658" s="22"/>
      <c r="Q2658">
        <v>2654</v>
      </c>
      <c r="R2658" t="str">
        <f>IF($C$3="Live Paste",IF($P2658="","",$P2658&amp;""),IF($AD$3="","",INDEX('Extraction History'!$A$3:$DT$9102,$Q2658,$AD$3)&amp;""))</f>
        <v/>
      </c>
    </row>
    <row r="2659" spans="16:18" x14ac:dyDescent="0.3">
      <c r="P2659" s="22"/>
      <c r="Q2659">
        <v>2655</v>
      </c>
      <c r="R2659" t="str">
        <f>IF($C$3="Live Paste",IF($P2659="","",$P2659&amp;""),IF($AD$3="","",INDEX('Extraction History'!$A$3:$DT$9102,$Q2659,$AD$3)&amp;""))</f>
        <v/>
      </c>
    </row>
    <row r="2660" spans="16:18" x14ac:dyDescent="0.3">
      <c r="P2660" s="22"/>
      <c r="Q2660">
        <v>2656</v>
      </c>
      <c r="R2660" t="str">
        <f>IF($C$3="Live Paste",IF($P2660="","",$P2660&amp;""),IF($AD$3="","",INDEX('Extraction History'!$A$3:$DT$9102,$Q2660,$AD$3)&amp;""))</f>
        <v/>
      </c>
    </row>
    <row r="2661" spans="16:18" x14ac:dyDescent="0.3">
      <c r="P2661" s="22"/>
      <c r="Q2661">
        <v>2657</v>
      </c>
      <c r="R2661" t="str">
        <f>IF($C$3="Live Paste",IF($P2661="","",$P2661&amp;""),IF($AD$3="","",INDEX('Extraction History'!$A$3:$DT$9102,$Q2661,$AD$3)&amp;""))</f>
        <v/>
      </c>
    </row>
    <row r="2662" spans="16:18" x14ac:dyDescent="0.3">
      <c r="P2662" s="22"/>
      <c r="Q2662">
        <v>2658</v>
      </c>
      <c r="R2662" t="str">
        <f>IF($C$3="Live Paste",IF($P2662="","",$P2662&amp;""),IF($AD$3="","",INDEX('Extraction History'!$A$3:$DT$9102,$Q2662,$AD$3)&amp;""))</f>
        <v/>
      </c>
    </row>
    <row r="2663" spans="16:18" x14ac:dyDescent="0.3">
      <c r="P2663" s="22"/>
      <c r="Q2663">
        <v>2659</v>
      </c>
      <c r="R2663" t="str">
        <f>IF($C$3="Live Paste",IF($P2663="","",$P2663&amp;""),IF($AD$3="","",INDEX('Extraction History'!$A$3:$DT$9102,$Q2663,$AD$3)&amp;""))</f>
        <v/>
      </c>
    </row>
    <row r="2664" spans="16:18" x14ac:dyDescent="0.3">
      <c r="P2664" s="22"/>
      <c r="Q2664">
        <v>2660</v>
      </c>
      <c r="R2664" t="str">
        <f>IF($C$3="Live Paste",IF($P2664="","",$P2664&amp;""),IF($AD$3="","",INDEX('Extraction History'!$A$3:$DT$9102,$Q2664,$AD$3)&amp;""))</f>
        <v/>
      </c>
    </row>
    <row r="2665" spans="16:18" x14ac:dyDescent="0.3">
      <c r="P2665" s="22"/>
      <c r="Q2665">
        <v>2661</v>
      </c>
      <c r="R2665" t="str">
        <f>IF($C$3="Live Paste",IF($P2665="","",$P2665&amp;""),IF($AD$3="","",INDEX('Extraction History'!$A$3:$DT$9102,$Q2665,$AD$3)&amp;""))</f>
        <v/>
      </c>
    </row>
    <row r="2666" spans="16:18" x14ac:dyDescent="0.3">
      <c r="P2666" s="22"/>
      <c r="Q2666">
        <v>2662</v>
      </c>
      <c r="R2666" t="str">
        <f>IF($C$3="Live Paste",IF($P2666="","",$P2666&amp;""),IF($AD$3="","",INDEX('Extraction History'!$A$3:$DT$9102,$Q2666,$AD$3)&amp;""))</f>
        <v/>
      </c>
    </row>
    <row r="2667" spans="16:18" x14ac:dyDescent="0.3">
      <c r="P2667" s="22"/>
      <c r="Q2667">
        <v>2663</v>
      </c>
      <c r="R2667" t="str">
        <f>IF($C$3="Live Paste",IF($P2667="","",$P2667&amp;""),IF($AD$3="","",INDEX('Extraction History'!$A$3:$DT$9102,$Q2667,$AD$3)&amp;""))</f>
        <v/>
      </c>
    </row>
    <row r="2668" spans="16:18" x14ac:dyDescent="0.3">
      <c r="P2668" s="22"/>
      <c r="Q2668">
        <v>2664</v>
      </c>
      <c r="R2668" t="str">
        <f>IF($C$3="Live Paste",IF($P2668="","",$P2668&amp;""),IF($AD$3="","",INDEX('Extraction History'!$A$3:$DT$9102,$Q2668,$AD$3)&amp;""))</f>
        <v/>
      </c>
    </row>
    <row r="2669" spans="16:18" x14ac:dyDescent="0.3">
      <c r="P2669" s="22"/>
      <c r="Q2669">
        <v>2665</v>
      </c>
      <c r="R2669" t="str">
        <f>IF($C$3="Live Paste",IF($P2669="","",$P2669&amp;""),IF($AD$3="","",INDEX('Extraction History'!$A$3:$DT$9102,$Q2669,$AD$3)&amp;""))</f>
        <v/>
      </c>
    </row>
    <row r="2670" spans="16:18" x14ac:dyDescent="0.3">
      <c r="P2670" s="22"/>
      <c r="Q2670">
        <v>2666</v>
      </c>
      <c r="R2670" t="str">
        <f>IF($C$3="Live Paste",IF($P2670="","",$P2670&amp;""),IF($AD$3="","",INDEX('Extraction History'!$A$3:$DT$9102,$Q2670,$AD$3)&amp;""))</f>
        <v/>
      </c>
    </row>
    <row r="2671" spans="16:18" x14ac:dyDescent="0.3">
      <c r="P2671" s="22"/>
      <c r="Q2671">
        <v>2667</v>
      </c>
      <c r="R2671" t="str">
        <f>IF($C$3="Live Paste",IF($P2671="","",$P2671&amp;""),IF($AD$3="","",INDEX('Extraction History'!$A$3:$DT$9102,$Q2671,$AD$3)&amp;""))</f>
        <v/>
      </c>
    </row>
    <row r="2672" spans="16:18" x14ac:dyDescent="0.3">
      <c r="P2672" s="22"/>
      <c r="Q2672">
        <v>2668</v>
      </c>
      <c r="R2672" t="str">
        <f>IF($C$3="Live Paste",IF($P2672="","",$P2672&amp;""),IF($AD$3="","",INDEX('Extraction History'!$A$3:$DT$9102,$Q2672,$AD$3)&amp;""))</f>
        <v/>
      </c>
    </row>
    <row r="2673" spans="16:18" x14ac:dyDescent="0.3">
      <c r="P2673" s="22"/>
      <c r="Q2673">
        <v>2669</v>
      </c>
      <c r="R2673" t="str">
        <f>IF($C$3="Live Paste",IF($P2673="","",$P2673&amp;""),IF($AD$3="","",INDEX('Extraction History'!$A$3:$DT$9102,$Q2673,$AD$3)&amp;""))</f>
        <v/>
      </c>
    </row>
    <row r="2674" spans="16:18" x14ac:dyDescent="0.3">
      <c r="P2674" s="22"/>
      <c r="Q2674">
        <v>2670</v>
      </c>
      <c r="R2674" t="str">
        <f>IF($C$3="Live Paste",IF($P2674="","",$P2674&amp;""),IF($AD$3="","",INDEX('Extraction History'!$A$3:$DT$9102,$Q2674,$AD$3)&amp;""))</f>
        <v/>
      </c>
    </row>
    <row r="2675" spans="16:18" x14ac:dyDescent="0.3">
      <c r="P2675" s="22"/>
      <c r="Q2675">
        <v>2671</v>
      </c>
      <c r="R2675" t="str">
        <f>IF($C$3="Live Paste",IF($P2675="","",$P2675&amp;""),IF($AD$3="","",INDEX('Extraction History'!$A$3:$DT$9102,$Q2675,$AD$3)&amp;""))</f>
        <v/>
      </c>
    </row>
    <row r="2676" spans="16:18" x14ac:dyDescent="0.3">
      <c r="P2676" s="22"/>
      <c r="Q2676">
        <v>2672</v>
      </c>
      <c r="R2676" t="str">
        <f>IF($C$3="Live Paste",IF($P2676="","",$P2676&amp;""),IF($AD$3="","",INDEX('Extraction History'!$A$3:$DT$9102,$Q2676,$AD$3)&amp;""))</f>
        <v/>
      </c>
    </row>
    <row r="2677" spans="16:18" x14ac:dyDescent="0.3">
      <c r="P2677" s="22"/>
      <c r="Q2677">
        <v>2673</v>
      </c>
      <c r="R2677" t="str">
        <f>IF($C$3="Live Paste",IF($P2677="","",$P2677&amp;""),IF($AD$3="","",INDEX('Extraction History'!$A$3:$DT$9102,$Q2677,$AD$3)&amp;""))</f>
        <v/>
      </c>
    </row>
    <row r="2678" spans="16:18" x14ac:dyDescent="0.3">
      <c r="P2678" s="22"/>
      <c r="Q2678">
        <v>2674</v>
      </c>
      <c r="R2678" t="str">
        <f>IF($C$3="Live Paste",IF($P2678="","",$P2678&amp;""),IF($AD$3="","",INDEX('Extraction History'!$A$3:$DT$9102,$Q2678,$AD$3)&amp;""))</f>
        <v/>
      </c>
    </row>
    <row r="2679" spans="16:18" x14ac:dyDescent="0.3">
      <c r="P2679" s="22"/>
      <c r="Q2679">
        <v>2675</v>
      </c>
      <c r="R2679" t="str">
        <f>IF($C$3="Live Paste",IF($P2679="","",$P2679&amp;""),IF($AD$3="","",INDEX('Extraction History'!$A$3:$DT$9102,$Q2679,$AD$3)&amp;""))</f>
        <v/>
      </c>
    </row>
    <row r="2680" spans="16:18" x14ac:dyDescent="0.3">
      <c r="P2680" s="22"/>
      <c r="Q2680">
        <v>2676</v>
      </c>
      <c r="R2680" t="str">
        <f>IF($C$3="Live Paste",IF($P2680="","",$P2680&amp;""),IF($AD$3="","",INDEX('Extraction History'!$A$3:$DT$9102,$Q2680,$AD$3)&amp;""))</f>
        <v/>
      </c>
    </row>
    <row r="2681" spans="16:18" x14ac:dyDescent="0.3">
      <c r="P2681" s="22"/>
      <c r="Q2681">
        <v>2677</v>
      </c>
      <c r="R2681" t="str">
        <f>IF($C$3="Live Paste",IF($P2681="","",$P2681&amp;""),IF($AD$3="","",INDEX('Extraction History'!$A$3:$DT$9102,$Q2681,$AD$3)&amp;""))</f>
        <v/>
      </c>
    </row>
    <row r="2682" spans="16:18" x14ac:dyDescent="0.3">
      <c r="P2682" s="22"/>
      <c r="Q2682">
        <v>2678</v>
      </c>
      <c r="R2682" t="str">
        <f>IF($C$3="Live Paste",IF($P2682="","",$P2682&amp;""),IF($AD$3="","",INDEX('Extraction History'!$A$3:$DT$9102,$Q2682,$AD$3)&amp;""))</f>
        <v/>
      </c>
    </row>
    <row r="2683" spans="16:18" x14ac:dyDescent="0.3">
      <c r="P2683" s="22"/>
      <c r="Q2683">
        <v>2679</v>
      </c>
      <c r="R2683" t="str">
        <f>IF($C$3="Live Paste",IF($P2683="","",$P2683&amp;""),IF($AD$3="","",INDEX('Extraction History'!$A$3:$DT$9102,$Q2683,$AD$3)&amp;""))</f>
        <v/>
      </c>
    </row>
    <row r="2684" spans="16:18" x14ac:dyDescent="0.3">
      <c r="P2684" s="22"/>
      <c r="Q2684">
        <v>2680</v>
      </c>
      <c r="R2684" t="str">
        <f>IF($C$3="Live Paste",IF($P2684="","",$P2684&amp;""),IF($AD$3="","",INDEX('Extraction History'!$A$3:$DT$9102,$Q2684,$AD$3)&amp;""))</f>
        <v/>
      </c>
    </row>
    <row r="2685" spans="16:18" x14ac:dyDescent="0.3">
      <c r="P2685" s="22"/>
      <c r="Q2685">
        <v>2681</v>
      </c>
      <c r="R2685" t="str">
        <f>IF($C$3="Live Paste",IF($P2685="","",$P2685&amp;""),IF($AD$3="","",INDEX('Extraction History'!$A$3:$DT$9102,$Q2685,$AD$3)&amp;""))</f>
        <v/>
      </c>
    </row>
    <row r="2686" spans="16:18" x14ac:dyDescent="0.3">
      <c r="P2686" s="22"/>
      <c r="Q2686">
        <v>2682</v>
      </c>
      <c r="R2686" t="str">
        <f>IF($C$3="Live Paste",IF($P2686="","",$P2686&amp;""),IF($AD$3="","",INDEX('Extraction History'!$A$3:$DT$9102,$Q2686,$AD$3)&amp;""))</f>
        <v/>
      </c>
    </row>
    <row r="2687" spans="16:18" x14ac:dyDescent="0.3">
      <c r="P2687" s="22"/>
      <c r="Q2687">
        <v>2683</v>
      </c>
      <c r="R2687" t="str">
        <f>IF($C$3="Live Paste",IF($P2687="","",$P2687&amp;""),IF($AD$3="","",INDEX('Extraction History'!$A$3:$DT$9102,$Q2687,$AD$3)&amp;""))</f>
        <v/>
      </c>
    </row>
    <row r="2688" spans="16:18" x14ac:dyDescent="0.3">
      <c r="P2688" s="22"/>
      <c r="Q2688">
        <v>2684</v>
      </c>
      <c r="R2688" t="str">
        <f>IF($C$3="Live Paste",IF($P2688="","",$P2688&amp;""),IF($AD$3="","",INDEX('Extraction History'!$A$3:$DT$9102,$Q2688,$AD$3)&amp;""))</f>
        <v/>
      </c>
    </row>
    <row r="2689" spans="16:18" x14ac:dyDescent="0.3">
      <c r="P2689" s="22"/>
      <c r="Q2689">
        <v>2685</v>
      </c>
      <c r="R2689" t="str">
        <f>IF($C$3="Live Paste",IF($P2689="","",$P2689&amp;""),IF($AD$3="","",INDEX('Extraction History'!$A$3:$DT$9102,$Q2689,$AD$3)&amp;""))</f>
        <v/>
      </c>
    </row>
    <row r="2690" spans="16:18" x14ac:dyDescent="0.3">
      <c r="P2690" s="22"/>
      <c r="Q2690">
        <v>2686</v>
      </c>
      <c r="R2690" t="str">
        <f>IF($C$3="Live Paste",IF($P2690="","",$P2690&amp;""),IF($AD$3="","",INDEX('Extraction History'!$A$3:$DT$9102,$Q2690,$AD$3)&amp;""))</f>
        <v/>
      </c>
    </row>
    <row r="2691" spans="16:18" x14ac:dyDescent="0.3">
      <c r="P2691" s="22"/>
      <c r="Q2691">
        <v>2687</v>
      </c>
      <c r="R2691" t="str">
        <f>IF($C$3="Live Paste",IF($P2691="","",$P2691&amp;""),IF($AD$3="","",INDEX('Extraction History'!$A$3:$DT$9102,$Q2691,$AD$3)&amp;""))</f>
        <v/>
      </c>
    </row>
    <row r="2692" spans="16:18" x14ac:dyDescent="0.3">
      <c r="P2692" s="22"/>
      <c r="Q2692">
        <v>2688</v>
      </c>
      <c r="R2692" t="str">
        <f>IF($C$3="Live Paste",IF($P2692="","",$P2692&amp;""),IF($AD$3="","",INDEX('Extraction History'!$A$3:$DT$9102,$Q2692,$AD$3)&amp;""))</f>
        <v/>
      </c>
    </row>
    <row r="2693" spans="16:18" x14ac:dyDescent="0.3">
      <c r="P2693" s="22"/>
      <c r="Q2693">
        <v>2689</v>
      </c>
      <c r="R2693" t="str">
        <f>IF($C$3="Live Paste",IF($P2693="","",$P2693&amp;""),IF($AD$3="","",INDEX('Extraction History'!$A$3:$DT$9102,$Q2693,$AD$3)&amp;""))</f>
        <v/>
      </c>
    </row>
    <row r="2694" spans="16:18" x14ac:dyDescent="0.3">
      <c r="P2694" s="22"/>
      <c r="Q2694">
        <v>2690</v>
      </c>
      <c r="R2694" t="str">
        <f>IF($C$3="Live Paste",IF($P2694="","",$P2694&amp;""),IF($AD$3="","",INDEX('Extraction History'!$A$3:$DT$9102,$Q2694,$AD$3)&amp;""))</f>
        <v/>
      </c>
    </row>
    <row r="2695" spans="16:18" x14ac:dyDescent="0.3">
      <c r="P2695" s="22"/>
      <c r="Q2695">
        <v>2691</v>
      </c>
      <c r="R2695" t="str">
        <f>IF($C$3="Live Paste",IF($P2695="","",$P2695&amp;""),IF($AD$3="","",INDEX('Extraction History'!$A$3:$DT$9102,$Q2695,$AD$3)&amp;""))</f>
        <v/>
      </c>
    </row>
    <row r="2696" spans="16:18" x14ac:dyDescent="0.3">
      <c r="P2696" s="22"/>
      <c r="Q2696">
        <v>2692</v>
      </c>
      <c r="R2696" t="str">
        <f>IF($C$3="Live Paste",IF($P2696="","",$P2696&amp;""),IF($AD$3="","",INDEX('Extraction History'!$A$3:$DT$9102,$Q2696,$AD$3)&amp;""))</f>
        <v/>
      </c>
    </row>
    <row r="2697" spans="16:18" x14ac:dyDescent="0.3">
      <c r="P2697" s="22"/>
      <c r="Q2697">
        <v>2693</v>
      </c>
      <c r="R2697" t="str">
        <f>IF($C$3="Live Paste",IF($P2697="","",$P2697&amp;""),IF($AD$3="","",INDEX('Extraction History'!$A$3:$DT$9102,$Q2697,$AD$3)&amp;""))</f>
        <v/>
      </c>
    </row>
    <row r="2698" spans="16:18" x14ac:dyDescent="0.3">
      <c r="P2698" s="22"/>
      <c r="Q2698">
        <v>2694</v>
      </c>
      <c r="R2698" t="str">
        <f>IF($C$3="Live Paste",IF($P2698="","",$P2698&amp;""),IF($AD$3="","",INDEX('Extraction History'!$A$3:$DT$9102,$Q2698,$AD$3)&amp;""))</f>
        <v/>
      </c>
    </row>
    <row r="2699" spans="16:18" x14ac:dyDescent="0.3">
      <c r="P2699" s="22"/>
      <c r="Q2699">
        <v>2695</v>
      </c>
      <c r="R2699" t="str">
        <f>IF($C$3="Live Paste",IF($P2699="","",$P2699&amp;""),IF($AD$3="","",INDEX('Extraction History'!$A$3:$DT$9102,$Q2699,$AD$3)&amp;""))</f>
        <v/>
      </c>
    </row>
    <row r="2700" spans="16:18" x14ac:dyDescent="0.3">
      <c r="P2700" s="22"/>
      <c r="Q2700">
        <v>2696</v>
      </c>
      <c r="R2700" t="str">
        <f>IF($C$3="Live Paste",IF($P2700="","",$P2700&amp;""),IF($AD$3="","",INDEX('Extraction History'!$A$3:$DT$9102,$Q2700,$AD$3)&amp;""))</f>
        <v/>
      </c>
    </row>
    <row r="2701" spans="16:18" x14ac:dyDescent="0.3">
      <c r="P2701" s="22"/>
      <c r="Q2701">
        <v>2697</v>
      </c>
      <c r="R2701" t="str">
        <f>IF($C$3="Live Paste",IF($P2701="","",$P2701&amp;""),IF($AD$3="","",INDEX('Extraction History'!$A$3:$DT$9102,$Q2701,$AD$3)&amp;""))</f>
        <v/>
      </c>
    </row>
    <row r="2702" spans="16:18" x14ac:dyDescent="0.3">
      <c r="P2702" s="22"/>
      <c r="Q2702">
        <v>2698</v>
      </c>
      <c r="R2702" t="str">
        <f>IF($C$3="Live Paste",IF($P2702="","",$P2702&amp;""),IF($AD$3="","",INDEX('Extraction History'!$A$3:$DT$9102,$Q2702,$AD$3)&amp;""))</f>
        <v/>
      </c>
    </row>
    <row r="2703" spans="16:18" x14ac:dyDescent="0.3">
      <c r="P2703" s="22"/>
      <c r="Q2703">
        <v>2699</v>
      </c>
      <c r="R2703" t="str">
        <f>IF($C$3="Live Paste",IF($P2703="","",$P2703&amp;""),IF($AD$3="","",INDEX('Extraction History'!$A$3:$DT$9102,$Q2703,$AD$3)&amp;""))</f>
        <v/>
      </c>
    </row>
    <row r="2704" spans="16:18" x14ac:dyDescent="0.3">
      <c r="P2704" s="22"/>
      <c r="Q2704">
        <v>2700</v>
      </c>
      <c r="R2704" t="str">
        <f>IF($C$3="Live Paste",IF($P2704="","",$P2704&amp;""),IF($AD$3="","",INDEX('Extraction History'!$A$3:$DT$9102,$Q2704,$AD$3)&amp;""))</f>
        <v/>
      </c>
    </row>
    <row r="2705" spans="16:18" x14ac:dyDescent="0.3">
      <c r="P2705" s="22"/>
      <c r="Q2705">
        <v>2701</v>
      </c>
      <c r="R2705" t="str">
        <f>IF($C$3="Live Paste",IF($P2705="","",$P2705&amp;""),IF($AD$3="","",INDEX('Extraction History'!$A$3:$DT$9102,$Q2705,$AD$3)&amp;""))</f>
        <v/>
      </c>
    </row>
    <row r="2706" spans="16:18" x14ac:dyDescent="0.3">
      <c r="P2706" s="22"/>
      <c r="Q2706">
        <v>2702</v>
      </c>
      <c r="R2706" t="str">
        <f>IF($C$3="Live Paste",IF($P2706="","",$P2706&amp;""),IF($AD$3="","",INDEX('Extraction History'!$A$3:$DT$9102,$Q2706,$AD$3)&amp;""))</f>
        <v/>
      </c>
    </row>
    <row r="2707" spans="16:18" x14ac:dyDescent="0.3">
      <c r="P2707" s="22"/>
      <c r="Q2707">
        <v>2703</v>
      </c>
      <c r="R2707" t="str">
        <f>IF($C$3="Live Paste",IF($P2707="","",$P2707&amp;""),IF($AD$3="","",INDEX('Extraction History'!$A$3:$DT$9102,$Q2707,$AD$3)&amp;""))</f>
        <v/>
      </c>
    </row>
    <row r="2708" spans="16:18" x14ac:dyDescent="0.3">
      <c r="P2708" s="22"/>
      <c r="Q2708">
        <v>2704</v>
      </c>
      <c r="R2708" t="str">
        <f>IF($C$3="Live Paste",IF($P2708="","",$P2708&amp;""),IF($AD$3="","",INDEX('Extraction History'!$A$3:$DT$9102,$Q2708,$AD$3)&amp;""))</f>
        <v/>
      </c>
    </row>
    <row r="2709" spans="16:18" x14ac:dyDescent="0.3">
      <c r="P2709" s="22"/>
      <c r="Q2709">
        <v>2705</v>
      </c>
      <c r="R2709" t="str">
        <f>IF($C$3="Live Paste",IF($P2709="","",$P2709&amp;""),IF($AD$3="","",INDEX('Extraction History'!$A$3:$DT$9102,$Q2709,$AD$3)&amp;""))</f>
        <v/>
      </c>
    </row>
    <row r="2710" spans="16:18" x14ac:dyDescent="0.3">
      <c r="P2710" s="22"/>
      <c r="Q2710">
        <v>2706</v>
      </c>
      <c r="R2710" t="str">
        <f>IF($C$3="Live Paste",IF($P2710="","",$P2710&amp;""),IF($AD$3="","",INDEX('Extraction History'!$A$3:$DT$9102,$Q2710,$AD$3)&amp;""))</f>
        <v/>
      </c>
    </row>
    <row r="2711" spans="16:18" x14ac:dyDescent="0.3">
      <c r="P2711" s="22"/>
      <c r="Q2711">
        <v>2707</v>
      </c>
      <c r="R2711" t="str">
        <f>IF($C$3="Live Paste",IF($P2711="","",$P2711&amp;""),IF($AD$3="","",INDEX('Extraction History'!$A$3:$DT$9102,$Q2711,$AD$3)&amp;""))</f>
        <v/>
      </c>
    </row>
    <row r="2712" spans="16:18" x14ac:dyDescent="0.3">
      <c r="P2712" s="22"/>
      <c r="Q2712">
        <v>2708</v>
      </c>
      <c r="R2712" t="str">
        <f>IF($C$3="Live Paste",IF($P2712="","",$P2712&amp;""),IF($AD$3="","",INDEX('Extraction History'!$A$3:$DT$9102,$Q2712,$AD$3)&amp;""))</f>
        <v/>
      </c>
    </row>
    <row r="2713" spans="16:18" x14ac:dyDescent="0.3">
      <c r="P2713" s="22"/>
      <c r="Q2713">
        <v>2709</v>
      </c>
      <c r="R2713" t="str">
        <f>IF($C$3="Live Paste",IF($P2713="","",$P2713&amp;""),IF($AD$3="","",INDEX('Extraction History'!$A$3:$DT$9102,$Q2713,$AD$3)&amp;""))</f>
        <v/>
      </c>
    </row>
    <row r="2714" spans="16:18" x14ac:dyDescent="0.3">
      <c r="P2714" s="22"/>
      <c r="Q2714">
        <v>2710</v>
      </c>
      <c r="R2714" t="str">
        <f>IF($C$3="Live Paste",IF($P2714="","",$P2714&amp;""),IF($AD$3="","",INDEX('Extraction History'!$A$3:$DT$9102,$Q2714,$AD$3)&amp;""))</f>
        <v/>
      </c>
    </row>
    <row r="2715" spans="16:18" x14ac:dyDescent="0.3">
      <c r="P2715" s="22"/>
      <c r="Q2715">
        <v>2711</v>
      </c>
      <c r="R2715" t="str">
        <f>IF($C$3="Live Paste",IF($P2715="","",$P2715&amp;""),IF($AD$3="","",INDEX('Extraction History'!$A$3:$DT$9102,$Q2715,$AD$3)&amp;""))</f>
        <v/>
      </c>
    </row>
    <row r="2716" spans="16:18" x14ac:dyDescent="0.3">
      <c r="P2716" s="22"/>
      <c r="Q2716">
        <v>2712</v>
      </c>
      <c r="R2716" t="str">
        <f>IF($C$3="Live Paste",IF($P2716="","",$P2716&amp;""),IF($AD$3="","",INDEX('Extraction History'!$A$3:$DT$9102,$Q2716,$AD$3)&amp;""))</f>
        <v/>
      </c>
    </row>
    <row r="2717" spans="16:18" x14ac:dyDescent="0.3">
      <c r="P2717" s="22"/>
      <c r="Q2717">
        <v>2713</v>
      </c>
      <c r="R2717" t="str">
        <f>IF($C$3="Live Paste",IF($P2717="","",$P2717&amp;""),IF($AD$3="","",INDEX('Extraction History'!$A$3:$DT$9102,$Q2717,$AD$3)&amp;""))</f>
        <v/>
      </c>
    </row>
    <row r="2718" spans="16:18" x14ac:dyDescent="0.3">
      <c r="P2718" s="22"/>
      <c r="Q2718">
        <v>2714</v>
      </c>
      <c r="R2718" t="str">
        <f>IF($C$3="Live Paste",IF($P2718="","",$P2718&amp;""),IF($AD$3="","",INDEX('Extraction History'!$A$3:$DT$9102,$Q2718,$AD$3)&amp;""))</f>
        <v/>
      </c>
    </row>
    <row r="2719" spans="16:18" x14ac:dyDescent="0.3">
      <c r="P2719" s="22"/>
      <c r="Q2719">
        <v>2715</v>
      </c>
      <c r="R2719" t="str">
        <f>IF($C$3="Live Paste",IF($P2719="","",$P2719&amp;""),IF($AD$3="","",INDEX('Extraction History'!$A$3:$DT$9102,$Q2719,$AD$3)&amp;""))</f>
        <v/>
      </c>
    </row>
    <row r="2720" spans="16:18" x14ac:dyDescent="0.3">
      <c r="P2720" s="22"/>
      <c r="Q2720">
        <v>2716</v>
      </c>
      <c r="R2720" t="str">
        <f>IF($C$3="Live Paste",IF($P2720="","",$P2720&amp;""),IF($AD$3="","",INDEX('Extraction History'!$A$3:$DT$9102,$Q2720,$AD$3)&amp;""))</f>
        <v/>
      </c>
    </row>
    <row r="2721" spans="16:18" x14ac:dyDescent="0.3">
      <c r="P2721" s="22"/>
      <c r="Q2721">
        <v>2717</v>
      </c>
      <c r="R2721" t="str">
        <f>IF($C$3="Live Paste",IF($P2721="","",$P2721&amp;""),IF($AD$3="","",INDEX('Extraction History'!$A$3:$DT$9102,$Q2721,$AD$3)&amp;""))</f>
        <v/>
      </c>
    </row>
    <row r="2722" spans="16:18" x14ac:dyDescent="0.3">
      <c r="P2722" s="22"/>
      <c r="Q2722">
        <v>2718</v>
      </c>
      <c r="R2722" t="str">
        <f>IF($C$3="Live Paste",IF($P2722="","",$P2722&amp;""),IF($AD$3="","",INDEX('Extraction History'!$A$3:$DT$9102,$Q2722,$AD$3)&amp;""))</f>
        <v/>
      </c>
    </row>
    <row r="2723" spans="16:18" x14ac:dyDescent="0.3">
      <c r="P2723" s="22"/>
      <c r="Q2723">
        <v>2719</v>
      </c>
      <c r="R2723" t="str">
        <f>IF($C$3="Live Paste",IF($P2723="","",$P2723&amp;""),IF($AD$3="","",INDEX('Extraction History'!$A$3:$DT$9102,$Q2723,$AD$3)&amp;""))</f>
        <v/>
      </c>
    </row>
    <row r="2724" spans="16:18" x14ac:dyDescent="0.3">
      <c r="P2724" s="22"/>
      <c r="Q2724">
        <v>2720</v>
      </c>
      <c r="R2724" t="str">
        <f>IF($C$3="Live Paste",IF($P2724="","",$P2724&amp;""),IF($AD$3="","",INDEX('Extraction History'!$A$3:$DT$9102,$Q2724,$AD$3)&amp;""))</f>
        <v/>
      </c>
    </row>
    <row r="2725" spans="16:18" x14ac:dyDescent="0.3">
      <c r="P2725" s="22"/>
      <c r="Q2725">
        <v>2721</v>
      </c>
      <c r="R2725" t="str">
        <f>IF($C$3="Live Paste",IF($P2725="","",$P2725&amp;""),IF($AD$3="","",INDEX('Extraction History'!$A$3:$DT$9102,$Q2725,$AD$3)&amp;""))</f>
        <v/>
      </c>
    </row>
    <row r="2726" spans="16:18" x14ac:dyDescent="0.3">
      <c r="P2726" s="22"/>
      <c r="Q2726">
        <v>2722</v>
      </c>
      <c r="R2726" t="str">
        <f>IF($C$3="Live Paste",IF($P2726="","",$P2726&amp;""),IF($AD$3="","",INDEX('Extraction History'!$A$3:$DT$9102,$Q2726,$AD$3)&amp;""))</f>
        <v/>
      </c>
    </row>
    <row r="2727" spans="16:18" x14ac:dyDescent="0.3">
      <c r="P2727" s="22"/>
      <c r="Q2727">
        <v>2723</v>
      </c>
      <c r="R2727" t="str">
        <f>IF($C$3="Live Paste",IF($P2727="","",$P2727&amp;""),IF($AD$3="","",INDEX('Extraction History'!$A$3:$DT$9102,$Q2727,$AD$3)&amp;""))</f>
        <v/>
      </c>
    </row>
    <row r="2728" spans="16:18" x14ac:dyDescent="0.3">
      <c r="P2728" s="22"/>
      <c r="Q2728">
        <v>2724</v>
      </c>
      <c r="R2728" t="str">
        <f>IF($C$3="Live Paste",IF($P2728="","",$P2728&amp;""),IF($AD$3="","",INDEX('Extraction History'!$A$3:$DT$9102,$Q2728,$AD$3)&amp;""))</f>
        <v/>
      </c>
    </row>
    <row r="2729" spans="16:18" x14ac:dyDescent="0.3">
      <c r="P2729" s="22"/>
      <c r="Q2729">
        <v>2725</v>
      </c>
      <c r="R2729" t="str">
        <f>IF($C$3="Live Paste",IF($P2729="","",$P2729&amp;""),IF($AD$3="","",INDEX('Extraction History'!$A$3:$DT$9102,$Q2729,$AD$3)&amp;""))</f>
        <v/>
      </c>
    </row>
    <row r="2730" spans="16:18" x14ac:dyDescent="0.3">
      <c r="P2730" s="22"/>
      <c r="Q2730">
        <v>2726</v>
      </c>
      <c r="R2730" t="str">
        <f>IF($C$3="Live Paste",IF($P2730="","",$P2730&amp;""),IF($AD$3="","",INDEX('Extraction History'!$A$3:$DT$9102,$Q2730,$AD$3)&amp;""))</f>
        <v/>
      </c>
    </row>
    <row r="2731" spans="16:18" x14ac:dyDescent="0.3">
      <c r="P2731" s="22"/>
      <c r="Q2731">
        <v>2727</v>
      </c>
      <c r="R2731" t="str">
        <f>IF($C$3="Live Paste",IF($P2731="","",$P2731&amp;""),IF($AD$3="","",INDEX('Extraction History'!$A$3:$DT$9102,$Q2731,$AD$3)&amp;""))</f>
        <v/>
      </c>
    </row>
    <row r="2732" spans="16:18" x14ac:dyDescent="0.3">
      <c r="P2732" s="22"/>
      <c r="Q2732">
        <v>2728</v>
      </c>
      <c r="R2732" t="str">
        <f>IF($C$3="Live Paste",IF($P2732="","",$P2732&amp;""),IF($AD$3="","",INDEX('Extraction History'!$A$3:$DT$9102,$Q2732,$AD$3)&amp;""))</f>
        <v/>
      </c>
    </row>
    <row r="2733" spans="16:18" x14ac:dyDescent="0.3">
      <c r="P2733" s="22"/>
      <c r="Q2733">
        <v>2729</v>
      </c>
      <c r="R2733" t="str">
        <f>IF($C$3="Live Paste",IF($P2733="","",$P2733&amp;""),IF($AD$3="","",INDEX('Extraction History'!$A$3:$DT$9102,$Q2733,$AD$3)&amp;""))</f>
        <v/>
      </c>
    </row>
    <row r="2734" spans="16:18" x14ac:dyDescent="0.3">
      <c r="P2734" s="22"/>
      <c r="Q2734">
        <v>2730</v>
      </c>
      <c r="R2734" t="str">
        <f>IF($C$3="Live Paste",IF($P2734="","",$P2734&amp;""),IF($AD$3="","",INDEX('Extraction History'!$A$3:$DT$9102,$Q2734,$AD$3)&amp;""))</f>
        <v/>
      </c>
    </row>
    <row r="2735" spans="16:18" x14ac:dyDescent="0.3">
      <c r="P2735" s="22"/>
      <c r="Q2735">
        <v>2731</v>
      </c>
      <c r="R2735" t="str">
        <f>IF($C$3="Live Paste",IF($P2735="","",$P2735&amp;""),IF($AD$3="","",INDEX('Extraction History'!$A$3:$DT$9102,$Q2735,$AD$3)&amp;""))</f>
        <v/>
      </c>
    </row>
    <row r="2736" spans="16:18" x14ac:dyDescent="0.3">
      <c r="P2736" s="22"/>
      <c r="Q2736">
        <v>2732</v>
      </c>
      <c r="R2736" t="str">
        <f>IF($C$3="Live Paste",IF($P2736="","",$P2736&amp;""),IF($AD$3="","",INDEX('Extraction History'!$A$3:$DT$9102,$Q2736,$AD$3)&amp;""))</f>
        <v/>
      </c>
    </row>
    <row r="2737" spans="16:18" x14ac:dyDescent="0.3">
      <c r="P2737" s="22"/>
      <c r="Q2737">
        <v>2733</v>
      </c>
      <c r="R2737" t="str">
        <f>IF($C$3="Live Paste",IF($P2737="","",$P2737&amp;""),IF($AD$3="","",INDEX('Extraction History'!$A$3:$DT$9102,$Q2737,$AD$3)&amp;""))</f>
        <v/>
      </c>
    </row>
    <row r="2738" spans="16:18" x14ac:dyDescent="0.3">
      <c r="P2738" s="22"/>
      <c r="Q2738">
        <v>2734</v>
      </c>
      <c r="R2738" t="str">
        <f>IF($C$3="Live Paste",IF($P2738="","",$P2738&amp;""),IF($AD$3="","",INDEX('Extraction History'!$A$3:$DT$9102,$Q2738,$AD$3)&amp;""))</f>
        <v/>
      </c>
    </row>
    <row r="2739" spans="16:18" x14ac:dyDescent="0.3">
      <c r="P2739" s="22"/>
      <c r="Q2739">
        <v>2735</v>
      </c>
      <c r="R2739" t="str">
        <f>IF($C$3="Live Paste",IF($P2739="","",$P2739&amp;""),IF($AD$3="","",INDEX('Extraction History'!$A$3:$DT$9102,$Q2739,$AD$3)&amp;""))</f>
        <v/>
      </c>
    </row>
    <row r="2740" spans="16:18" x14ac:dyDescent="0.3">
      <c r="P2740" s="22"/>
      <c r="Q2740">
        <v>2736</v>
      </c>
      <c r="R2740" t="str">
        <f>IF($C$3="Live Paste",IF($P2740="","",$P2740&amp;""),IF($AD$3="","",INDEX('Extraction History'!$A$3:$DT$9102,$Q2740,$AD$3)&amp;""))</f>
        <v/>
      </c>
    </row>
    <row r="2741" spans="16:18" x14ac:dyDescent="0.3">
      <c r="P2741" s="22"/>
      <c r="Q2741">
        <v>2737</v>
      </c>
      <c r="R2741" t="str">
        <f>IF($C$3="Live Paste",IF($P2741="","",$P2741&amp;""),IF($AD$3="","",INDEX('Extraction History'!$A$3:$DT$9102,$Q2741,$AD$3)&amp;""))</f>
        <v/>
      </c>
    </row>
    <row r="2742" spans="16:18" x14ac:dyDescent="0.3">
      <c r="P2742" s="22"/>
      <c r="Q2742">
        <v>2738</v>
      </c>
      <c r="R2742" t="str">
        <f>IF($C$3="Live Paste",IF($P2742="","",$P2742&amp;""),IF($AD$3="","",INDEX('Extraction History'!$A$3:$DT$9102,$Q2742,$AD$3)&amp;""))</f>
        <v/>
      </c>
    </row>
    <row r="2743" spans="16:18" x14ac:dyDescent="0.3">
      <c r="P2743" s="22"/>
      <c r="Q2743">
        <v>2739</v>
      </c>
      <c r="R2743" t="str">
        <f>IF($C$3="Live Paste",IF($P2743="","",$P2743&amp;""),IF($AD$3="","",INDEX('Extraction History'!$A$3:$DT$9102,$Q2743,$AD$3)&amp;""))</f>
        <v/>
      </c>
    </row>
    <row r="2744" spans="16:18" x14ac:dyDescent="0.3">
      <c r="P2744" s="22"/>
      <c r="Q2744">
        <v>2740</v>
      </c>
      <c r="R2744" t="str">
        <f>IF($C$3="Live Paste",IF($P2744="","",$P2744&amp;""),IF($AD$3="","",INDEX('Extraction History'!$A$3:$DT$9102,$Q2744,$AD$3)&amp;""))</f>
        <v/>
      </c>
    </row>
    <row r="2745" spans="16:18" x14ac:dyDescent="0.3">
      <c r="P2745" s="22"/>
      <c r="Q2745">
        <v>2741</v>
      </c>
      <c r="R2745" t="str">
        <f>IF($C$3="Live Paste",IF($P2745="","",$P2745&amp;""),IF($AD$3="","",INDEX('Extraction History'!$A$3:$DT$9102,$Q2745,$AD$3)&amp;""))</f>
        <v/>
      </c>
    </row>
    <row r="2746" spans="16:18" x14ac:dyDescent="0.3">
      <c r="P2746" s="22"/>
      <c r="Q2746">
        <v>2742</v>
      </c>
      <c r="R2746" t="str">
        <f>IF($C$3="Live Paste",IF($P2746="","",$P2746&amp;""),IF($AD$3="","",INDEX('Extraction History'!$A$3:$DT$9102,$Q2746,$AD$3)&amp;""))</f>
        <v/>
      </c>
    </row>
    <row r="2747" spans="16:18" x14ac:dyDescent="0.3">
      <c r="P2747" s="22"/>
      <c r="Q2747">
        <v>2743</v>
      </c>
      <c r="R2747" t="str">
        <f>IF($C$3="Live Paste",IF($P2747="","",$P2747&amp;""),IF($AD$3="","",INDEX('Extraction History'!$A$3:$DT$9102,$Q2747,$AD$3)&amp;""))</f>
        <v/>
      </c>
    </row>
    <row r="2748" spans="16:18" x14ac:dyDescent="0.3">
      <c r="P2748" s="22"/>
      <c r="Q2748">
        <v>2744</v>
      </c>
      <c r="R2748" t="str">
        <f>IF($C$3="Live Paste",IF($P2748="","",$P2748&amp;""),IF($AD$3="","",INDEX('Extraction History'!$A$3:$DT$9102,$Q2748,$AD$3)&amp;""))</f>
        <v/>
      </c>
    </row>
    <row r="2749" spans="16:18" x14ac:dyDescent="0.3">
      <c r="P2749" s="22"/>
      <c r="Q2749">
        <v>2745</v>
      </c>
      <c r="R2749" t="str">
        <f>IF($C$3="Live Paste",IF($P2749="","",$P2749&amp;""),IF($AD$3="","",INDEX('Extraction History'!$A$3:$DT$9102,$Q2749,$AD$3)&amp;""))</f>
        <v/>
      </c>
    </row>
    <row r="2750" spans="16:18" x14ac:dyDescent="0.3">
      <c r="P2750" s="22"/>
      <c r="Q2750">
        <v>2746</v>
      </c>
      <c r="R2750" t="str">
        <f>IF($C$3="Live Paste",IF($P2750="","",$P2750&amp;""),IF($AD$3="","",INDEX('Extraction History'!$A$3:$DT$9102,$Q2750,$AD$3)&amp;""))</f>
        <v/>
      </c>
    </row>
    <row r="2751" spans="16:18" x14ac:dyDescent="0.3">
      <c r="P2751" s="22"/>
      <c r="Q2751">
        <v>2747</v>
      </c>
      <c r="R2751" t="str">
        <f>IF($C$3="Live Paste",IF($P2751="","",$P2751&amp;""),IF($AD$3="","",INDEX('Extraction History'!$A$3:$DT$9102,$Q2751,$AD$3)&amp;""))</f>
        <v/>
      </c>
    </row>
    <row r="2752" spans="16:18" x14ac:dyDescent="0.3">
      <c r="P2752" s="22"/>
      <c r="Q2752">
        <v>2748</v>
      </c>
      <c r="R2752" t="str">
        <f>IF($C$3="Live Paste",IF($P2752="","",$P2752&amp;""),IF($AD$3="","",INDEX('Extraction History'!$A$3:$DT$9102,$Q2752,$AD$3)&amp;""))</f>
        <v/>
      </c>
    </row>
    <row r="2753" spans="16:18" x14ac:dyDescent="0.3">
      <c r="P2753" s="22"/>
      <c r="Q2753">
        <v>2749</v>
      </c>
      <c r="R2753" t="str">
        <f>IF($C$3="Live Paste",IF($P2753="","",$P2753&amp;""),IF($AD$3="","",INDEX('Extraction History'!$A$3:$DT$9102,$Q2753,$AD$3)&amp;""))</f>
        <v/>
      </c>
    </row>
    <row r="2754" spans="16:18" x14ac:dyDescent="0.3">
      <c r="P2754" s="22"/>
      <c r="Q2754">
        <v>2750</v>
      </c>
      <c r="R2754" t="str">
        <f>IF($C$3="Live Paste",IF($P2754="","",$P2754&amp;""),IF($AD$3="","",INDEX('Extraction History'!$A$3:$DT$9102,$Q2754,$AD$3)&amp;""))</f>
        <v/>
      </c>
    </row>
    <row r="2755" spans="16:18" x14ac:dyDescent="0.3">
      <c r="P2755" s="22"/>
      <c r="Q2755">
        <v>2751</v>
      </c>
      <c r="R2755" t="str">
        <f>IF($C$3="Live Paste",IF($P2755="","",$P2755&amp;""),IF($AD$3="","",INDEX('Extraction History'!$A$3:$DT$9102,$Q2755,$AD$3)&amp;""))</f>
        <v/>
      </c>
    </row>
    <row r="2756" spans="16:18" x14ac:dyDescent="0.3">
      <c r="P2756" s="22"/>
      <c r="Q2756">
        <v>2752</v>
      </c>
      <c r="R2756" t="str">
        <f>IF($C$3="Live Paste",IF($P2756="","",$P2756&amp;""),IF($AD$3="","",INDEX('Extraction History'!$A$3:$DT$9102,$Q2756,$AD$3)&amp;""))</f>
        <v/>
      </c>
    </row>
    <row r="2757" spans="16:18" x14ac:dyDescent="0.3">
      <c r="P2757" s="22"/>
      <c r="Q2757">
        <v>2753</v>
      </c>
      <c r="R2757" t="str">
        <f>IF($C$3="Live Paste",IF($P2757="","",$P2757&amp;""),IF($AD$3="","",INDEX('Extraction History'!$A$3:$DT$9102,$Q2757,$AD$3)&amp;""))</f>
        <v/>
      </c>
    </row>
    <row r="2758" spans="16:18" x14ac:dyDescent="0.3">
      <c r="P2758" s="22"/>
      <c r="Q2758">
        <v>2754</v>
      </c>
      <c r="R2758" t="str">
        <f>IF($C$3="Live Paste",IF($P2758="","",$P2758&amp;""),IF($AD$3="","",INDEX('Extraction History'!$A$3:$DT$9102,$Q2758,$AD$3)&amp;""))</f>
        <v/>
      </c>
    </row>
    <row r="2759" spans="16:18" x14ac:dyDescent="0.3">
      <c r="P2759" s="22"/>
      <c r="Q2759">
        <v>2755</v>
      </c>
      <c r="R2759" t="str">
        <f>IF($C$3="Live Paste",IF($P2759="","",$P2759&amp;""),IF($AD$3="","",INDEX('Extraction History'!$A$3:$DT$9102,$Q2759,$AD$3)&amp;""))</f>
        <v/>
      </c>
    </row>
    <row r="2760" spans="16:18" x14ac:dyDescent="0.3">
      <c r="P2760" s="22"/>
      <c r="Q2760">
        <v>2756</v>
      </c>
      <c r="R2760" t="str">
        <f>IF($C$3="Live Paste",IF($P2760="","",$P2760&amp;""),IF($AD$3="","",INDEX('Extraction History'!$A$3:$DT$9102,$Q2760,$AD$3)&amp;""))</f>
        <v/>
      </c>
    </row>
    <row r="2761" spans="16:18" x14ac:dyDescent="0.3">
      <c r="P2761" s="22"/>
      <c r="Q2761">
        <v>2757</v>
      </c>
      <c r="R2761" t="str">
        <f>IF($C$3="Live Paste",IF($P2761="","",$P2761&amp;""),IF($AD$3="","",INDEX('Extraction History'!$A$3:$DT$9102,$Q2761,$AD$3)&amp;""))</f>
        <v/>
      </c>
    </row>
    <row r="2762" spans="16:18" x14ac:dyDescent="0.3">
      <c r="P2762" s="22"/>
      <c r="Q2762">
        <v>2758</v>
      </c>
      <c r="R2762" t="str">
        <f>IF($C$3="Live Paste",IF($P2762="","",$P2762&amp;""),IF($AD$3="","",INDEX('Extraction History'!$A$3:$DT$9102,$Q2762,$AD$3)&amp;""))</f>
        <v/>
      </c>
    </row>
    <row r="2763" spans="16:18" x14ac:dyDescent="0.3">
      <c r="P2763" s="22"/>
      <c r="Q2763">
        <v>2759</v>
      </c>
      <c r="R2763" t="str">
        <f>IF($C$3="Live Paste",IF($P2763="","",$P2763&amp;""),IF($AD$3="","",INDEX('Extraction History'!$A$3:$DT$9102,$Q2763,$AD$3)&amp;""))</f>
        <v/>
      </c>
    </row>
    <row r="2764" spans="16:18" x14ac:dyDescent="0.3">
      <c r="P2764" s="22"/>
      <c r="Q2764">
        <v>2760</v>
      </c>
      <c r="R2764" t="str">
        <f>IF($C$3="Live Paste",IF($P2764="","",$P2764&amp;""),IF($AD$3="","",INDEX('Extraction History'!$A$3:$DT$9102,$Q2764,$AD$3)&amp;""))</f>
        <v/>
      </c>
    </row>
    <row r="2765" spans="16:18" x14ac:dyDescent="0.3">
      <c r="P2765" s="22"/>
      <c r="Q2765">
        <v>2761</v>
      </c>
      <c r="R2765" t="str">
        <f>IF($C$3="Live Paste",IF($P2765="","",$P2765&amp;""),IF($AD$3="","",INDEX('Extraction History'!$A$3:$DT$9102,$Q2765,$AD$3)&amp;""))</f>
        <v/>
      </c>
    </row>
    <row r="2766" spans="16:18" x14ac:dyDescent="0.3">
      <c r="P2766" s="22"/>
      <c r="Q2766">
        <v>2762</v>
      </c>
      <c r="R2766" t="str">
        <f>IF($C$3="Live Paste",IF($P2766="","",$P2766&amp;""),IF($AD$3="","",INDEX('Extraction History'!$A$3:$DT$9102,$Q2766,$AD$3)&amp;""))</f>
        <v/>
      </c>
    </row>
    <row r="2767" spans="16:18" x14ac:dyDescent="0.3">
      <c r="P2767" s="22"/>
      <c r="Q2767">
        <v>2763</v>
      </c>
      <c r="R2767" t="str">
        <f>IF($C$3="Live Paste",IF($P2767="","",$P2767&amp;""),IF($AD$3="","",INDEX('Extraction History'!$A$3:$DT$9102,$Q2767,$AD$3)&amp;""))</f>
        <v/>
      </c>
    </row>
    <row r="2768" spans="16:18" x14ac:dyDescent="0.3">
      <c r="P2768" s="22"/>
      <c r="Q2768">
        <v>2764</v>
      </c>
      <c r="R2768" t="str">
        <f>IF($C$3="Live Paste",IF($P2768="","",$P2768&amp;""),IF($AD$3="","",INDEX('Extraction History'!$A$3:$DT$9102,$Q2768,$AD$3)&amp;""))</f>
        <v/>
      </c>
    </row>
    <row r="2769" spans="16:18" x14ac:dyDescent="0.3">
      <c r="P2769" s="22"/>
      <c r="Q2769">
        <v>2765</v>
      </c>
      <c r="R2769" t="str">
        <f>IF($C$3="Live Paste",IF($P2769="","",$P2769&amp;""),IF($AD$3="","",INDEX('Extraction History'!$A$3:$DT$9102,$Q2769,$AD$3)&amp;""))</f>
        <v/>
      </c>
    </row>
    <row r="2770" spans="16:18" x14ac:dyDescent="0.3">
      <c r="P2770" s="22"/>
      <c r="Q2770">
        <v>2766</v>
      </c>
      <c r="R2770" t="str">
        <f>IF($C$3="Live Paste",IF($P2770="","",$P2770&amp;""),IF($AD$3="","",INDEX('Extraction History'!$A$3:$DT$9102,$Q2770,$AD$3)&amp;""))</f>
        <v/>
      </c>
    </row>
    <row r="2771" spans="16:18" x14ac:dyDescent="0.3">
      <c r="P2771" s="22"/>
      <c r="Q2771">
        <v>2767</v>
      </c>
      <c r="R2771" t="str">
        <f>IF($C$3="Live Paste",IF($P2771="","",$P2771&amp;""),IF($AD$3="","",INDEX('Extraction History'!$A$3:$DT$9102,$Q2771,$AD$3)&amp;""))</f>
        <v/>
      </c>
    </row>
    <row r="2772" spans="16:18" x14ac:dyDescent="0.3">
      <c r="P2772" s="22"/>
      <c r="Q2772">
        <v>2768</v>
      </c>
      <c r="R2772" t="str">
        <f>IF($C$3="Live Paste",IF($P2772="","",$P2772&amp;""),IF($AD$3="","",INDEX('Extraction History'!$A$3:$DT$9102,$Q2772,$AD$3)&amp;""))</f>
        <v/>
      </c>
    </row>
    <row r="2773" spans="16:18" x14ac:dyDescent="0.3">
      <c r="P2773" s="22"/>
      <c r="Q2773">
        <v>2769</v>
      </c>
      <c r="R2773" t="str">
        <f>IF($C$3="Live Paste",IF($P2773="","",$P2773&amp;""),IF($AD$3="","",INDEX('Extraction History'!$A$3:$DT$9102,$Q2773,$AD$3)&amp;""))</f>
        <v/>
      </c>
    </row>
    <row r="2774" spans="16:18" x14ac:dyDescent="0.3">
      <c r="P2774" s="22"/>
      <c r="Q2774">
        <v>2770</v>
      </c>
      <c r="R2774" t="str">
        <f>IF($C$3="Live Paste",IF($P2774="","",$P2774&amp;""),IF($AD$3="","",INDEX('Extraction History'!$A$3:$DT$9102,$Q2774,$AD$3)&amp;""))</f>
        <v/>
      </c>
    </row>
    <row r="2775" spans="16:18" x14ac:dyDescent="0.3">
      <c r="P2775" s="22"/>
      <c r="Q2775">
        <v>2771</v>
      </c>
      <c r="R2775" t="str">
        <f>IF($C$3="Live Paste",IF($P2775="","",$P2775&amp;""),IF($AD$3="","",INDEX('Extraction History'!$A$3:$DT$9102,$Q2775,$AD$3)&amp;""))</f>
        <v/>
      </c>
    </row>
    <row r="2776" spans="16:18" x14ac:dyDescent="0.3">
      <c r="P2776" s="22"/>
      <c r="Q2776">
        <v>2772</v>
      </c>
      <c r="R2776" t="str">
        <f>IF($C$3="Live Paste",IF($P2776="","",$P2776&amp;""),IF($AD$3="","",INDEX('Extraction History'!$A$3:$DT$9102,$Q2776,$AD$3)&amp;""))</f>
        <v/>
      </c>
    </row>
    <row r="2777" spans="16:18" x14ac:dyDescent="0.3">
      <c r="P2777" s="22"/>
      <c r="Q2777">
        <v>2773</v>
      </c>
      <c r="R2777" t="str">
        <f>IF($C$3="Live Paste",IF($P2777="","",$P2777&amp;""),IF($AD$3="","",INDEX('Extraction History'!$A$3:$DT$9102,$Q2777,$AD$3)&amp;""))</f>
        <v/>
      </c>
    </row>
    <row r="2778" spans="16:18" x14ac:dyDescent="0.3">
      <c r="P2778" s="22"/>
      <c r="Q2778">
        <v>2774</v>
      </c>
      <c r="R2778" t="str">
        <f>IF($C$3="Live Paste",IF($P2778="","",$P2778&amp;""),IF($AD$3="","",INDEX('Extraction History'!$A$3:$DT$9102,$Q2778,$AD$3)&amp;""))</f>
        <v/>
      </c>
    </row>
    <row r="2779" spans="16:18" x14ac:dyDescent="0.3">
      <c r="P2779" s="22"/>
      <c r="Q2779">
        <v>2775</v>
      </c>
      <c r="R2779" t="str">
        <f>IF($C$3="Live Paste",IF($P2779="","",$P2779&amp;""),IF($AD$3="","",INDEX('Extraction History'!$A$3:$DT$9102,$Q2779,$AD$3)&amp;""))</f>
        <v/>
      </c>
    </row>
    <row r="2780" spans="16:18" x14ac:dyDescent="0.3">
      <c r="P2780" s="22"/>
      <c r="Q2780">
        <v>2776</v>
      </c>
      <c r="R2780" t="str">
        <f>IF($C$3="Live Paste",IF($P2780="","",$P2780&amp;""),IF($AD$3="","",INDEX('Extraction History'!$A$3:$DT$9102,$Q2780,$AD$3)&amp;""))</f>
        <v/>
      </c>
    </row>
    <row r="2781" spans="16:18" x14ac:dyDescent="0.3">
      <c r="P2781" s="22"/>
      <c r="Q2781">
        <v>2777</v>
      </c>
      <c r="R2781" t="str">
        <f>IF($C$3="Live Paste",IF($P2781="","",$P2781&amp;""),IF($AD$3="","",INDEX('Extraction History'!$A$3:$DT$9102,$Q2781,$AD$3)&amp;""))</f>
        <v/>
      </c>
    </row>
    <row r="2782" spans="16:18" x14ac:dyDescent="0.3">
      <c r="P2782" s="22"/>
      <c r="Q2782">
        <v>2778</v>
      </c>
      <c r="R2782" t="str">
        <f>IF($C$3="Live Paste",IF($P2782="","",$P2782&amp;""),IF($AD$3="","",INDEX('Extraction History'!$A$3:$DT$9102,$Q2782,$AD$3)&amp;""))</f>
        <v/>
      </c>
    </row>
    <row r="2783" spans="16:18" x14ac:dyDescent="0.3">
      <c r="P2783" s="22"/>
      <c r="Q2783">
        <v>2779</v>
      </c>
      <c r="R2783" t="str">
        <f>IF($C$3="Live Paste",IF($P2783="","",$P2783&amp;""),IF($AD$3="","",INDEX('Extraction History'!$A$3:$DT$9102,$Q2783,$AD$3)&amp;""))</f>
        <v/>
      </c>
    </row>
    <row r="2784" spans="16:18" x14ac:dyDescent="0.3">
      <c r="P2784" s="22"/>
      <c r="Q2784">
        <v>2780</v>
      </c>
      <c r="R2784" t="str">
        <f>IF($C$3="Live Paste",IF($P2784="","",$P2784&amp;""),IF($AD$3="","",INDEX('Extraction History'!$A$3:$DT$9102,$Q2784,$AD$3)&amp;""))</f>
        <v/>
      </c>
    </row>
    <row r="2785" spans="16:18" x14ac:dyDescent="0.3">
      <c r="P2785" s="22"/>
      <c r="Q2785">
        <v>2781</v>
      </c>
      <c r="R2785" t="str">
        <f>IF($C$3="Live Paste",IF($P2785="","",$P2785&amp;""),IF($AD$3="","",INDEX('Extraction History'!$A$3:$DT$9102,$Q2785,$AD$3)&amp;""))</f>
        <v/>
      </c>
    </row>
    <row r="2786" spans="16:18" x14ac:dyDescent="0.3">
      <c r="P2786" s="22"/>
      <c r="Q2786">
        <v>2782</v>
      </c>
      <c r="R2786" t="str">
        <f>IF($C$3="Live Paste",IF($P2786="","",$P2786&amp;""),IF($AD$3="","",INDEX('Extraction History'!$A$3:$DT$9102,$Q2786,$AD$3)&amp;""))</f>
        <v/>
      </c>
    </row>
    <row r="2787" spans="16:18" x14ac:dyDescent="0.3">
      <c r="P2787" s="22"/>
      <c r="Q2787">
        <v>2783</v>
      </c>
      <c r="R2787" t="str">
        <f>IF($C$3="Live Paste",IF($P2787="","",$P2787&amp;""),IF($AD$3="","",INDEX('Extraction History'!$A$3:$DT$9102,$Q2787,$AD$3)&amp;""))</f>
        <v/>
      </c>
    </row>
    <row r="2788" spans="16:18" x14ac:dyDescent="0.3">
      <c r="P2788" s="22"/>
      <c r="Q2788">
        <v>2784</v>
      </c>
      <c r="R2788" t="str">
        <f>IF($C$3="Live Paste",IF($P2788="","",$P2788&amp;""),IF($AD$3="","",INDEX('Extraction History'!$A$3:$DT$9102,$Q2788,$AD$3)&amp;""))</f>
        <v/>
      </c>
    </row>
    <row r="2789" spans="16:18" x14ac:dyDescent="0.3">
      <c r="P2789" s="22"/>
      <c r="Q2789">
        <v>2785</v>
      </c>
      <c r="R2789" t="str">
        <f>IF($C$3="Live Paste",IF($P2789="","",$P2789&amp;""),IF($AD$3="","",INDEX('Extraction History'!$A$3:$DT$9102,$Q2789,$AD$3)&amp;""))</f>
        <v/>
      </c>
    </row>
    <row r="2790" spans="16:18" x14ac:dyDescent="0.3">
      <c r="P2790" s="22"/>
      <c r="Q2790">
        <v>2786</v>
      </c>
      <c r="R2790" t="str">
        <f>IF($C$3="Live Paste",IF($P2790="","",$P2790&amp;""),IF($AD$3="","",INDEX('Extraction History'!$A$3:$DT$9102,$Q2790,$AD$3)&amp;""))</f>
        <v/>
      </c>
    </row>
    <row r="2791" spans="16:18" x14ac:dyDescent="0.3">
      <c r="P2791" s="22"/>
      <c r="Q2791">
        <v>2787</v>
      </c>
      <c r="R2791" t="str">
        <f>IF($C$3="Live Paste",IF($P2791="","",$P2791&amp;""),IF($AD$3="","",INDEX('Extraction History'!$A$3:$DT$9102,$Q2791,$AD$3)&amp;""))</f>
        <v/>
      </c>
    </row>
    <row r="2792" spans="16:18" x14ac:dyDescent="0.3">
      <c r="P2792" s="22"/>
      <c r="Q2792">
        <v>2788</v>
      </c>
      <c r="R2792" t="str">
        <f>IF($C$3="Live Paste",IF($P2792="","",$P2792&amp;""),IF($AD$3="","",INDEX('Extraction History'!$A$3:$DT$9102,$Q2792,$AD$3)&amp;""))</f>
        <v/>
      </c>
    </row>
    <row r="2793" spans="16:18" x14ac:dyDescent="0.3">
      <c r="P2793" s="22"/>
      <c r="Q2793">
        <v>2789</v>
      </c>
      <c r="R2793" t="str">
        <f>IF($C$3="Live Paste",IF($P2793="","",$P2793&amp;""),IF($AD$3="","",INDEX('Extraction History'!$A$3:$DT$9102,$Q2793,$AD$3)&amp;""))</f>
        <v/>
      </c>
    </row>
    <row r="2794" spans="16:18" x14ac:dyDescent="0.3">
      <c r="P2794" s="22"/>
      <c r="Q2794">
        <v>2790</v>
      </c>
      <c r="R2794" t="str">
        <f>IF($C$3="Live Paste",IF($P2794="","",$P2794&amp;""),IF($AD$3="","",INDEX('Extraction History'!$A$3:$DT$9102,$Q2794,$AD$3)&amp;""))</f>
        <v/>
      </c>
    </row>
    <row r="2795" spans="16:18" x14ac:dyDescent="0.3">
      <c r="P2795" s="22"/>
      <c r="Q2795">
        <v>2791</v>
      </c>
      <c r="R2795" t="str">
        <f>IF($C$3="Live Paste",IF($P2795="","",$P2795&amp;""),IF($AD$3="","",INDEX('Extraction History'!$A$3:$DT$9102,$Q2795,$AD$3)&amp;""))</f>
        <v/>
      </c>
    </row>
    <row r="2796" spans="16:18" x14ac:dyDescent="0.3">
      <c r="P2796" s="22"/>
      <c r="Q2796">
        <v>2792</v>
      </c>
      <c r="R2796" t="str">
        <f>IF($C$3="Live Paste",IF($P2796="","",$P2796&amp;""),IF($AD$3="","",INDEX('Extraction History'!$A$3:$DT$9102,$Q2796,$AD$3)&amp;""))</f>
        <v/>
      </c>
    </row>
    <row r="2797" spans="16:18" x14ac:dyDescent="0.3">
      <c r="P2797" s="22"/>
      <c r="Q2797">
        <v>2793</v>
      </c>
      <c r="R2797" t="str">
        <f>IF($C$3="Live Paste",IF($P2797="","",$P2797&amp;""),IF($AD$3="","",INDEX('Extraction History'!$A$3:$DT$9102,$Q2797,$AD$3)&amp;""))</f>
        <v/>
      </c>
    </row>
    <row r="2798" spans="16:18" x14ac:dyDescent="0.3">
      <c r="P2798" s="22"/>
      <c r="Q2798">
        <v>2794</v>
      </c>
      <c r="R2798" t="str">
        <f>IF($C$3="Live Paste",IF($P2798="","",$P2798&amp;""),IF($AD$3="","",INDEX('Extraction History'!$A$3:$DT$9102,$Q2798,$AD$3)&amp;""))</f>
        <v/>
      </c>
    </row>
    <row r="2799" spans="16:18" x14ac:dyDescent="0.3">
      <c r="P2799" s="22"/>
      <c r="Q2799">
        <v>2795</v>
      </c>
      <c r="R2799" t="str">
        <f>IF($C$3="Live Paste",IF($P2799="","",$P2799&amp;""),IF($AD$3="","",INDEX('Extraction History'!$A$3:$DT$9102,$Q2799,$AD$3)&amp;""))</f>
        <v/>
      </c>
    </row>
    <row r="2800" spans="16:18" x14ac:dyDescent="0.3">
      <c r="P2800" s="22"/>
      <c r="Q2800">
        <v>2796</v>
      </c>
      <c r="R2800" t="str">
        <f>IF($C$3="Live Paste",IF($P2800="","",$P2800&amp;""),IF($AD$3="","",INDEX('Extraction History'!$A$3:$DT$9102,$Q2800,$AD$3)&amp;""))</f>
        <v/>
      </c>
    </row>
    <row r="2801" spans="16:18" x14ac:dyDescent="0.3">
      <c r="P2801" s="22"/>
      <c r="Q2801">
        <v>2797</v>
      </c>
      <c r="R2801" t="str">
        <f>IF($C$3="Live Paste",IF($P2801="","",$P2801&amp;""),IF($AD$3="","",INDEX('Extraction History'!$A$3:$DT$9102,$Q2801,$AD$3)&amp;""))</f>
        <v/>
      </c>
    </row>
    <row r="2802" spans="16:18" x14ac:dyDescent="0.3">
      <c r="P2802" s="22"/>
      <c r="Q2802">
        <v>2798</v>
      </c>
      <c r="R2802" t="str">
        <f>IF($C$3="Live Paste",IF($P2802="","",$P2802&amp;""),IF($AD$3="","",INDEX('Extraction History'!$A$3:$DT$9102,$Q2802,$AD$3)&amp;""))</f>
        <v/>
      </c>
    </row>
    <row r="2803" spans="16:18" x14ac:dyDescent="0.3">
      <c r="P2803" s="22"/>
      <c r="Q2803">
        <v>2799</v>
      </c>
      <c r="R2803" t="str">
        <f>IF($C$3="Live Paste",IF($P2803="","",$P2803&amp;""),IF($AD$3="","",INDEX('Extraction History'!$A$3:$DT$9102,$Q2803,$AD$3)&amp;""))</f>
        <v/>
      </c>
    </row>
    <row r="2804" spans="16:18" x14ac:dyDescent="0.3">
      <c r="P2804" s="22"/>
      <c r="Q2804">
        <v>2800</v>
      </c>
      <c r="R2804" t="str">
        <f>IF($C$3="Live Paste",IF($P2804="","",$P2804&amp;""),IF($AD$3="","",INDEX('Extraction History'!$A$3:$DT$9102,$Q2804,$AD$3)&amp;""))</f>
        <v/>
      </c>
    </row>
    <row r="2805" spans="16:18" x14ac:dyDescent="0.3">
      <c r="P2805" s="22"/>
      <c r="Q2805">
        <v>2801</v>
      </c>
      <c r="R2805" t="str">
        <f>IF($C$3="Live Paste",IF($P2805="","",$P2805&amp;""),IF($AD$3="","",INDEX('Extraction History'!$A$3:$DT$9102,$Q2805,$AD$3)&amp;""))</f>
        <v/>
      </c>
    </row>
    <row r="2806" spans="16:18" x14ac:dyDescent="0.3">
      <c r="P2806" s="22"/>
      <c r="Q2806">
        <v>2802</v>
      </c>
      <c r="R2806" t="str">
        <f>IF($C$3="Live Paste",IF($P2806="","",$P2806&amp;""),IF($AD$3="","",INDEX('Extraction History'!$A$3:$DT$9102,$Q2806,$AD$3)&amp;""))</f>
        <v/>
      </c>
    </row>
    <row r="2807" spans="16:18" x14ac:dyDescent="0.3">
      <c r="P2807" s="22"/>
      <c r="Q2807">
        <v>2803</v>
      </c>
      <c r="R2807" t="str">
        <f>IF($C$3="Live Paste",IF($P2807="","",$P2807&amp;""),IF($AD$3="","",INDEX('Extraction History'!$A$3:$DT$9102,$Q2807,$AD$3)&amp;""))</f>
        <v/>
      </c>
    </row>
    <row r="2808" spans="16:18" x14ac:dyDescent="0.3">
      <c r="P2808" s="22"/>
      <c r="Q2808">
        <v>2804</v>
      </c>
      <c r="R2808" t="str">
        <f>IF($C$3="Live Paste",IF($P2808="","",$P2808&amp;""),IF($AD$3="","",INDEX('Extraction History'!$A$3:$DT$9102,$Q2808,$AD$3)&amp;""))</f>
        <v/>
      </c>
    </row>
    <row r="2809" spans="16:18" x14ac:dyDescent="0.3">
      <c r="P2809" s="22"/>
      <c r="Q2809">
        <v>2805</v>
      </c>
      <c r="R2809" t="str">
        <f>IF($C$3="Live Paste",IF($P2809="","",$P2809&amp;""),IF($AD$3="","",INDEX('Extraction History'!$A$3:$DT$9102,$Q2809,$AD$3)&amp;""))</f>
        <v/>
      </c>
    </row>
    <row r="2810" spans="16:18" x14ac:dyDescent="0.3">
      <c r="P2810" s="22"/>
      <c r="Q2810">
        <v>2806</v>
      </c>
      <c r="R2810" t="str">
        <f>IF($C$3="Live Paste",IF($P2810="","",$P2810&amp;""),IF($AD$3="","",INDEX('Extraction History'!$A$3:$DT$9102,$Q2810,$AD$3)&amp;""))</f>
        <v/>
      </c>
    </row>
    <row r="2811" spans="16:18" x14ac:dyDescent="0.3">
      <c r="P2811" s="22"/>
      <c r="Q2811">
        <v>2807</v>
      </c>
      <c r="R2811" t="str">
        <f>IF($C$3="Live Paste",IF($P2811="","",$P2811&amp;""),IF($AD$3="","",INDEX('Extraction History'!$A$3:$DT$9102,$Q2811,$AD$3)&amp;""))</f>
        <v/>
      </c>
    </row>
    <row r="2812" spans="16:18" x14ac:dyDescent="0.3">
      <c r="P2812" s="22"/>
      <c r="Q2812">
        <v>2808</v>
      </c>
      <c r="R2812" t="str">
        <f>IF($C$3="Live Paste",IF($P2812="","",$P2812&amp;""),IF($AD$3="","",INDEX('Extraction History'!$A$3:$DT$9102,$Q2812,$AD$3)&amp;""))</f>
        <v/>
      </c>
    </row>
    <row r="2813" spans="16:18" x14ac:dyDescent="0.3">
      <c r="P2813" s="22"/>
      <c r="Q2813">
        <v>2809</v>
      </c>
      <c r="R2813" t="str">
        <f>IF($C$3="Live Paste",IF($P2813="","",$P2813&amp;""),IF($AD$3="","",INDEX('Extraction History'!$A$3:$DT$9102,$Q2813,$AD$3)&amp;""))</f>
        <v/>
      </c>
    </row>
    <row r="2814" spans="16:18" x14ac:dyDescent="0.3">
      <c r="P2814" s="22"/>
      <c r="Q2814">
        <v>2810</v>
      </c>
      <c r="R2814" t="str">
        <f>IF($C$3="Live Paste",IF($P2814="","",$P2814&amp;""),IF($AD$3="","",INDEX('Extraction History'!$A$3:$DT$9102,$Q2814,$AD$3)&amp;""))</f>
        <v/>
      </c>
    </row>
    <row r="2815" spans="16:18" x14ac:dyDescent="0.3">
      <c r="P2815" s="22"/>
      <c r="Q2815">
        <v>2811</v>
      </c>
      <c r="R2815" t="str">
        <f>IF($C$3="Live Paste",IF($P2815="","",$P2815&amp;""),IF($AD$3="","",INDEX('Extraction History'!$A$3:$DT$9102,$Q2815,$AD$3)&amp;""))</f>
        <v/>
      </c>
    </row>
    <row r="2816" spans="16:18" x14ac:dyDescent="0.3">
      <c r="P2816" s="22"/>
      <c r="Q2816">
        <v>2812</v>
      </c>
      <c r="R2816" t="str">
        <f>IF($C$3="Live Paste",IF($P2816="","",$P2816&amp;""),IF($AD$3="","",INDEX('Extraction History'!$A$3:$DT$9102,$Q2816,$AD$3)&amp;""))</f>
        <v/>
      </c>
    </row>
    <row r="2817" spans="16:18" x14ac:dyDescent="0.3">
      <c r="P2817" s="22"/>
      <c r="Q2817">
        <v>2813</v>
      </c>
      <c r="R2817" t="str">
        <f>IF($C$3="Live Paste",IF($P2817="","",$P2817&amp;""),IF($AD$3="","",INDEX('Extraction History'!$A$3:$DT$9102,$Q2817,$AD$3)&amp;""))</f>
        <v/>
      </c>
    </row>
    <row r="2818" spans="16:18" x14ac:dyDescent="0.3">
      <c r="P2818" s="22"/>
      <c r="Q2818">
        <v>2814</v>
      </c>
      <c r="R2818" t="str">
        <f>IF($C$3="Live Paste",IF($P2818="","",$P2818&amp;""),IF($AD$3="","",INDEX('Extraction History'!$A$3:$DT$9102,$Q2818,$AD$3)&amp;""))</f>
        <v/>
      </c>
    </row>
    <row r="2819" spans="16:18" x14ac:dyDescent="0.3">
      <c r="P2819" s="22"/>
      <c r="Q2819">
        <v>2815</v>
      </c>
      <c r="R2819" t="str">
        <f>IF($C$3="Live Paste",IF($P2819="","",$P2819&amp;""),IF($AD$3="","",INDEX('Extraction History'!$A$3:$DT$9102,$Q2819,$AD$3)&amp;""))</f>
        <v/>
      </c>
    </row>
    <row r="2820" spans="16:18" x14ac:dyDescent="0.3">
      <c r="P2820" s="22"/>
      <c r="Q2820">
        <v>2816</v>
      </c>
      <c r="R2820" t="str">
        <f>IF($C$3="Live Paste",IF($P2820="","",$P2820&amp;""),IF($AD$3="","",INDEX('Extraction History'!$A$3:$DT$9102,$Q2820,$AD$3)&amp;""))</f>
        <v/>
      </c>
    </row>
    <row r="2821" spans="16:18" x14ac:dyDescent="0.3">
      <c r="P2821" s="22"/>
      <c r="Q2821">
        <v>2817</v>
      </c>
      <c r="R2821" t="str">
        <f>IF($C$3="Live Paste",IF($P2821="","",$P2821&amp;""),IF($AD$3="","",INDEX('Extraction History'!$A$3:$DT$9102,$Q2821,$AD$3)&amp;""))</f>
        <v/>
      </c>
    </row>
    <row r="2822" spans="16:18" x14ac:dyDescent="0.3">
      <c r="P2822" s="22"/>
      <c r="Q2822">
        <v>2818</v>
      </c>
      <c r="R2822" t="str">
        <f>IF($C$3="Live Paste",IF($P2822="","",$P2822&amp;""),IF($AD$3="","",INDEX('Extraction History'!$A$3:$DT$9102,$Q2822,$AD$3)&amp;""))</f>
        <v/>
      </c>
    </row>
    <row r="2823" spans="16:18" x14ac:dyDescent="0.3">
      <c r="P2823" s="22"/>
      <c r="Q2823">
        <v>2819</v>
      </c>
      <c r="R2823" t="str">
        <f>IF($C$3="Live Paste",IF($P2823="","",$P2823&amp;""),IF($AD$3="","",INDEX('Extraction History'!$A$3:$DT$9102,$Q2823,$AD$3)&amp;""))</f>
        <v/>
      </c>
    </row>
    <row r="2824" spans="16:18" x14ac:dyDescent="0.3">
      <c r="P2824" s="22"/>
      <c r="Q2824">
        <v>2820</v>
      </c>
      <c r="R2824" t="str">
        <f>IF($C$3="Live Paste",IF($P2824="","",$P2824&amp;""),IF($AD$3="","",INDEX('Extraction History'!$A$3:$DT$9102,$Q2824,$AD$3)&amp;""))</f>
        <v/>
      </c>
    </row>
    <row r="2825" spans="16:18" x14ac:dyDescent="0.3">
      <c r="P2825" s="22"/>
      <c r="Q2825">
        <v>2821</v>
      </c>
      <c r="R2825" t="str">
        <f>IF($C$3="Live Paste",IF($P2825="","",$P2825&amp;""),IF($AD$3="","",INDEX('Extraction History'!$A$3:$DT$9102,$Q2825,$AD$3)&amp;""))</f>
        <v/>
      </c>
    </row>
    <row r="2826" spans="16:18" x14ac:dyDescent="0.3">
      <c r="P2826" s="22"/>
      <c r="Q2826">
        <v>2822</v>
      </c>
      <c r="R2826" t="str">
        <f>IF($C$3="Live Paste",IF($P2826="","",$P2826&amp;""),IF($AD$3="","",INDEX('Extraction History'!$A$3:$DT$9102,$Q2826,$AD$3)&amp;""))</f>
        <v/>
      </c>
    </row>
    <row r="2827" spans="16:18" x14ac:dyDescent="0.3">
      <c r="P2827" s="22"/>
      <c r="Q2827">
        <v>2823</v>
      </c>
      <c r="R2827" t="str">
        <f>IF($C$3="Live Paste",IF($P2827="","",$P2827&amp;""),IF($AD$3="","",INDEX('Extraction History'!$A$3:$DT$9102,$Q2827,$AD$3)&amp;""))</f>
        <v/>
      </c>
    </row>
    <row r="2828" spans="16:18" x14ac:dyDescent="0.3">
      <c r="P2828" s="22"/>
      <c r="Q2828">
        <v>2824</v>
      </c>
      <c r="R2828" t="str">
        <f>IF($C$3="Live Paste",IF($P2828="","",$P2828&amp;""),IF($AD$3="","",INDEX('Extraction History'!$A$3:$DT$9102,$Q2828,$AD$3)&amp;""))</f>
        <v/>
      </c>
    </row>
    <row r="2829" spans="16:18" x14ac:dyDescent="0.3">
      <c r="P2829" s="22"/>
      <c r="Q2829">
        <v>2825</v>
      </c>
      <c r="R2829" t="str">
        <f>IF($C$3="Live Paste",IF($P2829="","",$P2829&amp;""),IF($AD$3="","",INDEX('Extraction History'!$A$3:$DT$9102,$Q2829,$AD$3)&amp;""))</f>
        <v/>
      </c>
    </row>
    <row r="2830" spans="16:18" x14ac:dyDescent="0.3">
      <c r="P2830" s="22"/>
      <c r="Q2830">
        <v>2826</v>
      </c>
      <c r="R2830" t="str">
        <f>IF($C$3="Live Paste",IF($P2830="","",$P2830&amp;""),IF($AD$3="","",INDEX('Extraction History'!$A$3:$DT$9102,$Q2830,$AD$3)&amp;""))</f>
        <v/>
      </c>
    </row>
    <row r="2831" spans="16:18" x14ac:dyDescent="0.3">
      <c r="P2831" s="22"/>
      <c r="Q2831">
        <v>2827</v>
      </c>
      <c r="R2831" t="str">
        <f>IF($C$3="Live Paste",IF($P2831="","",$P2831&amp;""),IF($AD$3="","",INDEX('Extraction History'!$A$3:$DT$9102,$Q2831,$AD$3)&amp;""))</f>
        <v/>
      </c>
    </row>
    <row r="2832" spans="16:18" x14ac:dyDescent="0.3">
      <c r="P2832" s="22"/>
      <c r="Q2832">
        <v>2828</v>
      </c>
      <c r="R2832" t="str">
        <f>IF($C$3="Live Paste",IF($P2832="","",$P2832&amp;""),IF($AD$3="","",INDEX('Extraction History'!$A$3:$DT$9102,$Q2832,$AD$3)&amp;""))</f>
        <v/>
      </c>
    </row>
    <row r="2833" spans="16:18" x14ac:dyDescent="0.3">
      <c r="P2833" s="22"/>
      <c r="Q2833">
        <v>2829</v>
      </c>
      <c r="R2833" t="str">
        <f>IF($C$3="Live Paste",IF($P2833="","",$P2833&amp;""),IF($AD$3="","",INDEX('Extraction History'!$A$3:$DT$9102,$Q2833,$AD$3)&amp;""))</f>
        <v/>
      </c>
    </row>
    <row r="2834" spans="16:18" x14ac:dyDescent="0.3">
      <c r="P2834" s="22"/>
      <c r="Q2834">
        <v>2830</v>
      </c>
      <c r="R2834" t="str">
        <f>IF($C$3="Live Paste",IF($P2834="","",$P2834&amp;""),IF($AD$3="","",INDEX('Extraction History'!$A$3:$DT$9102,$Q2834,$AD$3)&amp;""))</f>
        <v/>
      </c>
    </row>
    <row r="2835" spans="16:18" x14ac:dyDescent="0.3">
      <c r="P2835" s="22"/>
      <c r="Q2835">
        <v>2831</v>
      </c>
      <c r="R2835" t="str">
        <f>IF($C$3="Live Paste",IF($P2835="","",$P2835&amp;""),IF($AD$3="","",INDEX('Extraction History'!$A$3:$DT$9102,$Q2835,$AD$3)&amp;""))</f>
        <v/>
      </c>
    </row>
    <row r="2836" spans="16:18" x14ac:dyDescent="0.3">
      <c r="P2836" s="22"/>
      <c r="Q2836">
        <v>2832</v>
      </c>
      <c r="R2836" t="str">
        <f>IF($C$3="Live Paste",IF($P2836="","",$P2836&amp;""),IF($AD$3="","",INDEX('Extraction History'!$A$3:$DT$9102,$Q2836,$AD$3)&amp;""))</f>
        <v/>
      </c>
    </row>
    <row r="2837" spans="16:18" x14ac:dyDescent="0.3">
      <c r="P2837" s="22"/>
      <c r="Q2837">
        <v>2833</v>
      </c>
      <c r="R2837" t="str">
        <f>IF($C$3="Live Paste",IF($P2837="","",$P2837&amp;""),IF($AD$3="","",INDEX('Extraction History'!$A$3:$DT$9102,$Q2837,$AD$3)&amp;""))</f>
        <v/>
      </c>
    </row>
    <row r="2838" spans="16:18" x14ac:dyDescent="0.3">
      <c r="P2838" s="22"/>
      <c r="Q2838">
        <v>2834</v>
      </c>
      <c r="R2838" t="str">
        <f>IF($C$3="Live Paste",IF($P2838="","",$P2838&amp;""),IF($AD$3="","",INDEX('Extraction History'!$A$3:$DT$9102,$Q2838,$AD$3)&amp;""))</f>
        <v/>
      </c>
    </row>
    <row r="2839" spans="16:18" x14ac:dyDescent="0.3">
      <c r="P2839" s="22"/>
      <c r="Q2839">
        <v>2835</v>
      </c>
      <c r="R2839" t="str">
        <f>IF($C$3="Live Paste",IF($P2839="","",$P2839&amp;""),IF($AD$3="","",INDEX('Extraction History'!$A$3:$DT$9102,$Q2839,$AD$3)&amp;""))</f>
        <v/>
      </c>
    </row>
    <row r="2840" spans="16:18" x14ac:dyDescent="0.3">
      <c r="P2840" s="22"/>
      <c r="Q2840">
        <v>2836</v>
      </c>
      <c r="R2840" t="str">
        <f>IF($C$3="Live Paste",IF($P2840="","",$P2840&amp;""),IF($AD$3="","",INDEX('Extraction History'!$A$3:$DT$9102,$Q2840,$AD$3)&amp;""))</f>
        <v/>
      </c>
    </row>
    <row r="2841" spans="16:18" x14ac:dyDescent="0.3">
      <c r="P2841" s="22"/>
      <c r="Q2841">
        <v>2837</v>
      </c>
      <c r="R2841" t="str">
        <f>IF($C$3="Live Paste",IF($P2841="","",$P2841&amp;""),IF($AD$3="","",INDEX('Extraction History'!$A$3:$DT$9102,$Q2841,$AD$3)&amp;""))</f>
        <v/>
      </c>
    </row>
    <row r="2842" spans="16:18" x14ac:dyDescent="0.3">
      <c r="P2842" s="22"/>
      <c r="Q2842">
        <v>2838</v>
      </c>
      <c r="R2842" t="str">
        <f>IF($C$3="Live Paste",IF($P2842="","",$P2842&amp;""),IF($AD$3="","",INDEX('Extraction History'!$A$3:$DT$9102,$Q2842,$AD$3)&amp;""))</f>
        <v/>
      </c>
    </row>
    <row r="2843" spans="16:18" x14ac:dyDescent="0.3">
      <c r="P2843" s="22"/>
      <c r="Q2843">
        <v>2839</v>
      </c>
      <c r="R2843" t="str">
        <f>IF($C$3="Live Paste",IF($P2843="","",$P2843&amp;""),IF($AD$3="","",INDEX('Extraction History'!$A$3:$DT$9102,$Q2843,$AD$3)&amp;""))</f>
        <v/>
      </c>
    </row>
    <row r="2844" spans="16:18" x14ac:dyDescent="0.3">
      <c r="P2844" s="22"/>
      <c r="Q2844">
        <v>2840</v>
      </c>
      <c r="R2844" t="str">
        <f>IF($C$3="Live Paste",IF($P2844="","",$P2844&amp;""),IF($AD$3="","",INDEX('Extraction History'!$A$3:$DT$9102,$Q2844,$AD$3)&amp;""))</f>
        <v/>
      </c>
    </row>
    <row r="2845" spans="16:18" x14ac:dyDescent="0.3">
      <c r="P2845" s="22"/>
      <c r="Q2845">
        <v>2841</v>
      </c>
      <c r="R2845" t="str">
        <f>IF($C$3="Live Paste",IF($P2845="","",$P2845&amp;""),IF($AD$3="","",INDEX('Extraction History'!$A$3:$DT$9102,$Q2845,$AD$3)&amp;""))</f>
        <v/>
      </c>
    </row>
    <row r="2846" spans="16:18" x14ac:dyDescent="0.3">
      <c r="P2846" s="22"/>
      <c r="Q2846">
        <v>2842</v>
      </c>
      <c r="R2846" t="str">
        <f>IF($C$3="Live Paste",IF($P2846="","",$P2846&amp;""),IF($AD$3="","",INDEX('Extraction History'!$A$3:$DT$9102,$Q2846,$AD$3)&amp;""))</f>
        <v/>
      </c>
    </row>
    <row r="2847" spans="16:18" x14ac:dyDescent="0.3">
      <c r="P2847" s="22"/>
      <c r="Q2847">
        <v>2843</v>
      </c>
      <c r="R2847" t="str">
        <f>IF($C$3="Live Paste",IF($P2847="","",$P2847&amp;""),IF($AD$3="","",INDEX('Extraction History'!$A$3:$DT$9102,$Q2847,$AD$3)&amp;""))</f>
        <v/>
      </c>
    </row>
    <row r="2848" spans="16:18" x14ac:dyDescent="0.3">
      <c r="P2848" s="22"/>
      <c r="Q2848">
        <v>2844</v>
      </c>
      <c r="R2848" t="str">
        <f>IF($C$3="Live Paste",IF($P2848="","",$P2848&amp;""),IF($AD$3="","",INDEX('Extraction History'!$A$3:$DT$9102,$Q2848,$AD$3)&amp;""))</f>
        <v/>
      </c>
    </row>
    <row r="2849" spans="16:18" x14ac:dyDescent="0.3">
      <c r="P2849" s="22"/>
      <c r="Q2849">
        <v>2845</v>
      </c>
      <c r="R2849" t="str">
        <f>IF($C$3="Live Paste",IF($P2849="","",$P2849&amp;""),IF($AD$3="","",INDEX('Extraction History'!$A$3:$DT$9102,$Q2849,$AD$3)&amp;""))</f>
        <v/>
      </c>
    </row>
    <row r="2850" spans="16:18" x14ac:dyDescent="0.3">
      <c r="P2850" s="22"/>
      <c r="Q2850">
        <v>2846</v>
      </c>
      <c r="R2850" t="str">
        <f>IF($C$3="Live Paste",IF($P2850="","",$P2850&amp;""),IF($AD$3="","",INDEX('Extraction History'!$A$3:$DT$9102,$Q2850,$AD$3)&amp;""))</f>
        <v/>
      </c>
    </row>
    <row r="2851" spans="16:18" x14ac:dyDescent="0.3">
      <c r="P2851" s="22"/>
      <c r="Q2851">
        <v>2847</v>
      </c>
      <c r="R2851" t="str">
        <f>IF($C$3="Live Paste",IF($P2851="","",$P2851&amp;""),IF($AD$3="","",INDEX('Extraction History'!$A$3:$DT$9102,$Q2851,$AD$3)&amp;""))</f>
        <v/>
      </c>
    </row>
    <row r="2852" spans="16:18" x14ac:dyDescent="0.3">
      <c r="P2852" s="22"/>
      <c r="Q2852">
        <v>2848</v>
      </c>
      <c r="R2852" t="str">
        <f>IF($C$3="Live Paste",IF($P2852="","",$P2852&amp;""),IF($AD$3="","",INDEX('Extraction History'!$A$3:$DT$9102,$Q2852,$AD$3)&amp;""))</f>
        <v/>
      </c>
    </row>
    <row r="2853" spans="16:18" x14ac:dyDescent="0.3">
      <c r="P2853" s="22"/>
      <c r="Q2853">
        <v>2849</v>
      </c>
      <c r="R2853" t="str">
        <f>IF($C$3="Live Paste",IF($P2853="","",$P2853&amp;""),IF($AD$3="","",INDEX('Extraction History'!$A$3:$DT$9102,$Q2853,$AD$3)&amp;""))</f>
        <v/>
      </c>
    </row>
    <row r="2854" spans="16:18" x14ac:dyDescent="0.3">
      <c r="P2854" s="22"/>
      <c r="Q2854">
        <v>2850</v>
      </c>
      <c r="R2854" t="str">
        <f>IF($C$3="Live Paste",IF($P2854="","",$P2854&amp;""),IF($AD$3="","",INDEX('Extraction History'!$A$3:$DT$9102,$Q2854,$AD$3)&amp;""))</f>
        <v/>
      </c>
    </row>
    <row r="2855" spans="16:18" x14ac:dyDescent="0.3">
      <c r="P2855" s="22"/>
      <c r="Q2855">
        <v>2851</v>
      </c>
      <c r="R2855" t="str">
        <f>IF($C$3="Live Paste",IF($P2855="","",$P2855&amp;""),IF($AD$3="","",INDEX('Extraction History'!$A$3:$DT$9102,$Q2855,$AD$3)&amp;""))</f>
        <v/>
      </c>
    </row>
    <row r="2856" spans="16:18" x14ac:dyDescent="0.3">
      <c r="P2856" s="22"/>
      <c r="Q2856">
        <v>2852</v>
      </c>
      <c r="R2856" t="str">
        <f>IF($C$3="Live Paste",IF($P2856="","",$P2856&amp;""),IF($AD$3="","",INDEX('Extraction History'!$A$3:$DT$9102,$Q2856,$AD$3)&amp;""))</f>
        <v/>
      </c>
    </row>
    <row r="2857" spans="16:18" x14ac:dyDescent="0.3">
      <c r="P2857" s="22"/>
      <c r="Q2857">
        <v>2853</v>
      </c>
      <c r="R2857" t="str">
        <f>IF($C$3="Live Paste",IF($P2857="","",$P2857&amp;""),IF($AD$3="","",INDEX('Extraction History'!$A$3:$DT$9102,$Q2857,$AD$3)&amp;""))</f>
        <v/>
      </c>
    </row>
    <row r="2858" spans="16:18" x14ac:dyDescent="0.3">
      <c r="P2858" s="22"/>
      <c r="Q2858">
        <v>2854</v>
      </c>
      <c r="R2858" t="str">
        <f>IF($C$3="Live Paste",IF($P2858="","",$P2858&amp;""),IF($AD$3="","",INDEX('Extraction History'!$A$3:$DT$9102,$Q2858,$AD$3)&amp;""))</f>
        <v/>
      </c>
    </row>
    <row r="2859" spans="16:18" x14ac:dyDescent="0.3">
      <c r="P2859" s="22"/>
      <c r="Q2859">
        <v>2855</v>
      </c>
      <c r="R2859" t="str">
        <f>IF($C$3="Live Paste",IF($P2859="","",$P2859&amp;""),IF($AD$3="","",INDEX('Extraction History'!$A$3:$DT$9102,$Q2859,$AD$3)&amp;""))</f>
        <v/>
      </c>
    </row>
    <row r="2860" spans="16:18" x14ac:dyDescent="0.3">
      <c r="P2860" s="22"/>
      <c r="Q2860">
        <v>2856</v>
      </c>
      <c r="R2860" t="str">
        <f>IF($C$3="Live Paste",IF($P2860="","",$P2860&amp;""),IF($AD$3="","",INDEX('Extraction History'!$A$3:$DT$9102,$Q2860,$AD$3)&amp;""))</f>
        <v/>
      </c>
    </row>
    <row r="2861" spans="16:18" x14ac:dyDescent="0.3">
      <c r="P2861" s="22"/>
      <c r="Q2861">
        <v>2857</v>
      </c>
      <c r="R2861" t="str">
        <f>IF($C$3="Live Paste",IF($P2861="","",$P2861&amp;""),IF($AD$3="","",INDEX('Extraction History'!$A$3:$DT$9102,$Q2861,$AD$3)&amp;""))</f>
        <v/>
      </c>
    </row>
    <row r="2862" spans="16:18" x14ac:dyDescent="0.3">
      <c r="P2862" s="22"/>
      <c r="Q2862">
        <v>2858</v>
      </c>
      <c r="R2862" t="str">
        <f>IF($C$3="Live Paste",IF($P2862="","",$P2862&amp;""),IF($AD$3="","",INDEX('Extraction History'!$A$3:$DT$9102,$Q2862,$AD$3)&amp;""))</f>
        <v/>
      </c>
    </row>
    <row r="2863" spans="16:18" x14ac:dyDescent="0.3">
      <c r="P2863" s="22"/>
      <c r="Q2863">
        <v>2859</v>
      </c>
      <c r="R2863" t="str">
        <f>IF($C$3="Live Paste",IF($P2863="","",$P2863&amp;""),IF($AD$3="","",INDEX('Extraction History'!$A$3:$DT$9102,$Q2863,$AD$3)&amp;""))</f>
        <v/>
      </c>
    </row>
    <row r="2864" spans="16:18" x14ac:dyDescent="0.3">
      <c r="P2864" s="22"/>
      <c r="Q2864">
        <v>2860</v>
      </c>
      <c r="R2864" t="str">
        <f>IF($C$3="Live Paste",IF($P2864="","",$P2864&amp;""),IF($AD$3="","",INDEX('Extraction History'!$A$3:$DT$9102,$Q2864,$AD$3)&amp;""))</f>
        <v/>
      </c>
    </row>
    <row r="2865" spans="16:18" x14ac:dyDescent="0.3">
      <c r="P2865" s="22"/>
      <c r="Q2865">
        <v>2861</v>
      </c>
      <c r="R2865" t="str">
        <f>IF($C$3="Live Paste",IF($P2865="","",$P2865&amp;""),IF($AD$3="","",INDEX('Extraction History'!$A$3:$DT$9102,$Q2865,$AD$3)&amp;""))</f>
        <v/>
      </c>
    </row>
    <row r="2866" spans="16:18" x14ac:dyDescent="0.3">
      <c r="P2866" s="22"/>
      <c r="Q2866">
        <v>2862</v>
      </c>
      <c r="R2866" t="str">
        <f>IF($C$3="Live Paste",IF($P2866="","",$P2866&amp;""),IF($AD$3="","",INDEX('Extraction History'!$A$3:$DT$9102,$Q2866,$AD$3)&amp;""))</f>
        <v/>
      </c>
    </row>
    <row r="2867" spans="16:18" x14ac:dyDescent="0.3">
      <c r="P2867" s="22"/>
      <c r="Q2867">
        <v>2863</v>
      </c>
      <c r="R2867" t="str">
        <f>IF($C$3="Live Paste",IF($P2867="","",$P2867&amp;""),IF($AD$3="","",INDEX('Extraction History'!$A$3:$DT$9102,$Q2867,$AD$3)&amp;""))</f>
        <v/>
      </c>
    </row>
    <row r="2868" spans="16:18" x14ac:dyDescent="0.3">
      <c r="P2868" s="22"/>
      <c r="Q2868">
        <v>2864</v>
      </c>
      <c r="R2868" t="str">
        <f>IF($C$3="Live Paste",IF($P2868="","",$P2868&amp;""),IF($AD$3="","",INDEX('Extraction History'!$A$3:$DT$9102,$Q2868,$AD$3)&amp;""))</f>
        <v/>
      </c>
    </row>
    <row r="2869" spans="16:18" x14ac:dyDescent="0.3">
      <c r="P2869" s="22"/>
      <c r="Q2869">
        <v>2865</v>
      </c>
      <c r="R2869" t="str">
        <f>IF($C$3="Live Paste",IF($P2869="","",$P2869&amp;""),IF($AD$3="","",INDEX('Extraction History'!$A$3:$DT$9102,$Q2869,$AD$3)&amp;""))</f>
        <v/>
      </c>
    </row>
    <row r="2870" spans="16:18" x14ac:dyDescent="0.3">
      <c r="P2870" s="22"/>
      <c r="Q2870">
        <v>2866</v>
      </c>
      <c r="R2870" t="str">
        <f>IF($C$3="Live Paste",IF($P2870="","",$P2870&amp;""),IF($AD$3="","",INDEX('Extraction History'!$A$3:$DT$9102,$Q2870,$AD$3)&amp;""))</f>
        <v/>
      </c>
    </row>
    <row r="2871" spans="16:18" x14ac:dyDescent="0.3">
      <c r="P2871" s="22"/>
      <c r="Q2871">
        <v>2867</v>
      </c>
      <c r="R2871" t="str">
        <f>IF($C$3="Live Paste",IF($P2871="","",$P2871&amp;""),IF($AD$3="","",INDEX('Extraction History'!$A$3:$DT$9102,$Q2871,$AD$3)&amp;""))</f>
        <v/>
      </c>
    </row>
    <row r="2872" spans="16:18" x14ac:dyDescent="0.3">
      <c r="P2872" s="22"/>
      <c r="Q2872">
        <v>2868</v>
      </c>
      <c r="R2872" t="str">
        <f>IF($C$3="Live Paste",IF($P2872="","",$P2872&amp;""),IF($AD$3="","",INDEX('Extraction History'!$A$3:$DT$9102,$Q2872,$AD$3)&amp;""))</f>
        <v/>
      </c>
    </row>
    <row r="2873" spans="16:18" x14ac:dyDescent="0.3">
      <c r="P2873" s="22"/>
      <c r="Q2873">
        <v>2869</v>
      </c>
      <c r="R2873" t="str">
        <f>IF($C$3="Live Paste",IF($P2873="","",$P2873&amp;""),IF($AD$3="","",INDEX('Extraction History'!$A$3:$DT$9102,$Q2873,$AD$3)&amp;""))</f>
        <v/>
      </c>
    </row>
    <row r="2874" spans="16:18" x14ac:dyDescent="0.3">
      <c r="P2874" s="22"/>
      <c r="Q2874">
        <v>2870</v>
      </c>
      <c r="R2874" t="str">
        <f>IF($C$3="Live Paste",IF($P2874="","",$P2874&amp;""),IF($AD$3="","",INDEX('Extraction History'!$A$3:$DT$9102,$Q2874,$AD$3)&amp;""))</f>
        <v/>
      </c>
    </row>
    <row r="2875" spans="16:18" x14ac:dyDescent="0.3">
      <c r="P2875" s="22"/>
      <c r="Q2875">
        <v>2871</v>
      </c>
      <c r="R2875" t="str">
        <f>IF($C$3="Live Paste",IF($P2875="","",$P2875&amp;""),IF($AD$3="","",INDEX('Extraction History'!$A$3:$DT$9102,$Q2875,$AD$3)&amp;""))</f>
        <v/>
      </c>
    </row>
    <row r="2876" spans="16:18" x14ac:dyDescent="0.3">
      <c r="P2876" s="22"/>
      <c r="Q2876">
        <v>2872</v>
      </c>
      <c r="R2876" t="str">
        <f>IF($C$3="Live Paste",IF($P2876="","",$P2876&amp;""),IF($AD$3="","",INDEX('Extraction History'!$A$3:$DT$9102,$Q2876,$AD$3)&amp;""))</f>
        <v/>
      </c>
    </row>
    <row r="2877" spans="16:18" x14ac:dyDescent="0.3">
      <c r="P2877" s="22"/>
      <c r="Q2877">
        <v>2873</v>
      </c>
      <c r="R2877" t="str">
        <f>IF($C$3="Live Paste",IF($P2877="","",$P2877&amp;""),IF($AD$3="","",INDEX('Extraction History'!$A$3:$DT$9102,$Q2877,$AD$3)&amp;""))</f>
        <v/>
      </c>
    </row>
    <row r="2878" spans="16:18" x14ac:dyDescent="0.3">
      <c r="P2878" s="22"/>
      <c r="Q2878">
        <v>2874</v>
      </c>
      <c r="R2878" t="str">
        <f>IF($C$3="Live Paste",IF($P2878="","",$P2878&amp;""),IF($AD$3="","",INDEX('Extraction History'!$A$3:$DT$9102,$Q2878,$AD$3)&amp;""))</f>
        <v/>
      </c>
    </row>
    <row r="2879" spans="16:18" x14ac:dyDescent="0.3">
      <c r="P2879" s="22"/>
      <c r="Q2879">
        <v>2875</v>
      </c>
      <c r="R2879" t="str">
        <f>IF($C$3="Live Paste",IF($P2879="","",$P2879&amp;""),IF($AD$3="","",INDEX('Extraction History'!$A$3:$DT$9102,$Q2879,$AD$3)&amp;""))</f>
        <v/>
      </c>
    </row>
    <row r="2880" spans="16:18" x14ac:dyDescent="0.3">
      <c r="P2880" s="22"/>
      <c r="Q2880">
        <v>2876</v>
      </c>
      <c r="R2880" t="str">
        <f>IF($C$3="Live Paste",IF($P2880="","",$P2880&amp;""),IF($AD$3="","",INDEX('Extraction History'!$A$3:$DT$9102,$Q2880,$AD$3)&amp;""))</f>
        <v/>
      </c>
    </row>
    <row r="2881" spans="16:18" x14ac:dyDescent="0.3">
      <c r="P2881" s="22"/>
      <c r="Q2881">
        <v>2877</v>
      </c>
      <c r="R2881" t="str">
        <f>IF($C$3="Live Paste",IF($P2881="","",$P2881&amp;""),IF($AD$3="","",INDEX('Extraction History'!$A$3:$DT$9102,$Q2881,$AD$3)&amp;""))</f>
        <v/>
      </c>
    </row>
    <row r="2882" spans="16:18" x14ac:dyDescent="0.3">
      <c r="P2882" s="22"/>
      <c r="Q2882">
        <v>2878</v>
      </c>
      <c r="R2882" t="str">
        <f>IF($C$3="Live Paste",IF($P2882="","",$P2882&amp;""),IF($AD$3="","",INDEX('Extraction History'!$A$3:$DT$9102,$Q2882,$AD$3)&amp;""))</f>
        <v/>
      </c>
    </row>
    <row r="2883" spans="16:18" x14ac:dyDescent="0.3">
      <c r="P2883" s="22"/>
      <c r="Q2883">
        <v>2879</v>
      </c>
      <c r="R2883" t="str">
        <f>IF($C$3="Live Paste",IF($P2883="","",$P2883&amp;""),IF($AD$3="","",INDEX('Extraction History'!$A$3:$DT$9102,$Q2883,$AD$3)&amp;""))</f>
        <v/>
      </c>
    </row>
    <row r="2884" spans="16:18" x14ac:dyDescent="0.3">
      <c r="P2884" s="22"/>
      <c r="Q2884">
        <v>2880</v>
      </c>
      <c r="R2884" t="str">
        <f>IF($C$3="Live Paste",IF($P2884="","",$P2884&amp;""),IF($AD$3="","",INDEX('Extraction History'!$A$3:$DT$9102,$Q2884,$AD$3)&amp;""))</f>
        <v/>
      </c>
    </row>
    <row r="2885" spans="16:18" x14ac:dyDescent="0.3">
      <c r="P2885" s="22"/>
      <c r="Q2885">
        <v>2881</v>
      </c>
      <c r="R2885" t="str">
        <f>IF($C$3="Live Paste",IF($P2885="","",$P2885&amp;""),IF($AD$3="","",INDEX('Extraction History'!$A$3:$DT$9102,$Q2885,$AD$3)&amp;""))</f>
        <v/>
      </c>
    </row>
    <row r="2886" spans="16:18" x14ac:dyDescent="0.3">
      <c r="P2886" s="22"/>
      <c r="Q2886">
        <v>2882</v>
      </c>
      <c r="R2886" t="str">
        <f>IF($C$3="Live Paste",IF($P2886="","",$P2886&amp;""),IF($AD$3="","",INDEX('Extraction History'!$A$3:$DT$9102,$Q2886,$AD$3)&amp;""))</f>
        <v/>
      </c>
    </row>
    <row r="2887" spans="16:18" x14ac:dyDescent="0.3">
      <c r="P2887" s="22"/>
      <c r="Q2887">
        <v>2883</v>
      </c>
      <c r="R2887" t="str">
        <f>IF($C$3="Live Paste",IF($P2887="","",$P2887&amp;""),IF($AD$3="","",INDEX('Extraction History'!$A$3:$DT$9102,$Q2887,$AD$3)&amp;""))</f>
        <v/>
      </c>
    </row>
    <row r="2888" spans="16:18" x14ac:dyDescent="0.3">
      <c r="P2888" s="22"/>
      <c r="Q2888">
        <v>2884</v>
      </c>
      <c r="R2888" t="str">
        <f>IF($C$3="Live Paste",IF($P2888="","",$P2888&amp;""),IF($AD$3="","",INDEX('Extraction History'!$A$3:$DT$9102,$Q2888,$AD$3)&amp;""))</f>
        <v/>
      </c>
    </row>
    <row r="2889" spans="16:18" x14ac:dyDescent="0.3">
      <c r="P2889" s="22"/>
      <c r="Q2889">
        <v>2885</v>
      </c>
      <c r="R2889" t="str">
        <f>IF($C$3="Live Paste",IF($P2889="","",$P2889&amp;""),IF($AD$3="","",INDEX('Extraction History'!$A$3:$DT$9102,$Q2889,$AD$3)&amp;""))</f>
        <v/>
      </c>
    </row>
    <row r="2890" spans="16:18" x14ac:dyDescent="0.3">
      <c r="P2890" s="22"/>
      <c r="Q2890">
        <v>2886</v>
      </c>
      <c r="R2890" t="str">
        <f>IF($C$3="Live Paste",IF($P2890="","",$P2890&amp;""),IF($AD$3="","",INDEX('Extraction History'!$A$3:$DT$9102,$Q2890,$AD$3)&amp;""))</f>
        <v/>
      </c>
    </row>
    <row r="2891" spans="16:18" x14ac:dyDescent="0.3">
      <c r="P2891" s="22"/>
      <c r="Q2891">
        <v>2887</v>
      </c>
      <c r="R2891" t="str">
        <f>IF($C$3="Live Paste",IF($P2891="","",$P2891&amp;""),IF($AD$3="","",INDEX('Extraction History'!$A$3:$DT$9102,$Q2891,$AD$3)&amp;""))</f>
        <v/>
      </c>
    </row>
    <row r="2892" spans="16:18" x14ac:dyDescent="0.3">
      <c r="P2892" s="22"/>
      <c r="Q2892">
        <v>2888</v>
      </c>
      <c r="R2892" t="str">
        <f>IF($C$3="Live Paste",IF($P2892="","",$P2892&amp;""),IF($AD$3="","",INDEX('Extraction History'!$A$3:$DT$9102,$Q2892,$AD$3)&amp;""))</f>
        <v/>
      </c>
    </row>
    <row r="2893" spans="16:18" x14ac:dyDescent="0.3">
      <c r="P2893" s="22"/>
      <c r="Q2893">
        <v>2889</v>
      </c>
      <c r="R2893" t="str">
        <f>IF($C$3="Live Paste",IF($P2893="","",$P2893&amp;""),IF($AD$3="","",INDEX('Extraction History'!$A$3:$DT$9102,$Q2893,$AD$3)&amp;""))</f>
        <v/>
      </c>
    </row>
    <row r="2894" spans="16:18" x14ac:dyDescent="0.3">
      <c r="P2894" s="22"/>
      <c r="Q2894">
        <v>2890</v>
      </c>
      <c r="R2894" t="str">
        <f>IF($C$3="Live Paste",IF($P2894="","",$P2894&amp;""),IF($AD$3="","",INDEX('Extraction History'!$A$3:$DT$9102,$Q2894,$AD$3)&amp;""))</f>
        <v/>
      </c>
    </row>
    <row r="2895" spans="16:18" x14ac:dyDescent="0.3">
      <c r="P2895" s="22"/>
      <c r="Q2895">
        <v>2891</v>
      </c>
      <c r="R2895" t="str">
        <f>IF($C$3="Live Paste",IF($P2895="","",$P2895&amp;""),IF($AD$3="","",INDEX('Extraction History'!$A$3:$DT$9102,$Q2895,$AD$3)&amp;""))</f>
        <v/>
      </c>
    </row>
    <row r="2896" spans="16:18" x14ac:dyDescent="0.3">
      <c r="P2896" s="22"/>
      <c r="Q2896">
        <v>2892</v>
      </c>
      <c r="R2896" t="str">
        <f>IF($C$3="Live Paste",IF($P2896="","",$P2896&amp;""),IF($AD$3="","",INDEX('Extraction History'!$A$3:$DT$9102,$Q2896,$AD$3)&amp;""))</f>
        <v/>
      </c>
    </row>
    <row r="2897" spans="16:18" x14ac:dyDescent="0.3">
      <c r="P2897" s="22"/>
      <c r="Q2897">
        <v>2893</v>
      </c>
      <c r="R2897" t="str">
        <f>IF($C$3="Live Paste",IF($P2897="","",$P2897&amp;""),IF($AD$3="","",INDEX('Extraction History'!$A$3:$DT$9102,$Q2897,$AD$3)&amp;""))</f>
        <v/>
      </c>
    </row>
    <row r="2898" spans="16:18" x14ac:dyDescent="0.3">
      <c r="P2898" s="22"/>
      <c r="Q2898">
        <v>2894</v>
      </c>
      <c r="R2898" t="str">
        <f>IF($C$3="Live Paste",IF($P2898="","",$P2898&amp;""),IF($AD$3="","",INDEX('Extraction History'!$A$3:$DT$9102,$Q2898,$AD$3)&amp;""))</f>
        <v/>
      </c>
    </row>
    <row r="2899" spans="16:18" x14ac:dyDescent="0.3">
      <c r="P2899" s="22"/>
      <c r="Q2899">
        <v>2895</v>
      </c>
      <c r="R2899" t="str">
        <f>IF($C$3="Live Paste",IF($P2899="","",$P2899&amp;""),IF($AD$3="","",INDEX('Extraction History'!$A$3:$DT$9102,$Q2899,$AD$3)&amp;""))</f>
        <v/>
      </c>
    </row>
    <row r="2900" spans="16:18" x14ac:dyDescent="0.3">
      <c r="P2900" s="22"/>
      <c r="Q2900">
        <v>2896</v>
      </c>
      <c r="R2900" t="str">
        <f>IF($C$3="Live Paste",IF($P2900="","",$P2900&amp;""),IF($AD$3="","",INDEX('Extraction History'!$A$3:$DT$9102,$Q2900,$AD$3)&amp;""))</f>
        <v/>
      </c>
    </row>
    <row r="2901" spans="16:18" x14ac:dyDescent="0.3">
      <c r="P2901" s="22"/>
      <c r="Q2901">
        <v>2897</v>
      </c>
      <c r="R2901" t="str">
        <f>IF($C$3="Live Paste",IF($P2901="","",$P2901&amp;""),IF($AD$3="","",INDEX('Extraction History'!$A$3:$DT$9102,$Q2901,$AD$3)&amp;""))</f>
        <v/>
      </c>
    </row>
    <row r="2902" spans="16:18" x14ac:dyDescent="0.3">
      <c r="P2902" s="22"/>
      <c r="Q2902">
        <v>2898</v>
      </c>
      <c r="R2902" t="str">
        <f>IF($C$3="Live Paste",IF($P2902="","",$P2902&amp;""),IF($AD$3="","",INDEX('Extraction History'!$A$3:$DT$9102,$Q2902,$AD$3)&amp;""))</f>
        <v/>
      </c>
    </row>
    <row r="2903" spans="16:18" x14ac:dyDescent="0.3">
      <c r="P2903" s="22"/>
      <c r="Q2903">
        <v>2899</v>
      </c>
      <c r="R2903" t="str">
        <f>IF($C$3="Live Paste",IF($P2903="","",$P2903&amp;""),IF($AD$3="","",INDEX('Extraction History'!$A$3:$DT$9102,$Q2903,$AD$3)&amp;""))</f>
        <v/>
      </c>
    </row>
    <row r="2904" spans="16:18" x14ac:dyDescent="0.3">
      <c r="P2904" s="22"/>
      <c r="Q2904">
        <v>2900</v>
      </c>
      <c r="R2904" t="str">
        <f>IF($C$3="Live Paste",IF($P2904="","",$P2904&amp;""),IF($AD$3="","",INDEX('Extraction History'!$A$3:$DT$9102,$Q2904,$AD$3)&amp;""))</f>
        <v/>
      </c>
    </row>
    <row r="2905" spans="16:18" x14ac:dyDescent="0.3">
      <c r="P2905" s="22"/>
      <c r="Q2905">
        <v>2901</v>
      </c>
      <c r="R2905" t="str">
        <f>IF($C$3="Live Paste",IF($P2905="","",$P2905&amp;""),IF($AD$3="","",INDEX('Extraction History'!$A$3:$DT$9102,$Q2905,$AD$3)&amp;""))</f>
        <v/>
      </c>
    </row>
    <row r="2906" spans="16:18" x14ac:dyDescent="0.3">
      <c r="P2906" s="22"/>
      <c r="Q2906">
        <v>2902</v>
      </c>
      <c r="R2906" t="str">
        <f>IF($C$3="Live Paste",IF($P2906="","",$P2906&amp;""),IF($AD$3="","",INDEX('Extraction History'!$A$3:$DT$9102,$Q2906,$AD$3)&amp;""))</f>
        <v/>
      </c>
    </row>
    <row r="2907" spans="16:18" x14ac:dyDescent="0.3">
      <c r="P2907" s="22"/>
      <c r="Q2907">
        <v>2903</v>
      </c>
      <c r="R2907" t="str">
        <f>IF($C$3="Live Paste",IF($P2907="","",$P2907&amp;""),IF($AD$3="","",INDEX('Extraction History'!$A$3:$DT$9102,$Q2907,$AD$3)&amp;""))</f>
        <v/>
      </c>
    </row>
    <row r="2908" spans="16:18" x14ac:dyDescent="0.3">
      <c r="P2908" s="22"/>
      <c r="Q2908">
        <v>2904</v>
      </c>
      <c r="R2908" t="str">
        <f>IF($C$3="Live Paste",IF($P2908="","",$P2908&amp;""),IF($AD$3="","",INDEX('Extraction History'!$A$3:$DT$9102,$Q2908,$AD$3)&amp;""))</f>
        <v/>
      </c>
    </row>
    <row r="2909" spans="16:18" x14ac:dyDescent="0.3">
      <c r="P2909" s="22"/>
      <c r="Q2909">
        <v>2905</v>
      </c>
      <c r="R2909" t="str">
        <f>IF($C$3="Live Paste",IF($P2909="","",$P2909&amp;""),IF($AD$3="","",INDEX('Extraction History'!$A$3:$DT$9102,$Q2909,$AD$3)&amp;""))</f>
        <v/>
      </c>
    </row>
    <row r="2910" spans="16:18" x14ac:dyDescent="0.3">
      <c r="P2910" s="22"/>
      <c r="Q2910">
        <v>2906</v>
      </c>
      <c r="R2910" t="str">
        <f>IF($C$3="Live Paste",IF($P2910="","",$P2910&amp;""),IF($AD$3="","",INDEX('Extraction History'!$A$3:$DT$9102,$Q2910,$AD$3)&amp;""))</f>
        <v/>
      </c>
    </row>
    <row r="2911" spans="16:18" x14ac:dyDescent="0.3">
      <c r="P2911" s="22"/>
      <c r="Q2911">
        <v>2907</v>
      </c>
      <c r="R2911" t="str">
        <f>IF($C$3="Live Paste",IF($P2911="","",$P2911&amp;""),IF($AD$3="","",INDEX('Extraction History'!$A$3:$DT$9102,$Q2911,$AD$3)&amp;""))</f>
        <v/>
      </c>
    </row>
    <row r="2912" spans="16:18" x14ac:dyDescent="0.3">
      <c r="P2912" s="22"/>
      <c r="Q2912">
        <v>2908</v>
      </c>
      <c r="R2912" t="str">
        <f>IF($C$3="Live Paste",IF($P2912="","",$P2912&amp;""),IF($AD$3="","",INDEX('Extraction History'!$A$3:$DT$9102,$Q2912,$AD$3)&amp;""))</f>
        <v/>
      </c>
    </row>
    <row r="2913" spans="16:18" x14ac:dyDescent="0.3">
      <c r="P2913" s="22"/>
      <c r="Q2913">
        <v>2909</v>
      </c>
      <c r="R2913" t="str">
        <f>IF($C$3="Live Paste",IF($P2913="","",$P2913&amp;""),IF($AD$3="","",INDEX('Extraction History'!$A$3:$DT$9102,$Q2913,$AD$3)&amp;""))</f>
        <v/>
      </c>
    </row>
    <row r="2914" spans="16:18" x14ac:dyDescent="0.3">
      <c r="P2914" s="22"/>
      <c r="Q2914">
        <v>2910</v>
      </c>
      <c r="R2914" t="str">
        <f>IF($C$3="Live Paste",IF($P2914="","",$P2914&amp;""),IF($AD$3="","",INDEX('Extraction History'!$A$3:$DT$9102,$Q2914,$AD$3)&amp;""))</f>
        <v/>
      </c>
    </row>
    <row r="2915" spans="16:18" x14ac:dyDescent="0.3">
      <c r="P2915" s="22"/>
      <c r="Q2915">
        <v>2911</v>
      </c>
      <c r="R2915" t="str">
        <f>IF($C$3="Live Paste",IF($P2915="","",$P2915&amp;""),IF($AD$3="","",INDEX('Extraction History'!$A$3:$DT$9102,$Q2915,$AD$3)&amp;""))</f>
        <v/>
      </c>
    </row>
    <row r="2916" spans="16:18" x14ac:dyDescent="0.3">
      <c r="P2916" s="22"/>
      <c r="Q2916">
        <v>2912</v>
      </c>
      <c r="R2916" t="str">
        <f>IF($C$3="Live Paste",IF($P2916="","",$P2916&amp;""),IF($AD$3="","",INDEX('Extraction History'!$A$3:$DT$9102,$Q2916,$AD$3)&amp;""))</f>
        <v/>
      </c>
    </row>
    <row r="2917" spans="16:18" x14ac:dyDescent="0.3">
      <c r="P2917" s="22"/>
      <c r="Q2917">
        <v>2913</v>
      </c>
      <c r="R2917" t="str">
        <f>IF($C$3="Live Paste",IF($P2917="","",$P2917&amp;""),IF($AD$3="","",INDEX('Extraction History'!$A$3:$DT$9102,$Q2917,$AD$3)&amp;""))</f>
        <v/>
      </c>
    </row>
    <row r="2918" spans="16:18" x14ac:dyDescent="0.3">
      <c r="P2918" s="22"/>
      <c r="Q2918">
        <v>2914</v>
      </c>
      <c r="R2918" t="str">
        <f>IF($C$3="Live Paste",IF($P2918="","",$P2918&amp;""),IF($AD$3="","",INDEX('Extraction History'!$A$3:$DT$9102,$Q2918,$AD$3)&amp;""))</f>
        <v/>
      </c>
    </row>
    <row r="2919" spans="16:18" x14ac:dyDescent="0.3">
      <c r="P2919" s="22"/>
      <c r="Q2919">
        <v>2915</v>
      </c>
      <c r="R2919" t="str">
        <f>IF($C$3="Live Paste",IF($P2919="","",$P2919&amp;""),IF($AD$3="","",INDEX('Extraction History'!$A$3:$DT$9102,$Q2919,$AD$3)&amp;""))</f>
        <v/>
      </c>
    </row>
    <row r="2920" spans="16:18" x14ac:dyDescent="0.3">
      <c r="P2920" s="22"/>
      <c r="Q2920">
        <v>2916</v>
      </c>
      <c r="R2920" t="str">
        <f>IF($C$3="Live Paste",IF($P2920="","",$P2920&amp;""),IF($AD$3="","",INDEX('Extraction History'!$A$3:$DT$9102,$Q2920,$AD$3)&amp;""))</f>
        <v/>
      </c>
    </row>
    <row r="2921" spans="16:18" x14ac:dyDescent="0.3">
      <c r="P2921" s="22"/>
      <c r="Q2921">
        <v>2917</v>
      </c>
      <c r="R2921" t="str">
        <f>IF($C$3="Live Paste",IF($P2921="","",$P2921&amp;""),IF($AD$3="","",INDEX('Extraction History'!$A$3:$DT$9102,$Q2921,$AD$3)&amp;""))</f>
        <v/>
      </c>
    </row>
    <row r="2922" spans="16:18" x14ac:dyDescent="0.3">
      <c r="P2922" s="22"/>
      <c r="Q2922">
        <v>2918</v>
      </c>
      <c r="R2922" t="str">
        <f>IF($C$3="Live Paste",IF($P2922="","",$P2922&amp;""),IF($AD$3="","",INDEX('Extraction History'!$A$3:$DT$9102,$Q2922,$AD$3)&amp;""))</f>
        <v/>
      </c>
    </row>
    <row r="2923" spans="16:18" x14ac:dyDescent="0.3">
      <c r="P2923" s="22"/>
      <c r="Q2923">
        <v>2919</v>
      </c>
      <c r="R2923" t="str">
        <f>IF($C$3="Live Paste",IF($P2923="","",$P2923&amp;""),IF($AD$3="","",INDEX('Extraction History'!$A$3:$DT$9102,$Q2923,$AD$3)&amp;""))</f>
        <v/>
      </c>
    </row>
    <row r="2924" spans="16:18" x14ac:dyDescent="0.3">
      <c r="P2924" s="22"/>
      <c r="Q2924">
        <v>2920</v>
      </c>
      <c r="R2924" t="str">
        <f>IF($C$3="Live Paste",IF($P2924="","",$P2924&amp;""),IF($AD$3="","",INDEX('Extraction History'!$A$3:$DT$9102,$Q2924,$AD$3)&amp;""))</f>
        <v/>
      </c>
    </row>
    <row r="2925" spans="16:18" x14ac:dyDescent="0.3">
      <c r="P2925" s="22"/>
      <c r="Q2925">
        <v>2921</v>
      </c>
      <c r="R2925" t="str">
        <f>IF($C$3="Live Paste",IF($P2925="","",$P2925&amp;""),IF($AD$3="","",INDEX('Extraction History'!$A$3:$DT$9102,$Q2925,$AD$3)&amp;""))</f>
        <v/>
      </c>
    </row>
    <row r="2926" spans="16:18" x14ac:dyDescent="0.3">
      <c r="P2926" s="22"/>
      <c r="Q2926">
        <v>2922</v>
      </c>
      <c r="R2926" t="str">
        <f>IF($C$3="Live Paste",IF($P2926="","",$P2926&amp;""),IF($AD$3="","",INDEX('Extraction History'!$A$3:$DT$9102,$Q2926,$AD$3)&amp;""))</f>
        <v/>
      </c>
    </row>
    <row r="2927" spans="16:18" x14ac:dyDescent="0.3">
      <c r="P2927" s="22"/>
      <c r="Q2927">
        <v>2923</v>
      </c>
      <c r="R2927" t="str">
        <f>IF($C$3="Live Paste",IF($P2927="","",$P2927&amp;""),IF($AD$3="","",INDEX('Extraction History'!$A$3:$DT$9102,$Q2927,$AD$3)&amp;""))</f>
        <v/>
      </c>
    </row>
    <row r="2928" spans="16:18" x14ac:dyDescent="0.3">
      <c r="P2928" s="22"/>
      <c r="Q2928">
        <v>2924</v>
      </c>
      <c r="R2928" t="str">
        <f>IF($C$3="Live Paste",IF($P2928="","",$P2928&amp;""),IF($AD$3="","",INDEX('Extraction History'!$A$3:$DT$9102,$Q2928,$AD$3)&amp;""))</f>
        <v/>
      </c>
    </row>
    <row r="2929" spans="16:18" x14ac:dyDescent="0.3">
      <c r="P2929" s="22"/>
      <c r="Q2929">
        <v>2925</v>
      </c>
      <c r="R2929" t="str">
        <f>IF($C$3="Live Paste",IF($P2929="","",$P2929&amp;""),IF($AD$3="","",INDEX('Extraction History'!$A$3:$DT$9102,$Q2929,$AD$3)&amp;""))</f>
        <v/>
      </c>
    </row>
    <row r="2930" spans="16:18" x14ac:dyDescent="0.3">
      <c r="P2930" s="22"/>
      <c r="Q2930">
        <v>2926</v>
      </c>
      <c r="R2930" t="str">
        <f>IF($C$3="Live Paste",IF($P2930="","",$P2930&amp;""),IF($AD$3="","",INDEX('Extraction History'!$A$3:$DT$9102,$Q2930,$AD$3)&amp;""))</f>
        <v/>
      </c>
    </row>
    <row r="2931" spans="16:18" x14ac:dyDescent="0.3">
      <c r="P2931" s="22"/>
      <c r="Q2931">
        <v>2927</v>
      </c>
      <c r="R2931" t="str">
        <f>IF($C$3="Live Paste",IF($P2931="","",$P2931&amp;""),IF($AD$3="","",INDEX('Extraction History'!$A$3:$DT$9102,$Q2931,$AD$3)&amp;""))</f>
        <v/>
      </c>
    </row>
    <row r="2932" spans="16:18" x14ac:dyDescent="0.3">
      <c r="P2932" s="22"/>
      <c r="Q2932">
        <v>2928</v>
      </c>
      <c r="R2932" t="str">
        <f>IF($C$3="Live Paste",IF($P2932="","",$P2932&amp;""),IF($AD$3="","",INDEX('Extraction History'!$A$3:$DT$9102,$Q2932,$AD$3)&amp;""))</f>
        <v/>
      </c>
    </row>
    <row r="2933" spans="16:18" x14ac:dyDescent="0.3">
      <c r="P2933" s="22"/>
      <c r="Q2933">
        <v>2929</v>
      </c>
      <c r="R2933" t="str">
        <f>IF($C$3="Live Paste",IF($P2933="","",$P2933&amp;""),IF($AD$3="","",INDEX('Extraction History'!$A$3:$DT$9102,$Q2933,$AD$3)&amp;""))</f>
        <v/>
      </c>
    </row>
    <row r="2934" spans="16:18" x14ac:dyDescent="0.3">
      <c r="P2934" s="22"/>
      <c r="Q2934">
        <v>2930</v>
      </c>
      <c r="R2934" t="str">
        <f>IF($C$3="Live Paste",IF($P2934="","",$P2934&amp;""),IF($AD$3="","",INDEX('Extraction History'!$A$3:$DT$9102,$Q2934,$AD$3)&amp;""))</f>
        <v/>
      </c>
    </row>
    <row r="2935" spans="16:18" x14ac:dyDescent="0.3">
      <c r="P2935" s="22"/>
      <c r="Q2935">
        <v>2931</v>
      </c>
      <c r="R2935" t="str">
        <f>IF($C$3="Live Paste",IF($P2935="","",$P2935&amp;""),IF($AD$3="","",INDEX('Extraction History'!$A$3:$DT$9102,$Q2935,$AD$3)&amp;""))</f>
        <v/>
      </c>
    </row>
    <row r="2936" spans="16:18" x14ac:dyDescent="0.3">
      <c r="P2936" s="22"/>
      <c r="Q2936">
        <v>2932</v>
      </c>
      <c r="R2936" t="str">
        <f>IF($C$3="Live Paste",IF($P2936="","",$P2936&amp;""),IF($AD$3="","",INDEX('Extraction History'!$A$3:$DT$9102,$Q2936,$AD$3)&amp;""))</f>
        <v/>
      </c>
    </row>
    <row r="2937" spans="16:18" x14ac:dyDescent="0.3">
      <c r="P2937" s="22"/>
      <c r="Q2937">
        <v>2933</v>
      </c>
      <c r="R2937" t="str">
        <f>IF($C$3="Live Paste",IF($P2937="","",$P2937&amp;""),IF($AD$3="","",INDEX('Extraction History'!$A$3:$DT$9102,$Q2937,$AD$3)&amp;""))</f>
        <v/>
      </c>
    </row>
    <row r="2938" spans="16:18" x14ac:dyDescent="0.3">
      <c r="P2938" s="22"/>
      <c r="Q2938">
        <v>2934</v>
      </c>
      <c r="R2938" t="str">
        <f>IF($C$3="Live Paste",IF($P2938="","",$P2938&amp;""),IF($AD$3="","",INDEX('Extraction History'!$A$3:$DT$9102,$Q2938,$AD$3)&amp;""))</f>
        <v/>
      </c>
    </row>
    <row r="2939" spans="16:18" x14ac:dyDescent="0.3">
      <c r="P2939" s="22"/>
      <c r="Q2939">
        <v>2935</v>
      </c>
      <c r="R2939" t="str">
        <f>IF($C$3="Live Paste",IF($P2939="","",$P2939&amp;""),IF($AD$3="","",INDEX('Extraction History'!$A$3:$DT$9102,$Q2939,$AD$3)&amp;""))</f>
        <v/>
      </c>
    </row>
    <row r="2940" spans="16:18" x14ac:dyDescent="0.3">
      <c r="P2940" s="22"/>
      <c r="Q2940">
        <v>2936</v>
      </c>
      <c r="R2940" t="str">
        <f>IF($C$3="Live Paste",IF($P2940="","",$P2940&amp;""),IF($AD$3="","",INDEX('Extraction History'!$A$3:$DT$9102,$Q2940,$AD$3)&amp;""))</f>
        <v/>
      </c>
    </row>
    <row r="2941" spans="16:18" x14ac:dyDescent="0.3">
      <c r="P2941" s="22"/>
      <c r="Q2941">
        <v>2937</v>
      </c>
      <c r="R2941" t="str">
        <f>IF($C$3="Live Paste",IF($P2941="","",$P2941&amp;""),IF($AD$3="","",INDEX('Extraction History'!$A$3:$DT$9102,$Q2941,$AD$3)&amp;""))</f>
        <v/>
      </c>
    </row>
    <row r="2942" spans="16:18" x14ac:dyDescent="0.3">
      <c r="P2942" s="22"/>
      <c r="Q2942">
        <v>2938</v>
      </c>
      <c r="R2942" t="str">
        <f>IF($C$3="Live Paste",IF($P2942="","",$P2942&amp;""),IF($AD$3="","",INDEX('Extraction History'!$A$3:$DT$9102,$Q2942,$AD$3)&amp;""))</f>
        <v/>
      </c>
    </row>
    <row r="2943" spans="16:18" x14ac:dyDescent="0.3">
      <c r="P2943" s="22"/>
      <c r="Q2943">
        <v>2939</v>
      </c>
      <c r="R2943" t="str">
        <f>IF($C$3="Live Paste",IF($P2943="","",$P2943&amp;""),IF($AD$3="","",INDEX('Extraction History'!$A$3:$DT$9102,$Q2943,$AD$3)&amp;""))</f>
        <v/>
      </c>
    </row>
    <row r="2944" spans="16:18" x14ac:dyDescent="0.3">
      <c r="P2944" s="22"/>
      <c r="Q2944">
        <v>2940</v>
      </c>
      <c r="R2944" t="str">
        <f>IF($C$3="Live Paste",IF($P2944="","",$P2944&amp;""),IF($AD$3="","",INDEX('Extraction History'!$A$3:$DT$9102,$Q2944,$AD$3)&amp;""))</f>
        <v/>
      </c>
    </row>
    <row r="2945" spans="16:18" x14ac:dyDescent="0.3">
      <c r="P2945" s="22"/>
      <c r="Q2945">
        <v>2941</v>
      </c>
      <c r="R2945" t="str">
        <f>IF($C$3="Live Paste",IF($P2945="","",$P2945&amp;""),IF($AD$3="","",INDEX('Extraction History'!$A$3:$DT$9102,$Q2945,$AD$3)&amp;""))</f>
        <v/>
      </c>
    </row>
    <row r="2946" spans="16:18" x14ac:dyDescent="0.3">
      <c r="P2946" s="22"/>
      <c r="Q2946">
        <v>2942</v>
      </c>
      <c r="R2946" t="str">
        <f>IF($C$3="Live Paste",IF($P2946="","",$P2946&amp;""),IF($AD$3="","",INDEX('Extraction History'!$A$3:$DT$9102,$Q2946,$AD$3)&amp;""))</f>
        <v/>
      </c>
    </row>
    <row r="2947" spans="16:18" x14ac:dyDescent="0.3">
      <c r="P2947" s="22"/>
      <c r="Q2947">
        <v>2943</v>
      </c>
      <c r="R2947" t="str">
        <f>IF($C$3="Live Paste",IF($P2947="","",$P2947&amp;""),IF($AD$3="","",INDEX('Extraction History'!$A$3:$DT$9102,$Q2947,$AD$3)&amp;""))</f>
        <v/>
      </c>
    </row>
    <row r="2948" spans="16:18" x14ac:dyDescent="0.3">
      <c r="P2948" s="22"/>
      <c r="Q2948">
        <v>2944</v>
      </c>
      <c r="R2948" t="str">
        <f>IF($C$3="Live Paste",IF($P2948="","",$P2948&amp;""),IF($AD$3="","",INDEX('Extraction History'!$A$3:$DT$9102,$Q2948,$AD$3)&amp;""))</f>
        <v/>
      </c>
    </row>
    <row r="2949" spans="16:18" x14ac:dyDescent="0.3">
      <c r="P2949" s="22"/>
      <c r="Q2949">
        <v>2945</v>
      </c>
      <c r="R2949" t="str">
        <f>IF($C$3="Live Paste",IF($P2949="","",$P2949&amp;""),IF($AD$3="","",INDEX('Extraction History'!$A$3:$DT$9102,$Q2949,$AD$3)&amp;""))</f>
        <v/>
      </c>
    </row>
    <row r="2950" spans="16:18" x14ac:dyDescent="0.3">
      <c r="P2950" s="22"/>
      <c r="Q2950">
        <v>2946</v>
      </c>
      <c r="R2950" t="str">
        <f>IF($C$3="Live Paste",IF($P2950="","",$P2950&amp;""),IF($AD$3="","",INDEX('Extraction History'!$A$3:$DT$9102,$Q2950,$AD$3)&amp;""))</f>
        <v/>
      </c>
    </row>
    <row r="2951" spans="16:18" x14ac:dyDescent="0.3">
      <c r="P2951" s="22"/>
      <c r="Q2951">
        <v>2947</v>
      </c>
      <c r="R2951" t="str">
        <f>IF($C$3="Live Paste",IF($P2951="","",$P2951&amp;""),IF($AD$3="","",INDEX('Extraction History'!$A$3:$DT$9102,$Q2951,$AD$3)&amp;""))</f>
        <v/>
      </c>
    </row>
    <row r="2952" spans="16:18" x14ac:dyDescent="0.3">
      <c r="P2952" s="22"/>
      <c r="Q2952">
        <v>2948</v>
      </c>
      <c r="R2952" t="str">
        <f>IF($C$3="Live Paste",IF($P2952="","",$P2952&amp;""),IF($AD$3="","",INDEX('Extraction History'!$A$3:$DT$9102,$Q2952,$AD$3)&amp;""))</f>
        <v/>
      </c>
    </row>
    <row r="2953" spans="16:18" x14ac:dyDescent="0.3">
      <c r="P2953" s="22"/>
      <c r="Q2953">
        <v>2949</v>
      </c>
      <c r="R2953" t="str">
        <f>IF($C$3="Live Paste",IF($P2953="","",$P2953&amp;""),IF($AD$3="","",INDEX('Extraction History'!$A$3:$DT$9102,$Q2953,$AD$3)&amp;""))</f>
        <v/>
      </c>
    </row>
    <row r="2954" spans="16:18" x14ac:dyDescent="0.3">
      <c r="P2954" s="22"/>
      <c r="Q2954">
        <v>2950</v>
      </c>
      <c r="R2954" t="str">
        <f>IF($C$3="Live Paste",IF($P2954="","",$P2954&amp;""),IF($AD$3="","",INDEX('Extraction History'!$A$3:$DT$9102,$Q2954,$AD$3)&amp;""))</f>
        <v/>
      </c>
    </row>
    <row r="2955" spans="16:18" x14ac:dyDescent="0.3">
      <c r="P2955" s="22"/>
      <c r="Q2955">
        <v>2951</v>
      </c>
      <c r="R2955" t="str">
        <f>IF($C$3="Live Paste",IF($P2955="","",$P2955&amp;""),IF($AD$3="","",INDEX('Extraction History'!$A$3:$DT$9102,$Q2955,$AD$3)&amp;""))</f>
        <v/>
      </c>
    </row>
    <row r="2956" spans="16:18" x14ac:dyDescent="0.3">
      <c r="P2956" s="22"/>
      <c r="Q2956">
        <v>2952</v>
      </c>
      <c r="R2956" t="str">
        <f>IF($C$3="Live Paste",IF($P2956="","",$P2956&amp;""),IF($AD$3="","",INDEX('Extraction History'!$A$3:$DT$9102,$Q2956,$AD$3)&amp;""))</f>
        <v/>
      </c>
    </row>
    <row r="2957" spans="16:18" x14ac:dyDescent="0.3">
      <c r="P2957" s="22"/>
      <c r="Q2957">
        <v>2953</v>
      </c>
      <c r="R2957" t="str">
        <f>IF($C$3="Live Paste",IF($P2957="","",$P2957&amp;""),IF($AD$3="","",INDEX('Extraction History'!$A$3:$DT$9102,$Q2957,$AD$3)&amp;""))</f>
        <v/>
      </c>
    </row>
    <row r="2958" spans="16:18" x14ac:dyDescent="0.3">
      <c r="P2958" s="22"/>
      <c r="Q2958">
        <v>2954</v>
      </c>
      <c r="R2958" t="str">
        <f>IF($C$3="Live Paste",IF($P2958="","",$P2958&amp;""),IF($AD$3="","",INDEX('Extraction History'!$A$3:$DT$9102,$Q2958,$AD$3)&amp;""))</f>
        <v/>
      </c>
    </row>
    <row r="2959" spans="16:18" x14ac:dyDescent="0.3">
      <c r="P2959" s="22"/>
      <c r="Q2959">
        <v>2955</v>
      </c>
      <c r="R2959" t="str">
        <f>IF($C$3="Live Paste",IF($P2959="","",$P2959&amp;""),IF($AD$3="","",INDEX('Extraction History'!$A$3:$DT$9102,$Q2959,$AD$3)&amp;""))</f>
        <v/>
      </c>
    </row>
    <row r="2960" spans="16:18" x14ac:dyDescent="0.3">
      <c r="P2960" s="22"/>
      <c r="Q2960">
        <v>2956</v>
      </c>
      <c r="R2960" t="str">
        <f>IF($C$3="Live Paste",IF($P2960="","",$P2960&amp;""),IF($AD$3="","",INDEX('Extraction History'!$A$3:$DT$9102,$Q2960,$AD$3)&amp;""))</f>
        <v/>
      </c>
    </row>
    <row r="2961" spans="16:18" x14ac:dyDescent="0.3">
      <c r="P2961" s="22"/>
      <c r="Q2961">
        <v>2957</v>
      </c>
      <c r="R2961" t="str">
        <f>IF($C$3="Live Paste",IF($P2961="","",$P2961&amp;""),IF($AD$3="","",INDEX('Extraction History'!$A$3:$DT$9102,$Q2961,$AD$3)&amp;""))</f>
        <v/>
      </c>
    </row>
    <row r="2962" spans="16:18" x14ac:dyDescent="0.3">
      <c r="P2962" s="22"/>
      <c r="Q2962">
        <v>2958</v>
      </c>
      <c r="R2962" t="str">
        <f>IF($C$3="Live Paste",IF($P2962="","",$P2962&amp;""),IF($AD$3="","",INDEX('Extraction History'!$A$3:$DT$9102,$Q2962,$AD$3)&amp;""))</f>
        <v/>
      </c>
    </row>
    <row r="2963" spans="16:18" x14ac:dyDescent="0.3">
      <c r="P2963" s="22"/>
      <c r="Q2963">
        <v>2959</v>
      </c>
      <c r="R2963" t="str">
        <f>IF($C$3="Live Paste",IF($P2963="","",$P2963&amp;""),IF($AD$3="","",INDEX('Extraction History'!$A$3:$DT$9102,$Q2963,$AD$3)&amp;""))</f>
        <v/>
      </c>
    </row>
    <row r="2964" spans="16:18" x14ac:dyDescent="0.3">
      <c r="P2964" s="22"/>
      <c r="Q2964">
        <v>2960</v>
      </c>
      <c r="R2964" t="str">
        <f>IF($C$3="Live Paste",IF($P2964="","",$P2964&amp;""),IF($AD$3="","",INDEX('Extraction History'!$A$3:$DT$9102,$Q2964,$AD$3)&amp;""))</f>
        <v/>
      </c>
    </row>
    <row r="2965" spans="16:18" x14ac:dyDescent="0.3">
      <c r="P2965" s="22"/>
      <c r="Q2965">
        <v>2961</v>
      </c>
      <c r="R2965" t="str">
        <f>IF($C$3="Live Paste",IF($P2965="","",$P2965&amp;""),IF($AD$3="","",INDEX('Extraction History'!$A$3:$DT$9102,$Q2965,$AD$3)&amp;""))</f>
        <v/>
      </c>
    </row>
    <row r="2966" spans="16:18" x14ac:dyDescent="0.3">
      <c r="P2966" s="22"/>
      <c r="Q2966">
        <v>2962</v>
      </c>
      <c r="R2966" t="str">
        <f>IF($C$3="Live Paste",IF($P2966="","",$P2966&amp;""),IF($AD$3="","",INDEX('Extraction History'!$A$3:$DT$9102,$Q2966,$AD$3)&amp;""))</f>
        <v/>
      </c>
    </row>
    <row r="2967" spans="16:18" x14ac:dyDescent="0.3">
      <c r="P2967" s="22"/>
      <c r="Q2967">
        <v>2963</v>
      </c>
      <c r="R2967" t="str">
        <f>IF($C$3="Live Paste",IF($P2967="","",$P2967&amp;""),IF($AD$3="","",INDEX('Extraction History'!$A$3:$DT$9102,$Q2967,$AD$3)&amp;""))</f>
        <v/>
      </c>
    </row>
    <row r="2968" spans="16:18" x14ac:dyDescent="0.3">
      <c r="P2968" s="22"/>
      <c r="Q2968">
        <v>2964</v>
      </c>
      <c r="R2968" t="str">
        <f>IF($C$3="Live Paste",IF($P2968="","",$P2968&amp;""),IF($AD$3="","",INDEX('Extraction History'!$A$3:$DT$9102,$Q2968,$AD$3)&amp;""))</f>
        <v/>
      </c>
    </row>
    <row r="2969" spans="16:18" x14ac:dyDescent="0.3">
      <c r="P2969" s="22"/>
      <c r="Q2969">
        <v>2965</v>
      </c>
      <c r="R2969" t="str">
        <f>IF($C$3="Live Paste",IF($P2969="","",$P2969&amp;""),IF($AD$3="","",INDEX('Extraction History'!$A$3:$DT$9102,$Q2969,$AD$3)&amp;""))</f>
        <v/>
      </c>
    </row>
    <row r="2970" spans="16:18" x14ac:dyDescent="0.3">
      <c r="P2970" s="22"/>
      <c r="Q2970">
        <v>2966</v>
      </c>
      <c r="R2970" t="str">
        <f>IF($C$3="Live Paste",IF($P2970="","",$P2970&amp;""),IF($AD$3="","",INDEX('Extraction History'!$A$3:$DT$9102,$Q2970,$AD$3)&amp;""))</f>
        <v/>
      </c>
    </row>
    <row r="2971" spans="16:18" x14ac:dyDescent="0.3">
      <c r="P2971" s="22"/>
      <c r="Q2971">
        <v>2967</v>
      </c>
      <c r="R2971" t="str">
        <f>IF($C$3="Live Paste",IF($P2971="","",$P2971&amp;""),IF($AD$3="","",INDEX('Extraction History'!$A$3:$DT$9102,$Q2971,$AD$3)&amp;""))</f>
        <v/>
      </c>
    </row>
    <row r="2972" spans="16:18" x14ac:dyDescent="0.3">
      <c r="P2972" s="22"/>
      <c r="Q2972">
        <v>2968</v>
      </c>
      <c r="R2972" t="str">
        <f>IF($C$3="Live Paste",IF($P2972="","",$P2972&amp;""),IF($AD$3="","",INDEX('Extraction History'!$A$3:$DT$9102,$Q2972,$AD$3)&amp;""))</f>
        <v/>
      </c>
    </row>
    <row r="2973" spans="16:18" x14ac:dyDescent="0.3">
      <c r="P2973" s="22"/>
      <c r="Q2973">
        <v>2969</v>
      </c>
      <c r="R2973" t="str">
        <f>IF($C$3="Live Paste",IF($P2973="","",$P2973&amp;""),IF($AD$3="","",INDEX('Extraction History'!$A$3:$DT$9102,$Q2973,$AD$3)&amp;""))</f>
        <v/>
      </c>
    </row>
    <row r="2974" spans="16:18" x14ac:dyDescent="0.3">
      <c r="P2974" s="22"/>
      <c r="Q2974">
        <v>2970</v>
      </c>
      <c r="R2974" t="str">
        <f>IF($C$3="Live Paste",IF($P2974="","",$P2974&amp;""),IF($AD$3="","",INDEX('Extraction History'!$A$3:$DT$9102,$Q2974,$AD$3)&amp;""))</f>
        <v/>
      </c>
    </row>
    <row r="2975" spans="16:18" x14ac:dyDescent="0.3">
      <c r="P2975" s="22"/>
      <c r="Q2975">
        <v>2971</v>
      </c>
      <c r="R2975" t="str">
        <f>IF($C$3="Live Paste",IF($P2975="","",$P2975&amp;""),IF($AD$3="","",INDEX('Extraction History'!$A$3:$DT$9102,$Q2975,$AD$3)&amp;""))</f>
        <v/>
      </c>
    </row>
    <row r="2976" spans="16:18" x14ac:dyDescent="0.3">
      <c r="P2976" s="22"/>
      <c r="Q2976">
        <v>2972</v>
      </c>
      <c r="R2976" t="str">
        <f>IF($C$3="Live Paste",IF($P2976="","",$P2976&amp;""),IF($AD$3="","",INDEX('Extraction History'!$A$3:$DT$9102,$Q2976,$AD$3)&amp;""))</f>
        <v/>
      </c>
    </row>
    <row r="2977" spans="16:18" x14ac:dyDescent="0.3">
      <c r="P2977" s="22"/>
      <c r="Q2977">
        <v>2973</v>
      </c>
      <c r="R2977" t="str">
        <f>IF($C$3="Live Paste",IF($P2977="","",$P2977&amp;""),IF($AD$3="","",INDEX('Extraction History'!$A$3:$DT$9102,$Q2977,$AD$3)&amp;""))</f>
        <v/>
      </c>
    </row>
    <row r="2978" spans="16:18" x14ac:dyDescent="0.3">
      <c r="P2978" s="22"/>
      <c r="Q2978">
        <v>2974</v>
      </c>
      <c r="R2978" t="str">
        <f>IF($C$3="Live Paste",IF($P2978="","",$P2978&amp;""),IF($AD$3="","",INDEX('Extraction History'!$A$3:$DT$9102,$Q2978,$AD$3)&amp;""))</f>
        <v/>
      </c>
    </row>
    <row r="2979" spans="16:18" x14ac:dyDescent="0.3">
      <c r="P2979" s="22"/>
      <c r="Q2979">
        <v>2975</v>
      </c>
      <c r="R2979" t="str">
        <f>IF($C$3="Live Paste",IF($P2979="","",$P2979&amp;""),IF($AD$3="","",INDEX('Extraction History'!$A$3:$DT$9102,$Q2979,$AD$3)&amp;""))</f>
        <v/>
      </c>
    </row>
    <row r="2980" spans="16:18" x14ac:dyDescent="0.3">
      <c r="P2980" s="22"/>
      <c r="Q2980">
        <v>2976</v>
      </c>
      <c r="R2980" t="str">
        <f>IF($C$3="Live Paste",IF($P2980="","",$P2980&amp;""),IF($AD$3="","",INDEX('Extraction History'!$A$3:$DT$9102,$Q2980,$AD$3)&amp;""))</f>
        <v/>
      </c>
    </row>
    <row r="2981" spans="16:18" x14ac:dyDescent="0.3">
      <c r="P2981" s="22"/>
      <c r="Q2981">
        <v>2977</v>
      </c>
      <c r="R2981" t="str">
        <f>IF($C$3="Live Paste",IF($P2981="","",$P2981&amp;""),IF($AD$3="","",INDEX('Extraction History'!$A$3:$DT$9102,$Q2981,$AD$3)&amp;""))</f>
        <v/>
      </c>
    </row>
    <row r="2982" spans="16:18" x14ac:dyDescent="0.3">
      <c r="P2982" s="22"/>
      <c r="Q2982">
        <v>2978</v>
      </c>
      <c r="R2982" t="str">
        <f>IF($C$3="Live Paste",IF($P2982="","",$P2982&amp;""),IF($AD$3="","",INDEX('Extraction History'!$A$3:$DT$9102,$Q2982,$AD$3)&amp;""))</f>
        <v/>
      </c>
    </row>
    <row r="2983" spans="16:18" x14ac:dyDescent="0.3">
      <c r="P2983" s="22"/>
      <c r="Q2983">
        <v>2979</v>
      </c>
      <c r="R2983" t="str">
        <f>IF($C$3="Live Paste",IF($P2983="","",$P2983&amp;""),IF($AD$3="","",INDEX('Extraction History'!$A$3:$DT$9102,$Q2983,$AD$3)&amp;""))</f>
        <v/>
      </c>
    </row>
    <row r="2984" spans="16:18" x14ac:dyDescent="0.3">
      <c r="P2984" s="22"/>
      <c r="Q2984">
        <v>2980</v>
      </c>
      <c r="R2984" t="str">
        <f>IF($C$3="Live Paste",IF($P2984="","",$P2984&amp;""),IF($AD$3="","",INDEX('Extraction History'!$A$3:$DT$9102,$Q2984,$AD$3)&amp;""))</f>
        <v/>
      </c>
    </row>
    <row r="2985" spans="16:18" x14ac:dyDescent="0.3">
      <c r="P2985" s="22"/>
      <c r="Q2985">
        <v>2981</v>
      </c>
      <c r="R2985" t="str">
        <f>IF($C$3="Live Paste",IF($P2985="","",$P2985&amp;""),IF($AD$3="","",INDEX('Extraction History'!$A$3:$DT$9102,$Q2985,$AD$3)&amp;""))</f>
        <v/>
      </c>
    </row>
    <row r="2986" spans="16:18" x14ac:dyDescent="0.3">
      <c r="P2986" s="22"/>
      <c r="Q2986">
        <v>2982</v>
      </c>
      <c r="R2986" t="str">
        <f>IF($C$3="Live Paste",IF($P2986="","",$P2986&amp;""),IF($AD$3="","",INDEX('Extraction History'!$A$3:$DT$9102,$Q2986,$AD$3)&amp;""))</f>
        <v/>
      </c>
    </row>
    <row r="2987" spans="16:18" x14ac:dyDescent="0.3">
      <c r="P2987" s="22"/>
      <c r="Q2987">
        <v>2983</v>
      </c>
      <c r="R2987" t="str">
        <f>IF($C$3="Live Paste",IF($P2987="","",$P2987&amp;""),IF($AD$3="","",INDEX('Extraction History'!$A$3:$DT$9102,$Q2987,$AD$3)&amp;""))</f>
        <v/>
      </c>
    </row>
    <row r="2988" spans="16:18" x14ac:dyDescent="0.3">
      <c r="P2988" s="22"/>
      <c r="Q2988">
        <v>2984</v>
      </c>
      <c r="R2988" t="str">
        <f>IF($C$3="Live Paste",IF($P2988="","",$P2988&amp;""),IF($AD$3="","",INDEX('Extraction History'!$A$3:$DT$9102,$Q2988,$AD$3)&amp;""))</f>
        <v/>
      </c>
    </row>
    <row r="2989" spans="16:18" x14ac:dyDescent="0.3">
      <c r="P2989" s="22"/>
      <c r="Q2989">
        <v>2985</v>
      </c>
      <c r="R2989" t="str">
        <f>IF($C$3="Live Paste",IF($P2989="","",$P2989&amp;""),IF($AD$3="","",INDEX('Extraction History'!$A$3:$DT$9102,$Q2989,$AD$3)&amp;""))</f>
        <v/>
      </c>
    </row>
    <row r="2990" spans="16:18" x14ac:dyDescent="0.3">
      <c r="P2990" s="22"/>
      <c r="Q2990">
        <v>2986</v>
      </c>
      <c r="R2990" t="str">
        <f>IF($C$3="Live Paste",IF($P2990="","",$P2990&amp;""),IF($AD$3="","",INDEX('Extraction History'!$A$3:$DT$9102,$Q2990,$AD$3)&amp;""))</f>
        <v/>
      </c>
    </row>
    <row r="2991" spans="16:18" x14ac:dyDescent="0.3">
      <c r="P2991" s="22"/>
      <c r="Q2991">
        <v>2987</v>
      </c>
      <c r="R2991" t="str">
        <f>IF($C$3="Live Paste",IF($P2991="","",$P2991&amp;""),IF($AD$3="","",INDEX('Extraction History'!$A$3:$DT$9102,$Q2991,$AD$3)&amp;""))</f>
        <v/>
      </c>
    </row>
    <row r="2992" spans="16:18" x14ac:dyDescent="0.3">
      <c r="P2992" s="22"/>
      <c r="Q2992">
        <v>2988</v>
      </c>
      <c r="R2992" t="str">
        <f>IF($C$3="Live Paste",IF($P2992="","",$P2992&amp;""),IF($AD$3="","",INDEX('Extraction History'!$A$3:$DT$9102,$Q2992,$AD$3)&amp;""))</f>
        <v/>
      </c>
    </row>
    <row r="2993" spans="16:18" x14ac:dyDescent="0.3">
      <c r="P2993" s="22"/>
      <c r="Q2993">
        <v>2989</v>
      </c>
      <c r="R2993" t="str">
        <f>IF($C$3="Live Paste",IF($P2993="","",$P2993&amp;""),IF($AD$3="","",INDEX('Extraction History'!$A$3:$DT$9102,$Q2993,$AD$3)&amp;""))</f>
        <v/>
      </c>
    </row>
    <row r="2994" spans="16:18" x14ac:dyDescent="0.3">
      <c r="P2994" s="22"/>
      <c r="Q2994">
        <v>2990</v>
      </c>
      <c r="R2994" t="str">
        <f>IF($C$3="Live Paste",IF($P2994="","",$P2994&amp;""),IF($AD$3="","",INDEX('Extraction History'!$A$3:$DT$9102,$Q2994,$AD$3)&amp;""))</f>
        <v/>
      </c>
    </row>
    <row r="2995" spans="16:18" x14ac:dyDescent="0.3">
      <c r="P2995" s="22"/>
      <c r="Q2995">
        <v>2991</v>
      </c>
      <c r="R2995" t="str">
        <f>IF($C$3="Live Paste",IF($P2995="","",$P2995&amp;""),IF($AD$3="","",INDEX('Extraction History'!$A$3:$DT$9102,$Q2995,$AD$3)&amp;""))</f>
        <v/>
      </c>
    </row>
    <row r="2996" spans="16:18" x14ac:dyDescent="0.3">
      <c r="P2996" s="22"/>
      <c r="Q2996">
        <v>2992</v>
      </c>
      <c r="R2996" t="str">
        <f>IF($C$3="Live Paste",IF($P2996="","",$P2996&amp;""),IF($AD$3="","",INDEX('Extraction History'!$A$3:$DT$9102,$Q2996,$AD$3)&amp;""))</f>
        <v/>
      </c>
    </row>
    <row r="2997" spans="16:18" x14ac:dyDescent="0.3">
      <c r="P2997" s="22"/>
      <c r="Q2997">
        <v>2993</v>
      </c>
      <c r="R2997" t="str">
        <f>IF($C$3="Live Paste",IF($P2997="","",$P2997&amp;""),IF($AD$3="","",INDEX('Extraction History'!$A$3:$DT$9102,$Q2997,$AD$3)&amp;""))</f>
        <v/>
      </c>
    </row>
    <row r="2998" spans="16:18" x14ac:dyDescent="0.3">
      <c r="P2998" s="22"/>
      <c r="Q2998">
        <v>2994</v>
      </c>
      <c r="R2998" t="str">
        <f>IF($C$3="Live Paste",IF($P2998="","",$P2998&amp;""),IF($AD$3="","",INDEX('Extraction History'!$A$3:$DT$9102,$Q2998,$AD$3)&amp;""))</f>
        <v/>
      </c>
    </row>
    <row r="2999" spans="16:18" x14ac:dyDescent="0.3">
      <c r="P2999" s="22"/>
      <c r="Q2999">
        <v>2995</v>
      </c>
      <c r="R2999" t="str">
        <f>IF($C$3="Live Paste",IF($P2999="","",$P2999&amp;""),IF($AD$3="","",INDEX('Extraction History'!$A$3:$DT$9102,$Q2999,$AD$3)&amp;""))</f>
        <v/>
      </c>
    </row>
    <row r="3000" spans="16:18" x14ac:dyDescent="0.3">
      <c r="P3000" s="22"/>
      <c r="Q3000">
        <v>2996</v>
      </c>
      <c r="R3000" t="str">
        <f>IF($C$3="Live Paste",IF($P3000="","",$P3000&amp;""),IF($AD$3="","",INDEX('Extraction History'!$A$3:$DT$9102,$Q3000,$AD$3)&amp;""))</f>
        <v/>
      </c>
    </row>
    <row r="3001" spans="16:18" x14ac:dyDescent="0.3">
      <c r="P3001" s="22"/>
      <c r="Q3001">
        <v>2997</v>
      </c>
      <c r="R3001" t="str">
        <f>IF($C$3="Live Paste",IF($P3001="","",$P3001&amp;""),IF($AD$3="","",INDEX('Extraction History'!$A$3:$DT$9102,$Q3001,$AD$3)&amp;""))</f>
        <v/>
      </c>
    </row>
    <row r="3002" spans="16:18" x14ac:dyDescent="0.3">
      <c r="P3002" s="22"/>
      <c r="Q3002">
        <v>2998</v>
      </c>
      <c r="R3002" t="str">
        <f>IF($C$3="Live Paste",IF($P3002="","",$P3002&amp;""),IF($AD$3="","",INDEX('Extraction History'!$A$3:$DT$9102,$Q3002,$AD$3)&amp;""))</f>
        <v/>
      </c>
    </row>
    <row r="3003" spans="16:18" x14ac:dyDescent="0.3">
      <c r="P3003" s="22"/>
      <c r="Q3003">
        <v>2999</v>
      </c>
      <c r="R3003" t="str">
        <f>IF($C$3="Live Paste",IF($P3003="","",$P3003&amp;""),IF($AD$3="","",INDEX('Extraction History'!$A$3:$DT$9102,$Q3003,$AD$3)&amp;""))</f>
        <v/>
      </c>
    </row>
    <row r="3004" spans="16:18" x14ac:dyDescent="0.3">
      <c r="P3004" s="22"/>
      <c r="Q3004">
        <v>3000</v>
      </c>
      <c r="R3004" t="str">
        <f>IF($C$3="Live Paste",IF($P3004="","",$P3004&amp;""),IF($AD$3="","",INDEX('Extraction History'!$A$3:$DT$9102,$Q3004,$AD$3)&amp;""))</f>
        <v/>
      </c>
    </row>
    <row r="3005" spans="16:18" x14ac:dyDescent="0.3">
      <c r="P3005" s="22"/>
      <c r="Q3005">
        <v>3001</v>
      </c>
      <c r="R3005" t="str">
        <f>IF($C$3="Live Paste",IF($P3005="","",$P3005&amp;""),IF($AD$3="","",INDEX('Extraction History'!$A$3:$DT$9102,$Q3005,$AD$3)&amp;""))</f>
        <v/>
      </c>
    </row>
    <row r="3006" spans="16:18" x14ac:dyDescent="0.3">
      <c r="P3006" s="22"/>
      <c r="Q3006">
        <v>3002</v>
      </c>
      <c r="R3006" t="str">
        <f>IF($C$3="Live Paste",IF($P3006="","",$P3006&amp;""),IF($AD$3="","",INDEX('Extraction History'!$A$3:$DT$9102,$Q3006,$AD$3)&amp;""))</f>
        <v/>
      </c>
    </row>
    <row r="3007" spans="16:18" x14ac:dyDescent="0.3">
      <c r="P3007" s="22"/>
      <c r="Q3007">
        <v>3003</v>
      </c>
      <c r="R3007" t="str">
        <f>IF($C$3="Live Paste",IF($P3007="","",$P3007&amp;""),IF($AD$3="","",INDEX('Extraction History'!$A$3:$DT$9102,$Q3007,$AD$3)&amp;""))</f>
        <v/>
      </c>
    </row>
    <row r="3008" spans="16:18" x14ac:dyDescent="0.3">
      <c r="P3008" s="22"/>
      <c r="Q3008">
        <v>3004</v>
      </c>
      <c r="R3008" t="str">
        <f>IF($C$3="Live Paste",IF($P3008="","",$P3008&amp;""),IF($AD$3="","",INDEX('Extraction History'!$A$3:$DT$9102,$Q3008,$AD$3)&amp;""))</f>
        <v/>
      </c>
    </row>
    <row r="3009" spans="16:18" x14ac:dyDescent="0.3">
      <c r="P3009" s="22"/>
      <c r="Q3009">
        <v>3005</v>
      </c>
      <c r="R3009" t="str">
        <f>IF($C$3="Live Paste",IF($P3009="","",$P3009&amp;""),IF($AD$3="","",INDEX('Extraction History'!$A$3:$DT$9102,$Q3009,$AD$3)&amp;""))</f>
        <v/>
      </c>
    </row>
    <row r="3010" spans="16:18" x14ac:dyDescent="0.3">
      <c r="P3010" s="22"/>
      <c r="Q3010">
        <v>3006</v>
      </c>
      <c r="R3010" t="str">
        <f>IF($C$3="Live Paste",IF($P3010="","",$P3010&amp;""),IF($AD$3="","",INDEX('Extraction History'!$A$3:$DT$9102,$Q3010,$AD$3)&amp;""))</f>
        <v/>
      </c>
    </row>
    <row r="3011" spans="16:18" x14ac:dyDescent="0.3">
      <c r="P3011" s="22"/>
      <c r="Q3011">
        <v>3007</v>
      </c>
      <c r="R3011" t="str">
        <f>IF($C$3="Live Paste",IF($P3011="","",$P3011&amp;""),IF($AD$3="","",INDEX('Extraction History'!$A$3:$DT$9102,$Q3011,$AD$3)&amp;""))</f>
        <v/>
      </c>
    </row>
    <row r="3012" spans="16:18" x14ac:dyDescent="0.3">
      <c r="P3012" s="22"/>
      <c r="Q3012">
        <v>3008</v>
      </c>
      <c r="R3012" t="str">
        <f>IF($C$3="Live Paste",IF($P3012="","",$P3012&amp;""),IF($AD$3="","",INDEX('Extraction History'!$A$3:$DT$9102,$Q3012,$AD$3)&amp;""))</f>
        <v/>
      </c>
    </row>
    <row r="3013" spans="16:18" x14ac:dyDescent="0.3">
      <c r="P3013" s="22"/>
      <c r="Q3013">
        <v>3009</v>
      </c>
      <c r="R3013" t="str">
        <f>IF($C$3="Live Paste",IF($P3013="","",$P3013&amp;""),IF($AD$3="","",INDEX('Extraction History'!$A$3:$DT$9102,$Q3013,$AD$3)&amp;""))</f>
        <v/>
      </c>
    </row>
    <row r="3014" spans="16:18" x14ac:dyDescent="0.3">
      <c r="P3014" s="22"/>
      <c r="Q3014">
        <v>3010</v>
      </c>
      <c r="R3014" t="str">
        <f>IF($C$3="Live Paste",IF($P3014="","",$P3014&amp;""),IF($AD$3="","",INDEX('Extraction History'!$A$3:$DT$9102,$Q3014,$AD$3)&amp;""))</f>
        <v/>
      </c>
    </row>
    <row r="3015" spans="16:18" x14ac:dyDescent="0.3">
      <c r="P3015" s="22"/>
      <c r="Q3015">
        <v>3011</v>
      </c>
      <c r="R3015" t="str">
        <f>IF($C$3="Live Paste",IF($P3015="","",$P3015&amp;""),IF($AD$3="","",INDEX('Extraction History'!$A$3:$DT$9102,$Q3015,$AD$3)&amp;""))</f>
        <v/>
      </c>
    </row>
    <row r="3016" spans="16:18" x14ac:dyDescent="0.3">
      <c r="P3016" s="22"/>
      <c r="Q3016">
        <v>3012</v>
      </c>
      <c r="R3016" t="str">
        <f>IF($C$3="Live Paste",IF($P3016="","",$P3016&amp;""),IF($AD$3="","",INDEX('Extraction History'!$A$3:$DT$9102,$Q3016,$AD$3)&amp;""))</f>
        <v/>
      </c>
    </row>
    <row r="3017" spans="16:18" x14ac:dyDescent="0.3">
      <c r="P3017" s="22"/>
      <c r="Q3017">
        <v>3013</v>
      </c>
      <c r="R3017" t="str">
        <f>IF($C$3="Live Paste",IF($P3017="","",$P3017&amp;""),IF($AD$3="","",INDEX('Extraction History'!$A$3:$DT$9102,$Q3017,$AD$3)&amp;""))</f>
        <v/>
      </c>
    </row>
    <row r="3018" spans="16:18" x14ac:dyDescent="0.3">
      <c r="P3018" s="22"/>
      <c r="Q3018">
        <v>3014</v>
      </c>
      <c r="R3018" t="str">
        <f>IF($C$3="Live Paste",IF($P3018="","",$P3018&amp;""),IF($AD$3="","",INDEX('Extraction History'!$A$3:$DT$9102,$Q3018,$AD$3)&amp;""))</f>
        <v/>
      </c>
    </row>
    <row r="3019" spans="16:18" x14ac:dyDescent="0.3">
      <c r="P3019" s="22"/>
      <c r="Q3019">
        <v>3015</v>
      </c>
      <c r="R3019" t="str">
        <f>IF($C$3="Live Paste",IF($P3019="","",$P3019&amp;""),IF($AD$3="","",INDEX('Extraction History'!$A$3:$DT$9102,$Q3019,$AD$3)&amp;""))</f>
        <v/>
      </c>
    </row>
    <row r="3020" spans="16:18" x14ac:dyDescent="0.3">
      <c r="P3020" s="22"/>
      <c r="Q3020">
        <v>3016</v>
      </c>
      <c r="R3020" t="str">
        <f>IF($C$3="Live Paste",IF($P3020="","",$P3020&amp;""),IF($AD$3="","",INDEX('Extraction History'!$A$3:$DT$9102,$Q3020,$AD$3)&amp;""))</f>
        <v/>
      </c>
    </row>
    <row r="3021" spans="16:18" x14ac:dyDescent="0.3">
      <c r="P3021" s="22"/>
      <c r="Q3021">
        <v>3017</v>
      </c>
      <c r="R3021" t="str">
        <f>IF($C$3="Live Paste",IF($P3021="","",$P3021&amp;""),IF($AD$3="","",INDEX('Extraction History'!$A$3:$DT$9102,$Q3021,$AD$3)&amp;""))</f>
        <v/>
      </c>
    </row>
    <row r="3022" spans="16:18" x14ac:dyDescent="0.3">
      <c r="P3022" s="22"/>
      <c r="Q3022">
        <v>3018</v>
      </c>
      <c r="R3022" t="str">
        <f>IF($C$3="Live Paste",IF($P3022="","",$P3022&amp;""),IF($AD$3="","",INDEX('Extraction History'!$A$3:$DT$9102,$Q3022,$AD$3)&amp;""))</f>
        <v/>
      </c>
    </row>
    <row r="3023" spans="16:18" x14ac:dyDescent="0.3">
      <c r="P3023" s="22"/>
      <c r="Q3023">
        <v>3019</v>
      </c>
      <c r="R3023" t="str">
        <f>IF($C$3="Live Paste",IF($P3023="","",$P3023&amp;""),IF($AD$3="","",INDEX('Extraction History'!$A$3:$DT$9102,$Q3023,$AD$3)&amp;""))</f>
        <v/>
      </c>
    </row>
    <row r="3024" spans="16:18" x14ac:dyDescent="0.3">
      <c r="P3024" s="22"/>
      <c r="Q3024">
        <v>3020</v>
      </c>
      <c r="R3024" t="str">
        <f>IF($C$3="Live Paste",IF($P3024="","",$P3024&amp;""),IF($AD$3="","",INDEX('Extraction History'!$A$3:$DT$9102,$Q3024,$AD$3)&amp;""))</f>
        <v/>
      </c>
    </row>
    <row r="3025" spans="16:18" x14ac:dyDescent="0.3">
      <c r="P3025" s="22"/>
      <c r="Q3025">
        <v>3021</v>
      </c>
      <c r="R3025" t="str">
        <f>IF($C$3="Live Paste",IF($P3025="","",$P3025&amp;""),IF($AD$3="","",INDEX('Extraction History'!$A$3:$DT$9102,$Q3025,$AD$3)&amp;""))</f>
        <v/>
      </c>
    </row>
    <row r="3026" spans="16:18" x14ac:dyDescent="0.3">
      <c r="P3026" s="22"/>
      <c r="Q3026">
        <v>3022</v>
      </c>
      <c r="R3026" t="str">
        <f>IF($C$3="Live Paste",IF($P3026="","",$P3026&amp;""),IF($AD$3="","",INDEX('Extraction History'!$A$3:$DT$9102,$Q3026,$AD$3)&amp;""))</f>
        <v/>
      </c>
    </row>
    <row r="3027" spans="16:18" x14ac:dyDescent="0.3">
      <c r="P3027" s="22"/>
      <c r="Q3027">
        <v>3023</v>
      </c>
      <c r="R3027" t="str">
        <f>IF($C$3="Live Paste",IF($P3027="","",$P3027&amp;""),IF($AD$3="","",INDEX('Extraction History'!$A$3:$DT$9102,$Q3027,$AD$3)&amp;""))</f>
        <v/>
      </c>
    </row>
    <row r="3028" spans="16:18" x14ac:dyDescent="0.3">
      <c r="P3028" s="22"/>
      <c r="Q3028">
        <v>3024</v>
      </c>
      <c r="R3028" t="str">
        <f>IF($C$3="Live Paste",IF($P3028="","",$P3028&amp;""),IF($AD$3="","",INDEX('Extraction History'!$A$3:$DT$9102,$Q3028,$AD$3)&amp;""))</f>
        <v/>
      </c>
    </row>
    <row r="3029" spans="16:18" x14ac:dyDescent="0.3">
      <c r="P3029" s="22"/>
      <c r="Q3029">
        <v>3025</v>
      </c>
      <c r="R3029" t="str">
        <f>IF($C$3="Live Paste",IF($P3029="","",$P3029&amp;""),IF($AD$3="","",INDEX('Extraction History'!$A$3:$DT$9102,$Q3029,$AD$3)&amp;""))</f>
        <v/>
      </c>
    </row>
    <row r="3030" spans="16:18" x14ac:dyDescent="0.3">
      <c r="P3030" s="22"/>
      <c r="Q3030">
        <v>3026</v>
      </c>
      <c r="R3030" t="str">
        <f>IF($C$3="Live Paste",IF($P3030="","",$P3030&amp;""),IF($AD$3="","",INDEX('Extraction History'!$A$3:$DT$9102,$Q3030,$AD$3)&amp;""))</f>
        <v/>
      </c>
    </row>
    <row r="3031" spans="16:18" x14ac:dyDescent="0.3">
      <c r="P3031" s="22"/>
      <c r="Q3031">
        <v>3027</v>
      </c>
      <c r="R3031" t="str">
        <f>IF($C$3="Live Paste",IF($P3031="","",$P3031&amp;""),IF($AD$3="","",INDEX('Extraction History'!$A$3:$DT$9102,$Q3031,$AD$3)&amp;""))</f>
        <v/>
      </c>
    </row>
    <row r="3032" spans="16:18" x14ac:dyDescent="0.3">
      <c r="P3032" s="22"/>
      <c r="Q3032">
        <v>3028</v>
      </c>
      <c r="R3032" t="str">
        <f>IF($C$3="Live Paste",IF($P3032="","",$P3032&amp;""),IF($AD$3="","",INDEX('Extraction History'!$A$3:$DT$9102,$Q3032,$AD$3)&amp;""))</f>
        <v/>
      </c>
    </row>
    <row r="3033" spans="16:18" x14ac:dyDescent="0.3">
      <c r="P3033" s="22"/>
      <c r="Q3033">
        <v>3029</v>
      </c>
      <c r="R3033" t="str">
        <f>IF($C$3="Live Paste",IF($P3033="","",$P3033&amp;""),IF($AD$3="","",INDEX('Extraction History'!$A$3:$DT$9102,$Q3033,$AD$3)&amp;""))</f>
        <v/>
      </c>
    </row>
    <row r="3034" spans="16:18" x14ac:dyDescent="0.3">
      <c r="P3034" s="22"/>
      <c r="Q3034">
        <v>3030</v>
      </c>
      <c r="R3034" t="str">
        <f>IF($C$3="Live Paste",IF($P3034="","",$P3034&amp;""),IF($AD$3="","",INDEX('Extraction History'!$A$3:$DT$9102,$Q3034,$AD$3)&amp;""))</f>
        <v/>
      </c>
    </row>
    <row r="3035" spans="16:18" x14ac:dyDescent="0.3">
      <c r="P3035" s="22"/>
      <c r="Q3035">
        <v>3031</v>
      </c>
      <c r="R3035" t="str">
        <f>IF($C$3="Live Paste",IF($P3035="","",$P3035&amp;""),IF($AD$3="","",INDEX('Extraction History'!$A$3:$DT$9102,$Q3035,$AD$3)&amp;""))</f>
        <v/>
      </c>
    </row>
    <row r="3036" spans="16:18" x14ac:dyDescent="0.3">
      <c r="P3036" s="22"/>
      <c r="Q3036">
        <v>3032</v>
      </c>
      <c r="R3036" t="str">
        <f>IF($C$3="Live Paste",IF($P3036="","",$P3036&amp;""),IF($AD$3="","",INDEX('Extraction History'!$A$3:$DT$9102,$Q3036,$AD$3)&amp;""))</f>
        <v/>
      </c>
    </row>
    <row r="3037" spans="16:18" x14ac:dyDescent="0.3">
      <c r="P3037" s="22"/>
      <c r="Q3037">
        <v>3033</v>
      </c>
      <c r="R3037" t="str">
        <f>IF($C$3="Live Paste",IF($P3037="","",$P3037&amp;""),IF($AD$3="","",INDEX('Extraction History'!$A$3:$DT$9102,$Q3037,$AD$3)&amp;""))</f>
        <v/>
      </c>
    </row>
    <row r="3038" spans="16:18" x14ac:dyDescent="0.3">
      <c r="P3038" s="22"/>
      <c r="Q3038">
        <v>3034</v>
      </c>
      <c r="R3038" t="str">
        <f>IF($C$3="Live Paste",IF($P3038="","",$P3038&amp;""),IF($AD$3="","",INDEX('Extraction History'!$A$3:$DT$9102,$Q3038,$AD$3)&amp;""))</f>
        <v/>
      </c>
    </row>
    <row r="3039" spans="16:18" x14ac:dyDescent="0.3">
      <c r="P3039" s="22"/>
      <c r="Q3039">
        <v>3035</v>
      </c>
      <c r="R3039" t="str">
        <f>IF($C$3="Live Paste",IF($P3039="","",$P3039&amp;""),IF($AD$3="","",INDEX('Extraction History'!$A$3:$DT$9102,$Q3039,$AD$3)&amp;""))</f>
        <v/>
      </c>
    </row>
    <row r="3040" spans="16:18" x14ac:dyDescent="0.3">
      <c r="P3040" s="22"/>
      <c r="Q3040">
        <v>3036</v>
      </c>
      <c r="R3040" t="str">
        <f>IF($C$3="Live Paste",IF($P3040="","",$P3040&amp;""),IF($AD$3="","",INDEX('Extraction History'!$A$3:$DT$9102,$Q3040,$AD$3)&amp;""))</f>
        <v/>
      </c>
    </row>
    <row r="3041" spans="16:18" x14ac:dyDescent="0.3">
      <c r="P3041" s="22"/>
      <c r="Q3041">
        <v>3037</v>
      </c>
      <c r="R3041" t="str">
        <f>IF($C$3="Live Paste",IF($P3041="","",$P3041&amp;""),IF($AD$3="","",INDEX('Extraction History'!$A$3:$DT$9102,$Q3041,$AD$3)&amp;""))</f>
        <v/>
      </c>
    </row>
    <row r="3042" spans="16:18" x14ac:dyDescent="0.3">
      <c r="P3042" s="22"/>
      <c r="Q3042">
        <v>3038</v>
      </c>
      <c r="R3042" t="str">
        <f>IF($C$3="Live Paste",IF($P3042="","",$P3042&amp;""),IF($AD$3="","",INDEX('Extraction History'!$A$3:$DT$9102,$Q3042,$AD$3)&amp;""))</f>
        <v/>
      </c>
    </row>
    <row r="3043" spans="16:18" x14ac:dyDescent="0.3">
      <c r="P3043" s="22"/>
      <c r="Q3043">
        <v>3039</v>
      </c>
      <c r="R3043" t="str">
        <f>IF($C$3="Live Paste",IF($P3043="","",$P3043&amp;""),IF($AD$3="","",INDEX('Extraction History'!$A$3:$DT$9102,$Q3043,$AD$3)&amp;""))</f>
        <v/>
      </c>
    </row>
    <row r="3044" spans="16:18" x14ac:dyDescent="0.3">
      <c r="P3044" s="22"/>
      <c r="Q3044">
        <v>3040</v>
      </c>
      <c r="R3044" t="str">
        <f>IF($C$3="Live Paste",IF($P3044="","",$P3044&amp;""),IF($AD$3="","",INDEX('Extraction History'!$A$3:$DT$9102,$Q3044,$AD$3)&amp;""))</f>
        <v/>
      </c>
    </row>
    <row r="3045" spans="16:18" x14ac:dyDescent="0.3">
      <c r="P3045" s="22"/>
      <c r="Q3045">
        <v>3041</v>
      </c>
      <c r="R3045" t="str">
        <f>IF($C$3="Live Paste",IF($P3045="","",$P3045&amp;""),IF($AD$3="","",INDEX('Extraction History'!$A$3:$DT$9102,$Q3045,$AD$3)&amp;""))</f>
        <v/>
      </c>
    </row>
    <row r="3046" spans="16:18" x14ac:dyDescent="0.3">
      <c r="P3046" s="22"/>
      <c r="Q3046">
        <v>3042</v>
      </c>
      <c r="R3046" t="str">
        <f>IF($C$3="Live Paste",IF($P3046="","",$P3046&amp;""),IF($AD$3="","",INDEX('Extraction History'!$A$3:$DT$9102,$Q3046,$AD$3)&amp;""))</f>
        <v/>
      </c>
    </row>
    <row r="3047" spans="16:18" x14ac:dyDescent="0.3">
      <c r="P3047" s="22"/>
      <c r="Q3047">
        <v>3043</v>
      </c>
      <c r="R3047" t="str">
        <f>IF($C$3="Live Paste",IF($P3047="","",$P3047&amp;""),IF($AD$3="","",INDEX('Extraction History'!$A$3:$DT$9102,$Q3047,$AD$3)&amp;""))</f>
        <v/>
      </c>
    </row>
    <row r="3048" spans="16:18" x14ac:dyDescent="0.3">
      <c r="P3048" s="22"/>
      <c r="Q3048">
        <v>3044</v>
      </c>
      <c r="R3048" t="str">
        <f>IF($C$3="Live Paste",IF($P3048="","",$P3048&amp;""),IF($AD$3="","",INDEX('Extraction History'!$A$3:$DT$9102,$Q3048,$AD$3)&amp;""))</f>
        <v/>
      </c>
    </row>
    <row r="3049" spans="16:18" x14ac:dyDescent="0.3">
      <c r="P3049" s="22"/>
      <c r="Q3049">
        <v>3045</v>
      </c>
      <c r="R3049" t="str">
        <f>IF($C$3="Live Paste",IF($P3049="","",$P3049&amp;""),IF($AD$3="","",INDEX('Extraction History'!$A$3:$DT$9102,$Q3049,$AD$3)&amp;""))</f>
        <v/>
      </c>
    </row>
    <row r="3050" spans="16:18" x14ac:dyDescent="0.3">
      <c r="P3050" s="22"/>
      <c r="Q3050">
        <v>3046</v>
      </c>
      <c r="R3050" t="str">
        <f>IF($C$3="Live Paste",IF($P3050="","",$P3050&amp;""),IF($AD$3="","",INDEX('Extraction History'!$A$3:$DT$9102,$Q3050,$AD$3)&amp;""))</f>
        <v/>
      </c>
    </row>
    <row r="3051" spans="16:18" x14ac:dyDescent="0.3">
      <c r="P3051" s="22"/>
      <c r="Q3051">
        <v>3047</v>
      </c>
      <c r="R3051" t="str">
        <f>IF($C$3="Live Paste",IF($P3051="","",$P3051&amp;""),IF($AD$3="","",INDEX('Extraction History'!$A$3:$DT$9102,$Q3051,$AD$3)&amp;""))</f>
        <v/>
      </c>
    </row>
    <row r="3052" spans="16:18" x14ac:dyDescent="0.3">
      <c r="P3052" s="22"/>
      <c r="Q3052">
        <v>3048</v>
      </c>
      <c r="R3052" t="str">
        <f>IF($C$3="Live Paste",IF($P3052="","",$P3052&amp;""),IF($AD$3="","",INDEX('Extraction History'!$A$3:$DT$9102,$Q3052,$AD$3)&amp;""))</f>
        <v/>
      </c>
    </row>
    <row r="3053" spans="16:18" x14ac:dyDescent="0.3">
      <c r="P3053" s="22"/>
      <c r="Q3053">
        <v>3049</v>
      </c>
      <c r="R3053" t="str">
        <f>IF($C$3="Live Paste",IF($P3053="","",$P3053&amp;""),IF($AD$3="","",INDEX('Extraction History'!$A$3:$DT$9102,$Q3053,$AD$3)&amp;""))</f>
        <v/>
      </c>
    </row>
    <row r="3054" spans="16:18" x14ac:dyDescent="0.3">
      <c r="P3054" s="22"/>
      <c r="Q3054">
        <v>3050</v>
      </c>
      <c r="R3054" t="str">
        <f>IF($C$3="Live Paste",IF($P3054="","",$P3054&amp;""),IF($AD$3="","",INDEX('Extraction History'!$A$3:$DT$9102,$Q3054,$AD$3)&amp;""))</f>
        <v/>
      </c>
    </row>
    <row r="3055" spans="16:18" x14ac:dyDescent="0.3">
      <c r="P3055" s="22"/>
      <c r="Q3055">
        <v>3051</v>
      </c>
      <c r="R3055" t="str">
        <f>IF($C$3="Live Paste",IF($P3055="","",$P3055&amp;""),IF($AD$3="","",INDEX('Extraction History'!$A$3:$DT$9102,$Q3055,$AD$3)&amp;""))</f>
        <v/>
      </c>
    </row>
    <row r="3056" spans="16:18" x14ac:dyDescent="0.3">
      <c r="P3056" s="22"/>
      <c r="Q3056">
        <v>3052</v>
      </c>
      <c r="R3056" t="str">
        <f>IF($C$3="Live Paste",IF($P3056="","",$P3056&amp;""),IF($AD$3="","",INDEX('Extraction History'!$A$3:$DT$9102,$Q3056,$AD$3)&amp;""))</f>
        <v/>
      </c>
    </row>
    <row r="3057" spans="16:18" x14ac:dyDescent="0.3">
      <c r="P3057" s="22"/>
      <c r="Q3057">
        <v>3053</v>
      </c>
      <c r="R3057" t="str">
        <f>IF($C$3="Live Paste",IF($P3057="","",$P3057&amp;""),IF($AD$3="","",INDEX('Extraction History'!$A$3:$DT$9102,$Q3057,$AD$3)&amp;""))</f>
        <v/>
      </c>
    </row>
    <row r="3058" spans="16:18" x14ac:dyDescent="0.3">
      <c r="P3058" s="22"/>
      <c r="Q3058">
        <v>3054</v>
      </c>
      <c r="R3058" t="str">
        <f>IF($C$3="Live Paste",IF($P3058="","",$P3058&amp;""),IF($AD$3="","",INDEX('Extraction History'!$A$3:$DT$9102,$Q3058,$AD$3)&amp;""))</f>
        <v/>
      </c>
    </row>
    <row r="3059" spans="16:18" x14ac:dyDescent="0.3">
      <c r="P3059" s="22"/>
      <c r="Q3059">
        <v>3055</v>
      </c>
      <c r="R3059" t="str">
        <f>IF($C$3="Live Paste",IF($P3059="","",$P3059&amp;""),IF($AD$3="","",INDEX('Extraction History'!$A$3:$DT$9102,$Q3059,$AD$3)&amp;""))</f>
        <v/>
      </c>
    </row>
    <row r="3060" spans="16:18" x14ac:dyDescent="0.3">
      <c r="P3060" s="22"/>
      <c r="Q3060">
        <v>3056</v>
      </c>
      <c r="R3060" t="str">
        <f>IF($C$3="Live Paste",IF($P3060="","",$P3060&amp;""),IF($AD$3="","",INDEX('Extraction History'!$A$3:$DT$9102,$Q3060,$AD$3)&amp;""))</f>
        <v/>
      </c>
    </row>
    <row r="3061" spans="16:18" x14ac:dyDescent="0.3">
      <c r="P3061" s="22"/>
      <c r="Q3061">
        <v>3057</v>
      </c>
      <c r="R3061" t="str">
        <f>IF($C$3="Live Paste",IF($P3061="","",$P3061&amp;""),IF($AD$3="","",INDEX('Extraction History'!$A$3:$DT$9102,$Q3061,$AD$3)&amp;""))</f>
        <v/>
      </c>
    </row>
    <row r="3062" spans="16:18" x14ac:dyDescent="0.3">
      <c r="P3062" s="22"/>
      <c r="Q3062">
        <v>3058</v>
      </c>
      <c r="R3062" t="str">
        <f>IF($C$3="Live Paste",IF($P3062="","",$P3062&amp;""),IF($AD$3="","",INDEX('Extraction History'!$A$3:$DT$9102,$Q3062,$AD$3)&amp;""))</f>
        <v/>
      </c>
    </row>
    <row r="3063" spans="16:18" x14ac:dyDescent="0.3">
      <c r="P3063" s="22"/>
      <c r="Q3063">
        <v>3059</v>
      </c>
      <c r="R3063" t="str">
        <f>IF($C$3="Live Paste",IF($P3063="","",$P3063&amp;""),IF($AD$3="","",INDEX('Extraction History'!$A$3:$DT$9102,$Q3063,$AD$3)&amp;""))</f>
        <v/>
      </c>
    </row>
    <row r="3064" spans="16:18" x14ac:dyDescent="0.3">
      <c r="P3064" s="22"/>
      <c r="Q3064">
        <v>3060</v>
      </c>
      <c r="R3064" t="str">
        <f>IF($C$3="Live Paste",IF($P3064="","",$P3064&amp;""),IF($AD$3="","",INDEX('Extraction History'!$A$3:$DT$9102,$Q3064,$AD$3)&amp;""))</f>
        <v/>
      </c>
    </row>
    <row r="3065" spans="16:18" x14ac:dyDescent="0.3">
      <c r="P3065" s="22"/>
      <c r="Q3065">
        <v>3061</v>
      </c>
      <c r="R3065" t="str">
        <f>IF($C$3="Live Paste",IF($P3065="","",$P3065&amp;""),IF($AD$3="","",INDEX('Extraction History'!$A$3:$DT$9102,$Q3065,$AD$3)&amp;""))</f>
        <v/>
      </c>
    </row>
    <row r="3066" spans="16:18" x14ac:dyDescent="0.3">
      <c r="P3066" s="22"/>
      <c r="Q3066">
        <v>3062</v>
      </c>
      <c r="R3066" t="str">
        <f>IF($C$3="Live Paste",IF($P3066="","",$P3066&amp;""),IF($AD$3="","",INDEX('Extraction History'!$A$3:$DT$9102,$Q3066,$AD$3)&amp;""))</f>
        <v/>
      </c>
    </row>
    <row r="3067" spans="16:18" x14ac:dyDescent="0.3">
      <c r="P3067" s="22"/>
      <c r="Q3067">
        <v>3063</v>
      </c>
      <c r="R3067" t="str">
        <f>IF($C$3="Live Paste",IF($P3067="","",$P3067&amp;""),IF($AD$3="","",INDEX('Extraction History'!$A$3:$DT$9102,$Q3067,$AD$3)&amp;""))</f>
        <v/>
      </c>
    </row>
    <row r="3068" spans="16:18" x14ac:dyDescent="0.3">
      <c r="P3068" s="22"/>
      <c r="Q3068">
        <v>3064</v>
      </c>
      <c r="R3068" t="str">
        <f>IF($C$3="Live Paste",IF($P3068="","",$P3068&amp;""),IF($AD$3="","",INDEX('Extraction History'!$A$3:$DT$9102,$Q3068,$AD$3)&amp;""))</f>
        <v/>
      </c>
    </row>
    <row r="3069" spans="16:18" x14ac:dyDescent="0.3">
      <c r="P3069" s="22"/>
      <c r="Q3069">
        <v>3065</v>
      </c>
      <c r="R3069" t="str">
        <f>IF($C$3="Live Paste",IF($P3069="","",$P3069&amp;""),IF($AD$3="","",INDEX('Extraction History'!$A$3:$DT$9102,$Q3069,$AD$3)&amp;""))</f>
        <v/>
      </c>
    </row>
    <row r="3070" spans="16:18" x14ac:dyDescent="0.3">
      <c r="P3070" s="22"/>
      <c r="Q3070">
        <v>3066</v>
      </c>
      <c r="R3070" t="str">
        <f>IF($C$3="Live Paste",IF($P3070="","",$P3070&amp;""),IF($AD$3="","",INDEX('Extraction History'!$A$3:$DT$9102,$Q3070,$AD$3)&amp;""))</f>
        <v/>
      </c>
    </row>
    <row r="3071" spans="16:18" x14ac:dyDescent="0.3">
      <c r="P3071" s="22"/>
      <c r="Q3071">
        <v>3067</v>
      </c>
      <c r="R3071" t="str">
        <f>IF($C$3="Live Paste",IF($P3071="","",$P3071&amp;""),IF($AD$3="","",INDEX('Extraction History'!$A$3:$DT$9102,$Q3071,$AD$3)&amp;""))</f>
        <v/>
      </c>
    </row>
    <row r="3072" spans="16:18" x14ac:dyDescent="0.3">
      <c r="P3072" s="22"/>
      <c r="Q3072">
        <v>3068</v>
      </c>
      <c r="R3072" t="str">
        <f>IF($C$3="Live Paste",IF($P3072="","",$P3072&amp;""),IF($AD$3="","",INDEX('Extraction History'!$A$3:$DT$9102,$Q3072,$AD$3)&amp;""))</f>
        <v/>
      </c>
    </row>
    <row r="3073" spans="16:18" x14ac:dyDescent="0.3">
      <c r="P3073" s="22"/>
      <c r="Q3073">
        <v>3069</v>
      </c>
      <c r="R3073" t="str">
        <f>IF($C$3="Live Paste",IF($P3073="","",$P3073&amp;""),IF($AD$3="","",INDEX('Extraction History'!$A$3:$DT$9102,$Q3073,$AD$3)&amp;""))</f>
        <v/>
      </c>
    </row>
    <row r="3074" spans="16:18" x14ac:dyDescent="0.3">
      <c r="P3074" s="22"/>
      <c r="Q3074">
        <v>3070</v>
      </c>
      <c r="R3074" t="str">
        <f>IF($C$3="Live Paste",IF($P3074="","",$P3074&amp;""),IF($AD$3="","",INDEX('Extraction History'!$A$3:$DT$9102,$Q3074,$AD$3)&amp;""))</f>
        <v/>
      </c>
    </row>
    <row r="3075" spans="16:18" x14ac:dyDescent="0.3">
      <c r="P3075" s="22"/>
      <c r="Q3075">
        <v>3071</v>
      </c>
      <c r="R3075" t="str">
        <f>IF($C$3="Live Paste",IF($P3075="","",$P3075&amp;""),IF($AD$3="","",INDEX('Extraction History'!$A$3:$DT$9102,$Q3075,$AD$3)&amp;""))</f>
        <v/>
      </c>
    </row>
    <row r="3076" spans="16:18" x14ac:dyDescent="0.3">
      <c r="P3076" s="22"/>
      <c r="Q3076">
        <v>3072</v>
      </c>
      <c r="R3076" t="str">
        <f>IF($C$3="Live Paste",IF($P3076="","",$P3076&amp;""),IF($AD$3="","",INDEX('Extraction History'!$A$3:$DT$9102,$Q3076,$AD$3)&amp;""))</f>
        <v/>
      </c>
    </row>
    <row r="3077" spans="16:18" x14ac:dyDescent="0.3">
      <c r="P3077" s="22"/>
      <c r="Q3077">
        <v>3073</v>
      </c>
      <c r="R3077" t="str">
        <f>IF($C$3="Live Paste",IF($P3077="","",$P3077&amp;""),IF($AD$3="","",INDEX('Extraction History'!$A$3:$DT$9102,$Q3077,$AD$3)&amp;""))</f>
        <v/>
      </c>
    </row>
    <row r="3078" spans="16:18" x14ac:dyDescent="0.3">
      <c r="P3078" s="22"/>
      <c r="Q3078">
        <v>3074</v>
      </c>
      <c r="R3078" t="str">
        <f>IF($C$3="Live Paste",IF($P3078="","",$P3078&amp;""),IF($AD$3="","",INDEX('Extraction History'!$A$3:$DT$9102,$Q3078,$AD$3)&amp;""))</f>
        <v/>
      </c>
    </row>
    <row r="3079" spans="16:18" x14ac:dyDescent="0.3">
      <c r="P3079" s="22"/>
      <c r="Q3079">
        <v>3075</v>
      </c>
      <c r="R3079" t="str">
        <f>IF($C$3="Live Paste",IF($P3079="","",$P3079&amp;""),IF($AD$3="","",INDEX('Extraction History'!$A$3:$DT$9102,$Q3079,$AD$3)&amp;""))</f>
        <v/>
      </c>
    </row>
    <row r="3080" spans="16:18" x14ac:dyDescent="0.3">
      <c r="P3080" s="22"/>
      <c r="Q3080">
        <v>3076</v>
      </c>
      <c r="R3080" t="str">
        <f>IF($C$3="Live Paste",IF($P3080="","",$P3080&amp;""),IF($AD$3="","",INDEX('Extraction History'!$A$3:$DT$9102,$Q3080,$AD$3)&amp;""))</f>
        <v/>
      </c>
    </row>
    <row r="3081" spans="16:18" x14ac:dyDescent="0.3">
      <c r="P3081" s="22"/>
      <c r="Q3081">
        <v>3077</v>
      </c>
      <c r="R3081" t="str">
        <f>IF($C$3="Live Paste",IF($P3081="","",$P3081&amp;""),IF($AD$3="","",INDEX('Extraction History'!$A$3:$DT$9102,$Q3081,$AD$3)&amp;""))</f>
        <v/>
      </c>
    </row>
    <row r="3082" spans="16:18" x14ac:dyDescent="0.3">
      <c r="P3082" s="22"/>
      <c r="Q3082">
        <v>3078</v>
      </c>
      <c r="R3082" t="str">
        <f>IF($C$3="Live Paste",IF($P3082="","",$P3082&amp;""),IF($AD$3="","",INDEX('Extraction History'!$A$3:$DT$9102,$Q3082,$AD$3)&amp;""))</f>
        <v/>
      </c>
    </row>
    <row r="3083" spans="16:18" x14ac:dyDescent="0.3">
      <c r="P3083" s="22"/>
      <c r="Q3083">
        <v>3079</v>
      </c>
      <c r="R3083" t="str">
        <f>IF($C$3="Live Paste",IF($P3083="","",$P3083&amp;""),IF($AD$3="","",INDEX('Extraction History'!$A$3:$DT$9102,$Q3083,$AD$3)&amp;""))</f>
        <v/>
      </c>
    </row>
    <row r="3084" spans="16:18" x14ac:dyDescent="0.3">
      <c r="P3084" s="22"/>
      <c r="Q3084">
        <v>3080</v>
      </c>
      <c r="R3084" t="str">
        <f>IF($C$3="Live Paste",IF($P3084="","",$P3084&amp;""),IF($AD$3="","",INDEX('Extraction History'!$A$3:$DT$9102,$Q3084,$AD$3)&amp;""))</f>
        <v/>
      </c>
    </row>
    <row r="3085" spans="16:18" x14ac:dyDescent="0.3">
      <c r="P3085" s="22"/>
      <c r="Q3085">
        <v>3081</v>
      </c>
      <c r="R3085" t="str">
        <f>IF($C$3="Live Paste",IF($P3085="","",$P3085&amp;""),IF($AD$3="","",INDEX('Extraction History'!$A$3:$DT$9102,$Q3085,$AD$3)&amp;""))</f>
        <v/>
      </c>
    </row>
    <row r="3086" spans="16:18" x14ac:dyDescent="0.3">
      <c r="P3086" s="22"/>
      <c r="Q3086">
        <v>3082</v>
      </c>
      <c r="R3086" t="str">
        <f>IF($C$3="Live Paste",IF($P3086="","",$P3086&amp;""),IF($AD$3="","",INDEX('Extraction History'!$A$3:$DT$9102,$Q3086,$AD$3)&amp;""))</f>
        <v/>
      </c>
    </row>
    <row r="3087" spans="16:18" x14ac:dyDescent="0.3">
      <c r="P3087" s="22"/>
      <c r="Q3087">
        <v>3083</v>
      </c>
      <c r="R3087" t="str">
        <f>IF($C$3="Live Paste",IF($P3087="","",$P3087&amp;""),IF($AD$3="","",INDEX('Extraction History'!$A$3:$DT$9102,$Q3087,$AD$3)&amp;""))</f>
        <v/>
      </c>
    </row>
    <row r="3088" spans="16:18" x14ac:dyDescent="0.3">
      <c r="P3088" s="22"/>
      <c r="Q3088">
        <v>3084</v>
      </c>
      <c r="R3088" t="str">
        <f>IF($C$3="Live Paste",IF($P3088="","",$P3088&amp;""),IF($AD$3="","",INDEX('Extraction History'!$A$3:$DT$9102,$Q3088,$AD$3)&amp;""))</f>
        <v/>
      </c>
    </row>
    <row r="3089" spans="16:18" x14ac:dyDescent="0.3">
      <c r="P3089" s="22"/>
      <c r="Q3089">
        <v>3085</v>
      </c>
      <c r="R3089" t="str">
        <f>IF($C$3="Live Paste",IF($P3089="","",$P3089&amp;""),IF($AD$3="","",INDEX('Extraction History'!$A$3:$DT$9102,$Q3089,$AD$3)&amp;""))</f>
        <v/>
      </c>
    </row>
    <row r="3090" spans="16:18" x14ac:dyDescent="0.3">
      <c r="P3090" s="22"/>
      <c r="Q3090">
        <v>3086</v>
      </c>
      <c r="R3090" t="str">
        <f>IF($C$3="Live Paste",IF($P3090="","",$P3090&amp;""),IF($AD$3="","",INDEX('Extraction History'!$A$3:$DT$9102,$Q3090,$AD$3)&amp;""))</f>
        <v/>
      </c>
    </row>
    <row r="3091" spans="16:18" x14ac:dyDescent="0.3">
      <c r="P3091" s="22"/>
      <c r="Q3091">
        <v>3087</v>
      </c>
      <c r="R3091" t="str">
        <f>IF($C$3="Live Paste",IF($P3091="","",$P3091&amp;""),IF($AD$3="","",INDEX('Extraction History'!$A$3:$DT$9102,$Q3091,$AD$3)&amp;""))</f>
        <v/>
      </c>
    </row>
    <row r="3092" spans="16:18" x14ac:dyDescent="0.3">
      <c r="P3092" s="22"/>
      <c r="Q3092">
        <v>3088</v>
      </c>
      <c r="R3092" t="str">
        <f>IF($C$3="Live Paste",IF($P3092="","",$P3092&amp;""),IF($AD$3="","",INDEX('Extraction History'!$A$3:$DT$9102,$Q3092,$AD$3)&amp;""))</f>
        <v/>
      </c>
    </row>
    <row r="3093" spans="16:18" x14ac:dyDescent="0.3">
      <c r="P3093" s="22"/>
      <c r="Q3093">
        <v>3089</v>
      </c>
      <c r="R3093" t="str">
        <f>IF($C$3="Live Paste",IF($P3093="","",$P3093&amp;""),IF($AD$3="","",INDEX('Extraction History'!$A$3:$DT$9102,$Q3093,$AD$3)&amp;""))</f>
        <v/>
      </c>
    </row>
    <row r="3094" spans="16:18" x14ac:dyDescent="0.3">
      <c r="P3094" s="22"/>
      <c r="Q3094">
        <v>3090</v>
      </c>
      <c r="R3094" t="str">
        <f>IF($C$3="Live Paste",IF($P3094="","",$P3094&amp;""),IF($AD$3="","",INDEX('Extraction History'!$A$3:$DT$9102,$Q3094,$AD$3)&amp;""))</f>
        <v/>
      </c>
    </row>
    <row r="3095" spans="16:18" x14ac:dyDescent="0.3">
      <c r="P3095" s="22"/>
      <c r="Q3095">
        <v>3091</v>
      </c>
      <c r="R3095" t="str">
        <f>IF($C$3="Live Paste",IF($P3095="","",$P3095&amp;""),IF($AD$3="","",INDEX('Extraction History'!$A$3:$DT$9102,$Q3095,$AD$3)&amp;""))</f>
        <v/>
      </c>
    </row>
    <row r="3096" spans="16:18" x14ac:dyDescent="0.3">
      <c r="P3096" s="22"/>
      <c r="Q3096">
        <v>3092</v>
      </c>
      <c r="R3096" t="str">
        <f>IF($C$3="Live Paste",IF($P3096="","",$P3096&amp;""),IF($AD$3="","",INDEX('Extraction History'!$A$3:$DT$9102,$Q3096,$AD$3)&amp;""))</f>
        <v/>
      </c>
    </row>
    <row r="3097" spans="16:18" x14ac:dyDescent="0.3">
      <c r="P3097" s="22"/>
      <c r="Q3097">
        <v>3093</v>
      </c>
      <c r="R3097" t="str">
        <f>IF($C$3="Live Paste",IF($P3097="","",$P3097&amp;""),IF($AD$3="","",INDEX('Extraction History'!$A$3:$DT$9102,$Q3097,$AD$3)&amp;""))</f>
        <v/>
      </c>
    </row>
    <row r="3098" spans="16:18" x14ac:dyDescent="0.3">
      <c r="P3098" s="22"/>
      <c r="Q3098">
        <v>3094</v>
      </c>
      <c r="R3098" t="str">
        <f>IF($C$3="Live Paste",IF($P3098="","",$P3098&amp;""),IF($AD$3="","",INDEX('Extraction History'!$A$3:$DT$9102,$Q3098,$AD$3)&amp;""))</f>
        <v/>
      </c>
    </row>
    <row r="3099" spans="16:18" x14ac:dyDescent="0.3">
      <c r="P3099" s="22"/>
      <c r="Q3099">
        <v>3095</v>
      </c>
      <c r="R3099" t="str">
        <f>IF($C$3="Live Paste",IF($P3099="","",$P3099&amp;""),IF($AD$3="","",INDEX('Extraction History'!$A$3:$DT$9102,$Q3099,$AD$3)&amp;""))</f>
        <v/>
      </c>
    </row>
    <row r="3100" spans="16:18" x14ac:dyDescent="0.3">
      <c r="P3100" s="22"/>
      <c r="Q3100">
        <v>3096</v>
      </c>
      <c r="R3100" t="str">
        <f>IF($C$3="Live Paste",IF($P3100="","",$P3100&amp;""),IF($AD$3="","",INDEX('Extraction History'!$A$3:$DT$9102,$Q3100,$AD$3)&amp;""))</f>
        <v/>
      </c>
    </row>
    <row r="3101" spans="16:18" x14ac:dyDescent="0.3">
      <c r="P3101" s="22"/>
      <c r="Q3101">
        <v>3097</v>
      </c>
      <c r="R3101" t="str">
        <f>IF($C$3="Live Paste",IF($P3101="","",$P3101&amp;""),IF($AD$3="","",INDEX('Extraction History'!$A$3:$DT$9102,$Q3101,$AD$3)&amp;""))</f>
        <v/>
      </c>
    </row>
    <row r="3102" spans="16:18" x14ac:dyDescent="0.3">
      <c r="P3102" s="22"/>
      <c r="Q3102">
        <v>3098</v>
      </c>
      <c r="R3102" t="str">
        <f>IF($C$3="Live Paste",IF($P3102="","",$P3102&amp;""),IF($AD$3="","",INDEX('Extraction History'!$A$3:$DT$9102,$Q3102,$AD$3)&amp;""))</f>
        <v/>
      </c>
    </row>
    <row r="3103" spans="16:18" x14ac:dyDescent="0.3">
      <c r="P3103" s="22"/>
      <c r="Q3103">
        <v>3099</v>
      </c>
      <c r="R3103" t="str">
        <f>IF($C$3="Live Paste",IF($P3103="","",$P3103&amp;""),IF($AD$3="","",INDEX('Extraction History'!$A$3:$DT$9102,$Q3103,$AD$3)&amp;""))</f>
        <v/>
      </c>
    </row>
    <row r="3104" spans="16:18" x14ac:dyDescent="0.3">
      <c r="P3104" s="22"/>
      <c r="Q3104">
        <v>3100</v>
      </c>
      <c r="R3104" t="str">
        <f>IF($C$3="Live Paste",IF($P3104="","",$P3104&amp;""),IF($AD$3="","",INDEX('Extraction History'!$A$3:$DT$9102,$Q3104,$AD$3)&amp;""))</f>
        <v/>
      </c>
    </row>
    <row r="3105" spans="16:18" x14ac:dyDescent="0.3">
      <c r="P3105" s="22"/>
      <c r="Q3105">
        <v>3101</v>
      </c>
      <c r="R3105" t="str">
        <f>IF($C$3="Live Paste",IF($P3105="","",$P3105&amp;""),IF($AD$3="","",INDEX('Extraction History'!$A$3:$DT$9102,$Q3105,$AD$3)&amp;""))</f>
        <v/>
      </c>
    </row>
    <row r="3106" spans="16:18" x14ac:dyDescent="0.3">
      <c r="P3106" s="22"/>
      <c r="Q3106">
        <v>3102</v>
      </c>
      <c r="R3106" t="str">
        <f>IF($C$3="Live Paste",IF($P3106="","",$P3106&amp;""),IF($AD$3="","",INDEX('Extraction History'!$A$3:$DT$9102,$Q3106,$AD$3)&amp;""))</f>
        <v/>
      </c>
    </row>
    <row r="3107" spans="16:18" x14ac:dyDescent="0.3">
      <c r="P3107" s="22"/>
      <c r="Q3107">
        <v>3103</v>
      </c>
      <c r="R3107" t="str">
        <f>IF($C$3="Live Paste",IF($P3107="","",$P3107&amp;""),IF($AD$3="","",INDEX('Extraction History'!$A$3:$DT$9102,$Q3107,$AD$3)&amp;""))</f>
        <v/>
      </c>
    </row>
    <row r="3108" spans="16:18" x14ac:dyDescent="0.3">
      <c r="P3108" s="22"/>
      <c r="Q3108">
        <v>3104</v>
      </c>
      <c r="R3108" t="str">
        <f>IF($C$3="Live Paste",IF($P3108="","",$P3108&amp;""),IF($AD$3="","",INDEX('Extraction History'!$A$3:$DT$9102,$Q3108,$AD$3)&amp;""))</f>
        <v/>
      </c>
    </row>
    <row r="3109" spans="16:18" x14ac:dyDescent="0.3">
      <c r="P3109" s="22"/>
      <c r="Q3109">
        <v>3105</v>
      </c>
      <c r="R3109" t="str">
        <f>IF($C$3="Live Paste",IF($P3109="","",$P3109&amp;""),IF($AD$3="","",INDEX('Extraction History'!$A$3:$DT$9102,$Q3109,$AD$3)&amp;""))</f>
        <v/>
      </c>
    </row>
    <row r="3110" spans="16:18" x14ac:dyDescent="0.3">
      <c r="P3110" s="22"/>
      <c r="Q3110">
        <v>3106</v>
      </c>
      <c r="R3110" t="str">
        <f>IF($C$3="Live Paste",IF($P3110="","",$P3110&amp;""),IF($AD$3="","",INDEX('Extraction History'!$A$3:$DT$9102,$Q3110,$AD$3)&amp;""))</f>
        <v/>
      </c>
    </row>
    <row r="3111" spans="16:18" x14ac:dyDescent="0.3">
      <c r="P3111" s="22"/>
      <c r="Q3111">
        <v>3107</v>
      </c>
      <c r="R3111" t="str">
        <f>IF($C$3="Live Paste",IF($P3111="","",$P3111&amp;""),IF($AD$3="","",INDEX('Extraction History'!$A$3:$DT$9102,$Q3111,$AD$3)&amp;""))</f>
        <v/>
      </c>
    </row>
    <row r="3112" spans="16:18" x14ac:dyDescent="0.3">
      <c r="P3112" s="22"/>
      <c r="Q3112">
        <v>3108</v>
      </c>
      <c r="R3112" t="str">
        <f>IF($C$3="Live Paste",IF($P3112="","",$P3112&amp;""),IF($AD$3="","",INDEX('Extraction History'!$A$3:$DT$9102,$Q3112,$AD$3)&amp;""))</f>
        <v/>
      </c>
    </row>
    <row r="3113" spans="16:18" x14ac:dyDescent="0.3">
      <c r="P3113" s="22"/>
      <c r="Q3113">
        <v>3109</v>
      </c>
      <c r="R3113" t="str">
        <f>IF($C$3="Live Paste",IF($P3113="","",$P3113&amp;""),IF($AD$3="","",INDEX('Extraction History'!$A$3:$DT$9102,$Q3113,$AD$3)&amp;""))</f>
        <v/>
      </c>
    </row>
    <row r="3114" spans="16:18" x14ac:dyDescent="0.3">
      <c r="P3114" s="22"/>
      <c r="Q3114">
        <v>3110</v>
      </c>
      <c r="R3114" t="str">
        <f>IF($C$3="Live Paste",IF($P3114="","",$P3114&amp;""),IF($AD$3="","",INDEX('Extraction History'!$A$3:$DT$9102,$Q3114,$AD$3)&amp;""))</f>
        <v/>
      </c>
    </row>
    <row r="3115" spans="16:18" x14ac:dyDescent="0.3">
      <c r="P3115" s="22"/>
      <c r="Q3115">
        <v>3111</v>
      </c>
      <c r="R3115" t="str">
        <f>IF($C$3="Live Paste",IF($P3115="","",$P3115&amp;""),IF($AD$3="","",INDEX('Extraction History'!$A$3:$DT$9102,$Q3115,$AD$3)&amp;""))</f>
        <v/>
      </c>
    </row>
    <row r="3116" spans="16:18" x14ac:dyDescent="0.3">
      <c r="P3116" s="22"/>
      <c r="Q3116">
        <v>3112</v>
      </c>
      <c r="R3116" t="str">
        <f>IF($C$3="Live Paste",IF($P3116="","",$P3116&amp;""),IF($AD$3="","",INDEX('Extraction History'!$A$3:$DT$9102,$Q3116,$AD$3)&amp;""))</f>
        <v/>
      </c>
    </row>
    <row r="3117" spans="16:18" x14ac:dyDescent="0.3">
      <c r="P3117" s="22"/>
      <c r="Q3117">
        <v>3113</v>
      </c>
      <c r="R3117" t="str">
        <f>IF($C$3="Live Paste",IF($P3117="","",$P3117&amp;""),IF($AD$3="","",INDEX('Extraction History'!$A$3:$DT$9102,$Q3117,$AD$3)&amp;""))</f>
        <v/>
      </c>
    </row>
    <row r="3118" spans="16:18" x14ac:dyDescent="0.3">
      <c r="P3118" s="22"/>
      <c r="Q3118">
        <v>3114</v>
      </c>
      <c r="R3118" t="str">
        <f>IF($C$3="Live Paste",IF($P3118="","",$P3118&amp;""),IF($AD$3="","",INDEX('Extraction History'!$A$3:$DT$9102,$Q3118,$AD$3)&amp;""))</f>
        <v/>
      </c>
    </row>
    <row r="3119" spans="16:18" x14ac:dyDescent="0.3">
      <c r="P3119" s="22"/>
      <c r="Q3119">
        <v>3115</v>
      </c>
      <c r="R3119" t="str">
        <f>IF($C$3="Live Paste",IF($P3119="","",$P3119&amp;""),IF($AD$3="","",INDEX('Extraction History'!$A$3:$DT$9102,$Q3119,$AD$3)&amp;""))</f>
        <v/>
      </c>
    </row>
    <row r="3120" spans="16:18" x14ac:dyDescent="0.3">
      <c r="P3120" s="22"/>
      <c r="Q3120">
        <v>3116</v>
      </c>
      <c r="R3120" t="str">
        <f>IF($C$3="Live Paste",IF($P3120="","",$P3120&amp;""),IF($AD$3="","",INDEX('Extraction History'!$A$3:$DT$9102,$Q3120,$AD$3)&amp;""))</f>
        <v/>
      </c>
    </row>
    <row r="3121" spans="16:18" x14ac:dyDescent="0.3">
      <c r="P3121" s="22"/>
      <c r="Q3121">
        <v>3117</v>
      </c>
      <c r="R3121" t="str">
        <f>IF($C$3="Live Paste",IF($P3121="","",$P3121&amp;""),IF($AD$3="","",INDEX('Extraction History'!$A$3:$DT$9102,$Q3121,$AD$3)&amp;""))</f>
        <v/>
      </c>
    </row>
    <row r="3122" spans="16:18" x14ac:dyDescent="0.3">
      <c r="P3122" s="22"/>
      <c r="Q3122">
        <v>3118</v>
      </c>
      <c r="R3122" t="str">
        <f>IF($C$3="Live Paste",IF($P3122="","",$P3122&amp;""),IF($AD$3="","",INDEX('Extraction History'!$A$3:$DT$9102,$Q3122,$AD$3)&amp;""))</f>
        <v/>
      </c>
    </row>
    <row r="3123" spans="16:18" x14ac:dyDescent="0.3">
      <c r="P3123" s="22"/>
      <c r="Q3123">
        <v>3119</v>
      </c>
      <c r="R3123" t="str">
        <f>IF($C$3="Live Paste",IF($P3123="","",$P3123&amp;""),IF($AD$3="","",INDEX('Extraction History'!$A$3:$DT$9102,$Q3123,$AD$3)&amp;""))</f>
        <v/>
      </c>
    </row>
    <row r="3124" spans="16:18" x14ac:dyDescent="0.3">
      <c r="P3124" s="22"/>
      <c r="Q3124">
        <v>3120</v>
      </c>
      <c r="R3124" t="str">
        <f>IF($C$3="Live Paste",IF($P3124="","",$P3124&amp;""),IF($AD$3="","",INDEX('Extraction History'!$A$3:$DT$9102,$Q3124,$AD$3)&amp;""))</f>
        <v/>
      </c>
    </row>
    <row r="3125" spans="16:18" x14ac:dyDescent="0.3">
      <c r="P3125" s="22"/>
      <c r="Q3125">
        <v>3121</v>
      </c>
      <c r="R3125" t="str">
        <f>IF($C$3="Live Paste",IF($P3125="","",$P3125&amp;""),IF($AD$3="","",INDEX('Extraction History'!$A$3:$DT$9102,$Q3125,$AD$3)&amp;""))</f>
        <v/>
      </c>
    </row>
    <row r="3126" spans="16:18" x14ac:dyDescent="0.3">
      <c r="P3126" s="22"/>
      <c r="Q3126">
        <v>3122</v>
      </c>
      <c r="R3126" t="str">
        <f>IF($C$3="Live Paste",IF($P3126="","",$P3126&amp;""),IF($AD$3="","",INDEX('Extraction History'!$A$3:$DT$9102,$Q3126,$AD$3)&amp;""))</f>
        <v/>
      </c>
    </row>
    <row r="3127" spans="16:18" x14ac:dyDescent="0.3">
      <c r="P3127" s="22"/>
      <c r="Q3127">
        <v>3123</v>
      </c>
      <c r="R3127" t="str">
        <f>IF($C$3="Live Paste",IF($P3127="","",$P3127&amp;""),IF($AD$3="","",INDEX('Extraction History'!$A$3:$DT$9102,$Q3127,$AD$3)&amp;""))</f>
        <v/>
      </c>
    </row>
    <row r="3128" spans="16:18" x14ac:dyDescent="0.3">
      <c r="P3128" s="22"/>
      <c r="Q3128">
        <v>3124</v>
      </c>
      <c r="R3128" t="str">
        <f>IF($C$3="Live Paste",IF($P3128="","",$P3128&amp;""),IF($AD$3="","",INDEX('Extraction History'!$A$3:$DT$9102,$Q3128,$AD$3)&amp;""))</f>
        <v/>
      </c>
    </row>
    <row r="3129" spans="16:18" x14ac:dyDescent="0.3">
      <c r="P3129" s="22"/>
      <c r="Q3129">
        <v>3125</v>
      </c>
      <c r="R3129" t="str">
        <f>IF($C$3="Live Paste",IF($P3129="","",$P3129&amp;""),IF($AD$3="","",INDEX('Extraction History'!$A$3:$DT$9102,$Q3129,$AD$3)&amp;""))</f>
        <v/>
      </c>
    </row>
    <row r="3130" spans="16:18" x14ac:dyDescent="0.3">
      <c r="P3130" s="22"/>
      <c r="Q3130">
        <v>3126</v>
      </c>
      <c r="R3130" t="str">
        <f>IF($C$3="Live Paste",IF($P3130="","",$P3130&amp;""),IF($AD$3="","",INDEX('Extraction History'!$A$3:$DT$9102,$Q3130,$AD$3)&amp;""))</f>
        <v/>
      </c>
    </row>
    <row r="3131" spans="16:18" x14ac:dyDescent="0.3">
      <c r="P3131" s="22"/>
      <c r="Q3131">
        <v>3127</v>
      </c>
      <c r="R3131" t="str">
        <f>IF($C$3="Live Paste",IF($P3131="","",$P3131&amp;""),IF($AD$3="","",INDEX('Extraction History'!$A$3:$DT$9102,$Q3131,$AD$3)&amp;""))</f>
        <v/>
      </c>
    </row>
    <row r="3132" spans="16:18" x14ac:dyDescent="0.3">
      <c r="P3132" s="22"/>
      <c r="Q3132">
        <v>3128</v>
      </c>
      <c r="R3132" t="str">
        <f>IF($C$3="Live Paste",IF($P3132="","",$P3132&amp;""),IF($AD$3="","",INDEX('Extraction History'!$A$3:$DT$9102,$Q3132,$AD$3)&amp;""))</f>
        <v/>
      </c>
    </row>
    <row r="3133" spans="16:18" x14ac:dyDescent="0.3">
      <c r="P3133" s="22"/>
      <c r="Q3133">
        <v>3129</v>
      </c>
      <c r="R3133" t="str">
        <f>IF($C$3="Live Paste",IF($P3133="","",$P3133&amp;""),IF($AD$3="","",INDEX('Extraction History'!$A$3:$DT$9102,$Q3133,$AD$3)&amp;""))</f>
        <v/>
      </c>
    </row>
    <row r="3134" spans="16:18" x14ac:dyDescent="0.3">
      <c r="P3134" s="22"/>
      <c r="Q3134">
        <v>3130</v>
      </c>
      <c r="R3134" t="str">
        <f>IF($C$3="Live Paste",IF($P3134="","",$P3134&amp;""),IF($AD$3="","",INDEX('Extraction History'!$A$3:$DT$9102,$Q3134,$AD$3)&amp;""))</f>
        <v/>
      </c>
    </row>
    <row r="3135" spans="16:18" x14ac:dyDescent="0.3">
      <c r="P3135" s="22"/>
      <c r="Q3135">
        <v>3131</v>
      </c>
      <c r="R3135" t="str">
        <f>IF($C$3="Live Paste",IF($P3135="","",$P3135&amp;""),IF($AD$3="","",INDEX('Extraction History'!$A$3:$DT$9102,$Q3135,$AD$3)&amp;""))</f>
        <v/>
      </c>
    </row>
    <row r="3136" spans="16:18" x14ac:dyDescent="0.3">
      <c r="P3136" s="22"/>
      <c r="Q3136">
        <v>3132</v>
      </c>
      <c r="R3136" t="str">
        <f>IF($C$3="Live Paste",IF($P3136="","",$P3136&amp;""),IF($AD$3="","",INDEX('Extraction History'!$A$3:$DT$9102,$Q3136,$AD$3)&amp;""))</f>
        <v/>
      </c>
    </row>
    <row r="3137" spans="16:18" x14ac:dyDescent="0.3">
      <c r="P3137" s="22"/>
      <c r="Q3137">
        <v>3133</v>
      </c>
      <c r="R3137" t="str">
        <f>IF($C$3="Live Paste",IF($P3137="","",$P3137&amp;""),IF($AD$3="","",INDEX('Extraction History'!$A$3:$DT$9102,$Q3137,$AD$3)&amp;""))</f>
        <v/>
      </c>
    </row>
    <row r="3138" spans="16:18" x14ac:dyDescent="0.3">
      <c r="P3138" s="22"/>
      <c r="Q3138">
        <v>3134</v>
      </c>
      <c r="R3138" t="str">
        <f>IF($C$3="Live Paste",IF($P3138="","",$P3138&amp;""),IF($AD$3="","",INDEX('Extraction History'!$A$3:$DT$9102,$Q3138,$AD$3)&amp;""))</f>
        <v/>
      </c>
    </row>
    <row r="3139" spans="16:18" x14ac:dyDescent="0.3">
      <c r="P3139" s="22"/>
      <c r="Q3139">
        <v>3135</v>
      </c>
      <c r="R3139" t="str">
        <f>IF($C$3="Live Paste",IF($P3139="","",$P3139&amp;""),IF($AD$3="","",INDEX('Extraction History'!$A$3:$DT$9102,$Q3139,$AD$3)&amp;""))</f>
        <v/>
      </c>
    </row>
    <row r="3140" spans="16:18" x14ac:dyDescent="0.3">
      <c r="P3140" s="22"/>
      <c r="Q3140">
        <v>3136</v>
      </c>
      <c r="R3140" t="str">
        <f>IF($C$3="Live Paste",IF($P3140="","",$P3140&amp;""),IF($AD$3="","",INDEX('Extraction History'!$A$3:$DT$9102,$Q3140,$AD$3)&amp;""))</f>
        <v/>
      </c>
    </row>
    <row r="3141" spans="16:18" x14ac:dyDescent="0.3">
      <c r="P3141" s="22"/>
      <c r="Q3141">
        <v>3137</v>
      </c>
      <c r="R3141" t="str">
        <f>IF($C$3="Live Paste",IF($P3141="","",$P3141&amp;""),IF($AD$3="","",INDEX('Extraction History'!$A$3:$DT$9102,$Q3141,$AD$3)&amp;""))</f>
        <v/>
      </c>
    </row>
    <row r="3142" spans="16:18" x14ac:dyDescent="0.3">
      <c r="P3142" s="22"/>
      <c r="Q3142">
        <v>3138</v>
      </c>
      <c r="R3142" t="str">
        <f>IF($C$3="Live Paste",IF($P3142="","",$P3142&amp;""),IF($AD$3="","",INDEX('Extraction History'!$A$3:$DT$9102,$Q3142,$AD$3)&amp;""))</f>
        <v/>
      </c>
    </row>
    <row r="3143" spans="16:18" x14ac:dyDescent="0.3">
      <c r="P3143" s="22"/>
      <c r="Q3143">
        <v>3139</v>
      </c>
      <c r="R3143" t="str">
        <f>IF($C$3="Live Paste",IF($P3143="","",$P3143&amp;""),IF($AD$3="","",INDEX('Extraction History'!$A$3:$DT$9102,$Q3143,$AD$3)&amp;""))</f>
        <v/>
      </c>
    </row>
    <row r="3144" spans="16:18" x14ac:dyDescent="0.3">
      <c r="P3144" s="22"/>
      <c r="Q3144">
        <v>3140</v>
      </c>
      <c r="R3144" t="str">
        <f>IF($C$3="Live Paste",IF($P3144="","",$P3144&amp;""),IF($AD$3="","",INDEX('Extraction History'!$A$3:$DT$9102,$Q3144,$AD$3)&amp;""))</f>
        <v/>
      </c>
    </row>
    <row r="3145" spans="16:18" x14ac:dyDescent="0.3">
      <c r="P3145" s="22"/>
      <c r="Q3145">
        <v>3141</v>
      </c>
      <c r="R3145" t="str">
        <f>IF($C$3="Live Paste",IF($P3145="","",$P3145&amp;""),IF($AD$3="","",INDEX('Extraction History'!$A$3:$DT$9102,$Q3145,$AD$3)&amp;""))</f>
        <v/>
      </c>
    </row>
    <row r="3146" spans="16:18" x14ac:dyDescent="0.3">
      <c r="P3146" s="22"/>
      <c r="Q3146">
        <v>3142</v>
      </c>
      <c r="R3146" t="str">
        <f>IF($C$3="Live Paste",IF($P3146="","",$P3146&amp;""),IF($AD$3="","",INDEX('Extraction History'!$A$3:$DT$9102,$Q3146,$AD$3)&amp;""))</f>
        <v/>
      </c>
    </row>
    <row r="3147" spans="16:18" x14ac:dyDescent="0.3">
      <c r="P3147" s="22"/>
      <c r="Q3147">
        <v>3143</v>
      </c>
      <c r="R3147" t="str">
        <f>IF($C$3="Live Paste",IF($P3147="","",$P3147&amp;""),IF($AD$3="","",INDEX('Extraction History'!$A$3:$DT$9102,$Q3147,$AD$3)&amp;""))</f>
        <v/>
      </c>
    </row>
    <row r="3148" spans="16:18" x14ac:dyDescent="0.3">
      <c r="P3148" s="22"/>
      <c r="Q3148">
        <v>3144</v>
      </c>
      <c r="R3148" t="str">
        <f>IF($C$3="Live Paste",IF($P3148="","",$P3148&amp;""),IF($AD$3="","",INDEX('Extraction History'!$A$3:$DT$9102,$Q3148,$AD$3)&amp;""))</f>
        <v/>
      </c>
    </row>
    <row r="3149" spans="16:18" x14ac:dyDescent="0.3">
      <c r="P3149" s="22"/>
      <c r="Q3149">
        <v>3145</v>
      </c>
      <c r="R3149" t="str">
        <f>IF($C$3="Live Paste",IF($P3149="","",$P3149&amp;""),IF($AD$3="","",INDEX('Extraction History'!$A$3:$DT$9102,$Q3149,$AD$3)&amp;""))</f>
        <v/>
      </c>
    </row>
    <row r="3150" spans="16:18" x14ac:dyDescent="0.3">
      <c r="P3150" s="22"/>
      <c r="Q3150">
        <v>3146</v>
      </c>
      <c r="R3150" t="str">
        <f>IF($C$3="Live Paste",IF($P3150="","",$P3150&amp;""),IF($AD$3="","",INDEX('Extraction History'!$A$3:$DT$9102,$Q3150,$AD$3)&amp;""))</f>
        <v/>
      </c>
    </row>
    <row r="3151" spans="16:18" x14ac:dyDescent="0.3">
      <c r="P3151" s="22"/>
      <c r="Q3151">
        <v>3147</v>
      </c>
      <c r="R3151" t="str">
        <f>IF($C$3="Live Paste",IF($P3151="","",$P3151&amp;""),IF($AD$3="","",INDEX('Extraction History'!$A$3:$DT$9102,$Q3151,$AD$3)&amp;""))</f>
        <v/>
      </c>
    </row>
    <row r="3152" spans="16:18" x14ac:dyDescent="0.3">
      <c r="P3152" s="22"/>
      <c r="Q3152">
        <v>3148</v>
      </c>
      <c r="R3152" t="str">
        <f>IF($C$3="Live Paste",IF($P3152="","",$P3152&amp;""),IF($AD$3="","",INDEX('Extraction History'!$A$3:$DT$9102,$Q3152,$AD$3)&amp;""))</f>
        <v/>
      </c>
    </row>
    <row r="3153" spans="16:18" x14ac:dyDescent="0.3">
      <c r="P3153" s="22"/>
      <c r="Q3153">
        <v>3149</v>
      </c>
      <c r="R3153" t="str">
        <f>IF($C$3="Live Paste",IF($P3153="","",$P3153&amp;""),IF($AD$3="","",INDEX('Extraction History'!$A$3:$DT$9102,$Q3153,$AD$3)&amp;""))</f>
        <v/>
      </c>
    </row>
    <row r="3154" spans="16:18" x14ac:dyDescent="0.3">
      <c r="P3154" s="22"/>
      <c r="Q3154">
        <v>3150</v>
      </c>
      <c r="R3154" t="str">
        <f>IF($C$3="Live Paste",IF($P3154="","",$P3154&amp;""),IF($AD$3="","",INDEX('Extraction History'!$A$3:$DT$9102,$Q3154,$AD$3)&amp;""))</f>
        <v/>
      </c>
    </row>
    <row r="3155" spans="16:18" x14ac:dyDescent="0.3">
      <c r="P3155" s="22"/>
      <c r="Q3155">
        <v>3151</v>
      </c>
      <c r="R3155" t="str">
        <f>IF($C$3="Live Paste",IF($P3155="","",$P3155&amp;""),IF($AD$3="","",INDEX('Extraction History'!$A$3:$DT$9102,$Q3155,$AD$3)&amp;""))</f>
        <v/>
      </c>
    </row>
    <row r="3156" spans="16:18" x14ac:dyDescent="0.3">
      <c r="P3156" s="22"/>
      <c r="Q3156">
        <v>3152</v>
      </c>
      <c r="R3156" t="str">
        <f>IF($C$3="Live Paste",IF($P3156="","",$P3156&amp;""),IF($AD$3="","",INDEX('Extraction History'!$A$3:$DT$9102,$Q3156,$AD$3)&amp;""))</f>
        <v/>
      </c>
    </row>
    <row r="3157" spans="16:18" x14ac:dyDescent="0.3">
      <c r="P3157" s="22"/>
      <c r="Q3157">
        <v>3153</v>
      </c>
      <c r="R3157" t="str">
        <f>IF($C$3="Live Paste",IF($P3157="","",$P3157&amp;""),IF($AD$3="","",INDEX('Extraction History'!$A$3:$DT$9102,$Q3157,$AD$3)&amp;""))</f>
        <v/>
      </c>
    </row>
    <row r="3158" spans="16:18" x14ac:dyDescent="0.3">
      <c r="P3158" s="22"/>
      <c r="Q3158">
        <v>3154</v>
      </c>
      <c r="R3158" t="str">
        <f>IF($C$3="Live Paste",IF($P3158="","",$P3158&amp;""),IF($AD$3="","",INDEX('Extraction History'!$A$3:$DT$9102,$Q3158,$AD$3)&amp;""))</f>
        <v/>
      </c>
    </row>
    <row r="3159" spans="16:18" x14ac:dyDescent="0.3">
      <c r="P3159" s="22"/>
      <c r="Q3159">
        <v>3155</v>
      </c>
      <c r="R3159" t="str">
        <f>IF($C$3="Live Paste",IF($P3159="","",$P3159&amp;""),IF($AD$3="","",INDEX('Extraction History'!$A$3:$DT$9102,$Q3159,$AD$3)&amp;""))</f>
        <v/>
      </c>
    </row>
    <row r="3160" spans="16:18" x14ac:dyDescent="0.3">
      <c r="P3160" s="22"/>
      <c r="Q3160">
        <v>3156</v>
      </c>
      <c r="R3160" t="str">
        <f>IF($C$3="Live Paste",IF($P3160="","",$P3160&amp;""),IF($AD$3="","",INDEX('Extraction History'!$A$3:$DT$9102,$Q3160,$AD$3)&amp;""))</f>
        <v/>
      </c>
    </row>
    <row r="3161" spans="16:18" x14ac:dyDescent="0.3">
      <c r="P3161" s="22"/>
      <c r="Q3161">
        <v>3157</v>
      </c>
      <c r="R3161" t="str">
        <f>IF($C$3="Live Paste",IF($P3161="","",$P3161&amp;""),IF($AD$3="","",INDEX('Extraction History'!$A$3:$DT$9102,$Q3161,$AD$3)&amp;""))</f>
        <v/>
      </c>
    </row>
    <row r="3162" spans="16:18" x14ac:dyDescent="0.3">
      <c r="P3162" s="22"/>
      <c r="Q3162">
        <v>3158</v>
      </c>
      <c r="R3162" t="str">
        <f>IF($C$3="Live Paste",IF($P3162="","",$P3162&amp;""),IF($AD$3="","",INDEX('Extraction History'!$A$3:$DT$9102,$Q3162,$AD$3)&amp;""))</f>
        <v/>
      </c>
    </row>
    <row r="3163" spans="16:18" x14ac:dyDescent="0.3">
      <c r="P3163" s="22"/>
      <c r="Q3163">
        <v>3159</v>
      </c>
      <c r="R3163" t="str">
        <f>IF($C$3="Live Paste",IF($P3163="","",$P3163&amp;""),IF($AD$3="","",INDEX('Extraction History'!$A$3:$DT$9102,$Q3163,$AD$3)&amp;""))</f>
        <v/>
      </c>
    </row>
    <row r="3164" spans="16:18" x14ac:dyDescent="0.3">
      <c r="P3164" s="22"/>
      <c r="Q3164">
        <v>3160</v>
      </c>
      <c r="R3164" t="str">
        <f>IF($C$3="Live Paste",IF($P3164="","",$P3164&amp;""),IF($AD$3="","",INDEX('Extraction History'!$A$3:$DT$9102,$Q3164,$AD$3)&amp;""))</f>
        <v/>
      </c>
    </row>
    <row r="3165" spans="16:18" x14ac:dyDescent="0.3">
      <c r="P3165" s="22"/>
      <c r="Q3165">
        <v>3161</v>
      </c>
      <c r="R3165" t="str">
        <f>IF($C$3="Live Paste",IF($P3165="","",$P3165&amp;""),IF($AD$3="","",INDEX('Extraction History'!$A$3:$DT$9102,$Q3165,$AD$3)&amp;""))</f>
        <v/>
      </c>
    </row>
    <row r="3166" spans="16:18" x14ac:dyDescent="0.3">
      <c r="P3166" s="22"/>
      <c r="Q3166">
        <v>3162</v>
      </c>
      <c r="R3166" t="str">
        <f>IF($C$3="Live Paste",IF($P3166="","",$P3166&amp;""),IF($AD$3="","",INDEX('Extraction History'!$A$3:$DT$9102,$Q3166,$AD$3)&amp;""))</f>
        <v/>
      </c>
    </row>
    <row r="3167" spans="16:18" x14ac:dyDescent="0.3">
      <c r="P3167" s="22"/>
      <c r="Q3167">
        <v>3163</v>
      </c>
      <c r="R3167" t="str">
        <f>IF($C$3="Live Paste",IF($P3167="","",$P3167&amp;""),IF($AD$3="","",INDEX('Extraction History'!$A$3:$DT$9102,$Q3167,$AD$3)&amp;""))</f>
        <v/>
      </c>
    </row>
    <row r="3168" spans="16:18" x14ac:dyDescent="0.3">
      <c r="P3168" s="22"/>
      <c r="Q3168">
        <v>3164</v>
      </c>
      <c r="R3168" t="str">
        <f>IF($C$3="Live Paste",IF($P3168="","",$P3168&amp;""),IF($AD$3="","",INDEX('Extraction History'!$A$3:$DT$9102,$Q3168,$AD$3)&amp;""))</f>
        <v/>
      </c>
    </row>
    <row r="3169" spans="16:18" x14ac:dyDescent="0.3">
      <c r="P3169" s="22"/>
      <c r="Q3169">
        <v>3165</v>
      </c>
      <c r="R3169" t="str">
        <f>IF($C$3="Live Paste",IF($P3169="","",$P3169&amp;""),IF($AD$3="","",INDEX('Extraction History'!$A$3:$DT$9102,$Q3169,$AD$3)&amp;""))</f>
        <v/>
      </c>
    </row>
    <row r="3170" spans="16:18" x14ac:dyDescent="0.3">
      <c r="P3170" s="22"/>
      <c r="Q3170">
        <v>3166</v>
      </c>
      <c r="R3170" t="str">
        <f>IF($C$3="Live Paste",IF($P3170="","",$P3170&amp;""),IF($AD$3="","",INDEX('Extraction History'!$A$3:$DT$9102,$Q3170,$AD$3)&amp;""))</f>
        <v/>
      </c>
    </row>
    <row r="3171" spans="16:18" x14ac:dyDescent="0.3">
      <c r="P3171" s="22"/>
      <c r="Q3171">
        <v>3167</v>
      </c>
      <c r="R3171" t="str">
        <f>IF($C$3="Live Paste",IF($P3171="","",$P3171&amp;""),IF($AD$3="","",INDEX('Extraction History'!$A$3:$DT$9102,$Q3171,$AD$3)&amp;""))</f>
        <v/>
      </c>
    </row>
    <row r="3172" spans="16:18" x14ac:dyDescent="0.3">
      <c r="P3172" s="22"/>
      <c r="Q3172">
        <v>3168</v>
      </c>
      <c r="R3172" t="str">
        <f>IF($C$3="Live Paste",IF($P3172="","",$P3172&amp;""),IF($AD$3="","",INDEX('Extraction History'!$A$3:$DT$9102,$Q3172,$AD$3)&amp;""))</f>
        <v/>
      </c>
    </row>
    <row r="3173" spans="16:18" x14ac:dyDescent="0.3">
      <c r="P3173" s="22"/>
      <c r="Q3173">
        <v>3169</v>
      </c>
      <c r="R3173" t="str">
        <f>IF($C$3="Live Paste",IF($P3173="","",$P3173&amp;""),IF($AD$3="","",INDEX('Extraction History'!$A$3:$DT$9102,$Q3173,$AD$3)&amp;""))</f>
        <v/>
      </c>
    </row>
    <row r="3174" spans="16:18" x14ac:dyDescent="0.3">
      <c r="P3174" s="22"/>
      <c r="Q3174">
        <v>3170</v>
      </c>
      <c r="R3174" t="str">
        <f>IF($C$3="Live Paste",IF($P3174="","",$P3174&amp;""),IF($AD$3="","",INDEX('Extraction History'!$A$3:$DT$9102,$Q3174,$AD$3)&amp;""))</f>
        <v/>
      </c>
    </row>
    <row r="3175" spans="16:18" x14ac:dyDescent="0.3">
      <c r="P3175" s="22"/>
      <c r="Q3175">
        <v>3171</v>
      </c>
      <c r="R3175" t="str">
        <f>IF($C$3="Live Paste",IF($P3175="","",$P3175&amp;""),IF($AD$3="","",INDEX('Extraction History'!$A$3:$DT$9102,$Q3175,$AD$3)&amp;""))</f>
        <v/>
      </c>
    </row>
    <row r="3176" spans="16:18" x14ac:dyDescent="0.3">
      <c r="P3176" s="22"/>
      <c r="Q3176">
        <v>3172</v>
      </c>
      <c r="R3176" t="str">
        <f>IF($C$3="Live Paste",IF($P3176="","",$P3176&amp;""),IF($AD$3="","",INDEX('Extraction History'!$A$3:$DT$9102,$Q3176,$AD$3)&amp;""))</f>
        <v/>
      </c>
    </row>
    <row r="3177" spans="16:18" x14ac:dyDescent="0.3">
      <c r="P3177" s="22"/>
      <c r="Q3177">
        <v>3173</v>
      </c>
      <c r="R3177" t="str">
        <f>IF($C$3="Live Paste",IF($P3177="","",$P3177&amp;""),IF($AD$3="","",INDEX('Extraction History'!$A$3:$DT$9102,$Q3177,$AD$3)&amp;""))</f>
        <v/>
      </c>
    </row>
    <row r="3178" spans="16:18" x14ac:dyDescent="0.3">
      <c r="P3178" s="22"/>
      <c r="Q3178">
        <v>3174</v>
      </c>
      <c r="R3178" t="str">
        <f>IF($C$3="Live Paste",IF($P3178="","",$P3178&amp;""),IF($AD$3="","",INDEX('Extraction History'!$A$3:$DT$9102,$Q3178,$AD$3)&amp;""))</f>
        <v/>
      </c>
    </row>
    <row r="3179" spans="16:18" x14ac:dyDescent="0.3">
      <c r="P3179" s="22"/>
      <c r="Q3179">
        <v>3175</v>
      </c>
      <c r="R3179" t="str">
        <f>IF($C$3="Live Paste",IF($P3179="","",$P3179&amp;""),IF($AD$3="","",INDEX('Extraction History'!$A$3:$DT$9102,$Q3179,$AD$3)&amp;""))</f>
        <v/>
      </c>
    </row>
    <row r="3180" spans="16:18" x14ac:dyDescent="0.3">
      <c r="P3180" s="22"/>
      <c r="Q3180">
        <v>3176</v>
      </c>
      <c r="R3180" t="str">
        <f>IF($C$3="Live Paste",IF($P3180="","",$P3180&amp;""),IF($AD$3="","",INDEX('Extraction History'!$A$3:$DT$9102,$Q3180,$AD$3)&amp;""))</f>
        <v/>
      </c>
    </row>
    <row r="3181" spans="16:18" x14ac:dyDescent="0.3">
      <c r="P3181" s="22"/>
      <c r="Q3181">
        <v>3177</v>
      </c>
      <c r="R3181" t="str">
        <f>IF($C$3="Live Paste",IF($P3181="","",$P3181&amp;""),IF($AD$3="","",INDEX('Extraction History'!$A$3:$DT$9102,$Q3181,$AD$3)&amp;""))</f>
        <v/>
      </c>
    </row>
    <row r="3182" spans="16:18" x14ac:dyDescent="0.3">
      <c r="P3182" s="22"/>
      <c r="Q3182">
        <v>3178</v>
      </c>
      <c r="R3182" t="str">
        <f>IF($C$3="Live Paste",IF($P3182="","",$P3182&amp;""),IF($AD$3="","",INDEX('Extraction History'!$A$3:$DT$9102,$Q3182,$AD$3)&amp;""))</f>
        <v/>
      </c>
    </row>
    <row r="3183" spans="16:18" x14ac:dyDescent="0.3">
      <c r="P3183" s="22"/>
      <c r="Q3183">
        <v>3179</v>
      </c>
      <c r="R3183" t="str">
        <f>IF($C$3="Live Paste",IF($P3183="","",$P3183&amp;""),IF($AD$3="","",INDEX('Extraction History'!$A$3:$DT$9102,$Q3183,$AD$3)&amp;""))</f>
        <v/>
      </c>
    </row>
    <row r="3184" spans="16:18" x14ac:dyDescent="0.3">
      <c r="P3184" s="22"/>
      <c r="Q3184">
        <v>3180</v>
      </c>
      <c r="R3184" t="str">
        <f>IF($C$3="Live Paste",IF($P3184="","",$P3184&amp;""),IF($AD$3="","",INDEX('Extraction History'!$A$3:$DT$9102,$Q3184,$AD$3)&amp;""))</f>
        <v/>
      </c>
    </row>
    <row r="3185" spans="16:18" x14ac:dyDescent="0.3">
      <c r="P3185" s="22"/>
      <c r="Q3185">
        <v>3181</v>
      </c>
      <c r="R3185" t="str">
        <f>IF($C$3="Live Paste",IF($P3185="","",$P3185&amp;""),IF($AD$3="","",INDEX('Extraction History'!$A$3:$DT$9102,$Q3185,$AD$3)&amp;""))</f>
        <v/>
      </c>
    </row>
    <row r="3186" spans="16:18" x14ac:dyDescent="0.3">
      <c r="P3186" s="22"/>
      <c r="Q3186">
        <v>3182</v>
      </c>
      <c r="R3186" t="str">
        <f>IF($C$3="Live Paste",IF($P3186="","",$P3186&amp;""),IF($AD$3="","",INDEX('Extraction History'!$A$3:$DT$9102,$Q3186,$AD$3)&amp;""))</f>
        <v/>
      </c>
    </row>
    <row r="3187" spans="16:18" x14ac:dyDescent="0.3">
      <c r="P3187" s="22"/>
      <c r="Q3187">
        <v>3183</v>
      </c>
      <c r="R3187" t="str">
        <f>IF($C$3="Live Paste",IF($P3187="","",$P3187&amp;""),IF($AD$3="","",INDEX('Extraction History'!$A$3:$DT$9102,$Q3187,$AD$3)&amp;""))</f>
        <v/>
      </c>
    </row>
    <row r="3188" spans="16:18" x14ac:dyDescent="0.3">
      <c r="P3188" s="22"/>
      <c r="Q3188">
        <v>3184</v>
      </c>
      <c r="R3188" t="str">
        <f>IF($C$3="Live Paste",IF($P3188="","",$P3188&amp;""),IF($AD$3="","",INDEX('Extraction History'!$A$3:$DT$9102,$Q3188,$AD$3)&amp;""))</f>
        <v/>
      </c>
    </row>
    <row r="3189" spans="16:18" x14ac:dyDescent="0.3">
      <c r="P3189" s="22"/>
      <c r="Q3189">
        <v>3185</v>
      </c>
      <c r="R3189" t="str">
        <f>IF($C$3="Live Paste",IF($P3189="","",$P3189&amp;""),IF($AD$3="","",INDEX('Extraction History'!$A$3:$DT$9102,$Q3189,$AD$3)&amp;""))</f>
        <v/>
      </c>
    </row>
    <row r="3190" spans="16:18" x14ac:dyDescent="0.3">
      <c r="P3190" s="22"/>
      <c r="Q3190">
        <v>3186</v>
      </c>
      <c r="R3190" t="str">
        <f>IF($C$3="Live Paste",IF($P3190="","",$P3190&amp;""),IF($AD$3="","",INDEX('Extraction History'!$A$3:$DT$9102,$Q3190,$AD$3)&amp;""))</f>
        <v/>
      </c>
    </row>
    <row r="3191" spans="16:18" x14ac:dyDescent="0.3">
      <c r="P3191" s="22"/>
      <c r="Q3191">
        <v>3187</v>
      </c>
      <c r="R3191" t="str">
        <f>IF($C$3="Live Paste",IF($P3191="","",$P3191&amp;""),IF($AD$3="","",INDEX('Extraction History'!$A$3:$DT$9102,$Q3191,$AD$3)&amp;""))</f>
        <v/>
      </c>
    </row>
    <row r="3192" spans="16:18" x14ac:dyDescent="0.3">
      <c r="P3192" s="22"/>
      <c r="Q3192">
        <v>3188</v>
      </c>
      <c r="R3192" t="str">
        <f>IF($C$3="Live Paste",IF($P3192="","",$P3192&amp;""),IF($AD$3="","",INDEX('Extraction History'!$A$3:$DT$9102,$Q3192,$AD$3)&amp;""))</f>
        <v/>
      </c>
    </row>
    <row r="3193" spans="16:18" x14ac:dyDescent="0.3">
      <c r="P3193" s="22"/>
      <c r="Q3193">
        <v>3189</v>
      </c>
      <c r="R3193" t="str">
        <f>IF($C$3="Live Paste",IF($P3193="","",$P3193&amp;""),IF($AD$3="","",INDEX('Extraction History'!$A$3:$DT$9102,$Q3193,$AD$3)&amp;""))</f>
        <v/>
      </c>
    </row>
    <row r="3194" spans="16:18" x14ac:dyDescent="0.3">
      <c r="P3194" s="22"/>
      <c r="Q3194">
        <v>3190</v>
      </c>
      <c r="R3194" t="str">
        <f>IF($C$3="Live Paste",IF($P3194="","",$P3194&amp;""),IF($AD$3="","",INDEX('Extraction History'!$A$3:$DT$9102,$Q3194,$AD$3)&amp;""))</f>
        <v/>
      </c>
    </row>
    <row r="3195" spans="16:18" x14ac:dyDescent="0.3">
      <c r="P3195" s="22"/>
      <c r="Q3195">
        <v>3191</v>
      </c>
      <c r="R3195" t="str">
        <f>IF($C$3="Live Paste",IF($P3195="","",$P3195&amp;""),IF($AD$3="","",INDEX('Extraction History'!$A$3:$DT$9102,$Q3195,$AD$3)&amp;""))</f>
        <v/>
      </c>
    </row>
    <row r="3196" spans="16:18" x14ac:dyDescent="0.3">
      <c r="P3196" s="22"/>
      <c r="Q3196">
        <v>3192</v>
      </c>
      <c r="R3196" t="str">
        <f>IF($C$3="Live Paste",IF($P3196="","",$P3196&amp;""),IF($AD$3="","",INDEX('Extraction History'!$A$3:$DT$9102,$Q3196,$AD$3)&amp;""))</f>
        <v/>
      </c>
    </row>
    <row r="3197" spans="16:18" x14ac:dyDescent="0.3">
      <c r="P3197" s="22"/>
      <c r="Q3197">
        <v>3193</v>
      </c>
      <c r="R3197" t="str">
        <f>IF($C$3="Live Paste",IF($P3197="","",$P3197&amp;""),IF($AD$3="","",INDEX('Extraction History'!$A$3:$DT$9102,$Q3197,$AD$3)&amp;""))</f>
        <v/>
      </c>
    </row>
    <row r="3198" spans="16:18" x14ac:dyDescent="0.3">
      <c r="P3198" s="22"/>
      <c r="Q3198">
        <v>3194</v>
      </c>
      <c r="R3198" t="str">
        <f>IF($C$3="Live Paste",IF($P3198="","",$P3198&amp;""),IF($AD$3="","",INDEX('Extraction History'!$A$3:$DT$9102,$Q3198,$AD$3)&amp;""))</f>
        <v/>
      </c>
    </row>
    <row r="3199" spans="16:18" x14ac:dyDescent="0.3">
      <c r="P3199" s="22"/>
      <c r="Q3199">
        <v>3195</v>
      </c>
      <c r="R3199" t="str">
        <f>IF($C$3="Live Paste",IF($P3199="","",$P3199&amp;""),IF($AD$3="","",INDEX('Extraction History'!$A$3:$DT$9102,$Q3199,$AD$3)&amp;""))</f>
        <v/>
      </c>
    </row>
    <row r="3200" spans="16:18" x14ac:dyDescent="0.3">
      <c r="P3200" s="22"/>
      <c r="Q3200">
        <v>3196</v>
      </c>
      <c r="R3200" t="str">
        <f>IF($C$3="Live Paste",IF($P3200="","",$P3200&amp;""),IF($AD$3="","",INDEX('Extraction History'!$A$3:$DT$9102,$Q3200,$AD$3)&amp;""))</f>
        <v/>
      </c>
    </row>
    <row r="3201" spans="16:18" x14ac:dyDescent="0.3">
      <c r="P3201" s="22"/>
      <c r="Q3201">
        <v>3197</v>
      </c>
      <c r="R3201" t="str">
        <f>IF($C$3="Live Paste",IF($P3201="","",$P3201&amp;""),IF($AD$3="","",INDEX('Extraction History'!$A$3:$DT$9102,$Q3201,$AD$3)&amp;""))</f>
        <v/>
      </c>
    </row>
    <row r="3202" spans="16:18" x14ac:dyDescent="0.3">
      <c r="P3202" s="22"/>
      <c r="Q3202">
        <v>3198</v>
      </c>
      <c r="R3202" t="str">
        <f>IF($C$3="Live Paste",IF($P3202="","",$P3202&amp;""),IF($AD$3="","",INDEX('Extraction History'!$A$3:$DT$9102,$Q3202,$AD$3)&amp;""))</f>
        <v/>
      </c>
    </row>
    <row r="3203" spans="16:18" x14ac:dyDescent="0.3">
      <c r="P3203" s="22"/>
      <c r="Q3203">
        <v>3199</v>
      </c>
      <c r="R3203" t="str">
        <f>IF($C$3="Live Paste",IF($P3203="","",$P3203&amp;""),IF($AD$3="","",INDEX('Extraction History'!$A$3:$DT$9102,$Q3203,$AD$3)&amp;""))</f>
        <v/>
      </c>
    </row>
    <row r="3204" spans="16:18" x14ac:dyDescent="0.3">
      <c r="P3204" s="22"/>
      <c r="Q3204">
        <v>3200</v>
      </c>
      <c r="R3204" t="str">
        <f>IF($C$3="Live Paste",IF($P3204="","",$P3204&amp;""),IF($AD$3="","",INDEX('Extraction History'!$A$3:$DT$9102,$Q3204,$AD$3)&amp;""))</f>
        <v/>
      </c>
    </row>
    <row r="3205" spans="16:18" x14ac:dyDescent="0.3">
      <c r="P3205" s="22"/>
      <c r="Q3205">
        <v>3201</v>
      </c>
      <c r="R3205" t="str">
        <f>IF($C$3="Live Paste",IF($P3205="","",$P3205&amp;""),IF($AD$3="","",INDEX('Extraction History'!$A$3:$DT$9102,$Q3205,$AD$3)&amp;""))</f>
        <v/>
      </c>
    </row>
    <row r="3206" spans="16:18" x14ac:dyDescent="0.3">
      <c r="P3206" s="22"/>
      <c r="Q3206">
        <v>3202</v>
      </c>
      <c r="R3206" t="str">
        <f>IF($C$3="Live Paste",IF($P3206="","",$P3206&amp;""),IF($AD$3="","",INDEX('Extraction History'!$A$3:$DT$9102,$Q3206,$AD$3)&amp;""))</f>
        <v/>
      </c>
    </row>
    <row r="3207" spans="16:18" x14ac:dyDescent="0.3">
      <c r="P3207" s="22"/>
      <c r="Q3207">
        <v>3203</v>
      </c>
      <c r="R3207" t="str">
        <f>IF($C$3="Live Paste",IF($P3207="","",$P3207&amp;""),IF($AD$3="","",INDEX('Extraction History'!$A$3:$DT$9102,$Q3207,$AD$3)&amp;""))</f>
        <v/>
      </c>
    </row>
    <row r="3208" spans="16:18" x14ac:dyDescent="0.3">
      <c r="P3208" s="22"/>
      <c r="Q3208">
        <v>3204</v>
      </c>
      <c r="R3208" t="str">
        <f>IF($C$3="Live Paste",IF($P3208="","",$P3208&amp;""),IF($AD$3="","",INDEX('Extraction History'!$A$3:$DT$9102,$Q3208,$AD$3)&amp;""))</f>
        <v/>
      </c>
    </row>
    <row r="3209" spans="16:18" x14ac:dyDescent="0.3">
      <c r="P3209" s="22"/>
      <c r="Q3209">
        <v>3205</v>
      </c>
      <c r="R3209" t="str">
        <f>IF($C$3="Live Paste",IF($P3209="","",$P3209&amp;""),IF($AD$3="","",INDEX('Extraction History'!$A$3:$DT$9102,$Q3209,$AD$3)&amp;""))</f>
        <v/>
      </c>
    </row>
    <row r="3210" spans="16:18" x14ac:dyDescent="0.3">
      <c r="P3210" s="22"/>
      <c r="Q3210">
        <v>3206</v>
      </c>
      <c r="R3210" t="str">
        <f>IF($C$3="Live Paste",IF($P3210="","",$P3210&amp;""),IF($AD$3="","",INDEX('Extraction History'!$A$3:$DT$9102,$Q3210,$AD$3)&amp;""))</f>
        <v/>
      </c>
    </row>
    <row r="3211" spans="16:18" x14ac:dyDescent="0.3">
      <c r="P3211" s="22"/>
      <c r="Q3211">
        <v>3207</v>
      </c>
      <c r="R3211" t="str">
        <f>IF($C$3="Live Paste",IF($P3211="","",$P3211&amp;""),IF($AD$3="","",INDEX('Extraction History'!$A$3:$DT$9102,$Q3211,$AD$3)&amp;""))</f>
        <v/>
      </c>
    </row>
    <row r="3212" spans="16:18" x14ac:dyDescent="0.3">
      <c r="P3212" s="22"/>
      <c r="Q3212">
        <v>3208</v>
      </c>
      <c r="R3212" t="str">
        <f>IF($C$3="Live Paste",IF($P3212="","",$P3212&amp;""),IF($AD$3="","",INDEX('Extraction History'!$A$3:$DT$9102,$Q3212,$AD$3)&amp;""))</f>
        <v/>
      </c>
    </row>
    <row r="3213" spans="16:18" x14ac:dyDescent="0.3">
      <c r="P3213" s="22"/>
      <c r="Q3213">
        <v>3209</v>
      </c>
      <c r="R3213" t="str">
        <f>IF($C$3="Live Paste",IF($P3213="","",$P3213&amp;""),IF($AD$3="","",INDEX('Extraction History'!$A$3:$DT$9102,$Q3213,$AD$3)&amp;""))</f>
        <v/>
      </c>
    </row>
    <row r="3214" spans="16:18" x14ac:dyDescent="0.3">
      <c r="P3214" s="22"/>
      <c r="Q3214">
        <v>3210</v>
      </c>
      <c r="R3214" t="str">
        <f>IF($C$3="Live Paste",IF($P3214="","",$P3214&amp;""),IF($AD$3="","",INDEX('Extraction History'!$A$3:$DT$9102,$Q3214,$AD$3)&amp;""))</f>
        <v/>
      </c>
    </row>
    <row r="3215" spans="16:18" x14ac:dyDescent="0.3">
      <c r="P3215" s="22"/>
      <c r="Q3215">
        <v>3211</v>
      </c>
      <c r="R3215" t="str">
        <f>IF($C$3="Live Paste",IF($P3215="","",$P3215&amp;""),IF($AD$3="","",INDEX('Extraction History'!$A$3:$DT$9102,$Q3215,$AD$3)&amp;""))</f>
        <v/>
      </c>
    </row>
    <row r="3216" spans="16:18" x14ac:dyDescent="0.3">
      <c r="P3216" s="22"/>
      <c r="Q3216">
        <v>3212</v>
      </c>
      <c r="R3216" t="str">
        <f>IF($C$3="Live Paste",IF($P3216="","",$P3216&amp;""),IF($AD$3="","",INDEX('Extraction History'!$A$3:$DT$9102,$Q3216,$AD$3)&amp;""))</f>
        <v/>
      </c>
    </row>
    <row r="3217" spans="16:18" x14ac:dyDescent="0.3">
      <c r="P3217" s="22"/>
      <c r="Q3217">
        <v>3213</v>
      </c>
      <c r="R3217" t="str">
        <f>IF($C$3="Live Paste",IF($P3217="","",$P3217&amp;""),IF($AD$3="","",INDEX('Extraction History'!$A$3:$DT$9102,$Q3217,$AD$3)&amp;""))</f>
        <v/>
      </c>
    </row>
    <row r="3218" spans="16:18" x14ac:dyDescent="0.3">
      <c r="P3218" s="22"/>
      <c r="Q3218">
        <v>3214</v>
      </c>
      <c r="R3218" t="str">
        <f>IF($C$3="Live Paste",IF($P3218="","",$P3218&amp;""),IF($AD$3="","",INDEX('Extraction History'!$A$3:$DT$9102,$Q3218,$AD$3)&amp;""))</f>
        <v/>
      </c>
    </row>
    <row r="3219" spans="16:18" x14ac:dyDescent="0.3">
      <c r="P3219" s="22"/>
      <c r="Q3219">
        <v>3215</v>
      </c>
      <c r="R3219" t="str">
        <f>IF($C$3="Live Paste",IF($P3219="","",$P3219&amp;""),IF($AD$3="","",INDEX('Extraction History'!$A$3:$DT$9102,$Q3219,$AD$3)&amp;""))</f>
        <v/>
      </c>
    </row>
    <row r="3220" spans="16:18" x14ac:dyDescent="0.3">
      <c r="P3220" s="22"/>
      <c r="Q3220">
        <v>3216</v>
      </c>
      <c r="R3220" t="str">
        <f>IF($C$3="Live Paste",IF($P3220="","",$P3220&amp;""),IF($AD$3="","",INDEX('Extraction History'!$A$3:$DT$9102,$Q3220,$AD$3)&amp;""))</f>
        <v/>
      </c>
    </row>
    <row r="3221" spans="16:18" x14ac:dyDescent="0.3">
      <c r="P3221" s="22"/>
      <c r="Q3221">
        <v>3217</v>
      </c>
      <c r="R3221" t="str">
        <f>IF($C$3="Live Paste",IF($P3221="","",$P3221&amp;""),IF($AD$3="","",INDEX('Extraction History'!$A$3:$DT$9102,$Q3221,$AD$3)&amp;""))</f>
        <v/>
      </c>
    </row>
    <row r="3222" spans="16:18" x14ac:dyDescent="0.3">
      <c r="P3222" s="22"/>
      <c r="Q3222">
        <v>3218</v>
      </c>
      <c r="R3222" t="str">
        <f>IF($C$3="Live Paste",IF($P3222="","",$P3222&amp;""),IF($AD$3="","",INDEX('Extraction History'!$A$3:$DT$9102,$Q3222,$AD$3)&amp;""))</f>
        <v/>
      </c>
    </row>
    <row r="3223" spans="16:18" x14ac:dyDescent="0.3">
      <c r="P3223" s="22"/>
      <c r="Q3223">
        <v>3219</v>
      </c>
      <c r="R3223" t="str">
        <f>IF($C$3="Live Paste",IF($P3223="","",$P3223&amp;""),IF($AD$3="","",INDEX('Extraction History'!$A$3:$DT$9102,$Q3223,$AD$3)&amp;""))</f>
        <v/>
      </c>
    </row>
    <row r="3224" spans="16:18" x14ac:dyDescent="0.3">
      <c r="P3224" s="22"/>
      <c r="Q3224">
        <v>3220</v>
      </c>
      <c r="R3224" t="str">
        <f>IF($C$3="Live Paste",IF($P3224="","",$P3224&amp;""),IF($AD$3="","",INDEX('Extraction History'!$A$3:$DT$9102,$Q3224,$AD$3)&amp;""))</f>
        <v/>
      </c>
    </row>
    <row r="3225" spans="16:18" x14ac:dyDescent="0.3">
      <c r="P3225" s="22"/>
      <c r="Q3225">
        <v>3221</v>
      </c>
      <c r="R3225" t="str">
        <f>IF($C$3="Live Paste",IF($P3225="","",$P3225&amp;""),IF($AD$3="","",INDEX('Extraction History'!$A$3:$DT$9102,$Q3225,$AD$3)&amp;""))</f>
        <v/>
      </c>
    </row>
    <row r="3226" spans="16:18" x14ac:dyDescent="0.3">
      <c r="P3226" s="22"/>
      <c r="Q3226">
        <v>3222</v>
      </c>
      <c r="R3226" t="str">
        <f>IF($C$3="Live Paste",IF($P3226="","",$P3226&amp;""),IF($AD$3="","",INDEX('Extraction History'!$A$3:$DT$9102,$Q3226,$AD$3)&amp;""))</f>
        <v/>
      </c>
    </row>
    <row r="3227" spans="16:18" x14ac:dyDescent="0.3">
      <c r="P3227" s="22"/>
      <c r="Q3227">
        <v>3223</v>
      </c>
      <c r="R3227" t="str">
        <f>IF($C$3="Live Paste",IF($P3227="","",$P3227&amp;""),IF($AD$3="","",INDEX('Extraction History'!$A$3:$DT$9102,$Q3227,$AD$3)&amp;""))</f>
        <v/>
      </c>
    </row>
    <row r="3228" spans="16:18" x14ac:dyDescent="0.3">
      <c r="P3228" s="22"/>
      <c r="Q3228">
        <v>3224</v>
      </c>
      <c r="R3228" t="str">
        <f>IF($C$3="Live Paste",IF($P3228="","",$P3228&amp;""),IF($AD$3="","",INDEX('Extraction History'!$A$3:$DT$9102,$Q3228,$AD$3)&amp;""))</f>
        <v/>
      </c>
    </row>
    <row r="3229" spans="16:18" x14ac:dyDescent="0.3">
      <c r="P3229" s="22"/>
      <c r="Q3229">
        <v>3225</v>
      </c>
      <c r="R3229" t="str">
        <f>IF($C$3="Live Paste",IF($P3229="","",$P3229&amp;""),IF($AD$3="","",INDEX('Extraction History'!$A$3:$DT$9102,$Q3229,$AD$3)&amp;""))</f>
        <v/>
      </c>
    </row>
    <row r="3230" spans="16:18" x14ac:dyDescent="0.3">
      <c r="P3230" s="22"/>
      <c r="Q3230">
        <v>3226</v>
      </c>
      <c r="R3230" t="str">
        <f>IF($C$3="Live Paste",IF($P3230="","",$P3230&amp;""),IF($AD$3="","",INDEX('Extraction History'!$A$3:$DT$9102,$Q3230,$AD$3)&amp;""))</f>
        <v/>
      </c>
    </row>
    <row r="3231" spans="16:18" x14ac:dyDescent="0.3">
      <c r="P3231" s="22"/>
      <c r="Q3231">
        <v>3227</v>
      </c>
      <c r="R3231" t="str">
        <f>IF($C$3="Live Paste",IF($P3231="","",$P3231&amp;""),IF($AD$3="","",INDEX('Extraction History'!$A$3:$DT$9102,$Q3231,$AD$3)&amp;""))</f>
        <v/>
      </c>
    </row>
    <row r="3232" spans="16:18" x14ac:dyDescent="0.3">
      <c r="P3232" s="22"/>
      <c r="Q3232">
        <v>3228</v>
      </c>
      <c r="R3232" t="str">
        <f>IF($C$3="Live Paste",IF($P3232="","",$P3232&amp;""),IF($AD$3="","",INDEX('Extraction History'!$A$3:$DT$9102,$Q3232,$AD$3)&amp;""))</f>
        <v/>
      </c>
    </row>
    <row r="3233" spans="16:18" x14ac:dyDescent="0.3">
      <c r="P3233" s="22"/>
      <c r="Q3233">
        <v>3229</v>
      </c>
      <c r="R3233" t="str">
        <f>IF($C$3="Live Paste",IF($P3233="","",$P3233&amp;""),IF($AD$3="","",INDEX('Extraction History'!$A$3:$DT$9102,$Q3233,$AD$3)&amp;""))</f>
        <v/>
      </c>
    </row>
    <row r="3234" spans="16:18" x14ac:dyDescent="0.3">
      <c r="P3234" s="22"/>
      <c r="Q3234">
        <v>3230</v>
      </c>
      <c r="R3234" t="str">
        <f>IF($C$3="Live Paste",IF($P3234="","",$P3234&amp;""),IF($AD$3="","",INDEX('Extraction History'!$A$3:$DT$9102,$Q3234,$AD$3)&amp;""))</f>
        <v/>
      </c>
    </row>
    <row r="3235" spans="16:18" x14ac:dyDescent="0.3">
      <c r="P3235" s="22"/>
      <c r="Q3235">
        <v>3231</v>
      </c>
      <c r="R3235" t="str">
        <f>IF($C$3="Live Paste",IF($P3235="","",$P3235&amp;""),IF($AD$3="","",INDEX('Extraction History'!$A$3:$DT$9102,$Q3235,$AD$3)&amp;""))</f>
        <v/>
      </c>
    </row>
    <row r="3236" spans="16:18" x14ac:dyDescent="0.3">
      <c r="P3236" s="22"/>
      <c r="Q3236">
        <v>3232</v>
      </c>
      <c r="R3236" t="str">
        <f>IF($C$3="Live Paste",IF($P3236="","",$P3236&amp;""),IF($AD$3="","",INDEX('Extraction History'!$A$3:$DT$9102,$Q3236,$AD$3)&amp;""))</f>
        <v/>
      </c>
    </row>
    <row r="3237" spans="16:18" x14ac:dyDescent="0.3">
      <c r="P3237" s="22"/>
      <c r="Q3237">
        <v>3233</v>
      </c>
      <c r="R3237" t="str">
        <f>IF($C$3="Live Paste",IF($P3237="","",$P3237&amp;""),IF($AD$3="","",INDEX('Extraction History'!$A$3:$DT$9102,$Q3237,$AD$3)&amp;""))</f>
        <v/>
      </c>
    </row>
    <row r="3238" spans="16:18" x14ac:dyDescent="0.3">
      <c r="P3238" s="22"/>
      <c r="Q3238">
        <v>3234</v>
      </c>
      <c r="R3238" t="str">
        <f>IF($C$3="Live Paste",IF($P3238="","",$P3238&amp;""),IF($AD$3="","",INDEX('Extraction History'!$A$3:$DT$9102,$Q3238,$AD$3)&amp;""))</f>
        <v/>
      </c>
    </row>
    <row r="3239" spans="16:18" x14ac:dyDescent="0.3">
      <c r="P3239" s="22"/>
      <c r="Q3239">
        <v>3235</v>
      </c>
      <c r="R3239" t="str">
        <f>IF($C$3="Live Paste",IF($P3239="","",$P3239&amp;""),IF($AD$3="","",INDEX('Extraction History'!$A$3:$DT$9102,$Q3239,$AD$3)&amp;""))</f>
        <v/>
      </c>
    </row>
    <row r="3240" spans="16:18" x14ac:dyDescent="0.3">
      <c r="P3240" s="22"/>
      <c r="Q3240">
        <v>3236</v>
      </c>
      <c r="R3240" t="str">
        <f>IF($C$3="Live Paste",IF($P3240="","",$P3240&amp;""),IF($AD$3="","",INDEX('Extraction History'!$A$3:$DT$9102,$Q3240,$AD$3)&amp;""))</f>
        <v/>
      </c>
    </row>
    <row r="3241" spans="16:18" x14ac:dyDescent="0.3">
      <c r="P3241" s="22"/>
      <c r="Q3241">
        <v>3237</v>
      </c>
      <c r="R3241" t="str">
        <f>IF($C$3="Live Paste",IF($P3241="","",$P3241&amp;""),IF($AD$3="","",INDEX('Extraction History'!$A$3:$DT$9102,$Q3241,$AD$3)&amp;""))</f>
        <v/>
      </c>
    </row>
    <row r="3242" spans="16:18" x14ac:dyDescent="0.3">
      <c r="P3242" s="22"/>
      <c r="Q3242">
        <v>3238</v>
      </c>
      <c r="R3242" t="str">
        <f>IF($C$3="Live Paste",IF($P3242="","",$P3242&amp;""),IF($AD$3="","",INDEX('Extraction History'!$A$3:$DT$9102,$Q3242,$AD$3)&amp;""))</f>
        <v/>
      </c>
    </row>
    <row r="3243" spans="16:18" x14ac:dyDescent="0.3">
      <c r="P3243" s="22"/>
      <c r="Q3243">
        <v>3239</v>
      </c>
      <c r="R3243" t="str">
        <f>IF($C$3="Live Paste",IF($P3243="","",$P3243&amp;""),IF($AD$3="","",INDEX('Extraction History'!$A$3:$DT$9102,$Q3243,$AD$3)&amp;""))</f>
        <v/>
      </c>
    </row>
    <row r="3244" spans="16:18" x14ac:dyDescent="0.3">
      <c r="P3244" s="22"/>
      <c r="Q3244">
        <v>3240</v>
      </c>
      <c r="R3244" t="str">
        <f>IF($C$3="Live Paste",IF($P3244="","",$P3244&amp;""),IF($AD$3="","",INDEX('Extraction History'!$A$3:$DT$9102,$Q3244,$AD$3)&amp;""))</f>
        <v/>
      </c>
    </row>
    <row r="3245" spans="16:18" x14ac:dyDescent="0.3">
      <c r="P3245" s="22"/>
      <c r="Q3245">
        <v>3241</v>
      </c>
      <c r="R3245" t="str">
        <f>IF($C$3="Live Paste",IF($P3245="","",$P3245&amp;""),IF($AD$3="","",INDEX('Extraction History'!$A$3:$DT$9102,$Q3245,$AD$3)&amp;""))</f>
        <v/>
      </c>
    </row>
    <row r="3246" spans="16:18" x14ac:dyDescent="0.3">
      <c r="P3246" s="22"/>
      <c r="Q3246">
        <v>3242</v>
      </c>
      <c r="R3246" t="str">
        <f>IF($C$3="Live Paste",IF($P3246="","",$P3246&amp;""),IF($AD$3="","",INDEX('Extraction History'!$A$3:$DT$9102,$Q3246,$AD$3)&amp;""))</f>
        <v/>
      </c>
    </row>
    <row r="3247" spans="16:18" x14ac:dyDescent="0.3">
      <c r="P3247" s="22"/>
      <c r="Q3247">
        <v>3243</v>
      </c>
      <c r="R3247" t="str">
        <f>IF($C$3="Live Paste",IF($P3247="","",$P3247&amp;""),IF($AD$3="","",INDEX('Extraction History'!$A$3:$DT$9102,$Q3247,$AD$3)&amp;""))</f>
        <v/>
      </c>
    </row>
    <row r="3248" spans="16:18" x14ac:dyDescent="0.3">
      <c r="P3248" s="22"/>
      <c r="Q3248">
        <v>3244</v>
      </c>
      <c r="R3248" t="str">
        <f>IF($C$3="Live Paste",IF($P3248="","",$P3248&amp;""),IF($AD$3="","",INDEX('Extraction History'!$A$3:$DT$9102,$Q3248,$AD$3)&amp;""))</f>
        <v/>
      </c>
    </row>
    <row r="3249" spans="16:18" x14ac:dyDescent="0.3">
      <c r="P3249" s="22"/>
      <c r="Q3249">
        <v>3245</v>
      </c>
      <c r="R3249" t="str">
        <f>IF($C$3="Live Paste",IF($P3249="","",$P3249&amp;""),IF($AD$3="","",INDEX('Extraction History'!$A$3:$DT$9102,$Q3249,$AD$3)&amp;""))</f>
        <v/>
      </c>
    </row>
    <row r="3250" spans="16:18" x14ac:dyDescent="0.3">
      <c r="P3250" s="22"/>
      <c r="Q3250">
        <v>3246</v>
      </c>
      <c r="R3250" t="str">
        <f>IF($C$3="Live Paste",IF($P3250="","",$P3250&amp;""),IF($AD$3="","",INDEX('Extraction History'!$A$3:$DT$9102,$Q3250,$AD$3)&amp;""))</f>
        <v/>
      </c>
    </row>
    <row r="3251" spans="16:18" x14ac:dyDescent="0.3">
      <c r="P3251" s="22"/>
      <c r="Q3251">
        <v>3247</v>
      </c>
      <c r="R3251" t="str">
        <f>IF($C$3="Live Paste",IF($P3251="","",$P3251&amp;""),IF($AD$3="","",INDEX('Extraction History'!$A$3:$DT$9102,$Q3251,$AD$3)&amp;""))</f>
        <v/>
      </c>
    </row>
    <row r="3252" spans="16:18" x14ac:dyDescent="0.3">
      <c r="P3252" s="22"/>
      <c r="Q3252">
        <v>3248</v>
      </c>
      <c r="R3252" t="str">
        <f>IF($C$3="Live Paste",IF($P3252="","",$P3252&amp;""),IF($AD$3="","",INDEX('Extraction History'!$A$3:$DT$9102,$Q3252,$AD$3)&amp;""))</f>
        <v/>
      </c>
    </row>
    <row r="3253" spans="16:18" x14ac:dyDescent="0.3">
      <c r="P3253" s="22"/>
      <c r="Q3253">
        <v>3249</v>
      </c>
      <c r="R3253" t="str">
        <f>IF($C$3="Live Paste",IF($P3253="","",$P3253&amp;""),IF($AD$3="","",INDEX('Extraction History'!$A$3:$DT$9102,$Q3253,$AD$3)&amp;""))</f>
        <v/>
      </c>
    </row>
    <row r="3254" spans="16:18" x14ac:dyDescent="0.3">
      <c r="P3254" s="22"/>
      <c r="Q3254">
        <v>3250</v>
      </c>
      <c r="R3254" t="str">
        <f>IF($C$3="Live Paste",IF($P3254="","",$P3254&amp;""),IF($AD$3="","",INDEX('Extraction History'!$A$3:$DT$9102,$Q3254,$AD$3)&amp;""))</f>
        <v/>
      </c>
    </row>
    <row r="3255" spans="16:18" x14ac:dyDescent="0.3">
      <c r="P3255" s="22"/>
      <c r="Q3255">
        <v>3251</v>
      </c>
      <c r="R3255" t="str">
        <f>IF($C$3="Live Paste",IF($P3255="","",$P3255&amp;""),IF($AD$3="","",INDEX('Extraction History'!$A$3:$DT$9102,$Q3255,$AD$3)&amp;""))</f>
        <v/>
      </c>
    </row>
    <row r="3256" spans="16:18" x14ac:dyDescent="0.3">
      <c r="P3256" s="22"/>
      <c r="Q3256">
        <v>3252</v>
      </c>
      <c r="R3256" t="str">
        <f>IF($C$3="Live Paste",IF($P3256="","",$P3256&amp;""),IF($AD$3="","",INDEX('Extraction History'!$A$3:$DT$9102,$Q3256,$AD$3)&amp;""))</f>
        <v/>
      </c>
    </row>
    <row r="3257" spans="16:18" x14ac:dyDescent="0.3">
      <c r="P3257" s="22"/>
      <c r="Q3257">
        <v>3253</v>
      </c>
      <c r="R3257" t="str">
        <f>IF($C$3="Live Paste",IF($P3257="","",$P3257&amp;""),IF($AD$3="","",INDEX('Extraction History'!$A$3:$DT$9102,$Q3257,$AD$3)&amp;""))</f>
        <v/>
      </c>
    </row>
    <row r="3258" spans="16:18" x14ac:dyDescent="0.3">
      <c r="P3258" s="22"/>
      <c r="Q3258">
        <v>3254</v>
      </c>
      <c r="R3258" t="str">
        <f>IF($C$3="Live Paste",IF($P3258="","",$P3258&amp;""),IF($AD$3="","",INDEX('Extraction History'!$A$3:$DT$9102,$Q3258,$AD$3)&amp;""))</f>
        <v/>
      </c>
    </row>
    <row r="3259" spans="16:18" x14ac:dyDescent="0.3">
      <c r="P3259" s="22"/>
      <c r="Q3259">
        <v>3255</v>
      </c>
      <c r="R3259" t="str">
        <f>IF($C$3="Live Paste",IF($P3259="","",$P3259&amp;""),IF($AD$3="","",INDEX('Extraction History'!$A$3:$DT$9102,$Q3259,$AD$3)&amp;""))</f>
        <v/>
      </c>
    </row>
    <row r="3260" spans="16:18" x14ac:dyDescent="0.3">
      <c r="P3260" s="22"/>
      <c r="Q3260">
        <v>3256</v>
      </c>
      <c r="R3260" t="str">
        <f>IF($C$3="Live Paste",IF($P3260="","",$P3260&amp;""),IF($AD$3="","",INDEX('Extraction History'!$A$3:$DT$9102,$Q3260,$AD$3)&amp;""))</f>
        <v/>
      </c>
    </row>
    <row r="3261" spans="16:18" x14ac:dyDescent="0.3">
      <c r="P3261" s="22"/>
      <c r="Q3261">
        <v>3257</v>
      </c>
      <c r="R3261" t="str">
        <f>IF($C$3="Live Paste",IF($P3261="","",$P3261&amp;""),IF($AD$3="","",INDEX('Extraction History'!$A$3:$DT$9102,$Q3261,$AD$3)&amp;""))</f>
        <v/>
      </c>
    </row>
    <row r="3262" spans="16:18" x14ac:dyDescent="0.3">
      <c r="P3262" s="22"/>
      <c r="Q3262">
        <v>3258</v>
      </c>
      <c r="R3262" t="str">
        <f>IF($C$3="Live Paste",IF($P3262="","",$P3262&amp;""),IF($AD$3="","",INDEX('Extraction History'!$A$3:$DT$9102,$Q3262,$AD$3)&amp;""))</f>
        <v/>
      </c>
    </row>
    <row r="3263" spans="16:18" x14ac:dyDescent="0.3">
      <c r="P3263" s="22"/>
      <c r="Q3263">
        <v>3259</v>
      </c>
      <c r="R3263" t="str">
        <f>IF($C$3="Live Paste",IF($P3263="","",$P3263&amp;""),IF($AD$3="","",INDEX('Extraction History'!$A$3:$DT$9102,$Q3263,$AD$3)&amp;""))</f>
        <v/>
      </c>
    </row>
    <row r="3264" spans="16:18" x14ac:dyDescent="0.3">
      <c r="P3264" s="22"/>
      <c r="Q3264">
        <v>3260</v>
      </c>
      <c r="R3264" t="str">
        <f>IF($C$3="Live Paste",IF($P3264="","",$P3264&amp;""),IF($AD$3="","",INDEX('Extraction History'!$A$3:$DT$9102,$Q3264,$AD$3)&amp;""))</f>
        <v/>
      </c>
    </row>
    <row r="3265" spans="16:18" x14ac:dyDescent="0.3">
      <c r="P3265" s="22"/>
      <c r="Q3265">
        <v>3261</v>
      </c>
      <c r="R3265" t="str">
        <f>IF($C$3="Live Paste",IF($P3265="","",$P3265&amp;""),IF($AD$3="","",INDEX('Extraction History'!$A$3:$DT$9102,$Q3265,$AD$3)&amp;""))</f>
        <v/>
      </c>
    </row>
    <row r="3266" spans="16:18" x14ac:dyDescent="0.3">
      <c r="P3266" s="22"/>
      <c r="Q3266">
        <v>3262</v>
      </c>
      <c r="R3266" t="str">
        <f>IF($C$3="Live Paste",IF($P3266="","",$P3266&amp;""),IF($AD$3="","",INDEX('Extraction History'!$A$3:$DT$9102,$Q3266,$AD$3)&amp;""))</f>
        <v/>
      </c>
    </row>
    <row r="3267" spans="16:18" x14ac:dyDescent="0.3">
      <c r="P3267" s="22"/>
      <c r="Q3267">
        <v>3263</v>
      </c>
      <c r="R3267" t="str">
        <f>IF($C$3="Live Paste",IF($P3267="","",$P3267&amp;""),IF($AD$3="","",INDEX('Extraction History'!$A$3:$DT$9102,$Q3267,$AD$3)&amp;""))</f>
        <v/>
      </c>
    </row>
    <row r="3268" spans="16:18" x14ac:dyDescent="0.3">
      <c r="P3268" s="22"/>
      <c r="Q3268">
        <v>3264</v>
      </c>
      <c r="R3268" t="str">
        <f>IF($C$3="Live Paste",IF($P3268="","",$P3268&amp;""),IF($AD$3="","",INDEX('Extraction History'!$A$3:$DT$9102,$Q3268,$AD$3)&amp;""))</f>
        <v/>
      </c>
    </row>
    <row r="3269" spans="16:18" x14ac:dyDescent="0.3">
      <c r="P3269" s="22"/>
      <c r="Q3269">
        <v>3265</v>
      </c>
      <c r="R3269" t="str">
        <f>IF($C$3="Live Paste",IF($P3269="","",$P3269&amp;""),IF($AD$3="","",INDEX('Extraction History'!$A$3:$DT$9102,$Q3269,$AD$3)&amp;""))</f>
        <v/>
      </c>
    </row>
    <row r="3270" spans="16:18" x14ac:dyDescent="0.3">
      <c r="P3270" s="22"/>
      <c r="Q3270">
        <v>3266</v>
      </c>
      <c r="R3270" t="str">
        <f>IF($C$3="Live Paste",IF($P3270="","",$P3270&amp;""),IF($AD$3="","",INDEX('Extraction History'!$A$3:$DT$9102,$Q3270,$AD$3)&amp;""))</f>
        <v/>
      </c>
    </row>
    <row r="3271" spans="16:18" x14ac:dyDescent="0.3">
      <c r="P3271" s="22"/>
      <c r="Q3271">
        <v>3267</v>
      </c>
      <c r="R3271" t="str">
        <f>IF($C$3="Live Paste",IF($P3271="","",$P3271&amp;""),IF($AD$3="","",INDEX('Extraction History'!$A$3:$DT$9102,$Q3271,$AD$3)&amp;""))</f>
        <v/>
      </c>
    </row>
    <row r="3272" spans="16:18" x14ac:dyDescent="0.3">
      <c r="P3272" s="22"/>
      <c r="Q3272">
        <v>3268</v>
      </c>
      <c r="R3272" t="str">
        <f>IF($C$3="Live Paste",IF($P3272="","",$P3272&amp;""),IF($AD$3="","",INDEX('Extraction History'!$A$3:$DT$9102,$Q3272,$AD$3)&amp;""))</f>
        <v/>
      </c>
    </row>
    <row r="3273" spans="16:18" x14ac:dyDescent="0.3">
      <c r="P3273" s="22"/>
      <c r="Q3273">
        <v>3269</v>
      </c>
      <c r="R3273" t="str">
        <f>IF($C$3="Live Paste",IF($P3273="","",$P3273&amp;""),IF($AD$3="","",INDEX('Extraction History'!$A$3:$DT$9102,$Q3273,$AD$3)&amp;""))</f>
        <v/>
      </c>
    </row>
    <row r="3274" spans="16:18" x14ac:dyDescent="0.3">
      <c r="P3274" s="22"/>
      <c r="Q3274">
        <v>3270</v>
      </c>
      <c r="R3274" t="str">
        <f>IF($C$3="Live Paste",IF($P3274="","",$P3274&amp;""),IF($AD$3="","",INDEX('Extraction History'!$A$3:$DT$9102,$Q3274,$AD$3)&amp;""))</f>
        <v/>
      </c>
    </row>
    <row r="3275" spans="16:18" x14ac:dyDescent="0.3">
      <c r="P3275" s="22"/>
      <c r="Q3275">
        <v>3271</v>
      </c>
      <c r="R3275" t="str">
        <f>IF($C$3="Live Paste",IF($P3275="","",$P3275&amp;""),IF($AD$3="","",INDEX('Extraction History'!$A$3:$DT$9102,$Q3275,$AD$3)&amp;""))</f>
        <v/>
      </c>
    </row>
    <row r="3276" spans="16:18" x14ac:dyDescent="0.3">
      <c r="P3276" s="22"/>
      <c r="Q3276">
        <v>3272</v>
      </c>
      <c r="R3276" t="str">
        <f>IF($C$3="Live Paste",IF($P3276="","",$P3276&amp;""),IF($AD$3="","",INDEX('Extraction History'!$A$3:$DT$9102,$Q3276,$AD$3)&amp;""))</f>
        <v/>
      </c>
    </row>
    <row r="3277" spans="16:18" x14ac:dyDescent="0.3">
      <c r="P3277" s="22"/>
      <c r="Q3277">
        <v>3273</v>
      </c>
      <c r="R3277" t="str">
        <f>IF($C$3="Live Paste",IF($P3277="","",$P3277&amp;""),IF($AD$3="","",INDEX('Extraction History'!$A$3:$DT$9102,$Q3277,$AD$3)&amp;""))</f>
        <v/>
      </c>
    </row>
    <row r="3278" spans="16:18" x14ac:dyDescent="0.3">
      <c r="P3278" s="22"/>
      <c r="Q3278">
        <v>3274</v>
      </c>
      <c r="R3278" t="str">
        <f>IF($C$3="Live Paste",IF($P3278="","",$P3278&amp;""),IF($AD$3="","",INDEX('Extraction History'!$A$3:$DT$9102,$Q3278,$AD$3)&amp;""))</f>
        <v/>
      </c>
    </row>
    <row r="3279" spans="16:18" x14ac:dyDescent="0.3">
      <c r="P3279" s="22"/>
      <c r="Q3279">
        <v>3275</v>
      </c>
      <c r="R3279" t="str">
        <f>IF($C$3="Live Paste",IF($P3279="","",$P3279&amp;""),IF($AD$3="","",INDEX('Extraction History'!$A$3:$DT$9102,$Q3279,$AD$3)&amp;""))</f>
        <v/>
      </c>
    </row>
    <row r="3280" spans="16:18" x14ac:dyDescent="0.3">
      <c r="P3280" s="22"/>
      <c r="Q3280">
        <v>3276</v>
      </c>
      <c r="R3280" t="str">
        <f>IF($C$3="Live Paste",IF($P3280="","",$P3280&amp;""),IF($AD$3="","",INDEX('Extraction History'!$A$3:$DT$9102,$Q3280,$AD$3)&amp;""))</f>
        <v/>
      </c>
    </row>
    <row r="3281" spans="16:18" x14ac:dyDescent="0.3">
      <c r="P3281" s="22"/>
      <c r="Q3281">
        <v>3277</v>
      </c>
      <c r="R3281" t="str">
        <f>IF($C$3="Live Paste",IF($P3281="","",$P3281&amp;""),IF($AD$3="","",INDEX('Extraction History'!$A$3:$DT$9102,$Q3281,$AD$3)&amp;""))</f>
        <v/>
      </c>
    </row>
    <row r="3282" spans="16:18" x14ac:dyDescent="0.3">
      <c r="P3282" s="22"/>
      <c r="Q3282">
        <v>3278</v>
      </c>
      <c r="R3282" t="str">
        <f>IF($C$3="Live Paste",IF($P3282="","",$P3282&amp;""),IF($AD$3="","",INDEX('Extraction History'!$A$3:$DT$9102,$Q3282,$AD$3)&amp;""))</f>
        <v/>
      </c>
    </row>
    <row r="3283" spans="16:18" x14ac:dyDescent="0.3">
      <c r="P3283" s="22"/>
      <c r="Q3283">
        <v>3279</v>
      </c>
      <c r="R3283" t="str">
        <f>IF($C$3="Live Paste",IF($P3283="","",$P3283&amp;""),IF($AD$3="","",INDEX('Extraction History'!$A$3:$DT$9102,$Q3283,$AD$3)&amp;""))</f>
        <v/>
      </c>
    </row>
    <row r="3284" spans="16:18" x14ac:dyDescent="0.3">
      <c r="P3284" s="22"/>
      <c r="Q3284">
        <v>3280</v>
      </c>
      <c r="R3284" t="str">
        <f>IF($C$3="Live Paste",IF($P3284="","",$P3284&amp;""),IF($AD$3="","",INDEX('Extraction History'!$A$3:$DT$9102,$Q3284,$AD$3)&amp;""))</f>
        <v/>
      </c>
    </row>
    <row r="3285" spans="16:18" x14ac:dyDescent="0.3">
      <c r="P3285" s="22"/>
      <c r="Q3285">
        <v>3281</v>
      </c>
      <c r="R3285" t="str">
        <f>IF($C$3="Live Paste",IF($P3285="","",$P3285&amp;""),IF($AD$3="","",INDEX('Extraction History'!$A$3:$DT$9102,$Q3285,$AD$3)&amp;""))</f>
        <v/>
      </c>
    </row>
    <row r="3286" spans="16:18" x14ac:dyDescent="0.3">
      <c r="P3286" s="22"/>
      <c r="Q3286">
        <v>3282</v>
      </c>
      <c r="R3286" t="str">
        <f>IF($C$3="Live Paste",IF($P3286="","",$P3286&amp;""),IF($AD$3="","",INDEX('Extraction History'!$A$3:$DT$9102,$Q3286,$AD$3)&amp;""))</f>
        <v/>
      </c>
    </row>
    <row r="3287" spans="16:18" x14ac:dyDescent="0.3">
      <c r="P3287" s="22"/>
      <c r="Q3287">
        <v>3283</v>
      </c>
      <c r="R3287" t="str">
        <f>IF($C$3="Live Paste",IF($P3287="","",$P3287&amp;""),IF($AD$3="","",INDEX('Extraction History'!$A$3:$DT$9102,$Q3287,$AD$3)&amp;""))</f>
        <v/>
      </c>
    </row>
    <row r="3288" spans="16:18" x14ac:dyDescent="0.3">
      <c r="P3288" s="22"/>
      <c r="Q3288">
        <v>3284</v>
      </c>
      <c r="R3288" t="str">
        <f>IF($C$3="Live Paste",IF($P3288="","",$P3288&amp;""),IF($AD$3="","",INDEX('Extraction History'!$A$3:$DT$9102,$Q3288,$AD$3)&amp;""))</f>
        <v/>
      </c>
    </row>
    <row r="3289" spans="16:18" x14ac:dyDescent="0.3">
      <c r="P3289" s="22"/>
      <c r="Q3289">
        <v>3285</v>
      </c>
      <c r="R3289" t="str">
        <f>IF($C$3="Live Paste",IF($P3289="","",$P3289&amp;""),IF($AD$3="","",INDEX('Extraction History'!$A$3:$DT$9102,$Q3289,$AD$3)&amp;""))</f>
        <v/>
      </c>
    </row>
    <row r="3290" spans="16:18" x14ac:dyDescent="0.3">
      <c r="P3290" s="22"/>
      <c r="Q3290">
        <v>3286</v>
      </c>
      <c r="R3290" t="str">
        <f>IF($C$3="Live Paste",IF($P3290="","",$P3290&amp;""),IF($AD$3="","",INDEX('Extraction History'!$A$3:$DT$9102,$Q3290,$AD$3)&amp;""))</f>
        <v/>
      </c>
    </row>
    <row r="3291" spans="16:18" x14ac:dyDescent="0.3">
      <c r="P3291" s="22"/>
      <c r="Q3291">
        <v>3287</v>
      </c>
      <c r="R3291" t="str">
        <f>IF($C$3="Live Paste",IF($P3291="","",$P3291&amp;""),IF($AD$3="","",INDEX('Extraction History'!$A$3:$DT$9102,$Q3291,$AD$3)&amp;""))</f>
        <v/>
      </c>
    </row>
    <row r="3292" spans="16:18" x14ac:dyDescent="0.3">
      <c r="P3292" s="22"/>
      <c r="Q3292">
        <v>3288</v>
      </c>
      <c r="R3292" t="str">
        <f>IF($C$3="Live Paste",IF($P3292="","",$P3292&amp;""),IF($AD$3="","",INDEX('Extraction History'!$A$3:$DT$9102,$Q3292,$AD$3)&amp;""))</f>
        <v/>
      </c>
    </row>
    <row r="3293" spans="16:18" x14ac:dyDescent="0.3">
      <c r="P3293" s="22"/>
      <c r="Q3293">
        <v>3289</v>
      </c>
      <c r="R3293" t="str">
        <f>IF($C$3="Live Paste",IF($P3293="","",$P3293&amp;""),IF($AD$3="","",INDEX('Extraction History'!$A$3:$DT$9102,$Q3293,$AD$3)&amp;""))</f>
        <v/>
      </c>
    </row>
    <row r="3294" spans="16:18" x14ac:dyDescent="0.3">
      <c r="P3294" s="22"/>
      <c r="Q3294">
        <v>3290</v>
      </c>
      <c r="R3294" t="str">
        <f>IF($C$3="Live Paste",IF($P3294="","",$P3294&amp;""),IF($AD$3="","",INDEX('Extraction History'!$A$3:$DT$9102,$Q3294,$AD$3)&amp;""))</f>
        <v/>
      </c>
    </row>
    <row r="3295" spans="16:18" x14ac:dyDescent="0.3">
      <c r="P3295" s="22"/>
      <c r="Q3295">
        <v>3291</v>
      </c>
      <c r="R3295" t="str">
        <f>IF($C$3="Live Paste",IF($P3295="","",$P3295&amp;""),IF($AD$3="","",INDEX('Extraction History'!$A$3:$DT$9102,$Q3295,$AD$3)&amp;""))</f>
        <v/>
      </c>
    </row>
    <row r="3296" spans="16:18" x14ac:dyDescent="0.3">
      <c r="P3296" s="22"/>
      <c r="Q3296">
        <v>3292</v>
      </c>
      <c r="R3296" t="str">
        <f>IF($C$3="Live Paste",IF($P3296="","",$P3296&amp;""),IF($AD$3="","",INDEX('Extraction History'!$A$3:$DT$9102,$Q3296,$AD$3)&amp;""))</f>
        <v/>
      </c>
    </row>
    <row r="3297" spans="16:18" x14ac:dyDescent="0.3">
      <c r="P3297" s="22"/>
      <c r="Q3297">
        <v>3293</v>
      </c>
      <c r="R3297" t="str">
        <f>IF($C$3="Live Paste",IF($P3297="","",$P3297&amp;""),IF($AD$3="","",INDEX('Extraction History'!$A$3:$DT$9102,$Q3297,$AD$3)&amp;""))</f>
        <v/>
      </c>
    </row>
    <row r="3298" spans="16:18" x14ac:dyDescent="0.3">
      <c r="P3298" s="22"/>
      <c r="Q3298">
        <v>3294</v>
      </c>
      <c r="R3298" t="str">
        <f>IF($C$3="Live Paste",IF($P3298="","",$P3298&amp;""),IF($AD$3="","",INDEX('Extraction History'!$A$3:$DT$9102,$Q3298,$AD$3)&amp;""))</f>
        <v/>
      </c>
    </row>
    <row r="3299" spans="16:18" x14ac:dyDescent="0.3">
      <c r="P3299" s="22"/>
      <c r="Q3299">
        <v>3295</v>
      </c>
      <c r="R3299" t="str">
        <f>IF($C$3="Live Paste",IF($P3299="","",$P3299&amp;""),IF($AD$3="","",INDEX('Extraction History'!$A$3:$DT$9102,$Q3299,$AD$3)&amp;""))</f>
        <v/>
      </c>
    </row>
    <row r="3300" spans="16:18" x14ac:dyDescent="0.3">
      <c r="P3300" s="22"/>
      <c r="Q3300">
        <v>3296</v>
      </c>
      <c r="R3300" t="str">
        <f>IF($C$3="Live Paste",IF($P3300="","",$P3300&amp;""),IF($AD$3="","",INDEX('Extraction History'!$A$3:$DT$9102,$Q3300,$AD$3)&amp;""))</f>
        <v/>
      </c>
    </row>
    <row r="3301" spans="16:18" x14ac:dyDescent="0.3">
      <c r="P3301" s="22"/>
      <c r="Q3301">
        <v>3297</v>
      </c>
      <c r="R3301" t="str">
        <f>IF($C$3="Live Paste",IF($P3301="","",$P3301&amp;""),IF($AD$3="","",INDEX('Extraction History'!$A$3:$DT$9102,$Q3301,$AD$3)&amp;""))</f>
        <v/>
      </c>
    </row>
    <row r="3302" spans="16:18" x14ac:dyDescent="0.3">
      <c r="P3302" s="22"/>
      <c r="Q3302">
        <v>3298</v>
      </c>
      <c r="R3302" t="str">
        <f>IF($C$3="Live Paste",IF($P3302="","",$P3302&amp;""),IF($AD$3="","",INDEX('Extraction History'!$A$3:$DT$9102,$Q3302,$AD$3)&amp;""))</f>
        <v/>
      </c>
    </row>
    <row r="3303" spans="16:18" x14ac:dyDescent="0.3">
      <c r="P3303" s="22"/>
      <c r="Q3303">
        <v>3299</v>
      </c>
      <c r="R3303" t="str">
        <f>IF($C$3="Live Paste",IF($P3303="","",$P3303&amp;""),IF($AD$3="","",INDEX('Extraction History'!$A$3:$DT$9102,$Q3303,$AD$3)&amp;""))</f>
        <v/>
      </c>
    </row>
    <row r="3304" spans="16:18" x14ac:dyDescent="0.3">
      <c r="P3304" s="22"/>
      <c r="Q3304">
        <v>3300</v>
      </c>
      <c r="R3304" t="str">
        <f>IF($C$3="Live Paste",IF($P3304="","",$P3304&amp;""),IF($AD$3="","",INDEX('Extraction History'!$A$3:$DT$9102,$Q3304,$AD$3)&amp;""))</f>
        <v/>
      </c>
    </row>
    <row r="3305" spans="16:18" x14ac:dyDescent="0.3">
      <c r="P3305" s="22"/>
      <c r="Q3305">
        <v>3301</v>
      </c>
      <c r="R3305" t="str">
        <f>IF($C$3="Live Paste",IF($P3305="","",$P3305&amp;""),IF($AD$3="","",INDEX('Extraction History'!$A$3:$DT$9102,$Q3305,$AD$3)&amp;""))</f>
        <v/>
      </c>
    </row>
    <row r="3306" spans="16:18" x14ac:dyDescent="0.3">
      <c r="P3306" s="22"/>
      <c r="Q3306">
        <v>3302</v>
      </c>
      <c r="R3306" t="str">
        <f>IF($C$3="Live Paste",IF($P3306="","",$P3306&amp;""),IF($AD$3="","",INDEX('Extraction History'!$A$3:$DT$9102,$Q3306,$AD$3)&amp;""))</f>
        <v/>
      </c>
    </row>
    <row r="3307" spans="16:18" x14ac:dyDescent="0.3">
      <c r="P3307" s="22"/>
      <c r="Q3307">
        <v>3303</v>
      </c>
      <c r="R3307" t="str">
        <f>IF($C$3="Live Paste",IF($P3307="","",$P3307&amp;""),IF($AD$3="","",INDEX('Extraction History'!$A$3:$DT$9102,$Q3307,$AD$3)&amp;""))</f>
        <v/>
      </c>
    </row>
    <row r="3308" spans="16:18" x14ac:dyDescent="0.3">
      <c r="P3308" s="22"/>
      <c r="Q3308">
        <v>3304</v>
      </c>
      <c r="R3308" t="str">
        <f>IF($C$3="Live Paste",IF($P3308="","",$P3308&amp;""),IF($AD$3="","",INDEX('Extraction History'!$A$3:$DT$9102,$Q3308,$AD$3)&amp;""))</f>
        <v/>
      </c>
    </row>
    <row r="3309" spans="16:18" x14ac:dyDescent="0.3">
      <c r="P3309" s="22"/>
      <c r="Q3309">
        <v>3305</v>
      </c>
      <c r="R3309" t="str">
        <f>IF($C$3="Live Paste",IF($P3309="","",$P3309&amp;""),IF($AD$3="","",INDEX('Extraction History'!$A$3:$DT$9102,$Q3309,$AD$3)&amp;""))</f>
        <v/>
      </c>
    </row>
    <row r="3310" spans="16:18" x14ac:dyDescent="0.3">
      <c r="P3310" s="22"/>
      <c r="Q3310">
        <v>3306</v>
      </c>
      <c r="R3310" t="str">
        <f>IF($C$3="Live Paste",IF($P3310="","",$P3310&amp;""),IF($AD$3="","",INDEX('Extraction History'!$A$3:$DT$9102,$Q3310,$AD$3)&amp;""))</f>
        <v/>
      </c>
    </row>
    <row r="3311" spans="16:18" x14ac:dyDescent="0.3">
      <c r="P3311" s="22"/>
      <c r="Q3311">
        <v>3307</v>
      </c>
      <c r="R3311" t="str">
        <f>IF($C$3="Live Paste",IF($P3311="","",$P3311&amp;""),IF($AD$3="","",INDEX('Extraction History'!$A$3:$DT$9102,$Q3311,$AD$3)&amp;""))</f>
        <v/>
      </c>
    </row>
    <row r="3312" spans="16:18" x14ac:dyDescent="0.3">
      <c r="P3312" s="22"/>
      <c r="Q3312">
        <v>3308</v>
      </c>
      <c r="R3312" t="str">
        <f>IF($C$3="Live Paste",IF($P3312="","",$P3312&amp;""),IF($AD$3="","",INDEX('Extraction History'!$A$3:$DT$9102,$Q3312,$AD$3)&amp;""))</f>
        <v/>
      </c>
    </row>
    <row r="3313" spans="16:18" x14ac:dyDescent="0.3">
      <c r="P3313" s="22"/>
      <c r="Q3313">
        <v>3309</v>
      </c>
      <c r="R3313" t="str">
        <f>IF($C$3="Live Paste",IF($P3313="","",$P3313&amp;""),IF($AD$3="","",INDEX('Extraction History'!$A$3:$DT$9102,$Q3313,$AD$3)&amp;""))</f>
        <v/>
      </c>
    </row>
    <row r="3314" spans="16:18" x14ac:dyDescent="0.3">
      <c r="P3314" s="22"/>
      <c r="Q3314">
        <v>3310</v>
      </c>
      <c r="R3314" t="str">
        <f>IF($C$3="Live Paste",IF($P3314="","",$P3314&amp;""),IF($AD$3="","",INDEX('Extraction History'!$A$3:$DT$9102,$Q3314,$AD$3)&amp;""))</f>
        <v/>
      </c>
    </row>
    <row r="3315" spans="16:18" x14ac:dyDescent="0.3">
      <c r="P3315" s="22"/>
      <c r="Q3315">
        <v>3311</v>
      </c>
      <c r="R3315" t="str">
        <f>IF($C$3="Live Paste",IF($P3315="","",$P3315&amp;""),IF($AD$3="","",INDEX('Extraction History'!$A$3:$DT$9102,$Q3315,$AD$3)&amp;""))</f>
        <v/>
      </c>
    </row>
    <row r="3316" spans="16:18" x14ac:dyDescent="0.3">
      <c r="P3316" s="22"/>
      <c r="Q3316">
        <v>3312</v>
      </c>
      <c r="R3316" t="str">
        <f>IF($C$3="Live Paste",IF($P3316="","",$P3316&amp;""),IF($AD$3="","",INDEX('Extraction History'!$A$3:$DT$9102,$Q3316,$AD$3)&amp;""))</f>
        <v/>
      </c>
    </row>
    <row r="3317" spans="16:18" x14ac:dyDescent="0.3">
      <c r="P3317" s="22"/>
      <c r="Q3317">
        <v>3313</v>
      </c>
      <c r="R3317" t="str">
        <f>IF($C$3="Live Paste",IF($P3317="","",$P3317&amp;""),IF($AD$3="","",INDEX('Extraction History'!$A$3:$DT$9102,$Q3317,$AD$3)&amp;""))</f>
        <v/>
      </c>
    </row>
    <row r="3318" spans="16:18" x14ac:dyDescent="0.3">
      <c r="P3318" s="22"/>
      <c r="Q3318">
        <v>3314</v>
      </c>
      <c r="R3318" t="str">
        <f>IF($C$3="Live Paste",IF($P3318="","",$P3318&amp;""),IF($AD$3="","",INDEX('Extraction History'!$A$3:$DT$9102,$Q3318,$AD$3)&amp;""))</f>
        <v/>
      </c>
    </row>
    <row r="3319" spans="16:18" x14ac:dyDescent="0.3">
      <c r="P3319" s="22"/>
      <c r="Q3319">
        <v>3315</v>
      </c>
      <c r="R3319" t="str">
        <f>IF($C$3="Live Paste",IF($P3319="","",$P3319&amp;""),IF($AD$3="","",INDEX('Extraction History'!$A$3:$DT$9102,$Q3319,$AD$3)&amp;""))</f>
        <v/>
      </c>
    </row>
    <row r="3320" spans="16:18" x14ac:dyDescent="0.3">
      <c r="P3320" s="22"/>
      <c r="Q3320">
        <v>3316</v>
      </c>
      <c r="R3320" t="str">
        <f>IF($C$3="Live Paste",IF($P3320="","",$P3320&amp;""),IF($AD$3="","",INDEX('Extraction History'!$A$3:$DT$9102,$Q3320,$AD$3)&amp;""))</f>
        <v/>
      </c>
    </row>
    <row r="3321" spans="16:18" x14ac:dyDescent="0.3">
      <c r="P3321" s="22"/>
      <c r="Q3321">
        <v>3317</v>
      </c>
      <c r="R3321" t="str">
        <f>IF($C$3="Live Paste",IF($P3321="","",$P3321&amp;""),IF($AD$3="","",INDEX('Extraction History'!$A$3:$DT$9102,$Q3321,$AD$3)&amp;""))</f>
        <v/>
      </c>
    </row>
    <row r="3322" spans="16:18" x14ac:dyDescent="0.3">
      <c r="P3322" s="22"/>
      <c r="Q3322">
        <v>3318</v>
      </c>
      <c r="R3322" t="str">
        <f>IF($C$3="Live Paste",IF($P3322="","",$P3322&amp;""),IF($AD$3="","",INDEX('Extraction History'!$A$3:$DT$9102,$Q3322,$AD$3)&amp;""))</f>
        <v/>
      </c>
    </row>
    <row r="3323" spans="16:18" x14ac:dyDescent="0.3">
      <c r="P3323" s="22"/>
      <c r="Q3323">
        <v>3319</v>
      </c>
      <c r="R3323" t="str">
        <f>IF($C$3="Live Paste",IF($P3323="","",$P3323&amp;""),IF($AD$3="","",INDEX('Extraction History'!$A$3:$DT$9102,$Q3323,$AD$3)&amp;""))</f>
        <v/>
      </c>
    </row>
    <row r="3324" spans="16:18" x14ac:dyDescent="0.3">
      <c r="P3324" s="22"/>
      <c r="Q3324">
        <v>3320</v>
      </c>
      <c r="R3324" t="str">
        <f>IF($C$3="Live Paste",IF($P3324="","",$P3324&amp;""),IF($AD$3="","",INDEX('Extraction History'!$A$3:$DT$9102,$Q3324,$AD$3)&amp;""))</f>
        <v/>
      </c>
    </row>
    <row r="3325" spans="16:18" x14ac:dyDescent="0.3">
      <c r="P3325" s="22"/>
      <c r="Q3325">
        <v>3321</v>
      </c>
      <c r="R3325" t="str">
        <f>IF($C$3="Live Paste",IF($P3325="","",$P3325&amp;""),IF($AD$3="","",INDEX('Extraction History'!$A$3:$DT$9102,$Q3325,$AD$3)&amp;""))</f>
        <v/>
      </c>
    </row>
    <row r="3326" spans="16:18" x14ac:dyDescent="0.3">
      <c r="P3326" s="22"/>
      <c r="Q3326">
        <v>3322</v>
      </c>
      <c r="R3326" t="str">
        <f>IF($C$3="Live Paste",IF($P3326="","",$P3326&amp;""),IF($AD$3="","",INDEX('Extraction History'!$A$3:$DT$9102,$Q3326,$AD$3)&amp;""))</f>
        <v/>
      </c>
    </row>
    <row r="3327" spans="16:18" x14ac:dyDescent="0.3">
      <c r="P3327" s="22"/>
      <c r="Q3327">
        <v>3323</v>
      </c>
      <c r="R3327" t="str">
        <f>IF($C$3="Live Paste",IF($P3327="","",$P3327&amp;""),IF($AD$3="","",INDEX('Extraction History'!$A$3:$DT$9102,$Q3327,$AD$3)&amp;""))</f>
        <v/>
      </c>
    </row>
    <row r="3328" spans="16:18" x14ac:dyDescent="0.3">
      <c r="P3328" s="22"/>
      <c r="Q3328">
        <v>3324</v>
      </c>
      <c r="R3328" t="str">
        <f>IF($C$3="Live Paste",IF($P3328="","",$P3328&amp;""),IF($AD$3="","",INDEX('Extraction History'!$A$3:$DT$9102,$Q3328,$AD$3)&amp;""))</f>
        <v/>
      </c>
    </row>
    <row r="3329" spans="16:18" x14ac:dyDescent="0.3">
      <c r="P3329" s="22"/>
      <c r="Q3329">
        <v>3325</v>
      </c>
      <c r="R3329" t="str">
        <f>IF($C$3="Live Paste",IF($P3329="","",$P3329&amp;""),IF($AD$3="","",INDEX('Extraction History'!$A$3:$DT$9102,$Q3329,$AD$3)&amp;""))</f>
        <v/>
      </c>
    </row>
    <row r="3330" spans="16:18" x14ac:dyDescent="0.3">
      <c r="P3330" s="22"/>
      <c r="Q3330">
        <v>3326</v>
      </c>
      <c r="R3330" t="str">
        <f>IF($C$3="Live Paste",IF($P3330="","",$P3330&amp;""),IF($AD$3="","",INDEX('Extraction History'!$A$3:$DT$9102,$Q3330,$AD$3)&amp;""))</f>
        <v/>
      </c>
    </row>
    <row r="3331" spans="16:18" x14ac:dyDescent="0.3">
      <c r="P3331" s="22"/>
      <c r="Q3331">
        <v>3327</v>
      </c>
      <c r="R3331" t="str">
        <f>IF($C$3="Live Paste",IF($P3331="","",$P3331&amp;""),IF($AD$3="","",INDEX('Extraction History'!$A$3:$DT$9102,$Q3331,$AD$3)&amp;""))</f>
        <v/>
      </c>
    </row>
    <row r="3332" spans="16:18" x14ac:dyDescent="0.3">
      <c r="P3332" s="22"/>
      <c r="Q3332">
        <v>3328</v>
      </c>
      <c r="R3332" t="str">
        <f>IF($C$3="Live Paste",IF($P3332="","",$P3332&amp;""),IF($AD$3="","",INDEX('Extraction History'!$A$3:$DT$9102,$Q3332,$AD$3)&amp;""))</f>
        <v/>
      </c>
    </row>
    <row r="3333" spans="16:18" x14ac:dyDescent="0.3">
      <c r="P3333" s="22"/>
      <c r="Q3333">
        <v>3329</v>
      </c>
      <c r="R3333" t="str">
        <f>IF($C$3="Live Paste",IF($P3333="","",$P3333&amp;""),IF($AD$3="","",INDEX('Extraction History'!$A$3:$DT$9102,$Q3333,$AD$3)&amp;""))</f>
        <v/>
      </c>
    </row>
    <row r="3334" spans="16:18" x14ac:dyDescent="0.3">
      <c r="P3334" s="22"/>
      <c r="Q3334">
        <v>3330</v>
      </c>
      <c r="R3334" t="str">
        <f>IF($C$3="Live Paste",IF($P3334="","",$P3334&amp;""),IF($AD$3="","",INDEX('Extraction History'!$A$3:$DT$9102,$Q3334,$AD$3)&amp;""))</f>
        <v/>
      </c>
    </row>
    <row r="3335" spans="16:18" x14ac:dyDescent="0.3">
      <c r="P3335" s="22"/>
      <c r="Q3335">
        <v>3331</v>
      </c>
      <c r="R3335" t="str">
        <f>IF($C$3="Live Paste",IF($P3335="","",$P3335&amp;""),IF($AD$3="","",INDEX('Extraction History'!$A$3:$DT$9102,$Q3335,$AD$3)&amp;""))</f>
        <v/>
      </c>
    </row>
    <row r="3336" spans="16:18" x14ac:dyDescent="0.3">
      <c r="P3336" s="22"/>
      <c r="Q3336">
        <v>3332</v>
      </c>
      <c r="R3336" t="str">
        <f>IF($C$3="Live Paste",IF($P3336="","",$P3336&amp;""),IF($AD$3="","",INDEX('Extraction History'!$A$3:$DT$9102,$Q3336,$AD$3)&amp;""))</f>
        <v/>
      </c>
    </row>
    <row r="3337" spans="16:18" x14ac:dyDescent="0.3">
      <c r="P3337" s="22"/>
      <c r="Q3337">
        <v>3333</v>
      </c>
      <c r="R3337" t="str">
        <f>IF($C$3="Live Paste",IF($P3337="","",$P3337&amp;""),IF($AD$3="","",INDEX('Extraction History'!$A$3:$DT$9102,$Q3337,$AD$3)&amp;""))</f>
        <v/>
      </c>
    </row>
    <row r="3338" spans="16:18" x14ac:dyDescent="0.3">
      <c r="P3338" s="22"/>
      <c r="Q3338">
        <v>3334</v>
      </c>
      <c r="R3338" t="str">
        <f>IF($C$3="Live Paste",IF($P3338="","",$P3338&amp;""),IF($AD$3="","",INDEX('Extraction History'!$A$3:$DT$9102,$Q3338,$AD$3)&amp;""))</f>
        <v/>
      </c>
    </row>
    <row r="3339" spans="16:18" x14ac:dyDescent="0.3">
      <c r="P3339" s="22"/>
      <c r="Q3339">
        <v>3335</v>
      </c>
      <c r="R3339" t="str">
        <f>IF($C$3="Live Paste",IF($P3339="","",$P3339&amp;""),IF($AD$3="","",INDEX('Extraction History'!$A$3:$DT$9102,$Q3339,$AD$3)&amp;""))</f>
        <v/>
      </c>
    </row>
    <row r="3340" spans="16:18" x14ac:dyDescent="0.3">
      <c r="P3340" s="22"/>
      <c r="Q3340">
        <v>3336</v>
      </c>
      <c r="R3340" t="str">
        <f>IF($C$3="Live Paste",IF($P3340="","",$P3340&amp;""),IF($AD$3="","",INDEX('Extraction History'!$A$3:$DT$9102,$Q3340,$AD$3)&amp;""))</f>
        <v/>
      </c>
    </row>
    <row r="3341" spans="16:18" x14ac:dyDescent="0.3">
      <c r="P3341" s="22"/>
      <c r="Q3341">
        <v>3337</v>
      </c>
      <c r="R3341" t="str">
        <f>IF($C$3="Live Paste",IF($P3341="","",$P3341&amp;""),IF($AD$3="","",INDEX('Extraction History'!$A$3:$DT$9102,$Q3341,$AD$3)&amp;""))</f>
        <v/>
      </c>
    </row>
    <row r="3342" spans="16:18" x14ac:dyDescent="0.3">
      <c r="P3342" s="22"/>
      <c r="Q3342">
        <v>3338</v>
      </c>
      <c r="R3342" t="str">
        <f>IF($C$3="Live Paste",IF($P3342="","",$P3342&amp;""),IF($AD$3="","",INDEX('Extraction History'!$A$3:$DT$9102,$Q3342,$AD$3)&amp;""))</f>
        <v/>
      </c>
    </row>
    <row r="3343" spans="16:18" x14ac:dyDescent="0.3">
      <c r="P3343" s="22"/>
      <c r="Q3343">
        <v>3339</v>
      </c>
      <c r="R3343" t="str">
        <f>IF($C$3="Live Paste",IF($P3343="","",$P3343&amp;""),IF($AD$3="","",INDEX('Extraction History'!$A$3:$DT$9102,$Q3343,$AD$3)&amp;""))</f>
        <v/>
      </c>
    </row>
    <row r="3344" spans="16:18" x14ac:dyDescent="0.3">
      <c r="P3344" s="22"/>
      <c r="Q3344">
        <v>3340</v>
      </c>
      <c r="R3344" t="str">
        <f>IF($C$3="Live Paste",IF($P3344="","",$P3344&amp;""),IF($AD$3="","",INDEX('Extraction History'!$A$3:$DT$9102,$Q3344,$AD$3)&amp;""))</f>
        <v/>
      </c>
    </row>
    <row r="3345" spans="16:18" x14ac:dyDescent="0.3">
      <c r="P3345" s="22"/>
      <c r="Q3345">
        <v>3341</v>
      </c>
      <c r="R3345" t="str">
        <f>IF($C$3="Live Paste",IF($P3345="","",$P3345&amp;""),IF($AD$3="","",INDEX('Extraction History'!$A$3:$DT$9102,$Q3345,$AD$3)&amp;""))</f>
        <v/>
      </c>
    </row>
    <row r="3346" spans="16:18" x14ac:dyDescent="0.3">
      <c r="P3346" s="22"/>
      <c r="Q3346">
        <v>3342</v>
      </c>
      <c r="R3346" t="str">
        <f>IF($C$3="Live Paste",IF($P3346="","",$P3346&amp;""),IF($AD$3="","",INDEX('Extraction History'!$A$3:$DT$9102,$Q3346,$AD$3)&amp;""))</f>
        <v/>
      </c>
    </row>
    <row r="3347" spans="16:18" x14ac:dyDescent="0.3">
      <c r="P3347" s="22"/>
      <c r="Q3347">
        <v>3343</v>
      </c>
      <c r="R3347" t="str">
        <f>IF($C$3="Live Paste",IF($P3347="","",$P3347&amp;""),IF($AD$3="","",INDEX('Extraction History'!$A$3:$DT$9102,$Q3347,$AD$3)&amp;""))</f>
        <v/>
      </c>
    </row>
    <row r="3348" spans="16:18" x14ac:dyDescent="0.3">
      <c r="P3348" s="22"/>
      <c r="Q3348">
        <v>3344</v>
      </c>
      <c r="R3348" t="str">
        <f>IF($C$3="Live Paste",IF($P3348="","",$P3348&amp;""),IF($AD$3="","",INDEX('Extraction History'!$A$3:$DT$9102,$Q3348,$AD$3)&amp;""))</f>
        <v/>
      </c>
    </row>
    <row r="3349" spans="16:18" x14ac:dyDescent="0.3">
      <c r="P3349" s="22"/>
      <c r="Q3349">
        <v>3345</v>
      </c>
      <c r="R3349" t="str">
        <f>IF($C$3="Live Paste",IF($P3349="","",$P3349&amp;""),IF($AD$3="","",INDEX('Extraction History'!$A$3:$DT$9102,$Q3349,$AD$3)&amp;""))</f>
        <v/>
      </c>
    </row>
    <row r="3350" spans="16:18" x14ac:dyDescent="0.3">
      <c r="P3350" s="22"/>
      <c r="Q3350">
        <v>3346</v>
      </c>
      <c r="R3350" t="str">
        <f>IF($C$3="Live Paste",IF($P3350="","",$P3350&amp;""),IF($AD$3="","",INDEX('Extraction History'!$A$3:$DT$9102,$Q3350,$AD$3)&amp;""))</f>
        <v/>
      </c>
    </row>
    <row r="3351" spans="16:18" x14ac:dyDescent="0.3">
      <c r="P3351" s="22"/>
      <c r="Q3351">
        <v>3347</v>
      </c>
      <c r="R3351" t="str">
        <f>IF($C$3="Live Paste",IF($P3351="","",$P3351&amp;""),IF($AD$3="","",INDEX('Extraction History'!$A$3:$DT$9102,$Q3351,$AD$3)&amp;""))</f>
        <v/>
      </c>
    </row>
    <row r="3352" spans="16:18" x14ac:dyDescent="0.3">
      <c r="P3352" s="22"/>
      <c r="Q3352">
        <v>3348</v>
      </c>
      <c r="R3352" t="str">
        <f>IF($C$3="Live Paste",IF($P3352="","",$P3352&amp;""),IF($AD$3="","",INDEX('Extraction History'!$A$3:$DT$9102,$Q3352,$AD$3)&amp;""))</f>
        <v/>
      </c>
    </row>
    <row r="3353" spans="16:18" x14ac:dyDescent="0.3">
      <c r="P3353" s="22"/>
      <c r="Q3353">
        <v>3349</v>
      </c>
      <c r="R3353" t="str">
        <f>IF($C$3="Live Paste",IF($P3353="","",$P3353&amp;""),IF($AD$3="","",INDEX('Extraction History'!$A$3:$DT$9102,$Q3353,$AD$3)&amp;""))</f>
        <v/>
      </c>
    </row>
    <row r="3354" spans="16:18" x14ac:dyDescent="0.3">
      <c r="P3354" s="22"/>
      <c r="Q3354">
        <v>3350</v>
      </c>
      <c r="R3354" t="str">
        <f>IF($C$3="Live Paste",IF($P3354="","",$P3354&amp;""),IF($AD$3="","",INDEX('Extraction History'!$A$3:$DT$9102,$Q3354,$AD$3)&amp;""))</f>
        <v/>
      </c>
    </row>
    <row r="3355" spans="16:18" x14ac:dyDescent="0.3">
      <c r="P3355" s="22"/>
      <c r="Q3355">
        <v>3351</v>
      </c>
      <c r="R3355" t="str">
        <f>IF($C$3="Live Paste",IF($P3355="","",$P3355&amp;""),IF($AD$3="","",INDEX('Extraction History'!$A$3:$DT$9102,$Q3355,$AD$3)&amp;""))</f>
        <v/>
      </c>
    </row>
    <row r="3356" spans="16:18" x14ac:dyDescent="0.3">
      <c r="P3356" s="22"/>
      <c r="Q3356">
        <v>3352</v>
      </c>
      <c r="R3356" t="str">
        <f>IF($C$3="Live Paste",IF($P3356="","",$P3356&amp;""),IF($AD$3="","",INDEX('Extraction History'!$A$3:$DT$9102,$Q3356,$AD$3)&amp;""))</f>
        <v/>
      </c>
    </row>
    <row r="3357" spans="16:18" x14ac:dyDescent="0.3">
      <c r="P3357" s="22"/>
      <c r="Q3357">
        <v>3353</v>
      </c>
      <c r="R3357" t="str">
        <f>IF($C$3="Live Paste",IF($P3357="","",$P3357&amp;""),IF($AD$3="","",INDEX('Extraction History'!$A$3:$DT$9102,$Q3357,$AD$3)&amp;""))</f>
        <v/>
      </c>
    </row>
    <row r="3358" spans="16:18" x14ac:dyDescent="0.3">
      <c r="P3358" s="22"/>
      <c r="Q3358">
        <v>3354</v>
      </c>
      <c r="R3358" t="str">
        <f>IF($C$3="Live Paste",IF($P3358="","",$P3358&amp;""),IF($AD$3="","",INDEX('Extraction History'!$A$3:$DT$9102,$Q3358,$AD$3)&amp;""))</f>
        <v/>
      </c>
    </row>
    <row r="3359" spans="16:18" x14ac:dyDescent="0.3">
      <c r="P3359" s="22"/>
      <c r="Q3359">
        <v>3355</v>
      </c>
      <c r="R3359" t="str">
        <f>IF($C$3="Live Paste",IF($P3359="","",$P3359&amp;""),IF($AD$3="","",INDEX('Extraction History'!$A$3:$DT$9102,$Q3359,$AD$3)&amp;""))</f>
        <v/>
      </c>
    </row>
    <row r="3360" spans="16:18" x14ac:dyDescent="0.3">
      <c r="P3360" s="22"/>
      <c r="Q3360">
        <v>3356</v>
      </c>
      <c r="R3360" t="str">
        <f>IF($C$3="Live Paste",IF($P3360="","",$P3360&amp;""),IF($AD$3="","",INDEX('Extraction History'!$A$3:$DT$9102,$Q3360,$AD$3)&amp;""))</f>
        <v/>
      </c>
    </row>
    <row r="3361" spans="16:18" x14ac:dyDescent="0.3">
      <c r="P3361" s="22"/>
      <c r="Q3361">
        <v>3357</v>
      </c>
      <c r="R3361" t="str">
        <f>IF($C$3="Live Paste",IF($P3361="","",$P3361&amp;""),IF($AD$3="","",INDEX('Extraction History'!$A$3:$DT$9102,$Q3361,$AD$3)&amp;""))</f>
        <v/>
      </c>
    </row>
    <row r="3362" spans="16:18" x14ac:dyDescent="0.3">
      <c r="P3362" s="22"/>
      <c r="Q3362">
        <v>3358</v>
      </c>
      <c r="R3362" t="str">
        <f>IF($C$3="Live Paste",IF($P3362="","",$P3362&amp;""),IF($AD$3="","",INDEX('Extraction History'!$A$3:$DT$9102,$Q3362,$AD$3)&amp;""))</f>
        <v/>
      </c>
    </row>
    <row r="3363" spans="16:18" x14ac:dyDescent="0.3">
      <c r="P3363" s="22"/>
      <c r="Q3363">
        <v>3359</v>
      </c>
      <c r="R3363" t="str">
        <f>IF($C$3="Live Paste",IF($P3363="","",$P3363&amp;""),IF($AD$3="","",INDEX('Extraction History'!$A$3:$DT$9102,$Q3363,$AD$3)&amp;""))</f>
        <v/>
      </c>
    </row>
    <row r="3364" spans="16:18" x14ac:dyDescent="0.3">
      <c r="P3364" s="22"/>
      <c r="Q3364">
        <v>3360</v>
      </c>
      <c r="R3364" t="str">
        <f>IF($C$3="Live Paste",IF($P3364="","",$P3364&amp;""),IF($AD$3="","",INDEX('Extraction History'!$A$3:$DT$9102,$Q3364,$AD$3)&amp;""))</f>
        <v/>
      </c>
    </row>
    <row r="3365" spans="16:18" x14ac:dyDescent="0.3">
      <c r="P3365" s="22"/>
      <c r="Q3365">
        <v>3361</v>
      </c>
      <c r="R3365" t="str">
        <f>IF($C$3="Live Paste",IF($P3365="","",$P3365&amp;""),IF($AD$3="","",INDEX('Extraction History'!$A$3:$DT$9102,$Q3365,$AD$3)&amp;""))</f>
        <v/>
      </c>
    </row>
    <row r="3366" spans="16:18" x14ac:dyDescent="0.3">
      <c r="P3366" s="22"/>
      <c r="Q3366">
        <v>3362</v>
      </c>
      <c r="R3366" t="str">
        <f>IF($C$3="Live Paste",IF($P3366="","",$P3366&amp;""),IF($AD$3="","",INDEX('Extraction History'!$A$3:$DT$9102,$Q3366,$AD$3)&amp;""))</f>
        <v/>
      </c>
    </row>
    <row r="3367" spans="16:18" x14ac:dyDescent="0.3">
      <c r="P3367" s="22"/>
      <c r="Q3367">
        <v>3363</v>
      </c>
      <c r="R3367" t="str">
        <f>IF($C$3="Live Paste",IF($P3367="","",$P3367&amp;""),IF($AD$3="","",INDEX('Extraction History'!$A$3:$DT$9102,$Q3367,$AD$3)&amp;""))</f>
        <v/>
      </c>
    </row>
    <row r="3368" spans="16:18" x14ac:dyDescent="0.3">
      <c r="P3368" s="22"/>
      <c r="Q3368">
        <v>3364</v>
      </c>
      <c r="R3368" t="str">
        <f>IF($C$3="Live Paste",IF($P3368="","",$P3368&amp;""),IF($AD$3="","",INDEX('Extraction History'!$A$3:$DT$9102,$Q3368,$AD$3)&amp;""))</f>
        <v/>
      </c>
    </row>
    <row r="3369" spans="16:18" x14ac:dyDescent="0.3">
      <c r="P3369" s="22"/>
      <c r="Q3369">
        <v>3365</v>
      </c>
      <c r="R3369" t="str">
        <f>IF($C$3="Live Paste",IF($P3369="","",$P3369&amp;""),IF($AD$3="","",INDEX('Extraction History'!$A$3:$DT$9102,$Q3369,$AD$3)&amp;""))</f>
        <v/>
      </c>
    </row>
    <row r="3370" spans="16:18" x14ac:dyDescent="0.3">
      <c r="P3370" s="22"/>
      <c r="Q3370">
        <v>3366</v>
      </c>
      <c r="R3370" t="str">
        <f>IF($C$3="Live Paste",IF($P3370="","",$P3370&amp;""),IF($AD$3="","",INDEX('Extraction History'!$A$3:$DT$9102,$Q3370,$AD$3)&amp;""))</f>
        <v/>
      </c>
    </row>
    <row r="3371" spans="16:18" x14ac:dyDescent="0.3">
      <c r="P3371" s="22"/>
      <c r="Q3371">
        <v>3367</v>
      </c>
      <c r="R3371" t="str">
        <f>IF($C$3="Live Paste",IF($P3371="","",$P3371&amp;""),IF($AD$3="","",INDEX('Extraction History'!$A$3:$DT$9102,$Q3371,$AD$3)&amp;""))</f>
        <v/>
      </c>
    </row>
    <row r="3372" spans="16:18" x14ac:dyDescent="0.3">
      <c r="P3372" s="22"/>
      <c r="Q3372">
        <v>3368</v>
      </c>
      <c r="R3372" t="str">
        <f>IF($C$3="Live Paste",IF($P3372="","",$P3372&amp;""),IF($AD$3="","",INDEX('Extraction History'!$A$3:$DT$9102,$Q3372,$AD$3)&amp;""))</f>
        <v/>
      </c>
    </row>
    <row r="3373" spans="16:18" x14ac:dyDescent="0.3">
      <c r="P3373" s="22"/>
      <c r="Q3373">
        <v>3369</v>
      </c>
      <c r="R3373" t="str">
        <f>IF($C$3="Live Paste",IF($P3373="","",$P3373&amp;""),IF($AD$3="","",INDEX('Extraction History'!$A$3:$DT$9102,$Q3373,$AD$3)&amp;""))</f>
        <v/>
      </c>
    </row>
    <row r="3374" spans="16:18" x14ac:dyDescent="0.3">
      <c r="P3374" s="22"/>
      <c r="Q3374">
        <v>3370</v>
      </c>
      <c r="R3374" t="str">
        <f>IF($C$3="Live Paste",IF($P3374="","",$P3374&amp;""),IF($AD$3="","",INDEX('Extraction History'!$A$3:$DT$9102,$Q3374,$AD$3)&amp;""))</f>
        <v/>
      </c>
    </row>
    <row r="3375" spans="16:18" x14ac:dyDescent="0.3">
      <c r="P3375" s="22"/>
      <c r="Q3375">
        <v>3371</v>
      </c>
      <c r="R3375" t="str">
        <f>IF($C$3="Live Paste",IF($P3375="","",$P3375&amp;""),IF($AD$3="","",INDEX('Extraction History'!$A$3:$DT$9102,$Q3375,$AD$3)&amp;""))</f>
        <v/>
      </c>
    </row>
    <row r="3376" spans="16:18" x14ac:dyDescent="0.3">
      <c r="P3376" s="22"/>
      <c r="Q3376">
        <v>3372</v>
      </c>
      <c r="R3376" t="str">
        <f>IF($C$3="Live Paste",IF($P3376="","",$P3376&amp;""),IF($AD$3="","",INDEX('Extraction History'!$A$3:$DT$9102,$Q3376,$AD$3)&amp;""))</f>
        <v/>
      </c>
    </row>
    <row r="3377" spans="16:18" x14ac:dyDescent="0.3">
      <c r="P3377" s="22"/>
      <c r="Q3377">
        <v>3373</v>
      </c>
      <c r="R3377" t="str">
        <f>IF($C$3="Live Paste",IF($P3377="","",$P3377&amp;""),IF($AD$3="","",INDEX('Extraction History'!$A$3:$DT$9102,$Q3377,$AD$3)&amp;""))</f>
        <v/>
      </c>
    </row>
    <row r="3378" spans="16:18" x14ac:dyDescent="0.3">
      <c r="P3378" s="22"/>
      <c r="Q3378">
        <v>3374</v>
      </c>
      <c r="R3378" t="str">
        <f>IF($C$3="Live Paste",IF($P3378="","",$P3378&amp;""),IF($AD$3="","",INDEX('Extraction History'!$A$3:$DT$9102,$Q3378,$AD$3)&amp;""))</f>
        <v/>
      </c>
    </row>
    <row r="3379" spans="16:18" x14ac:dyDescent="0.3">
      <c r="P3379" s="22"/>
      <c r="Q3379">
        <v>3375</v>
      </c>
      <c r="R3379" t="str">
        <f>IF($C$3="Live Paste",IF($P3379="","",$P3379&amp;""),IF($AD$3="","",INDEX('Extraction History'!$A$3:$DT$9102,$Q3379,$AD$3)&amp;""))</f>
        <v/>
      </c>
    </row>
    <row r="3380" spans="16:18" x14ac:dyDescent="0.3">
      <c r="P3380" s="22"/>
      <c r="Q3380">
        <v>3376</v>
      </c>
      <c r="R3380" t="str">
        <f>IF($C$3="Live Paste",IF($P3380="","",$P3380&amp;""),IF($AD$3="","",INDEX('Extraction History'!$A$3:$DT$9102,$Q3380,$AD$3)&amp;""))</f>
        <v/>
      </c>
    </row>
    <row r="3381" spans="16:18" x14ac:dyDescent="0.3">
      <c r="P3381" s="22"/>
      <c r="Q3381">
        <v>3377</v>
      </c>
      <c r="R3381" t="str">
        <f>IF($C$3="Live Paste",IF($P3381="","",$P3381&amp;""),IF($AD$3="","",INDEX('Extraction History'!$A$3:$DT$9102,$Q3381,$AD$3)&amp;""))</f>
        <v/>
      </c>
    </row>
    <row r="3382" spans="16:18" x14ac:dyDescent="0.3">
      <c r="P3382" s="22"/>
      <c r="Q3382">
        <v>3378</v>
      </c>
      <c r="R3382" t="str">
        <f>IF($C$3="Live Paste",IF($P3382="","",$P3382&amp;""),IF($AD$3="","",INDEX('Extraction History'!$A$3:$DT$9102,$Q3382,$AD$3)&amp;""))</f>
        <v/>
      </c>
    </row>
    <row r="3383" spans="16:18" x14ac:dyDescent="0.3">
      <c r="P3383" s="22"/>
      <c r="Q3383">
        <v>3379</v>
      </c>
      <c r="R3383" t="str">
        <f>IF($C$3="Live Paste",IF($P3383="","",$P3383&amp;""),IF($AD$3="","",INDEX('Extraction History'!$A$3:$DT$9102,$Q3383,$AD$3)&amp;""))</f>
        <v/>
      </c>
    </row>
    <row r="3384" spans="16:18" x14ac:dyDescent="0.3">
      <c r="P3384" s="22"/>
      <c r="Q3384">
        <v>3380</v>
      </c>
      <c r="R3384" t="str">
        <f>IF($C$3="Live Paste",IF($P3384="","",$P3384&amp;""),IF($AD$3="","",INDEX('Extraction History'!$A$3:$DT$9102,$Q3384,$AD$3)&amp;""))</f>
        <v/>
      </c>
    </row>
    <row r="3385" spans="16:18" x14ac:dyDescent="0.3">
      <c r="P3385" s="22"/>
      <c r="Q3385">
        <v>3381</v>
      </c>
      <c r="R3385" t="str">
        <f>IF($C$3="Live Paste",IF($P3385="","",$P3385&amp;""),IF($AD$3="","",INDEX('Extraction History'!$A$3:$DT$9102,$Q3385,$AD$3)&amp;""))</f>
        <v/>
      </c>
    </row>
    <row r="3386" spans="16:18" x14ac:dyDescent="0.3">
      <c r="P3386" s="22"/>
      <c r="Q3386">
        <v>3382</v>
      </c>
      <c r="R3386" t="str">
        <f>IF($C$3="Live Paste",IF($P3386="","",$P3386&amp;""),IF($AD$3="","",INDEX('Extraction History'!$A$3:$DT$9102,$Q3386,$AD$3)&amp;""))</f>
        <v/>
      </c>
    </row>
    <row r="3387" spans="16:18" x14ac:dyDescent="0.3">
      <c r="P3387" s="22"/>
      <c r="Q3387">
        <v>3383</v>
      </c>
      <c r="R3387" t="str">
        <f>IF($C$3="Live Paste",IF($P3387="","",$P3387&amp;""),IF($AD$3="","",INDEX('Extraction History'!$A$3:$DT$9102,$Q3387,$AD$3)&amp;""))</f>
        <v/>
      </c>
    </row>
    <row r="3388" spans="16:18" x14ac:dyDescent="0.3">
      <c r="P3388" s="22"/>
      <c r="Q3388">
        <v>3384</v>
      </c>
      <c r="R3388" t="str">
        <f>IF($C$3="Live Paste",IF($P3388="","",$P3388&amp;""),IF($AD$3="","",INDEX('Extraction History'!$A$3:$DT$9102,$Q3388,$AD$3)&amp;""))</f>
        <v/>
      </c>
    </row>
    <row r="3389" spans="16:18" x14ac:dyDescent="0.3">
      <c r="P3389" s="22"/>
      <c r="Q3389">
        <v>3385</v>
      </c>
      <c r="R3389" t="str">
        <f>IF($C$3="Live Paste",IF($P3389="","",$P3389&amp;""),IF($AD$3="","",INDEX('Extraction History'!$A$3:$DT$9102,$Q3389,$AD$3)&amp;""))</f>
        <v/>
      </c>
    </row>
    <row r="3390" spans="16:18" x14ac:dyDescent="0.3">
      <c r="P3390" s="22"/>
      <c r="Q3390">
        <v>3386</v>
      </c>
      <c r="R3390" t="str">
        <f>IF($C$3="Live Paste",IF($P3390="","",$P3390&amp;""),IF($AD$3="","",INDEX('Extraction History'!$A$3:$DT$9102,$Q3390,$AD$3)&amp;""))</f>
        <v/>
      </c>
    </row>
    <row r="3391" spans="16:18" x14ac:dyDescent="0.3">
      <c r="P3391" s="22"/>
      <c r="Q3391">
        <v>3387</v>
      </c>
      <c r="R3391" t="str">
        <f>IF($C$3="Live Paste",IF($P3391="","",$P3391&amp;""),IF($AD$3="","",INDEX('Extraction History'!$A$3:$DT$9102,$Q3391,$AD$3)&amp;""))</f>
        <v/>
      </c>
    </row>
    <row r="3392" spans="16:18" x14ac:dyDescent="0.3">
      <c r="P3392" s="22"/>
      <c r="Q3392">
        <v>3388</v>
      </c>
      <c r="R3392" t="str">
        <f>IF($C$3="Live Paste",IF($P3392="","",$P3392&amp;""),IF($AD$3="","",INDEX('Extraction History'!$A$3:$DT$9102,$Q3392,$AD$3)&amp;""))</f>
        <v/>
      </c>
    </row>
    <row r="3393" spans="16:18" x14ac:dyDescent="0.3">
      <c r="P3393" s="22"/>
      <c r="Q3393">
        <v>3389</v>
      </c>
      <c r="R3393" t="str">
        <f>IF($C$3="Live Paste",IF($P3393="","",$P3393&amp;""),IF($AD$3="","",INDEX('Extraction History'!$A$3:$DT$9102,$Q3393,$AD$3)&amp;""))</f>
        <v/>
      </c>
    </row>
    <row r="3394" spans="16:18" x14ac:dyDescent="0.3">
      <c r="P3394" s="22"/>
      <c r="Q3394">
        <v>3390</v>
      </c>
      <c r="R3394" t="str">
        <f>IF($C$3="Live Paste",IF($P3394="","",$P3394&amp;""),IF($AD$3="","",INDEX('Extraction History'!$A$3:$DT$9102,$Q3394,$AD$3)&amp;""))</f>
        <v/>
      </c>
    </row>
    <row r="3395" spans="16:18" x14ac:dyDescent="0.3">
      <c r="P3395" s="22"/>
      <c r="Q3395">
        <v>3391</v>
      </c>
      <c r="R3395" t="str">
        <f>IF($C$3="Live Paste",IF($P3395="","",$P3395&amp;""),IF($AD$3="","",INDEX('Extraction History'!$A$3:$DT$9102,$Q3395,$AD$3)&amp;""))</f>
        <v/>
      </c>
    </row>
    <row r="3396" spans="16:18" x14ac:dyDescent="0.3">
      <c r="P3396" s="22"/>
      <c r="Q3396">
        <v>3392</v>
      </c>
      <c r="R3396" t="str">
        <f>IF($C$3="Live Paste",IF($P3396="","",$P3396&amp;""),IF($AD$3="","",INDEX('Extraction History'!$A$3:$DT$9102,$Q3396,$AD$3)&amp;""))</f>
        <v/>
      </c>
    </row>
    <row r="3397" spans="16:18" x14ac:dyDescent="0.3">
      <c r="P3397" s="22"/>
      <c r="Q3397">
        <v>3393</v>
      </c>
      <c r="R3397" t="str">
        <f>IF($C$3="Live Paste",IF($P3397="","",$P3397&amp;""),IF($AD$3="","",INDEX('Extraction History'!$A$3:$DT$9102,$Q3397,$AD$3)&amp;""))</f>
        <v/>
      </c>
    </row>
    <row r="3398" spans="16:18" x14ac:dyDescent="0.3">
      <c r="P3398" s="22"/>
      <c r="Q3398">
        <v>3394</v>
      </c>
      <c r="R3398" t="str">
        <f>IF($C$3="Live Paste",IF($P3398="","",$P3398&amp;""),IF($AD$3="","",INDEX('Extraction History'!$A$3:$DT$9102,$Q3398,$AD$3)&amp;""))</f>
        <v/>
      </c>
    </row>
    <row r="3399" spans="16:18" x14ac:dyDescent="0.3">
      <c r="P3399" s="22"/>
      <c r="Q3399">
        <v>3395</v>
      </c>
      <c r="R3399" t="str">
        <f>IF($C$3="Live Paste",IF($P3399="","",$P3399&amp;""),IF($AD$3="","",INDEX('Extraction History'!$A$3:$DT$9102,$Q3399,$AD$3)&amp;""))</f>
        <v/>
      </c>
    </row>
    <row r="3400" spans="16:18" x14ac:dyDescent="0.3">
      <c r="P3400" s="22"/>
      <c r="Q3400">
        <v>3396</v>
      </c>
      <c r="R3400" t="str">
        <f>IF($C$3="Live Paste",IF($P3400="","",$P3400&amp;""),IF($AD$3="","",INDEX('Extraction History'!$A$3:$DT$9102,$Q3400,$AD$3)&amp;""))</f>
        <v/>
      </c>
    </row>
    <row r="3401" spans="16:18" x14ac:dyDescent="0.3">
      <c r="P3401" s="22"/>
      <c r="Q3401">
        <v>3397</v>
      </c>
      <c r="R3401" t="str">
        <f>IF($C$3="Live Paste",IF($P3401="","",$P3401&amp;""),IF($AD$3="","",INDEX('Extraction History'!$A$3:$DT$9102,$Q3401,$AD$3)&amp;""))</f>
        <v/>
      </c>
    </row>
    <row r="3402" spans="16:18" x14ac:dyDescent="0.3">
      <c r="P3402" s="22"/>
      <c r="Q3402">
        <v>3398</v>
      </c>
      <c r="R3402" t="str">
        <f>IF($C$3="Live Paste",IF($P3402="","",$P3402&amp;""),IF($AD$3="","",INDEX('Extraction History'!$A$3:$DT$9102,$Q3402,$AD$3)&amp;""))</f>
        <v/>
      </c>
    </row>
    <row r="3403" spans="16:18" x14ac:dyDescent="0.3">
      <c r="P3403" s="22"/>
      <c r="Q3403">
        <v>3399</v>
      </c>
      <c r="R3403" t="str">
        <f>IF($C$3="Live Paste",IF($P3403="","",$P3403&amp;""),IF($AD$3="","",INDEX('Extraction History'!$A$3:$DT$9102,$Q3403,$AD$3)&amp;""))</f>
        <v/>
      </c>
    </row>
    <row r="3404" spans="16:18" x14ac:dyDescent="0.3">
      <c r="P3404" s="22"/>
      <c r="Q3404">
        <v>3400</v>
      </c>
      <c r="R3404" t="str">
        <f>IF($C$3="Live Paste",IF($P3404="","",$P3404&amp;""),IF($AD$3="","",INDEX('Extraction History'!$A$3:$DT$9102,$Q3404,$AD$3)&amp;""))</f>
        <v/>
      </c>
    </row>
    <row r="3405" spans="16:18" x14ac:dyDescent="0.3">
      <c r="P3405" s="22"/>
      <c r="Q3405">
        <v>3401</v>
      </c>
      <c r="R3405" t="str">
        <f>IF($C$3="Live Paste",IF($P3405="","",$P3405&amp;""),IF($AD$3="","",INDEX('Extraction History'!$A$3:$DT$9102,$Q3405,$AD$3)&amp;""))</f>
        <v/>
      </c>
    </row>
    <row r="3406" spans="16:18" x14ac:dyDescent="0.3">
      <c r="P3406" s="22"/>
      <c r="Q3406">
        <v>3402</v>
      </c>
      <c r="R3406" t="str">
        <f>IF($C$3="Live Paste",IF($P3406="","",$P3406&amp;""),IF($AD$3="","",INDEX('Extraction History'!$A$3:$DT$9102,$Q3406,$AD$3)&amp;""))</f>
        <v/>
      </c>
    </row>
    <row r="3407" spans="16:18" x14ac:dyDescent="0.3">
      <c r="P3407" s="22"/>
      <c r="Q3407">
        <v>3403</v>
      </c>
      <c r="R3407" t="str">
        <f>IF($C$3="Live Paste",IF($P3407="","",$P3407&amp;""),IF($AD$3="","",INDEX('Extraction History'!$A$3:$DT$9102,$Q3407,$AD$3)&amp;""))</f>
        <v/>
      </c>
    </row>
    <row r="3408" spans="16:18" x14ac:dyDescent="0.3">
      <c r="P3408" s="22"/>
      <c r="Q3408">
        <v>3404</v>
      </c>
      <c r="R3408" t="str">
        <f>IF($C$3="Live Paste",IF($P3408="","",$P3408&amp;""),IF($AD$3="","",INDEX('Extraction History'!$A$3:$DT$9102,$Q3408,$AD$3)&amp;""))</f>
        <v/>
      </c>
    </row>
    <row r="3409" spans="16:18" x14ac:dyDescent="0.3">
      <c r="P3409" s="22"/>
      <c r="Q3409">
        <v>3405</v>
      </c>
      <c r="R3409" t="str">
        <f>IF($C$3="Live Paste",IF($P3409="","",$P3409&amp;""),IF($AD$3="","",INDEX('Extraction History'!$A$3:$DT$9102,$Q3409,$AD$3)&amp;""))</f>
        <v/>
      </c>
    </row>
    <row r="3410" spans="16:18" x14ac:dyDescent="0.3">
      <c r="P3410" s="22"/>
      <c r="Q3410">
        <v>3406</v>
      </c>
      <c r="R3410" t="str">
        <f>IF($C$3="Live Paste",IF($P3410="","",$P3410&amp;""),IF($AD$3="","",INDEX('Extraction History'!$A$3:$DT$9102,$Q3410,$AD$3)&amp;""))</f>
        <v/>
      </c>
    </row>
    <row r="3411" spans="16:18" x14ac:dyDescent="0.3">
      <c r="P3411" s="22"/>
      <c r="Q3411">
        <v>3407</v>
      </c>
      <c r="R3411" t="str">
        <f>IF($C$3="Live Paste",IF($P3411="","",$P3411&amp;""),IF($AD$3="","",INDEX('Extraction History'!$A$3:$DT$9102,$Q3411,$AD$3)&amp;""))</f>
        <v/>
      </c>
    </row>
    <row r="3412" spans="16:18" x14ac:dyDescent="0.3">
      <c r="P3412" s="22"/>
      <c r="Q3412">
        <v>3408</v>
      </c>
      <c r="R3412" t="str">
        <f>IF($C$3="Live Paste",IF($P3412="","",$P3412&amp;""),IF($AD$3="","",INDEX('Extraction History'!$A$3:$DT$9102,$Q3412,$AD$3)&amp;""))</f>
        <v/>
      </c>
    </row>
    <row r="3413" spans="16:18" x14ac:dyDescent="0.3">
      <c r="P3413" s="22"/>
      <c r="Q3413">
        <v>3409</v>
      </c>
      <c r="R3413" t="str">
        <f>IF($C$3="Live Paste",IF($P3413="","",$P3413&amp;""),IF($AD$3="","",INDEX('Extraction History'!$A$3:$DT$9102,$Q3413,$AD$3)&amp;""))</f>
        <v/>
      </c>
    </row>
    <row r="3414" spans="16:18" x14ac:dyDescent="0.3">
      <c r="P3414" s="22"/>
      <c r="Q3414">
        <v>3410</v>
      </c>
      <c r="R3414" t="str">
        <f>IF($C$3="Live Paste",IF($P3414="","",$P3414&amp;""),IF($AD$3="","",INDEX('Extraction History'!$A$3:$DT$9102,$Q3414,$AD$3)&amp;""))</f>
        <v/>
      </c>
    </row>
    <row r="3415" spans="16:18" x14ac:dyDescent="0.3">
      <c r="P3415" s="22"/>
      <c r="Q3415">
        <v>3411</v>
      </c>
      <c r="R3415" t="str">
        <f>IF($C$3="Live Paste",IF($P3415="","",$P3415&amp;""),IF($AD$3="","",INDEX('Extraction History'!$A$3:$DT$9102,$Q3415,$AD$3)&amp;""))</f>
        <v/>
      </c>
    </row>
    <row r="3416" spans="16:18" x14ac:dyDescent="0.3">
      <c r="P3416" s="22"/>
      <c r="Q3416">
        <v>3412</v>
      </c>
      <c r="R3416" t="str">
        <f>IF($C$3="Live Paste",IF($P3416="","",$P3416&amp;""),IF($AD$3="","",INDEX('Extraction History'!$A$3:$DT$9102,$Q3416,$AD$3)&amp;""))</f>
        <v/>
      </c>
    </row>
    <row r="3417" spans="16:18" x14ac:dyDescent="0.3">
      <c r="P3417" s="22"/>
      <c r="Q3417">
        <v>3413</v>
      </c>
      <c r="R3417" t="str">
        <f>IF($C$3="Live Paste",IF($P3417="","",$P3417&amp;""),IF($AD$3="","",INDEX('Extraction History'!$A$3:$DT$9102,$Q3417,$AD$3)&amp;""))</f>
        <v/>
      </c>
    </row>
    <row r="3418" spans="16:18" x14ac:dyDescent="0.3">
      <c r="P3418" s="22"/>
      <c r="Q3418">
        <v>3414</v>
      </c>
      <c r="R3418" t="str">
        <f>IF($C$3="Live Paste",IF($P3418="","",$P3418&amp;""),IF($AD$3="","",INDEX('Extraction History'!$A$3:$DT$9102,$Q3418,$AD$3)&amp;""))</f>
        <v/>
      </c>
    </row>
    <row r="3419" spans="16:18" x14ac:dyDescent="0.3">
      <c r="P3419" s="22"/>
      <c r="Q3419">
        <v>3415</v>
      </c>
      <c r="R3419" t="str">
        <f>IF($C$3="Live Paste",IF($P3419="","",$P3419&amp;""),IF($AD$3="","",INDEX('Extraction History'!$A$3:$DT$9102,$Q3419,$AD$3)&amp;""))</f>
        <v/>
      </c>
    </row>
    <row r="3420" spans="16:18" x14ac:dyDescent="0.3">
      <c r="P3420" s="22"/>
      <c r="Q3420">
        <v>3416</v>
      </c>
      <c r="R3420" t="str">
        <f>IF($C$3="Live Paste",IF($P3420="","",$P3420&amp;""),IF($AD$3="","",INDEX('Extraction History'!$A$3:$DT$9102,$Q3420,$AD$3)&amp;""))</f>
        <v/>
      </c>
    </row>
    <row r="3421" spans="16:18" x14ac:dyDescent="0.3">
      <c r="P3421" s="22"/>
      <c r="Q3421">
        <v>3417</v>
      </c>
      <c r="R3421" t="str">
        <f>IF($C$3="Live Paste",IF($P3421="","",$P3421&amp;""),IF($AD$3="","",INDEX('Extraction History'!$A$3:$DT$9102,$Q3421,$AD$3)&amp;""))</f>
        <v/>
      </c>
    </row>
    <row r="3422" spans="16:18" x14ac:dyDescent="0.3">
      <c r="P3422" s="22"/>
      <c r="Q3422">
        <v>3418</v>
      </c>
      <c r="R3422" t="str">
        <f>IF($C$3="Live Paste",IF($P3422="","",$P3422&amp;""),IF($AD$3="","",INDEX('Extraction History'!$A$3:$DT$9102,$Q3422,$AD$3)&amp;""))</f>
        <v/>
      </c>
    </row>
    <row r="3423" spans="16:18" x14ac:dyDescent="0.3">
      <c r="P3423" s="22"/>
      <c r="Q3423">
        <v>3419</v>
      </c>
      <c r="R3423" t="str">
        <f>IF($C$3="Live Paste",IF($P3423="","",$P3423&amp;""),IF($AD$3="","",INDEX('Extraction History'!$A$3:$DT$9102,$Q3423,$AD$3)&amp;""))</f>
        <v/>
      </c>
    </row>
    <row r="3424" spans="16:18" x14ac:dyDescent="0.3">
      <c r="P3424" s="22"/>
      <c r="Q3424">
        <v>3420</v>
      </c>
      <c r="R3424" t="str">
        <f>IF($C$3="Live Paste",IF($P3424="","",$P3424&amp;""),IF($AD$3="","",INDEX('Extraction History'!$A$3:$DT$9102,$Q3424,$AD$3)&amp;""))</f>
        <v/>
      </c>
    </row>
    <row r="3425" spans="16:18" x14ac:dyDescent="0.3">
      <c r="P3425" s="22"/>
      <c r="Q3425">
        <v>3421</v>
      </c>
      <c r="R3425" t="str">
        <f>IF($C$3="Live Paste",IF($P3425="","",$P3425&amp;""),IF($AD$3="","",INDEX('Extraction History'!$A$3:$DT$9102,$Q3425,$AD$3)&amp;""))</f>
        <v/>
      </c>
    </row>
    <row r="3426" spans="16:18" x14ac:dyDescent="0.3">
      <c r="P3426" s="22"/>
      <c r="Q3426">
        <v>3422</v>
      </c>
      <c r="R3426" t="str">
        <f>IF($C$3="Live Paste",IF($P3426="","",$P3426&amp;""),IF($AD$3="","",INDEX('Extraction History'!$A$3:$DT$9102,$Q3426,$AD$3)&amp;""))</f>
        <v/>
      </c>
    </row>
    <row r="3427" spans="16:18" x14ac:dyDescent="0.3">
      <c r="P3427" s="22"/>
      <c r="Q3427">
        <v>3423</v>
      </c>
      <c r="R3427" t="str">
        <f>IF($C$3="Live Paste",IF($P3427="","",$P3427&amp;""),IF($AD$3="","",INDEX('Extraction History'!$A$3:$DT$9102,$Q3427,$AD$3)&amp;""))</f>
        <v/>
      </c>
    </row>
    <row r="3428" spans="16:18" x14ac:dyDescent="0.3">
      <c r="P3428" s="22"/>
      <c r="Q3428">
        <v>3424</v>
      </c>
      <c r="R3428" t="str">
        <f>IF($C$3="Live Paste",IF($P3428="","",$P3428&amp;""),IF($AD$3="","",INDEX('Extraction History'!$A$3:$DT$9102,$Q3428,$AD$3)&amp;""))</f>
        <v/>
      </c>
    </row>
    <row r="3429" spans="16:18" x14ac:dyDescent="0.3">
      <c r="P3429" s="22"/>
      <c r="Q3429">
        <v>3425</v>
      </c>
      <c r="R3429" t="str">
        <f>IF($C$3="Live Paste",IF($P3429="","",$P3429&amp;""),IF($AD$3="","",INDEX('Extraction History'!$A$3:$DT$9102,$Q3429,$AD$3)&amp;""))</f>
        <v/>
      </c>
    </row>
    <row r="3430" spans="16:18" x14ac:dyDescent="0.3">
      <c r="P3430" s="22"/>
      <c r="Q3430">
        <v>3426</v>
      </c>
      <c r="R3430" t="str">
        <f>IF($C$3="Live Paste",IF($P3430="","",$P3430&amp;""),IF($AD$3="","",INDEX('Extraction History'!$A$3:$DT$9102,$Q3430,$AD$3)&amp;""))</f>
        <v/>
      </c>
    </row>
    <row r="3431" spans="16:18" x14ac:dyDescent="0.3">
      <c r="P3431" s="22"/>
      <c r="Q3431">
        <v>3427</v>
      </c>
      <c r="R3431" t="str">
        <f>IF($C$3="Live Paste",IF($P3431="","",$P3431&amp;""),IF($AD$3="","",INDEX('Extraction History'!$A$3:$DT$9102,$Q3431,$AD$3)&amp;""))</f>
        <v/>
      </c>
    </row>
    <row r="3432" spans="16:18" x14ac:dyDescent="0.3">
      <c r="P3432" s="22"/>
      <c r="Q3432">
        <v>3428</v>
      </c>
      <c r="R3432" t="str">
        <f>IF($C$3="Live Paste",IF($P3432="","",$P3432&amp;""),IF($AD$3="","",INDEX('Extraction History'!$A$3:$DT$9102,$Q3432,$AD$3)&amp;""))</f>
        <v/>
      </c>
    </row>
    <row r="3433" spans="16:18" x14ac:dyDescent="0.3">
      <c r="P3433" s="22"/>
      <c r="Q3433">
        <v>3429</v>
      </c>
      <c r="R3433" t="str">
        <f>IF($C$3="Live Paste",IF($P3433="","",$P3433&amp;""),IF($AD$3="","",INDEX('Extraction History'!$A$3:$DT$9102,$Q3433,$AD$3)&amp;""))</f>
        <v/>
      </c>
    </row>
    <row r="3434" spans="16:18" x14ac:dyDescent="0.3">
      <c r="P3434" s="22"/>
      <c r="Q3434">
        <v>3430</v>
      </c>
      <c r="R3434" t="str">
        <f>IF($C$3="Live Paste",IF($P3434="","",$P3434&amp;""),IF($AD$3="","",INDEX('Extraction History'!$A$3:$DT$9102,$Q3434,$AD$3)&amp;""))</f>
        <v/>
      </c>
    </row>
    <row r="3435" spans="16:18" x14ac:dyDescent="0.3">
      <c r="P3435" s="22"/>
      <c r="Q3435">
        <v>3431</v>
      </c>
      <c r="R3435" t="str">
        <f>IF($C$3="Live Paste",IF($P3435="","",$P3435&amp;""),IF($AD$3="","",INDEX('Extraction History'!$A$3:$DT$9102,$Q3435,$AD$3)&amp;""))</f>
        <v/>
      </c>
    </row>
    <row r="3436" spans="16:18" x14ac:dyDescent="0.3">
      <c r="P3436" s="22"/>
      <c r="Q3436">
        <v>3432</v>
      </c>
      <c r="R3436" t="str">
        <f>IF($C$3="Live Paste",IF($P3436="","",$P3436&amp;""),IF($AD$3="","",INDEX('Extraction History'!$A$3:$DT$9102,$Q3436,$AD$3)&amp;""))</f>
        <v/>
      </c>
    </row>
    <row r="3437" spans="16:18" x14ac:dyDescent="0.3">
      <c r="P3437" s="22"/>
      <c r="Q3437">
        <v>3433</v>
      </c>
      <c r="R3437" t="str">
        <f>IF($C$3="Live Paste",IF($P3437="","",$P3437&amp;""),IF($AD$3="","",INDEX('Extraction History'!$A$3:$DT$9102,$Q3437,$AD$3)&amp;""))</f>
        <v/>
      </c>
    </row>
    <row r="3438" spans="16:18" x14ac:dyDescent="0.3">
      <c r="P3438" s="22"/>
      <c r="Q3438">
        <v>3434</v>
      </c>
      <c r="R3438" t="str">
        <f>IF($C$3="Live Paste",IF($P3438="","",$P3438&amp;""),IF($AD$3="","",INDEX('Extraction History'!$A$3:$DT$9102,$Q3438,$AD$3)&amp;""))</f>
        <v/>
      </c>
    </row>
    <row r="3439" spans="16:18" x14ac:dyDescent="0.3">
      <c r="P3439" s="22"/>
      <c r="Q3439">
        <v>3435</v>
      </c>
      <c r="R3439" t="str">
        <f>IF($C$3="Live Paste",IF($P3439="","",$P3439&amp;""),IF($AD$3="","",INDEX('Extraction History'!$A$3:$DT$9102,$Q3439,$AD$3)&amp;""))</f>
        <v/>
      </c>
    </row>
    <row r="3440" spans="16:18" x14ac:dyDescent="0.3">
      <c r="P3440" s="22"/>
      <c r="Q3440">
        <v>3436</v>
      </c>
      <c r="R3440" t="str">
        <f>IF($C$3="Live Paste",IF($P3440="","",$P3440&amp;""),IF($AD$3="","",INDEX('Extraction History'!$A$3:$DT$9102,$Q3440,$AD$3)&amp;""))</f>
        <v/>
      </c>
    </row>
    <row r="3441" spans="16:18" x14ac:dyDescent="0.3">
      <c r="P3441" s="22"/>
      <c r="Q3441">
        <v>3437</v>
      </c>
      <c r="R3441" t="str">
        <f>IF($C$3="Live Paste",IF($P3441="","",$P3441&amp;""),IF($AD$3="","",INDEX('Extraction History'!$A$3:$DT$9102,$Q3441,$AD$3)&amp;""))</f>
        <v/>
      </c>
    </row>
    <row r="3442" spans="16:18" x14ac:dyDescent="0.3">
      <c r="P3442" s="22"/>
      <c r="Q3442">
        <v>3438</v>
      </c>
      <c r="R3442" t="str">
        <f>IF($C$3="Live Paste",IF($P3442="","",$P3442&amp;""),IF($AD$3="","",INDEX('Extraction History'!$A$3:$DT$9102,$Q3442,$AD$3)&amp;""))</f>
        <v/>
      </c>
    </row>
    <row r="3443" spans="16:18" x14ac:dyDescent="0.3">
      <c r="P3443" s="22"/>
      <c r="Q3443">
        <v>3439</v>
      </c>
      <c r="R3443" t="str">
        <f>IF($C$3="Live Paste",IF($P3443="","",$P3443&amp;""),IF($AD$3="","",INDEX('Extraction History'!$A$3:$DT$9102,$Q3443,$AD$3)&amp;""))</f>
        <v/>
      </c>
    </row>
    <row r="3444" spans="16:18" x14ac:dyDescent="0.3">
      <c r="P3444" s="22"/>
      <c r="Q3444">
        <v>3440</v>
      </c>
      <c r="R3444" t="str">
        <f>IF($C$3="Live Paste",IF($P3444="","",$P3444&amp;""),IF($AD$3="","",INDEX('Extraction History'!$A$3:$DT$9102,$Q3444,$AD$3)&amp;""))</f>
        <v/>
      </c>
    </row>
    <row r="3445" spans="16:18" x14ac:dyDescent="0.3">
      <c r="P3445" s="22"/>
      <c r="Q3445">
        <v>3441</v>
      </c>
      <c r="R3445" t="str">
        <f>IF($C$3="Live Paste",IF($P3445="","",$P3445&amp;""),IF($AD$3="","",INDEX('Extraction History'!$A$3:$DT$9102,$Q3445,$AD$3)&amp;""))</f>
        <v/>
      </c>
    </row>
    <row r="3446" spans="16:18" x14ac:dyDescent="0.3">
      <c r="P3446" s="22"/>
      <c r="Q3446">
        <v>3442</v>
      </c>
      <c r="R3446" t="str">
        <f>IF($C$3="Live Paste",IF($P3446="","",$P3446&amp;""),IF($AD$3="","",INDEX('Extraction History'!$A$3:$DT$9102,$Q3446,$AD$3)&amp;""))</f>
        <v/>
      </c>
    </row>
    <row r="3447" spans="16:18" x14ac:dyDescent="0.3">
      <c r="P3447" s="22"/>
      <c r="Q3447">
        <v>3443</v>
      </c>
      <c r="R3447" t="str">
        <f>IF($C$3="Live Paste",IF($P3447="","",$P3447&amp;""),IF($AD$3="","",INDEX('Extraction History'!$A$3:$DT$9102,$Q3447,$AD$3)&amp;""))</f>
        <v/>
      </c>
    </row>
    <row r="3448" spans="16:18" x14ac:dyDescent="0.3">
      <c r="P3448" s="22"/>
      <c r="Q3448">
        <v>3444</v>
      </c>
      <c r="R3448" t="str">
        <f>IF($C$3="Live Paste",IF($P3448="","",$P3448&amp;""),IF($AD$3="","",INDEX('Extraction History'!$A$3:$DT$9102,$Q3448,$AD$3)&amp;""))</f>
        <v/>
      </c>
    </row>
    <row r="3449" spans="16:18" x14ac:dyDescent="0.3">
      <c r="P3449" s="22"/>
      <c r="Q3449">
        <v>3445</v>
      </c>
      <c r="R3449" t="str">
        <f>IF($C$3="Live Paste",IF($P3449="","",$P3449&amp;""),IF($AD$3="","",INDEX('Extraction History'!$A$3:$DT$9102,$Q3449,$AD$3)&amp;""))</f>
        <v/>
      </c>
    </row>
    <row r="3450" spans="16:18" x14ac:dyDescent="0.3">
      <c r="P3450" s="22"/>
      <c r="Q3450">
        <v>3446</v>
      </c>
      <c r="R3450" t="str">
        <f>IF($C$3="Live Paste",IF($P3450="","",$P3450&amp;""),IF($AD$3="","",INDEX('Extraction History'!$A$3:$DT$9102,$Q3450,$AD$3)&amp;""))</f>
        <v/>
      </c>
    </row>
    <row r="3451" spans="16:18" x14ac:dyDescent="0.3">
      <c r="P3451" s="22"/>
      <c r="Q3451">
        <v>3447</v>
      </c>
      <c r="R3451" t="str">
        <f>IF($C$3="Live Paste",IF($P3451="","",$P3451&amp;""),IF($AD$3="","",INDEX('Extraction History'!$A$3:$DT$9102,$Q3451,$AD$3)&amp;""))</f>
        <v/>
      </c>
    </row>
    <row r="3452" spans="16:18" x14ac:dyDescent="0.3">
      <c r="P3452" s="22"/>
      <c r="Q3452">
        <v>3448</v>
      </c>
      <c r="R3452" t="str">
        <f>IF($C$3="Live Paste",IF($P3452="","",$P3452&amp;""),IF($AD$3="","",INDEX('Extraction History'!$A$3:$DT$9102,$Q3452,$AD$3)&amp;""))</f>
        <v/>
      </c>
    </row>
    <row r="3453" spans="16:18" x14ac:dyDescent="0.3">
      <c r="P3453" s="22"/>
      <c r="Q3453">
        <v>3449</v>
      </c>
      <c r="R3453" t="str">
        <f>IF($C$3="Live Paste",IF($P3453="","",$P3453&amp;""),IF($AD$3="","",INDEX('Extraction History'!$A$3:$DT$9102,$Q3453,$AD$3)&amp;""))</f>
        <v/>
      </c>
    </row>
    <row r="3454" spans="16:18" x14ac:dyDescent="0.3">
      <c r="P3454" s="22"/>
      <c r="Q3454">
        <v>3450</v>
      </c>
      <c r="R3454" t="str">
        <f>IF($C$3="Live Paste",IF($P3454="","",$P3454&amp;""),IF($AD$3="","",INDEX('Extraction History'!$A$3:$DT$9102,$Q3454,$AD$3)&amp;""))</f>
        <v/>
      </c>
    </row>
    <row r="3455" spans="16:18" x14ac:dyDescent="0.3">
      <c r="P3455" s="22"/>
      <c r="Q3455">
        <v>3451</v>
      </c>
      <c r="R3455" t="str">
        <f>IF($C$3="Live Paste",IF($P3455="","",$P3455&amp;""),IF($AD$3="","",INDEX('Extraction History'!$A$3:$DT$9102,$Q3455,$AD$3)&amp;""))</f>
        <v/>
      </c>
    </row>
    <row r="3456" spans="16:18" x14ac:dyDescent="0.3">
      <c r="P3456" s="22"/>
      <c r="Q3456">
        <v>3452</v>
      </c>
      <c r="R3456" t="str">
        <f>IF($C$3="Live Paste",IF($P3456="","",$P3456&amp;""),IF($AD$3="","",INDEX('Extraction History'!$A$3:$DT$9102,$Q3456,$AD$3)&amp;""))</f>
        <v/>
      </c>
    </row>
    <row r="3457" spans="16:18" x14ac:dyDescent="0.3">
      <c r="P3457" s="22"/>
      <c r="Q3457">
        <v>3453</v>
      </c>
      <c r="R3457" t="str">
        <f>IF($C$3="Live Paste",IF($P3457="","",$P3457&amp;""),IF($AD$3="","",INDEX('Extraction History'!$A$3:$DT$9102,$Q3457,$AD$3)&amp;""))</f>
        <v/>
      </c>
    </row>
    <row r="3458" spans="16:18" x14ac:dyDescent="0.3">
      <c r="P3458" s="22"/>
      <c r="Q3458">
        <v>3454</v>
      </c>
      <c r="R3458" t="str">
        <f>IF($C$3="Live Paste",IF($P3458="","",$P3458&amp;""),IF($AD$3="","",INDEX('Extraction History'!$A$3:$DT$9102,$Q3458,$AD$3)&amp;""))</f>
        <v/>
      </c>
    </row>
    <row r="3459" spans="16:18" x14ac:dyDescent="0.3">
      <c r="P3459" s="22"/>
      <c r="Q3459">
        <v>3455</v>
      </c>
      <c r="R3459" t="str">
        <f>IF($C$3="Live Paste",IF($P3459="","",$P3459&amp;""),IF($AD$3="","",INDEX('Extraction History'!$A$3:$DT$9102,$Q3459,$AD$3)&amp;""))</f>
        <v/>
      </c>
    </row>
    <row r="3460" spans="16:18" x14ac:dyDescent="0.3">
      <c r="P3460" s="22"/>
      <c r="Q3460">
        <v>3456</v>
      </c>
      <c r="R3460" t="str">
        <f>IF($C$3="Live Paste",IF($P3460="","",$P3460&amp;""),IF($AD$3="","",INDEX('Extraction History'!$A$3:$DT$9102,$Q3460,$AD$3)&amp;""))</f>
        <v/>
      </c>
    </row>
    <row r="3461" spans="16:18" x14ac:dyDescent="0.3">
      <c r="P3461" s="22"/>
      <c r="Q3461">
        <v>3457</v>
      </c>
      <c r="R3461" t="str">
        <f>IF($C$3="Live Paste",IF($P3461="","",$P3461&amp;""),IF($AD$3="","",INDEX('Extraction History'!$A$3:$DT$9102,$Q3461,$AD$3)&amp;""))</f>
        <v/>
      </c>
    </row>
    <row r="3462" spans="16:18" x14ac:dyDescent="0.3">
      <c r="P3462" s="22"/>
      <c r="Q3462">
        <v>3458</v>
      </c>
      <c r="R3462" t="str">
        <f>IF($C$3="Live Paste",IF($P3462="","",$P3462&amp;""),IF($AD$3="","",INDEX('Extraction History'!$A$3:$DT$9102,$Q3462,$AD$3)&amp;""))</f>
        <v/>
      </c>
    </row>
    <row r="3463" spans="16:18" x14ac:dyDescent="0.3">
      <c r="P3463" s="22"/>
      <c r="Q3463">
        <v>3459</v>
      </c>
      <c r="R3463" t="str">
        <f>IF($C$3="Live Paste",IF($P3463="","",$P3463&amp;""),IF($AD$3="","",INDEX('Extraction History'!$A$3:$DT$9102,$Q3463,$AD$3)&amp;""))</f>
        <v/>
      </c>
    </row>
    <row r="3464" spans="16:18" x14ac:dyDescent="0.3">
      <c r="P3464" s="22"/>
      <c r="Q3464">
        <v>3460</v>
      </c>
      <c r="R3464" t="str">
        <f>IF($C$3="Live Paste",IF($P3464="","",$P3464&amp;""),IF($AD$3="","",INDEX('Extraction History'!$A$3:$DT$9102,$Q3464,$AD$3)&amp;""))</f>
        <v/>
      </c>
    </row>
    <row r="3465" spans="16:18" x14ac:dyDescent="0.3">
      <c r="P3465" s="22"/>
      <c r="Q3465">
        <v>3461</v>
      </c>
      <c r="R3465" t="str">
        <f>IF($C$3="Live Paste",IF($P3465="","",$P3465&amp;""),IF($AD$3="","",INDEX('Extraction History'!$A$3:$DT$9102,$Q3465,$AD$3)&amp;""))</f>
        <v/>
      </c>
    </row>
    <row r="3466" spans="16:18" x14ac:dyDescent="0.3">
      <c r="P3466" s="22"/>
      <c r="Q3466">
        <v>3462</v>
      </c>
      <c r="R3466" t="str">
        <f>IF($C$3="Live Paste",IF($P3466="","",$P3466&amp;""),IF($AD$3="","",INDEX('Extraction History'!$A$3:$DT$9102,$Q3466,$AD$3)&amp;""))</f>
        <v/>
      </c>
    </row>
    <row r="3467" spans="16:18" x14ac:dyDescent="0.3">
      <c r="P3467" s="22"/>
      <c r="Q3467">
        <v>3463</v>
      </c>
      <c r="R3467" t="str">
        <f>IF($C$3="Live Paste",IF($P3467="","",$P3467&amp;""),IF($AD$3="","",INDEX('Extraction History'!$A$3:$DT$9102,$Q3467,$AD$3)&amp;""))</f>
        <v/>
      </c>
    </row>
    <row r="3468" spans="16:18" x14ac:dyDescent="0.3">
      <c r="P3468" s="22"/>
      <c r="Q3468">
        <v>3464</v>
      </c>
      <c r="R3468" t="str">
        <f>IF($C$3="Live Paste",IF($P3468="","",$P3468&amp;""),IF($AD$3="","",INDEX('Extraction History'!$A$3:$DT$9102,$Q3468,$AD$3)&amp;""))</f>
        <v/>
      </c>
    </row>
    <row r="3469" spans="16:18" x14ac:dyDescent="0.3">
      <c r="P3469" s="22"/>
      <c r="Q3469">
        <v>3465</v>
      </c>
      <c r="R3469" t="str">
        <f>IF($C$3="Live Paste",IF($P3469="","",$P3469&amp;""),IF($AD$3="","",INDEX('Extraction History'!$A$3:$DT$9102,$Q3469,$AD$3)&amp;""))</f>
        <v/>
      </c>
    </row>
    <row r="3470" spans="16:18" x14ac:dyDescent="0.3">
      <c r="P3470" s="22"/>
      <c r="Q3470">
        <v>3466</v>
      </c>
      <c r="R3470" t="str">
        <f>IF($C$3="Live Paste",IF($P3470="","",$P3470&amp;""),IF($AD$3="","",INDEX('Extraction History'!$A$3:$DT$9102,$Q3470,$AD$3)&amp;""))</f>
        <v/>
      </c>
    </row>
    <row r="3471" spans="16:18" x14ac:dyDescent="0.3">
      <c r="P3471" s="22"/>
      <c r="Q3471">
        <v>3467</v>
      </c>
      <c r="R3471" t="str">
        <f>IF($C$3="Live Paste",IF($P3471="","",$P3471&amp;""),IF($AD$3="","",INDEX('Extraction History'!$A$3:$DT$9102,$Q3471,$AD$3)&amp;""))</f>
        <v/>
      </c>
    </row>
    <row r="3472" spans="16:18" x14ac:dyDescent="0.3">
      <c r="P3472" s="22"/>
      <c r="Q3472">
        <v>3468</v>
      </c>
      <c r="R3472" t="str">
        <f>IF($C$3="Live Paste",IF($P3472="","",$P3472&amp;""),IF($AD$3="","",INDEX('Extraction History'!$A$3:$DT$9102,$Q3472,$AD$3)&amp;""))</f>
        <v/>
      </c>
    </row>
    <row r="3473" spans="16:18" x14ac:dyDescent="0.3">
      <c r="P3473" s="22"/>
      <c r="Q3473">
        <v>3469</v>
      </c>
      <c r="R3473" t="str">
        <f>IF($C$3="Live Paste",IF($P3473="","",$P3473&amp;""),IF($AD$3="","",INDEX('Extraction History'!$A$3:$DT$9102,$Q3473,$AD$3)&amp;""))</f>
        <v/>
      </c>
    </row>
    <row r="3474" spans="16:18" x14ac:dyDescent="0.3">
      <c r="P3474" s="22"/>
      <c r="Q3474">
        <v>3470</v>
      </c>
      <c r="R3474" t="str">
        <f>IF($C$3="Live Paste",IF($P3474="","",$P3474&amp;""),IF($AD$3="","",INDEX('Extraction History'!$A$3:$DT$9102,$Q3474,$AD$3)&amp;""))</f>
        <v/>
      </c>
    </row>
    <row r="3475" spans="16:18" x14ac:dyDescent="0.3">
      <c r="P3475" s="22"/>
      <c r="Q3475">
        <v>3471</v>
      </c>
      <c r="R3475" t="str">
        <f>IF($C$3="Live Paste",IF($P3475="","",$P3475&amp;""),IF($AD$3="","",INDEX('Extraction History'!$A$3:$DT$9102,$Q3475,$AD$3)&amp;""))</f>
        <v/>
      </c>
    </row>
    <row r="3476" spans="16:18" x14ac:dyDescent="0.3">
      <c r="P3476" s="22"/>
      <c r="Q3476">
        <v>3472</v>
      </c>
      <c r="R3476" t="str">
        <f>IF($C$3="Live Paste",IF($P3476="","",$P3476&amp;""),IF($AD$3="","",INDEX('Extraction History'!$A$3:$DT$9102,$Q3476,$AD$3)&amp;""))</f>
        <v/>
      </c>
    </row>
    <row r="3477" spans="16:18" x14ac:dyDescent="0.3">
      <c r="P3477" s="22"/>
      <c r="Q3477">
        <v>3473</v>
      </c>
      <c r="R3477" t="str">
        <f>IF($C$3="Live Paste",IF($P3477="","",$P3477&amp;""),IF($AD$3="","",INDEX('Extraction History'!$A$3:$DT$9102,$Q3477,$AD$3)&amp;""))</f>
        <v/>
      </c>
    </row>
    <row r="3478" spans="16:18" x14ac:dyDescent="0.3">
      <c r="P3478" s="22"/>
      <c r="Q3478">
        <v>3474</v>
      </c>
      <c r="R3478" t="str">
        <f>IF($C$3="Live Paste",IF($P3478="","",$P3478&amp;""),IF($AD$3="","",INDEX('Extraction History'!$A$3:$DT$9102,$Q3478,$AD$3)&amp;""))</f>
        <v/>
      </c>
    </row>
    <row r="3479" spans="16:18" x14ac:dyDescent="0.3">
      <c r="P3479" s="22"/>
      <c r="Q3479">
        <v>3475</v>
      </c>
      <c r="R3479" t="str">
        <f>IF($C$3="Live Paste",IF($P3479="","",$P3479&amp;""),IF($AD$3="","",INDEX('Extraction History'!$A$3:$DT$9102,$Q3479,$AD$3)&amp;""))</f>
        <v/>
      </c>
    </row>
    <row r="3480" spans="16:18" x14ac:dyDescent="0.3">
      <c r="P3480" s="22"/>
      <c r="Q3480">
        <v>3476</v>
      </c>
      <c r="R3480" t="str">
        <f>IF($C$3="Live Paste",IF($P3480="","",$P3480&amp;""),IF($AD$3="","",INDEX('Extraction History'!$A$3:$DT$9102,$Q3480,$AD$3)&amp;""))</f>
        <v/>
      </c>
    </row>
    <row r="3481" spans="16:18" x14ac:dyDescent="0.3">
      <c r="P3481" s="22"/>
      <c r="Q3481">
        <v>3477</v>
      </c>
      <c r="R3481" t="str">
        <f>IF($C$3="Live Paste",IF($P3481="","",$P3481&amp;""),IF($AD$3="","",INDEX('Extraction History'!$A$3:$DT$9102,$Q3481,$AD$3)&amp;""))</f>
        <v/>
      </c>
    </row>
    <row r="3482" spans="16:18" x14ac:dyDescent="0.3">
      <c r="P3482" s="22"/>
      <c r="Q3482">
        <v>3478</v>
      </c>
      <c r="R3482" t="str">
        <f>IF($C$3="Live Paste",IF($P3482="","",$P3482&amp;""),IF($AD$3="","",INDEX('Extraction History'!$A$3:$DT$9102,$Q3482,$AD$3)&amp;""))</f>
        <v/>
      </c>
    </row>
    <row r="3483" spans="16:18" x14ac:dyDescent="0.3">
      <c r="P3483" s="22"/>
      <c r="Q3483">
        <v>3479</v>
      </c>
      <c r="R3483" t="str">
        <f>IF($C$3="Live Paste",IF($P3483="","",$P3483&amp;""),IF($AD$3="","",INDEX('Extraction History'!$A$3:$DT$9102,$Q3483,$AD$3)&amp;""))</f>
        <v/>
      </c>
    </row>
    <row r="3484" spans="16:18" x14ac:dyDescent="0.3">
      <c r="P3484" s="22"/>
      <c r="Q3484">
        <v>3480</v>
      </c>
      <c r="R3484" t="str">
        <f>IF($C$3="Live Paste",IF($P3484="","",$P3484&amp;""),IF($AD$3="","",INDEX('Extraction History'!$A$3:$DT$9102,$Q3484,$AD$3)&amp;""))</f>
        <v/>
      </c>
    </row>
    <row r="3485" spans="16:18" x14ac:dyDescent="0.3">
      <c r="P3485" s="22"/>
      <c r="Q3485">
        <v>3481</v>
      </c>
      <c r="R3485" t="str">
        <f>IF($C$3="Live Paste",IF($P3485="","",$P3485&amp;""),IF($AD$3="","",INDEX('Extraction History'!$A$3:$DT$9102,$Q3485,$AD$3)&amp;""))</f>
        <v/>
      </c>
    </row>
    <row r="3486" spans="16:18" x14ac:dyDescent="0.3">
      <c r="P3486" s="22"/>
      <c r="Q3486">
        <v>3482</v>
      </c>
      <c r="R3486" t="str">
        <f>IF($C$3="Live Paste",IF($P3486="","",$P3486&amp;""),IF($AD$3="","",INDEX('Extraction History'!$A$3:$DT$9102,$Q3486,$AD$3)&amp;""))</f>
        <v/>
      </c>
    </row>
    <row r="3487" spans="16:18" x14ac:dyDescent="0.3">
      <c r="P3487" s="22"/>
      <c r="Q3487">
        <v>3483</v>
      </c>
      <c r="R3487" t="str">
        <f>IF($C$3="Live Paste",IF($P3487="","",$P3487&amp;""),IF($AD$3="","",INDEX('Extraction History'!$A$3:$DT$9102,$Q3487,$AD$3)&amp;""))</f>
        <v/>
      </c>
    </row>
    <row r="3488" spans="16:18" x14ac:dyDescent="0.3">
      <c r="P3488" s="22"/>
      <c r="Q3488">
        <v>3484</v>
      </c>
      <c r="R3488" t="str">
        <f>IF($C$3="Live Paste",IF($P3488="","",$P3488&amp;""),IF($AD$3="","",INDEX('Extraction History'!$A$3:$DT$9102,$Q3488,$AD$3)&amp;""))</f>
        <v/>
      </c>
    </row>
    <row r="3489" spans="16:18" x14ac:dyDescent="0.3">
      <c r="P3489" s="22"/>
      <c r="Q3489">
        <v>3485</v>
      </c>
      <c r="R3489" t="str">
        <f>IF($C$3="Live Paste",IF($P3489="","",$P3489&amp;""),IF($AD$3="","",INDEX('Extraction History'!$A$3:$DT$9102,$Q3489,$AD$3)&amp;""))</f>
        <v/>
      </c>
    </row>
    <row r="3490" spans="16:18" x14ac:dyDescent="0.3">
      <c r="P3490" s="22"/>
      <c r="Q3490">
        <v>3486</v>
      </c>
      <c r="R3490" t="str">
        <f>IF($C$3="Live Paste",IF($P3490="","",$P3490&amp;""),IF($AD$3="","",INDEX('Extraction History'!$A$3:$DT$9102,$Q3490,$AD$3)&amp;""))</f>
        <v/>
      </c>
    </row>
    <row r="3491" spans="16:18" x14ac:dyDescent="0.3">
      <c r="P3491" s="22"/>
      <c r="Q3491">
        <v>3487</v>
      </c>
      <c r="R3491" t="str">
        <f>IF($C$3="Live Paste",IF($P3491="","",$P3491&amp;""),IF($AD$3="","",INDEX('Extraction History'!$A$3:$DT$9102,$Q3491,$AD$3)&amp;""))</f>
        <v/>
      </c>
    </row>
    <row r="3492" spans="16:18" x14ac:dyDescent="0.3">
      <c r="P3492" s="22"/>
      <c r="Q3492">
        <v>3488</v>
      </c>
      <c r="R3492" t="str">
        <f>IF($C$3="Live Paste",IF($P3492="","",$P3492&amp;""),IF($AD$3="","",INDEX('Extraction History'!$A$3:$DT$9102,$Q3492,$AD$3)&amp;""))</f>
        <v/>
      </c>
    </row>
    <row r="3493" spans="16:18" x14ac:dyDescent="0.3">
      <c r="P3493" s="22"/>
      <c r="Q3493">
        <v>3489</v>
      </c>
      <c r="R3493" t="str">
        <f>IF($C$3="Live Paste",IF($P3493="","",$P3493&amp;""),IF($AD$3="","",INDEX('Extraction History'!$A$3:$DT$9102,$Q3493,$AD$3)&amp;""))</f>
        <v/>
      </c>
    </row>
    <row r="3494" spans="16:18" x14ac:dyDescent="0.3">
      <c r="P3494" s="22"/>
      <c r="Q3494">
        <v>3490</v>
      </c>
      <c r="R3494" t="str">
        <f>IF($C$3="Live Paste",IF($P3494="","",$P3494&amp;""),IF($AD$3="","",INDEX('Extraction History'!$A$3:$DT$9102,$Q3494,$AD$3)&amp;""))</f>
        <v/>
      </c>
    </row>
    <row r="3495" spans="16:18" x14ac:dyDescent="0.3">
      <c r="P3495" s="22"/>
      <c r="Q3495">
        <v>3491</v>
      </c>
      <c r="R3495" t="str">
        <f>IF($C$3="Live Paste",IF($P3495="","",$P3495&amp;""),IF($AD$3="","",INDEX('Extraction History'!$A$3:$DT$9102,$Q3495,$AD$3)&amp;""))</f>
        <v/>
      </c>
    </row>
    <row r="3496" spans="16:18" x14ac:dyDescent="0.3">
      <c r="P3496" s="22"/>
      <c r="Q3496">
        <v>3492</v>
      </c>
      <c r="R3496" t="str">
        <f>IF($C$3="Live Paste",IF($P3496="","",$P3496&amp;""),IF($AD$3="","",INDEX('Extraction History'!$A$3:$DT$9102,$Q3496,$AD$3)&amp;""))</f>
        <v/>
      </c>
    </row>
    <row r="3497" spans="16:18" x14ac:dyDescent="0.3">
      <c r="P3497" s="22"/>
      <c r="Q3497">
        <v>3493</v>
      </c>
      <c r="R3497" t="str">
        <f>IF($C$3="Live Paste",IF($P3497="","",$P3497&amp;""),IF($AD$3="","",INDEX('Extraction History'!$A$3:$DT$9102,$Q3497,$AD$3)&amp;""))</f>
        <v/>
      </c>
    </row>
    <row r="3498" spans="16:18" x14ac:dyDescent="0.3">
      <c r="P3498" s="22"/>
      <c r="Q3498">
        <v>3494</v>
      </c>
      <c r="R3498" t="str">
        <f>IF($C$3="Live Paste",IF($P3498="","",$P3498&amp;""),IF($AD$3="","",INDEX('Extraction History'!$A$3:$DT$9102,$Q3498,$AD$3)&amp;""))</f>
        <v/>
      </c>
    </row>
    <row r="3499" spans="16:18" x14ac:dyDescent="0.3">
      <c r="P3499" s="22"/>
      <c r="Q3499">
        <v>3495</v>
      </c>
      <c r="R3499" t="str">
        <f>IF($C$3="Live Paste",IF($P3499="","",$P3499&amp;""),IF($AD$3="","",INDEX('Extraction History'!$A$3:$DT$9102,$Q3499,$AD$3)&amp;""))</f>
        <v/>
      </c>
    </row>
    <row r="3500" spans="16:18" x14ac:dyDescent="0.3">
      <c r="P3500" s="22"/>
      <c r="Q3500">
        <v>3496</v>
      </c>
      <c r="R3500" t="str">
        <f>IF($C$3="Live Paste",IF($P3500="","",$P3500&amp;""),IF($AD$3="","",INDEX('Extraction History'!$A$3:$DT$9102,$Q3500,$AD$3)&amp;""))</f>
        <v/>
      </c>
    </row>
    <row r="3501" spans="16:18" x14ac:dyDescent="0.3">
      <c r="P3501" s="22"/>
      <c r="Q3501">
        <v>3497</v>
      </c>
      <c r="R3501" t="str">
        <f>IF($C$3="Live Paste",IF($P3501="","",$P3501&amp;""),IF($AD$3="","",INDEX('Extraction History'!$A$3:$DT$9102,$Q3501,$AD$3)&amp;""))</f>
        <v/>
      </c>
    </row>
    <row r="3502" spans="16:18" x14ac:dyDescent="0.3">
      <c r="P3502" s="22"/>
      <c r="Q3502">
        <v>3498</v>
      </c>
      <c r="R3502" t="str">
        <f>IF($C$3="Live Paste",IF($P3502="","",$P3502&amp;""),IF($AD$3="","",INDEX('Extraction History'!$A$3:$DT$9102,$Q3502,$AD$3)&amp;""))</f>
        <v/>
      </c>
    </row>
    <row r="3503" spans="16:18" x14ac:dyDescent="0.3">
      <c r="P3503" s="22"/>
      <c r="Q3503">
        <v>3499</v>
      </c>
      <c r="R3503" t="str">
        <f>IF($C$3="Live Paste",IF($P3503="","",$P3503&amp;""),IF($AD$3="","",INDEX('Extraction History'!$A$3:$DT$9102,$Q3503,$AD$3)&amp;""))</f>
        <v/>
      </c>
    </row>
    <row r="3504" spans="16:18" x14ac:dyDescent="0.3">
      <c r="P3504" s="22"/>
      <c r="Q3504">
        <v>3500</v>
      </c>
      <c r="R3504" t="str">
        <f>IF($C$3="Live Paste",IF($P3504="","",$P3504&amp;""),IF($AD$3="","",INDEX('Extraction History'!$A$3:$DT$9102,$Q3504,$AD$3)&amp;""))</f>
        <v/>
      </c>
    </row>
    <row r="3505" spans="16:18" x14ac:dyDescent="0.3">
      <c r="P3505" s="22"/>
      <c r="Q3505">
        <v>3501</v>
      </c>
      <c r="R3505" t="str">
        <f>IF($C$3="Live Paste",IF($P3505="","",$P3505&amp;""),IF($AD$3="","",INDEX('Extraction History'!$A$3:$DT$9102,$Q3505,$AD$3)&amp;""))</f>
        <v/>
      </c>
    </row>
    <row r="3506" spans="16:18" x14ac:dyDescent="0.3">
      <c r="P3506" s="22"/>
      <c r="Q3506">
        <v>3502</v>
      </c>
      <c r="R3506" t="str">
        <f>IF($C$3="Live Paste",IF($P3506="","",$P3506&amp;""),IF($AD$3="","",INDEX('Extraction History'!$A$3:$DT$9102,$Q3506,$AD$3)&amp;""))</f>
        <v/>
      </c>
    </row>
    <row r="3507" spans="16:18" x14ac:dyDescent="0.3">
      <c r="P3507" s="22"/>
      <c r="Q3507">
        <v>3503</v>
      </c>
      <c r="R3507" t="str">
        <f>IF($C$3="Live Paste",IF($P3507="","",$P3507&amp;""),IF($AD$3="","",INDEX('Extraction History'!$A$3:$DT$9102,$Q3507,$AD$3)&amp;""))</f>
        <v/>
      </c>
    </row>
    <row r="3508" spans="16:18" x14ac:dyDescent="0.3">
      <c r="P3508" s="22"/>
      <c r="Q3508">
        <v>3504</v>
      </c>
      <c r="R3508" t="str">
        <f>IF($C$3="Live Paste",IF($P3508="","",$P3508&amp;""),IF($AD$3="","",INDEX('Extraction History'!$A$3:$DT$9102,$Q3508,$AD$3)&amp;""))</f>
        <v/>
      </c>
    </row>
    <row r="3509" spans="16:18" x14ac:dyDescent="0.3">
      <c r="P3509" s="22"/>
      <c r="Q3509">
        <v>3505</v>
      </c>
      <c r="R3509" t="str">
        <f>IF($C$3="Live Paste",IF($P3509="","",$P3509&amp;""),IF($AD$3="","",INDEX('Extraction History'!$A$3:$DT$9102,$Q3509,$AD$3)&amp;""))</f>
        <v/>
      </c>
    </row>
    <row r="3510" spans="16:18" x14ac:dyDescent="0.3">
      <c r="P3510" s="22"/>
      <c r="Q3510">
        <v>3506</v>
      </c>
      <c r="R3510" t="str">
        <f>IF($C$3="Live Paste",IF($P3510="","",$P3510&amp;""),IF($AD$3="","",INDEX('Extraction History'!$A$3:$DT$9102,$Q3510,$AD$3)&amp;""))</f>
        <v/>
      </c>
    </row>
    <row r="3511" spans="16:18" x14ac:dyDescent="0.3">
      <c r="P3511" s="22"/>
      <c r="Q3511">
        <v>3507</v>
      </c>
      <c r="R3511" t="str">
        <f>IF($C$3="Live Paste",IF($P3511="","",$P3511&amp;""),IF($AD$3="","",INDEX('Extraction History'!$A$3:$DT$9102,$Q3511,$AD$3)&amp;""))</f>
        <v/>
      </c>
    </row>
    <row r="3512" spans="16:18" x14ac:dyDescent="0.3">
      <c r="P3512" s="22"/>
      <c r="Q3512">
        <v>3508</v>
      </c>
      <c r="R3512" t="str">
        <f>IF($C$3="Live Paste",IF($P3512="","",$P3512&amp;""),IF($AD$3="","",INDEX('Extraction History'!$A$3:$DT$9102,$Q3512,$AD$3)&amp;""))</f>
        <v/>
      </c>
    </row>
    <row r="3513" spans="16:18" x14ac:dyDescent="0.3">
      <c r="P3513" s="22"/>
      <c r="Q3513">
        <v>3509</v>
      </c>
      <c r="R3513" t="str">
        <f>IF($C$3="Live Paste",IF($P3513="","",$P3513&amp;""),IF($AD$3="","",INDEX('Extraction History'!$A$3:$DT$9102,$Q3513,$AD$3)&amp;""))</f>
        <v/>
      </c>
    </row>
    <row r="3514" spans="16:18" x14ac:dyDescent="0.3">
      <c r="P3514" s="22"/>
      <c r="Q3514">
        <v>3510</v>
      </c>
      <c r="R3514" t="str">
        <f>IF($C$3="Live Paste",IF($P3514="","",$P3514&amp;""),IF($AD$3="","",INDEX('Extraction History'!$A$3:$DT$9102,$Q3514,$AD$3)&amp;""))</f>
        <v/>
      </c>
    </row>
    <row r="3515" spans="16:18" x14ac:dyDescent="0.3">
      <c r="P3515" s="22"/>
      <c r="Q3515">
        <v>3511</v>
      </c>
      <c r="R3515" t="str">
        <f>IF($C$3="Live Paste",IF($P3515="","",$P3515&amp;""),IF($AD$3="","",INDEX('Extraction History'!$A$3:$DT$9102,$Q3515,$AD$3)&amp;""))</f>
        <v/>
      </c>
    </row>
    <row r="3516" spans="16:18" x14ac:dyDescent="0.3">
      <c r="P3516" s="22"/>
      <c r="Q3516">
        <v>3512</v>
      </c>
      <c r="R3516" t="str">
        <f>IF($C$3="Live Paste",IF($P3516="","",$P3516&amp;""),IF($AD$3="","",INDEX('Extraction History'!$A$3:$DT$9102,$Q3516,$AD$3)&amp;""))</f>
        <v/>
      </c>
    </row>
    <row r="3517" spans="16:18" x14ac:dyDescent="0.3">
      <c r="P3517" s="22"/>
      <c r="Q3517">
        <v>3513</v>
      </c>
      <c r="R3517" t="str">
        <f>IF($C$3="Live Paste",IF($P3517="","",$P3517&amp;""),IF($AD$3="","",INDEX('Extraction History'!$A$3:$DT$9102,$Q3517,$AD$3)&amp;""))</f>
        <v/>
      </c>
    </row>
    <row r="3518" spans="16:18" x14ac:dyDescent="0.3">
      <c r="P3518" s="22"/>
      <c r="Q3518">
        <v>3514</v>
      </c>
      <c r="R3518" t="str">
        <f>IF($C$3="Live Paste",IF($P3518="","",$P3518&amp;""),IF($AD$3="","",INDEX('Extraction History'!$A$3:$DT$9102,$Q3518,$AD$3)&amp;""))</f>
        <v/>
      </c>
    </row>
    <row r="3519" spans="16:18" x14ac:dyDescent="0.3">
      <c r="P3519" s="22"/>
      <c r="Q3519">
        <v>3515</v>
      </c>
      <c r="R3519" t="str">
        <f>IF($C$3="Live Paste",IF($P3519="","",$P3519&amp;""),IF($AD$3="","",INDEX('Extraction History'!$A$3:$DT$9102,$Q3519,$AD$3)&amp;""))</f>
        <v/>
      </c>
    </row>
    <row r="3520" spans="16:18" x14ac:dyDescent="0.3">
      <c r="P3520" s="22"/>
      <c r="Q3520">
        <v>3516</v>
      </c>
      <c r="R3520" t="str">
        <f>IF($C$3="Live Paste",IF($P3520="","",$P3520&amp;""),IF($AD$3="","",INDEX('Extraction History'!$A$3:$DT$9102,$Q3520,$AD$3)&amp;""))</f>
        <v/>
      </c>
    </row>
    <row r="3521" spans="16:18" x14ac:dyDescent="0.3">
      <c r="P3521" s="22"/>
      <c r="Q3521">
        <v>3517</v>
      </c>
      <c r="R3521" t="str">
        <f>IF($C$3="Live Paste",IF($P3521="","",$P3521&amp;""),IF($AD$3="","",INDEX('Extraction History'!$A$3:$DT$9102,$Q3521,$AD$3)&amp;""))</f>
        <v/>
      </c>
    </row>
    <row r="3522" spans="16:18" x14ac:dyDescent="0.3">
      <c r="P3522" s="22"/>
      <c r="Q3522">
        <v>3518</v>
      </c>
      <c r="R3522" t="str">
        <f>IF($C$3="Live Paste",IF($P3522="","",$P3522&amp;""),IF($AD$3="","",INDEX('Extraction History'!$A$3:$DT$9102,$Q3522,$AD$3)&amp;""))</f>
        <v/>
      </c>
    </row>
    <row r="3523" spans="16:18" x14ac:dyDescent="0.3">
      <c r="P3523" s="22"/>
      <c r="Q3523">
        <v>3519</v>
      </c>
      <c r="R3523" t="str">
        <f>IF($C$3="Live Paste",IF($P3523="","",$P3523&amp;""),IF($AD$3="","",INDEX('Extraction History'!$A$3:$DT$9102,$Q3523,$AD$3)&amp;""))</f>
        <v/>
      </c>
    </row>
    <row r="3524" spans="16:18" x14ac:dyDescent="0.3">
      <c r="P3524" s="22"/>
      <c r="Q3524">
        <v>3520</v>
      </c>
      <c r="R3524" t="str">
        <f>IF($C$3="Live Paste",IF($P3524="","",$P3524&amp;""),IF($AD$3="","",INDEX('Extraction History'!$A$3:$DT$9102,$Q3524,$AD$3)&amp;""))</f>
        <v/>
      </c>
    </row>
    <row r="3525" spans="16:18" x14ac:dyDescent="0.3">
      <c r="P3525" s="22"/>
      <c r="Q3525">
        <v>3521</v>
      </c>
      <c r="R3525" t="str">
        <f>IF($C$3="Live Paste",IF($P3525="","",$P3525&amp;""),IF($AD$3="","",INDEX('Extraction History'!$A$3:$DT$9102,$Q3525,$AD$3)&amp;""))</f>
        <v/>
      </c>
    </row>
    <row r="3526" spans="16:18" x14ac:dyDescent="0.3">
      <c r="P3526" s="22"/>
      <c r="Q3526">
        <v>3522</v>
      </c>
      <c r="R3526" t="str">
        <f>IF($C$3="Live Paste",IF($P3526="","",$P3526&amp;""),IF($AD$3="","",INDEX('Extraction History'!$A$3:$DT$9102,$Q3526,$AD$3)&amp;""))</f>
        <v/>
      </c>
    </row>
    <row r="3527" spans="16:18" x14ac:dyDescent="0.3">
      <c r="P3527" s="22"/>
      <c r="Q3527">
        <v>3523</v>
      </c>
      <c r="R3527" t="str">
        <f>IF($C$3="Live Paste",IF($P3527="","",$P3527&amp;""),IF($AD$3="","",INDEX('Extraction History'!$A$3:$DT$9102,$Q3527,$AD$3)&amp;""))</f>
        <v/>
      </c>
    </row>
    <row r="3528" spans="16:18" x14ac:dyDescent="0.3">
      <c r="P3528" s="22"/>
      <c r="Q3528">
        <v>3524</v>
      </c>
      <c r="R3528" t="str">
        <f>IF($C$3="Live Paste",IF($P3528="","",$P3528&amp;""),IF($AD$3="","",INDEX('Extraction History'!$A$3:$DT$9102,$Q3528,$AD$3)&amp;""))</f>
        <v/>
      </c>
    </row>
    <row r="3529" spans="16:18" x14ac:dyDescent="0.3">
      <c r="P3529" s="22"/>
      <c r="Q3529">
        <v>3525</v>
      </c>
      <c r="R3529" t="str">
        <f>IF($C$3="Live Paste",IF($P3529="","",$P3529&amp;""),IF($AD$3="","",INDEX('Extraction History'!$A$3:$DT$9102,$Q3529,$AD$3)&amp;""))</f>
        <v/>
      </c>
    </row>
    <row r="3530" spans="16:18" x14ac:dyDescent="0.3">
      <c r="P3530" s="22"/>
      <c r="Q3530">
        <v>3526</v>
      </c>
      <c r="R3530" t="str">
        <f>IF($C$3="Live Paste",IF($P3530="","",$P3530&amp;""),IF($AD$3="","",INDEX('Extraction History'!$A$3:$DT$9102,$Q3530,$AD$3)&amp;""))</f>
        <v/>
      </c>
    </row>
    <row r="3531" spans="16:18" x14ac:dyDescent="0.3">
      <c r="P3531" s="22"/>
      <c r="Q3531">
        <v>3527</v>
      </c>
      <c r="R3531" t="str">
        <f>IF($C$3="Live Paste",IF($P3531="","",$P3531&amp;""),IF($AD$3="","",INDEX('Extraction History'!$A$3:$DT$9102,$Q3531,$AD$3)&amp;""))</f>
        <v/>
      </c>
    </row>
    <row r="3532" spans="16:18" x14ac:dyDescent="0.3">
      <c r="P3532" s="22"/>
      <c r="Q3532">
        <v>3528</v>
      </c>
      <c r="R3532" t="str">
        <f>IF($C$3="Live Paste",IF($P3532="","",$P3532&amp;""),IF($AD$3="","",INDEX('Extraction History'!$A$3:$DT$9102,$Q3532,$AD$3)&amp;""))</f>
        <v/>
      </c>
    </row>
    <row r="3533" spans="16:18" x14ac:dyDescent="0.3">
      <c r="P3533" s="22"/>
      <c r="Q3533">
        <v>3529</v>
      </c>
      <c r="R3533" t="str">
        <f>IF($C$3="Live Paste",IF($P3533="","",$P3533&amp;""),IF($AD$3="","",INDEX('Extraction History'!$A$3:$DT$9102,$Q3533,$AD$3)&amp;""))</f>
        <v/>
      </c>
    </row>
    <row r="3534" spans="16:18" x14ac:dyDescent="0.3">
      <c r="P3534" s="22"/>
      <c r="Q3534">
        <v>3530</v>
      </c>
      <c r="R3534" t="str">
        <f>IF($C$3="Live Paste",IF($P3534="","",$P3534&amp;""),IF($AD$3="","",INDEX('Extraction History'!$A$3:$DT$9102,$Q3534,$AD$3)&amp;""))</f>
        <v/>
      </c>
    </row>
    <row r="3535" spans="16:18" x14ac:dyDescent="0.3">
      <c r="P3535" s="22"/>
      <c r="Q3535">
        <v>3531</v>
      </c>
      <c r="R3535" t="str">
        <f>IF($C$3="Live Paste",IF($P3535="","",$P3535&amp;""),IF($AD$3="","",INDEX('Extraction History'!$A$3:$DT$9102,$Q3535,$AD$3)&amp;""))</f>
        <v/>
      </c>
    </row>
    <row r="3536" spans="16:18" x14ac:dyDescent="0.3">
      <c r="P3536" s="22"/>
      <c r="Q3536">
        <v>3532</v>
      </c>
      <c r="R3536" t="str">
        <f>IF($C$3="Live Paste",IF($P3536="","",$P3536&amp;""),IF($AD$3="","",INDEX('Extraction History'!$A$3:$DT$9102,$Q3536,$AD$3)&amp;""))</f>
        <v/>
      </c>
    </row>
    <row r="3537" spans="16:18" x14ac:dyDescent="0.3">
      <c r="P3537" s="22"/>
      <c r="Q3537">
        <v>3533</v>
      </c>
      <c r="R3537" t="str">
        <f>IF($C$3="Live Paste",IF($P3537="","",$P3537&amp;""),IF($AD$3="","",INDEX('Extraction History'!$A$3:$DT$9102,$Q3537,$AD$3)&amp;""))</f>
        <v/>
      </c>
    </row>
    <row r="3538" spans="16:18" x14ac:dyDescent="0.3">
      <c r="P3538" s="22"/>
      <c r="Q3538">
        <v>3534</v>
      </c>
      <c r="R3538" t="str">
        <f>IF($C$3="Live Paste",IF($P3538="","",$P3538&amp;""),IF($AD$3="","",INDEX('Extraction History'!$A$3:$DT$9102,$Q3538,$AD$3)&amp;""))</f>
        <v/>
      </c>
    </row>
    <row r="3539" spans="16:18" x14ac:dyDescent="0.3">
      <c r="P3539" s="22"/>
      <c r="Q3539">
        <v>3535</v>
      </c>
      <c r="R3539" t="str">
        <f>IF($C$3="Live Paste",IF($P3539="","",$P3539&amp;""),IF($AD$3="","",INDEX('Extraction History'!$A$3:$DT$9102,$Q3539,$AD$3)&amp;""))</f>
        <v/>
      </c>
    </row>
    <row r="3540" spans="16:18" x14ac:dyDescent="0.3">
      <c r="P3540" s="22"/>
      <c r="Q3540">
        <v>3536</v>
      </c>
      <c r="R3540" t="str">
        <f>IF($C$3="Live Paste",IF($P3540="","",$P3540&amp;""),IF($AD$3="","",INDEX('Extraction History'!$A$3:$DT$9102,$Q3540,$AD$3)&amp;""))</f>
        <v/>
      </c>
    </row>
    <row r="3541" spans="16:18" x14ac:dyDescent="0.3">
      <c r="P3541" s="22"/>
      <c r="Q3541">
        <v>3537</v>
      </c>
      <c r="R3541" t="str">
        <f>IF($C$3="Live Paste",IF($P3541="","",$P3541&amp;""),IF($AD$3="","",INDEX('Extraction History'!$A$3:$DT$9102,$Q3541,$AD$3)&amp;""))</f>
        <v/>
      </c>
    </row>
    <row r="3542" spans="16:18" x14ac:dyDescent="0.3">
      <c r="P3542" s="22"/>
      <c r="Q3542">
        <v>3538</v>
      </c>
      <c r="R3542" t="str">
        <f>IF($C$3="Live Paste",IF($P3542="","",$P3542&amp;""),IF($AD$3="","",INDEX('Extraction History'!$A$3:$DT$9102,$Q3542,$AD$3)&amp;""))</f>
        <v/>
      </c>
    </row>
    <row r="3543" spans="16:18" x14ac:dyDescent="0.3">
      <c r="P3543" s="22"/>
      <c r="Q3543">
        <v>3539</v>
      </c>
      <c r="R3543" t="str">
        <f>IF($C$3="Live Paste",IF($P3543="","",$P3543&amp;""),IF($AD$3="","",INDEX('Extraction History'!$A$3:$DT$9102,$Q3543,$AD$3)&amp;""))</f>
        <v/>
      </c>
    </row>
    <row r="3544" spans="16:18" x14ac:dyDescent="0.3">
      <c r="P3544" s="22"/>
      <c r="Q3544">
        <v>3540</v>
      </c>
      <c r="R3544" t="str">
        <f>IF($C$3="Live Paste",IF($P3544="","",$P3544&amp;""),IF($AD$3="","",INDEX('Extraction History'!$A$3:$DT$9102,$Q3544,$AD$3)&amp;""))</f>
        <v/>
      </c>
    </row>
    <row r="3545" spans="16:18" x14ac:dyDescent="0.3">
      <c r="P3545" s="22"/>
      <c r="Q3545">
        <v>3541</v>
      </c>
      <c r="R3545" t="str">
        <f>IF($C$3="Live Paste",IF($P3545="","",$P3545&amp;""),IF($AD$3="","",INDEX('Extraction History'!$A$3:$DT$9102,$Q3545,$AD$3)&amp;""))</f>
        <v/>
      </c>
    </row>
    <row r="3546" spans="16:18" x14ac:dyDescent="0.3">
      <c r="P3546" s="22"/>
      <c r="Q3546">
        <v>3542</v>
      </c>
      <c r="R3546" t="str">
        <f>IF($C$3="Live Paste",IF($P3546="","",$P3546&amp;""),IF($AD$3="","",INDEX('Extraction History'!$A$3:$DT$9102,$Q3546,$AD$3)&amp;""))</f>
        <v/>
      </c>
    </row>
    <row r="3547" spans="16:18" x14ac:dyDescent="0.3">
      <c r="P3547" s="22"/>
      <c r="Q3547">
        <v>3543</v>
      </c>
      <c r="R3547" t="str">
        <f>IF($C$3="Live Paste",IF($P3547="","",$P3547&amp;""),IF($AD$3="","",INDEX('Extraction History'!$A$3:$DT$9102,$Q3547,$AD$3)&amp;""))</f>
        <v/>
      </c>
    </row>
    <row r="3548" spans="16:18" x14ac:dyDescent="0.3">
      <c r="P3548" s="22"/>
      <c r="Q3548">
        <v>3544</v>
      </c>
      <c r="R3548" t="str">
        <f>IF($C$3="Live Paste",IF($P3548="","",$P3548&amp;""),IF($AD$3="","",INDEX('Extraction History'!$A$3:$DT$9102,$Q3548,$AD$3)&amp;""))</f>
        <v/>
      </c>
    </row>
    <row r="3549" spans="16:18" x14ac:dyDescent="0.3">
      <c r="P3549" s="22"/>
      <c r="Q3549">
        <v>3545</v>
      </c>
      <c r="R3549" t="str">
        <f>IF($C$3="Live Paste",IF($P3549="","",$P3549&amp;""),IF($AD$3="","",INDEX('Extraction History'!$A$3:$DT$9102,$Q3549,$AD$3)&amp;""))</f>
        <v/>
      </c>
    </row>
    <row r="3550" spans="16:18" x14ac:dyDescent="0.3">
      <c r="P3550" s="22"/>
      <c r="Q3550">
        <v>3546</v>
      </c>
      <c r="R3550" t="str">
        <f>IF($C$3="Live Paste",IF($P3550="","",$P3550&amp;""),IF($AD$3="","",INDEX('Extraction History'!$A$3:$DT$9102,$Q3550,$AD$3)&amp;""))</f>
        <v/>
      </c>
    </row>
    <row r="3551" spans="16:18" x14ac:dyDescent="0.3">
      <c r="P3551" s="22"/>
      <c r="Q3551">
        <v>3547</v>
      </c>
      <c r="R3551" t="str">
        <f>IF($C$3="Live Paste",IF($P3551="","",$P3551&amp;""),IF($AD$3="","",INDEX('Extraction History'!$A$3:$DT$9102,$Q3551,$AD$3)&amp;""))</f>
        <v/>
      </c>
    </row>
    <row r="3552" spans="16:18" x14ac:dyDescent="0.3">
      <c r="P3552" s="22"/>
      <c r="Q3552">
        <v>3548</v>
      </c>
      <c r="R3552" t="str">
        <f>IF($C$3="Live Paste",IF($P3552="","",$P3552&amp;""),IF($AD$3="","",INDEX('Extraction History'!$A$3:$DT$9102,$Q3552,$AD$3)&amp;""))</f>
        <v/>
      </c>
    </row>
    <row r="3553" spans="16:18" x14ac:dyDescent="0.3">
      <c r="P3553" s="22"/>
      <c r="Q3553">
        <v>3549</v>
      </c>
      <c r="R3553" t="str">
        <f>IF($C$3="Live Paste",IF($P3553="","",$P3553&amp;""),IF($AD$3="","",INDEX('Extraction History'!$A$3:$DT$9102,$Q3553,$AD$3)&amp;""))</f>
        <v/>
      </c>
    </row>
    <row r="3554" spans="16:18" x14ac:dyDescent="0.3">
      <c r="P3554" s="22"/>
      <c r="Q3554">
        <v>3550</v>
      </c>
      <c r="R3554" t="str">
        <f>IF($C$3="Live Paste",IF($P3554="","",$P3554&amp;""),IF($AD$3="","",INDEX('Extraction History'!$A$3:$DT$9102,$Q3554,$AD$3)&amp;""))</f>
        <v/>
      </c>
    </row>
    <row r="3555" spans="16:18" x14ac:dyDescent="0.3">
      <c r="P3555" s="22"/>
      <c r="Q3555">
        <v>3551</v>
      </c>
      <c r="R3555" t="str">
        <f>IF($C$3="Live Paste",IF($P3555="","",$P3555&amp;""),IF($AD$3="","",INDEX('Extraction History'!$A$3:$DT$9102,$Q3555,$AD$3)&amp;""))</f>
        <v/>
      </c>
    </row>
    <row r="3556" spans="16:18" x14ac:dyDescent="0.3">
      <c r="P3556" s="22"/>
      <c r="Q3556">
        <v>3552</v>
      </c>
      <c r="R3556" t="str">
        <f>IF($C$3="Live Paste",IF($P3556="","",$P3556&amp;""),IF($AD$3="","",INDEX('Extraction History'!$A$3:$DT$9102,$Q3556,$AD$3)&amp;""))</f>
        <v/>
      </c>
    </row>
    <row r="3557" spans="16:18" x14ac:dyDescent="0.3">
      <c r="P3557" s="22"/>
      <c r="Q3557">
        <v>3553</v>
      </c>
      <c r="R3557" t="str">
        <f>IF($C$3="Live Paste",IF($P3557="","",$P3557&amp;""),IF($AD$3="","",INDEX('Extraction History'!$A$3:$DT$9102,$Q3557,$AD$3)&amp;""))</f>
        <v/>
      </c>
    </row>
    <row r="3558" spans="16:18" x14ac:dyDescent="0.3">
      <c r="P3558" s="22"/>
      <c r="Q3558">
        <v>3554</v>
      </c>
      <c r="R3558" t="str">
        <f>IF($C$3="Live Paste",IF($P3558="","",$P3558&amp;""),IF($AD$3="","",INDEX('Extraction History'!$A$3:$DT$9102,$Q3558,$AD$3)&amp;""))</f>
        <v/>
      </c>
    </row>
    <row r="3559" spans="16:18" x14ac:dyDescent="0.3">
      <c r="P3559" s="22"/>
      <c r="Q3559">
        <v>3555</v>
      </c>
      <c r="R3559" t="str">
        <f>IF($C$3="Live Paste",IF($P3559="","",$P3559&amp;""),IF($AD$3="","",INDEX('Extraction History'!$A$3:$DT$9102,$Q3559,$AD$3)&amp;""))</f>
        <v/>
      </c>
    </row>
    <row r="3560" spans="16:18" x14ac:dyDescent="0.3">
      <c r="P3560" s="22"/>
      <c r="Q3560">
        <v>3556</v>
      </c>
      <c r="R3560" t="str">
        <f>IF($C$3="Live Paste",IF($P3560="","",$P3560&amp;""),IF($AD$3="","",INDEX('Extraction History'!$A$3:$DT$9102,$Q3560,$AD$3)&amp;""))</f>
        <v/>
      </c>
    </row>
    <row r="3561" spans="16:18" x14ac:dyDescent="0.3">
      <c r="P3561" s="22"/>
      <c r="Q3561">
        <v>3557</v>
      </c>
      <c r="R3561" t="str">
        <f>IF($C$3="Live Paste",IF($P3561="","",$P3561&amp;""),IF($AD$3="","",INDEX('Extraction History'!$A$3:$DT$9102,$Q3561,$AD$3)&amp;""))</f>
        <v/>
      </c>
    </row>
    <row r="3562" spans="16:18" x14ac:dyDescent="0.3">
      <c r="P3562" s="22"/>
      <c r="Q3562">
        <v>3558</v>
      </c>
      <c r="R3562" t="str">
        <f>IF($C$3="Live Paste",IF($P3562="","",$P3562&amp;""),IF($AD$3="","",INDEX('Extraction History'!$A$3:$DT$9102,$Q3562,$AD$3)&amp;""))</f>
        <v/>
      </c>
    </row>
    <row r="3563" spans="16:18" x14ac:dyDescent="0.3">
      <c r="P3563" s="22"/>
      <c r="Q3563">
        <v>3559</v>
      </c>
      <c r="R3563" t="str">
        <f>IF($C$3="Live Paste",IF($P3563="","",$P3563&amp;""),IF($AD$3="","",INDEX('Extraction History'!$A$3:$DT$9102,$Q3563,$AD$3)&amp;""))</f>
        <v/>
      </c>
    </row>
    <row r="3564" spans="16:18" x14ac:dyDescent="0.3">
      <c r="P3564" s="22"/>
      <c r="Q3564">
        <v>3560</v>
      </c>
      <c r="R3564" t="str">
        <f>IF($C$3="Live Paste",IF($P3564="","",$P3564&amp;""),IF($AD$3="","",INDEX('Extraction History'!$A$3:$DT$9102,$Q3564,$AD$3)&amp;""))</f>
        <v/>
      </c>
    </row>
    <row r="3565" spans="16:18" x14ac:dyDescent="0.3">
      <c r="P3565" s="22"/>
      <c r="Q3565">
        <v>3561</v>
      </c>
      <c r="R3565" t="str">
        <f>IF($C$3="Live Paste",IF($P3565="","",$P3565&amp;""),IF($AD$3="","",INDEX('Extraction History'!$A$3:$DT$9102,$Q3565,$AD$3)&amp;""))</f>
        <v/>
      </c>
    </row>
    <row r="3566" spans="16:18" x14ac:dyDescent="0.3">
      <c r="P3566" s="22"/>
      <c r="Q3566">
        <v>3562</v>
      </c>
      <c r="R3566" t="str">
        <f>IF($C$3="Live Paste",IF($P3566="","",$P3566&amp;""),IF($AD$3="","",INDEX('Extraction History'!$A$3:$DT$9102,$Q3566,$AD$3)&amp;""))</f>
        <v/>
      </c>
    </row>
    <row r="3567" spans="16:18" x14ac:dyDescent="0.3">
      <c r="P3567" s="22"/>
      <c r="Q3567">
        <v>3563</v>
      </c>
      <c r="R3567" t="str">
        <f>IF($C$3="Live Paste",IF($P3567="","",$P3567&amp;""),IF($AD$3="","",INDEX('Extraction History'!$A$3:$DT$9102,$Q3567,$AD$3)&amp;""))</f>
        <v/>
      </c>
    </row>
    <row r="3568" spans="16:18" x14ac:dyDescent="0.3">
      <c r="P3568" s="22"/>
      <c r="Q3568">
        <v>3564</v>
      </c>
      <c r="R3568" t="str">
        <f>IF($C$3="Live Paste",IF($P3568="","",$P3568&amp;""),IF($AD$3="","",INDEX('Extraction History'!$A$3:$DT$9102,$Q3568,$AD$3)&amp;""))</f>
        <v/>
      </c>
    </row>
    <row r="3569" spans="16:18" x14ac:dyDescent="0.3">
      <c r="P3569" s="22"/>
      <c r="Q3569">
        <v>3565</v>
      </c>
      <c r="R3569" t="str">
        <f>IF($C$3="Live Paste",IF($P3569="","",$P3569&amp;""),IF($AD$3="","",INDEX('Extraction History'!$A$3:$DT$9102,$Q3569,$AD$3)&amp;""))</f>
        <v/>
      </c>
    </row>
    <row r="3570" spans="16:18" x14ac:dyDescent="0.3">
      <c r="P3570" s="22"/>
      <c r="Q3570">
        <v>3566</v>
      </c>
      <c r="R3570" t="str">
        <f>IF($C$3="Live Paste",IF($P3570="","",$P3570&amp;""),IF($AD$3="","",INDEX('Extraction History'!$A$3:$DT$9102,$Q3570,$AD$3)&amp;""))</f>
        <v/>
      </c>
    </row>
    <row r="3571" spans="16:18" x14ac:dyDescent="0.3">
      <c r="P3571" s="22"/>
      <c r="Q3571">
        <v>3567</v>
      </c>
      <c r="R3571" t="str">
        <f>IF($C$3="Live Paste",IF($P3571="","",$P3571&amp;""),IF($AD$3="","",INDEX('Extraction History'!$A$3:$DT$9102,$Q3571,$AD$3)&amp;""))</f>
        <v/>
      </c>
    </row>
    <row r="3572" spans="16:18" x14ac:dyDescent="0.3">
      <c r="P3572" s="22"/>
      <c r="Q3572">
        <v>3568</v>
      </c>
      <c r="R3572" t="str">
        <f>IF($C$3="Live Paste",IF($P3572="","",$P3572&amp;""),IF($AD$3="","",INDEX('Extraction History'!$A$3:$DT$9102,$Q3572,$AD$3)&amp;""))</f>
        <v/>
      </c>
    </row>
    <row r="3573" spans="16:18" x14ac:dyDescent="0.3">
      <c r="P3573" s="22"/>
      <c r="Q3573">
        <v>3569</v>
      </c>
      <c r="R3573" t="str">
        <f>IF($C$3="Live Paste",IF($P3573="","",$P3573&amp;""),IF($AD$3="","",INDEX('Extraction History'!$A$3:$DT$9102,$Q3573,$AD$3)&amp;""))</f>
        <v/>
      </c>
    </row>
    <row r="3574" spans="16:18" x14ac:dyDescent="0.3">
      <c r="P3574" s="22"/>
      <c r="Q3574">
        <v>3570</v>
      </c>
      <c r="R3574" t="str">
        <f>IF($C$3="Live Paste",IF($P3574="","",$P3574&amp;""),IF($AD$3="","",INDEX('Extraction History'!$A$3:$DT$9102,$Q3574,$AD$3)&amp;""))</f>
        <v/>
      </c>
    </row>
    <row r="3575" spans="16:18" x14ac:dyDescent="0.3">
      <c r="P3575" s="22"/>
      <c r="Q3575">
        <v>3571</v>
      </c>
      <c r="R3575" t="str">
        <f>IF($C$3="Live Paste",IF($P3575="","",$P3575&amp;""),IF($AD$3="","",INDEX('Extraction History'!$A$3:$DT$9102,$Q3575,$AD$3)&amp;""))</f>
        <v/>
      </c>
    </row>
    <row r="3576" spans="16:18" x14ac:dyDescent="0.3">
      <c r="P3576" s="22"/>
      <c r="Q3576">
        <v>3572</v>
      </c>
      <c r="R3576" t="str">
        <f>IF($C$3="Live Paste",IF($P3576="","",$P3576&amp;""),IF($AD$3="","",INDEX('Extraction History'!$A$3:$DT$9102,$Q3576,$AD$3)&amp;""))</f>
        <v/>
      </c>
    </row>
    <row r="3577" spans="16:18" x14ac:dyDescent="0.3">
      <c r="P3577" s="22"/>
      <c r="Q3577">
        <v>3573</v>
      </c>
      <c r="R3577" t="str">
        <f>IF($C$3="Live Paste",IF($P3577="","",$P3577&amp;""),IF($AD$3="","",INDEX('Extraction History'!$A$3:$DT$9102,$Q3577,$AD$3)&amp;""))</f>
        <v/>
      </c>
    </row>
    <row r="3578" spans="16:18" x14ac:dyDescent="0.3">
      <c r="P3578" s="22"/>
      <c r="Q3578">
        <v>3574</v>
      </c>
      <c r="R3578" t="str">
        <f>IF($C$3="Live Paste",IF($P3578="","",$P3578&amp;""),IF($AD$3="","",INDEX('Extraction History'!$A$3:$DT$9102,$Q3578,$AD$3)&amp;""))</f>
        <v/>
      </c>
    </row>
    <row r="3579" spans="16:18" x14ac:dyDescent="0.3">
      <c r="P3579" s="22"/>
      <c r="Q3579">
        <v>3575</v>
      </c>
      <c r="R3579" t="str">
        <f>IF($C$3="Live Paste",IF($P3579="","",$P3579&amp;""),IF($AD$3="","",INDEX('Extraction History'!$A$3:$DT$9102,$Q3579,$AD$3)&amp;""))</f>
        <v/>
      </c>
    </row>
    <row r="3580" spans="16:18" x14ac:dyDescent="0.3">
      <c r="P3580" s="22"/>
      <c r="Q3580">
        <v>3576</v>
      </c>
      <c r="R3580" t="str">
        <f>IF($C$3="Live Paste",IF($P3580="","",$P3580&amp;""),IF($AD$3="","",INDEX('Extraction History'!$A$3:$DT$9102,$Q3580,$AD$3)&amp;""))</f>
        <v/>
      </c>
    </row>
    <row r="3581" spans="16:18" x14ac:dyDescent="0.3">
      <c r="P3581" s="22"/>
      <c r="Q3581">
        <v>3577</v>
      </c>
      <c r="R3581" t="str">
        <f>IF($C$3="Live Paste",IF($P3581="","",$P3581&amp;""),IF($AD$3="","",INDEX('Extraction History'!$A$3:$DT$9102,$Q3581,$AD$3)&amp;""))</f>
        <v/>
      </c>
    </row>
    <row r="3582" spans="16:18" x14ac:dyDescent="0.3">
      <c r="P3582" s="22"/>
      <c r="Q3582">
        <v>3578</v>
      </c>
      <c r="R3582" t="str">
        <f>IF($C$3="Live Paste",IF($P3582="","",$P3582&amp;""),IF($AD$3="","",INDEX('Extraction History'!$A$3:$DT$9102,$Q3582,$AD$3)&amp;""))</f>
        <v/>
      </c>
    </row>
    <row r="3583" spans="16:18" x14ac:dyDescent="0.3">
      <c r="P3583" s="22"/>
      <c r="Q3583">
        <v>3579</v>
      </c>
      <c r="R3583" t="str">
        <f>IF($C$3="Live Paste",IF($P3583="","",$P3583&amp;""),IF($AD$3="","",INDEX('Extraction History'!$A$3:$DT$9102,$Q3583,$AD$3)&amp;""))</f>
        <v/>
      </c>
    </row>
    <row r="3584" spans="16:18" x14ac:dyDescent="0.3">
      <c r="P3584" s="22"/>
      <c r="Q3584">
        <v>3580</v>
      </c>
      <c r="R3584" t="str">
        <f>IF($C$3="Live Paste",IF($P3584="","",$P3584&amp;""),IF($AD$3="","",INDEX('Extraction History'!$A$3:$DT$9102,$Q3584,$AD$3)&amp;""))</f>
        <v/>
      </c>
    </row>
    <row r="3585" spans="16:18" x14ac:dyDescent="0.3">
      <c r="P3585" s="22"/>
      <c r="Q3585">
        <v>3581</v>
      </c>
      <c r="R3585" t="str">
        <f>IF($C$3="Live Paste",IF($P3585="","",$P3585&amp;""),IF($AD$3="","",INDEX('Extraction History'!$A$3:$DT$9102,$Q3585,$AD$3)&amp;""))</f>
        <v/>
      </c>
    </row>
    <row r="3586" spans="16:18" x14ac:dyDescent="0.3">
      <c r="P3586" s="22"/>
      <c r="Q3586">
        <v>3582</v>
      </c>
      <c r="R3586" t="str">
        <f>IF($C$3="Live Paste",IF($P3586="","",$P3586&amp;""),IF($AD$3="","",INDEX('Extraction History'!$A$3:$DT$9102,$Q3586,$AD$3)&amp;""))</f>
        <v/>
      </c>
    </row>
    <row r="3587" spans="16:18" x14ac:dyDescent="0.3">
      <c r="P3587" s="22"/>
      <c r="Q3587">
        <v>3583</v>
      </c>
      <c r="R3587" t="str">
        <f>IF($C$3="Live Paste",IF($P3587="","",$P3587&amp;""),IF($AD$3="","",INDEX('Extraction History'!$A$3:$DT$9102,$Q3587,$AD$3)&amp;""))</f>
        <v/>
      </c>
    </row>
    <row r="3588" spans="16:18" x14ac:dyDescent="0.3">
      <c r="P3588" s="22"/>
      <c r="Q3588">
        <v>3584</v>
      </c>
      <c r="R3588" t="str">
        <f>IF($C$3="Live Paste",IF($P3588="","",$P3588&amp;""),IF($AD$3="","",INDEX('Extraction History'!$A$3:$DT$9102,$Q3588,$AD$3)&amp;""))</f>
        <v/>
      </c>
    </row>
    <row r="3589" spans="16:18" x14ac:dyDescent="0.3">
      <c r="P3589" s="22"/>
      <c r="Q3589">
        <v>3585</v>
      </c>
      <c r="R3589" t="str">
        <f>IF($C$3="Live Paste",IF($P3589="","",$P3589&amp;""),IF($AD$3="","",INDEX('Extraction History'!$A$3:$DT$9102,$Q3589,$AD$3)&amp;""))</f>
        <v/>
      </c>
    </row>
    <row r="3590" spans="16:18" x14ac:dyDescent="0.3">
      <c r="P3590" s="22"/>
      <c r="Q3590">
        <v>3586</v>
      </c>
      <c r="R3590" t="str">
        <f>IF($C$3="Live Paste",IF($P3590="","",$P3590&amp;""),IF($AD$3="","",INDEX('Extraction History'!$A$3:$DT$9102,$Q3590,$AD$3)&amp;""))</f>
        <v/>
      </c>
    </row>
    <row r="3591" spans="16:18" x14ac:dyDescent="0.3">
      <c r="P3591" s="22"/>
      <c r="Q3591">
        <v>3587</v>
      </c>
      <c r="R3591" t="str">
        <f>IF($C$3="Live Paste",IF($P3591="","",$P3591&amp;""),IF($AD$3="","",INDEX('Extraction History'!$A$3:$DT$9102,$Q3591,$AD$3)&amp;""))</f>
        <v/>
      </c>
    </row>
    <row r="3592" spans="16:18" x14ac:dyDescent="0.3">
      <c r="P3592" s="22"/>
      <c r="Q3592">
        <v>3588</v>
      </c>
      <c r="R3592" t="str">
        <f>IF($C$3="Live Paste",IF($P3592="","",$P3592&amp;""),IF($AD$3="","",INDEX('Extraction History'!$A$3:$DT$9102,$Q3592,$AD$3)&amp;""))</f>
        <v/>
      </c>
    </row>
    <row r="3593" spans="16:18" x14ac:dyDescent="0.3">
      <c r="P3593" s="22"/>
      <c r="Q3593">
        <v>3589</v>
      </c>
      <c r="R3593" t="str">
        <f>IF($C$3="Live Paste",IF($P3593="","",$P3593&amp;""),IF($AD$3="","",INDEX('Extraction History'!$A$3:$DT$9102,$Q3593,$AD$3)&amp;""))</f>
        <v/>
      </c>
    </row>
    <row r="3594" spans="16:18" x14ac:dyDescent="0.3">
      <c r="P3594" s="22"/>
      <c r="Q3594">
        <v>3590</v>
      </c>
      <c r="R3594" t="str">
        <f>IF($C$3="Live Paste",IF($P3594="","",$P3594&amp;""),IF($AD$3="","",INDEX('Extraction History'!$A$3:$DT$9102,$Q3594,$AD$3)&amp;""))</f>
        <v/>
      </c>
    </row>
    <row r="3595" spans="16:18" x14ac:dyDescent="0.3">
      <c r="P3595" s="22"/>
      <c r="Q3595">
        <v>3591</v>
      </c>
      <c r="R3595" t="str">
        <f>IF($C$3="Live Paste",IF($P3595="","",$P3595&amp;""),IF($AD$3="","",INDEX('Extraction History'!$A$3:$DT$9102,$Q3595,$AD$3)&amp;""))</f>
        <v/>
      </c>
    </row>
    <row r="3596" spans="16:18" x14ac:dyDescent="0.3">
      <c r="P3596" s="22"/>
      <c r="Q3596">
        <v>3592</v>
      </c>
      <c r="R3596" t="str">
        <f>IF($C$3="Live Paste",IF($P3596="","",$P3596&amp;""),IF($AD$3="","",INDEX('Extraction History'!$A$3:$DT$9102,$Q3596,$AD$3)&amp;""))</f>
        <v/>
      </c>
    </row>
    <row r="3597" spans="16:18" x14ac:dyDescent="0.3">
      <c r="P3597" s="22"/>
      <c r="Q3597">
        <v>3593</v>
      </c>
      <c r="R3597" t="str">
        <f>IF($C$3="Live Paste",IF($P3597="","",$P3597&amp;""),IF($AD$3="","",INDEX('Extraction History'!$A$3:$DT$9102,$Q3597,$AD$3)&amp;""))</f>
        <v/>
      </c>
    </row>
    <row r="3598" spans="16:18" x14ac:dyDescent="0.3">
      <c r="P3598" s="22"/>
      <c r="Q3598">
        <v>3594</v>
      </c>
      <c r="R3598" t="str">
        <f>IF($C$3="Live Paste",IF($P3598="","",$P3598&amp;""),IF($AD$3="","",INDEX('Extraction History'!$A$3:$DT$9102,$Q3598,$AD$3)&amp;""))</f>
        <v/>
      </c>
    </row>
    <row r="3599" spans="16:18" x14ac:dyDescent="0.3">
      <c r="P3599" s="22"/>
      <c r="Q3599">
        <v>3595</v>
      </c>
      <c r="R3599" t="str">
        <f>IF($C$3="Live Paste",IF($P3599="","",$P3599&amp;""),IF($AD$3="","",INDEX('Extraction History'!$A$3:$DT$9102,$Q3599,$AD$3)&amp;""))</f>
        <v/>
      </c>
    </row>
    <row r="3600" spans="16:18" x14ac:dyDescent="0.3">
      <c r="P3600" s="22"/>
      <c r="Q3600">
        <v>3596</v>
      </c>
      <c r="R3600" t="str">
        <f>IF($C$3="Live Paste",IF($P3600="","",$P3600&amp;""),IF($AD$3="","",INDEX('Extraction History'!$A$3:$DT$9102,$Q3600,$AD$3)&amp;""))</f>
        <v/>
      </c>
    </row>
    <row r="3601" spans="16:18" x14ac:dyDescent="0.3">
      <c r="P3601" s="22"/>
      <c r="Q3601">
        <v>3597</v>
      </c>
      <c r="R3601" t="str">
        <f>IF($C$3="Live Paste",IF($P3601="","",$P3601&amp;""),IF($AD$3="","",INDEX('Extraction History'!$A$3:$DT$9102,$Q3601,$AD$3)&amp;""))</f>
        <v/>
      </c>
    </row>
    <row r="3602" spans="16:18" x14ac:dyDescent="0.3">
      <c r="P3602" s="22"/>
      <c r="Q3602">
        <v>3598</v>
      </c>
      <c r="R3602" t="str">
        <f>IF($C$3="Live Paste",IF($P3602="","",$P3602&amp;""),IF($AD$3="","",INDEX('Extraction History'!$A$3:$DT$9102,$Q3602,$AD$3)&amp;""))</f>
        <v/>
      </c>
    </row>
    <row r="3603" spans="16:18" x14ac:dyDescent="0.3">
      <c r="P3603" s="22"/>
      <c r="Q3603">
        <v>3599</v>
      </c>
      <c r="R3603" t="str">
        <f>IF($C$3="Live Paste",IF($P3603="","",$P3603&amp;""),IF($AD$3="","",INDEX('Extraction History'!$A$3:$DT$9102,$Q3603,$AD$3)&amp;""))</f>
        <v/>
      </c>
    </row>
    <row r="3604" spans="16:18" x14ac:dyDescent="0.3">
      <c r="P3604" s="22"/>
      <c r="Q3604">
        <v>3600</v>
      </c>
      <c r="R3604" t="str">
        <f>IF($C$3="Live Paste",IF($P3604="","",$P3604&amp;""),IF($AD$3="","",INDEX('Extraction History'!$A$3:$DT$9102,$Q3604,$AD$3)&amp;""))</f>
        <v/>
      </c>
    </row>
    <row r="3605" spans="16:18" x14ac:dyDescent="0.3">
      <c r="P3605" s="22"/>
      <c r="Q3605">
        <v>3601</v>
      </c>
      <c r="R3605" t="str">
        <f>IF($C$3="Live Paste",IF($P3605="","",$P3605&amp;""),IF($AD$3="","",INDEX('Extraction History'!$A$3:$DT$9102,$Q3605,$AD$3)&amp;""))</f>
        <v/>
      </c>
    </row>
    <row r="3606" spans="16:18" x14ac:dyDescent="0.3">
      <c r="P3606" s="22"/>
      <c r="Q3606">
        <v>3602</v>
      </c>
      <c r="R3606" t="str">
        <f>IF($C$3="Live Paste",IF($P3606="","",$P3606&amp;""),IF($AD$3="","",INDEX('Extraction History'!$A$3:$DT$9102,$Q3606,$AD$3)&amp;""))</f>
        <v/>
      </c>
    </row>
    <row r="3607" spans="16:18" x14ac:dyDescent="0.3">
      <c r="P3607" s="22"/>
      <c r="Q3607">
        <v>3603</v>
      </c>
      <c r="R3607" t="str">
        <f>IF($C$3="Live Paste",IF($P3607="","",$P3607&amp;""),IF($AD$3="","",INDEX('Extraction History'!$A$3:$DT$9102,$Q3607,$AD$3)&amp;""))</f>
        <v/>
      </c>
    </row>
    <row r="3608" spans="16:18" x14ac:dyDescent="0.3">
      <c r="P3608" s="22"/>
      <c r="Q3608">
        <v>3604</v>
      </c>
      <c r="R3608" t="str">
        <f>IF($C$3="Live Paste",IF($P3608="","",$P3608&amp;""),IF($AD$3="","",INDEX('Extraction History'!$A$3:$DT$9102,$Q3608,$AD$3)&amp;""))</f>
        <v/>
      </c>
    </row>
    <row r="3609" spans="16:18" x14ac:dyDescent="0.3">
      <c r="P3609" s="22"/>
      <c r="Q3609">
        <v>3605</v>
      </c>
      <c r="R3609" t="str">
        <f>IF($C$3="Live Paste",IF($P3609="","",$P3609&amp;""),IF($AD$3="","",INDEX('Extraction History'!$A$3:$DT$9102,$Q3609,$AD$3)&amp;""))</f>
        <v/>
      </c>
    </row>
    <row r="3610" spans="16:18" x14ac:dyDescent="0.3">
      <c r="P3610" s="22"/>
      <c r="Q3610">
        <v>3606</v>
      </c>
      <c r="R3610" t="str">
        <f>IF($C$3="Live Paste",IF($P3610="","",$P3610&amp;""),IF($AD$3="","",INDEX('Extraction History'!$A$3:$DT$9102,$Q3610,$AD$3)&amp;""))</f>
        <v/>
      </c>
    </row>
    <row r="3611" spans="16:18" x14ac:dyDescent="0.3">
      <c r="P3611" s="22"/>
      <c r="Q3611">
        <v>3607</v>
      </c>
      <c r="R3611" t="str">
        <f>IF($C$3="Live Paste",IF($P3611="","",$P3611&amp;""),IF($AD$3="","",INDEX('Extraction History'!$A$3:$DT$9102,$Q3611,$AD$3)&amp;""))</f>
        <v/>
      </c>
    </row>
    <row r="3612" spans="16:18" x14ac:dyDescent="0.3">
      <c r="P3612" s="22"/>
      <c r="Q3612">
        <v>3608</v>
      </c>
      <c r="R3612" t="str">
        <f>IF($C$3="Live Paste",IF($P3612="","",$P3612&amp;""),IF($AD$3="","",INDEX('Extraction History'!$A$3:$DT$9102,$Q3612,$AD$3)&amp;""))</f>
        <v/>
      </c>
    </row>
    <row r="3613" spans="16:18" x14ac:dyDescent="0.3">
      <c r="P3613" s="22"/>
      <c r="Q3613">
        <v>3609</v>
      </c>
      <c r="R3613" t="str">
        <f>IF($C$3="Live Paste",IF($P3613="","",$P3613&amp;""),IF($AD$3="","",INDEX('Extraction History'!$A$3:$DT$9102,$Q3613,$AD$3)&amp;""))</f>
        <v/>
      </c>
    </row>
    <row r="3614" spans="16:18" x14ac:dyDescent="0.3">
      <c r="P3614" s="22"/>
      <c r="Q3614">
        <v>3610</v>
      </c>
      <c r="R3614" t="str">
        <f>IF($C$3="Live Paste",IF($P3614="","",$P3614&amp;""),IF($AD$3="","",INDEX('Extraction History'!$A$3:$DT$9102,$Q3614,$AD$3)&amp;""))</f>
        <v/>
      </c>
    </row>
    <row r="3615" spans="16:18" x14ac:dyDescent="0.3">
      <c r="P3615" s="22"/>
      <c r="Q3615">
        <v>3611</v>
      </c>
      <c r="R3615" t="str">
        <f>IF($C$3="Live Paste",IF($P3615="","",$P3615&amp;""),IF($AD$3="","",INDEX('Extraction History'!$A$3:$DT$9102,$Q3615,$AD$3)&amp;""))</f>
        <v/>
      </c>
    </row>
    <row r="3616" spans="16:18" x14ac:dyDescent="0.3">
      <c r="P3616" s="22"/>
      <c r="Q3616">
        <v>3612</v>
      </c>
      <c r="R3616" t="str">
        <f>IF($C$3="Live Paste",IF($P3616="","",$P3616&amp;""),IF($AD$3="","",INDEX('Extraction History'!$A$3:$DT$9102,$Q3616,$AD$3)&amp;""))</f>
        <v/>
      </c>
    </row>
    <row r="3617" spans="16:18" x14ac:dyDescent="0.3">
      <c r="P3617" s="22"/>
      <c r="Q3617">
        <v>3613</v>
      </c>
      <c r="R3617" t="str">
        <f>IF($C$3="Live Paste",IF($P3617="","",$P3617&amp;""),IF($AD$3="","",INDEX('Extraction History'!$A$3:$DT$9102,$Q3617,$AD$3)&amp;""))</f>
        <v/>
      </c>
    </row>
    <row r="3618" spans="16:18" x14ac:dyDescent="0.3">
      <c r="P3618" s="22"/>
      <c r="Q3618">
        <v>3614</v>
      </c>
      <c r="R3618" t="str">
        <f>IF($C$3="Live Paste",IF($P3618="","",$P3618&amp;""),IF($AD$3="","",INDEX('Extraction History'!$A$3:$DT$9102,$Q3618,$AD$3)&amp;""))</f>
        <v/>
      </c>
    </row>
    <row r="3619" spans="16:18" x14ac:dyDescent="0.3">
      <c r="P3619" s="22"/>
      <c r="Q3619">
        <v>3615</v>
      </c>
      <c r="R3619" t="str">
        <f>IF($C$3="Live Paste",IF($P3619="","",$P3619&amp;""),IF($AD$3="","",INDEX('Extraction History'!$A$3:$DT$9102,$Q3619,$AD$3)&amp;""))</f>
        <v/>
      </c>
    </row>
    <row r="3620" spans="16:18" x14ac:dyDescent="0.3">
      <c r="P3620" s="22"/>
      <c r="Q3620">
        <v>3616</v>
      </c>
      <c r="R3620" t="str">
        <f>IF($C$3="Live Paste",IF($P3620="","",$P3620&amp;""),IF($AD$3="","",INDEX('Extraction History'!$A$3:$DT$9102,$Q3620,$AD$3)&amp;""))</f>
        <v/>
      </c>
    </row>
    <row r="3621" spans="16:18" x14ac:dyDescent="0.3">
      <c r="P3621" s="22"/>
      <c r="Q3621">
        <v>3617</v>
      </c>
      <c r="R3621" t="str">
        <f>IF($C$3="Live Paste",IF($P3621="","",$P3621&amp;""),IF($AD$3="","",INDEX('Extraction History'!$A$3:$DT$9102,$Q3621,$AD$3)&amp;""))</f>
        <v/>
      </c>
    </row>
    <row r="3622" spans="16:18" x14ac:dyDescent="0.3">
      <c r="P3622" s="22"/>
      <c r="Q3622">
        <v>3618</v>
      </c>
      <c r="R3622" t="str">
        <f>IF($C$3="Live Paste",IF($P3622="","",$P3622&amp;""),IF($AD$3="","",INDEX('Extraction History'!$A$3:$DT$9102,$Q3622,$AD$3)&amp;""))</f>
        <v/>
      </c>
    </row>
    <row r="3623" spans="16:18" x14ac:dyDescent="0.3">
      <c r="P3623" s="22"/>
      <c r="Q3623">
        <v>3619</v>
      </c>
      <c r="R3623" t="str">
        <f>IF($C$3="Live Paste",IF($P3623="","",$P3623&amp;""),IF($AD$3="","",INDEX('Extraction History'!$A$3:$DT$9102,$Q3623,$AD$3)&amp;""))</f>
        <v/>
      </c>
    </row>
    <row r="3624" spans="16:18" x14ac:dyDescent="0.3">
      <c r="P3624" s="22"/>
      <c r="Q3624">
        <v>3620</v>
      </c>
      <c r="R3624" t="str">
        <f>IF($C$3="Live Paste",IF($P3624="","",$P3624&amp;""),IF($AD$3="","",INDEX('Extraction History'!$A$3:$DT$9102,$Q3624,$AD$3)&amp;""))</f>
        <v/>
      </c>
    </row>
    <row r="3625" spans="16:18" x14ac:dyDescent="0.3">
      <c r="P3625" s="22"/>
      <c r="Q3625">
        <v>3621</v>
      </c>
      <c r="R3625" t="str">
        <f>IF($C$3="Live Paste",IF($P3625="","",$P3625&amp;""),IF($AD$3="","",INDEX('Extraction History'!$A$3:$DT$9102,$Q3625,$AD$3)&amp;""))</f>
        <v/>
      </c>
    </row>
    <row r="3626" spans="16:18" x14ac:dyDescent="0.3">
      <c r="P3626" s="22"/>
      <c r="Q3626">
        <v>3622</v>
      </c>
      <c r="R3626" t="str">
        <f>IF($C$3="Live Paste",IF($P3626="","",$P3626&amp;""),IF($AD$3="","",INDEX('Extraction History'!$A$3:$DT$9102,$Q3626,$AD$3)&amp;""))</f>
        <v/>
      </c>
    </row>
    <row r="3627" spans="16:18" x14ac:dyDescent="0.3">
      <c r="P3627" s="22"/>
      <c r="Q3627">
        <v>3623</v>
      </c>
      <c r="R3627" t="str">
        <f>IF($C$3="Live Paste",IF($P3627="","",$P3627&amp;""),IF($AD$3="","",INDEX('Extraction History'!$A$3:$DT$9102,$Q3627,$AD$3)&amp;""))</f>
        <v/>
      </c>
    </row>
    <row r="3628" spans="16:18" x14ac:dyDescent="0.3">
      <c r="P3628" s="22"/>
      <c r="Q3628">
        <v>3624</v>
      </c>
      <c r="R3628" t="str">
        <f>IF($C$3="Live Paste",IF($P3628="","",$P3628&amp;""),IF($AD$3="","",INDEX('Extraction History'!$A$3:$DT$9102,$Q3628,$AD$3)&amp;""))</f>
        <v/>
      </c>
    </row>
    <row r="3629" spans="16:18" x14ac:dyDescent="0.3">
      <c r="P3629" s="22"/>
      <c r="Q3629">
        <v>3625</v>
      </c>
      <c r="R3629" t="str">
        <f>IF($C$3="Live Paste",IF($P3629="","",$P3629&amp;""),IF($AD$3="","",INDEX('Extraction History'!$A$3:$DT$9102,$Q3629,$AD$3)&amp;""))</f>
        <v/>
      </c>
    </row>
    <row r="3630" spans="16:18" x14ac:dyDescent="0.3">
      <c r="P3630" s="22"/>
      <c r="Q3630">
        <v>3626</v>
      </c>
      <c r="R3630" t="str">
        <f>IF($C$3="Live Paste",IF($P3630="","",$P3630&amp;""),IF($AD$3="","",INDEX('Extraction History'!$A$3:$DT$9102,$Q3630,$AD$3)&amp;""))</f>
        <v/>
      </c>
    </row>
    <row r="3631" spans="16:18" x14ac:dyDescent="0.3">
      <c r="P3631" s="22"/>
      <c r="Q3631">
        <v>3627</v>
      </c>
      <c r="R3631" t="str">
        <f>IF($C$3="Live Paste",IF($P3631="","",$P3631&amp;""),IF($AD$3="","",INDEX('Extraction History'!$A$3:$DT$9102,$Q3631,$AD$3)&amp;""))</f>
        <v/>
      </c>
    </row>
    <row r="3632" spans="16:18" x14ac:dyDescent="0.3">
      <c r="P3632" s="22"/>
      <c r="Q3632">
        <v>3628</v>
      </c>
      <c r="R3632" t="str">
        <f>IF($C$3="Live Paste",IF($P3632="","",$P3632&amp;""),IF($AD$3="","",INDEX('Extraction History'!$A$3:$DT$9102,$Q3632,$AD$3)&amp;""))</f>
        <v/>
      </c>
    </row>
    <row r="3633" spans="16:18" x14ac:dyDescent="0.3">
      <c r="P3633" s="22"/>
      <c r="Q3633">
        <v>3629</v>
      </c>
      <c r="R3633" t="str">
        <f>IF($C$3="Live Paste",IF($P3633="","",$P3633&amp;""),IF($AD$3="","",INDEX('Extraction History'!$A$3:$DT$9102,$Q3633,$AD$3)&amp;""))</f>
        <v/>
      </c>
    </row>
    <row r="3634" spans="16:18" x14ac:dyDescent="0.3">
      <c r="P3634" s="22"/>
      <c r="Q3634">
        <v>3630</v>
      </c>
      <c r="R3634" t="str">
        <f>IF($C$3="Live Paste",IF($P3634="","",$P3634&amp;""),IF($AD$3="","",INDEX('Extraction History'!$A$3:$DT$9102,$Q3634,$AD$3)&amp;""))</f>
        <v/>
      </c>
    </row>
    <row r="3635" spans="16:18" x14ac:dyDescent="0.3">
      <c r="P3635" s="22"/>
      <c r="Q3635">
        <v>3631</v>
      </c>
      <c r="R3635" t="str">
        <f>IF($C$3="Live Paste",IF($P3635="","",$P3635&amp;""),IF($AD$3="","",INDEX('Extraction History'!$A$3:$DT$9102,$Q3635,$AD$3)&amp;""))</f>
        <v/>
      </c>
    </row>
    <row r="3636" spans="16:18" x14ac:dyDescent="0.3">
      <c r="P3636" s="22"/>
      <c r="Q3636">
        <v>3632</v>
      </c>
      <c r="R3636" t="str">
        <f>IF($C$3="Live Paste",IF($P3636="","",$P3636&amp;""),IF($AD$3="","",INDEX('Extraction History'!$A$3:$DT$9102,$Q3636,$AD$3)&amp;""))</f>
        <v/>
      </c>
    </row>
    <row r="3637" spans="16:18" x14ac:dyDescent="0.3">
      <c r="P3637" s="22"/>
      <c r="Q3637">
        <v>3633</v>
      </c>
      <c r="R3637" t="str">
        <f>IF($C$3="Live Paste",IF($P3637="","",$P3637&amp;""),IF($AD$3="","",INDEX('Extraction History'!$A$3:$DT$9102,$Q3637,$AD$3)&amp;""))</f>
        <v/>
      </c>
    </row>
    <row r="3638" spans="16:18" x14ac:dyDescent="0.3">
      <c r="P3638" s="22"/>
      <c r="Q3638">
        <v>3634</v>
      </c>
      <c r="R3638" t="str">
        <f>IF($C$3="Live Paste",IF($P3638="","",$P3638&amp;""),IF($AD$3="","",INDEX('Extraction History'!$A$3:$DT$9102,$Q3638,$AD$3)&amp;""))</f>
        <v/>
      </c>
    </row>
    <row r="3639" spans="16:18" x14ac:dyDescent="0.3">
      <c r="P3639" s="22"/>
      <c r="Q3639">
        <v>3635</v>
      </c>
      <c r="R3639" t="str">
        <f>IF($C$3="Live Paste",IF($P3639="","",$P3639&amp;""),IF($AD$3="","",INDEX('Extraction History'!$A$3:$DT$9102,$Q3639,$AD$3)&amp;""))</f>
        <v/>
      </c>
    </row>
    <row r="3640" spans="16:18" x14ac:dyDescent="0.3">
      <c r="P3640" s="22"/>
      <c r="Q3640">
        <v>3636</v>
      </c>
      <c r="R3640" t="str">
        <f>IF($C$3="Live Paste",IF($P3640="","",$P3640&amp;""),IF($AD$3="","",INDEX('Extraction History'!$A$3:$DT$9102,$Q3640,$AD$3)&amp;""))</f>
        <v/>
      </c>
    </row>
    <row r="3641" spans="16:18" x14ac:dyDescent="0.3">
      <c r="P3641" s="22"/>
      <c r="Q3641">
        <v>3637</v>
      </c>
      <c r="R3641" t="str">
        <f>IF($C$3="Live Paste",IF($P3641="","",$P3641&amp;""),IF($AD$3="","",INDEX('Extraction History'!$A$3:$DT$9102,$Q3641,$AD$3)&amp;""))</f>
        <v/>
      </c>
    </row>
    <row r="3642" spans="16:18" x14ac:dyDescent="0.3">
      <c r="P3642" s="22"/>
      <c r="Q3642">
        <v>3638</v>
      </c>
      <c r="R3642" t="str">
        <f>IF($C$3="Live Paste",IF($P3642="","",$P3642&amp;""),IF($AD$3="","",INDEX('Extraction History'!$A$3:$DT$9102,$Q3642,$AD$3)&amp;""))</f>
        <v/>
      </c>
    </row>
    <row r="3643" spans="16:18" x14ac:dyDescent="0.3">
      <c r="P3643" s="22"/>
      <c r="Q3643">
        <v>3639</v>
      </c>
      <c r="R3643" t="str">
        <f>IF($C$3="Live Paste",IF($P3643="","",$P3643&amp;""),IF($AD$3="","",INDEX('Extraction History'!$A$3:$DT$9102,$Q3643,$AD$3)&amp;""))</f>
        <v/>
      </c>
    </row>
    <row r="3644" spans="16:18" x14ac:dyDescent="0.3">
      <c r="P3644" s="22"/>
      <c r="Q3644">
        <v>3640</v>
      </c>
      <c r="R3644" t="str">
        <f>IF($C$3="Live Paste",IF($P3644="","",$P3644&amp;""),IF($AD$3="","",INDEX('Extraction History'!$A$3:$DT$9102,$Q3644,$AD$3)&amp;""))</f>
        <v/>
      </c>
    </row>
    <row r="3645" spans="16:18" x14ac:dyDescent="0.3">
      <c r="P3645" s="22"/>
      <c r="Q3645">
        <v>3641</v>
      </c>
      <c r="R3645" t="str">
        <f>IF($C$3="Live Paste",IF($P3645="","",$P3645&amp;""),IF($AD$3="","",INDEX('Extraction History'!$A$3:$DT$9102,$Q3645,$AD$3)&amp;""))</f>
        <v/>
      </c>
    </row>
    <row r="3646" spans="16:18" x14ac:dyDescent="0.3">
      <c r="P3646" s="22"/>
      <c r="Q3646">
        <v>3642</v>
      </c>
      <c r="R3646" t="str">
        <f>IF($C$3="Live Paste",IF($P3646="","",$P3646&amp;""),IF($AD$3="","",INDEX('Extraction History'!$A$3:$DT$9102,$Q3646,$AD$3)&amp;""))</f>
        <v/>
      </c>
    </row>
    <row r="3647" spans="16:18" x14ac:dyDescent="0.3">
      <c r="P3647" s="22"/>
      <c r="Q3647">
        <v>3643</v>
      </c>
      <c r="R3647" t="str">
        <f>IF($C$3="Live Paste",IF($P3647="","",$P3647&amp;""),IF($AD$3="","",INDEX('Extraction History'!$A$3:$DT$9102,$Q3647,$AD$3)&amp;""))</f>
        <v/>
      </c>
    </row>
    <row r="3648" spans="16:18" x14ac:dyDescent="0.3">
      <c r="P3648" s="22"/>
      <c r="Q3648">
        <v>3644</v>
      </c>
      <c r="R3648" t="str">
        <f>IF($C$3="Live Paste",IF($P3648="","",$P3648&amp;""),IF($AD$3="","",INDEX('Extraction History'!$A$3:$DT$9102,$Q3648,$AD$3)&amp;""))</f>
        <v/>
      </c>
    </row>
    <row r="3649" spans="16:18" x14ac:dyDescent="0.3">
      <c r="P3649" s="22"/>
      <c r="Q3649">
        <v>3645</v>
      </c>
      <c r="R3649" t="str">
        <f>IF($C$3="Live Paste",IF($P3649="","",$P3649&amp;""),IF($AD$3="","",INDEX('Extraction History'!$A$3:$DT$9102,$Q3649,$AD$3)&amp;""))</f>
        <v/>
      </c>
    </row>
    <row r="3650" spans="16:18" x14ac:dyDescent="0.3">
      <c r="P3650" s="22"/>
      <c r="Q3650">
        <v>3646</v>
      </c>
      <c r="R3650" t="str">
        <f>IF($C$3="Live Paste",IF($P3650="","",$P3650&amp;""),IF($AD$3="","",INDEX('Extraction History'!$A$3:$DT$9102,$Q3650,$AD$3)&amp;""))</f>
        <v/>
      </c>
    </row>
    <row r="3651" spans="16:18" x14ac:dyDescent="0.3">
      <c r="P3651" s="22"/>
      <c r="Q3651">
        <v>3647</v>
      </c>
      <c r="R3651" t="str">
        <f>IF($C$3="Live Paste",IF($P3651="","",$P3651&amp;""),IF($AD$3="","",INDEX('Extraction History'!$A$3:$DT$9102,$Q3651,$AD$3)&amp;""))</f>
        <v/>
      </c>
    </row>
    <row r="3652" spans="16:18" x14ac:dyDescent="0.3">
      <c r="P3652" s="22"/>
      <c r="Q3652">
        <v>3648</v>
      </c>
      <c r="R3652" t="str">
        <f>IF($C$3="Live Paste",IF($P3652="","",$P3652&amp;""),IF($AD$3="","",INDEX('Extraction History'!$A$3:$DT$9102,$Q3652,$AD$3)&amp;""))</f>
        <v/>
      </c>
    </row>
    <row r="3653" spans="16:18" x14ac:dyDescent="0.3">
      <c r="P3653" s="22"/>
      <c r="Q3653">
        <v>3649</v>
      </c>
      <c r="R3653" t="str">
        <f>IF($C$3="Live Paste",IF($P3653="","",$P3653&amp;""),IF($AD$3="","",INDEX('Extraction History'!$A$3:$DT$9102,$Q3653,$AD$3)&amp;""))</f>
        <v/>
      </c>
    </row>
    <row r="3654" spans="16:18" x14ac:dyDescent="0.3">
      <c r="P3654" s="22"/>
      <c r="Q3654">
        <v>3650</v>
      </c>
      <c r="R3654" t="str">
        <f>IF($C$3="Live Paste",IF($P3654="","",$P3654&amp;""),IF($AD$3="","",INDEX('Extraction History'!$A$3:$DT$9102,$Q3654,$AD$3)&amp;""))</f>
        <v/>
      </c>
    </row>
    <row r="3655" spans="16:18" x14ac:dyDescent="0.3">
      <c r="P3655" s="22"/>
      <c r="Q3655">
        <v>3651</v>
      </c>
      <c r="R3655" t="str">
        <f>IF($C$3="Live Paste",IF($P3655="","",$P3655&amp;""),IF($AD$3="","",INDEX('Extraction History'!$A$3:$DT$9102,$Q3655,$AD$3)&amp;""))</f>
        <v/>
      </c>
    </row>
    <row r="3656" spans="16:18" x14ac:dyDescent="0.3">
      <c r="P3656" s="22"/>
      <c r="Q3656">
        <v>3652</v>
      </c>
      <c r="R3656" t="str">
        <f>IF($C$3="Live Paste",IF($P3656="","",$P3656&amp;""),IF($AD$3="","",INDEX('Extraction History'!$A$3:$DT$9102,$Q3656,$AD$3)&amp;""))</f>
        <v/>
      </c>
    </row>
    <row r="3657" spans="16:18" x14ac:dyDescent="0.3">
      <c r="P3657" s="22"/>
      <c r="Q3657">
        <v>3653</v>
      </c>
      <c r="R3657" t="str">
        <f>IF($C$3="Live Paste",IF($P3657="","",$P3657&amp;""),IF($AD$3="","",INDEX('Extraction History'!$A$3:$DT$9102,$Q3657,$AD$3)&amp;""))</f>
        <v/>
      </c>
    </row>
    <row r="3658" spans="16:18" x14ac:dyDescent="0.3">
      <c r="P3658" s="22"/>
      <c r="Q3658">
        <v>3654</v>
      </c>
      <c r="R3658" t="str">
        <f>IF($C$3="Live Paste",IF($P3658="","",$P3658&amp;""),IF($AD$3="","",INDEX('Extraction History'!$A$3:$DT$9102,$Q3658,$AD$3)&amp;""))</f>
        <v/>
      </c>
    </row>
    <row r="3659" spans="16:18" x14ac:dyDescent="0.3">
      <c r="P3659" s="22"/>
      <c r="Q3659">
        <v>3655</v>
      </c>
      <c r="R3659" t="str">
        <f>IF($C$3="Live Paste",IF($P3659="","",$P3659&amp;""),IF($AD$3="","",INDEX('Extraction History'!$A$3:$DT$9102,$Q3659,$AD$3)&amp;""))</f>
        <v/>
      </c>
    </row>
    <row r="3660" spans="16:18" x14ac:dyDescent="0.3">
      <c r="P3660" s="22"/>
      <c r="Q3660">
        <v>3656</v>
      </c>
      <c r="R3660" t="str">
        <f>IF($C$3="Live Paste",IF($P3660="","",$P3660&amp;""),IF($AD$3="","",INDEX('Extraction History'!$A$3:$DT$9102,$Q3660,$AD$3)&amp;""))</f>
        <v/>
      </c>
    </row>
    <row r="3661" spans="16:18" x14ac:dyDescent="0.3">
      <c r="P3661" s="22"/>
      <c r="Q3661">
        <v>3657</v>
      </c>
      <c r="R3661" t="str">
        <f>IF($C$3="Live Paste",IF($P3661="","",$P3661&amp;""),IF($AD$3="","",INDEX('Extraction History'!$A$3:$DT$9102,$Q3661,$AD$3)&amp;""))</f>
        <v/>
      </c>
    </row>
    <row r="3662" spans="16:18" x14ac:dyDescent="0.3">
      <c r="P3662" s="22"/>
      <c r="Q3662">
        <v>3658</v>
      </c>
      <c r="R3662" t="str">
        <f>IF($C$3="Live Paste",IF($P3662="","",$P3662&amp;""),IF($AD$3="","",INDEX('Extraction History'!$A$3:$DT$9102,$Q3662,$AD$3)&amp;""))</f>
        <v/>
      </c>
    </row>
    <row r="3663" spans="16:18" x14ac:dyDescent="0.3">
      <c r="P3663" s="22"/>
      <c r="Q3663">
        <v>3659</v>
      </c>
      <c r="R3663" t="str">
        <f>IF($C$3="Live Paste",IF($P3663="","",$P3663&amp;""),IF($AD$3="","",INDEX('Extraction History'!$A$3:$DT$9102,$Q3663,$AD$3)&amp;""))</f>
        <v/>
      </c>
    </row>
    <row r="3664" spans="16:18" x14ac:dyDescent="0.3">
      <c r="P3664" s="22"/>
      <c r="Q3664">
        <v>3660</v>
      </c>
      <c r="R3664" t="str">
        <f>IF($C$3="Live Paste",IF($P3664="","",$P3664&amp;""),IF($AD$3="","",INDEX('Extraction History'!$A$3:$DT$9102,$Q3664,$AD$3)&amp;""))</f>
        <v/>
      </c>
    </row>
    <row r="3665" spans="16:18" x14ac:dyDescent="0.3">
      <c r="P3665" s="22"/>
      <c r="Q3665">
        <v>3661</v>
      </c>
      <c r="R3665" t="str">
        <f>IF($C$3="Live Paste",IF($P3665="","",$P3665&amp;""),IF($AD$3="","",INDEX('Extraction History'!$A$3:$DT$9102,$Q3665,$AD$3)&amp;""))</f>
        <v/>
      </c>
    </row>
    <row r="3666" spans="16:18" x14ac:dyDescent="0.3">
      <c r="P3666" s="22"/>
      <c r="Q3666">
        <v>3662</v>
      </c>
      <c r="R3666" t="str">
        <f>IF($C$3="Live Paste",IF($P3666="","",$P3666&amp;""),IF($AD$3="","",INDEX('Extraction History'!$A$3:$DT$9102,$Q3666,$AD$3)&amp;""))</f>
        <v/>
      </c>
    </row>
    <row r="3667" spans="16:18" x14ac:dyDescent="0.3">
      <c r="P3667" s="22"/>
      <c r="Q3667">
        <v>3663</v>
      </c>
      <c r="R3667" t="str">
        <f>IF($C$3="Live Paste",IF($P3667="","",$P3667&amp;""),IF($AD$3="","",INDEX('Extraction History'!$A$3:$DT$9102,$Q3667,$AD$3)&amp;""))</f>
        <v/>
      </c>
    </row>
    <row r="3668" spans="16:18" x14ac:dyDescent="0.3">
      <c r="P3668" s="22"/>
      <c r="Q3668">
        <v>3664</v>
      </c>
      <c r="R3668" t="str">
        <f>IF($C$3="Live Paste",IF($P3668="","",$P3668&amp;""),IF($AD$3="","",INDEX('Extraction History'!$A$3:$DT$9102,$Q3668,$AD$3)&amp;""))</f>
        <v/>
      </c>
    </row>
    <row r="3669" spans="16:18" x14ac:dyDescent="0.3">
      <c r="P3669" s="22"/>
      <c r="Q3669">
        <v>3665</v>
      </c>
      <c r="R3669" t="str">
        <f>IF($C$3="Live Paste",IF($P3669="","",$P3669&amp;""),IF($AD$3="","",INDEX('Extraction History'!$A$3:$DT$9102,$Q3669,$AD$3)&amp;""))</f>
        <v/>
      </c>
    </row>
    <row r="3670" spans="16:18" x14ac:dyDescent="0.3">
      <c r="P3670" s="22"/>
      <c r="Q3670">
        <v>3666</v>
      </c>
      <c r="R3670" t="str">
        <f>IF($C$3="Live Paste",IF($P3670="","",$P3670&amp;""),IF($AD$3="","",INDEX('Extraction History'!$A$3:$DT$9102,$Q3670,$AD$3)&amp;""))</f>
        <v/>
      </c>
    </row>
    <row r="3671" spans="16:18" x14ac:dyDescent="0.3">
      <c r="P3671" s="22"/>
      <c r="Q3671">
        <v>3667</v>
      </c>
      <c r="R3671" t="str">
        <f>IF($C$3="Live Paste",IF($P3671="","",$P3671&amp;""),IF($AD$3="","",INDEX('Extraction History'!$A$3:$DT$9102,$Q3671,$AD$3)&amp;""))</f>
        <v/>
      </c>
    </row>
    <row r="3672" spans="16:18" x14ac:dyDescent="0.3">
      <c r="P3672" s="22"/>
      <c r="Q3672">
        <v>3668</v>
      </c>
      <c r="R3672" t="str">
        <f>IF($C$3="Live Paste",IF($P3672="","",$P3672&amp;""),IF($AD$3="","",INDEX('Extraction History'!$A$3:$DT$9102,$Q3672,$AD$3)&amp;""))</f>
        <v/>
      </c>
    </row>
    <row r="3673" spans="16:18" x14ac:dyDescent="0.3">
      <c r="P3673" s="22"/>
      <c r="Q3673">
        <v>3669</v>
      </c>
      <c r="R3673" t="str">
        <f>IF($C$3="Live Paste",IF($P3673="","",$P3673&amp;""),IF($AD$3="","",INDEX('Extraction History'!$A$3:$DT$9102,$Q3673,$AD$3)&amp;""))</f>
        <v/>
      </c>
    </row>
    <row r="3674" spans="16:18" x14ac:dyDescent="0.3">
      <c r="P3674" s="22"/>
      <c r="Q3674">
        <v>3670</v>
      </c>
      <c r="R3674" t="str">
        <f>IF($C$3="Live Paste",IF($P3674="","",$P3674&amp;""),IF($AD$3="","",INDEX('Extraction History'!$A$3:$DT$9102,$Q3674,$AD$3)&amp;""))</f>
        <v/>
      </c>
    </row>
    <row r="3675" spans="16:18" x14ac:dyDescent="0.3">
      <c r="P3675" s="22"/>
      <c r="Q3675">
        <v>3671</v>
      </c>
      <c r="R3675" t="str">
        <f>IF($C$3="Live Paste",IF($P3675="","",$P3675&amp;""),IF($AD$3="","",INDEX('Extraction History'!$A$3:$DT$9102,$Q3675,$AD$3)&amp;""))</f>
        <v/>
      </c>
    </row>
    <row r="3676" spans="16:18" x14ac:dyDescent="0.3">
      <c r="P3676" s="22"/>
      <c r="Q3676">
        <v>3672</v>
      </c>
      <c r="R3676" t="str">
        <f>IF($C$3="Live Paste",IF($P3676="","",$P3676&amp;""),IF($AD$3="","",INDEX('Extraction History'!$A$3:$DT$9102,$Q3676,$AD$3)&amp;""))</f>
        <v/>
      </c>
    </row>
    <row r="3677" spans="16:18" x14ac:dyDescent="0.3">
      <c r="P3677" s="22"/>
      <c r="Q3677">
        <v>3673</v>
      </c>
      <c r="R3677" t="str">
        <f>IF($C$3="Live Paste",IF($P3677="","",$P3677&amp;""),IF($AD$3="","",INDEX('Extraction History'!$A$3:$DT$9102,$Q3677,$AD$3)&amp;""))</f>
        <v/>
      </c>
    </row>
    <row r="3678" spans="16:18" x14ac:dyDescent="0.3">
      <c r="P3678" s="22"/>
      <c r="Q3678">
        <v>3674</v>
      </c>
      <c r="R3678" t="str">
        <f>IF($C$3="Live Paste",IF($P3678="","",$P3678&amp;""),IF($AD$3="","",INDEX('Extraction History'!$A$3:$DT$9102,$Q3678,$AD$3)&amp;""))</f>
        <v/>
      </c>
    </row>
    <row r="3679" spans="16:18" x14ac:dyDescent="0.3">
      <c r="P3679" s="22"/>
      <c r="Q3679">
        <v>3675</v>
      </c>
      <c r="R3679" t="str">
        <f>IF($C$3="Live Paste",IF($P3679="","",$P3679&amp;""),IF($AD$3="","",INDEX('Extraction History'!$A$3:$DT$9102,$Q3679,$AD$3)&amp;""))</f>
        <v/>
      </c>
    </row>
    <row r="3680" spans="16:18" x14ac:dyDescent="0.3">
      <c r="P3680" s="22"/>
      <c r="Q3680">
        <v>3676</v>
      </c>
      <c r="R3680" t="str">
        <f>IF($C$3="Live Paste",IF($P3680="","",$P3680&amp;""),IF($AD$3="","",INDEX('Extraction History'!$A$3:$DT$9102,$Q3680,$AD$3)&amp;""))</f>
        <v/>
      </c>
    </row>
    <row r="3681" spans="16:18" x14ac:dyDescent="0.3">
      <c r="P3681" s="22"/>
      <c r="Q3681">
        <v>3677</v>
      </c>
      <c r="R3681" t="str">
        <f>IF($C$3="Live Paste",IF($P3681="","",$P3681&amp;""),IF($AD$3="","",INDEX('Extraction History'!$A$3:$DT$9102,$Q3681,$AD$3)&amp;""))</f>
        <v/>
      </c>
    </row>
    <row r="3682" spans="16:18" x14ac:dyDescent="0.3">
      <c r="P3682" s="22"/>
      <c r="Q3682">
        <v>3678</v>
      </c>
      <c r="R3682" t="str">
        <f>IF($C$3="Live Paste",IF($P3682="","",$P3682&amp;""),IF($AD$3="","",INDEX('Extraction History'!$A$3:$DT$9102,$Q3682,$AD$3)&amp;""))</f>
        <v/>
      </c>
    </row>
    <row r="3683" spans="16:18" x14ac:dyDescent="0.3">
      <c r="P3683" s="22"/>
      <c r="Q3683">
        <v>3679</v>
      </c>
      <c r="R3683" t="str">
        <f>IF($C$3="Live Paste",IF($P3683="","",$P3683&amp;""),IF($AD$3="","",INDEX('Extraction History'!$A$3:$DT$9102,$Q3683,$AD$3)&amp;""))</f>
        <v/>
      </c>
    </row>
    <row r="3684" spans="16:18" x14ac:dyDescent="0.3">
      <c r="P3684" s="22"/>
      <c r="Q3684">
        <v>3680</v>
      </c>
      <c r="R3684" t="str">
        <f>IF($C$3="Live Paste",IF($P3684="","",$P3684&amp;""),IF($AD$3="","",INDEX('Extraction History'!$A$3:$DT$9102,$Q3684,$AD$3)&amp;""))</f>
        <v/>
      </c>
    </row>
    <row r="3685" spans="16:18" x14ac:dyDescent="0.3">
      <c r="P3685" s="22"/>
      <c r="Q3685">
        <v>3681</v>
      </c>
      <c r="R3685" t="str">
        <f>IF($C$3="Live Paste",IF($P3685="","",$P3685&amp;""),IF($AD$3="","",INDEX('Extraction History'!$A$3:$DT$9102,$Q3685,$AD$3)&amp;""))</f>
        <v/>
      </c>
    </row>
    <row r="3686" spans="16:18" x14ac:dyDescent="0.3">
      <c r="P3686" s="22"/>
      <c r="Q3686">
        <v>3682</v>
      </c>
      <c r="R3686" t="str">
        <f>IF($C$3="Live Paste",IF($P3686="","",$P3686&amp;""),IF($AD$3="","",INDEX('Extraction History'!$A$3:$DT$9102,$Q3686,$AD$3)&amp;""))</f>
        <v/>
      </c>
    </row>
    <row r="3687" spans="16:18" x14ac:dyDescent="0.3">
      <c r="P3687" s="22"/>
      <c r="Q3687">
        <v>3683</v>
      </c>
      <c r="R3687" t="str">
        <f>IF($C$3="Live Paste",IF($P3687="","",$P3687&amp;""),IF($AD$3="","",INDEX('Extraction History'!$A$3:$DT$9102,$Q3687,$AD$3)&amp;""))</f>
        <v/>
      </c>
    </row>
    <row r="3688" spans="16:18" x14ac:dyDescent="0.3">
      <c r="P3688" s="22"/>
      <c r="Q3688">
        <v>3684</v>
      </c>
      <c r="R3688" t="str">
        <f>IF($C$3="Live Paste",IF($P3688="","",$P3688&amp;""),IF($AD$3="","",INDEX('Extraction History'!$A$3:$DT$9102,$Q3688,$AD$3)&amp;""))</f>
        <v/>
      </c>
    </row>
    <row r="3689" spans="16:18" x14ac:dyDescent="0.3">
      <c r="P3689" s="22"/>
      <c r="Q3689">
        <v>3685</v>
      </c>
      <c r="R3689" t="str">
        <f>IF($C$3="Live Paste",IF($P3689="","",$P3689&amp;""),IF($AD$3="","",INDEX('Extraction History'!$A$3:$DT$9102,$Q3689,$AD$3)&amp;""))</f>
        <v/>
      </c>
    </row>
    <row r="3690" spans="16:18" x14ac:dyDescent="0.3">
      <c r="P3690" s="22"/>
      <c r="Q3690">
        <v>3686</v>
      </c>
      <c r="R3690" t="str">
        <f>IF($C$3="Live Paste",IF($P3690="","",$P3690&amp;""),IF($AD$3="","",INDEX('Extraction History'!$A$3:$DT$9102,$Q3690,$AD$3)&amp;""))</f>
        <v/>
      </c>
    </row>
    <row r="3691" spans="16:18" x14ac:dyDescent="0.3">
      <c r="P3691" s="22"/>
      <c r="Q3691">
        <v>3687</v>
      </c>
      <c r="R3691" t="str">
        <f>IF($C$3="Live Paste",IF($P3691="","",$P3691&amp;""),IF($AD$3="","",INDEX('Extraction History'!$A$3:$DT$9102,$Q3691,$AD$3)&amp;""))</f>
        <v/>
      </c>
    </row>
    <row r="3692" spans="16:18" x14ac:dyDescent="0.3">
      <c r="P3692" s="22"/>
      <c r="Q3692">
        <v>3688</v>
      </c>
      <c r="R3692" t="str">
        <f>IF($C$3="Live Paste",IF($P3692="","",$P3692&amp;""),IF($AD$3="","",INDEX('Extraction History'!$A$3:$DT$9102,$Q3692,$AD$3)&amp;""))</f>
        <v/>
      </c>
    </row>
    <row r="3693" spans="16:18" x14ac:dyDescent="0.3">
      <c r="P3693" s="22"/>
      <c r="Q3693">
        <v>3689</v>
      </c>
      <c r="R3693" t="str">
        <f>IF($C$3="Live Paste",IF($P3693="","",$P3693&amp;""),IF($AD$3="","",INDEX('Extraction History'!$A$3:$DT$9102,$Q3693,$AD$3)&amp;""))</f>
        <v/>
      </c>
    </row>
    <row r="3694" spans="16:18" x14ac:dyDescent="0.3">
      <c r="P3694" s="22"/>
      <c r="Q3694">
        <v>3690</v>
      </c>
      <c r="R3694" t="str">
        <f>IF($C$3="Live Paste",IF($P3694="","",$P3694&amp;""),IF($AD$3="","",INDEX('Extraction History'!$A$3:$DT$9102,$Q3694,$AD$3)&amp;""))</f>
        <v/>
      </c>
    </row>
    <row r="3695" spans="16:18" x14ac:dyDescent="0.3">
      <c r="P3695" s="22"/>
      <c r="Q3695">
        <v>3691</v>
      </c>
      <c r="R3695" t="str">
        <f>IF($C$3="Live Paste",IF($P3695="","",$P3695&amp;""),IF($AD$3="","",INDEX('Extraction History'!$A$3:$DT$9102,$Q3695,$AD$3)&amp;""))</f>
        <v/>
      </c>
    </row>
    <row r="3696" spans="16:18" x14ac:dyDescent="0.3">
      <c r="P3696" s="22"/>
      <c r="Q3696">
        <v>3692</v>
      </c>
      <c r="R3696" t="str">
        <f>IF($C$3="Live Paste",IF($P3696="","",$P3696&amp;""),IF($AD$3="","",INDEX('Extraction History'!$A$3:$DT$9102,$Q3696,$AD$3)&amp;""))</f>
        <v/>
      </c>
    </row>
    <row r="3697" spans="16:18" x14ac:dyDescent="0.3">
      <c r="P3697" s="22"/>
      <c r="Q3697">
        <v>3693</v>
      </c>
      <c r="R3697" t="str">
        <f>IF($C$3="Live Paste",IF($P3697="","",$P3697&amp;""),IF($AD$3="","",INDEX('Extraction History'!$A$3:$DT$9102,$Q3697,$AD$3)&amp;""))</f>
        <v/>
      </c>
    </row>
    <row r="3698" spans="16:18" x14ac:dyDescent="0.3">
      <c r="P3698" s="22"/>
      <c r="Q3698">
        <v>3694</v>
      </c>
      <c r="R3698" t="str">
        <f>IF($C$3="Live Paste",IF($P3698="","",$P3698&amp;""),IF($AD$3="","",INDEX('Extraction History'!$A$3:$DT$9102,$Q3698,$AD$3)&amp;""))</f>
        <v/>
      </c>
    </row>
    <row r="3699" spans="16:18" x14ac:dyDescent="0.3">
      <c r="P3699" s="22"/>
      <c r="Q3699">
        <v>3695</v>
      </c>
      <c r="R3699" t="str">
        <f>IF($C$3="Live Paste",IF($P3699="","",$P3699&amp;""),IF($AD$3="","",INDEX('Extraction History'!$A$3:$DT$9102,$Q3699,$AD$3)&amp;""))</f>
        <v/>
      </c>
    </row>
    <row r="3700" spans="16:18" x14ac:dyDescent="0.3">
      <c r="P3700" s="22"/>
      <c r="Q3700">
        <v>3696</v>
      </c>
      <c r="R3700" t="str">
        <f>IF($C$3="Live Paste",IF($P3700="","",$P3700&amp;""),IF($AD$3="","",INDEX('Extraction History'!$A$3:$DT$9102,$Q3700,$AD$3)&amp;""))</f>
        <v/>
      </c>
    </row>
    <row r="3701" spans="16:18" x14ac:dyDescent="0.3">
      <c r="P3701" s="22"/>
      <c r="Q3701">
        <v>3697</v>
      </c>
      <c r="R3701" t="str">
        <f>IF($C$3="Live Paste",IF($P3701="","",$P3701&amp;""),IF($AD$3="","",INDEX('Extraction History'!$A$3:$DT$9102,$Q3701,$AD$3)&amp;""))</f>
        <v/>
      </c>
    </row>
    <row r="3702" spans="16:18" x14ac:dyDescent="0.3">
      <c r="P3702" s="22"/>
      <c r="Q3702">
        <v>3698</v>
      </c>
      <c r="R3702" t="str">
        <f>IF($C$3="Live Paste",IF($P3702="","",$P3702&amp;""),IF($AD$3="","",INDEX('Extraction History'!$A$3:$DT$9102,$Q3702,$AD$3)&amp;""))</f>
        <v/>
      </c>
    </row>
    <row r="3703" spans="16:18" x14ac:dyDescent="0.3">
      <c r="P3703" s="22"/>
      <c r="Q3703">
        <v>3699</v>
      </c>
      <c r="R3703" t="str">
        <f>IF($C$3="Live Paste",IF($P3703="","",$P3703&amp;""),IF($AD$3="","",INDEX('Extraction History'!$A$3:$DT$9102,$Q3703,$AD$3)&amp;""))</f>
        <v/>
      </c>
    </row>
    <row r="3704" spans="16:18" x14ac:dyDescent="0.3">
      <c r="P3704" s="22"/>
      <c r="Q3704">
        <v>3700</v>
      </c>
      <c r="R3704" t="str">
        <f>IF($C$3="Live Paste",IF($P3704="","",$P3704&amp;""),IF($AD$3="","",INDEX('Extraction History'!$A$3:$DT$9102,$Q3704,$AD$3)&amp;""))</f>
        <v/>
      </c>
    </row>
    <row r="3705" spans="16:18" x14ac:dyDescent="0.3">
      <c r="P3705" s="22"/>
      <c r="Q3705">
        <v>3701</v>
      </c>
      <c r="R3705" t="str">
        <f>IF($C$3="Live Paste",IF($P3705="","",$P3705&amp;""),IF($AD$3="","",INDEX('Extraction History'!$A$3:$DT$9102,$Q3705,$AD$3)&amp;""))</f>
        <v/>
      </c>
    </row>
    <row r="3706" spans="16:18" x14ac:dyDescent="0.3">
      <c r="P3706" s="22"/>
      <c r="Q3706">
        <v>3702</v>
      </c>
      <c r="R3706" t="str">
        <f>IF($C$3="Live Paste",IF($P3706="","",$P3706&amp;""),IF($AD$3="","",INDEX('Extraction History'!$A$3:$DT$9102,$Q3706,$AD$3)&amp;""))</f>
        <v/>
      </c>
    </row>
    <row r="3707" spans="16:18" x14ac:dyDescent="0.3">
      <c r="P3707" s="22"/>
      <c r="Q3707">
        <v>3703</v>
      </c>
      <c r="R3707" t="str">
        <f>IF($C$3="Live Paste",IF($P3707="","",$P3707&amp;""),IF($AD$3="","",INDEX('Extraction History'!$A$3:$DT$9102,$Q3707,$AD$3)&amp;""))</f>
        <v/>
      </c>
    </row>
    <row r="3708" spans="16:18" x14ac:dyDescent="0.3">
      <c r="P3708" s="22"/>
      <c r="Q3708">
        <v>3704</v>
      </c>
      <c r="R3708" t="str">
        <f>IF($C$3="Live Paste",IF($P3708="","",$P3708&amp;""),IF($AD$3="","",INDEX('Extraction History'!$A$3:$DT$9102,$Q3708,$AD$3)&amp;""))</f>
        <v/>
      </c>
    </row>
    <row r="3709" spans="16:18" x14ac:dyDescent="0.3">
      <c r="P3709" s="22"/>
      <c r="Q3709">
        <v>3705</v>
      </c>
      <c r="R3709" t="str">
        <f>IF($C$3="Live Paste",IF($P3709="","",$P3709&amp;""),IF($AD$3="","",INDEX('Extraction History'!$A$3:$DT$9102,$Q3709,$AD$3)&amp;""))</f>
        <v/>
      </c>
    </row>
    <row r="3710" spans="16:18" x14ac:dyDescent="0.3">
      <c r="P3710" s="22"/>
      <c r="Q3710">
        <v>3706</v>
      </c>
      <c r="R3710" t="str">
        <f>IF($C$3="Live Paste",IF($P3710="","",$P3710&amp;""),IF($AD$3="","",INDEX('Extraction History'!$A$3:$DT$9102,$Q3710,$AD$3)&amp;""))</f>
        <v/>
      </c>
    </row>
    <row r="3711" spans="16:18" x14ac:dyDescent="0.3">
      <c r="P3711" s="22"/>
      <c r="Q3711">
        <v>3707</v>
      </c>
      <c r="R3711" t="str">
        <f>IF($C$3="Live Paste",IF($P3711="","",$P3711&amp;""),IF($AD$3="","",INDEX('Extraction History'!$A$3:$DT$9102,$Q3711,$AD$3)&amp;""))</f>
        <v/>
      </c>
    </row>
    <row r="3712" spans="16:18" x14ac:dyDescent="0.3">
      <c r="P3712" s="22"/>
      <c r="Q3712">
        <v>3708</v>
      </c>
      <c r="R3712" t="str">
        <f>IF($C$3="Live Paste",IF($P3712="","",$P3712&amp;""),IF($AD$3="","",INDEX('Extraction History'!$A$3:$DT$9102,$Q3712,$AD$3)&amp;""))</f>
        <v/>
      </c>
    </row>
    <row r="3713" spans="16:18" x14ac:dyDescent="0.3">
      <c r="P3713" s="22"/>
      <c r="Q3713">
        <v>3709</v>
      </c>
      <c r="R3713" t="str">
        <f>IF($C$3="Live Paste",IF($P3713="","",$P3713&amp;""),IF($AD$3="","",INDEX('Extraction History'!$A$3:$DT$9102,$Q3713,$AD$3)&amp;""))</f>
        <v/>
      </c>
    </row>
    <row r="3714" spans="16:18" x14ac:dyDescent="0.3">
      <c r="P3714" s="22"/>
      <c r="Q3714">
        <v>3710</v>
      </c>
      <c r="R3714" t="str">
        <f>IF($C$3="Live Paste",IF($P3714="","",$P3714&amp;""),IF($AD$3="","",INDEX('Extraction History'!$A$3:$DT$9102,$Q3714,$AD$3)&amp;""))</f>
        <v/>
      </c>
    </row>
    <row r="3715" spans="16:18" x14ac:dyDescent="0.3">
      <c r="P3715" s="22"/>
      <c r="Q3715">
        <v>3711</v>
      </c>
      <c r="R3715" t="str">
        <f>IF($C$3="Live Paste",IF($P3715="","",$P3715&amp;""),IF($AD$3="","",INDEX('Extraction History'!$A$3:$DT$9102,$Q3715,$AD$3)&amp;""))</f>
        <v/>
      </c>
    </row>
    <row r="3716" spans="16:18" x14ac:dyDescent="0.3">
      <c r="P3716" s="22"/>
      <c r="Q3716">
        <v>3712</v>
      </c>
      <c r="R3716" t="str">
        <f>IF($C$3="Live Paste",IF($P3716="","",$P3716&amp;""),IF($AD$3="","",INDEX('Extraction History'!$A$3:$DT$9102,$Q3716,$AD$3)&amp;""))</f>
        <v/>
      </c>
    </row>
    <row r="3717" spans="16:18" x14ac:dyDescent="0.3">
      <c r="P3717" s="22"/>
      <c r="Q3717">
        <v>3713</v>
      </c>
      <c r="R3717" t="str">
        <f>IF($C$3="Live Paste",IF($P3717="","",$P3717&amp;""),IF($AD$3="","",INDEX('Extraction History'!$A$3:$DT$9102,$Q3717,$AD$3)&amp;""))</f>
        <v/>
      </c>
    </row>
    <row r="3718" spans="16:18" x14ac:dyDescent="0.3">
      <c r="P3718" s="22"/>
      <c r="Q3718">
        <v>3714</v>
      </c>
      <c r="R3718" t="str">
        <f>IF($C$3="Live Paste",IF($P3718="","",$P3718&amp;""),IF($AD$3="","",INDEX('Extraction History'!$A$3:$DT$9102,$Q3718,$AD$3)&amp;""))</f>
        <v/>
      </c>
    </row>
    <row r="3719" spans="16:18" x14ac:dyDescent="0.3">
      <c r="P3719" s="22"/>
      <c r="Q3719">
        <v>3715</v>
      </c>
      <c r="R3719" t="str">
        <f>IF($C$3="Live Paste",IF($P3719="","",$P3719&amp;""),IF($AD$3="","",INDEX('Extraction History'!$A$3:$DT$9102,$Q3719,$AD$3)&amp;""))</f>
        <v/>
      </c>
    </row>
    <row r="3720" spans="16:18" x14ac:dyDescent="0.3">
      <c r="P3720" s="22"/>
      <c r="Q3720">
        <v>3716</v>
      </c>
      <c r="R3720" t="str">
        <f>IF($C$3="Live Paste",IF($P3720="","",$P3720&amp;""),IF($AD$3="","",INDEX('Extraction History'!$A$3:$DT$9102,$Q3720,$AD$3)&amp;""))</f>
        <v/>
      </c>
    </row>
    <row r="3721" spans="16:18" x14ac:dyDescent="0.3">
      <c r="P3721" s="22"/>
      <c r="Q3721">
        <v>3717</v>
      </c>
      <c r="R3721" t="str">
        <f>IF($C$3="Live Paste",IF($P3721="","",$P3721&amp;""),IF($AD$3="","",INDEX('Extraction History'!$A$3:$DT$9102,$Q3721,$AD$3)&amp;""))</f>
        <v/>
      </c>
    </row>
    <row r="3722" spans="16:18" x14ac:dyDescent="0.3">
      <c r="P3722" s="22"/>
      <c r="Q3722">
        <v>3718</v>
      </c>
      <c r="R3722" t="str">
        <f>IF($C$3="Live Paste",IF($P3722="","",$P3722&amp;""),IF($AD$3="","",INDEX('Extraction History'!$A$3:$DT$9102,$Q3722,$AD$3)&amp;""))</f>
        <v/>
      </c>
    </row>
    <row r="3723" spans="16:18" x14ac:dyDescent="0.3">
      <c r="P3723" s="22"/>
      <c r="Q3723">
        <v>3719</v>
      </c>
      <c r="R3723" t="str">
        <f>IF($C$3="Live Paste",IF($P3723="","",$P3723&amp;""),IF($AD$3="","",INDEX('Extraction History'!$A$3:$DT$9102,$Q3723,$AD$3)&amp;""))</f>
        <v/>
      </c>
    </row>
    <row r="3724" spans="16:18" x14ac:dyDescent="0.3">
      <c r="P3724" s="22"/>
      <c r="Q3724">
        <v>3720</v>
      </c>
      <c r="R3724" t="str">
        <f>IF($C$3="Live Paste",IF($P3724="","",$P3724&amp;""),IF($AD$3="","",INDEX('Extraction History'!$A$3:$DT$9102,$Q3724,$AD$3)&amp;""))</f>
        <v/>
      </c>
    </row>
    <row r="3725" spans="16:18" x14ac:dyDescent="0.3">
      <c r="P3725" s="22"/>
      <c r="Q3725">
        <v>3721</v>
      </c>
      <c r="R3725" t="str">
        <f>IF($C$3="Live Paste",IF($P3725="","",$P3725&amp;""),IF($AD$3="","",INDEX('Extraction History'!$A$3:$DT$9102,$Q3725,$AD$3)&amp;""))</f>
        <v/>
      </c>
    </row>
    <row r="3726" spans="16:18" x14ac:dyDescent="0.3">
      <c r="P3726" s="22"/>
      <c r="Q3726">
        <v>3722</v>
      </c>
      <c r="R3726" t="str">
        <f>IF($C$3="Live Paste",IF($P3726="","",$P3726&amp;""),IF($AD$3="","",INDEX('Extraction History'!$A$3:$DT$9102,$Q3726,$AD$3)&amp;""))</f>
        <v/>
      </c>
    </row>
    <row r="3727" spans="16:18" x14ac:dyDescent="0.3">
      <c r="P3727" s="22"/>
      <c r="Q3727">
        <v>3723</v>
      </c>
      <c r="R3727" t="str">
        <f>IF($C$3="Live Paste",IF($P3727="","",$P3727&amp;""),IF($AD$3="","",INDEX('Extraction History'!$A$3:$DT$9102,$Q3727,$AD$3)&amp;""))</f>
        <v/>
      </c>
    </row>
    <row r="3728" spans="16:18" x14ac:dyDescent="0.3">
      <c r="P3728" s="22"/>
      <c r="Q3728">
        <v>3724</v>
      </c>
      <c r="R3728" t="str">
        <f>IF($C$3="Live Paste",IF($P3728="","",$P3728&amp;""),IF($AD$3="","",INDEX('Extraction History'!$A$3:$DT$9102,$Q3728,$AD$3)&amp;""))</f>
        <v/>
      </c>
    </row>
    <row r="3729" spans="16:18" x14ac:dyDescent="0.3">
      <c r="P3729" s="22"/>
      <c r="Q3729">
        <v>3725</v>
      </c>
      <c r="R3729" t="str">
        <f>IF($C$3="Live Paste",IF($P3729="","",$P3729&amp;""),IF($AD$3="","",INDEX('Extraction History'!$A$3:$DT$9102,$Q3729,$AD$3)&amp;""))</f>
        <v/>
      </c>
    </row>
    <row r="3730" spans="16:18" x14ac:dyDescent="0.3">
      <c r="P3730" s="22"/>
      <c r="Q3730">
        <v>3726</v>
      </c>
      <c r="R3730" t="str">
        <f>IF($C$3="Live Paste",IF($P3730="","",$P3730&amp;""),IF($AD$3="","",INDEX('Extraction History'!$A$3:$DT$9102,$Q3730,$AD$3)&amp;""))</f>
        <v/>
      </c>
    </row>
    <row r="3731" spans="16:18" x14ac:dyDescent="0.3">
      <c r="P3731" s="22"/>
      <c r="Q3731">
        <v>3727</v>
      </c>
      <c r="R3731" t="str">
        <f>IF($C$3="Live Paste",IF($P3731="","",$P3731&amp;""),IF($AD$3="","",INDEX('Extraction History'!$A$3:$DT$9102,$Q3731,$AD$3)&amp;""))</f>
        <v/>
      </c>
    </row>
    <row r="3732" spans="16:18" x14ac:dyDescent="0.3">
      <c r="P3732" s="22"/>
      <c r="Q3732">
        <v>3728</v>
      </c>
      <c r="R3732" t="str">
        <f>IF($C$3="Live Paste",IF($P3732="","",$P3732&amp;""),IF($AD$3="","",INDEX('Extraction History'!$A$3:$DT$9102,$Q3732,$AD$3)&amp;""))</f>
        <v/>
      </c>
    </row>
    <row r="3733" spans="16:18" x14ac:dyDescent="0.3">
      <c r="P3733" s="22"/>
      <c r="Q3733">
        <v>3729</v>
      </c>
      <c r="R3733" t="str">
        <f>IF($C$3="Live Paste",IF($P3733="","",$P3733&amp;""),IF($AD$3="","",INDEX('Extraction History'!$A$3:$DT$9102,$Q3733,$AD$3)&amp;""))</f>
        <v/>
      </c>
    </row>
    <row r="3734" spans="16:18" x14ac:dyDescent="0.3">
      <c r="P3734" s="22"/>
      <c r="Q3734">
        <v>3730</v>
      </c>
      <c r="R3734" t="str">
        <f>IF($C$3="Live Paste",IF($P3734="","",$P3734&amp;""),IF($AD$3="","",INDEX('Extraction History'!$A$3:$DT$9102,$Q3734,$AD$3)&amp;""))</f>
        <v/>
      </c>
    </row>
    <row r="3735" spans="16:18" x14ac:dyDescent="0.3">
      <c r="P3735" s="22"/>
      <c r="Q3735">
        <v>3731</v>
      </c>
      <c r="R3735" t="str">
        <f>IF($C$3="Live Paste",IF($P3735="","",$P3735&amp;""),IF($AD$3="","",INDEX('Extraction History'!$A$3:$DT$9102,$Q3735,$AD$3)&amp;""))</f>
        <v/>
      </c>
    </row>
    <row r="3736" spans="16:18" x14ac:dyDescent="0.3">
      <c r="P3736" s="22"/>
      <c r="Q3736">
        <v>3732</v>
      </c>
      <c r="R3736" t="str">
        <f>IF($C$3="Live Paste",IF($P3736="","",$P3736&amp;""),IF($AD$3="","",INDEX('Extraction History'!$A$3:$DT$9102,$Q3736,$AD$3)&amp;""))</f>
        <v/>
      </c>
    </row>
    <row r="3737" spans="16:18" x14ac:dyDescent="0.3">
      <c r="P3737" s="22"/>
      <c r="Q3737">
        <v>3733</v>
      </c>
      <c r="R3737" t="str">
        <f>IF($C$3="Live Paste",IF($P3737="","",$P3737&amp;""),IF($AD$3="","",INDEX('Extraction History'!$A$3:$DT$9102,$Q3737,$AD$3)&amp;""))</f>
        <v/>
      </c>
    </row>
    <row r="3738" spans="16:18" x14ac:dyDescent="0.3">
      <c r="P3738" s="22"/>
      <c r="Q3738">
        <v>3734</v>
      </c>
      <c r="R3738" t="str">
        <f>IF($C$3="Live Paste",IF($P3738="","",$P3738&amp;""),IF($AD$3="","",INDEX('Extraction History'!$A$3:$DT$9102,$Q3738,$AD$3)&amp;""))</f>
        <v/>
      </c>
    </row>
    <row r="3739" spans="16:18" x14ac:dyDescent="0.3">
      <c r="P3739" s="22"/>
      <c r="Q3739">
        <v>3735</v>
      </c>
      <c r="R3739" t="str">
        <f>IF($C$3="Live Paste",IF($P3739="","",$P3739&amp;""),IF($AD$3="","",INDEX('Extraction History'!$A$3:$DT$9102,$Q3739,$AD$3)&amp;""))</f>
        <v/>
      </c>
    </row>
    <row r="3740" spans="16:18" x14ac:dyDescent="0.3">
      <c r="P3740" s="22"/>
      <c r="Q3740">
        <v>3736</v>
      </c>
      <c r="R3740" t="str">
        <f>IF($C$3="Live Paste",IF($P3740="","",$P3740&amp;""),IF($AD$3="","",INDEX('Extraction History'!$A$3:$DT$9102,$Q3740,$AD$3)&amp;""))</f>
        <v/>
      </c>
    </row>
    <row r="3741" spans="16:18" x14ac:dyDescent="0.3">
      <c r="P3741" s="22"/>
      <c r="Q3741">
        <v>3737</v>
      </c>
      <c r="R3741" t="str">
        <f>IF($C$3="Live Paste",IF($P3741="","",$P3741&amp;""),IF($AD$3="","",INDEX('Extraction History'!$A$3:$DT$9102,$Q3741,$AD$3)&amp;""))</f>
        <v/>
      </c>
    </row>
    <row r="3742" spans="16:18" x14ac:dyDescent="0.3">
      <c r="P3742" s="22"/>
      <c r="Q3742">
        <v>3738</v>
      </c>
      <c r="R3742" t="str">
        <f>IF($C$3="Live Paste",IF($P3742="","",$P3742&amp;""),IF($AD$3="","",INDEX('Extraction History'!$A$3:$DT$9102,$Q3742,$AD$3)&amp;""))</f>
        <v/>
      </c>
    </row>
    <row r="3743" spans="16:18" x14ac:dyDescent="0.3">
      <c r="P3743" s="22"/>
      <c r="Q3743">
        <v>3739</v>
      </c>
      <c r="R3743" t="str">
        <f>IF($C$3="Live Paste",IF($P3743="","",$P3743&amp;""),IF($AD$3="","",INDEX('Extraction History'!$A$3:$DT$9102,$Q3743,$AD$3)&amp;""))</f>
        <v/>
      </c>
    </row>
    <row r="3744" spans="16:18" x14ac:dyDescent="0.3">
      <c r="P3744" s="22"/>
      <c r="Q3744">
        <v>3740</v>
      </c>
      <c r="R3744" t="str">
        <f>IF($C$3="Live Paste",IF($P3744="","",$P3744&amp;""),IF($AD$3="","",INDEX('Extraction History'!$A$3:$DT$9102,$Q3744,$AD$3)&amp;""))</f>
        <v/>
      </c>
    </row>
    <row r="3745" spans="16:18" x14ac:dyDescent="0.3">
      <c r="P3745" s="22"/>
      <c r="Q3745">
        <v>3741</v>
      </c>
      <c r="R3745" t="str">
        <f>IF($C$3="Live Paste",IF($P3745="","",$P3745&amp;""),IF($AD$3="","",INDEX('Extraction History'!$A$3:$DT$9102,$Q3745,$AD$3)&amp;""))</f>
        <v/>
      </c>
    </row>
    <row r="3746" spans="16:18" x14ac:dyDescent="0.3">
      <c r="P3746" s="22"/>
      <c r="Q3746">
        <v>3742</v>
      </c>
      <c r="R3746" t="str">
        <f>IF($C$3="Live Paste",IF($P3746="","",$P3746&amp;""),IF($AD$3="","",INDEX('Extraction History'!$A$3:$DT$9102,$Q3746,$AD$3)&amp;""))</f>
        <v/>
      </c>
    </row>
    <row r="3747" spans="16:18" x14ac:dyDescent="0.3">
      <c r="P3747" s="22"/>
      <c r="Q3747">
        <v>3743</v>
      </c>
      <c r="R3747" t="str">
        <f>IF($C$3="Live Paste",IF($P3747="","",$P3747&amp;""),IF($AD$3="","",INDEX('Extraction History'!$A$3:$DT$9102,$Q3747,$AD$3)&amp;""))</f>
        <v/>
      </c>
    </row>
    <row r="3748" spans="16:18" x14ac:dyDescent="0.3">
      <c r="P3748" s="22"/>
      <c r="Q3748">
        <v>3744</v>
      </c>
      <c r="R3748" t="str">
        <f>IF($C$3="Live Paste",IF($P3748="","",$P3748&amp;""),IF($AD$3="","",INDEX('Extraction History'!$A$3:$DT$9102,$Q3748,$AD$3)&amp;""))</f>
        <v/>
      </c>
    </row>
    <row r="3749" spans="16:18" x14ac:dyDescent="0.3">
      <c r="P3749" s="22"/>
      <c r="Q3749">
        <v>3745</v>
      </c>
      <c r="R3749" t="str">
        <f>IF($C$3="Live Paste",IF($P3749="","",$P3749&amp;""),IF($AD$3="","",INDEX('Extraction History'!$A$3:$DT$9102,$Q3749,$AD$3)&amp;""))</f>
        <v/>
      </c>
    </row>
    <row r="3750" spans="16:18" x14ac:dyDescent="0.3">
      <c r="P3750" s="22"/>
      <c r="Q3750">
        <v>3746</v>
      </c>
      <c r="R3750" t="str">
        <f>IF($C$3="Live Paste",IF($P3750="","",$P3750&amp;""),IF($AD$3="","",INDEX('Extraction History'!$A$3:$DT$9102,$Q3750,$AD$3)&amp;""))</f>
        <v/>
      </c>
    </row>
    <row r="3751" spans="16:18" x14ac:dyDescent="0.3">
      <c r="P3751" s="22"/>
      <c r="Q3751">
        <v>3747</v>
      </c>
      <c r="R3751" t="str">
        <f>IF($C$3="Live Paste",IF($P3751="","",$P3751&amp;""),IF($AD$3="","",INDEX('Extraction History'!$A$3:$DT$9102,$Q3751,$AD$3)&amp;""))</f>
        <v/>
      </c>
    </row>
    <row r="3752" spans="16:18" x14ac:dyDescent="0.3">
      <c r="P3752" s="22"/>
      <c r="Q3752">
        <v>3748</v>
      </c>
      <c r="R3752" t="str">
        <f>IF($C$3="Live Paste",IF($P3752="","",$P3752&amp;""),IF($AD$3="","",INDEX('Extraction History'!$A$3:$DT$9102,$Q3752,$AD$3)&amp;""))</f>
        <v/>
      </c>
    </row>
    <row r="3753" spans="16:18" x14ac:dyDescent="0.3">
      <c r="P3753" s="22"/>
      <c r="Q3753">
        <v>3749</v>
      </c>
      <c r="R3753" t="str">
        <f>IF($C$3="Live Paste",IF($P3753="","",$P3753&amp;""),IF($AD$3="","",INDEX('Extraction History'!$A$3:$DT$9102,$Q3753,$AD$3)&amp;""))</f>
        <v/>
      </c>
    </row>
    <row r="3754" spans="16:18" x14ac:dyDescent="0.3">
      <c r="P3754" s="22"/>
      <c r="Q3754">
        <v>3750</v>
      </c>
      <c r="R3754" t="str">
        <f>IF($C$3="Live Paste",IF($P3754="","",$P3754&amp;""),IF($AD$3="","",INDEX('Extraction History'!$A$3:$DT$9102,$Q3754,$AD$3)&amp;""))</f>
        <v/>
      </c>
    </row>
    <row r="3755" spans="16:18" x14ac:dyDescent="0.3">
      <c r="P3755" s="22"/>
      <c r="Q3755">
        <v>3751</v>
      </c>
      <c r="R3755" t="str">
        <f>IF($C$3="Live Paste",IF($P3755="","",$P3755&amp;""),IF($AD$3="","",INDEX('Extraction History'!$A$3:$DT$9102,$Q3755,$AD$3)&amp;""))</f>
        <v/>
      </c>
    </row>
    <row r="3756" spans="16:18" x14ac:dyDescent="0.3">
      <c r="P3756" s="22"/>
      <c r="Q3756">
        <v>3752</v>
      </c>
      <c r="R3756" t="str">
        <f>IF($C$3="Live Paste",IF($P3756="","",$P3756&amp;""),IF($AD$3="","",INDEX('Extraction History'!$A$3:$DT$9102,$Q3756,$AD$3)&amp;""))</f>
        <v/>
      </c>
    </row>
    <row r="3757" spans="16:18" x14ac:dyDescent="0.3">
      <c r="P3757" s="22"/>
      <c r="Q3757">
        <v>3753</v>
      </c>
      <c r="R3757" t="str">
        <f>IF($C$3="Live Paste",IF($P3757="","",$P3757&amp;""),IF($AD$3="","",INDEX('Extraction History'!$A$3:$DT$9102,$Q3757,$AD$3)&amp;""))</f>
        <v/>
      </c>
    </row>
    <row r="3758" spans="16:18" x14ac:dyDescent="0.3">
      <c r="P3758" s="22"/>
      <c r="Q3758">
        <v>3754</v>
      </c>
      <c r="R3758" t="str">
        <f>IF($C$3="Live Paste",IF($P3758="","",$P3758&amp;""),IF($AD$3="","",INDEX('Extraction History'!$A$3:$DT$9102,$Q3758,$AD$3)&amp;""))</f>
        <v/>
      </c>
    </row>
    <row r="3759" spans="16:18" x14ac:dyDescent="0.3">
      <c r="P3759" s="22"/>
      <c r="Q3759">
        <v>3755</v>
      </c>
      <c r="R3759" t="str">
        <f>IF($C$3="Live Paste",IF($P3759="","",$P3759&amp;""),IF($AD$3="","",INDEX('Extraction History'!$A$3:$DT$9102,$Q3759,$AD$3)&amp;""))</f>
        <v/>
      </c>
    </row>
    <row r="3760" spans="16:18" x14ac:dyDescent="0.3">
      <c r="P3760" s="22"/>
      <c r="Q3760">
        <v>3756</v>
      </c>
      <c r="R3760" t="str">
        <f>IF($C$3="Live Paste",IF($P3760="","",$P3760&amp;""),IF($AD$3="","",INDEX('Extraction History'!$A$3:$DT$9102,$Q3760,$AD$3)&amp;""))</f>
        <v/>
      </c>
    </row>
    <row r="3761" spans="16:18" x14ac:dyDescent="0.3">
      <c r="P3761" s="22"/>
      <c r="Q3761">
        <v>3757</v>
      </c>
      <c r="R3761" t="str">
        <f>IF($C$3="Live Paste",IF($P3761="","",$P3761&amp;""),IF($AD$3="","",INDEX('Extraction History'!$A$3:$DT$9102,$Q3761,$AD$3)&amp;""))</f>
        <v/>
      </c>
    </row>
    <row r="3762" spans="16:18" x14ac:dyDescent="0.3">
      <c r="P3762" s="22"/>
      <c r="Q3762">
        <v>3758</v>
      </c>
      <c r="R3762" t="str">
        <f>IF($C$3="Live Paste",IF($P3762="","",$P3762&amp;""),IF($AD$3="","",INDEX('Extraction History'!$A$3:$DT$9102,$Q3762,$AD$3)&amp;""))</f>
        <v/>
      </c>
    </row>
    <row r="3763" spans="16:18" x14ac:dyDescent="0.3">
      <c r="P3763" s="22"/>
      <c r="Q3763">
        <v>3759</v>
      </c>
      <c r="R3763" t="str">
        <f>IF($C$3="Live Paste",IF($P3763="","",$P3763&amp;""),IF($AD$3="","",INDEX('Extraction History'!$A$3:$DT$9102,$Q3763,$AD$3)&amp;""))</f>
        <v/>
      </c>
    </row>
    <row r="3764" spans="16:18" x14ac:dyDescent="0.3">
      <c r="P3764" s="22"/>
      <c r="Q3764">
        <v>3760</v>
      </c>
      <c r="R3764" t="str">
        <f>IF($C$3="Live Paste",IF($P3764="","",$P3764&amp;""),IF($AD$3="","",INDEX('Extraction History'!$A$3:$DT$9102,$Q3764,$AD$3)&amp;""))</f>
        <v/>
      </c>
    </row>
    <row r="3765" spans="16:18" x14ac:dyDescent="0.3">
      <c r="P3765" s="22"/>
      <c r="Q3765">
        <v>3761</v>
      </c>
      <c r="R3765" t="str">
        <f>IF($C$3="Live Paste",IF($P3765="","",$P3765&amp;""),IF($AD$3="","",INDEX('Extraction History'!$A$3:$DT$9102,$Q3765,$AD$3)&amp;""))</f>
        <v/>
      </c>
    </row>
    <row r="3766" spans="16:18" x14ac:dyDescent="0.3">
      <c r="P3766" s="22"/>
      <c r="Q3766">
        <v>3762</v>
      </c>
      <c r="R3766" t="str">
        <f>IF($C$3="Live Paste",IF($P3766="","",$P3766&amp;""),IF($AD$3="","",INDEX('Extraction History'!$A$3:$DT$9102,$Q3766,$AD$3)&amp;""))</f>
        <v/>
      </c>
    </row>
    <row r="3767" spans="16:18" x14ac:dyDescent="0.3">
      <c r="P3767" s="22"/>
      <c r="Q3767">
        <v>3763</v>
      </c>
      <c r="R3767" t="str">
        <f>IF($C$3="Live Paste",IF($P3767="","",$P3767&amp;""),IF($AD$3="","",INDEX('Extraction History'!$A$3:$DT$9102,$Q3767,$AD$3)&amp;""))</f>
        <v/>
      </c>
    </row>
    <row r="3768" spans="16:18" x14ac:dyDescent="0.3">
      <c r="P3768" s="22"/>
      <c r="Q3768">
        <v>3764</v>
      </c>
      <c r="R3768" t="str">
        <f>IF($C$3="Live Paste",IF($P3768="","",$P3768&amp;""),IF($AD$3="","",INDEX('Extraction History'!$A$3:$DT$9102,$Q3768,$AD$3)&amp;""))</f>
        <v/>
      </c>
    </row>
    <row r="3769" spans="16:18" x14ac:dyDescent="0.3">
      <c r="P3769" s="22"/>
      <c r="Q3769">
        <v>3765</v>
      </c>
      <c r="R3769" t="str">
        <f>IF($C$3="Live Paste",IF($P3769="","",$P3769&amp;""),IF($AD$3="","",INDEX('Extraction History'!$A$3:$DT$9102,$Q3769,$AD$3)&amp;""))</f>
        <v/>
      </c>
    </row>
    <row r="3770" spans="16:18" x14ac:dyDescent="0.3">
      <c r="P3770" s="22"/>
      <c r="Q3770">
        <v>3766</v>
      </c>
      <c r="R3770" t="str">
        <f>IF($C$3="Live Paste",IF($P3770="","",$P3770&amp;""),IF($AD$3="","",INDEX('Extraction History'!$A$3:$DT$9102,$Q3770,$AD$3)&amp;""))</f>
        <v/>
      </c>
    </row>
    <row r="3771" spans="16:18" x14ac:dyDescent="0.3">
      <c r="P3771" s="22"/>
      <c r="Q3771">
        <v>3767</v>
      </c>
      <c r="R3771" t="str">
        <f>IF($C$3="Live Paste",IF($P3771="","",$P3771&amp;""),IF($AD$3="","",INDEX('Extraction History'!$A$3:$DT$9102,$Q3771,$AD$3)&amp;""))</f>
        <v/>
      </c>
    </row>
    <row r="3772" spans="16:18" x14ac:dyDescent="0.3">
      <c r="P3772" s="22"/>
      <c r="Q3772">
        <v>3768</v>
      </c>
      <c r="R3772" t="str">
        <f>IF($C$3="Live Paste",IF($P3772="","",$P3772&amp;""),IF($AD$3="","",INDEX('Extraction History'!$A$3:$DT$9102,$Q3772,$AD$3)&amp;""))</f>
        <v/>
      </c>
    </row>
    <row r="3773" spans="16:18" x14ac:dyDescent="0.3">
      <c r="P3773" s="22"/>
      <c r="Q3773">
        <v>3769</v>
      </c>
      <c r="R3773" t="str">
        <f>IF($C$3="Live Paste",IF($P3773="","",$P3773&amp;""),IF($AD$3="","",INDEX('Extraction History'!$A$3:$DT$9102,$Q3773,$AD$3)&amp;""))</f>
        <v/>
      </c>
    </row>
    <row r="3774" spans="16:18" x14ac:dyDescent="0.3">
      <c r="P3774" s="22"/>
      <c r="Q3774">
        <v>3770</v>
      </c>
      <c r="R3774" t="str">
        <f>IF($C$3="Live Paste",IF($P3774="","",$P3774&amp;""),IF($AD$3="","",INDEX('Extraction History'!$A$3:$DT$9102,$Q3774,$AD$3)&amp;""))</f>
        <v/>
      </c>
    </row>
    <row r="3775" spans="16:18" x14ac:dyDescent="0.3">
      <c r="P3775" s="22"/>
      <c r="Q3775">
        <v>3771</v>
      </c>
      <c r="R3775" t="str">
        <f>IF($C$3="Live Paste",IF($P3775="","",$P3775&amp;""),IF($AD$3="","",INDEX('Extraction History'!$A$3:$DT$9102,$Q3775,$AD$3)&amp;""))</f>
        <v/>
      </c>
    </row>
    <row r="3776" spans="16:18" x14ac:dyDescent="0.3">
      <c r="P3776" s="22"/>
      <c r="Q3776">
        <v>3772</v>
      </c>
      <c r="R3776" t="str">
        <f>IF($C$3="Live Paste",IF($P3776="","",$P3776&amp;""),IF($AD$3="","",INDEX('Extraction History'!$A$3:$DT$9102,$Q3776,$AD$3)&amp;""))</f>
        <v/>
      </c>
    </row>
    <row r="3777" spans="16:18" x14ac:dyDescent="0.3">
      <c r="P3777" s="22"/>
      <c r="Q3777">
        <v>3773</v>
      </c>
      <c r="R3777" t="str">
        <f>IF($C$3="Live Paste",IF($P3777="","",$P3777&amp;""),IF($AD$3="","",INDEX('Extraction History'!$A$3:$DT$9102,$Q3777,$AD$3)&amp;""))</f>
        <v/>
      </c>
    </row>
    <row r="3778" spans="16:18" x14ac:dyDescent="0.3">
      <c r="P3778" s="22"/>
      <c r="Q3778">
        <v>3774</v>
      </c>
      <c r="R3778" t="str">
        <f>IF($C$3="Live Paste",IF($P3778="","",$P3778&amp;""),IF($AD$3="","",INDEX('Extraction History'!$A$3:$DT$9102,$Q3778,$AD$3)&amp;""))</f>
        <v/>
      </c>
    </row>
    <row r="3779" spans="16:18" x14ac:dyDescent="0.3">
      <c r="P3779" s="22"/>
      <c r="Q3779">
        <v>3775</v>
      </c>
      <c r="R3779" t="str">
        <f>IF($C$3="Live Paste",IF($P3779="","",$P3779&amp;""),IF($AD$3="","",INDEX('Extraction History'!$A$3:$DT$9102,$Q3779,$AD$3)&amp;""))</f>
        <v/>
      </c>
    </row>
    <row r="3780" spans="16:18" x14ac:dyDescent="0.3">
      <c r="P3780" s="22"/>
      <c r="Q3780">
        <v>3776</v>
      </c>
      <c r="R3780" t="str">
        <f>IF($C$3="Live Paste",IF($P3780="","",$P3780&amp;""),IF($AD$3="","",INDEX('Extraction History'!$A$3:$DT$9102,$Q3780,$AD$3)&amp;""))</f>
        <v/>
      </c>
    </row>
    <row r="3781" spans="16:18" x14ac:dyDescent="0.3">
      <c r="P3781" s="22"/>
      <c r="Q3781">
        <v>3777</v>
      </c>
      <c r="R3781" t="str">
        <f>IF($C$3="Live Paste",IF($P3781="","",$P3781&amp;""),IF($AD$3="","",INDEX('Extraction History'!$A$3:$DT$9102,$Q3781,$AD$3)&amp;""))</f>
        <v/>
      </c>
    </row>
    <row r="3782" spans="16:18" x14ac:dyDescent="0.3">
      <c r="P3782" s="22"/>
      <c r="Q3782">
        <v>3778</v>
      </c>
      <c r="R3782" t="str">
        <f>IF($C$3="Live Paste",IF($P3782="","",$P3782&amp;""),IF($AD$3="","",INDEX('Extraction History'!$A$3:$DT$9102,$Q3782,$AD$3)&amp;""))</f>
        <v/>
      </c>
    </row>
    <row r="3783" spans="16:18" x14ac:dyDescent="0.3">
      <c r="P3783" s="22"/>
      <c r="Q3783">
        <v>3779</v>
      </c>
      <c r="R3783" t="str">
        <f>IF($C$3="Live Paste",IF($P3783="","",$P3783&amp;""),IF($AD$3="","",INDEX('Extraction History'!$A$3:$DT$9102,$Q3783,$AD$3)&amp;""))</f>
        <v/>
      </c>
    </row>
    <row r="3784" spans="16:18" x14ac:dyDescent="0.3">
      <c r="P3784" s="22"/>
      <c r="Q3784">
        <v>3780</v>
      </c>
      <c r="R3784" t="str">
        <f>IF($C$3="Live Paste",IF($P3784="","",$P3784&amp;""),IF($AD$3="","",INDEX('Extraction History'!$A$3:$DT$9102,$Q3784,$AD$3)&amp;""))</f>
        <v/>
      </c>
    </row>
    <row r="3785" spans="16:18" x14ac:dyDescent="0.3">
      <c r="P3785" s="22"/>
      <c r="Q3785">
        <v>3781</v>
      </c>
      <c r="R3785" t="str">
        <f>IF($C$3="Live Paste",IF($P3785="","",$P3785&amp;""),IF($AD$3="","",INDEX('Extraction History'!$A$3:$DT$9102,$Q3785,$AD$3)&amp;""))</f>
        <v/>
      </c>
    </row>
    <row r="3786" spans="16:18" x14ac:dyDescent="0.3">
      <c r="P3786" s="22"/>
      <c r="Q3786">
        <v>3782</v>
      </c>
      <c r="R3786" t="str">
        <f>IF($C$3="Live Paste",IF($P3786="","",$P3786&amp;""),IF($AD$3="","",INDEX('Extraction History'!$A$3:$DT$9102,$Q3786,$AD$3)&amp;""))</f>
        <v/>
      </c>
    </row>
    <row r="3787" spans="16:18" x14ac:dyDescent="0.3">
      <c r="P3787" s="22"/>
      <c r="Q3787">
        <v>3783</v>
      </c>
      <c r="R3787" t="str">
        <f>IF($C$3="Live Paste",IF($P3787="","",$P3787&amp;""),IF($AD$3="","",INDEX('Extraction History'!$A$3:$DT$9102,$Q3787,$AD$3)&amp;""))</f>
        <v/>
      </c>
    </row>
    <row r="3788" spans="16:18" x14ac:dyDescent="0.3">
      <c r="P3788" s="22"/>
      <c r="Q3788">
        <v>3784</v>
      </c>
      <c r="R3788" t="str">
        <f>IF($C$3="Live Paste",IF($P3788="","",$P3788&amp;""),IF($AD$3="","",INDEX('Extraction History'!$A$3:$DT$9102,$Q3788,$AD$3)&amp;""))</f>
        <v/>
      </c>
    </row>
    <row r="3789" spans="16:18" x14ac:dyDescent="0.3">
      <c r="P3789" s="22"/>
      <c r="Q3789">
        <v>3785</v>
      </c>
      <c r="R3789" t="str">
        <f>IF($C$3="Live Paste",IF($P3789="","",$P3789&amp;""),IF($AD$3="","",INDEX('Extraction History'!$A$3:$DT$9102,$Q3789,$AD$3)&amp;""))</f>
        <v/>
      </c>
    </row>
    <row r="3790" spans="16:18" x14ac:dyDescent="0.3">
      <c r="P3790" s="22"/>
      <c r="Q3790">
        <v>3786</v>
      </c>
      <c r="R3790" t="str">
        <f>IF($C$3="Live Paste",IF($P3790="","",$P3790&amp;""),IF($AD$3="","",INDEX('Extraction History'!$A$3:$DT$9102,$Q3790,$AD$3)&amp;""))</f>
        <v/>
      </c>
    </row>
    <row r="3791" spans="16:18" x14ac:dyDescent="0.3">
      <c r="P3791" s="22"/>
      <c r="Q3791">
        <v>3787</v>
      </c>
      <c r="R3791" t="str">
        <f>IF($C$3="Live Paste",IF($P3791="","",$P3791&amp;""),IF($AD$3="","",INDEX('Extraction History'!$A$3:$DT$9102,$Q3791,$AD$3)&amp;""))</f>
        <v/>
      </c>
    </row>
    <row r="3792" spans="16:18" x14ac:dyDescent="0.3">
      <c r="P3792" s="22"/>
      <c r="Q3792">
        <v>3788</v>
      </c>
      <c r="R3792" t="str">
        <f>IF($C$3="Live Paste",IF($P3792="","",$P3792&amp;""),IF($AD$3="","",INDEX('Extraction History'!$A$3:$DT$9102,$Q3792,$AD$3)&amp;""))</f>
        <v/>
      </c>
    </row>
    <row r="3793" spans="16:18" x14ac:dyDescent="0.3">
      <c r="P3793" s="22"/>
      <c r="Q3793">
        <v>3789</v>
      </c>
      <c r="R3793" t="str">
        <f>IF($C$3="Live Paste",IF($P3793="","",$P3793&amp;""),IF($AD$3="","",INDEX('Extraction History'!$A$3:$DT$9102,$Q3793,$AD$3)&amp;""))</f>
        <v/>
      </c>
    </row>
    <row r="3794" spans="16:18" x14ac:dyDescent="0.3">
      <c r="P3794" s="22"/>
      <c r="Q3794">
        <v>3790</v>
      </c>
      <c r="R3794" t="str">
        <f>IF($C$3="Live Paste",IF($P3794="","",$P3794&amp;""),IF($AD$3="","",INDEX('Extraction History'!$A$3:$DT$9102,$Q3794,$AD$3)&amp;""))</f>
        <v/>
      </c>
    </row>
    <row r="3795" spans="16:18" x14ac:dyDescent="0.3">
      <c r="P3795" s="22"/>
      <c r="Q3795">
        <v>3791</v>
      </c>
      <c r="R3795" t="str">
        <f>IF($C$3="Live Paste",IF($P3795="","",$P3795&amp;""),IF($AD$3="","",INDEX('Extraction History'!$A$3:$DT$9102,$Q3795,$AD$3)&amp;""))</f>
        <v/>
      </c>
    </row>
    <row r="3796" spans="16:18" x14ac:dyDescent="0.3">
      <c r="P3796" s="22"/>
      <c r="Q3796">
        <v>3792</v>
      </c>
      <c r="R3796" t="str">
        <f>IF($C$3="Live Paste",IF($P3796="","",$P3796&amp;""),IF($AD$3="","",INDEX('Extraction History'!$A$3:$DT$9102,$Q3796,$AD$3)&amp;""))</f>
        <v/>
      </c>
    </row>
    <row r="3797" spans="16:18" x14ac:dyDescent="0.3">
      <c r="P3797" s="22"/>
      <c r="Q3797">
        <v>3793</v>
      </c>
      <c r="R3797" t="str">
        <f>IF($C$3="Live Paste",IF($P3797="","",$P3797&amp;""),IF($AD$3="","",INDEX('Extraction History'!$A$3:$DT$9102,$Q3797,$AD$3)&amp;""))</f>
        <v/>
      </c>
    </row>
    <row r="3798" spans="16:18" x14ac:dyDescent="0.3">
      <c r="P3798" s="22"/>
      <c r="Q3798">
        <v>3794</v>
      </c>
      <c r="R3798" t="str">
        <f>IF($C$3="Live Paste",IF($P3798="","",$P3798&amp;""),IF($AD$3="","",INDEX('Extraction History'!$A$3:$DT$9102,$Q3798,$AD$3)&amp;""))</f>
        <v/>
      </c>
    </row>
    <row r="3799" spans="16:18" x14ac:dyDescent="0.3">
      <c r="P3799" s="22"/>
      <c r="Q3799">
        <v>3795</v>
      </c>
      <c r="R3799" t="str">
        <f>IF($C$3="Live Paste",IF($P3799="","",$P3799&amp;""),IF($AD$3="","",INDEX('Extraction History'!$A$3:$DT$9102,$Q3799,$AD$3)&amp;""))</f>
        <v/>
      </c>
    </row>
    <row r="3800" spans="16:18" x14ac:dyDescent="0.3">
      <c r="P3800" s="22"/>
      <c r="Q3800">
        <v>3796</v>
      </c>
      <c r="R3800" t="str">
        <f>IF($C$3="Live Paste",IF($P3800="","",$P3800&amp;""),IF($AD$3="","",INDEX('Extraction History'!$A$3:$DT$9102,$Q3800,$AD$3)&amp;""))</f>
        <v/>
      </c>
    </row>
    <row r="3801" spans="16:18" x14ac:dyDescent="0.3">
      <c r="P3801" s="22"/>
      <c r="Q3801">
        <v>3797</v>
      </c>
      <c r="R3801" t="str">
        <f>IF($C$3="Live Paste",IF($P3801="","",$P3801&amp;""),IF($AD$3="","",INDEX('Extraction History'!$A$3:$DT$9102,$Q3801,$AD$3)&amp;""))</f>
        <v/>
      </c>
    </row>
    <row r="3802" spans="16:18" x14ac:dyDescent="0.3">
      <c r="P3802" s="22"/>
      <c r="Q3802">
        <v>3798</v>
      </c>
      <c r="R3802" t="str">
        <f>IF($C$3="Live Paste",IF($P3802="","",$P3802&amp;""),IF($AD$3="","",INDEX('Extraction History'!$A$3:$DT$9102,$Q3802,$AD$3)&amp;""))</f>
        <v/>
      </c>
    </row>
    <row r="3803" spans="16:18" x14ac:dyDescent="0.3">
      <c r="P3803" s="22"/>
      <c r="Q3803">
        <v>3799</v>
      </c>
      <c r="R3803" t="str">
        <f>IF($C$3="Live Paste",IF($P3803="","",$P3803&amp;""),IF($AD$3="","",INDEX('Extraction History'!$A$3:$DT$9102,$Q3803,$AD$3)&amp;""))</f>
        <v/>
      </c>
    </row>
    <row r="3804" spans="16:18" x14ac:dyDescent="0.3">
      <c r="P3804" s="22"/>
      <c r="Q3804">
        <v>3800</v>
      </c>
      <c r="R3804" t="str">
        <f>IF($C$3="Live Paste",IF($P3804="","",$P3804&amp;""),IF($AD$3="","",INDEX('Extraction History'!$A$3:$DT$9102,$Q3804,$AD$3)&amp;""))</f>
        <v/>
      </c>
    </row>
    <row r="3805" spans="16:18" x14ac:dyDescent="0.3">
      <c r="P3805" s="22"/>
      <c r="Q3805">
        <v>3801</v>
      </c>
      <c r="R3805" t="str">
        <f>IF($C$3="Live Paste",IF($P3805="","",$P3805&amp;""),IF($AD$3="","",INDEX('Extraction History'!$A$3:$DT$9102,$Q3805,$AD$3)&amp;""))</f>
        <v/>
      </c>
    </row>
    <row r="3806" spans="16:18" x14ac:dyDescent="0.3">
      <c r="P3806" s="22"/>
      <c r="Q3806">
        <v>3802</v>
      </c>
      <c r="R3806" t="str">
        <f>IF($C$3="Live Paste",IF($P3806="","",$P3806&amp;""),IF($AD$3="","",INDEX('Extraction History'!$A$3:$DT$9102,$Q3806,$AD$3)&amp;""))</f>
        <v/>
      </c>
    </row>
    <row r="3807" spans="16:18" x14ac:dyDescent="0.3">
      <c r="P3807" s="22"/>
      <c r="Q3807">
        <v>3803</v>
      </c>
      <c r="R3807" t="str">
        <f>IF($C$3="Live Paste",IF($P3807="","",$P3807&amp;""),IF($AD$3="","",INDEX('Extraction History'!$A$3:$DT$9102,$Q3807,$AD$3)&amp;""))</f>
        <v/>
      </c>
    </row>
    <row r="3808" spans="16:18" x14ac:dyDescent="0.3">
      <c r="P3808" s="22"/>
      <c r="Q3808">
        <v>3804</v>
      </c>
      <c r="R3808" t="str">
        <f>IF($C$3="Live Paste",IF($P3808="","",$P3808&amp;""),IF($AD$3="","",INDEX('Extraction History'!$A$3:$DT$9102,$Q3808,$AD$3)&amp;""))</f>
        <v/>
      </c>
    </row>
    <row r="3809" spans="16:18" x14ac:dyDescent="0.3">
      <c r="P3809" s="22"/>
      <c r="Q3809">
        <v>3805</v>
      </c>
      <c r="R3809" t="str">
        <f>IF($C$3="Live Paste",IF($P3809="","",$P3809&amp;""),IF($AD$3="","",INDEX('Extraction History'!$A$3:$DT$9102,$Q3809,$AD$3)&amp;""))</f>
        <v/>
      </c>
    </row>
    <row r="3810" spans="16:18" x14ac:dyDescent="0.3">
      <c r="P3810" s="22"/>
      <c r="Q3810">
        <v>3806</v>
      </c>
      <c r="R3810" t="str">
        <f>IF($C$3="Live Paste",IF($P3810="","",$P3810&amp;""),IF($AD$3="","",INDEX('Extraction History'!$A$3:$DT$9102,$Q3810,$AD$3)&amp;""))</f>
        <v/>
      </c>
    </row>
    <row r="3811" spans="16:18" x14ac:dyDescent="0.3">
      <c r="P3811" s="22"/>
      <c r="Q3811">
        <v>3807</v>
      </c>
      <c r="R3811" t="str">
        <f>IF($C$3="Live Paste",IF($P3811="","",$P3811&amp;""),IF($AD$3="","",INDEX('Extraction History'!$A$3:$DT$9102,$Q3811,$AD$3)&amp;""))</f>
        <v/>
      </c>
    </row>
    <row r="3812" spans="16:18" x14ac:dyDescent="0.3">
      <c r="P3812" s="22"/>
      <c r="Q3812">
        <v>3808</v>
      </c>
      <c r="R3812" t="str">
        <f>IF($C$3="Live Paste",IF($P3812="","",$P3812&amp;""),IF($AD$3="","",INDEX('Extraction History'!$A$3:$DT$9102,$Q3812,$AD$3)&amp;""))</f>
        <v/>
      </c>
    </row>
    <row r="3813" spans="16:18" x14ac:dyDescent="0.3">
      <c r="P3813" s="22"/>
      <c r="Q3813">
        <v>3809</v>
      </c>
      <c r="R3813" t="str">
        <f>IF($C$3="Live Paste",IF($P3813="","",$P3813&amp;""),IF($AD$3="","",INDEX('Extraction History'!$A$3:$DT$9102,$Q3813,$AD$3)&amp;""))</f>
        <v/>
      </c>
    </row>
    <row r="3814" spans="16:18" x14ac:dyDescent="0.3">
      <c r="P3814" s="22"/>
      <c r="Q3814">
        <v>3810</v>
      </c>
      <c r="R3814" t="str">
        <f>IF($C$3="Live Paste",IF($P3814="","",$P3814&amp;""),IF($AD$3="","",INDEX('Extraction History'!$A$3:$DT$9102,$Q3814,$AD$3)&amp;""))</f>
        <v/>
      </c>
    </row>
    <row r="3815" spans="16:18" x14ac:dyDescent="0.3">
      <c r="P3815" s="22"/>
      <c r="Q3815">
        <v>3811</v>
      </c>
      <c r="R3815" t="str">
        <f>IF($C$3="Live Paste",IF($P3815="","",$P3815&amp;""),IF($AD$3="","",INDEX('Extraction History'!$A$3:$DT$9102,$Q3815,$AD$3)&amp;""))</f>
        <v/>
      </c>
    </row>
    <row r="3816" spans="16:18" x14ac:dyDescent="0.3">
      <c r="P3816" s="22"/>
      <c r="Q3816">
        <v>3812</v>
      </c>
      <c r="R3816" t="str">
        <f>IF($C$3="Live Paste",IF($P3816="","",$P3816&amp;""),IF($AD$3="","",INDEX('Extraction History'!$A$3:$DT$9102,$Q3816,$AD$3)&amp;""))</f>
        <v/>
      </c>
    </row>
    <row r="3817" spans="16:18" x14ac:dyDescent="0.3">
      <c r="P3817" s="22"/>
      <c r="Q3817">
        <v>3813</v>
      </c>
      <c r="R3817" t="str">
        <f>IF($C$3="Live Paste",IF($P3817="","",$P3817&amp;""),IF($AD$3="","",INDEX('Extraction History'!$A$3:$DT$9102,$Q3817,$AD$3)&amp;""))</f>
        <v/>
      </c>
    </row>
    <row r="3818" spans="16:18" x14ac:dyDescent="0.3">
      <c r="P3818" s="22"/>
      <c r="Q3818">
        <v>3814</v>
      </c>
      <c r="R3818" t="str">
        <f>IF($C$3="Live Paste",IF($P3818="","",$P3818&amp;""),IF($AD$3="","",INDEX('Extraction History'!$A$3:$DT$9102,$Q3818,$AD$3)&amp;""))</f>
        <v/>
      </c>
    </row>
    <row r="3819" spans="16:18" x14ac:dyDescent="0.3">
      <c r="P3819" s="22"/>
      <c r="Q3819">
        <v>3815</v>
      </c>
      <c r="R3819" t="str">
        <f>IF($C$3="Live Paste",IF($P3819="","",$P3819&amp;""),IF($AD$3="","",INDEX('Extraction History'!$A$3:$DT$9102,$Q3819,$AD$3)&amp;""))</f>
        <v/>
      </c>
    </row>
    <row r="3820" spans="16:18" x14ac:dyDescent="0.3">
      <c r="P3820" s="22"/>
      <c r="Q3820">
        <v>3816</v>
      </c>
      <c r="R3820" t="str">
        <f>IF($C$3="Live Paste",IF($P3820="","",$P3820&amp;""),IF($AD$3="","",INDEX('Extraction History'!$A$3:$DT$9102,$Q3820,$AD$3)&amp;""))</f>
        <v/>
      </c>
    </row>
    <row r="3821" spans="16:18" x14ac:dyDescent="0.3">
      <c r="P3821" s="22"/>
      <c r="Q3821">
        <v>3817</v>
      </c>
      <c r="R3821" t="str">
        <f>IF($C$3="Live Paste",IF($P3821="","",$P3821&amp;""),IF($AD$3="","",INDEX('Extraction History'!$A$3:$DT$9102,$Q3821,$AD$3)&amp;""))</f>
        <v/>
      </c>
    </row>
    <row r="3822" spans="16:18" x14ac:dyDescent="0.3">
      <c r="P3822" s="22"/>
      <c r="Q3822">
        <v>3818</v>
      </c>
      <c r="R3822" t="str">
        <f>IF($C$3="Live Paste",IF($P3822="","",$P3822&amp;""),IF($AD$3="","",INDEX('Extraction History'!$A$3:$DT$9102,$Q3822,$AD$3)&amp;""))</f>
        <v/>
      </c>
    </row>
    <row r="3823" spans="16:18" x14ac:dyDescent="0.3">
      <c r="P3823" s="22"/>
      <c r="Q3823">
        <v>3819</v>
      </c>
      <c r="R3823" t="str">
        <f>IF($C$3="Live Paste",IF($P3823="","",$P3823&amp;""),IF($AD$3="","",INDEX('Extraction History'!$A$3:$DT$9102,$Q3823,$AD$3)&amp;""))</f>
        <v/>
      </c>
    </row>
    <row r="3824" spans="16:18" x14ac:dyDescent="0.3">
      <c r="P3824" s="22"/>
      <c r="Q3824">
        <v>3820</v>
      </c>
      <c r="R3824" t="str">
        <f>IF($C$3="Live Paste",IF($P3824="","",$P3824&amp;""),IF($AD$3="","",INDEX('Extraction History'!$A$3:$DT$9102,$Q3824,$AD$3)&amp;""))</f>
        <v/>
      </c>
    </row>
    <row r="3825" spans="16:18" x14ac:dyDescent="0.3">
      <c r="P3825" s="22"/>
      <c r="Q3825">
        <v>3821</v>
      </c>
      <c r="R3825" t="str">
        <f>IF($C$3="Live Paste",IF($P3825="","",$P3825&amp;""),IF($AD$3="","",INDEX('Extraction History'!$A$3:$DT$9102,$Q3825,$AD$3)&amp;""))</f>
        <v/>
      </c>
    </row>
    <row r="3826" spans="16:18" x14ac:dyDescent="0.3">
      <c r="P3826" s="22"/>
      <c r="Q3826">
        <v>3822</v>
      </c>
      <c r="R3826" t="str">
        <f>IF($C$3="Live Paste",IF($P3826="","",$P3826&amp;""),IF($AD$3="","",INDEX('Extraction History'!$A$3:$DT$9102,$Q3826,$AD$3)&amp;""))</f>
        <v/>
      </c>
    </row>
    <row r="3827" spans="16:18" x14ac:dyDescent="0.3">
      <c r="P3827" s="22"/>
      <c r="Q3827">
        <v>3823</v>
      </c>
      <c r="R3827" t="str">
        <f>IF($C$3="Live Paste",IF($P3827="","",$P3827&amp;""),IF($AD$3="","",INDEX('Extraction History'!$A$3:$DT$9102,$Q3827,$AD$3)&amp;""))</f>
        <v/>
      </c>
    </row>
    <row r="3828" spans="16:18" x14ac:dyDescent="0.3">
      <c r="P3828" s="22"/>
      <c r="Q3828">
        <v>3824</v>
      </c>
      <c r="R3828" t="str">
        <f>IF($C$3="Live Paste",IF($P3828="","",$P3828&amp;""),IF($AD$3="","",INDEX('Extraction History'!$A$3:$DT$9102,$Q3828,$AD$3)&amp;""))</f>
        <v/>
      </c>
    </row>
    <row r="3829" spans="16:18" x14ac:dyDescent="0.3">
      <c r="P3829" s="22"/>
      <c r="Q3829">
        <v>3825</v>
      </c>
      <c r="R3829" t="str">
        <f>IF($C$3="Live Paste",IF($P3829="","",$P3829&amp;""),IF($AD$3="","",INDEX('Extraction History'!$A$3:$DT$9102,$Q3829,$AD$3)&amp;""))</f>
        <v/>
      </c>
    </row>
    <row r="3830" spans="16:18" x14ac:dyDescent="0.3">
      <c r="P3830" s="22"/>
      <c r="Q3830">
        <v>3826</v>
      </c>
      <c r="R3830" t="str">
        <f>IF($C$3="Live Paste",IF($P3830="","",$P3830&amp;""),IF($AD$3="","",INDEX('Extraction History'!$A$3:$DT$9102,$Q3830,$AD$3)&amp;""))</f>
        <v/>
      </c>
    </row>
    <row r="3831" spans="16:18" x14ac:dyDescent="0.3">
      <c r="P3831" s="22"/>
      <c r="Q3831">
        <v>3827</v>
      </c>
      <c r="R3831" t="str">
        <f>IF($C$3="Live Paste",IF($P3831="","",$P3831&amp;""),IF($AD$3="","",INDEX('Extraction History'!$A$3:$DT$9102,$Q3831,$AD$3)&amp;""))</f>
        <v/>
      </c>
    </row>
    <row r="3832" spans="16:18" x14ac:dyDescent="0.3">
      <c r="P3832" s="22"/>
      <c r="Q3832">
        <v>3828</v>
      </c>
      <c r="R3832" t="str">
        <f>IF($C$3="Live Paste",IF($P3832="","",$P3832&amp;""),IF($AD$3="","",INDEX('Extraction History'!$A$3:$DT$9102,$Q3832,$AD$3)&amp;""))</f>
        <v/>
      </c>
    </row>
    <row r="3833" spans="16:18" x14ac:dyDescent="0.3">
      <c r="P3833" s="22"/>
      <c r="Q3833">
        <v>3829</v>
      </c>
      <c r="R3833" t="str">
        <f>IF($C$3="Live Paste",IF($P3833="","",$P3833&amp;""),IF($AD$3="","",INDEX('Extraction History'!$A$3:$DT$9102,$Q3833,$AD$3)&amp;""))</f>
        <v/>
      </c>
    </row>
    <row r="3834" spans="16:18" x14ac:dyDescent="0.3">
      <c r="P3834" s="22"/>
      <c r="Q3834">
        <v>3830</v>
      </c>
      <c r="R3834" t="str">
        <f>IF($C$3="Live Paste",IF($P3834="","",$P3834&amp;""),IF($AD$3="","",INDEX('Extraction History'!$A$3:$DT$9102,$Q3834,$AD$3)&amp;""))</f>
        <v/>
      </c>
    </row>
    <row r="3835" spans="16:18" x14ac:dyDescent="0.3">
      <c r="P3835" s="22"/>
      <c r="Q3835">
        <v>3831</v>
      </c>
      <c r="R3835" t="str">
        <f>IF($C$3="Live Paste",IF($P3835="","",$P3835&amp;""),IF($AD$3="","",INDEX('Extraction History'!$A$3:$DT$9102,$Q3835,$AD$3)&amp;""))</f>
        <v/>
      </c>
    </row>
    <row r="3836" spans="16:18" x14ac:dyDescent="0.3">
      <c r="P3836" s="22"/>
      <c r="Q3836">
        <v>3832</v>
      </c>
      <c r="R3836" t="str">
        <f>IF($C$3="Live Paste",IF($P3836="","",$P3836&amp;""),IF($AD$3="","",INDEX('Extraction History'!$A$3:$DT$9102,$Q3836,$AD$3)&amp;""))</f>
        <v/>
      </c>
    </row>
    <row r="3837" spans="16:18" x14ac:dyDescent="0.3">
      <c r="P3837" s="22"/>
      <c r="Q3837">
        <v>3833</v>
      </c>
      <c r="R3837" t="str">
        <f>IF($C$3="Live Paste",IF($P3837="","",$P3837&amp;""),IF($AD$3="","",INDEX('Extraction History'!$A$3:$DT$9102,$Q3837,$AD$3)&amp;""))</f>
        <v/>
      </c>
    </row>
    <row r="3838" spans="16:18" x14ac:dyDescent="0.3">
      <c r="P3838" s="22"/>
      <c r="Q3838">
        <v>3834</v>
      </c>
      <c r="R3838" t="str">
        <f>IF($C$3="Live Paste",IF($P3838="","",$P3838&amp;""),IF($AD$3="","",INDEX('Extraction History'!$A$3:$DT$9102,$Q3838,$AD$3)&amp;""))</f>
        <v/>
      </c>
    </row>
    <row r="3839" spans="16:18" x14ac:dyDescent="0.3">
      <c r="P3839" s="22"/>
      <c r="Q3839">
        <v>3835</v>
      </c>
      <c r="R3839" t="str">
        <f>IF($C$3="Live Paste",IF($P3839="","",$P3839&amp;""),IF($AD$3="","",INDEX('Extraction History'!$A$3:$DT$9102,$Q3839,$AD$3)&amp;""))</f>
        <v/>
      </c>
    </row>
    <row r="3840" spans="16:18" x14ac:dyDescent="0.3">
      <c r="P3840" s="22"/>
      <c r="Q3840">
        <v>3836</v>
      </c>
      <c r="R3840" t="str">
        <f>IF($C$3="Live Paste",IF($P3840="","",$P3840&amp;""),IF($AD$3="","",INDEX('Extraction History'!$A$3:$DT$9102,$Q3840,$AD$3)&amp;""))</f>
        <v/>
      </c>
    </row>
    <row r="3841" spans="16:18" x14ac:dyDescent="0.3">
      <c r="P3841" s="22"/>
      <c r="Q3841">
        <v>3837</v>
      </c>
      <c r="R3841" t="str">
        <f>IF($C$3="Live Paste",IF($P3841="","",$P3841&amp;""),IF($AD$3="","",INDEX('Extraction History'!$A$3:$DT$9102,$Q3841,$AD$3)&amp;""))</f>
        <v/>
      </c>
    </row>
    <row r="3842" spans="16:18" x14ac:dyDescent="0.3">
      <c r="P3842" s="22"/>
      <c r="Q3842">
        <v>3838</v>
      </c>
      <c r="R3842" t="str">
        <f>IF($C$3="Live Paste",IF($P3842="","",$P3842&amp;""),IF($AD$3="","",INDEX('Extraction History'!$A$3:$DT$9102,$Q3842,$AD$3)&amp;""))</f>
        <v/>
      </c>
    </row>
    <row r="3843" spans="16:18" x14ac:dyDescent="0.3">
      <c r="P3843" s="22"/>
      <c r="Q3843">
        <v>3839</v>
      </c>
      <c r="R3843" t="str">
        <f>IF($C$3="Live Paste",IF($P3843="","",$P3843&amp;""),IF($AD$3="","",INDEX('Extraction History'!$A$3:$DT$9102,$Q3843,$AD$3)&amp;""))</f>
        <v/>
      </c>
    </row>
    <row r="3844" spans="16:18" x14ac:dyDescent="0.3">
      <c r="P3844" s="22"/>
      <c r="Q3844">
        <v>3840</v>
      </c>
      <c r="R3844" t="str">
        <f>IF($C$3="Live Paste",IF($P3844="","",$P3844&amp;""),IF($AD$3="","",INDEX('Extraction History'!$A$3:$DT$9102,$Q3844,$AD$3)&amp;""))</f>
        <v/>
      </c>
    </row>
    <row r="3845" spans="16:18" x14ac:dyDescent="0.3">
      <c r="P3845" s="22"/>
      <c r="Q3845">
        <v>3841</v>
      </c>
      <c r="R3845" t="str">
        <f>IF($C$3="Live Paste",IF($P3845="","",$P3845&amp;""),IF($AD$3="","",INDEX('Extraction History'!$A$3:$DT$9102,$Q3845,$AD$3)&amp;""))</f>
        <v/>
      </c>
    </row>
    <row r="3846" spans="16:18" x14ac:dyDescent="0.3">
      <c r="P3846" s="22"/>
      <c r="Q3846">
        <v>3842</v>
      </c>
      <c r="R3846" t="str">
        <f>IF($C$3="Live Paste",IF($P3846="","",$P3846&amp;""),IF($AD$3="","",INDEX('Extraction History'!$A$3:$DT$9102,$Q3846,$AD$3)&amp;""))</f>
        <v/>
      </c>
    </row>
    <row r="3847" spans="16:18" x14ac:dyDescent="0.3">
      <c r="P3847" s="22"/>
      <c r="Q3847">
        <v>3843</v>
      </c>
      <c r="R3847" t="str">
        <f>IF($C$3="Live Paste",IF($P3847="","",$P3847&amp;""),IF($AD$3="","",INDEX('Extraction History'!$A$3:$DT$9102,$Q3847,$AD$3)&amp;""))</f>
        <v/>
      </c>
    </row>
    <row r="3848" spans="16:18" x14ac:dyDescent="0.3">
      <c r="P3848" s="22"/>
      <c r="Q3848">
        <v>3844</v>
      </c>
      <c r="R3848" t="str">
        <f>IF($C$3="Live Paste",IF($P3848="","",$P3848&amp;""),IF($AD$3="","",INDEX('Extraction History'!$A$3:$DT$9102,$Q3848,$AD$3)&amp;""))</f>
        <v/>
      </c>
    </row>
    <row r="3849" spans="16:18" x14ac:dyDescent="0.3">
      <c r="P3849" s="22"/>
      <c r="Q3849">
        <v>3845</v>
      </c>
      <c r="R3849" t="str">
        <f>IF($C$3="Live Paste",IF($P3849="","",$P3849&amp;""),IF($AD$3="","",INDEX('Extraction History'!$A$3:$DT$9102,$Q3849,$AD$3)&amp;""))</f>
        <v/>
      </c>
    </row>
    <row r="3850" spans="16:18" x14ac:dyDescent="0.3">
      <c r="P3850" s="22"/>
      <c r="Q3850">
        <v>3846</v>
      </c>
      <c r="R3850" t="str">
        <f>IF($C$3="Live Paste",IF($P3850="","",$P3850&amp;""),IF($AD$3="","",INDEX('Extraction History'!$A$3:$DT$9102,$Q3850,$AD$3)&amp;""))</f>
        <v/>
      </c>
    </row>
    <row r="3851" spans="16:18" x14ac:dyDescent="0.3">
      <c r="P3851" s="22"/>
      <c r="Q3851">
        <v>3847</v>
      </c>
      <c r="R3851" t="str">
        <f>IF($C$3="Live Paste",IF($P3851="","",$P3851&amp;""),IF($AD$3="","",INDEX('Extraction History'!$A$3:$DT$9102,$Q3851,$AD$3)&amp;""))</f>
        <v/>
      </c>
    </row>
    <row r="3852" spans="16:18" x14ac:dyDescent="0.3">
      <c r="P3852" s="22"/>
      <c r="Q3852">
        <v>3848</v>
      </c>
      <c r="R3852" t="str">
        <f>IF($C$3="Live Paste",IF($P3852="","",$P3852&amp;""),IF($AD$3="","",INDEX('Extraction History'!$A$3:$DT$9102,$Q3852,$AD$3)&amp;""))</f>
        <v/>
      </c>
    </row>
    <row r="3853" spans="16:18" x14ac:dyDescent="0.3">
      <c r="P3853" s="22"/>
      <c r="Q3853">
        <v>3849</v>
      </c>
      <c r="R3853" t="str">
        <f>IF($C$3="Live Paste",IF($P3853="","",$P3853&amp;""),IF($AD$3="","",INDEX('Extraction History'!$A$3:$DT$9102,$Q3853,$AD$3)&amp;""))</f>
        <v/>
      </c>
    </row>
    <row r="3854" spans="16:18" x14ac:dyDescent="0.3">
      <c r="P3854" s="22"/>
      <c r="Q3854">
        <v>3850</v>
      </c>
      <c r="R3854" t="str">
        <f>IF($C$3="Live Paste",IF($P3854="","",$P3854&amp;""),IF($AD$3="","",INDEX('Extraction History'!$A$3:$DT$9102,$Q3854,$AD$3)&amp;""))</f>
        <v/>
      </c>
    </row>
    <row r="3855" spans="16:18" x14ac:dyDescent="0.3">
      <c r="P3855" s="22"/>
      <c r="Q3855">
        <v>3851</v>
      </c>
      <c r="R3855" t="str">
        <f>IF($C$3="Live Paste",IF($P3855="","",$P3855&amp;""),IF($AD$3="","",INDEX('Extraction History'!$A$3:$DT$9102,$Q3855,$AD$3)&amp;""))</f>
        <v/>
      </c>
    </row>
    <row r="3856" spans="16:18" x14ac:dyDescent="0.3">
      <c r="P3856" s="22"/>
      <c r="Q3856">
        <v>3852</v>
      </c>
      <c r="R3856" t="str">
        <f>IF($C$3="Live Paste",IF($P3856="","",$P3856&amp;""),IF($AD$3="","",INDEX('Extraction History'!$A$3:$DT$9102,$Q3856,$AD$3)&amp;""))</f>
        <v/>
      </c>
    </row>
    <row r="3857" spans="16:18" x14ac:dyDescent="0.3">
      <c r="P3857" s="22"/>
      <c r="Q3857">
        <v>3853</v>
      </c>
      <c r="R3857" t="str">
        <f>IF($C$3="Live Paste",IF($P3857="","",$P3857&amp;""),IF($AD$3="","",INDEX('Extraction History'!$A$3:$DT$9102,$Q3857,$AD$3)&amp;""))</f>
        <v/>
      </c>
    </row>
    <row r="3858" spans="16:18" x14ac:dyDescent="0.3">
      <c r="P3858" s="22"/>
      <c r="Q3858">
        <v>3854</v>
      </c>
      <c r="R3858" t="str">
        <f>IF($C$3="Live Paste",IF($P3858="","",$P3858&amp;""),IF($AD$3="","",INDEX('Extraction History'!$A$3:$DT$9102,$Q3858,$AD$3)&amp;""))</f>
        <v/>
      </c>
    </row>
    <row r="3859" spans="16:18" x14ac:dyDescent="0.3">
      <c r="P3859" s="22"/>
      <c r="Q3859">
        <v>3855</v>
      </c>
      <c r="R3859" t="str">
        <f>IF($C$3="Live Paste",IF($P3859="","",$P3859&amp;""),IF($AD$3="","",INDEX('Extraction History'!$A$3:$DT$9102,$Q3859,$AD$3)&amp;""))</f>
        <v/>
      </c>
    </row>
    <row r="3860" spans="16:18" x14ac:dyDescent="0.3">
      <c r="P3860" s="22"/>
      <c r="Q3860">
        <v>3856</v>
      </c>
      <c r="R3860" t="str">
        <f>IF($C$3="Live Paste",IF($P3860="","",$P3860&amp;""),IF($AD$3="","",INDEX('Extraction History'!$A$3:$DT$9102,$Q3860,$AD$3)&amp;""))</f>
        <v/>
      </c>
    </row>
    <row r="3861" spans="16:18" x14ac:dyDescent="0.3">
      <c r="P3861" s="22"/>
      <c r="Q3861">
        <v>3857</v>
      </c>
      <c r="R3861" t="str">
        <f>IF($C$3="Live Paste",IF($P3861="","",$P3861&amp;""),IF($AD$3="","",INDEX('Extraction History'!$A$3:$DT$9102,$Q3861,$AD$3)&amp;""))</f>
        <v/>
      </c>
    </row>
    <row r="3862" spans="16:18" x14ac:dyDescent="0.3">
      <c r="P3862" s="22"/>
      <c r="Q3862">
        <v>3858</v>
      </c>
      <c r="R3862" t="str">
        <f>IF($C$3="Live Paste",IF($P3862="","",$P3862&amp;""),IF($AD$3="","",INDEX('Extraction History'!$A$3:$DT$9102,$Q3862,$AD$3)&amp;""))</f>
        <v/>
      </c>
    </row>
    <row r="3863" spans="16:18" x14ac:dyDescent="0.3">
      <c r="P3863" s="22"/>
      <c r="Q3863">
        <v>3859</v>
      </c>
      <c r="R3863" t="str">
        <f>IF($C$3="Live Paste",IF($P3863="","",$P3863&amp;""),IF($AD$3="","",INDEX('Extraction History'!$A$3:$DT$9102,$Q3863,$AD$3)&amp;""))</f>
        <v/>
      </c>
    </row>
    <row r="3864" spans="16:18" x14ac:dyDescent="0.3">
      <c r="P3864" s="22"/>
      <c r="Q3864">
        <v>3860</v>
      </c>
      <c r="R3864" t="str">
        <f>IF($C$3="Live Paste",IF($P3864="","",$P3864&amp;""),IF($AD$3="","",INDEX('Extraction History'!$A$3:$DT$9102,$Q3864,$AD$3)&amp;""))</f>
        <v/>
      </c>
    </row>
    <row r="3865" spans="16:18" x14ac:dyDescent="0.3">
      <c r="P3865" s="22"/>
      <c r="Q3865">
        <v>3861</v>
      </c>
      <c r="R3865" t="str">
        <f>IF($C$3="Live Paste",IF($P3865="","",$P3865&amp;""),IF($AD$3="","",INDEX('Extraction History'!$A$3:$DT$9102,$Q3865,$AD$3)&amp;""))</f>
        <v/>
      </c>
    </row>
    <row r="3866" spans="16:18" x14ac:dyDescent="0.3">
      <c r="P3866" s="22"/>
      <c r="Q3866">
        <v>3862</v>
      </c>
      <c r="R3866" t="str">
        <f>IF($C$3="Live Paste",IF($P3866="","",$P3866&amp;""),IF($AD$3="","",INDEX('Extraction History'!$A$3:$DT$9102,$Q3866,$AD$3)&amp;""))</f>
        <v/>
      </c>
    </row>
    <row r="3867" spans="16:18" x14ac:dyDescent="0.3">
      <c r="P3867" s="22"/>
      <c r="Q3867">
        <v>3863</v>
      </c>
      <c r="R3867" t="str">
        <f>IF($C$3="Live Paste",IF($P3867="","",$P3867&amp;""),IF($AD$3="","",INDEX('Extraction History'!$A$3:$DT$9102,$Q3867,$AD$3)&amp;""))</f>
        <v/>
      </c>
    </row>
    <row r="3868" spans="16:18" x14ac:dyDescent="0.3">
      <c r="P3868" s="22"/>
      <c r="Q3868">
        <v>3864</v>
      </c>
      <c r="R3868" t="str">
        <f>IF($C$3="Live Paste",IF($P3868="","",$P3868&amp;""),IF($AD$3="","",INDEX('Extraction History'!$A$3:$DT$9102,$Q3868,$AD$3)&amp;""))</f>
        <v/>
      </c>
    </row>
    <row r="3869" spans="16:18" x14ac:dyDescent="0.3">
      <c r="P3869" s="22"/>
      <c r="Q3869">
        <v>3865</v>
      </c>
      <c r="R3869" t="str">
        <f>IF($C$3="Live Paste",IF($P3869="","",$P3869&amp;""),IF($AD$3="","",INDEX('Extraction History'!$A$3:$DT$9102,$Q3869,$AD$3)&amp;""))</f>
        <v/>
      </c>
    </row>
    <row r="3870" spans="16:18" x14ac:dyDescent="0.3">
      <c r="P3870" s="22"/>
      <c r="Q3870">
        <v>3866</v>
      </c>
      <c r="R3870" t="str">
        <f>IF($C$3="Live Paste",IF($P3870="","",$P3870&amp;""),IF($AD$3="","",INDEX('Extraction History'!$A$3:$DT$9102,$Q3870,$AD$3)&amp;""))</f>
        <v/>
      </c>
    </row>
    <row r="3871" spans="16:18" x14ac:dyDescent="0.3">
      <c r="P3871" s="22"/>
      <c r="Q3871">
        <v>3867</v>
      </c>
      <c r="R3871" t="str">
        <f>IF($C$3="Live Paste",IF($P3871="","",$P3871&amp;""),IF($AD$3="","",INDEX('Extraction History'!$A$3:$DT$9102,$Q3871,$AD$3)&amp;""))</f>
        <v/>
      </c>
    </row>
    <row r="3872" spans="16:18" x14ac:dyDescent="0.3">
      <c r="P3872" s="22"/>
      <c r="Q3872">
        <v>3868</v>
      </c>
      <c r="R3872" t="str">
        <f>IF($C$3="Live Paste",IF($P3872="","",$P3872&amp;""),IF($AD$3="","",INDEX('Extraction History'!$A$3:$DT$9102,$Q3872,$AD$3)&amp;""))</f>
        <v/>
      </c>
    </row>
    <row r="3873" spans="16:18" x14ac:dyDescent="0.3">
      <c r="P3873" s="22"/>
      <c r="Q3873">
        <v>3869</v>
      </c>
      <c r="R3873" t="str">
        <f>IF($C$3="Live Paste",IF($P3873="","",$P3873&amp;""),IF($AD$3="","",INDEX('Extraction History'!$A$3:$DT$9102,$Q3873,$AD$3)&amp;""))</f>
        <v/>
      </c>
    </row>
    <row r="3874" spans="16:18" x14ac:dyDescent="0.3">
      <c r="P3874" s="22"/>
      <c r="Q3874">
        <v>3870</v>
      </c>
      <c r="R3874" t="str">
        <f>IF($C$3="Live Paste",IF($P3874="","",$P3874&amp;""),IF($AD$3="","",INDEX('Extraction History'!$A$3:$DT$9102,$Q3874,$AD$3)&amp;""))</f>
        <v/>
      </c>
    </row>
    <row r="3875" spans="16:18" x14ac:dyDescent="0.3">
      <c r="P3875" s="22"/>
      <c r="Q3875">
        <v>3871</v>
      </c>
      <c r="R3875" t="str">
        <f>IF($C$3="Live Paste",IF($P3875="","",$P3875&amp;""),IF($AD$3="","",INDEX('Extraction History'!$A$3:$DT$9102,$Q3875,$AD$3)&amp;""))</f>
        <v/>
      </c>
    </row>
    <row r="3876" spans="16:18" x14ac:dyDescent="0.3">
      <c r="P3876" s="22"/>
      <c r="Q3876">
        <v>3872</v>
      </c>
      <c r="R3876" t="str">
        <f>IF($C$3="Live Paste",IF($P3876="","",$P3876&amp;""),IF($AD$3="","",INDEX('Extraction History'!$A$3:$DT$9102,$Q3876,$AD$3)&amp;""))</f>
        <v/>
      </c>
    </row>
    <row r="3877" spans="16:18" x14ac:dyDescent="0.3">
      <c r="P3877" s="22"/>
      <c r="Q3877">
        <v>3873</v>
      </c>
      <c r="R3877" t="str">
        <f>IF($C$3="Live Paste",IF($P3877="","",$P3877&amp;""),IF($AD$3="","",INDEX('Extraction History'!$A$3:$DT$9102,$Q3877,$AD$3)&amp;""))</f>
        <v/>
      </c>
    </row>
    <row r="3878" spans="16:18" x14ac:dyDescent="0.3">
      <c r="P3878" s="22"/>
      <c r="Q3878">
        <v>3874</v>
      </c>
      <c r="R3878" t="str">
        <f>IF($C$3="Live Paste",IF($P3878="","",$P3878&amp;""),IF($AD$3="","",INDEX('Extraction History'!$A$3:$DT$9102,$Q3878,$AD$3)&amp;""))</f>
        <v/>
      </c>
    </row>
    <row r="3879" spans="16:18" x14ac:dyDescent="0.3">
      <c r="P3879" s="22"/>
      <c r="Q3879">
        <v>3875</v>
      </c>
      <c r="R3879" t="str">
        <f>IF($C$3="Live Paste",IF($P3879="","",$P3879&amp;""),IF($AD$3="","",INDEX('Extraction History'!$A$3:$DT$9102,$Q3879,$AD$3)&amp;""))</f>
        <v/>
      </c>
    </row>
    <row r="3880" spans="16:18" x14ac:dyDescent="0.3">
      <c r="P3880" s="22"/>
      <c r="Q3880">
        <v>3876</v>
      </c>
      <c r="R3880" t="str">
        <f>IF($C$3="Live Paste",IF($P3880="","",$P3880&amp;""),IF($AD$3="","",INDEX('Extraction History'!$A$3:$DT$9102,$Q3880,$AD$3)&amp;""))</f>
        <v/>
      </c>
    </row>
    <row r="3881" spans="16:18" x14ac:dyDescent="0.3">
      <c r="P3881" s="22"/>
      <c r="Q3881">
        <v>3877</v>
      </c>
      <c r="R3881" t="str">
        <f>IF($C$3="Live Paste",IF($P3881="","",$P3881&amp;""),IF($AD$3="","",INDEX('Extraction History'!$A$3:$DT$9102,$Q3881,$AD$3)&amp;""))</f>
        <v/>
      </c>
    </row>
    <row r="3882" spans="16:18" x14ac:dyDescent="0.3">
      <c r="P3882" s="22"/>
      <c r="Q3882">
        <v>3878</v>
      </c>
      <c r="R3882" t="str">
        <f>IF($C$3="Live Paste",IF($P3882="","",$P3882&amp;""),IF($AD$3="","",INDEX('Extraction History'!$A$3:$DT$9102,$Q3882,$AD$3)&amp;""))</f>
        <v/>
      </c>
    </row>
    <row r="3883" spans="16:18" x14ac:dyDescent="0.3">
      <c r="P3883" s="22"/>
      <c r="Q3883">
        <v>3879</v>
      </c>
      <c r="R3883" t="str">
        <f>IF($C$3="Live Paste",IF($P3883="","",$P3883&amp;""),IF($AD$3="","",INDEX('Extraction History'!$A$3:$DT$9102,$Q3883,$AD$3)&amp;""))</f>
        <v/>
      </c>
    </row>
    <row r="3884" spans="16:18" x14ac:dyDescent="0.3">
      <c r="P3884" s="22"/>
      <c r="Q3884">
        <v>3880</v>
      </c>
      <c r="R3884" t="str">
        <f>IF($C$3="Live Paste",IF($P3884="","",$P3884&amp;""),IF($AD$3="","",INDEX('Extraction History'!$A$3:$DT$9102,$Q3884,$AD$3)&amp;""))</f>
        <v/>
      </c>
    </row>
    <row r="3885" spans="16:18" x14ac:dyDescent="0.3">
      <c r="P3885" s="22"/>
      <c r="Q3885">
        <v>3881</v>
      </c>
      <c r="R3885" t="str">
        <f>IF($C$3="Live Paste",IF($P3885="","",$P3885&amp;""),IF($AD$3="","",INDEX('Extraction History'!$A$3:$DT$9102,$Q3885,$AD$3)&amp;""))</f>
        <v/>
      </c>
    </row>
    <row r="3886" spans="16:18" x14ac:dyDescent="0.3">
      <c r="P3886" s="22"/>
      <c r="Q3886">
        <v>3882</v>
      </c>
      <c r="R3886" t="str">
        <f>IF($C$3="Live Paste",IF($P3886="","",$P3886&amp;""),IF($AD$3="","",INDEX('Extraction History'!$A$3:$DT$9102,$Q3886,$AD$3)&amp;""))</f>
        <v/>
      </c>
    </row>
    <row r="3887" spans="16:18" x14ac:dyDescent="0.3">
      <c r="P3887" s="22"/>
      <c r="Q3887">
        <v>3883</v>
      </c>
      <c r="R3887" t="str">
        <f>IF($C$3="Live Paste",IF($P3887="","",$P3887&amp;""),IF($AD$3="","",INDEX('Extraction History'!$A$3:$DT$9102,$Q3887,$AD$3)&amp;""))</f>
        <v/>
      </c>
    </row>
    <row r="3888" spans="16:18" x14ac:dyDescent="0.3">
      <c r="P3888" s="22"/>
      <c r="Q3888">
        <v>3884</v>
      </c>
      <c r="R3888" t="str">
        <f>IF($C$3="Live Paste",IF($P3888="","",$P3888&amp;""),IF($AD$3="","",INDEX('Extraction History'!$A$3:$DT$9102,$Q3888,$AD$3)&amp;""))</f>
        <v/>
      </c>
    </row>
    <row r="3889" spans="16:18" x14ac:dyDescent="0.3">
      <c r="P3889" s="22"/>
      <c r="Q3889">
        <v>3885</v>
      </c>
      <c r="R3889" t="str">
        <f>IF($C$3="Live Paste",IF($P3889="","",$P3889&amp;""),IF($AD$3="","",INDEX('Extraction History'!$A$3:$DT$9102,$Q3889,$AD$3)&amp;""))</f>
        <v/>
      </c>
    </row>
    <row r="3890" spans="16:18" x14ac:dyDescent="0.3">
      <c r="P3890" s="22"/>
      <c r="Q3890">
        <v>3886</v>
      </c>
      <c r="R3890" t="str">
        <f>IF($C$3="Live Paste",IF($P3890="","",$P3890&amp;""),IF($AD$3="","",INDEX('Extraction History'!$A$3:$DT$9102,$Q3890,$AD$3)&amp;""))</f>
        <v/>
      </c>
    </row>
    <row r="3891" spans="16:18" x14ac:dyDescent="0.3">
      <c r="P3891" s="22"/>
      <c r="Q3891">
        <v>3887</v>
      </c>
      <c r="R3891" t="str">
        <f>IF($C$3="Live Paste",IF($P3891="","",$P3891&amp;""),IF($AD$3="","",INDEX('Extraction History'!$A$3:$DT$9102,$Q3891,$AD$3)&amp;""))</f>
        <v/>
      </c>
    </row>
    <row r="3892" spans="16:18" x14ac:dyDescent="0.3">
      <c r="P3892" s="22"/>
      <c r="Q3892">
        <v>3888</v>
      </c>
      <c r="R3892" t="str">
        <f>IF($C$3="Live Paste",IF($P3892="","",$P3892&amp;""),IF($AD$3="","",INDEX('Extraction History'!$A$3:$DT$9102,$Q3892,$AD$3)&amp;""))</f>
        <v/>
      </c>
    </row>
    <row r="3893" spans="16:18" x14ac:dyDescent="0.3">
      <c r="P3893" s="22"/>
      <c r="Q3893">
        <v>3889</v>
      </c>
      <c r="R3893" t="str">
        <f>IF($C$3="Live Paste",IF($P3893="","",$P3893&amp;""),IF($AD$3="","",INDEX('Extraction History'!$A$3:$DT$9102,$Q3893,$AD$3)&amp;""))</f>
        <v/>
      </c>
    </row>
    <row r="3894" spans="16:18" x14ac:dyDescent="0.3">
      <c r="P3894" s="22"/>
      <c r="Q3894">
        <v>3890</v>
      </c>
      <c r="R3894" t="str">
        <f>IF($C$3="Live Paste",IF($P3894="","",$P3894&amp;""),IF($AD$3="","",INDEX('Extraction History'!$A$3:$DT$9102,$Q3894,$AD$3)&amp;""))</f>
        <v/>
      </c>
    </row>
    <row r="3895" spans="16:18" x14ac:dyDescent="0.3">
      <c r="P3895" s="22"/>
      <c r="Q3895">
        <v>3891</v>
      </c>
      <c r="R3895" t="str">
        <f>IF($C$3="Live Paste",IF($P3895="","",$P3895&amp;""),IF($AD$3="","",INDEX('Extraction History'!$A$3:$DT$9102,$Q3895,$AD$3)&amp;""))</f>
        <v/>
      </c>
    </row>
    <row r="3896" spans="16:18" x14ac:dyDescent="0.3">
      <c r="P3896" s="22"/>
      <c r="Q3896">
        <v>3892</v>
      </c>
      <c r="R3896" t="str">
        <f>IF($C$3="Live Paste",IF($P3896="","",$P3896&amp;""),IF($AD$3="","",INDEX('Extraction History'!$A$3:$DT$9102,$Q3896,$AD$3)&amp;""))</f>
        <v/>
      </c>
    </row>
    <row r="3897" spans="16:18" x14ac:dyDescent="0.3">
      <c r="P3897" s="22"/>
      <c r="Q3897">
        <v>3893</v>
      </c>
      <c r="R3897" t="str">
        <f>IF($C$3="Live Paste",IF($P3897="","",$P3897&amp;""),IF($AD$3="","",INDEX('Extraction History'!$A$3:$DT$9102,$Q3897,$AD$3)&amp;""))</f>
        <v/>
      </c>
    </row>
    <row r="3898" spans="16:18" x14ac:dyDescent="0.3">
      <c r="P3898" s="22"/>
      <c r="Q3898">
        <v>3894</v>
      </c>
      <c r="R3898" t="str">
        <f>IF($C$3="Live Paste",IF($P3898="","",$P3898&amp;""),IF($AD$3="","",INDEX('Extraction History'!$A$3:$DT$9102,$Q3898,$AD$3)&amp;""))</f>
        <v/>
      </c>
    </row>
    <row r="3899" spans="16:18" x14ac:dyDescent="0.3">
      <c r="P3899" s="22"/>
      <c r="Q3899">
        <v>3895</v>
      </c>
      <c r="R3899" t="str">
        <f>IF($C$3="Live Paste",IF($P3899="","",$P3899&amp;""),IF($AD$3="","",INDEX('Extraction History'!$A$3:$DT$9102,$Q3899,$AD$3)&amp;""))</f>
        <v/>
      </c>
    </row>
    <row r="3900" spans="16:18" x14ac:dyDescent="0.3">
      <c r="P3900" s="22"/>
      <c r="Q3900">
        <v>3896</v>
      </c>
      <c r="R3900" t="str">
        <f>IF($C$3="Live Paste",IF($P3900="","",$P3900&amp;""),IF($AD$3="","",INDEX('Extraction History'!$A$3:$DT$9102,$Q3900,$AD$3)&amp;""))</f>
        <v/>
      </c>
    </row>
    <row r="3901" spans="16:18" x14ac:dyDescent="0.3">
      <c r="P3901" s="22"/>
      <c r="Q3901">
        <v>3897</v>
      </c>
      <c r="R3901" t="str">
        <f>IF($C$3="Live Paste",IF($P3901="","",$P3901&amp;""),IF($AD$3="","",INDEX('Extraction History'!$A$3:$DT$9102,$Q3901,$AD$3)&amp;""))</f>
        <v/>
      </c>
    </row>
    <row r="3902" spans="16:18" x14ac:dyDescent="0.3">
      <c r="P3902" s="22"/>
      <c r="Q3902">
        <v>3898</v>
      </c>
      <c r="R3902" t="str">
        <f>IF($C$3="Live Paste",IF($P3902="","",$P3902&amp;""),IF($AD$3="","",INDEX('Extraction History'!$A$3:$DT$9102,$Q3902,$AD$3)&amp;""))</f>
        <v/>
      </c>
    </row>
    <row r="3903" spans="16:18" x14ac:dyDescent="0.3">
      <c r="P3903" s="22"/>
      <c r="Q3903">
        <v>3899</v>
      </c>
      <c r="R3903" t="str">
        <f>IF($C$3="Live Paste",IF($P3903="","",$P3903&amp;""),IF($AD$3="","",INDEX('Extraction History'!$A$3:$DT$9102,$Q3903,$AD$3)&amp;""))</f>
        <v/>
      </c>
    </row>
    <row r="3904" spans="16:18" x14ac:dyDescent="0.3">
      <c r="P3904" s="22"/>
      <c r="Q3904">
        <v>3900</v>
      </c>
      <c r="R3904" t="str">
        <f>IF($C$3="Live Paste",IF($P3904="","",$P3904&amp;""),IF($AD$3="","",INDEX('Extraction History'!$A$3:$DT$9102,$Q3904,$AD$3)&amp;""))</f>
        <v/>
      </c>
    </row>
    <row r="3905" spans="16:18" x14ac:dyDescent="0.3">
      <c r="P3905" s="22"/>
      <c r="Q3905">
        <v>3901</v>
      </c>
      <c r="R3905" t="str">
        <f>IF($C$3="Live Paste",IF($P3905="","",$P3905&amp;""),IF($AD$3="","",INDEX('Extraction History'!$A$3:$DT$9102,$Q3905,$AD$3)&amp;""))</f>
        <v/>
      </c>
    </row>
    <row r="3906" spans="16:18" x14ac:dyDescent="0.3">
      <c r="P3906" s="22"/>
      <c r="Q3906">
        <v>3902</v>
      </c>
      <c r="R3906" t="str">
        <f>IF($C$3="Live Paste",IF($P3906="","",$P3906&amp;""),IF($AD$3="","",INDEX('Extraction History'!$A$3:$DT$9102,$Q3906,$AD$3)&amp;""))</f>
        <v/>
      </c>
    </row>
    <row r="3907" spans="16:18" x14ac:dyDescent="0.3">
      <c r="P3907" s="22"/>
      <c r="Q3907">
        <v>3903</v>
      </c>
      <c r="R3907" t="str">
        <f>IF($C$3="Live Paste",IF($P3907="","",$P3907&amp;""),IF($AD$3="","",INDEX('Extraction History'!$A$3:$DT$9102,$Q3907,$AD$3)&amp;""))</f>
        <v/>
      </c>
    </row>
    <row r="3908" spans="16:18" x14ac:dyDescent="0.3">
      <c r="P3908" s="22"/>
      <c r="Q3908">
        <v>3904</v>
      </c>
      <c r="R3908" t="str">
        <f>IF($C$3="Live Paste",IF($P3908="","",$P3908&amp;""),IF($AD$3="","",INDEX('Extraction History'!$A$3:$DT$9102,$Q3908,$AD$3)&amp;""))</f>
        <v/>
      </c>
    </row>
    <row r="3909" spans="16:18" x14ac:dyDescent="0.3">
      <c r="P3909" s="22"/>
      <c r="Q3909">
        <v>3905</v>
      </c>
      <c r="R3909" t="str">
        <f>IF($C$3="Live Paste",IF($P3909="","",$P3909&amp;""),IF($AD$3="","",INDEX('Extraction History'!$A$3:$DT$9102,$Q3909,$AD$3)&amp;""))</f>
        <v/>
      </c>
    </row>
    <row r="3910" spans="16:18" x14ac:dyDescent="0.3">
      <c r="P3910" s="22"/>
      <c r="Q3910">
        <v>3906</v>
      </c>
      <c r="R3910" t="str">
        <f>IF($C$3="Live Paste",IF($P3910="","",$P3910&amp;""),IF($AD$3="","",INDEX('Extraction History'!$A$3:$DT$9102,$Q3910,$AD$3)&amp;""))</f>
        <v/>
      </c>
    </row>
    <row r="3911" spans="16:18" x14ac:dyDescent="0.3">
      <c r="P3911" s="22"/>
      <c r="Q3911">
        <v>3907</v>
      </c>
      <c r="R3911" t="str">
        <f>IF($C$3="Live Paste",IF($P3911="","",$P3911&amp;""),IF($AD$3="","",INDEX('Extraction History'!$A$3:$DT$9102,$Q3911,$AD$3)&amp;""))</f>
        <v/>
      </c>
    </row>
    <row r="3912" spans="16:18" x14ac:dyDescent="0.3">
      <c r="P3912" s="22"/>
      <c r="Q3912">
        <v>3908</v>
      </c>
      <c r="R3912" t="str">
        <f>IF($C$3="Live Paste",IF($P3912="","",$P3912&amp;""),IF($AD$3="","",INDEX('Extraction History'!$A$3:$DT$9102,$Q3912,$AD$3)&amp;""))</f>
        <v/>
      </c>
    </row>
    <row r="3913" spans="16:18" x14ac:dyDescent="0.3">
      <c r="P3913" s="22"/>
      <c r="Q3913">
        <v>3909</v>
      </c>
      <c r="R3913" t="str">
        <f>IF($C$3="Live Paste",IF($P3913="","",$P3913&amp;""),IF($AD$3="","",INDEX('Extraction History'!$A$3:$DT$9102,$Q3913,$AD$3)&amp;""))</f>
        <v/>
      </c>
    </row>
    <row r="3914" spans="16:18" x14ac:dyDescent="0.3">
      <c r="P3914" s="22"/>
      <c r="Q3914">
        <v>3910</v>
      </c>
      <c r="R3914" t="str">
        <f>IF($C$3="Live Paste",IF($P3914="","",$P3914&amp;""),IF($AD$3="","",INDEX('Extraction History'!$A$3:$DT$9102,$Q3914,$AD$3)&amp;""))</f>
        <v/>
      </c>
    </row>
    <row r="3915" spans="16:18" x14ac:dyDescent="0.3">
      <c r="P3915" s="22"/>
      <c r="Q3915">
        <v>3911</v>
      </c>
      <c r="R3915" t="str">
        <f>IF($C$3="Live Paste",IF($P3915="","",$P3915&amp;""),IF($AD$3="","",INDEX('Extraction History'!$A$3:$DT$9102,$Q3915,$AD$3)&amp;""))</f>
        <v/>
      </c>
    </row>
    <row r="3916" spans="16:18" x14ac:dyDescent="0.3">
      <c r="P3916" s="22"/>
      <c r="Q3916">
        <v>3912</v>
      </c>
      <c r="R3916" t="str">
        <f>IF($C$3="Live Paste",IF($P3916="","",$P3916&amp;""),IF($AD$3="","",INDEX('Extraction History'!$A$3:$DT$9102,$Q3916,$AD$3)&amp;""))</f>
        <v/>
      </c>
    </row>
    <row r="3917" spans="16:18" x14ac:dyDescent="0.3">
      <c r="P3917" s="22"/>
      <c r="Q3917">
        <v>3913</v>
      </c>
      <c r="R3917" t="str">
        <f>IF($C$3="Live Paste",IF($P3917="","",$P3917&amp;""),IF($AD$3="","",INDEX('Extraction History'!$A$3:$DT$9102,$Q3917,$AD$3)&amp;""))</f>
        <v/>
      </c>
    </row>
    <row r="3918" spans="16:18" x14ac:dyDescent="0.3">
      <c r="P3918" s="22"/>
      <c r="Q3918">
        <v>3914</v>
      </c>
      <c r="R3918" t="str">
        <f>IF($C$3="Live Paste",IF($P3918="","",$P3918&amp;""),IF($AD$3="","",INDEX('Extraction History'!$A$3:$DT$9102,$Q3918,$AD$3)&amp;""))</f>
        <v/>
      </c>
    </row>
    <row r="3919" spans="16:18" x14ac:dyDescent="0.3">
      <c r="P3919" s="22"/>
      <c r="Q3919">
        <v>3915</v>
      </c>
      <c r="R3919" t="str">
        <f>IF($C$3="Live Paste",IF($P3919="","",$P3919&amp;""),IF($AD$3="","",INDEX('Extraction History'!$A$3:$DT$9102,$Q3919,$AD$3)&amp;""))</f>
        <v/>
      </c>
    </row>
    <row r="3920" spans="16:18" x14ac:dyDescent="0.3">
      <c r="P3920" s="22"/>
      <c r="Q3920">
        <v>3916</v>
      </c>
      <c r="R3920" t="str">
        <f>IF($C$3="Live Paste",IF($P3920="","",$P3920&amp;""),IF($AD$3="","",INDEX('Extraction History'!$A$3:$DT$9102,$Q3920,$AD$3)&amp;""))</f>
        <v/>
      </c>
    </row>
    <row r="3921" spans="16:18" x14ac:dyDescent="0.3">
      <c r="P3921" s="22"/>
      <c r="Q3921">
        <v>3917</v>
      </c>
      <c r="R3921" t="str">
        <f>IF($C$3="Live Paste",IF($P3921="","",$P3921&amp;""),IF($AD$3="","",INDEX('Extraction History'!$A$3:$DT$9102,$Q3921,$AD$3)&amp;""))</f>
        <v/>
      </c>
    </row>
    <row r="3922" spans="16:18" x14ac:dyDescent="0.3">
      <c r="P3922" s="22"/>
      <c r="Q3922">
        <v>3918</v>
      </c>
      <c r="R3922" t="str">
        <f>IF($C$3="Live Paste",IF($P3922="","",$P3922&amp;""),IF($AD$3="","",INDEX('Extraction History'!$A$3:$DT$9102,$Q3922,$AD$3)&amp;""))</f>
        <v/>
      </c>
    </row>
    <row r="3923" spans="16:18" x14ac:dyDescent="0.3">
      <c r="P3923" s="22"/>
      <c r="Q3923">
        <v>3919</v>
      </c>
      <c r="R3923" t="str">
        <f>IF($C$3="Live Paste",IF($P3923="","",$P3923&amp;""),IF($AD$3="","",INDEX('Extraction History'!$A$3:$DT$9102,$Q3923,$AD$3)&amp;""))</f>
        <v/>
      </c>
    </row>
    <row r="3924" spans="16:18" x14ac:dyDescent="0.3">
      <c r="P3924" s="22"/>
      <c r="Q3924">
        <v>3920</v>
      </c>
      <c r="R3924" t="str">
        <f>IF($C$3="Live Paste",IF($P3924="","",$P3924&amp;""),IF($AD$3="","",INDEX('Extraction History'!$A$3:$DT$9102,$Q3924,$AD$3)&amp;""))</f>
        <v/>
      </c>
    </row>
    <row r="3925" spans="16:18" x14ac:dyDescent="0.3">
      <c r="P3925" s="22"/>
      <c r="Q3925">
        <v>3921</v>
      </c>
      <c r="R3925" t="str">
        <f>IF($C$3="Live Paste",IF($P3925="","",$P3925&amp;""),IF($AD$3="","",INDEX('Extraction History'!$A$3:$DT$9102,$Q3925,$AD$3)&amp;""))</f>
        <v/>
      </c>
    </row>
    <row r="3926" spans="16:18" x14ac:dyDescent="0.3">
      <c r="P3926" s="22"/>
      <c r="Q3926">
        <v>3922</v>
      </c>
      <c r="R3926" t="str">
        <f>IF($C$3="Live Paste",IF($P3926="","",$P3926&amp;""),IF($AD$3="","",INDEX('Extraction History'!$A$3:$DT$9102,$Q3926,$AD$3)&amp;""))</f>
        <v/>
      </c>
    </row>
    <row r="3927" spans="16:18" x14ac:dyDescent="0.3">
      <c r="P3927" s="22"/>
      <c r="Q3927">
        <v>3923</v>
      </c>
      <c r="R3927" t="str">
        <f>IF($C$3="Live Paste",IF($P3927="","",$P3927&amp;""),IF($AD$3="","",INDEX('Extraction History'!$A$3:$DT$9102,$Q3927,$AD$3)&amp;""))</f>
        <v/>
      </c>
    </row>
    <row r="3928" spans="16:18" x14ac:dyDescent="0.3">
      <c r="P3928" s="22"/>
      <c r="Q3928">
        <v>3924</v>
      </c>
      <c r="R3928" t="str">
        <f>IF($C$3="Live Paste",IF($P3928="","",$P3928&amp;""),IF($AD$3="","",INDEX('Extraction History'!$A$3:$DT$9102,$Q3928,$AD$3)&amp;""))</f>
        <v/>
      </c>
    </row>
    <row r="3929" spans="16:18" x14ac:dyDescent="0.3">
      <c r="P3929" s="22"/>
      <c r="Q3929">
        <v>3925</v>
      </c>
      <c r="R3929" t="str">
        <f>IF($C$3="Live Paste",IF($P3929="","",$P3929&amp;""),IF($AD$3="","",INDEX('Extraction History'!$A$3:$DT$9102,$Q3929,$AD$3)&amp;""))</f>
        <v/>
      </c>
    </row>
    <row r="3930" spans="16:18" x14ac:dyDescent="0.3">
      <c r="P3930" s="22"/>
      <c r="Q3930">
        <v>3926</v>
      </c>
      <c r="R3930" t="str">
        <f>IF($C$3="Live Paste",IF($P3930="","",$P3930&amp;""),IF($AD$3="","",INDEX('Extraction History'!$A$3:$DT$9102,$Q3930,$AD$3)&amp;""))</f>
        <v/>
      </c>
    </row>
    <row r="3931" spans="16:18" x14ac:dyDescent="0.3">
      <c r="P3931" s="22"/>
      <c r="Q3931">
        <v>3927</v>
      </c>
      <c r="R3931" t="str">
        <f>IF($C$3="Live Paste",IF($P3931="","",$P3931&amp;""),IF($AD$3="","",INDEX('Extraction History'!$A$3:$DT$9102,$Q3931,$AD$3)&amp;""))</f>
        <v/>
      </c>
    </row>
    <row r="3932" spans="16:18" x14ac:dyDescent="0.3">
      <c r="P3932" s="22"/>
      <c r="Q3932">
        <v>3928</v>
      </c>
      <c r="R3932" t="str">
        <f>IF($C$3="Live Paste",IF($P3932="","",$P3932&amp;""),IF($AD$3="","",INDEX('Extraction History'!$A$3:$DT$9102,$Q3932,$AD$3)&amp;""))</f>
        <v/>
      </c>
    </row>
    <row r="3933" spans="16:18" x14ac:dyDescent="0.3">
      <c r="P3933" s="22"/>
      <c r="Q3933">
        <v>3929</v>
      </c>
      <c r="R3933" t="str">
        <f>IF($C$3="Live Paste",IF($P3933="","",$P3933&amp;""),IF($AD$3="","",INDEX('Extraction History'!$A$3:$DT$9102,$Q3933,$AD$3)&amp;""))</f>
        <v/>
      </c>
    </row>
    <row r="3934" spans="16:18" x14ac:dyDescent="0.3">
      <c r="P3934" s="22"/>
      <c r="Q3934">
        <v>3930</v>
      </c>
      <c r="R3934" t="str">
        <f>IF($C$3="Live Paste",IF($P3934="","",$P3934&amp;""),IF($AD$3="","",INDEX('Extraction History'!$A$3:$DT$9102,$Q3934,$AD$3)&amp;""))</f>
        <v/>
      </c>
    </row>
    <row r="3935" spans="16:18" x14ac:dyDescent="0.3">
      <c r="P3935" s="22"/>
      <c r="Q3935">
        <v>3931</v>
      </c>
      <c r="R3935" t="str">
        <f>IF($C$3="Live Paste",IF($P3935="","",$P3935&amp;""),IF($AD$3="","",INDEX('Extraction History'!$A$3:$DT$9102,$Q3935,$AD$3)&amp;""))</f>
        <v/>
      </c>
    </row>
    <row r="3936" spans="16:18" x14ac:dyDescent="0.3">
      <c r="P3936" s="22"/>
      <c r="Q3936">
        <v>3932</v>
      </c>
      <c r="R3936" t="str">
        <f>IF($C$3="Live Paste",IF($P3936="","",$P3936&amp;""),IF($AD$3="","",INDEX('Extraction History'!$A$3:$DT$9102,$Q3936,$AD$3)&amp;""))</f>
        <v/>
      </c>
    </row>
    <row r="3937" spans="16:18" x14ac:dyDescent="0.3">
      <c r="P3937" s="22"/>
      <c r="Q3937">
        <v>3933</v>
      </c>
      <c r="R3937" t="str">
        <f>IF($C$3="Live Paste",IF($P3937="","",$P3937&amp;""),IF($AD$3="","",INDEX('Extraction History'!$A$3:$DT$9102,$Q3937,$AD$3)&amp;""))</f>
        <v/>
      </c>
    </row>
    <row r="3938" spans="16:18" x14ac:dyDescent="0.3">
      <c r="P3938" s="22"/>
      <c r="Q3938">
        <v>3934</v>
      </c>
      <c r="R3938" t="str">
        <f>IF($C$3="Live Paste",IF($P3938="","",$P3938&amp;""),IF($AD$3="","",INDEX('Extraction History'!$A$3:$DT$9102,$Q3938,$AD$3)&amp;""))</f>
        <v/>
      </c>
    </row>
    <row r="3939" spans="16:18" x14ac:dyDescent="0.3">
      <c r="P3939" s="22"/>
      <c r="Q3939">
        <v>3935</v>
      </c>
      <c r="R3939" t="str">
        <f>IF($C$3="Live Paste",IF($P3939="","",$P3939&amp;""),IF($AD$3="","",INDEX('Extraction History'!$A$3:$DT$9102,$Q3939,$AD$3)&amp;""))</f>
        <v/>
      </c>
    </row>
    <row r="3940" spans="16:18" x14ac:dyDescent="0.3">
      <c r="P3940" s="22"/>
      <c r="Q3940">
        <v>3936</v>
      </c>
      <c r="R3940" t="str">
        <f>IF($C$3="Live Paste",IF($P3940="","",$P3940&amp;""),IF($AD$3="","",INDEX('Extraction History'!$A$3:$DT$9102,$Q3940,$AD$3)&amp;""))</f>
        <v/>
      </c>
    </row>
    <row r="3941" spans="16:18" x14ac:dyDescent="0.3">
      <c r="P3941" s="22"/>
      <c r="Q3941">
        <v>3937</v>
      </c>
      <c r="R3941" t="str">
        <f>IF($C$3="Live Paste",IF($P3941="","",$P3941&amp;""),IF($AD$3="","",INDEX('Extraction History'!$A$3:$DT$9102,$Q3941,$AD$3)&amp;""))</f>
        <v/>
      </c>
    </row>
    <row r="3942" spans="16:18" x14ac:dyDescent="0.3">
      <c r="P3942" s="22"/>
      <c r="Q3942">
        <v>3938</v>
      </c>
      <c r="R3942" t="str">
        <f>IF($C$3="Live Paste",IF($P3942="","",$P3942&amp;""),IF($AD$3="","",INDEX('Extraction History'!$A$3:$DT$9102,$Q3942,$AD$3)&amp;""))</f>
        <v/>
      </c>
    </row>
    <row r="3943" spans="16:18" x14ac:dyDescent="0.3">
      <c r="P3943" s="22"/>
      <c r="Q3943">
        <v>3939</v>
      </c>
      <c r="R3943" t="str">
        <f>IF($C$3="Live Paste",IF($P3943="","",$P3943&amp;""),IF($AD$3="","",INDEX('Extraction History'!$A$3:$DT$9102,$Q3943,$AD$3)&amp;""))</f>
        <v/>
      </c>
    </row>
    <row r="3944" spans="16:18" x14ac:dyDescent="0.3">
      <c r="P3944" s="22"/>
      <c r="Q3944">
        <v>3940</v>
      </c>
      <c r="R3944" t="str">
        <f>IF($C$3="Live Paste",IF($P3944="","",$P3944&amp;""),IF($AD$3="","",INDEX('Extraction History'!$A$3:$DT$9102,$Q3944,$AD$3)&amp;""))</f>
        <v/>
      </c>
    </row>
    <row r="3945" spans="16:18" x14ac:dyDescent="0.3">
      <c r="P3945" s="22"/>
      <c r="Q3945">
        <v>3941</v>
      </c>
      <c r="R3945" t="str">
        <f>IF($C$3="Live Paste",IF($P3945="","",$P3945&amp;""),IF($AD$3="","",INDEX('Extraction History'!$A$3:$DT$9102,$Q3945,$AD$3)&amp;""))</f>
        <v/>
      </c>
    </row>
    <row r="3946" spans="16:18" x14ac:dyDescent="0.3">
      <c r="P3946" s="22"/>
      <c r="Q3946">
        <v>3942</v>
      </c>
      <c r="R3946" t="str">
        <f>IF($C$3="Live Paste",IF($P3946="","",$P3946&amp;""),IF($AD$3="","",INDEX('Extraction History'!$A$3:$DT$9102,$Q3946,$AD$3)&amp;""))</f>
        <v/>
      </c>
    </row>
    <row r="3947" spans="16:18" x14ac:dyDescent="0.3">
      <c r="P3947" s="22"/>
      <c r="Q3947">
        <v>3943</v>
      </c>
      <c r="R3947" t="str">
        <f>IF($C$3="Live Paste",IF($P3947="","",$P3947&amp;""),IF($AD$3="","",INDEX('Extraction History'!$A$3:$DT$9102,$Q3947,$AD$3)&amp;""))</f>
        <v/>
      </c>
    </row>
    <row r="3948" spans="16:18" x14ac:dyDescent="0.3">
      <c r="P3948" s="22"/>
      <c r="Q3948">
        <v>3944</v>
      </c>
      <c r="R3948" t="str">
        <f>IF($C$3="Live Paste",IF($P3948="","",$P3948&amp;""),IF($AD$3="","",INDEX('Extraction History'!$A$3:$DT$9102,$Q3948,$AD$3)&amp;""))</f>
        <v/>
      </c>
    </row>
    <row r="3949" spans="16:18" x14ac:dyDescent="0.3">
      <c r="P3949" s="22"/>
      <c r="Q3949">
        <v>3945</v>
      </c>
      <c r="R3949" t="str">
        <f>IF($C$3="Live Paste",IF($P3949="","",$P3949&amp;""),IF($AD$3="","",INDEX('Extraction History'!$A$3:$DT$9102,$Q3949,$AD$3)&amp;""))</f>
        <v/>
      </c>
    </row>
    <row r="3950" spans="16:18" x14ac:dyDescent="0.3">
      <c r="P3950" s="22"/>
      <c r="Q3950">
        <v>3946</v>
      </c>
      <c r="R3950" t="str">
        <f>IF($C$3="Live Paste",IF($P3950="","",$P3950&amp;""),IF($AD$3="","",INDEX('Extraction History'!$A$3:$DT$9102,$Q3950,$AD$3)&amp;""))</f>
        <v/>
      </c>
    </row>
    <row r="3951" spans="16:18" x14ac:dyDescent="0.3">
      <c r="P3951" s="22"/>
      <c r="Q3951">
        <v>3947</v>
      </c>
      <c r="R3951" t="str">
        <f>IF($C$3="Live Paste",IF($P3951="","",$P3951&amp;""),IF($AD$3="","",INDEX('Extraction History'!$A$3:$DT$9102,$Q3951,$AD$3)&amp;""))</f>
        <v/>
      </c>
    </row>
    <row r="3952" spans="16:18" x14ac:dyDescent="0.3">
      <c r="P3952" s="22"/>
      <c r="Q3952">
        <v>3948</v>
      </c>
      <c r="R3952" t="str">
        <f>IF($C$3="Live Paste",IF($P3952="","",$P3952&amp;""),IF($AD$3="","",INDEX('Extraction History'!$A$3:$DT$9102,$Q3952,$AD$3)&amp;""))</f>
        <v/>
      </c>
    </row>
    <row r="3953" spans="16:18" x14ac:dyDescent="0.3">
      <c r="P3953" s="22"/>
      <c r="Q3953">
        <v>3949</v>
      </c>
      <c r="R3953" t="str">
        <f>IF($C$3="Live Paste",IF($P3953="","",$P3953&amp;""),IF($AD$3="","",INDEX('Extraction History'!$A$3:$DT$9102,$Q3953,$AD$3)&amp;""))</f>
        <v/>
      </c>
    </row>
    <row r="3954" spans="16:18" x14ac:dyDescent="0.3">
      <c r="P3954" s="22"/>
      <c r="Q3954">
        <v>3950</v>
      </c>
      <c r="R3954" t="str">
        <f>IF($C$3="Live Paste",IF($P3954="","",$P3954&amp;""),IF($AD$3="","",INDEX('Extraction History'!$A$3:$DT$9102,$Q3954,$AD$3)&amp;""))</f>
        <v/>
      </c>
    </row>
    <row r="3955" spans="16:18" x14ac:dyDescent="0.3">
      <c r="P3955" s="22"/>
      <c r="Q3955">
        <v>3951</v>
      </c>
      <c r="R3955" t="str">
        <f>IF($C$3="Live Paste",IF($P3955="","",$P3955&amp;""),IF($AD$3="","",INDEX('Extraction History'!$A$3:$DT$9102,$Q3955,$AD$3)&amp;""))</f>
        <v/>
      </c>
    </row>
    <row r="3956" spans="16:18" x14ac:dyDescent="0.3">
      <c r="P3956" s="22"/>
      <c r="Q3956">
        <v>3952</v>
      </c>
      <c r="R3956" t="str">
        <f>IF($C$3="Live Paste",IF($P3956="","",$P3956&amp;""),IF($AD$3="","",INDEX('Extraction History'!$A$3:$DT$9102,$Q3956,$AD$3)&amp;""))</f>
        <v/>
      </c>
    </row>
    <row r="3957" spans="16:18" x14ac:dyDescent="0.3">
      <c r="P3957" s="22"/>
      <c r="Q3957">
        <v>3953</v>
      </c>
      <c r="R3957" t="str">
        <f>IF($C$3="Live Paste",IF($P3957="","",$P3957&amp;""),IF($AD$3="","",INDEX('Extraction History'!$A$3:$DT$9102,$Q3957,$AD$3)&amp;""))</f>
        <v/>
      </c>
    </row>
    <row r="3958" spans="16:18" x14ac:dyDescent="0.3">
      <c r="P3958" s="22"/>
      <c r="Q3958">
        <v>3954</v>
      </c>
      <c r="R3958" t="str">
        <f>IF($C$3="Live Paste",IF($P3958="","",$P3958&amp;""),IF($AD$3="","",INDEX('Extraction History'!$A$3:$DT$9102,$Q3958,$AD$3)&amp;""))</f>
        <v/>
      </c>
    </row>
    <row r="3959" spans="16:18" x14ac:dyDescent="0.3">
      <c r="P3959" s="22"/>
      <c r="Q3959">
        <v>3955</v>
      </c>
      <c r="R3959" t="str">
        <f>IF($C$3="Live Paste",IF($P3959="","",$P3959&amp;""),IF($AD$3="","",INDEX('Extraction History'!$A$3:$DT$9102,$Q3959,$AD$3)&amp;""))</f>
        <v/>
      </c>
    </row>
    <row r="3960" spans="16:18" x14ac:dyDescent="0.3">
      <c r="P3960" s="22"/>
      <c r="Q3960">
        <v>3956</v>
      </c>
      <c r="R3960" t="str">
        <f>IF($C$3="Live Paste",IF($P3960="","",$P3960&amp;""),IF($AD$3="","",INDEX('Extraction History'!$A$3:$DT$9102,$Q3960,$AD$3)&amp;""))</f>
        <v/>
      </c>
    </row>
    <row r="3961" spans="16:18" x14ac:dyDescent="0.3">
      <c r="P3961" s="22"/>
      <c r="Q3961">
        <v>3957</v>
      </c>
      <c r="R3961" t="str">
        <f>IF($C$3="Live Paste",IF($P3961="","",$P3961&amp;""),IF($AD$3="","",INDEX('Extraction History'!$A$3:$DT$9102,$Q3961,$AD$3)&amp;""))</f>
        <v/>
      </c>
    </row>
    <row r="3962" spans="16:18" x14ac:dyDescent="0.3">
      <c r="P3962" s="22"/>
      <c r="Q3962">
        <v>3958</v>
      </c>
      <c r="R3962" t="str">
        <f>IF($C$3="Live Paste",IF($P3962="","",$P3962&amp;""),IF($AD$3="","",INDEX('Extraction History'!$A$3:$DT$9102,$Q3962,$AD$3)&amp;""))</f>
        <v/>
      </c>
    </row>
    <row r="3963" spans="16:18" x14ac:dyDescent="0.3">
      <c r="P3963" s="22"/>
      <c r="Q3963">
        <v>3959</v>
      </c>
      <c r="R3963" t="str">
        <f>IF($C$3="Live Paste",IF($P3963="","",$P3963&amp;""),IF($AD$3="","",INDEX('Extraction History'!$A$3:$DT$9102,$Q3963,$AD$3)&amp;""))</f>
        <v/>
      </c>
    </row>
    <row r="3964" spans="16:18" x14ac:dyDescent="0.3">
      <c r="P3964" s="22"/>
      <c r="Q3964">
        <v>3960</v>
      </c>
      <c r="R3964" t="str">
        <f>IF($C$3="Live Paste",IF($P3964="","",$P3964&amp;""),IF($AD$3="","",INDEX('Extraction History'!$A$3:$DT$9102,$Q3964,$AD$3)&amp;""))</f>
        <v/>
      </c>
    </row>
    <row r="3965" spans="16:18" x14ac:dyDescent="0.3">
      <c r="P3965" s="22"/>
      <c r="Q3965">
        <v>3961</v>
      </c>
      <c r="R3965" t="str">
        <f>IF($C$3="Live Paste",IF($P3965="","",$P3965&amp;""),IF($AD$3="","",INDEX('Extraction History'!$A$3:$DT$9102,$Q3965,$AD$3)&amp;""))</f>
        <v/>
      </c>
    </row>
    <row r="3966" spans="16:18" x14ac:dyDescent="0.3">
      <c r="P3966" s="22"/>
      <c r="Q3966">
        <v>3962</v>
      </c>
      <c r="R3966" t="str">
        <f>IF($C$3="Live Paste",IF($P3966="","",$P3966&amp;""),IF($AD$3="","",INDEX('Extraction History'!$A$3:$DT$9102,$Q3966,$AD$3)&amp;""))</f>
        <v/>
      </c>
    </row>
    <row r="3967" spans="16:18" x14ac:dyDescent="0.3">
      <c r="P3967" s="22"/>
      <c r="Q3967">
        <v>3963</v>
      </c>
      <c r="R3967" t="str">
        <f>IF($C$3="Live Paste",IF($P3967="","",$P3967&amp;""),IF($AD$3="","",INDEX('Extraction History'!$A$3:$DT$9102,$Q3967,$AD$3)&amp;""))</f>
        <v/>
      </c>
    </row>
    <row r="3968" spans="16:18" x14ac:dyDescent="0.3">
      <c r="P3968" s="22"/>
      <c r="Q3968">
        <v>3964</v>
      </c>
      <c r="R3968" t="str">
        <f>IF($C$3="Live Paste",IF($P3968="","",$P3968&amp;""),IF($AD$3="","",INDEX('Extraction History'!$A$3:$DT$9102,$Q3968,$AD$3)&amp;""))</f>
        <v/>
      </c>
    </row>
    <row r="3969" spans="16:18" x14ac:dyDescent="0.3">
      <c r="P3969" s="22"/>
      <c r="Q3969">
        <v>3965</v>
      </c>
      <c r="R3969" t="str">
        <f>IF($C$3="Live Paste",IF($P3969="","",$P3969&amp;""),IF($AD$3="","",INDEX('Extraction History'!$A$3:$DT$9102,$Q3969,$AD$3)&amp;""))</f>
        <v/>
      </c>
    </row>
    <row r="3970" spans="16:18" x14ac:dyDescent="0.3">
      <c r="P3970" s="22"/>
      <c r="Q3970">
        <v>3966</v>
      </c>
      <c r="R3970" t="str">
        <f>IF($C$3="Live Paste",IF($P3970="","",$P3970&amp;""),IF($AD$3="","",INDEX('Extraction History'!$A$3:$DT$9102,$Q3970,$AD$3)&amp;""))</f>
        <v/>
      </c>
    </row>
    <row r="3971" spans="16:18" x14ac:dyDescent="0.3">
      <c r="P3971" s="22"/>
      <c r="Q3971">
        <v>3967</v>
      </c>
      <c r="R3971" t="str">
        <f>IF($C$3="Live Paste",IF($P3971="","",$P3971&amp;""),IF($AD$3="","",INDEX('Extraction History'!$A$3:$DT$9102,$Q3971,$AD$3)&amp;""))</f>
        <v/>
      </c>
    </row>
    <row r="3972" spans="16:18" x14ac:dyDescent="0.3">
      <c r="P3972" s="22"/>
      <c r="Q3972">
        <v>3968</v>
      </c>
      <c r="R3972" t="str">
        <f>IF($C$3="Live Paste",IF($P3972="","",$P3972&amp;""),IF($AD$3="","",INDEX('Extraction History'!$A$3:$DT$9102,$Q3972,$AD$3)&amp;""))</f>
        <v/>
      </c>
    </row>
    <row r="3973" spans="16:18" x14ac:dyDescent="0.3">
      <c r="P3973" s="22"/>
      <c r="Q3973">
        <v>3969</v>
      </c>
      <c r="R3973" t="str">
        <f>IF($C$3="Live Paste",IF($P3973="","",$P3973&amp;""),IF($AD$3="","",INDEX('Extraction History'!$A$3:$DT$9102,$Q3973,$AD$3)&amp;""))</f>
        <v/>
      </c>
    </row>
    <row r="3974" spans="16:18" x14ac:dyDescent="0.3">
      <c r="P3974" s="22"/>
      <c r="Q3974">
        <v>3970</v>
      </c>
      <c r="R3974" t="str">
        <f>IF($C$3="Live Paste",IF($P3974="","",$P3974&amp;""),IF($AD$3="","",INDEX('Extraction History'!$A$3:$DT$9102,$Q3974,$AD$3)&amp;""))</f>
        <v/>
      </c>
    </row>
    <row r="3975" spans="16:18" x14ac:dyDescent="0.3">
      <c r="P3975" s="22"/>
      <c r="Q3975">
        <v>3971</v>
      </c>
      <c r="R3975" t="str">
        <f>IF($C$3="Live Paste",IF($P3975="","",$P3975&amp;""),IF($AD$3="","",INDEX('Extraction History'!$A$3:$DT$9102,$Q3975,$AD$3)&amp;""))</f>
        <v/>
      </c>
    </row>
    <row r="3976" spans="16:18" x14ac:dyDescent="0.3">
      <c r="P3976" s="22"/>
      <c r="Q3976">
        <v>3972</v>
      </c>
      <c r="R3976" t="str">
        <f>IF($C$3="Live Paste",IF($P3976="","",$P3976&amp;""),IF($AD$3="","",INDEX('Extraction History'!$A$3:$DT$9102,$Q3976,$AD$3)&amp;""))</f>
        <v/>
      </c>
    </row>
    <row r="3977" spans="16:18" x14ac:dyDescent="0.3">
      <c r="P3977" s="22"/>
      <c r="Q3977">
        <v>3973</v>
      </c>
      <c r="R3977" t="str">
        <f>IF($C$3="Live Paste",IF($P3977="","",$P3977&amp;""),IF($AD$3="","",INDEX('Extraction History'!$A$3:$DT$9102,$Q3977,$AD$3)&amp;""))</f>
        <v/>
      </c>
    </row>
    <row r="3978" spans="16:18" x14ac:dyDescent="0.3">
      <c r="P3978" s="22"/>
      <c r="Q3978">
        <v>3974</v>
      </c>
      <c r="R3978" t="str">
        <f>IF($C$3="Live Paste",IF($P3978="","",$P3978&amp;""),IF($AD$3="","",INDEX('Extraction History'!$A$3:$DT$9102,$Q3978,$AD$3)&amp;""))</f>
        <v/>
      </c>
    </row>
    <row r="3979" spans="16:18" x14ac:dyDescent="0.3">
      <c r="P3979" s="22"/>
      <c r="Q3979">
        <v>3975</v>
      </c>
      <c r="R3979" t="str">
        <f>IF($C$3="Live Paste",IF($P3979="","",$P3979&amp;""),IF($AD$3="","",INDEX('Extraction History'!$A$3:$DT$9102,$Q3979,$AD$3)&amp;""))</f>
        <v/>
      </c>
    </row>
    <row r="3980" spans="16:18" x14ac:dyDescent="0.3">
      <c r="P3980" s="22"/>
      <c r="Q3980">
        <v>3976</v>
      </c>
      <c r="R3980" t="str">
        <f>IF($C$3="Live Paste",IF($P3980="","",$P3980&amp;""),IF($AD$3="","",INDEX('Extraction History'!$A$3:$DT$9102,$Q3980,$AD$3)&amp;""))</f>
        <v/>
      </c>
    </row>
    <row r="3981" spans="16:18" x14ac:dyDescent="0.3">
      <c r="P3981" s="22"/>
      <c r="Q3981">
        <v>3977</v>
      </c>
      <c r="R3981" t="str">
        <f>IF($C$3="Live Paste",IF($P3981="","",$P3981&amp;""),IF($AD$3="","",INDEX('Extraction History'!$A$3:$DT$9102,$Q3981,$AD$3)&amp;""))</f>
        <v/>
      </c>
    </row>
    <row r="3982" spans="16:18" x14ac:dyDescent="0.3">
      <c r="P3982" s="22"/>
      <c r="Q3982">
        <v>3978</v>
      </c>
      <c r="R3982" t="str">
        <f>IF($C$3="Live Paste",IF($P3982="","",$P3982&amp;""),IF($AD$3="","",INDEX('Extraction History'!$A$3:$DT$9102,$Q3982,$AD$3)&amp;""))</f>
        <v/>
      </c>
    </row>
    <row r="3983" spans="16:18" x14ac:dyDescent="0.3">
      <c r="P3983" s="22"/>
      <c r="Q3983">
        <v>3979</v>
      </c>
      <c r="R3983" t="str">
        <f>IF($C$3="Live Paste",IF($P3983="","",$P3983&amp;""),IF($AD$3="","",INDEX('Extraction History'!$A$3:$DT$9102,$Q3983,$AD$3)&amp;""))</f>
        <v/>
      </c>
    </row>
    <row r="3984" spans="16:18" x14ac:dyDescent="0.3">
      <c r="P3984" s="22"/>
      <c r="Q3984">
        <v>3980</v>
      </c>
      <c r="R3984" t="str">
        <f>IF($C$3="Live Paste",IF($P3984="","",$P3984&amp;""),IF($AD$3="","",INDEX('Extraction History'!$A$3:$DT$9102,$Q3984,$AD$3)&amp;""))</f>
        <v/>
      </c>
    </row>
    <row r="3985" spans="16:18" x14ac:dyDescent="0.3">
      <c r="P3985" s="22"/>
      <c r="Q3985">
        <v>3981</v>
      </c>
      <c r="R3985" t="str">
        <f>IF($C$3="Live Paste",IF($P3985="","",$P3985&amp;""),IF($AD$3="","",INDEX('Extraction History'!$A$3:$DT$9102,$Q3985,$AD$3)&amp;""))</f>
        <v/>
      </c>
    </row>
    <row r="3986" spans="16:18" x14ac:dyDescent="0.3">
      <c r="P3986" s="22"/>
      <c r="Q3986">
        <v>3982</v>
      </c>
      <c r="R3986" t="str">
        <f>IF($C$3="Live Paste",IF($P3986="","",$P3986&amp;""),IF($AD$3="","",INDEX('Extraction History'!$A$3:$DT$9102,$Q3986,$AD$3)&amp;""))</f>
        <v/>
      </c>
    </row>
    <row r="3987" spans="16:18" x14ac:dyDescent="0.3">
      <c r="P3987" s="22"/>
      <c r="Q3987">
        <v>3983</v>
      </c>
      <c r="R3987" t="str">
        <f>IF($C$3="Live Paste",IF($P3987="","",$P3987&amp;""),IF($AD$3="","",INDEX('Extraction History'!$A$3:$DT$9102,$Q3987,$AD$3)&amp;""))</f>
        <v/>
      </c>
    </row>
    <row r="3988" spans="16:18" x14ac:dyDescent="0.3">
      <c r="P3988" s="22"/>
      <c r="Q3988">
        <v>3984</v>
      </c>
      <c r="R3988" t="str">
        <f>IF($C$3="Live Paste",IF($P3988="","",$P3988&amp;""),IF($AD$3="","",INDEX('Extraction History'!$A$3:$DT$9102,$Q3988,$AD$3)&amp;""))</f>
        <v/>
      </c>
    </row>
    <row r="3989" spans="16:18" x14ac:dyDescent="0.3">
      <c r="P3989" s="22"/>
      <c r="Q3989">
        <v>3985</v>
      </c>
      <c r="R3989" t="str">
        <f>IF($C$3="Live Paste",IF($P3989="","",$P3989&amp;""),IF($AD$3="","",INDEX('Extraction History'!$A$3:$DT$9102,$Q3989,$AD$3)&amp;""))</f>
        <v/>
      </c>
    </row>
    <row r="3990" spans="16:18" x14ac:dyDescent="0.3">
      <c r="P3990" s="22"/>
      <c r="Q3990">
        <v>3986</v>
      </c>
      <c r="R3990" t="str">
        <f>IF($C$3="Live Paste",IF($P3990="","",$P3990&amp;""),IF($AD$3="","",INDEX('Extraction History'!$A$3:$DT$9102,$Q3990,$AD$3)&amp;""))</f>
        <v/>
      </c>
    </row>
    <row r="3991" spans="16:18" x14ac:dyDescent="0.3">
      <c r="P3991" s="22"/>
      <c r="Q3991">
        <v>3987</v>
      </c>
      <c r="R3991" t="str">
        <f>IF($C$3="Live Paste",IF($P3991="","",$P3991&amp;""),IF($AD$3="","",INDEX('Extraction History'!$A$3:$DT$9102,$Q3991,$AD$3)&amp;""))</f>
        <v/>
      </c>
    </row>
    <row r="3992" spans="16:18" x14ac:dyDescent="0.3">
      <c r="P3992" s="22"/>
      <c r="Q3992">
        <v>3988</v>
      </c>
      <c r="R3992" t="str">
        <f>IF($C$3="Live Paste",IF($P3992="","",$P3992&amp;""),IF($AD$3="","",INDEX('Extraction History'!$A$3:$DT$9102,$Q3992,$AD$3)&amp;""))</f>
        <v/>
      </c>
    </row>
    <row r="3993" spans="16:18" x14ac:dyDescent="0.3">
      <c r="P3993" s="22"/>
      <c r="Q3993">
        <v>3989</v>
      </c>
      <c r="R3993" t="str">
        <f>IF($C$3="Live Paste",IF($P3993="","",$P3993&amp;""),IF($AD$3="","",INDEX('Extraction History'!$A$3:$DT$9102,$Q3993,$AD$3)&amp;""))</f>
        <v/>
      </c>
    </row>
    <row r="3994" spans="16:18" x14ac:dyDescent="0.3">
      <c r="P3994" s="22"/>
      <c r="Q3994">
        <v>3990</v>
      </c>
      <c r="R3994" t="str">
        <f>IF($C$3="Live Paste",IF($P3994="","",$P3994&amp;""),IF($AD$3="","",INDEX('Extraction History'!$A$3:$DT$9102,$Q3994,$AD$3)&amp;""))</f>
        <v/>
      </c>
    </row>
    <row r="3995" spans="16:18" x14ac:dyDescent="0.3">
      <c r="P3995" s="22"/>
      <c r="Q3995">
        <v>3991</v>
      </c>
      <c r="R3995" t="str">
        <f>IF($C$3="Live Paste",IF($P3995="","",$P3995&amp;""),IF($AD$3="","",INDEX('Extraction History'!$A$3:$DT$9102,$Q3995,$AD$3)&amp;""))</f>
        <v/>
      </c>
    </row>
    <row r="3996" spans="16:18" x14ac:dyDescent="0.3">
      <c r="P3996" s="22"/>
      <c r="Q3996">
        <v>3992</v>
      </c>
      <c r="R3996" t="str">
        <f>IF($C$3="Live Paste",IF($P3996="","",$P3996&amp;""),IF($AD$3="","",INDEX('Extraction History'!$A$3:$DT$9102,$Q3996,$AD$3)&amp;""))</f>
        <v/>
      </c>
    </row>
    <row r="3997" spans="16:18" x14ac:dyDescent="0.3">
      <c r="P3997" s="22"/>
      <c r="Q3997">
        <v>3993</v>
      </c>
      <c r="R3997" t="str">
        <f>IF($C$3="Live Paste",IF($P3997="","",$P3997&amp;""),IF($AD$3="","",INDEX('Extraction History'!$A$3:$DT$9102,$Q3997,$AD$3)&amp;""))</f>
        <v/>
      </c>
    </row>
    <row r="3998" spans="16:18" x14ac:dyDescent="0.3">
      <c r="P3998" s="22"/>
      <c r="Q3998">
        <v>3994</v>
      </c>
      <c r="R3998" t="str">
        <f>IF($C$3="Live Paste",IF($P3998="","",$P3998&amp;""),IF($AD$3="","",INDEX('Extraction History'!$A$3:$DT$9102,$Q3998,$AD$3)&amp;""))</f>
        <v/>
      </c>
    </row>
    <row r="3999" spans="16:18" x14ac:dyDescent="0.3">
      <c r="P3999" s="22"/>
      <c r="Q3999">
        <v>3995</v>
      </c>
      <c r="R3999" t="str">
        <f>IF($C$3="Live Paste",IF($P3999="","",$P3999&amp;""),IF($AD$3="","",INDEX('Extraction History'!$A$3:$DT$9102,$Q3999,$AD$3)&amp;""))</f>
        <v/>
      </c>
    </row>
    <row r="4000" spans="16:18" x14ac:dyDescent="0.3">
      <c r="P4000" s="22"/>
      <c r="Q4000">
        <v>3996</v>
      </c>
      <c r="R4000" t="str">
        <f>IF($C$3="Live Paste",IF($P4000="","",$P4000&amp;""),IF($AD$3="","",INDEX('Extraction History'!$A$3:$DT$9102,$Q4000,$AD$3)&amp;""))</f>
        <v/>
      </c>
    </row>
    <row r="4001" spans="16:18" x14ac:dyDescent="0.3">
      <c r="P4001" s="22"/>
      <c r="Q4001">
        <v>3997</v>
      </c>
      <c r="R4001" t="str">
        <f>IF($C$3="Live Paste",IF($P4001="","",$P4001&amp;""),IF($AD$3="","",INDEX('Extraction History'!$A$3:$DT$9102,$Q4001,$AD$3)&amp;""))</f>
        <v/>
      </c>
    </row>
    <row r="4002" spans="16:18" x14ac:dyDescent="0.3">
      <c r="P4002" s="22"/>
      <c r="Q4002">
        <v>3998</v>
      </c>
      <c r="R4002" t="str">
        <f>IF($C$3="Live Paste",IF($P4002="","",$P4002&amp;""),IF($AD$3="","",INDEX('Extraction History'!$A$3:$DT$9102,$Q4002,$AD$3)&amp;""))</f>
        <v/>
      </c>
    </row>
    <row r="4003" spans="16:18" x14ac:dyDescent="0.3">
      <c r="P4003" s="22"/>
      <c r="Q4003">
        <v>3999</v>
      </c>
      <c r="R4003" t="str">
        <f>IF($C$3="Live Paste",IF($P4003="","",$P4003&amp;""),IF($AD$3="","",INDEX('Extraction History'!$A$3:$DT$9102,$Q4003,$AD$3)&amp;""))</f>
        <v/>
      </c>
    </row>
    <row r="4004" spans="16:18" x14ac:dyDescent="0.3">
      <c r="P4004" s="22"/>
      <c r="Q4004">
        <v>4000</v>
      </c>
      <c r="R4004" t="str">
        <f>IF($C$3="Live Paste",IF($P4004="","",$P4004&amp;""),IF($AD$3="","",INDEX('Extraction History'!$A$3:$DT$9102,$Q4004,$AD$3)&amp;""))</f>
        <v/>
      </c>
    </row>
    <row r="4005" spans="16:18" x14ac:dyDescent="0.3">
      <c r="P4005" s="22"/>
      <c r="Q4005">
        <v>4001</v>
      </c>
      <c r="R4005" t="str">
        <f>IF($C$3="Live Paste",IF($P4005="","",$P4005&amp;""),IF($AD$3="","",INDEX('Extraction History'!$A$3:$DT$9102,$Q4005,$AD$3)&amp;""))</f>
        <v/>
      </c>
    </row>
    <row r="4006" spans="16:18" x14ac:dyDescent="0.3">
      <c r="P4006" s="22"/>
      <c r="Q4006">
        <v>4002</v>
      </c>
      <c r="R4006" t="str">
        <f>IF($C$3="Live Paste",IF($P4006="","",$P4006&amp;""),IF($AD$3="","",INDEX('Extraction History'!$A$3:$DT$9102,$Q4006,$AD$3)&amp;""))</f>
        <v/>
      </c>
    </row>
    <row r="4007" spans="16:18" x14ac:dyDescent="0.3">
      <c r="P4007" s="22"/>
      <c r="Q4007">
        <v>4003</v>
      </c>
      <c r="R4007" t="str">
        <f>IF($C$3="Live Paste",IF($P4007="","",$P4007&amp;""),IF($AD$3="","",INDEX('Extraction History'!$A$3:$DT$9102,$Q4007,$AD$3)&amp;""))</f>
        <v/>
      </c>
    </row>
    <row r="4008" spans="16:18" x14ac:dyDescent="0.3">
      <c r="P4008" s="22"/>
      <c r="Q4008">
        <v>4004</v>
      </c>
      <c r="R4008" t="str">
        <f>IF($C$3="Live Paste",IF($P4008="","",$P4008&amp;""),IF($AD$3="","",INDEX('Extraction History'!$A$3:$DT$9102,$Q4008,$AD$3)&amp;""))</f>
        <v/>
      </c>
    </row>
    <row r="4009" spans="16:18" x14ac:dyDescent="0.3">
      <c r="P4009" s="22"/>
      <c r="Q4009">
        <v>4005</v>
      </c>
      <c r="R4009" t="str">
        <f>IF($C$3="Live Paste",IF($P4009="","",$P4009&amp;""),IF($AD$3="","",INDEX('Extraction History'!$A$3:$DT$9102,$Q4009,$AD$3)&amp;""))</f>
        <v/>
      </c>
    </row>
    <row r="4010" spans="16:18" x14ac:dyDescent="0.3">
      <c r="P4010" s="22"/>
      <c r="Q4010">
        <v>4006</v>
      </c>
      <c r="R4010" t="str">
        <f>IF($C$3="Live Paste",IF($P4010="","",$P4010&amp;""),IF($AD$3="","",INDEX('Extraction History'!$A$3:$DT$9102,$Q4010,$AD$3)&amp;""))</f>
        <v/>
      </c>
    </row>
    <row r="4011" spans="16:18" x14ac:dyDescent="0.3">
      <c r="P4011" s="22"/>
      <c r="Q4011">
        <v>4007</v>
      </c>
      <c r="R4011" t="str">
        <f>IF($C$3="Live Paste",IF($P4011="","",$P4011&amp;""),IF($AD$3="","",INDEX('Extraction History'!$A$3:$DT$9102,$Q4011,$AD$3)&amp;""))</f>
        <v/>
      </c>
    </row>
    <row r="4012" spans="16:18" x14ac:dyDescent="0.3">
      <c r="P4012" s="22"/>
      <c r="Q4012">
        <v>4008</v>
      </c>
      <c r="R4012" t="str">
        <f>IF($C$3="Live Paste",IF($P4012="","",$P4012&amp;""),IF($AD$3="","",INDEX('Extraction History'!$A$3:$DT$9102,$Q4012,$AD$3)&amp;""))</f>
        <v/>
      </c>
    </row>
    <row r="4013" spans="16:18" x14ac:dyDescent="0.3">
      <c r="P4013" s="22"/>
      <c r="Q4013">
        <v>4009</v>
      </c>
      <c r="R4013" t="str">
        <f>IF($C$3="Live Paste",IF($P4013="","",$P4013&amp;""),IF($AD$3="","",INDEX('Extraction History'!$A$3:$DT$9102,$Q4013,$AD$3)&amp;""))</f>
        <v/>
      </c>
    </row>
    <row r="4014" spans="16:18" x14ac:dyDescent="0.3">
      <c r="P4014" s="22"/>
      <c r="Q4014">
        <v>4010</v>
      </c>
      <c r="R4014" t="str">
        <f>IF($C$3="Live Paste",IF($P4014="","",$P4014&amp;""),IF($AD$3="","",INDEX('Extraction History'!$A$3:$DT$9102,$Q4014,$AD$3)&amp;""))</f>
        <v/>
      </c>
    </row>
    <row r="4015" spans="16:18" x14ac:dyDescent="0.3">
      <c r="P4015" s="22"/>
      <c r="Q4015">
        <v>4011</v>
      </c>
      <c r="R4015" t="str">
        <f>IF($C$3="Live Paste",IF($P4015="","",$P4015&amp;""),IF($AD$3="","",INDEX('Extraction History'!$A$3:$DT$9102,$Q4015,$AD$3)&amp;""))</f>
        <v/>
      </c>
    </row>
    <row r="4016" spans="16:18" x14ac:dyDescent="0.3">
      <c r="P4016" s="22"/>
      <c r="Q4016">
        <v>4012</v>
      </c>
      <c r="R4016" t="str">
        <f>IF($C$3="Live Paste",IF($P4016="","",$P4016&amp;""),IF($AD$3="","",INDEX('Extraction History'!$A$3:$DT$9102,$Q4016,$AD$3)&amp;""))</f>
        <v/>
      </c>
    </row>
    <row r="4017" spans="16:18" x14ac:dyDescent="0.3">
      <c r="P4017" s="22"/>
      <c r="Q4017">
        <v>4013</v>
      </c>
      <c r="R4017" t="str">
        <f>IF($C$3="Live Paste",IF($P4017="","",$P4017&amp;""),IF($AD$3="","",INDEX('Extraction History'!$A$3:$DT$9102,$Q4017,$AD$3)&amp;""))</f>
        <v/>
      </c>
    </row>
    <row r="4018" spans="16:18" x14ac:dyDescent="0.3">
      <c r="P4018" s="22"/>
      <c r="Q4018">
        <v>4014</v>
      </c>
      <c r="R4018" t="str">
        <f>IF($C$3="Live Paste",IF($P4018="","",$P4018&amp;""),IF($AD$3="","",INDEX('Extraction History'!$A$3:$DT$9102,$Q4018,$AD$3)&amp;""))</f>
        <v/>
      </c>
    </row>
    <row r="4019" spans="16:18" x14ac:dyDescent="0.3">
      <c r="P4019" s="22"/>
      <c r="Q4019">
        <v>4015</v>
      </c>
      <c r="R4019" t="str">
        <f>IF($C$3="Live Paste",IF($P4019="","",$P4019&amp;""),IF($AD$3="","",INDEX('Extraction History'!$A$3:$DT$9102,$Q4019,$AD$3)&amp;""))</f>
        <v/>
      </c>
    </row>
    <row r="4020" spans="16:18" x14ac:dyDescent="0.3">
      <c r="P4020" s="22"/>
      <c r="Q4020">
        <v>4016</v>
      </c>
      <c r="R4020" t="str">
        <f>IF($C$3="Live Paste",IF($P4020="","",$P4020&amp;""),IF($AD$3="","",INDEX('Extraction History'!$A$3:$DT$9102,$Q4020,$AD$3)&amp;""))</f>
        <v/>
      </c>
    </row>
    <row r="4021" spans="16:18" x14ac:dyDescent="0.3">
      <c r="P4021" s="22"/>
      <c r="Q4021">
        <v>4017</v>
      </c>
      <c r="R4021" t="str">
        <f>IF($C$3="Live Paste",IF($P4021="","",$P4021&amp;""),IF($AD$3="","",INDEX('Extraction History'!$A$3:$DT$9102,$Q4021,$AD$3)&amp;""))</f>
        <v/>
      </c>
    </row>
    <row r="4022" spans="16:18" x14ac:dyDescent="0.3">
      <c r="P4022" s="22"/>
      <c r="Q4022">
        <v>4018</v>
      </c>
      <c r="R4022" t="str">
        <f>IF($C$3="Live Paste",IF($P4022="","",$P4022&amp;""),IF($AD$3="","",INDEX('Extraction History'!$A$3:$DT$9102,$Q4022,$AD$3)&amp;""))</f>
        <v/>
      </c>
    </row>
    <row r="4023" spans="16:18" x14ac:dyDescent="0.3">
      <c r="P4023" s="22"/>
      <c r="Q4023">
        <v>4019</v>
      </c>
      <c r="R4023" t="str">
        <f>IF($C$3="Live Paste",IF($P4023="","",$P4023&amp;""),IF($AD$3="","",INDEX('Extraction History'!$A$3:$DT$9102,$Q4023,$AD$3)&amp;""))</f>
        <v/>
      </c>
    </row>
    <row r="4024" spans="16:18" x14ac:dyDescent="0.3">
      <c r="P4024" s="22"/>
      <c r="Q4024">
        <v>4020</v>
      </c>
      <c r="R4024" t="str">
        <f>IF($C$3="Live Paste",IF($P4024="","",$P4024&amp;""),IF($AD$3="","",INDEX('Extraction History'!$A$3:$DT$9102,$Q4024,$AD$3)&amp;""))</f>
        <v/>
      </c>
    </row>
    <row r="4025" spans="16:18" x14ac:dyDescent="0.3">
      <c r="P4025" s="22"/>
      <c r="Q4025">
        <v>4021</v>
      </c>
      <c r="R4025" t="str">
        <f>IF($C$3="Live Paste",IF($P4025="","",$P4025&amp;""),IF($AD$3="","",INDEX('Extraction History'!$A$3:$DT$9102,$Q4025,$AD$3)&amp;""))</f>
        <v/>
      </c>
    </row>
    <row r="4026" spans="16:18" x14ac:dyDescent="0.3">
      <c r="P4026" s="22"/>
      <c r="Q4026">
        <v>4022</v>
      </c>
      <c r="R4026" t="str">
        <f>IF($C$3="Live Paste",IF($P4026="","",$P4026&amp;""),IF($AD$3="","",INDEX('Extraction History'!$A$3:$DT$9102,$Q4026,$AD$3)&amp;""))</f>
        <v/>
      </c>
    </row>
    <row r="4027" spans="16:18" x14ac:dyDescent="0.3">
      <c r="P4027" s="22"/>
      <c r="Q4027">
        <v>4023</v>
      </c>
      <c r="R4027" t="str">
        <f>IF($C$3="Live Paste",IF($P4027="","",$P4027&amp;""),IF($AD$3="","",INDEX('Extraction History'!$A$3:$DT$9102,$Q4027,$AD$3)&amp;""))</f>
        <v/>
      </c>
    </row>
    <row r="4028" spans="16:18" x14ac:dyDescent="0.3">
      <c r="P4028" s="22"/>
      <c r="Q4028">
        <v>4024</v>
      </c>
      <c r="R4028" t="str">
        <f>IF($C$3="Live Paste",IF($P4028="","",$P4028&amp;""),IF($AD$3="","",INDEX('Extraction History'!$A$3:$DT$9102,$Q4028,$AD$3)&amp;""))</f>
        <v/>
      </c>
    </row>
    <row r="4029" spans="16:18" x14ac:dyDescent="0.3">
      <c r="P4029" s="22"/>
      <c r="Q4029">
        <v>4025</v>
      </c>
      <c r="R4029" t="str">
        <f>IF($C$3="Live Paste",IF($P4029="","",$P4029&amp;""),IF($AD$3="","",INDEX('Extraction History'!$A$3:$DT$9102,$Q4029,$AD$3)&amp;""))</f>
        <v/>
      </c>
    </row>
    <row r="4030" spans="16:18" x14ac:dyDescent="0.3">
      <c r="P4030" s="22"/>
      <c r="Q4030">
        <v>4026</v>
      </c>
      <c r="R4030" t="str">
        <f>IF($C$3="Live Paste",IF($P4030="","",$P4030&amp;""),IF($AD$3="","",INDEX('Extraction History'!$A$3:$DT$9102,$Q4030,$AD$3)&amp;""))</f>
        <v/>
      </c>
    </row>
    <row r="4031" spans="16:18" x14ac:dyDescent="0.3">
      <c r="P4031" s="22"/>
      <c r="Q4031">
        <v>4027</v>
      </c>
      <c r="R4031" t="str">
        <f>IF($C$3="Live Paste",IF($P4031="","",$P4031&amp;""),IF($AD$3="","",INDEX('Extraction History'!$A$3:$DT$9102,$Q4031,$AD$3)&amp;""))</f>
        <v/>
      </c>
    </row>
    <row r="4032" spans="16:18" x14ac:dyDescent="0.3">
      <c r="P4032" s="22"/>
      <c r="Q4032">
        <v>4028</v>
      </c>
      <c r="R4032" t="str">
        <f>IF($C$3="Live Paste",IF($P4032="","",$P4032&amp;""),IF($AD$3="","",INDEX('Extraction History'!$A$3:$DT$9102,$Q4032,$AD$3)&amp;""))</f>
        <v/>
      </c>
    </row>
    <row r="4033" spans="16:18" x14ac:dyDescent="0.3">
      <c r="P4033" s="22"/>
      <c r="Q4033">
        <v>4029</v>
      </c>
      <c r="R4033" t="str">
        <f>IF($C$3="Live Paste",IF($P4033="","",$P4033&amp;""),IF($AD$3="","",INDEX('Extraction History'!$A$3:$DT$9102,$Q4033,$AD$3)&amp;""))</f>
        <v/>
      </c>
    </row>
    <row r="4034" spans="16:18" x14ac:dyDescent="0.3">
      <c r="P4034" s="22"/>
      <c r="Q4034">
        <v>4030</v>
      </c>
      <c r="R4034" t="str">
        <f>IF($C$3="Live Paste",IF($P4034="","",$P4034&amp;""),IF($AD$3="","",INDEX('Extraction History'!$A$3:$DT$9102,$Q4034,$AD$3)&amp;""))</f>
        <v/>
      </c>
    </row>
    <row r="4035" spans="16:18" x14ac:dyDescent="0.3">
      <c r="P4035" s="22"/>
      <c r="Q4035">
        <v>4031</v>
      </c>
      <c r="R4035" t="str">
        <f>IF($C$3="Live Paste",IF($P4035="","",$P4035&amp;""),IF($AD$3="","",INDEX('Extraction History'!$A$3:$DT$9102,$Q4035,$AD$3)&amp;""))</f>
        <v/>
      </c>
    </row>
    <row r="4036" spans="16:18" x14ac:dyDescent="0.3">
      <c r="P4036" s="22"/>
      <c r="Q4036">
        <v>4032</v>
      </c>
      <c r="R4036" t="str">
        <f>IF($C$3="Live Paste",IF($P4036="","",$P4036&amp;""),IF($AD$3="","",INDEX('Extraction History'!$A$3:$DT$9102,$Q4036,$AD$3)&amp;""))</f>
        <v/>
      </c>
    </row>
    <row r="4037" spans="16:18" x14ac:dyDescent="0.3">
      <c r="P4037" s="22"/>
      <c r="Q4037">
        <v>4033</v>
      </c>
      <c r="R4037" t="str">
        <f>IF($C$3="Live Paste",IF($P4037="","",$P4037&amp;""),IF($AD$3="","",INDEX('Extraction History'!$A$3:$DT$9102,$Q4037,$AD$3)&amp;""))</f>
        <v/>
      </c>
    </row>
    <row r="4038" spans="16:18" x14ac:dyDescent="0.3">
      <c r="P4038" s="22"/>
      <c r="Q4038">
        <v>4034</v>
      </c>
      <c r="R4038" t="str">
        <f>IF($C$3="Live Paste",IF($P4038="","",$P4038&amp;""),IF($AD$3="","",INDEX('Extraction History'!$A$3:$DT$9102,$Q4038,$AD$3)&amp;""))</f>
        <v/>
      </c>
    </row>
    <row r="4039" spans="16:18" x14ac:dyDescent="0.3">
      <c r="P4039" s="22"/>
      <c r="Q4039">
        <v>4035</v>
      </c>
      <c r="R4039" t="str">
        <f>IF($C$3="Live Paste",IF($P4039="","",$P4039&amp;""),IF($AD$3="","",INDEX('Extraction History'!$A$3:$DT$9102,$Q4039,$AD$3)&amp;""))</f>
        <v/>
      </c>
    </row>
    <row r="4040" spans="16:18" x14ac:dyDescent="0.3">
      <c r="P4040" s="22"/>
      <c r="Q4040">
        <v>4036</v>
      </c>
      <c r="R4040" t="str">
        <f>IF($C$3="Live Paste",IF($P4040="","",$P4040&amp;""),IF($AD$3="","",INDEX('Extraction History'!$A$3:$DT$9102,$Q4040,$AD$3)&amp;""))</f>
        <v/>
      </c>
    </row>
    <row r="4041" spans="16:18" x14ac:dyDescent="0.3">
      <c r="P4041" s="22"/>
      <c r="Q4041">
        <v>4037</v>
      </c>
      <c r="R4041" t="str">
        <f>IF($C$3="Live Paste",IF($P4041="","",$P4041&amp;""),IF($AD$3="","",INDEX('Extraction History'!$A$3:$DT$9102,$Q4041,$AD$3)&amp;""))</f>
        <v/>
      </c>
    </row>
    <row r="4042" spans="16:18" x14ac:dyDescent="0.3">
      <c r="P4042" s="22"/>
      <c r="Q4042">
        <v>4038</v>
      </c>
      <c r="R4042" t="str">
        <f>IF($C$3="Live Paste",IF($P4042="","",$P4042&amp;""),IF($AD$3="","",INDEX('Extraction History'!$A$3:$DT$9102,$Q4042,$AD$3)&amp;""))</f>
        <v/>
      </c>
    </row>
    <row r="4043" spans="16:18" x14ac:dyDescent="0.3">
      <c r="P4043" s="22"/>
      <c r="Q4043">
        <v>4039</v>
      </c>
      <c r="R4043" t="str">
        <f>IF($C$3="Live Paste",IF($P4043="","",$P4043&amp;""),IF($AD$3="","",INDEX('Extraction History'!$A$3:$DT$9102,$Q4043,$AD$3)&amp;""))</f>
        <v/>
      </c>
    </row>
    <row r="4044" spans="16:18" x14ac:dyDescent="0.3">
      <c r="P4044" s="22"/>
      <c r="Q4044">
        <v>4040</v>
      </c>
      <c r="R4044" t="str">
        <f>IF($C$3="Live Paste",IF($P4044="","",$P4044&amp;""),IF($AD$3="","",INDEX('Extraction History'!$A$3:$DT$9102,$Q4044,$AD$3)&amp;""))</f>
        <v/>
      </c>
    </row>
    <row r="4045" spans="16:18" x14ac:dyDescent="0.3">
      <c r="P4045" s="22"/>
      <c r="Q4045">
        <v>4041</v>
      </c>
      <c r="R4045" t="str">
        <f>IF($C$3="Live Paste",IF($P4045="","",$P4045&amp;""),IF($AD$3="","",INDEX('Extraction History'!$A$3:$DT$9102,$Q4045,$AD$3)&amp;""))</f>
        <v/>
      </c>
    </row>
    <row r="4046" spans="16:18" x14ac:dyDescent="0.3">
      <c r="P4046" s="22"/>
      <c r="Q4046">
        <v>4042</v>
      </c>
      <c r="R4046" t="str">
        <f>IF($C$3="Live Paste",IF($P4046="","",$P4046&amp;""),IF($AD$3="","",INDEX('Extraction History'!$A$3:$DT$9102,$Q4046,$AD$3)&amp;""))</f>
        <v/>
      </c>
    </row>
    <row r="4047" spans="16:18" x14ac:dyDescent="0.3">
      <c r="P4047" s="22"/>
      <c r="Q4047">
        <v>4043</v>
      </c>
      <c r="R4047" t="str">
        <f>IF($C$3="Live Paste",IF($P4047="","",$P4047&amp;""),IF($AD$3="","",INDEX('Extraction History'!$A$3:$DT$9102,$Q4047,$AD$3)&amp;""))</f>
        <v/>
      </c>
    </row>
    <row r="4048" spans="16:18" x14ac:dyDescent="0.3">
      <c r="P4048" s="22"/>
      <c r="Q4048">
        <v>4044</v>
      </c>
      <c r="R4048" t="str">
        <f>IF($C$3="Live Paste",IF($P4048="","",$P4048&amp;""),IF($AD$3="","",INDEX('Extraction History'!$A$3:$DT$9102,$Q4048,$AD$3)&amp;""))</f>
        <v/>
      </c>
    </row>
    <row r="4049" spans="16:18" x14ac:dyDescent="0.3">
      <c r="P4049" s="22"/>
      <c r="Q4049">
        <v>4045</v>
      </c>
      <c r="R4049" t="str">
        <f>IF($C$3="Live Paste",IF($P4049="","",$P4049&amp;""),IF($AD$3="","",INDEX('Extraction History'!$A$3:$DT$9102,$Q4049,$AD$3)&amp;""))</f>
        <v/>
      </c>
    </row>
    <row r="4050" spans="16:18" x14ac:dyDescent="0.3">
      <c r="P4050" s="22"/>
      <c r="Q4050">
        <v>4046</v>
      </c>
      <c r="R4050" t="str">
        <f>IF($C$3="Live Paste",IF($P4050="","",$P4050&amp;""),IF($AD$3="","",INDEX('Extraction History'!$A$3:$DT$9102,$Q4050,$AD$3)&amp;""))</f>
        <v/>
      </c>
    </row>
    <row r="4051" spans="16:18" x14ac:dyDescent="0.3">
      <c r="P4051" s="22"/>
      <c r="Q4051">
        <v>4047</v>
      </c>
      <c r="R4051" t="str">
        <f>IF($C$3="Live Paste",IF($P4051="","",$P4051&amp;""),IF($AD$3="","",INDEX('Extraction History'!$A$3:$DT$9102,$Q4051,$AD$3)&amp;""))</f>
        <v/>
      </c>
    </row>
    <row r="4052" spans="16:18" x14ac:dyDescent="0.3">
      <c r="P4052" s="22"/>
      <c r="Q4052">
        <v>4048</v>
      </c>
      <c r="R4052" t="str">
        <f>IF($C$3="Live Paste",IF($P4052="","",$P4052&amp;""),IF($AD$3="","",INDEX('Extraction History'!$A$3:$DT$9102,$Q4052,$AD$3)&amp;""))</f>
        <v/>
      </c>
    </row>
    <row r="4053" spans="16:18" x14ac:dyDescent="0.3">
      <c r="P4053" s="22"/>
      <c r="Q4053">
        <v>4049</v>
      </c>
      <c r="R4053" t="str">
        <f>IF($C$3="Live Paste",IF($P4053="","",$P4053&amp;""),IF($AD$3="","",INDEX('Extraction History'!$A$3:$DT$9102,$Q4053,$AD$3)&amp;""))</f>
        <v/>
      </c>
    </row>
    <row r="4054" spans="16:18" x14ac:dyDescent="0.3">
      <c r="P4054" s="22"/>
      <c r="Q4054">
        <v>4050</v>
      </c>
      <c r="R4054" t="str">
        <f>IF($C$3="Live Paste",IF($P4054="","",$P4054&amp;""),IF($AD$3="","",INDEX('Extraction History'!$A$3:$DT$9102,$Q4054,$AD$3)&amp;""))</f>
        <v/>
      </c>
    </row>
    <row r="4055" spans="16:18" x14ac:dyDescent="0.3">
      <c r="P4055" s="22"/>
      <c r="Q4055">
        <v>4051</v>
      </c>
      <c r="R4055" t="str">
        <f>IF($C$3="Live Paste",IF($P4055="","",$P4055&amp;""),IF($AD$3="","",INDEX('Extraction History'!$A$3:$DT$9102,$Q4055,$AD$3)&amp;""))</f>
        <v/>
      </c>
    </row>
    <row r="4056" spans="16:18" x14ac:dyDescent="0.3">
      <c r="P4056" s="22"/>
      <c r="Q4056">
        <v>4052</v>
      </c>
      <c r="R4056" t="str">
        <f>IF($C$3="Live Paste",IF($P4056="","",$P4056&amp;""),IF($AD$3="","",INDEX('Extraction History'!$A$3:$DT$9102,$Q4056,$AD$3)&amp;""))</f>
        <v/>
      </c>
    </row>
    <row r="4057" spans="16:18" x14ac:dyDescent="0.3">
      <c r="P4057" s="22"/>
      <c r="Q4057">
        <v>4053</v>
      </c>
      <c r="R4057" t="str">
        <f>IF($C$3="Live Paste",IF($P4057="","",$P4057&amp;""),IF($AD$3="","",INDEX('Extraction History'!$A$3:$DT$9102,$Q4057,$AD$3)&amp;""))</f>
        <v/>
      </c>
    </row>
    <row r="4058" spans="16:18" x14ac:dyDescent="0.3">
      <c r="P4058" s="22"/>
      <c r="Q4058">
        <v>4054</v>
      </c>
      <c r="R4058" t="str">
        <f>IF($C$3="Live Paste",IF($P4058="","",$P4058&amp;""),IF($AD$3="","",INDEX('Extraction History'!$A$3:$DT$9102,$Q4058,$AD$3)&amp;""))</f>
        <v/>
      </c>
    </row>
    <row r="4059" spans="16:18" x14ac:dyDescent="0.3">
      <c r="P4059" s="22"/>
      <c r="Q4059">
        <v>4055</v>
      </c>
      <c r="R4059" t="str">
        <f>IF($C$3="Live Paste",IF($P4059="","",$P4059&amp;""),IF($AD$3="","",INDEX('Extraction History'!$A$3:$DT$9102,$Q4059,$AD$3)&amp;""))</f>
        <v/>
      </c>
    </row>
    <row r="4060" spans="16:18" x14ac:dyDescent="0.3">
      <c r="P4060" s="22"/>
      <c r="Q4060">
        <v>4056</v>
      </c>
      <c r="R4060" t="str">
        <f>IF($C$3="Live Paste",IF($P4060="","",$P4060&amp;""),IF($AD$3="","",INDEX('Extraction History'!$A$3:$DT$9102,$Q4060,$AD$3)&amp;""))</f>
        <v/>
      </c>
    </row>
    <row r="4061" spans="16:18" x14ac:dyDescent="0.3">
      <c r="P4061" s="22"/>
      <c r="Q4061">
        <v>4057</v>
      </c>
      <c r="R4061" t="str">
        <f>IF($C$3="Live Paste",IF($P4061="","",$P4061&amp;""),IF($AD$3="","",INDEX('Extraction History'!$A$3:$DT$9102,$Q4061,$AD$3)&amp;""))</f>
        <v/>
      </c>
    </row>
    <row r="4062" spans="16:18" x14ac:dyDescent="0.3">
      <c r="P4062" s="22"/>
      <c r="Q4062">
        <v>4058</v>
      </c>
      <c r="R4062" t="str">
        <f>IF($C$3="Live Paste",IF($P4062="","",$P4062&amp;""),IF($AD$3="","",INDEX('Extraction History'!$A$3:$DT$9102,$Q4062,$AD$3)&amp;""))</f>
        <v/>
      </c>
    </row>
    <row r="4063" spans="16:18" x14ac:dyDescent="0.3">
      <c r="P4063" s="22"/>
      <c r="Q4063">
        <v>4059</v>
      </c>
      <c r="R4063" t="str">
        <f>IF($C$3="Live Paste",IF($P4063="","",$P4063&amp;""),IF($AD$3="","",INDEX('Extraction History'!$A$3:$DT$9102,$Q4063,$AD$3)&amp;""))</f>
        <v/>
      </c>
    </row>
    <row r="4064" spans="16:18" x14ac:dyDescent="0.3">
      <c r="P4064" s="22"/>
      <c r="Q4064">
        <v>4060</v>
      </c>
      <c r="R4064" t="str">
        <f>IF($C$3="Live Paste",IF($P4064="","",$P4064&amp;""),IF($AD$3="","",INDEX('Extraction History'!$A$3:$DT$9102,$Q4064,$AD$3)&amp;""))</f>
        <v/>
      </c>
    </row>
    <row r="4065" spans="16:18" x14ac:dyDescent="0.3">
      <c r="P4065" s="22"/>
      <c r="Q4065">
        <v>4061</v>
      </c>
      <c r="R4065" t="str">
        <f>IF($C$3="Live Paste",IF($P4065="","",$P4065&amp;""),IF($AD$3="","",INDEX('Extraction History'!$A$3:$DT$9102,$Q4065,$AD$3)&amp;""))</f>
        <v/>
      </c>
    </row>
    <row r="4066" spans="16:18" x14ac:dyDescent="0.3">
      <c r="P4066" s="22"/>
      <c r="Q4066">
        <v>4062</v>
      </c>
      <c r="R4066" t="str">
        <f>IF($C$3="Live Paste",IF($P4066="","",$P4066&amp;""),IF($AD$3="","",INDEX('Extraction History'!$A$3:$DT$9102,$Q4066,$AD$3)&amp;""))</f>
        <v/>
      </c>
    </row>
    <row r="4067" spans="16:18" x14ac:dyDescent="0.3">
      <c r="P4067" s="22"/>
      <c r="Q4067">
        <v>4063</v>
      </c>
      <c r="R4067" t="str">
        <f>IF($C$3="Live Paste",IF($P4067="","",$P4067&amp;""),IF($AD$3="","",INDEX('Extraction History'!$A$3:$DT$9102,$Q4067,$AD$3)&amp;""))</f>
        <v/>
      </c>
    </row>
    <row r="4068" spans="16:18" x14ac:dyDescent="0.3">
      <c r="P4068" s="22"/>
      <c r="Q4068">
        <v>4064</v>
      </c>
      <c r="R4068" t="str">
        <f>IF($C$3="Live Paste",IF($P4068="","",$P4068&amp;""),IF($AD$3="","",INDEX('Extraction History'!$A$3:$DT$9102,$Q4068,$AD$3)&amp;""))</f>
        <v/>
      </c>
    </row>
    <row r="4069" spans="16:18" x14ac:dyDescent="0.3">
      <c r="P4069" s="22"/>
      <c r="Q4069">
        <v>4065</v>
      </c>
      <c r="R4069" t="str">
        <f>IF($C$3="Live Paste",IF($P4069="","",$P4069&amp;""),IF($AD$3="","",INDEX('Extraction History'!$A$3:$DT$9102,$Q4069,$AD$3)&amp;""))</f>
        <v/>
      </c>
    </row>
    <row r="4070" spans="16:18" x14ac:dyDescent="0.3">
      <c r="P4070" s="22"/>
      <c r="Q4070">
        <v>4066</v>
      </c>
      <c r="R4070" t="str">
        <f>IF($C$3="Live Paste",IF($P4070="","",$P4070&amp;""),IF($AD$3="","",INDEX('Extraction History'!$A$3:$DT$9102,$Q4070,$AD$3)&amp;""))</f>
        <v/>
      </c>
    </row>
    <row r="4071" spans="16:18" x14ac:dyDescent="0.3">
      <c r="P4071" s="22"/>
      <c r="Q4071">
        <v>4067</v>
      </c>
      <c r="R4071" t="str">
        <f>IF($C$3="Live Paste",IF($P4071="","",$P4071&amp;""),IF($AD$3="","",INDEX('Extraction History'!$A$3:$DT$9102,$Q4071,$AD$3)&amp;""))</f>
        <v/>
      </c>
    </row>
    <row r="4072" spans="16:18" x14ac:dyDescent="0.3">
      <c r="P4072" s="22"/>
      <c r="Q4072">
        <v>4068</v>
      </c>
      <c r="R4072" t="str">
        <f>IF($C$3="Live Paste",IF($P4072="","",$P4072&amp;""),IF($AD$3="","",INDEX('Extraction History'!$A$3:$DT$9102,$Q4072,$AD$3)&amp;""))</f>
        <v/>
      </c>
    </row>
    <row r="4073" spans="16:18" x14ac:dyDescent="0.3">
      <c r="P4073" s="22"/>
      <c r="Q4073">
        <v>4069</v>
      </c>
      <c r="R4073" t="str">
        <f>IF($C$3="Live Paste",IF($P4073="","",$P4073&amp;""),IF($AD$3="","",INDEX('Extraction History'!$A$3:$DT$9102,$Q4073,$AD$3)&amp;""))</f>
        <v/>
      </c>
    </row>
    <row r="4074" spans="16:18" x14ac:dyDescent="0.3">
      <c r="P4074" s="22"/>
      <c r="Q4074">
        <v>4070</v>
      </c>
      <c r="R4074" t="str">
        <f>IF($C$3="Live Paste",IF($P4074="","",$P4074&amp;""),IF($AD$3="","",INDEX('Extraction History'!$A$3:$DT$9102,$Q4074,$AD$3)&amp;""))</f>
        <v/>
      </c>
    </row>
    <row r="4075" spans="16:18" x14ac:dyDescent="0.3">
      <c r="P4075" s="22"/>
      <c r="Q4075">
        <v>4071</v>
      </c>
      <c r="R4075" t="str">
        <f>IF($C$3="Live Paste",IF($P4075="","",$P4075&amp;""),IF($AD$3="","",INDEX('Extraction History'!$A$3:$DT$9102,$Q4075,$AD$3)&amp;""))</f>
        <v/>
      </c>
    </row>
    <row r="4076" spans="16:18" x14ac:dyDescent="0.3">
      <c r="P4076" s="22"/>
      <c r="Q4076">
        <v>4072</v>
      </c>
      <c r="R4076" t="str">
        <f>IF($C$3="Live Paste",IF($P4076="","",$P4076&amp;""),IF($AD$3="","",INDEX('Extraction History'!$A$3:$DT$9102,$Q4076,$AD$3)&amp;""))</f>
        <v/>
      </c>
    </row>
    <row r="4077" spans="16:18" x14ac:dyDescent="0.3">
      <c r="P4077" s="22"/>
      <c r="Q4077">
        <v>4073</v>
      </c>
      <c r="R4077" t="str">
        <f>IF($C$3="Live Paste",IF($P4077="","",$P4077&amp;""),IF($AD$3="","",INDEX('Extraction History'!$A$3:$DT$9102,$Q4077,$AD$3)&amp;""))</f>
        <v/>
      </c>
    </row>
    <row r="4078" spans="16:18" x14ac:dyDescent="0.3">
      <c r="P4078" s="22"/>
      <c r="Q4078">
        <v>4074</v>
      </c>
      <c r="R4078" t="str">
        <f>IF($C$3="Live Paste",IF($P4078="","",$P4078&amp;""),IF($AD$3="","",INDEX('Extraction History'!$A$3:$DT$9102,$Q4078,$AD$3)&amp;""))</f>
        <v/>
      </c>
    </row>
    <row r="4079" spans="16:18" x14ac:dyDescent="0.3">
      <c r="P4079" s="22"/>
      <c r="Q4079">
        <v>4075</v>
      </c>
      <c r="R4079" t="str">
        <f>IF($C$3="Live Paste",IF($P4079="","",$P4079&amp;""),IF($AD$3="","",INDEX('Extraction History'!$A$3:$DT$9102,$Q4079,$AD$3)&amp;""))</f>
        <v/>
      </c>
    </row>
    <row r="4080" spans="16:18" x14ac:dyDescent="0.3">
      <c r="P4080" s="22"/>
      <c r="Q4080">
        <v>4076</v>
      </c>
      <c r="R4080" t="str">
        <f>IF($C$3="Live Paste",IF($P4080="","",$P4080&amp;""),IF($AD$3="","",INDEX('Extraction History'!$A$3:$DT$9102,$Q4080,$AD$3)&amp;""))</f>
        <v/>
      </c>
    </row>
    <row r="4081" spans="16:18" x14ac:dyDescent="0.3">
      <c r="P4081" s="22"/>
      <c r="Q4081">
        <v>4077</v>
      </c>
      <c r="R4081" t="str">
        <f>IF($C$3="Live Paste",IF($P4081="","",$P4081&amp;""),IF($AD$3="","",INDEX('Extraction History'!$A$3:$DT$9102,$Q4081,$AD$3)&amp;""))</f>
        <v/>
      </c>
    </row>
    <row r="4082" spans="16:18" x14ac:dyDescent="0.3">
      <c r="P4082" s="22"/>
      <c r="Q4082">
        <v>4078</v>
      </c>
      <c r="R4082" t="str">
        <f>IF($C$3="Live Paste",IF($P4082="","",$P4082&amp;""),IF($AD$3="","",INDEX('Extraction History'!$A$3:$DT$9102,$Q4082,$AD$3)&amp;""))</f>
        <v/>
      </c>
    </row>
    <row r="4083" spans="16:18" x14ac:dyDescent="0.3">
      <c r="P4083" s="22"/>
      <c r="Q4083">
        <v>4079</v>
      </c>
      <c r="R4083" t="str">
        <f>IF($C$3="Live Paste",IF($P4083="","",$P4083&amp;""),IF($AD$3="","",INDEX('Extraction History'!$A$3:$DT$9102,$Q4083,$AD$3)&amp;""))</f>
        <v/>
      </c>
    </row>
    <row r="4084" spans="16:18" x14ac:dyDescent="0.3">
      <c r="P4084" s="22"/>
      <c r="Q4084">
        <v>4080</v>
      </c>
      <c r="R4084" t="str">
        <f>IF($C$3="Live Paste",IF($P4084="","",$P4084&amp;""),IF($AD$3="","",INDEX('Extraction History'!$A$3:$DT$9102,$Q4084,$AD$3)&amp;""))</f>
        <v/>
      </c>
    </row>
    <row r="4085" spans="16:18" x14ac:dyDescent="0.3">
      <c r="P4085" s="22"/>
      <c r="Q4085">
        <v>4081</v>
      </c>
      <c r="R4085" t="str">
        <f>IF($C$3="Live Paste",IF($P4085="","",$P4085&amp;""),IF($AD$3="","",INDEX('Extraction History'!$A$3:$DT$9102,$Q4085,$AD$3)&amp;""))</f>
        <v/>
      </c>
    </row>
    <row r="4086" spans="16:18" x14ac:dyDescent="0.3">
      <c r="P4086" s="22"/>
      <c r="Q4086">
        <v>4082</v>
      </c>
      <c r="R4086" t="str">
        <f>IF($C$3="Live Paste",IF($P4086="","",$P4086&amp;""),IF($AD$3="","",INDEX('Extraction History'!$A$3:$DT$9102,$Q4086,$AD$3)&amp;""))</f>
        <v/>
      </c>
    </row>
    <row r="4087" spans="16:18" x14ac:dyDescent="0.3">
      <c r="P4087" s="22"/>
      <c r="Q4087">
        <v>4083</v>
      </c>
      <c r="R4087" t="str">
        <f>IF($C$3="Live Paste",IF($P4087="","",$P4087&amp;""),IF($AD$3="","",INDEX('Extraction History'!$A$3:$DT$9102,$Q4087,$AD$3)&amp;""))</f>
        <v/>
      </c>
    </row>
    <row r="4088" spans="16:18" x14ac:dyDescent="0.3">
      <c r="P4088" s="22"/>
      <c r="Q4088">
        <v>4084</v>
      </c>
      <c r="R4088" t="str">
        <f>IF($C$3="Live Paste",IF($P4088="","",$P4088&amp;""),IF($AD$3="","",INDEX('Extraction History'!$A$3:$DT$9102,$Q4088,$AD$3)&amp;""))</f>
        <v/>
      </c>
    </row>
    <row r="4089" spans="16:18" x14ac:dyDescent="0.3">
      <c r="P4089" s="22"/>
      <c r="Q4089">
        <v>4085</v>
      </c>
      <c r="R4089" t="str">
        <f>IF($C$3="Live Paste",IF($P4089="","",$P4089&amp;""),IF($AD$3="","",INDEX('Extraction History'!$A$3:$DT$9102,$Q4089,$AD$3)&amp;""))</f>
        <v/>
      </c>
    </row>
    <row r="4090" spans="16:18" x14ac:dyDescent="0.3">
      <c r="P4090" s="22"/>
      <c r="Q4090">
        <v>4086</v>
      </c>
      <c r="R4090" t="str">
        <f>IF($C$3="Live Paste",IF($P4090="","",$P4090&amp;""),IF($AD$3="","",INDEX('Extraction History'!$A$3:$DT$9102,$Q4090,$AD$3)&amp;""))</f>
        <v/>
      </c>
    </row>
    <row r="4091" spans="16:18" x14ac:dyDescent="0.3">
      <c r="P4091" s="22"/>
      <c r="Q4091">
        <v>4087</v>
      </c>
      <c r="R4091" t="str">
        <f>IF($C$3="Live Paste",IF($P4091="","",$P4091&amp;""),IF($AD$3="","",INDEX('Extraction History'!$A$3:$DT$9102,$Q4091,$AD$3)&amp;""))</f>
        <v/>
      </c>
    </row>
    <row r="4092" spans="16:18" x14ac:dyDescent="0.3">
      <c r="P4092" s="22"/>
      <c r="Q4092">
        <v>4088</v>
      </c>
      <c r="R4092" t="str">
        <f>IF($C$3="Live Paste",IF($P4092="","",$P4092&amp;""),IF($AD$3="","",INDEX('Extraction History'!$A$3:$DT$9102,$Q4092,$AD$3)&amp;""))</f>
        <v/>
      </c>
    </row>
    <row r="4093" spans="16:18" x14ac:dyDescent="0.3">
      <c r="P4093" s="22"/>
      <c r="Q4093">
        <v>4089</v>
      </c>
      <c r="R4093" t="str">
        <f>IF($C$3="Live Paste",IF($P4093="","",$P4093&amp;""),IF($AD$3="","",INDEX('Extraction History'!$A$3:$DT$9102,$Q4093,$AD$3)&amp;""))</f>
        <v/>
      </c>
    </row>
    <row r="4094" spans="16:18" x14ac:dyDescent="0.3">
      <c r="P4094" s="22"/>
      <c r="Q4094">
        <v>4090</v>
      </c>
      <c r="R4094" t="str">
        <f>IF($C$3="Live Paste",IF($P4094="","",$P4094&amp;""),IF($AD$3="","",INDEX('Extraction History'!$A$3:$DT$9102,$Q4094,$AD$3)&amp;""))</f>
        <v/>
      </c>
    </row>
    <row r="4095" spans="16:18" x14ac:dyDescent="0.3">
      <c r="P4095" s="22"/>
      <c r="Q4095">
        <v>4091</v>
      </c>
      <c r="R4095" t="str">
        <f>IF($C$3="Live Paste",IF($P4095="","",$P4095&amp;""),IF($AD$3="","",INDEX('Extraction History'!$A$3:$DT$9102,$Q4095,$AD$3)&amp;""))</f>
        <v/>
      </c>
    </row>
    <row r="4096" spans="16:18" x14ac:dyDescent="0.3">
      <c r="P4096" s="22"/>
      <c r="Q4096">
        <v>4092</v>
      </c>
      <c r="R4096" t="str">
        <f>IF($C$3="Live Paste",IF($P4096="","",$P4096&amp;""),IF($AD$3="","",INDEX('Extraction History'!$A$3:$DT$9102,$Q4096,$AD$3)&amp;""))</f>
        <v/>
      </c>
    </row>
    <row r="4097" spans="16:18" x14ac:dyDescent="0.3">
      <c r="P4097" s="22"/>
      <c r="Q4097">
        <v>4093</v>
      </c>
      <c r="R4097" t="str">
        <f>IF($C$3="Live Paste",IF($P4097="","",$P4097&amp;""),IF($AD$3="","",INDEX('Extraction History'!$A$3:$DT$9102,$Q4097,$AD$3)&amp;""))</f>
        <v/>
      </c>
    </row>
    <row r="4098" spans="16:18" x14ac:dyDescent="0.3">
      <c r="P4098" s="22"/>
      <c r="Q4098">
        <v>4094</v>
      </c>
      <c r="R4098" t="str">
        <f>IF($C$3="Live Paste",IF($P4098="","",$P4098&amp;""),IF($AD$3="","",INDEX('Extraction History'!$A$3:$DT$9102,$Q4098,$AD$3)&amp;""))</f>
        <v/>
      </c>
    </row>
    <row r="4099" spans="16:18" x14ac:dyDescent="0.3">
      <c r="P4099" s="22"/>
      <c r="Q4099">
        <v>4095</v>
      </c>
      <c r="R4099" t="str">
        <f>IF($C$3="Live Paste",IF($P4099="","",$P4099&amp;""),IF($AD$3="","",INDEX('Extraction History'!$A$3:$DT$9102,$Q4099,$AD$3)&amp;""))</f>
        <v/>
      </c>
    </row>
    <row r="4100" spans="16:18" x14ac:dyDescent="0.3">
      <c r="P4100" s="22"/>
      <c r="Q4100">
        <v>4096</v>
      </c>
      <c r="R4100" t="str">
        <f>IF($C$3="Live Paste",IF($P4100="","",$P4100&amp;""),IF($AD$3="","",INDEX('Extraction History'!$A$3:$DT$9102,$Q4100,$AD$3)&amp;""))</f>
        <v/>
      </c>
    </row>
    <row r="4101" spans="16:18" x14ac:dyDescent="0.3">
      <c r="P4101" s="22"/>
      <c r="Q4101">
        <v>4097</v>
      </c>
      <c r="R4101" t="str">
        <f>IF($C$3="Live Paste",IF($P4101="","",$P4101&amp;""),IF($AD$3="","",INDEX('Extraction History'!$A$3:$DT$9102,$Q4101,$AD$3)&amp;""))</f>
        <v/>
      </c>
    </row>
    <row r="4102" spans="16:18" x14ac:dyDescent="0.3">
      <c r="P4102" s="22"/>
      <c r="Q4102">
        <v>4098</v>
      </c>
      <c r="R4102" t="str">
        <f>IF($C$3="Live Paste",IF($P4102="","",$P4102&amp;""),IF($AD$3="","",INDEX('Extraction History'!$A$3:$DT$9102,$Q4102,$AD$3)&amp;""))</f>
        <v/>
      </c>
    </row>
    <row r="4103" spans="16:18" x14ac:dyDescent="0.3">
      <c r="P4103" s="22"/>
      <c r="Q4103">
        <v>4099</v>
      </c>
      <c r="R4103" t="str">
        <f>IF($C$3="Live Paste",IF($P4103="","",$P4103&amp;""),IF($AD$3="","",INDEX('Extraction History'!$A$3:$DT$9102,$Q4103,$AD$3)&amp;""))</f>
        <v/>
      </c>
    </row>
    <row r="4104" spans="16:18" x14ac:dyDescent="0.3">
      <c r="P4104" s="22"/>
      <c r="Q4104">
        <v>4100</v>
      </c>
      <c r="R4104" t="str">
        <f>IF($C$3="Live Paste",IF($P4104="","",$P4104&amp;""),IF($AD$3="","",INDEX('Extraction History'!$A$3:$DT$9102,$Q4104,$AD$3)&amp;""))</f>
        <v/>
      </c>
    </row>
    <row r="4105" spans="16:18" x14ac:dyDescent="0.3">
      <c r="P4105" s="22"/>
      <c r="Q4105">
        <v>4101</v>
      </c>
      <c r="R4105" t="str">
        <f>IF($C$3="Live Paste",IF($P4105="","",$P4105&amp;""),IF($AD$3="","",INDEX('Extraction History'!$A$3:$DT$9102,$Q4105,$AD$3)&amp;""))</f>
        <v/>
      </c>
    </row>
    <row r="4106" spans="16:18" x14ac:dyDescent="0.3">
      <c r="P4106" s="22"/>
      <c r="Q4106">
        <v>4102</v>
      </c>
      <c r="R4106" t="str">
        <f>IF($C$3="Live Paste",IF($P4106="","",$P4106&amp;""),IF($AD$3="","",INDEX('Extraction History'!$A$3:$DT$9102,$Q4106,$AD$3)&amp;""))</f>
        <v/>
      </c>
    </row>
    <row r="4107" spans="16:18" x14ac:dyDescent="0.3">
      <c r="P4107" s="22"/>
      <c r="Q4107">
        <v>4103</v>
      </c>
      <c r="R4107" t="str">
        <f>IF($C$3="Live Paste",IF($P4107="","",$P4107&amp;""),IF($AD$3="","",INDEX('Extraction History'!$A$3:$DT$9102,$Q4107,$AD$3)&amp;""))</f>
        <v/>
      </c>
    </row>
    <row r="4108" spans="16:18" x14ac:dyDescent="0.3">
      <c r="P4108" s="22"/>
      <c r="Q4108">
        <v>4104</v>
      </c>
      <c r="R4108" t="str">
        <f>IF($C$3="Live Paste",IF($P4108="","",$P4108&amp;""),IF($AD$3="","",INDEX('Extraction History'!$A$3:$DT$9102,$Q4108,$AD$3)&amp;""))</f>
        <v/>
      </c>
    </row>
    <row r="4109" spans="16:18" x14ac:dyDescent="0.3">
      <c r="P4109" s="22"/>
      <c r="Q4109">
        <v>4105</v>
      </c>
      <c r="R4109" t="str">
        <f>IF($C$3="Live Paste",IF($P4109="","",$P4109&amp;""),IF($AD$3="","",INDEX('Extraction History'!$A$3:$DT$9102,$Q4109,$AD$3)&amp;""))</f>
        <v/>
      </c>
    </row>
    <row r="4110" spans="16:18" x14ac:dyDescent="0.3">
      <c r="P4110" s="22"/>
      <c r="Q4110">
        <v>4106</v>
      </c>
      <c r="R4110" t="str">
        <f>IF($C$3="Live Paste",IF($P4110="","",$P4110&amp;""),IF($AD$3="","",INDEX('Extraction History'!$A$3:$DT$9102,$Q4110,$AD$3)&amp;""))</f>
        <v/>
      </c>
    </row>
    <row r="4111" spans="16:18" x14ac:dyDescent="0.3">
      <c r="P4111" s="22"/>
      <c r="Q4111">
        <v>4107</v>
      </c>
      <c r="R4111" t="str">
        <f>IF($C$3="Live Paste",IF($P4111="","",$P4111&amp;""),IF($AD$3="","",INDEX('Extraction History'!$A$3:$DT$9102,$Q4111,$AD$3)&amp;""))</f>
        <v/>
      </c>
    </row>
    <row r="4112" spans="16:18" x14ac:dyDescent="0.3">
      <c r="P4112" s="22"/>
      <c r="Q4112">
        <v>4108</v>
      </c>
      <c r="R4112" t="str">
        <f>IF($C$3="Live Paste",IF($P4112="","",$P4112&amp;""),IF($AD$3="","",INDEX('Extraction History'!$A$3:$DT$9102,$Q4112,$AD$3)&amp;""))</f>
        <v/>
      </c>
    </row>
    <row r="4113" spans="16:18" x14ac:dyDescent="0.3">
      <c r="P4113" s="22"/>
      <c r="Q4113">
        <v>4109</v>
      </c>
      <c r="R4113" t="str">
        <f>IF($C$3="Live Paste",IF($P4113="","",$P4113&amp;""),IF($AD$3="","",INDEX('Extraction History'!$A$3:$DT$9102,$Q4113,$AD$3)&amp;""))</f>
        <v/>
      </c>
    </row>
    <row r="4114" spans="16:18" x14ac:dyDescent="0.3">
      <c r="P4114" s="22"/>
      <c r="Q4114">
        <v>4110</v>
      </c>
      <c r="R4114" t="str">
        <f>IF($C$3="Live Paste",IF($P4114="","",$P4114&amp;""),IF($AD$3="","",INDEX('Extraction History'!$A$3:$DT$9102,$Q4114,$AD$3)&amp;""))</f>
        <v/>
      </c>
    </row>
    <row r="4115" spans="16:18" x14ac:dyDescent="0.3">
      <c r="P4115" s="22"/>
      <c r="Q4115">
        <v>4111</v>
      </c>
      <c r="R4115" t="str">
        <f>IF($C$3="Live Paste",IF($P4115="","",$P4115&amp;""),IF($AD$3="","",INDEX('Extraction History'!$A$3:$DT$9102,$Q4115,$AD$3)&amp;""))</f>
        <v/>
      </c>
    </row>
    <row r="4116" spans="16:18" x14ac:dyDescent="0.3">
      <c r="P4116" s="22"/>
      <c r="Q4116">
        <v>4112</v>
      </c>
      <c r="R4116" t="str">
        <f>IF($C$3="Live Paste",IF($P4116="","",$P4116&amp;""),IF($AD$3="","",INDEX('Extraction History'!$A$3:$DT$9102,$Q4116,$AD$3)&amp;""))</f>
        <v/>
      </c>
    </row>
    <row r="4117" spans="16:18" x14ac:dyDescent="0.3">
      <c r="P4117" s="22"/>
      <c r="Q4117">
        <v>4113</v>
      </c>
      <c r="R4117" t="str">
        <f>IF($C$3="Live Paste",IF($P4117="","",$P4117&amp;""),IF($AD$3="","",INDEX('Extraction History'!$A$3:$DT$9102,$Q4117,$AD$3)&amp;""))</f>
        <v/>
      </c>
    </row>
    <row r="4118" spans="16:18" x14ac:dyDescent="0.3">
      <c r="P4118" s="22"/>
      <c r="Q4118">
        <v>4114</v>
      </c>
      <c r="R4118" t="str">
        <f>IF($C$3="Live Paste",IF($P4118="","",$P4118&amp;""),IF($AD$3="","",INDEX('Extraction History'!$A$3:$DT$9102,$Q4118,$AD$3)&amp;""))</f>
        <v/>
      </c>
    </row>
    <row r="4119" spans="16:18" x14ac:dyDescent="0.3">
      <c r="P4119" s="22"/>
      <c r="Q4119">
        <v>4115</v>
      </c>
      <c r="R4119" t="str">
        <f>IF($C$3="Live Paste",IF($P4119="","",$P4119&amp;""),IF($AD$3="","",INDEX('Extraction History'!$A$3:$DT$9102,$Q4119,$AD$3)&amp;""))</f>
        <v/>
      </c>
    </row>
    <row r="4120" spans="16:18" x14ac:dyDescent="0.3">
      <c r="P4120" s="22"/>
      <c r="Q4120">
        <v>4116</v>
      </c>
      <c r="R4120" t="str">
        <f>IF($C$3="Live Paste",IF($P4120="","",$P4120&amp;""),IF($AD$3="","",INDEX('Extraction History'!$A$3:$DT$9102,$Q4120,$AD$3)&amp;""))</f>
        <v/>
      </c>
    </row>
    <row r="4121" spans="16:18" x14ac:dyDescent="0.3">
      <c r="P4121" s="22"/>
      <c r="Q4121">
        <v>4117</v>
      </c>
      <c r="R4121" t="str">
        <f>IF($C$3="Live Paste",IF($P4121="","",$P4121&amp;""),IF($AD$3="","",INDEX('Extraction History'!$A$3:$DT$9102,$Q4121,$AD$3)&amp;""))</f>
        <v/>
      </c>
    </row>
    <row r="4122" spans="16:18" x14ac:dyDescent="0.3">
      <c r="P4122" s="22"/>
      <c r="Q4122">
        <v>4118</v>
      </c>
      <c r="R4122" t="str">
        <f>IF($C$3="Live Paste",IF($P4122="","",$P4122&amp;""),IF($AD$3="","",INDEX('Extraction History'!$A$3:$DT$9102,$Q4122,$AD$3)&amp;""))</f>
        <v/>
      </c>
    </row>
    <row r="4123" spans="16:18" x14ac:dyDescent="0.3">
      <c r="P4123" s="22"/>
      <c r="Q4123">
        <v>4119</v>
      </c>
      <c r="R4123" t="str">
        <f>IF($C$3="Live Paste",IF($P4123="","",$P4123&amp;""),IF($AD$3="","",INDEX('Extraction History'!$A$3:$DT$9102,$Q4123,$AD$3)&amp;""))</f>
        <v/>
      </c>
    </row>
    <row r="4124" spans="16:18" x14ac:dyDescent="0.3">
      <c r="P4124" s="22"/>
      <c r="Q4124">
        <v>4120</v>
      </c>
      <c r="R4124" t="str">
        <f>IF($C$3="Live Paste",IF($P4124="","",$P4124&amp;""),IF($AD$3="","",INDEX('Extraction History'!$A$3:$DT$9102,$Q4124,$AD$3)&amp;""))</f>
        <v/>
      </c>
    </row>
    <row r="4125" spans="16:18" x14ac:dyDescent="0.3">
      <c r="P4125" s="22"/>
      <c r="Q4125">
        <v>4121</v>
      </c>
      <c r="R4125" t="str">
        <f>IF($C$3="Live Paste",IF($P4125="","",$P4125&amp;""),IF($AD$3="","",INDEX('Extraction History'!$A$3:$DT$9102,$Q4125,$AD$3)&amp;""))</f>
        <v/>
      </c>
    </row>
    <row r="4126" spans="16:18" x14ac:dyDescent="0.3">
      <c r="P4126" s="22"/>
      <c r="Q4126">
        <v>4122</v>
      </c>
      <c r="R4126" t="str">
        <f>IF($C$3="Live Paste",IF($P4126="","",$P4126&amp;""),IF($AD$3="","",INDEX('Extraction History'!$A$3:$DT$9102,$Q4126,$AD$3)&amp;""))</f>
        <v/>
      </c>
    </row>
    <row r="4127" spans="16:18" x14ac:dyDescent="0.3">
      <c r="P4127" s="22"/>
      <c r="Q4127">
        <v>4123</v>
      </c>
      <c r="R4127" t="str">
        <f>IF($C$3="Live Paste",IF($P4127="","",$P4127&amp;""),IF($AD$3="","",INDEX('Extraction History'!$A$3:$DT$9102,$Q4127,$AD$3)&amp;""))</f>
        <v/>
      </c>
    </row>
    <row r="4128" spans="16:18" x14ac:dyDescent="0.3">
      <c r="P4128" s="22"/>
      <c r="Q4128">
        <v>4124</v>
      </c>
      <c r="R4128" t="str">
        <f>IF($C$3="Live Paste",IF($P4128="","",$P4128&amp;""),IF($AD$3="","",INDEX('Extraction History'!$A$3:$DT$9102,$Q4128,$AD$3)&amp;""))</f>
        <v/>
      </c>
    </row>
    <row r="4129" spans="16:18" x14ac:dyDescent="0.3">
      <c r="P4129" s="22"/>
      <c r="Q4129">
        <v>4125</v>
      </c>
      <c r="R4129" t="str">
        <f>IF($C$3="Live Paste",IF($P4129="","",$P4129&amp;""),IF($AD$3="","",INDEX('Extraction History'!$A$3:$DT$9102,$Q4129,$AD$3)&amp;""))</f>
        <v/>
      </c>
    </row>
    <row r="4130" spans="16:18" x14ac:dyDescent="0.3">
      <c r="P4130" s="22"/>
      <c r="Q4130">
        <v>4126</v>
      </c>
      <c r="R4130" t="str">
        <f>IF($C$3="Live Paste",IF($P4130="","",$P4130&amp;""),IF($AD$3="","",INDEX('Extraction History'!$A$3:$DT$9102,$Q4130,$AD$3)&amp;""))</f>
        <v/>
      </c>
    </row>
    <row r="4131" spans="16:18" x14ac:dyDescent="0.3">
      <c r="P4131" s="22"/>
      <c r="Q4131">
        <v>4127</v>
      </c>
      <c r="R4131" t="str">
        <f>IF($C$3="Live Paste",IF($P4131="","",$P4131&amp;""),IF($AD$3="","",INDEX('Extraction History'!$A$3:$DT$9102,$Q4131,$AD$3)&amp;""))</f>
        <v/>
      </c>
    </row>
    <row r="4132" spans="16:18" x14ac:dyDescent="0.3">
      <c r="P4132" s="22"/>
      <c r="Q4132">
        <v>4128</v>
      </c>
      <c r="R4132" t="str">
        <f>IF($C$3="Live Paste",IF($P4132="","",$P4132&amp;""),IF($AD$3="","",INDEX('Extraction History'!$A$3:$DT$9102,$Q4132,$AD$3)&amp;""))</f>
        <v/>
      </c>
    </row>
    <row r="4133" spans="16:18" x14ac:dyDescent="0.3">
      <c r="P4133" s="22"/>
      <c r="Q4133">
        <v>4129</v>
      </c>
      <c r="R4133" t="str">
        <f>IF($C$3="Live Paste",IF($P4133="","",$P4133&amp;""),IF($AD$3="","",INDEX('Extraction History'!$A$3:$DT$9102,$Q4133,$AD$3)&amp;""))</f>
        <v/>
      </c>
    </row>
    <row r="4134" spans="16:18" x14ac:dyDescent="0.3">
      <c r="P4134" s="22"/>
      <c r="Q4134">
        <v>4130</v>
      </c>
      <c r="R4134" t="str">
        <f>IF($C$3="Live Paste",IF($P4134="","",$P4134&amp;""),IF($AD$3="","",INDEX('Extraction History'!$A$3:$DT$9102,$Q4134,$AD$3)&amp;""))</f>
        <v/>
      </c>
    </row>
    <row r="4135" spans="16:18" x14ac:dyDescent="0.3">
      <c r="P4135" s="22"/>
      <c r="Q4135">
        <v>4131</v>
      </c>
      <c r="R4135" t="str">
        <f>IF($C$3="Live Paste",IF($P4135="","",$P4135&amp;""),IF($AD$3="","",INDEX('Extraction History'!$A$3:$DT$9102,$Q4135,$AD$3)&amp;""))</f>
        <v/>
      </c>
    </row>
    <row r="4136" spans="16:18" x14ac:dyDescent="0.3">
      <c r="P4136" s="22"/>
      <c r="Q4136">
        <v>4132</v>
      </c>
      <c r="R4136" t="str">
        <f>IF($C$3="Live Paste",IF($P4136="","",$P4136&amp;""),IF($AD$3="","",INDEX('Extraction History'!$A$3:$DT$9102,$Q4136,$AD$3)&amp;""))</f>
        <v/>
      </c>
    </row>
    <row r="4137" spans="16:18" x14ac:dyDescent="0.3">
      <c r="P4137" s="22"/>
      <c r="Q4137">
        <v>4133</v>
      </c>
      <c r="R4137" t="str">
        <f>IF($C$3="Live Paste",IF($P4137="","",$P4137&amp;""),IF($AD$3="","",INDEX('Extraction History'!$A$3:$DT$9102,$Q4137,$AD$3)&amp;""))</f>
        <v/>
      </c>
    </row>
    <row r="4138" spans="16:18" x14ac:dyDescent="0.3">
      <c r="P4138" s="22"/>
      <c r="Q4138">
        <v>4134</v>
      </c>
      <c r="R4138" t="str">
        <f>IF($C$3="Live Paste",IF($P4138="","",$P4138&amp;""),IF($AD$3="","",INDEX('Extraction History'!$A$3:$DT$9102,$Q4138,$AD$3)&amp;""))</f>
        <v/>
      </c>
    </row>
    <row r="4139" spans="16:18" x14ac:dyDescent="0.3">
      <c r="P4139" s="22"/>
      <c r="Q4139">
        <v>4135</v>
      </c>
      <c r="R4139" t="str">
        <f>IF($C$3="Live Paste",IF($P4139="","",$P4139&amp;""),IF($AD$3="","",INDEX('Extraction History'!$A$3:$DT$9102,$Q4139,$AD$3)&amp;""))</f>
        <v/>
      </c>
    </row>
    <row r="4140" spans="16:18" x14ac:dyDescent="0.3">
      <c r="P4140" s="22"/>
      <c r="Q4140">
        <v>4136</v>
      </c>
      <c r="R4140" t="str">
        <f>IF($C$3="Live Paste",IF($P4140="","",$P4140&amp;""),IF($AD$3="","",INDEX('Extraction History'!$A$3:$DT$9102,$Q4140,$AD$3)&amp;""))</f>
        <v/>
      </c>
    </row>
    <row r="4141" spans="16:18" x14ac:dyDescent="0.3">
      <c r="P4141" s="22"/>
      <c r="Q4141">
        <v>4137</v>
      </c>
      <c r="R4141" t="str">
        <f>IF($C$3="Live Paste",IF($P4141="","",$P4141&amp;""),IF($AD$3="","",INDEX('Extraction History'!$A$3:$DT$9102,$Q4141,$AD$3)&amp;""))</f>
        <v/>
      </c>
    </row>
    <row r="4142" spans="16:18" x14ac:dyDescent="0.3">
      <c r="P4142" s="22"/>
      <c r="Q4142">
        <v>4138</v>
      </c>
      <c r="R4142" t="str">
        <f>IF($C$3="Live Paste",IF($P4142="","",$P4142&amp;""),IF($AD$3="","",INDEX('Extraction History'!$A$3:$DT$9102,$Q4142,$AD$3)&amp;""))</f>
        <v/>
      </c>
    </row>
    <row r="4143" spans="16:18" x14ac:dyDescent="0.3">
      <c r="P4143" s="22"/>
      <c r="Q4143">
        <v>4139</v>
      </c>
      <c r="R4143" t="str">
        <f>IF($C$3="Live Paste",IF($P4143="","",$P4143&amp;""),IF($AD$3="","",INDEX('Extraction History'!$A$3:$DT$9102,$Q4143,$AD$3)&amp;""))</f>
        <v/>
      </c>
    </row>
    <row r="4144" spans="16:18" x14ac:dyDescent="0.3">
      <c r="P4144" s="22"/>
      <c r="Q4144">
        <v>4140</v>
      </c>
      <c r="R4144" t="str">
        <f>IF($C$3="Live Paste",IF($P4144="","",$P4144&amp;""),IF($AD$3="","",INDEX('Extraction History'!$A$3:$DT$9102,$Q4144,$AD$3)&amp;""))</f>
        <v/>
      </c>
    </row>
    <row r="4145" spans="16:18" x14ac:dyDescent="0.3">
      <c r="P4145" s="22"/>
      <c r="Q4145">
        <v>4141</v>
      </c>
      <c r="R4145" t="str">
        <f>IF($C$3="Live Paste",IF($P4145="","",$P4145&amp;""),IF($AD$3="","",INDEX('Extraction History'!$A$3:$DT$9102,$Q4145,$AD$3)&amp;""))</f>
        <v/>
      </c>
    </row>
    <row r="4146" spans="16:18" x14ac:dyDescent="0.3">
      <c r="P4146" s="22"/>
      <c r="Q4146">
        <v>4142</v>
      </c>
      <c r="R4146" t="str">
        <f>IF($C$3="Live Paste",IF($P4146="","",$P4146&amp;""),IF($AD$3="","",INDEX('Extraction History'!$A$3:$DT$9102,$Q4146,$AD$3)&amp;""))</f>
        <v/>
      </c>
    </row>
    <row r="4147" spans="16:18" x14ac:dyDescent="0.3">
      <c r="P4147" s="22"/>
      <c r="Q4147">
        <v>4143</v>
      </c>
      <c r="R4147" t="str">
        <f>IF($C$3="Live Paste",IF($P4147="","",$P4147&amp;""),IF($AD$3="","",INDEX('Extraction History'!$A$3:$DT$9102,$Q4147,$AD$3)&amp;""))</f>
        <v/>
      </c>
    </row>
    <row r="4148" spans="16:18" x14ac:dyDescent="0.3">
      <c r="P4148" s="22"/>
      <c r="Q4148">
        <v>4144</v>
      </c>
      <c r="R4148" t="str">
        <f>IF($C$3="Live Paste",IF($P4148="","",$P4148&amp;""),IF($AD$3="","",INDEX('Extraction History'!$A$3:$DT$9102,$Q4148,$AD$3)&amp;""))</f>
        <v/>
      </c>
    </row>
    <row r="4149" spans="16:18" x14ac:dyDescent="0.3">
      <c r="P4149" s="22"/>
      <c r="Q4149">
        <v>4145</v>
      </c>
      <c r="R4149" t="str">
        <f>IF($C$3="Live Paste",IF($P4149="","",$P4149&amp;""),IF($AD$3="","",INDEX('Extraction History'!$A$3:$DT$9102,$Q4149,$AD$3)&amp;""))</f>
        <v/>
      </c>
    </row>
    <row r="4150" spans="16:18" x14ac:dyDescent="0.3">
      <c r="P4150" s="22"/>
      <c r="Q4150">
        <v>4146</v>
      </c>
      <c r="R4150" t="str">
        <f>IF($C$3="Live Paste",IF($P4150="","",$P4150&amp;""),IF($AD$3="","",INDEX('Extraction History'!$A$3:$DT$9102,$Q4150,$AD$3)&amp;""))</f>
        <v/>
      </c>
    </row>
    <row r="4151" spans="16:18" x14ac:dyDescent="0.3">
      <c r="P4151" s="22"/>
      <c r="Q4151">
        <v>4147</v>
      </c>
      <c r="R4151" t="str">
        <f>IF($C$3="Live Paste",IF($P4151="","",$P4151&amp;""),IF($AD$3="","",INDEX('Extraction History'!$A$3:$DT$9102,$Q4151,$AD$3)&amp;""))</f>
        <v/>
      </c>
    </row>
    <row r="4152" spans="16:18" x14ac:dyDescent="0.3">
      <c r="P4152" s="22"/>
      <c r="Q4152">
        <v>4148</v>
      </c>
      <c r="R4152" t="str">
        <f>IF($C$3="Live Paste",IF($P4152="","",$P4152&amp;""),IF($AD$3="","",INDEX('Extraction History'!$A$3:$DT$9102,$Q4152,$AD$3)&amp;""))</f>
        <v/>
      </c>
    </row>
    <row r="4153" spans="16:18" x14ac:dyDescent="0.3">
      <c r="P4153" s="22"/>
      <c r="Q4153">
        <v>4149</v>
      </c>
      <c r="R4153" t="str">
        <f>IF($C$3="Live Paste",IF($P4153="","",$P4153&amp;""),IF($AD$3="","",INDEX('Extraction History'!$A$3:$DT$9102,$Q4153,$AD$3)&amp;""))</f>
        <v/>
      </c>
    </row>
    <row r="4154" spans="16:18" x14ac:dyDescent="0.3">
      <c r="P4154" s="22"/>
      <c r="Q4154">
        <v>4150</v>
      </c>
      <c r="R4154" t="str">
        <f>IF($C$3="Live Paste",IF($P4154="","",$P4154&amp;""),IF($AD$3="","",INDEX('Extraction History'!$A$3:$DT$9102,$Q4154,$AD$3)&amp;""))</f>
        <v/>
      </c>
    </row>
    <row r="4155" spans="16:18" x14ac:dyDescent="0.3">
      <c r="P4155" s="22"/>
      <c r="Q4155">
        <v>4151</v>
      </c>
      <c r="R4155" t="str">
        <f>IF($C$3="Live Paste",IF($P4155="","",$P4155&amp;""),IF($AD$3="","",INDEX('Extraction History'!$A$3:$DT$9102,$Q4155,$AD$3)&amp;""))</f>
        <v/>
      </c>
    </row>
    <row r="4156" spans="16:18" x14ac:dyDescent="0.3">
      <c r="P4156" s="22"/>
      <c r="Q4156">
        <v>4152</v>
      </c>
      <c r="R4156" t="str">
        <f>IF($C$3="Live Paste",IF($P4156="","",$P4156&amp;""),IF($AD$3="","",INDEX('Extraction History'!$A$3:$DT$9102,$Q4156,$AD$3)&amp;""))</f>
        <v/>
      </c>
    </row>
    <row r="4157" spans="16:18" x14ac:dyDescent="0.3">
      <c r="P4157" s="22"/>
      <c r="Q4157">
        <v>4153</v>
      </c>
      <c r="R4157" t="str">
        <f>IF($C$3="Live Paste",IF($P4157="","",$P4157&amp;""),IF($AD$3="","",INDEX('Extraction History'!$A$3:$DT$9102,$Q4157,$AD$3)&amp;""))</f>
        <v/>
      </c>
    </row>
    <row r="4158" spans="16:18" x14ac:dyDescent="0.3">
      <c r="P4158" s="22"/>
      <c r="Q4158">
        <v>4154</v>
      </c>
      <c r="R4158" t="str">
        <f>IF($C$3="Live Paste",IF($P4158="","",$P4158&amp;""),IF($AD$3="","",INDEX('Extraction History'!$A$3:$DT$9102,$Q4158,$AD$3)&amp;""))</f>
        <v/>
      </c>
    </row>
    <row r="4159" spans="16:18" x14ac:dyDescent="0.3">
      <c r="P4159" s="22"/>
      <c r="Q4159">
        <v>4155</v>
      </c>
      <c r="R4159" t="str">
        <f>IF($C$3="Live Paste",IF($P4159="","",$P4159&amp;""),IF($AD$3="","",INDEX('Extraction History'!$A$3:$DT$9102,$Q4159,$AD$3)&amp;""))</f>
        <v/>
      </c>
    </row>
    <row r="4160" spans="16:18" x14ac:dyDescent="0.3">
      <c r="P4160" s="22"/>
      <c r="Q4160">
        <v>4156</v>
      </c>
      <c r="R4160" t="str">
        <f>IF($C$3="Live Paste",IF($P4160="","",$P4160&amp;""),IF($AD$3="","",INDEX('Extraction History'!$A$3:$DT$9102,$Q4160,$AD$3)&amp;""))</f>
        <v/>
      </c>
    </row>
    <row r="4161" spans="16:18" x14ac:dyDescent="0.3">
      <c r="P4161" s="22"/>
      <c r="Q4161">
        <v>4157</v>
      </c>
      <c r="R4161" t="str">
        <f>IF($C$3="Live Paste",IF($P4161="","",$P4161&amp;""),IF($AD$3="","",INDEX('Extraction History'!$A$3:$DT$9102,$Q4161,$AD$3)&amp;""))</f>
        <v/>
      </c>
    </row>
    <row r="4162" spans="16:18" x14ac:dyDescent="0.3">
      <c r="P4162" s="22"/>
      <c r="Q4162">
        <v>4158</v>
      </c>
      <c r="R4162" t="str">
        <f>IF($C$3="Live Paste",IF($P4162="","",$P4162&amp;""),IF($AD$3="","",INDEX('Extraction History'!$A$3:$DT$9102,$Q4162,$AD$3)&amp;""))</f>
        <v/>
      </c>
    </row>
    <row r="4163" spans="16:18" x14ac:dyDescent="0.3">
      <c r="P4163" s="22"/>
      <c r="Q4163">
        <v>4159</v>
      </c>
      <c r="R4163" t="str">
        <f>IF($C$3="Live Paste",IF($P4163="","",$P4163&amp;""),IF($AD$3="","",INDEX('Extraction History'!$A$3:$DT$9102,$Q4163,$AD$3)&amp;""))</f>
        <v/>
      </c>
    </row>
    <row r="4164" spans="16:18" x14ac:dyDescent="0.3">
      <c r="P4164" s="22"/>
      <c r="Q4164">
        <v>4160</v>
      </c>
      <c r="R4164" t="str">
        <f>IF($C$3="Live Paste",IF($P4164="","",$P4164&amp;""),IF($AD$3="","",INDEX('Extraction History'!$A$3:$DT$9102,$Q4164,$AD$3)&amp;""))</f>
        <v/>
      </c>
    </row>
    <row r="4165" spans="16:18" x14ac:dyDescent="0.3">
      <c r="P4165" s="22"/>
      <c r="Q4165">
        <v>4161</v>
      </c>
      <c r="R4165" t="str">
        <f>IF($C$3="Live Paste",IF($P4165="","",$P4165&amp;""),IF($AD$3="","",INDEX('Extraction History'!$A$3:$DT$9102,$Q4165,$AD$3)&amp;""))</f>
        <v/>
      </c>
    </row>
    <row r="4166" spans="16:18" x14ac:dyDescent="0.3">
      <c r="P4166" s="22"/>
      <c r="Q4166">
        <v>4162</v>
      </c>
      <c r="R4166" t="str">
        <f>IF($C$3="Live Paste",IF($P4166="","",$P4166&amp;""),IF($AD$3="","",INDEX('Extraction History'!$A$3:$DT$9102,$Q4166,$AD$3)&amp;""))</f>
        <v/>
      </c>
    </row>
    <row r="4167" spans="16:18" x14ac:dyDescent="0.3">
      <c r="P4167" s="22"/>
      <c r="Q4167">
        <v>4163</v>
      </c>
      <c r="R4167" t="str">
        <f>IF($C$3="Live Paste",IF($P4167="","",$P4167&amp;""),IF($AD$3="","",INDEX('Extraction History'!$A$3:$DT$9102,$Q4167,$AD$3)&amp;""))</f>
        <v/>
      </c>
    </row>
    <row r="4168" spans="16:18" x14ac:dyDescent="0.3">
      <c r="P4168" s="22"/>
      <c r="Q4168">
        <v>4164</v>
      </c>
      <c r="R4168" t="str">
        <f>IF($C$3="Live Paste",IF($P4168="","",$P4168&amp;""),IF($AD$3="","",INDEX('Extraction History'!$A$3:$DT$9102,$Q4168,$AD$3)&amp;""))</f>
        <v/>
      </c>
    </row>
    <row r="4169" spans="16:18" x14ac:dyDescent="0.3">
      <c r="P4169" s="22"/>
      <c r="Q4169">
        <v>4165</v>
      </c>
      <c r="R4169" t="str">
        <f>IF($C$3="Live Paste",IF($P4169="","",$P4169&amp;""),IF($AD$3="","",INDEX('Extraction History'!$A$3:$DT$9102,$Q4169,$AD$3)&amp;""))</f>
        <v/>
      </c>
    </row>
    <row r="4170" spans="16:18" x14ac:dyDescent="0.3">
      <c r="P4170" s="22"/>
      <c r="Q4170">
        <v>4166</v>
      </c>
      <c r="R4170" t="str">
        <f>IF($C$3="Live Paste",IF($P4170="","",$P4170&amp;""),IF($AD$3="","",INDEX('Extraction History'!$A$3:$DT$9102,$Q4170,$AD$3)&amp;""))</f>
        <v/>
      </c>
    </row>
    <row r="4171" spans="16:18" x14ac:dyDescent="0.3">
      <c r="P4171" s="22"/>
      <c r="Q4171">
        <v>4167</v>
      </c>
      <c r="R4171" t="str">
        <f>IF($C$3="Live Paste",IF($P4171="","",$P4171&amp;""),IF($AD$3="","",INDEX('Extraction History'!$A$3:$DT$9102,$Q4171,$AD$3)&amp;""))</f>
        <v/>
      </c>
    </row>
    <row r="4172" spans="16:18" x14ac:dyDescent="0.3">
      <c r="P4172" s="22"/>
      <c r="Q4172">
        <v>4168</v>
      </c>
      <c r="R4172" t="str">
        <f>IF($C$3="Live Paste",IF($P4172="","",$P4172&amp;""),IF($AD$3="","",INDEX('Extraction History'!$A$3:$DT$9102,$Q4172,$AD$3)&amp;""))</f>
        <v/>
      </c>
    </row>
    <row r="4173" spans="16:18" x14ac:dyDescent="0.3">
      <c r="P4173" s="22"/>
      <c r="Q4173">
        <v>4169</v>
      </c>
      <c r="R4173" t="str">
        <f>IF($C$3="Live Paste",IF($P4173="","",$P4173&amp;""),IF($AD$3="","",INDEX('Extraction History'!$A$3:$DT$9102,$Q4173,$AD$3)&amp;""))</f>
        <v/>
      </c>
    </row>
    <row r="4174" spans="16:18" x14ac:dyDescent="0.3">
      <c r="P4174" s="22"/>
      <c r="Q4174">
        <v>4170</v>
      </c>
      <c r="R4174" t="str">
        <f>IF($C$3="Live Paste",IF($P4174="","",$P4174&amp;""),IF($AD$3="","",INDEX('Extraction History'!$A$3:$DT$9102,$Q4174,$AD$3)&amp;""))</f>
        <v/>
      </c>
    </row>
    <row r="4175" spans="16:18" x14ac:dyDescent="0.3">
      <c r="P4175" s="22"/>
      <c r="Q4175">
        <v>4171</v>
      </c>
      <c r="R4175" t="str">
        <f>IF($C$3="Live Paste",IF($P4175="","",$P4175&amp;""),IF($AD$3="","",INDEX('Extraction History'!$A$3:$DT$9102,$Q4175,$AD$3)&amp;""))</f>
        <v/>
      </c>
    </row>
    <row r="4176" spans="16:18" x14ac:dyDescent="0.3">
      <c r="P4176" s="22"/>
      <c r="Q4176">
        <v>4172</v>
      </c>
      <c r="R4176" t="str">
        <f>IF($C$3="Live Paste",IF($P4176="","",$P4176&amp;""),IF($AD$3="","",INDEX('Extraction History'!$A$3:$DT$9102,$Q4176,$AD$3)&amp;""))</f>
        <v/>
      </c>
    </row>
    <row r="4177" spans="16:18" x14ac:dyDescent="0.3">
      <c r="P4177" s="22"/>
      <c r="Q4177">
        <v>4173</v>
      </c>
      <c r="R4177" t="str">
        <f>IF($C$3="Live Paste",IF($P4177="","",$P4177&amp;""),IF($AD$3="","",INDEX('Extraction History'!$A$3:$DT$9102,$Q4177,$AD$3)&amp;""))</f>
        <v/>
      </c>
    </row>
    <row r="4178" spans="16:18" x14ac:dyDescent="0.3">
      <c r="P4178" s="22"/>
      <c r="Q4178">
        <v>4174</v>
      </c>
      <c r="R4178" t="str">
        <f>IF($C$3="Live Paste",IF($P4178="","",$P4178&amp;""),IF($AD$3="","",INDEX('Extraction History'!$A$3:$DT$9102,$Q4178,$AD$3)&amp;""))</f>
        <v/>
      </c>
    </row>
    <row r="4179" spans="16:18" x14ac:dyDescent="0.3">
      <c r="P4179" s="22"/>
      <c r="Q4179">
        <v>4175</v>
      </c>
      <c r="R4179" t="str">
        <f>IF($C$3="Live Paste",IF($P4179="","",$P4179&amp;""),IF($AD$3="","",INDEX('Extraction History'!$A$3:$DT$9102,$Q4179,$AD$3)&amp;""))</f>
        <v/>
      </c>
    </row>
    <row r="4180" spans="16:18" x14ac:dyDescent="0.3">
      <c r="P4180" s="22"/>
      <c r="Q4180">
        <v>4176</v>
      </c>
      <c r="R4180" t="str">
        <f>IF($C$3="Live Paste",IF($P4180="","",$P4180&amp;""),IF($AD$3="","",INDEX('Extraction History'!$A$3:$DT$9102,$Q4180,$AD$3)&amp;""))</f>
        <v/>
      </c>
    </row>
    <row r="4181" spans="16:18" x14ac:dyDescent="0.3">
      <c r="P4181" s="22"/>
      <c r="Q4181">
        <v>4177</v>
      </c>
      <c r="R4181" t="str">
        <f>IF($C$3="Live Paste",IF($P4181="","",$P4181&amp;""),IF($AD$3="","",INDEX('Extraction History'!$A$3:$DT$9102,$Q4181,$AD$3)&amp;""))</f>
        <v/>
      </c>
    </row>
    <row r="4182" spans="16:18" x14ac:dyDescent="0.3">
      <c r="P4182" s="22"/>
      <c r="Q4182">
        <v>4178</v>
      </c>
      <c r="R4182" t="str">
        <f>IF($C$3="Live Paste",IF($P4182="","",$P4182&amp;""),IF($AD$3="","",INDEX('Extraction History'!$A$3:$DT$9102,$Q4182,$AD$3)&amp;""))</f>
        <v/>
      </c>
    </row>
    <row r="4183" spans="16:18" x14ac:dyDescent="0.3">
      <c r="P4183" s="22"/>
      <c r="Q4183">
        <v>4179</v>
      </c>
      <c r="R4183" t="str">
        <f>IF($C$3="Live Paste",IF($P4183="","",$P4183&amp;""),IF($AD$3="","",INDEX('Extraction History'!$A$3:$DT$9102,$Q4183,$AD$3)&amp;""))</f>
        <v/>
      </c>
    </row>
    <row r="4184" spans="16:18" x14ac:dyDescent="0.3">
      <c r="P4184" s="22"/>
      <c r="Q4184">
        <v>4180</v>
      </c>
      <c r="R4184" t="str">
        <f>IF($C$3="Live Paste",IF($P4184="","",$P4184&amp;""),IF($AD$3="","",INDEX('Extraction History'!$A$3:$DT$9102,$Q4184,$AD$3)&amp;""))</f>
        <v/>
      </c>
    </row>
    <row r="4185" spans="16:18" x14ac:dyDescent="0.3">
      <c r="P4185" s="22"/>
      <c r="Q4185">
        <v>4181</v>
      </c>
      <c r="R4185" t="str">
        <f>IF($C$3="Live Paste",IF($P4185="","",$P4185&amp;""),IF($AD$3="","",INDEX('Extraction History'!$A$3:$DT$9102,$Q4185,$AD$3)&amp;""))</f>
        <v/>
      </c>
    </row>
    <row r="4186" spans="16:18" x14ac:dyDescent="0.3">
      <c r="P4186" s="22"/>
      <c r="Q4186">
        <v>4182</v>
      </c>
      <c r="R4186" t="str">
        <f>IF($C$3="Live Paste",IF($P4186="","",$P4186&amp;""),IF($AD$3="","",INDEX('Extraction History'!$A$3:$DT$9102,$Q4186,$AD$3)&amp;""))</f>
        <v/>
      </c>
    </row>
    <row r="4187" spans="16:18" x14ac:dyDescent="0.3">
      <c r="P4187" s="22"/>
      <c r="Q4187">
        <v>4183</v>
      </c>
      <c r="R4187" t="str">
        <f>IF($C$3="Live Paste",IF($P4187="","",$P4187&amp;""),IF($AD$3="","",INDEX('Extraction History'!$A$3:$DT$9102,$Q4187,$AD$3)&amp;""))</f>
        <v/>
      </c>
    </row>
    <row r="4188" spans="16:18" x14ac:dyDescent="0.3">
      <c r="P4188" s="22"/>
      <c r="Q4188">
        <v>4184</v>
      </c>
      <c r="R4188" t="str">
        <f>IF($C$3="Live Paste",IF($P4188="","",$P4188&amp;""),IF($AD$3="","",INDEX('Extraction History'!$A$3:$DT$9102,$Q4188,$AD$3)&amp;""))</f>
        <v/>
      </c>
    </row>
    <row r="4189" spans="16:18" x14ac:dyDescent="0.3">
      <c r="P4189" s="22"/>
      <c r="Q4189">
        <v>4185</v>
      </c>
      <c r="R4189" t="str">
        <f>IF($C$3="Live Paste",IF($P4189="","",$P4189&amp;""),IF($AD$3="","",INDEX('Extraction History'!$A$3:$DT$9102,$Q4189,$AD$3)&amp;""))</f>
        <v/>
      </c>
    </row>
    <row r="4190" spans="16:18" x14ac:dyDescent="0.3">
      <c r="P4190" s="22"/>
      <c r="Q4190">
        <v>4186</v>
      </c>
      <c r="R4190" t="str">
        <f>IF($C$3="Live Paste",IF($P4190="","",$P4190&amp;""),IF($AD$3="","",INDEX('Extraction History'!$A$3:$DT$9102,$Q4190,$AD$3)&amp;""))</f>
        <v/>
      </c>
    </row>
    <row r="4191" spans="16:18" x14ac:dyDescent="0.3">
      <c r="P4191" s="22"/>
      <c r="Q4191">
        <v>4187</v>
      </c>
      <c r="R4191" t="str">
        <f>IF($C$3="Live Paste",IF($P4191="","",$P4191&amp;""),IF($AD$3="","",INDEX('Extraction History'!$A$3:$DT$9102,$Q4191,$AD$3)&amp;""))</f>
        <v/>
      </c>
    </row>
    <row r="4192" spans="16:18" x14ac:dyDescent="0.3">
      <c r="P4192" s="22"/>
      <c r="Q4192">
        <v>4188</v>
      </c>
      <c r="R4192" t="str">
        <f>IF($C$3="Live Paste",IF($P4192="","",$P4192&amp;""),IF($AD$3="","",INDEX('Extraction History'!$A$3:$DT$9102,$Q4192,$AD$3)&amp;""))</f>
        <v/>
      </c>
    </row>
    <row r="4193" spans="16:18" x14ac:dyDescent="0.3">
      <c r="P4193" s="22"/>
      <c r="Q4193">
        <v>4189</v>
      </c>
      <c r="R4193" t="str">
        <f>IF($C$3="Live Paste",IF($P4193="","",$P4193&amp;""),IF($AD$3="","",INDEX('Extraction History'!$A$3:$DT$9102,$Q4193,$AD$3)&amp;""))</f>
        <v/>
      </c>
    </row>
    <row r="4194" spans="16:18" x14ac:dyDescent="0.3">
      <c r="P4194" s="22"/>
      <c r="Q4194">
        <v>4190</v>
      </c>
      <c r="R4194" t="str">
        <f>IF($C$3="Live Paste",IF($P4194="","",$P4194&amp;""),IF($AD$3="","",INDEX('Extraction History'!$A$3:$DT$9102,$Q4194,$AD$3)&amp;""))</f>
        <v/>
      </c>
    </row>
    <row r="4195" spans="16:18" x14ac:dyDescent="0.3">
      <c r="P4195" s="22"/>
      <c r="Q4195">
        <v>4191</v>
      </c>
      <c r="R4195" t="str">
        <f>IF($C$3="Live Paste",IF($P4195="","",$P4195&amp;""),IF($AD$3="","",INDEX('Extraction History'!$A$3:$DT$9102,$Q4195,$AD$3)&amp;""))</f>
        <v/>
      </c>
    </row>
    <row r="4196" spans="16:18" x14ac:dyDescent="0.3">
      <c r="P4196" s="22"/>
      <c r="Q4196">
        <v>4192</v>
      </c>
      <c r="R4196" t="str">
        <f>IF($C$3="Live Paste",IF($P4196="","",$P4196&amp;""),IF($AD$3="","",INDEX('Extraction History'!$A$3:$DT$9102,$Q4196,$AD$3)&amp;""))</f>
        <v/>
      </c>
    </row>
    <row r="4197" spans="16:18" x14ac:dyDescent="0.3">
      <c r="P4197" s="22"/>
      <c r="Q4197">
        <v>4193</v>
      </c>
      <c r="R4197" t="str">
        <f>IF($C$3="Live Paste",IF($P4197="","",$P4197&amp;""),IF($AD$3="","",INDEX('Extraction History'!$A$3:$DT$9102,$Q4197,$AD$3)&amp;""))</f>
        <v/>
      </c>
    </row>
    <row r="4198" spans="16:18" x14ac:dyDescent="0.3">
      <c r="P4198" s="22"/>
      <c r="Q4198">
        <v>4194</v>
      </c>
      <c r="R4198" t="str">
        <f>IF($C$3="Live Paste",IF($P4198="","",$P4198&amp;""),IF($AD$3="","",INDEX('Extraction History'!$A$3:$DT$9102,$Q4198,$AD$3)&amp;""))</f>
        <v/>
      </c>
    </row>
    <row r="4199" spans="16:18" x14ac:dyDescent="0.3">
      <c r="P4199" s="22"/>
      <c r="Q4199">
        <v>4195</v>
      </c>
      <c r="R4199" t="str">
        <f>IF($C$3="Live Paste",IF($P4199="","",$P4199&amp;""),IF($AD$3="","",INDEX('Extraction History'!$A$3:$DT$9102,$Q4199,$AD$3)&amp;""))</f>
        <v/>
      </c>
    </row>
    <row r="4200" spans="16:18" x14ac:dyDescent="0.3">
      <c r="P4200" s="22"/>
      <c r="Q4200">
        <v>4196</v>
      </c>
      <c r="R4200" t="str">
        <f>IF($C$3="Live Paste",IF($P4200="","",$P4200&amp;""),IF($AD$3="","",INDEX('Extraction History'!$A$3:$DT$9102,$Q4200,$AD$3)&amp;""))</f>
        <v/>
      </c>
    </row>
    <row r="4201" spans="16:18" x14ac:dyDescent="0.3">
      <c r="P4201" s="22"/>
      <c r="Q4201">
        <v>4197</v>
      </c>
      <c r="R4201" t="str">
        <f>IF($C$3="Live Paste",IF($P4201="","",$P4201&amp;""),IF($AD$3="","",INDEX('Extraction History'!$A$3:$DT$9102,$Q4201,$AD$3)&amp;""))</f>
        <v/>
      </c>
    </row>
    <row r="4202" spans="16:18" x14ac:dyDescent="0.3">
      <c r="P4202" s="22"/>
      <c r="Q4202">
        <v>4198</v>
      </c>
      <c r="R4202" t="str">
        <f>IF($C$3="Live Paste",IF($P4202="","",$P4202&amp;""),IF($AD$3="","",INDEX('Extraction History'!$A$3:$DT$9102,$Q4202,$AD$3)&amp;""))</f>
        <v/>
      </c>
    </row>
    <row r="4203" spans="16:18" x14ac:dyDescent="0.3">
      <c r="P4203" s="22"/>
      <c r="Q4203">
        <v>4199</v>
      </c>
      <c r="R4203" t="str">
        <f>IF($C$3="Live Paste",IF($P4203="","",$P4203&amp;""),IF($AD$3="","",INDEX('Extraction History'!$A$3:$DT$9102,$Q4203,$AD$3)&amp;""))</f>
        <v/>
      </c>
    </row>
    <row r="4204" spans="16:18" x14ac:dyDescent="0.3">
      <c r="P4204" s="22"/>
      <c r="Q4204">
        <v>4200</v>
      </c>
      <c r="R4204" t="str">
        <f>IF($C$3="Live Paste",IF($P4204="","",$P4204&amp;""),IF($AD$3="","",INDEX('Extraction History'!$A$3:$DT$9102,$Q4204,$AD$3)&amp;""))</f>
        <v/>
      </c>
    </row>
    <row r="4205" spans="16:18" x14ac:dyDescent="0.3">
      <c r="P4205" s="22"/>
      <c r="Q4205">
        <v>4201</v>
      </c>
      <c r="R4205" t="str">
        <f>IF($C$3="Live Paste",IF($P4205="","",$P4205&amp;""),IF($AD$3="","",INDEX('Extraction History'!$A$3:$DT$9102,$Q4205,$AD$3)&amp;""))</f>
        <v/>
      </c>
    </row>
    <row r="4206" spans="16:18" x14ac:dyDescent="0.3">
      <c r="P4206" s="22"/>
      <c r="Q4206">
        <v>4202</v>
      </c>
      <c r="R4206" t="str">
        <f>IF($C$3="Live Paste",IF($P4206="","",$P4206&amp;""),IF($AD$3="","",INDEX('Extraction History'!$A$3:$DT$9102,$Q4206,$AD$3)&amp;""))</f>
        <v/>
      </c>
    </row>
    <row r="4207" spans="16:18" x14ac:dyDescent="0.3">
      <c r="P4207" s="22"/>
      <c r="Q4207">
        <v>4203</v>
      </c>
      <c r="R4207" t="str">
        <f>IF($C$3="Live Paste",IF($P4207="","",$P4207&amp;""),IF($AD$3="","",INDEX('Extraction History'!$A$3:$DT$9102,$Q4207,$AD$3)&amp;""))</f>
        <v/>
      </c>
    </row>
    <row r="4208" spans="16:18" x14ac:dyDescent="0.3">
      <c r="P4208" s="22"/>
      <c r="Q4208">
        <v>4204</v>
      </c>
      <c r="R4208" t="str">
        <f>IF($C$3="Live Paste",IF($P4208="","",$P4208&amp;""),IF($AD$3="","",INDEX('Extraction History'!$A$3:$DT$9102,$Q4208,$AD$3)&amp;""))</f>
        <v/>
      </c>
    </row>
    <row r="4209" spans="16:18" x14ac:dyDescent="0.3">
      <c r="P4209" s="22"/>
      <c r="Q4209">
        <v>4205</v>
      </c>
      <c r="R4209" t="str">
        <f>IF($C$3="Live Paste",IF($P4209="","",$P4209&amp;""),IF($AD$3="","",INDEX('Extraction History'!$A$3:$DT$9102,$Q4209,$AD$3)&amp;""))</f>
        <v/>
      </c>
    </row>
    <row r="4210" spans="16:18" x14ac:dyDescent="0.3">
      <c r="P4210" s="22"/>
      <c r="Q4210">
        <v>4206</v>
      </c>
      <c r="R4210" t="str">
        <f>IF($C$3="Live Paste",IF($P4210="","",$P4210&amp;""),IF($AD$3="","",INDEX('Extraction History'!$A$3:$DT$9102,$Q4210,$AD$3)&amp;""))</f>
        <v/>
      </c>
    </row>
    <row r="4211" spans="16:18" x14ac:dyDescent="0.3">
      <c r="P4211" s="22"/>
      <c r="Q4211">
        <v>4207</v>
      </c>
      <c r="R4211" t="str">
        <f>IF($C$3="Live Paste",IF($P4211="","",$P4211&amp;""),IF($AD$3="","",INDEX('Extraction History'!$A$3:$DT$9102,$Q4211,$AD$3)&amp;""))</f>
        <v/>
      </c>
    </row>
    <row r="4212" spans="16:18" x14ac:dyDescent="0.3">
      <c r="P4212" s="22"/>
      <c r="Q4212">
        <v>4208</v>
      </c>
      <c r="R4212" t="str">
        <f>IF($C$3="Live Paste",IF($P4212="","",$P4212&amp;""),IF($AD$3="","",INDEX('Extraction History'!$A$3:$DT$9102,$Q4212,$AD$3)&amp;""))</f>
        <v/>
      </c>
    </row>
    <row r="4213" spans="16:18" x14ac:dyDescent="0.3">
      <c r="P4213" s="22"/>
      <c r="Q4213">
        <v>4209</v>
      </c>
      <c r="R4213" t="str">
        <f>IF($C$3="Live Paste",IF($P4213="","",$P4213&amp;""),IF($AD$3="","",INDEX('Extraction History'!$A$3:$DT$9102,$Q4213,$AD$3)&amp;""))</f>
        <v/>
      </c>
    </row>
    <row r="4214" spans="16:18" x14ac:dyDescent="0.3">
      <c r="P4214" s="22"/>
      <c r="Q4214">
        <v>4210</v>
      </c>
      <c r="R4214" t="str">
        <f>IF($C$3="Live Paste",IF($P4214="","",$P4214&amp;""),IF($AD$3="","",INDEX('Extraction History'!$A$3:$DT$9102,$Q4214,$AD$3)&amp;""))</f>
        <v/>
      </c>
    </row>
    <row r="4215" spans="16:18" x14ac:dyDescent="0.3">
      <c r="P4215" s="22"/>
      <c r="Q4215">
        <v>4211</v>
      </c>
      <c r="R4215" t="str">
        <f>IF($C$3="Live Paste",IF($P4215="","",$P4215&amp;""),IF($AD$3="","",INDEX('Extraction History'!$A$3:$DT$9102,$Q4215,$AD$3)&amp;""))</f>
        <v/>
      </c>
    </row>
    <row r="4216" spans="16:18" x14ac:dyDescent="0.3">
      <c r="P4216" s="22"/>
      <c r="Q4216">
        <v>4212</v>
      </c>
      <c r="R4216" t="str">
        <f>IF($C$3="Live Paste",IF($P4216="","",$P4216&amp;""),IF($AD$3="","",INDEX('Extraction History'!$A$3:$DT$9102,$Q4216,$AD$3)&amp;""))</f>
        <v/>
      </c>
    </row>
    <row r="4217" spans="16:18" x14ac:dyDescent="0.3">
      <c r="P4217" s="22"/>
      <c r="Q4217">
        <v>4213</v>
      </c>
      <c r="R4217" t="str">
        <f>IF($C$3="Live Paste",IF($P4217="","",$P4217&amp;""),IF($AD$3="","",INDEX('Extraction History'!$A$3:$DT$9102,$Q4217,$AD$3)&amp;""))</f>
        <v/>
      </c>
    </row>
    <row r="4218" spans="16:18" x14ac:dyDescent="0.3">
      <c r="P4218" s="22"/>
      <c r="Q4218">
        <v>4214</v>
      </c>
      <c r="R4218" t="str">
        <f>IF($C$3="Live Paste",IF($P4218="","",$P4218&amp;""),IF($AD$3="","",INDEX('Extraction History'!$A$3:$DT$9102,$Q4218,$AD$3)&amp;""))</f>
        <v/>
      </c>
    </row>
    <row r="4219" spans="16:18" x14ac:dyDescent="0.3">
      <c r="P4219" s="22"/>
      <c r="Q4219">
        <v>4215</v>
      </c>
      <c r="R4219" t="str">
        <f>IF($C$3="Live Paste",IF($P4219="","",$P4219&amp;""),IF($AD$3="","",INDEX('Extraction History'!$A$3:$DT$9102,$Q4219,$AD$3)&amp;""))</f>
        <v/>
      </c>
    </row>
    <row r="4220" spans="16:18" x14ac:dyDescent="0.3">
      <c r="P4220" s="22"/>
      <c r="Q4220">
        <v>4216</v>
      </c>
      <c r="R4220" t="str">
        <f>IF($C$3="Live Paste",IF($P4220="","",$P4220&amp;""),IF($AD$3="","",INDEX('Extraction History'!$A$3:$DT$9102,$Q4220,$AD$3)&amp;""))</f>
        <v/>
      </c>
    </row>
    <row r="4221" spans="16:18" x14ac:dyDescent="0.3">
      <c r="P4221" s="22"/>
      <c r="Q4221">
        <v>4217</v>
      </c>
      <c r="R4221" t="str">
        <f>IF($C$3="Live Paste",IF($P4221="","",$P4221&amp;""),IF($AD$3="","",INDEX('Extraction History'!$A$3:$DT$9102,$Q4221,$AD$3)&amp;""))</f>
        <v/>
      </c>
    </row>
    <row r="4222" spans="16:18" x14ac:dyDescent="0.3">
      <c r="P4222" s="22"/>
      <c r="Q4222">
        <v>4218</v>
      </c>
      <c r="R4222" t="str">
        <f>IF($C$3="Live Paste",IF($P4222="","",$P4222&amp;""),IF($AD$3="","",INDEX('Extraction History'!$A$3:$DT$9102,$Q4222,$AD$3)&amp;""))</f>
        <v/>
      </c>
    </row>
    <row r="4223" spans="16:18" x14ac:dyDescent="0.3">
      <c r="P4223" s="22"/>
      <c r="Q4223">
        <v>4219</v>
      </c>
      <c r="R4223" t="str">
        <f>IF($C$3="Live Paste",IF($P4223="","",$P4223&amp;""),IF($AD$3="","",INDEX('Extraction History'!$A$3:$DT$9102,$Q4223,$AD$3)&amp;""))</f>
        <v/>
      </c>
    </row>
    <row r="4224" spans="16:18" x14ac:dyDescent="0.3">
      <c r="P4224" s="22"/>
      <c r="Q4224">
        <v>4220</v>
      </c>
      <c r="R4224" t="str">
        <f>IF($C$3="Live Paste",IF($P4224="","",$P4224&amp;""),IF($AD$3="","",INDEX('Extraction History'!$A$3:$DT$9102,$Q4224,$AD$3)&amp;""))</f>
        <v/>
      </c>
    </row>
    <row r="4225" spans="16:18" x14ac:dyDescent="0.3">
      <c r="P4225" s="22"/>
      <c r="Q4225">
        <v>4221</v>
      </c>
      <c r="R4225" t="str">
        <f>IF($C$3="Live Paste",IF($P4225="","",$P4225&amp;""),IF($AD$3="","",INDEX('Extraction History'!$A$3:$DT$9102,$Q4225,$AD$3)&amp;""))</f>
        <v/>
      </c>
    </row>
    <row r="4226" spans="16:18" x14ac:dyDescent="0.3">
      <c r="P4226" s="22"/>
      <c r="Q4226">
        <v>4222</v>
      </c>
      <c r="R4226" t="str">
        <f>IF($C$3="Live Paste",IF($P4226="","",$P4226&amp;""),IF($AD$3="","",INDEX('Extraction History'!$A$3:$DT$9102,$Q4226,$AD$3)&amp;""))</f>
        <v/>
      </c>
    </row>
    <row r="4227" spans="16:18" x14ac:dyDescent="0.3">
      <c r="P4227" s="22"/>
      <c r="Q4227">
        <v>4223</v>
      </c>
      <c r="R4227" t="str">
        <f>IF($C$3="Live Paste",IF($P4227="","",$P4227&amp;""),IF($AD$3="","",INDEX('Extraction History'!$A$3:$DT$9102,$Q4227,$AD$3)&amp;""))</f>
        <v/>
      </c>
    </row>
    <row r="4228" spans="16:18" x14ac:dyDescent="0.3">
      <c r="P4228" s="22"/>
      <c r="Q4228">
        <v>4224</v>
      </c>
      <c r="R4228" t="str">
        <f>IF($C$3="Live Paste",IF($P4228="","",$P4228&amp;""),IF($AD$3="","",INDEX('Extraction History'!$A$3:$DT$9102,$Q4228,$AD$3)&amp;""))</f>
        <v/>
      </c>
    </row>
    <row r="4229" spans="16:18" x14ac:dyDescent="0.3">
      <c r="P4229" s="22"/>
      <c r="Q4229">
        <v>4225</v>
      </c>
      <c r="R4229" t="str">
        <f>IF($C$3="Live Paste",IF($P4229="","",$P4229&amp;""),IF($AD$3="","",INDEX('Extraction History'!$A$3:$DT$9102,$Q4229,$AD$3)&amp;""))</f>
        <v/>
      </c>
    </row>
    <row r="4230" spans="16:18" x14ac:dyDescent="0.3">
      <c r="P4230" s="22"/>
      <c r="Q4230">
        <v>4226</v>
      </c>
      <c r="R4230" t="str">
        <f>IF($C$3="Live Paste",IF($P4230="","",$P4230&amp;""),IF($AD$3="","",INDEX('Extraction History'!$A$3:$DT$9102,$Q4230,$AD$3)&amp;""))</f>
        <v/>
      </c>
    </row>
    <row r="4231" spans="16:18" x14ac:dyDescent="0.3">
      <c r="P4231" s="22"/>
      <c r="Q4231">
        <v>4227</v>
      </c>
      <c r="R4231" t="str">
        <f>IF($C$3="Live Paste",IF($P4231="","",$P4231&amp;""),IF($AD$3="","",INDEX('Extraction History'!$A$3:$DT$9102,$Q4231,$AD$3)&amp;""))</f>
        <v/>
      </c>
    </row>
    <row r="4232" spans="16:18" x14ac:dyDescent="0.3">
      <c r="P4232" s="22"/>
      <c r="Q4232">
        <v>4228</v>
      </c>
      <c r="R4232" t="str">
        <f>IF($C$3="Live Paste",IF($P4232="","",$P4232&amp;""),IF($AD$3="","",INDEX('Extraction History'!$A$3:$DT$9102,$Q4232,$AD$3)&amp;""))</f>
        <v/>
      </c>
    </row>
    <row r="4233" spans="16:18" x14ac:dyDescent="0.3">
      <c r="P4233" s="22"/>
      <c r="Q4233">
        <v>4229</v>
      </c>
      <c r="R4233" t="str">
        <f>IF($C$3="Live Paste",IF($P4233="","",$P4233&amp;""),IF($AD$3="","",INDEX('Extraction History'!$A$3:$DT$9102,$Q4233,$AD$3)&amp;""))</f>
        <v/>
      </c>
    </row>
    <row r="4234" spans="16:18" x14ac:dyDescent="0.3">
      <c r="P4234" s="22"/>
      <c r="Q4234">
        <v>4230</v>
      </c>
      <c r="R4234" t="str">
        <f>IF($C$3="Live Paste",IF($P4234="","",$P4234&amp;""),IF($AD$3="","",INDEX('Extraction History'!$A$3:$DT$9102,$Q4234,$AD$3)&amp;""))</f>
        <v/>
      </c>
    </row>
    <row r="4235" spans="16:18" x14ac:dyDescent="0.3">
      <c r="P4235" s="22"/>
      <c r="Q4235">
        <v>4231</v>
      </c>
      <c r="R4235" t="str">
        <f>IF($C$3="Live Paste",IF($P4235="","",$P4235&amp;""),IF($AD$3="","",INDEX('Extraction History'!$A$3:$DT$9102,$Q4235,$AD$3)&amp;""))</f>
        <v/>
      </c>
    </row>
    <row r="4236" spans="16:18" x14ac:dyDescent="0.3">
      <c r="P4236" s="22"/>
      <c r="Q4236">
        <v>4232</v>
      </c>
      <c r="R4236" t="str">
        <f>IF($C$3="Live Paste",IF($P4236="","",$P4236&amp;""),IF($AD$3="","",INDEX('Extraction History'!$A$3:$DT$9102,$Q4236,$AD$3)&amp;""))</f>
        <v/>
      </c>
    </row>
    <row r="4237" spans="16:18" x14ac:dyDescent="0.3">
      <c r="P4237" s="22"/>
      <c r="Q4237">
        <v>4233</v>
      </c>
      <c r="R4237" t="str">
        <f>IF($C$3="Live Paste",IF($P4237="","",$P4237&amp;""),IF($AD$3="","",INDEX('Extraction History'!$A$3:$DT$9102,$Q4237,$AD$3)&amp;""))</f>
        <v/>
      </c>
    </row>
    <row r="4238" spans="16:18" x14ac:dyDescent="0.3">
      <c r="P4238" s="22"/>
      <c r="Q4238">
        <v>4234</v>
      </c>
      <c r="R4238" t="str">
        <f>IF($C$3="Live Paste",IF($P4238="","",$P4238&amp;""),IF($AD$3="","",INDEX('Extraction History'!$A$3:$DT$9102,$Q4238,$AD$3)&amp;""))</f>
        <v/>
      </c>
    </row>
    <row r="4239" spans="16:18" x14ac:dyDescent="0.3">
      <c r="P4239" s="22"/>
      <c r="Q4239">
        <v>4235</v>
      </c>
      <c r="R4239" t="str">
        <f>IF($C$3="Live Paste",IF($P4239="","",$P4239&amp;""),IF($AD$3="","",INDEX('Extraction History'!$A$3:$DT$9102,$Q4239,$AD$3)&amp;""))</f>
        <v/>
      </c>
    </row>
    <row r="4240" spans="16:18" x14ac:dyDescent="0.3">
      <c r="P4240" s="22"/>
      <c r="Q4240">
        <v>4236</v>
      </c>
      <c r="R4240" t="str">
        <f>IF($C$3="Live Paste",IF($P4240="","",$P4240&amp;""),IF($AD$3="","",INDEX('Extraction History'!$A$3:$DT$9102,$Q4240,$AD$3)&amp;""))</f>
        <v/>
      </c>
    </row>
    <row r="4241" spans="16:18" x14ac:dyDescent="0.3">
      <c r="P4241" s="22"/>
      <c r="Q4241">
        <v>4237</v>
      </c>
      <c r="R4241" t="str">
        <f>IF($C$3="Live Paste",IF($P4241="","",$P4241&amp;""),IF($AD$3="","",INDEX('Extraction History'!$A$3:$DT$9102,$Q4241,$AD$3)&amp;""))</f>
        <v/>
      </c>
    </row>
    <row r="4242" spans="16:18" x14ac:dyDescent="0.3">
      <c r="P4242" s="22"/>
      <c r="Q4242">
        <v>4238</v>
      </c>
      <c r="R4242" t="str">
        <f>IF($C$3="Live Paste",IF($P4242="","",$P4242&amp;""),IF($AD$3="","",INDEX('Extraction History'!$A$3:$DT$9102,$Q4242,$AD$3)&amp;""))</f>
        <v/>
      </c>
    </row>
    <row r="4243" spans="16:18" x14ac:dyDescent="0.3">
      <c r="P4243" s="22"/>
      <c r="Q4243">
        <v>4239</v>
      </c>
      <c r="R4243" t="str">
        <f>IF($C$3="Live Paste",IF($P4243="","",$P4243&amp;""),IF($AD$3="","",INDEX('Extraction History'!$A$3:$DT$9102,$Q4243,$AD$3)&amp;""))</f>
        <v/>
      </c>
    </row>
    <row r="4244" spans="16:18" x14ac:dyDescent="0.3">
      <c r="P4244" s="22"/>
      <c r="Q4244">
        <v>4240</v>
      </c>
      <c r="R4244" t="str">
        <f>IF($C$3="Live Paste",IF($P4244="","",$P4244&amp;""),IF($AD$3="","",INDEX('Extraction History'!$A$3:$DT$9102,$Q4244,$AD$3)&amp;""))</f>
        <v/>
      </c>
    </row>
    <row r="4245" spans="16:18" x14ac:dyDescent="0.3">
      <c r="P4245" s="22"/>
      <c r="Q4245">
        <v>4241</v>
      </c>
      <c r="R4245" t="str">
        <f>IF($C$3="Live Paste",IF($P4245="","",$P4245&amp;""),IF($AD$3="","",INDEX('Extraction History'!$A$3:$DT$9102,$Q4245,$AD$3)&amp;""))</f>
        <v/>
      </c>
    </row>
    <row r="4246" spans="16:18" x14ac:dyDescent="0.3">
      <c r="P4246" s="22"/>
      <c r="Q4246">
        <v>4242</v>
      </c>
      <c r="R4246" t="str">
        <f>IF($C$3="Live Paste",IF($P4246="","",$P4246&amp;""),IF($AD$3="","",INDEX('Extraction History'!$A$3:$DT$9102,$Q4246,$AD$3)&amp;""))</f>
        <v/>
      </c>
    </row>
    <row r="4247" spans="16:18" x14ac:dyDescent="0.3">
      <c r="P4247" s="22"/>
      <c r="Q4247">
        <v>4243</v>
      </c>
      <c r="R4247" t="str">
        <f>IF($C$3="Live Paste",IF($P4247="","",$P4247&amp;""),IF($AD$3="","",INDEX('Extraction History'!$A$3:$DT$9102,$Q4247,$AD$3)&amp;""))</f>
        <v/>
      </c>
    </row>
    <row r="4248" spans="16:18" x14ac:dyDescent="0.3">
      <c r="P4248" s="22"/>
      <c r="Q4248">
        <v>4244</v>
      </c>
      <c r="R4248" t="str">
        <f>IF($C$3="Live Paste",IF($P4248="","",$P4248&amp;""),IF($AD$3="","",INDEX('Extraction History'!$A$3:$DT$9102,$Q4248,$AD$3)&amp;""))</f>
        <v/>
      </c>
    </row>
    <row r="4249" spans="16:18" x14ac:dyDescent="0.3">
      <c r="P4249" s="22"/>
      <c r="Q4249">
        <v>4245</v>
      </c>
      <c r="R4249" t="str">
        <f>IF($C$3="Live Paste",IF($P4249="","",$P4249&amp;""),IF($AD$3="","",INDEX('Extraction History'!$A$3:$DT$9102,$Q4249,$AD$3)&amp;""))</f>
        <v/>
      </c>
    </row>
    <row r="4250" spans="16:18" x14ac:dyDescent="0.3">
      <c r="P4250" s="22"/>
      <c r="Q4250">
        <v>4246</v>
      </c>
      <c r="R4250" t="str">
        <f>IF($C$3="Live Paste",IF($P4250="","",$P4250&amp;""),IF($AD$3="","",INDEX('Extraction History'!$A$3:$DT$9102,$Q4250,$AD$3)&amp;""))</f>
        <v/>
      </c>
    </row>
    <row r="4251" spans="16:18" x14ac:dyDescent="0.3">
      <c r="P4251" s="22"/>
      <c r="Q4251">
        <v>4247</v>
      </c>
      <c r="R4251" t="str">
        <f>IF($C$3="Live Paste",IF($P4251="","",$P4251&amp;""),IF($AD$3="","",INDEX('Extraction History'!$A$3:$DT$9102,$Q4251,$AD$3)&amp;""))</f>
        <v/>
      </c>
    </row>
    <row r="4252" spans="16:18" x14ac:dyDescent="0.3">
      <c r="P4252" s="22"/>
      <c r="Q4252">
        <v>4248</v>
      </c>
      <c r="R4252" t="str">
        <f>IF($C$3="Live Paste",IF($P4252="","",$P4252&amp;""),IF($AD$3="","",INDEX('Extraction History'!$A$3:$DT$9102,$Q4252,$AD$3)&amp;""))</f>
        <v/>
      </c>
    </row>
    <row r="4253" spans="16:18" x14ac:dyDescent="0.3">
      <c r="P4253" s="22"/>
      <c r="Q4253">
        <v>4249</v>
      </c>
      <c r="R4253" t="str">
        <f>IF($C$3="Live Paste",IF($P4253="","",$P4253&amp;""),IF($AD$3="","",INDEX('Extraction History'!$A$3:$DT$9102,$Q4253,$AD$3)&amp;""))</f>
        <v/>
      </c>
    </row>
    <row r="4254" spans="16:18" x14ac:dyDescent="0.3">
      <c r="P4254" s="22"/>
      <c r="Q4254">
        <v>4250</v>
      </c>
      <c r="R4254" t="str">
        <f>IF($C$3="Live Paste",IF($P4254="","",$P4254&amp;""),IF($AD$3="","",INDEX('Extraction History'!$A$3:$DT$9102,$Q4254,$AD$3)&amp;""))</f>
        <v/>
      </c>
    </row>
    <row r="4255" spans="16:18" x14ac:dyDescent="0.3">
      <c r="P4255" s="22"/>
      <c r="Q4255">
        <v>4251</v>
      </c>
      <c r="R4255" t="str">
        <f>IF($C$3="Live Paste",IF($P4255="","",$P4255&amp;""),IF($AD$3="","",INDEX('Extraction History'!$A$3:$DT$9102,$Q4255,$AD$3)&amp;""))</f>
        <v/>
      </c>
    </row>
    <row r="4256" spans="16:18" x14ac:dyDescent="0.3">
      <c r="P4256" s="22"/>
      <c r="Q4256">
        <v>4252</v>
      </c>
      <c r="R4256" t="str">
        <f>IF($C$3="Live Paste",IF($P4256="","",$P4256&amp;""),IF($AD$3="","",INDEX('Extraction History'!$A$3:$DT$9102,$Q4256,$AD$3)&amp;""))</f>
        <v/>
      </c>
    </row>
    <row r="4257" spans="16:18" x14ac:dyDescent="0.3">
      <c r="P4257" s="22"/>
      <c r="Q4257">
        <v>4253</v>
      </c>
      <c r="R4257" t="str">
        <f>IF($C$3="Live Paste",IF($P4257="","",$P4257&amp;""),IF($AD$3="","",INDEX('Extraction History'!$A$3:$DT$9102,$Q4257,$AD$3)&amp;""))</f>
        <v/>
      </c>
    </row>
    <row r="4258" spans="16:18" x14ac:dyDescent="0.3">
      <c r="P4258" s="22"/>
      <c r="Q4258">
        <v>4254</v>
      </c>
      <c r="R4258" t="str">
        <f>IF($C$3="Live Paste",IF($P4258="","",$P4258&amp;""),IF($AD$3="","",INDEX('Extraction History'!$A$3:$DT$9102,$Q4258,$AD$3)&amp;""))</f>
        <v/>
      </c>
    </row>
    <row r="4259" spans="16:18" x14ac:dyDescent="0.3">
      <c r="P4259" s="22"/>
      <c r="Q4259">
        <v>4255</v>
      </c>
      <c r="R4259" t="str">
        <f>IF($C$3="Live Paste",IF($P4259="","",$P4259&amp;""),IF($AD$3="","",INDEX('Extraction History'!$A$3:$DT$9102,$Q4259,$AD$3)&amp;""))</f>
        <v/>
      </c>
    </row>
    <row r="4260" spans="16:18" x14ac:dyDescent="0.3">
      <c r="P4260" s="22"/>
      <c r="Q4260">
        <v>4256</v>
      </c>
      <c r="R4260" t="str">
        <f>IF($C$3="Live Paste",IF($P4260="","",$P4260&amp;""),IF($AD$3="","",INDEX('Extraction History'!$A$3:$DT$9102,$Q4260,$AD$3)&amp;""))</f>
        <v/>
      </c>
    </row>
    <row r="4261" spans="16:18" x14ac:dyDescent="0.3">
      <c r="P4261" s="22"/>
      <c r="Q4261">
        <v>4257</v>
      </c>
      <c r="R4261" t="str">
        <f>IF($C$3="Live Paste",IF($P4261="","",$P4261&amp;""),IF($AD$3="","",INDEX('Extraction History'!$A$3:$DT$9102,$Q4261,$AD$3)&amp;""))</f>
        <v/>
      </c>
    </row>
    <row r="4262" spans="16:18" x14ac:dyDescent="0.3">
      <c r="P4262" s="22"/>
      <c r="Q4262">
        <v>4258</v>
      </c>
      <c r="R4262" t="str">
        <f>IF($C$3="Live Paste",IF($P4262="","",$P4262&amp;""),IF($AD$3="","",INDEX('Extraction History'!$A$3:$DT$9102,$Q4262,$AD$3)&amp;""))</f>
        <v/>
      </c>
    </row>
    <row r="4263" spans="16:18" x14ac:dyDescent="0.3">
      <c r="P4263" s="22"/>
      <c r="Q4263">
        <v>4259</v>
      </c>
      <c r="R4263" t="str">
        <f>IF($C$3="Live Paste",IF($P4263="","",$P4263&amp;""),IF($AD$3="","",INDEX('Extraction History'!$A$3:$DT$9102,$Q4263,$AD$3)&amp;""))</f>
        <v/>
      </c>
    </row>
    <row r="4264" spans="16:18" x14ac:dyDescent="0.3">
      <c r="P4264" s="22"/>
      <c r="Q4264">
        <v>4260</v>
      </c>
      <c r="R4264" t="str">
        <f>IF($C$3="Live Paste",IF($P4264="","",$P4264&amp;""),IF($AD$3="","",INDEX('Extraction History'!$A$3:$DT$9102,$Q4264,$AD$3)&amp;""))</f>
        <v/>
      </c>
    </row>
    <row r="4265" spans="16:18" x14ac:dyDescent="0.3">
      <c r="P4265" s="22"/>
      <c r="Q4265">
        <v>4261</v>
      </c>
      <c r="R4265" t="str">
        <f>IF($C$3="Live Paste",IF($P4265="","",$P4265&amp;""),IF($AD$3="","",INDEX('Extraction History'!$A$3:$DT$9102,$Q4265,$AD$3)&amp;""))</f>
        <v/>
      </c>
    </row>
    <row r="4266" spans="16:18" x14ac:dyDescent="0.3">
      <c r="P4266" s="22"/>
      <c r="Q4266">
        <v>4262</v>
      </c>
      <c r="R4266" t="str">
        <f>IF($C$3="Live Paste",IF($P4266="","",$P4266&amp;""),IF($AD$3="","",INDEX('Extraction History'!$A$3:$DT$9102,$Q4266,$AD$3)&amp;""))</f>
        <v/>
      </c>
    </row>
    <row r="4267" spans="16:18" x14ac:dyDescent="0.3">
      <c r="P4267" s="22"/>
      <c r="Q4267">
        <v>4263</v>
      </c>
      <c r="R4267" t="str">
        <f>IF($C$3="Live Paste",IF($P4267="","",$P4267&amp;""),IF($AD$3="","",INDEX('Extraction History'!$A$3:$DT$9102,$Q4267,$AD$3)&amp;""))</f>
        <v/>
      </c>
    </row>
    <row r="4268" spans="16:18" x14ac:dyDescent="0.3">
      <c r="P4268" s="22"/>
      <c r="Q4268">
        <v>4264</v>
      </c>
      <c r="R4268" t="str">
        <f>IF($C$3="Live Paste",IF($P4268="","",$P4268&amp;""),IF($AD$3="","",INDEX('Extraction History'!$A$3:$DT$9102,$Q4268,$AD$3)&amp;""))</f>
        <v/>
      </c>
    </row>
    <row r="4269" spans="16:18" x14ac:dyDescent="0.3">
      <c r="P4269" s="22"/>
      <c r="Q4269">
        <v>4265</v>
      </c>
      <c r="R4269" t="str">
        <f>IF($C$3="Live Paste",IF($P4269="","",$P4269&amp;""),IF($AD$3="","",INDEX('Extraction History'!$A$3:$DT$9102,$Q4269,$AD$3)&amp;""))</f>
        <v/>
      </c>
    </row>
    <row r="4270" spans="16:18" x14ac:dyDescent="0.3">
      <c r="P4270" s="22"/>
      <c r="Q4270">
        <v>4266</v>
      </c>
      <c r="R4270" t="str">
        <f>IF($C$3="Live Paste",IF($P4270="","",$P4270&amp;""),IF($AD$3="","",INDEX('Extraction History'!$A$3:$DT$9102,$Q4270,$AD$3)&amp;""))</f>
        <v/>
      </c>
    </row>
    <row r="4271" spans="16:18" x14ac:dyDescent="0.3">
      <c r="P4271" s="22"/>
      <c r="Q4271">
        <v>4267</v>
      </c>
      <c r="R4271" t="str">
        <f>IF($C$3="Live Paste",IF($P4271="","",$P4271&amp;""),IF($AD$3="","",INDEX('Extraction History'!$A$3:$DT$9102,$Q4271,$AD$3)&amp;""))</f>
        <v/>
      </c>
    </row>
    <row r="4272" spans="16:18" x14ac:dyDescent="0.3">
      <c r="P4272" s="22"/>
      <c r="Q4272">
        <v>4268</v>
      </c>
      <c r="R4272" t="str">
        <f>IF($C$3="Live Paste",IF($P4272="","",$P4272&amp;""),IF($AD$3="","",INDEX('Extraction History'!$A$3:$DT$9102,$Q4272,$AD$3)&amp;""))</f>
        <v/>
      </c>
    </row>
    <row r="4273" spans="16:18" x14ac:dyDescent="0.3">
      <c r="P4273" s="22"/>
      <c r="Q4273">
        <v>4269</v>
      </c>
      <c r="R4273" t="str">
        <f>IF($C$3="Live Paste",IF($P4273="","",$P4273&amp;""),IF($AD$3="","",INDEX('Extraction History'!$A$3:$DT$9102,$Q4273,$AD$3)&amp;""))</f>
        <v/>
      </c>
    </row>
    <row r="4274" spans="16:18" x14ac:dyDescent="0.3">
      <c r="P4274" s="22"/>
      <c r="Q4274">
        <v>4270</v>
      </c>
      <c r="R4274" t="str">
        <f>IF($C$3="Live Paste",IF($P4274="","",$P4274&amp;""),IF($AD$3="","",INDEX('Extraction History'!$A$3:$DT$9102,$Q4274,$AD$3)&amp;""))</f>
        <v/>
      </c>
    </row>
    <row r="4275" spans="16:18" x14ac:dyDescent="0.3">
      <c r="P4275" s="22"/>
      <c r="Q4275">
        <v>4271</v>
      </c>
      <c r="R4275" t="str">
        <f>IF($C$3="Live Paste",IF($P4275="","",$P4275&amp;""),IF($AD$3="","",INDEX('Extraction History'!$A$3:$DT$9102,$Q4275,$AD$3)&amp;""))</f>
        <v/>
      </c>
    </row>
    <row r="4276" spans="16:18" x14ac:dyDescent="0.3">
      <c r="P4276" s="22"/>
      <c r="Q4276">
        <v>4272</v>
      </c>
      <c r="R4276" t="str">
        <f>IF($C$3="Live Paste",IF($P4276="","",$P4276&amp;""),IF($AD$3="","",INDEX('Extraction History'!$A$3:$DT$9102,$Q4276,$AD$3)&amp;""))</f>
        <v/>
      </c>
    </row>
    <row r="4277" spans="16:18" x14ac:dyDescent="0.3">
      <c r="P4277" s="22"/>
      <c r="Q4277">
        <v>4273</v>
      </c>
      <c r="R4277" t="str">
        <f>IF($C$3="Live Paste",IF($P4277="","",$P4277&amp;""),IF($AD$3="","",INDEX('Extraction History'!$A$3:$DT$9102,$Q4277,$AD$3)&amp;""))</f>
        <v/>
      </c>
    </row>
    <row r="4278" spans="16:18" x14ac:dyDescent="0.3">
      <c r="P4278" s="22"/>
      <c r="Q4278">
        <v>4274</v>
      </c>
      <c r="R4278" t="str">
        <f>IF($C$3="Live Paste",IF($P4278="","",$P4278&amp;""),IF($AD$3="","",INDEX('Extraction History'!$A$3:$DT$9102,$Q4278,$AD$3)&amp;""))</f>
        <v/>
      </c>
    </row>
    <row r="4279" spans="16:18" x14ac:dyDescent="0.3">
      <c r="P4279" s="22"/>
      <c r="Q4279">
        <v>4275</v>
      </c>
      <c r="R4279" t="str">
        <f>IF($C$3="Live Paste",IF($P4279="","",$P4279&amp;""),IF($AD$3="","",INDEX('Extraction History'!$A$3:$DT$9102,$Q4279,$AD$3)&amp;""))</f>
        <v/>
      </c>
    </row>
    <row r="4280" spans="16:18" x14ac:dyDescent="0.3">
      <c r="P4280" s="22"/>
      <c r="Q4280">
        <v>4276</v>
      </c>
      <c r="R4280" t="str">
        <f>IF($C$3="Live Paste",IF($P4280="","",$P4280&amp;""),IF($AD$3="","",INDEX('Extraction History'!$A$3:$DT$9102,$Q4280,$AD$3)&amp;""))</f>
        <v/>
      </c>
    </row>
    <row r="4281" spans="16:18" x14ac:dyDescent="0.3">
      <c r="P4281" s="22"/>
      <c r="Q4281">
        <v>4277</v>
      </c>
      <c r="R4281" t="str">
        <f>IF($C$3="Live Paste",IF($P4281="","",$P4281&amp;""),IF($AD$3="","",INDEX('Extraction History'!$A$3:$DT$9102,$Q4281,$AD$3)&amp;""))</f>
        <v/>
      </c>
    </row>
    <row r="4282" spans="16:18" x14ac:dyDescent="0.3">
      <c r="P4282" s="22"/>
      <c r="Q4282">
        <v>4278</v>
      </c>
      <c r="R4282" t="str">
        <f>IF($C$3="Live Paste",IF($P4282="","",$P4282&amp;""),IF($AD$3="","",INDEX('Extraction History'!$A$3:$DT$9102,$Q4282,$AD$3)&amp;""))</f>
        <v/>
      </c>
    </row>
    <row r="4283" spans="16:18" x14ac:dyDescent="0.3">
      <c r="P4283" s="22"/>
      <c r="Q4283">
        <v>4279</v>
      </c>
      <c r="R4283" t="str">
        <f>IF($C$3="Live Paste",IF($P4283="","",$P4283&amp;""),IF($AD$3="","",INDEX('Extraction History'!$A$3:$DT$9102,$Q4283,$AD$3)&amp;""))</f>
        <v/>
      </c>
    </row>
    <row r="4284" spans="16:18" x14ac:dyDescent="0.3">
      <c r="P4284" s="22"/>
      <c r="Q4284">
        <v>4280</v>
      </c>
      <c r="R4284" t="str">
        <f>IF($C$3="Live Paste",IF($P4284="","",$P4284&amp;""),IF($AD$3="","",INDEX('Extraction History'!$A$3:$DT$9102,$Q4284,$AD$3)&amp;""))</f>
        <v/>
      </c>
    </row>
    <row r="4285" spans="16:18" x14ac:dyDescent="0.3">
      <c r="P4285" s="22"/>
      <c r="Q4285">
        <v>4281</v>
      </c>
      <c r="R4285" t="str">
        <f>IF($C$3="Live Paste",IF($P4285="","",$P4285&amp;""),IF($AD$3="","",INDEX('Extraction History'!$A$3:$DT$9102,$Q4285,$AD$3)&amp;""))</f>
        <v/>
      </c>
    </row>
    <row r="4286" spans="16:18" x14ac:dyDescent="0.3">
      <c r="P4286" s="22"/>
      <c r="Q4286">
        <v>4282</v>
      </c>
      <c r="R4286" t="str">
        <f>IF($C$3="Live Paste",IF($P4286="","",$P4286&amp;""),IF($AD$3="","",INDEX('Extraction History'!$A$3:$DT$9102,$Q4286,$AD$3)&amp;""))</f>
        <v/>
      </c>
    </row>
    <row r="4287" spans="16:18" x14ac:dyDescent="0.3">
      <c r="P4287" s="22"/>
      <c r="Q4287">
        <v>4283</v>
      </c>
      <c r="R4287" t="str">
        <f>IF($C$3="Live Paste",IF($P4287="","",$P4287&amp;""),IF($AD$3="","",INDEX('Extraction History'!$A$3:$DT$9102,$Q4287,$AD$3)&amp;""))</f>
        <v/>
      </c>
    </row>
    <row r="4288" spans="16:18" x14ac:dyDescent="0.3">
      <c r="P4288" s="22"/>
      <c r="Q4288">
        <v>4284</v>
      </c>
      <c r="R4288" t="str">
        <f>IF($C$3="Live Paste",IF($P4288="","",$P4288&amp;""),IF($AD$3="","",INDEX('Extraction History'!$A$3:$DT$9102,$Q4288,$AD$3)&amp;""))</f>
        <v/>
      </c>
    </row>
    <row r="4289" spans="16:18" x14ac:dyDescent="0.3">
      <c r="P4289" s="22"/>
      <c r="Q4289">
        <v>4285</v>
      </c>
      <c r="R4289" t="str">
        <f>IF($C$3="Live Paste",IF($P4289="","",$P4289&amp;""),IF($AD$3="","",INDEX('Extraction History'!$A$3:$DT$9102,$Q4289,$AD$3)&amp;""))</f>
        <v/>
      </c>
    </row>
    <row r="4290" spans="16:18" x14ac:dyDescent="0.3">
      <c r="P4290" s="22"/>
      <c r="Q4290">
        <v>4286</v>
      </c>
      <c r="R4290" t="str">
        <f>IF($C$3="Live Paste",IF($P4290="","",$P4290&amp;""),IF($AD$3="","",INDEX('Extraction History'!$A$3:$DT$9102,$Q4290,$AD$3)&amp;""))</f>
        <v/>
      </c>
    </row>
    <row r="4291" spans="16:18" x14ac:dyDescent="0.3">
      <c r="P4291" s="22"/>
      <c r="Q4291">
        <v>4287</v>
      </c>
      <c r="R4291" t="str">
        <f>IF($C$3="Live Paste",IF($P4291="","",$P4291&amp;""),IF($AD$3="","",INDEX('Extraction History'!$A$3:$DT$9102,$Q4291,$AD$3)&amp;""))</f>
        <v/>
      </c>
    </row>
    <row r="4292" spans="16:18" x14ac:dyDescent="0.3">
      <c r="P4292" s="22"/>
      <c r="Q4292">
        <v>4288</v>
      </c>
      <c r="R4292" t="str">
        <f>IF($C$3="Live Paste",IF($P4292="","",$P4292&amp;""),IF($AD$3="","",INDEX('Extraction History'!$A$3:$DT$9102,$Q4292,$AD$3)&amp;""))</f>
        <v/>
      </c>
    </row>
    <row r="4293" spans="16:18" x14ac:dyDescent="0.3">
      <c r="P4293" s="22"/>
      <c r="Q4293">
        <v>4289</v>
      </c>
      <c r="R4293" t="str">
        <f>IF($C$3="Live Paste",IF($P4293="","",$P4293&amp;""),IF($AD$3="","",INDEX('Extraction History'!$A$3:$DT$9102,$Q4293,$AD$3)&amp;""))</f>
        <v/>
      </c>
    </row>
    <row r="4294" spans="16:18" x14ac:dyDescent="0.3">
      <c r="P4294" s="22"/>
      <c r="Q4294">
        <v>4290</v>
      </c>
      <c r="R4294" t="str">
        <f>IF($C$3="Live Paste",IF($P4294="","",$P4294&amp;""),IF($AD$3="","",INDEX('Extraction History'!$A$3:$DT$9102,$Q4294,$AD$3)&amp;""))</f>
        <v/>
      </c>
    </row>
    <row r="4295" spans="16:18" x14ac:dyDescent="0.3">
      <c r="P4295" s="22"/>
      <c r="Q4295">
        <v>4291</v>
      </c>
      <c r="R4295" t="str">
        <f>IF($C$3="Live Paste",IF($P4295="","",$P4295&amp;""),IF($AD$3="","",INDEX('Extraction History'!$A$3:$DT$9102,$Q4295,$AD$3)&amp;""))</f>
        <v/>
      </c>
    </row>
    <row r="4296" spans="16:18" x14ac:dyDescent="0.3">
      <c r="P4296" s="22"/>
      <c r="Q4296">
        <v>4292</v>
      </c>
      <c r="R4296" t="str">
        <f>IF($C$3="Live Paste",IF($P4296="","",$P4296&amp;""),IF($AD$3="","",INDEX('Extraction History'!$A$3:$DT$9102,$Q4296,$AD$3)&amp;""))</f>
        <v/>
      </c>
    </row>
    <row r="4297" spans="16:18" x14ac:dyDescent="0.3">
      <c r="P4297" s="22"/>
      <c r="Q4297">
        <v>4293</v>
      </c>
      <c r="R4297" t="str">
        <f>IF($C$3="Live Paste",IF($P4297="","",$P4297&amp;""),IF($AD$3="","",INDEX('Extraction History'!$A$3:$DT$9102,$Q4297,$AD$3)&amp;""))</f>
        <v/>
      </c>
    </row>
    <row r="4298" spans="16:18" x14ac:dyDescent="0.3">
      <c r="P4298" s="22"/>
      <c r="Q4298">
        <v>4294</v>
      </c>
      <c r="R4298" t="str">
        <f>IF($C$3="Live Paste",IF($P4298="","",$P4298&amp;""),IF($AD$3="","",INDEX('Extraction History'!$A$3:$DT$9102,$Q4298,$AD$3)&amp;""))</f>
        <v/>
      </c>
    </row>
    <row r="4299" spans="16:18" x14ac:dyDescent="0.3">
      <c r="P4299" s="22"/>
      <c r="Q4299">
        <v>4295</v>
      </c>
      <c r="R4299" t="str">
        <f>IF($C$3="Live Paste",IF($P4299="","",$P4299&amp;""),IF($AD$3="","",INDEX('Extraction History'!$A$3:$DT$9102,$Q4299,$AD$3)&amp;""))</f>
        <v/>
      </c>
    </row>
    <row r="4300" spans="16:18" x14ac:dyDescent="0.3">
      <c r="P4300" s="22"/>
      <c r="Q4300">
        <v>4296</v>
      </c>
      <c r="R4300" t="str">
        <f>IF($C$3="Live Paste",IF($P4300="","",$P4300&amp;""),IF($AD$3="","",INDEX('Extraction History'!$A$3:$DT$9102,$Q4300,$AD$3)&amp;""))</f>
        <v/>
      </c>
    </row>
    <row r="4301" spans="16:18" x14ac:dyDescent="0.3">
      <c r="P4301" s="22"/>
      <c r="Q4301">
        <v>4297</v>
      </c>
      <c r="R4301" t="str">
        <f>IF($C$3="Live Paste",IF($P4301="","",$P4301&amp;""),IF($AD$3="","",INDEX('Extraction History'!$A$3:$DT$9102,$Q4301,$AD$3)&amp;""))</f>
        <v/>
      </c>
    </row>
    <row r="4302" spans="16:18" x14ac:dyDescent="0.3">
      <c r="P4302" s="22"/>
      <c r="Q4302">
        <v>4298</v>
      </c>
      <c r="R4302" t="str">
        <f>IF($C$3="Live Paste",IF($P4302="","",$P4302&amp;""),IF($AD$3="","",INDEX('Extraction History'!$A$3:$DT$9102,$Q4302,$AD$3)&amp;""))</f>
        <v/>
      </c>
    </row>
    <row r="4303" spans="16:18" x14ac:dyDescent="0.3">
      <c r="P4303" s="22"/>
      <c r="Q4303">
        <v>4299</v>
      </c>
      <c r="R4303" t="str">
        <f>IF($C$3="Live Paste",IF($P4303="","",$P4303&amp;""),IF($AD$3="","",INDEX('Extraction History'!$A$3:$DT$9102,$Q4303,$AD$3)&amp;""))</f>
        <v/>
      </c>
    </row>
    <row r="4304" spans="16:18" x14ac:dyDescent="0.3">
      <c r="P4304" s="22"/>
      <c r="Q4304">
        <v>4300</v>
      </c>
      <c r="R4304" t="str">
        <f>IF($C$3="Live Paste",IF($P4304="","",$P4304&amp;""),IF($AD$3="","",INDEX('Extraction History'!$A$3:$DT$9102,$Q4304,$AD$3)&amp;""))</f>
        <v/>
      </c>
    </row>
    <row r="4305" spans="16:18" x14ac:dyDescent="0.3">
      <c r="P4305" s="22"/>
      <c r="Q4305">
        <v>4301</v>
      </c>
      <c r="R4305" t="str">
        <f>IF($C$3="Live Paste",IF($P4305="","",$P4305&amp;""),IF($AD$3="","",INDEX('Extraction History'!$A$3:$DT$9102,$Q4305,$AD$3)&amp;""))</f>
        <v/>
      </c>
    </row>
    <row r="4306" spans="16:18" x14ac:dyDescent="0.3">
      <c r="P4306" s="22"/>
      <c r="Q4306">
        <v>4302</v>
      </c>
      <c r="R4306" t="str">
        <f>IF($C$3="Live Paste",IF($P4306="","",$P4306&amp;""),IF($AD$3="","",INDEX('Extraction History'!$A$3:$DT$9102,$Q4306,$AD$3)&amp;""))</f>
        <v/>
      </c>
    </row>
    <row r="4307" spans="16:18" x14ac:dyDescent="0.3">
      <c r="P4307" s="22"/>
      <c r="Q4307">
        <v>4303</v>
      </c>
      <c r="R4307" t="str">
        <f>IF($C$3="Live Paste",IF($P4307="","",$P4307&amp;""),IF($AD$3="","",INDEX('Extraction History'!$A$3:$DT$9102,$Q4307,$AD$3)&amp;""))</f>
        <v/>
      </c>
    </row>
    <row r="4308" spans="16:18" x14ac:dyDescent="0.3">
      <c r="P4308" s="22"/>
      <c r="Q4308">
        <v>4304</v>
      </c>
      <c r="R4308" t="str">
        <f>IF($C$3="Live Paste",IF($P4308="","",$P4308&amp;""),IF($AD$3="","",INDEX('Extraction History'!$A$3:$DT$9102,$Q4308,$AD$3)&amp;""))</f>
        <v/>
      </c>
    </row>
    <row r="4309" spans="16:18" x14ac:dyDescent="0.3">
      <c r="P4309" s="22"/>
      <c r="Q4309">
        <v>4305</v>
      </c>
      <c r="R4309" t="str">
        <f>IF($C$3="Live Paste",IF($P4309="","",$P4309&amp;""),IF($AD$3="","",INDEX('Extraction History'!$A$3:$DT$9102,$Q4309,$AD$3)&amp;""))</f>
        <v/>
      </c>
    </row>
    <row r="4310" spans="16:18" x14ac:dyDescent="0.3">
      <c r="P4310" s="22"/>
      <c r="Q4310">
        <v>4306</v>
      </c>
      <c r="R4310" t="str">
        <f>IF($C$3="Live Paste",IF($P4310="","",$P4310&amp;""),IF($AD$3="","",INDEX('Extraction History'!$A$3:$DT$9102,$Q4310,$AD$3)&amp;""))</f>
        <v/>
      </c>
    </row>
    <row r="4311" spans="16:18" x14ac:dyDescent="0.3">
      <c r="P4311" s="22"/>
      <c r="Q4311">
        <v>4307</v>
      </c>
      <c r="R4311" t="str">
        <f>IF($C$3="Live Paste",IF($P4311="","",$P4311&amp;""),IF($AD$3="","",INDEX('Extraction History'!$A$3:$DT$9102,$Q4311,$AD$3)&amp;""))</f>
        <v/>
      </c>
    </row>
    <row r="4312" spans="16:18" x14ac:dyDescent="0.3">
      <c r="P4312" s="22"/>
      <c r="Q4312">
        <v>4308</v>
      </c>
      <c r="R4312" t="str">
        <f>IF($C$3="Live Paste",IF($P4312="","",$P4312&amp;""),IF($AD$3="","",INDEX('Extraction History'!$A$3:$DT$9102,$Q4312,$AD$3)&amp;""))</f>
        <v/>
      </c>
    </row>
    <row r="4313" spans="16:18" x14ac:dyDescent="0.3">
      <c r="P4313" s="22"/>
      <c r="Q4313">
        <v>4309</v>
      </c>
      <c r="R4313" t="str">
        <f>IF($C$3="Live Paste",IF($P4313="","",$P4313&amp;""),IF($AD$3="","",INDEX('Extraction History'!$A$3:$DT$9102,$Q4313,$AD$3)&amp;""))</f>
        <v/>
      </c>
    </row>
    <row r="4314" spans="16:18" x14ac:dyDescent="0.3">
      <c r="P4314" s="22"/>
      <c r="Q4314">
        <v>4310</v>
      </c>
      <c r="R4314" t="str">
        <f>IF($C$3="Live Paste",IF($P4314="","",$P4314&amp;""),IF($AD$3="","",INDEX('Extraction History'!$A$3:$DT$9102,$Q4314,$AD$3)&amp;""))</f>
        <v/>
      </c>
    </row>
    <row r="4315" spans="16:18" x14ac:dyDescent="0.3">
      <c r="P4315" s="22"/>
      <c r="Q4315">
        <v>4311</v>
      </c>
      <c r="R4315" t="str">
        <f>IF($C$3="Live Paste",IF($P4315="","",$P4315&amp;""),IF($AD$3="","",INDEX('Extraction History'!$A$3:$DT$9102,$Q4315,$AD$3)&amp;""))</f>
        <v/>
      </c>
    </row>
    <row r="4316" spans="16:18" x14ac:dyDescent="0.3">
      <c r="P4316" s="22"/>
      <c r="Q4316">
        <v>4312</v>
      </c>
      <c r="R4316" t="str">
        <f>IF($C$3="Live Paste",IF($P4316="","",$P4316&amp;""),IF($AD$3="","",INDEX('Extraction History'!$A$3:$DT$9102,$Q4316,$AD$3)&amp;""))</f>
        <v/>
      </c>
    </row>
    <row r="4317" spans="16:18" x14ac:dyDescent="0.3">
      <c r="P4317" s="22"/>
      <c r="Q4317">
        <v>4313</v>
      </c>
      <c r="R4317" t="str">
        <f>IF($C$3="Live Paste",IF($P4317="","",$P4317&amp;""),IF($AD$3="","",INDEX('Extraction History'!$A$3:$DT$9102,$Q4317,$AD$3)&amp;""))</f>
        <v/>
      </c>
    </row>
    <row r="4318" spans="16:18" x14ac:dyDescent="0.3">
      <c r="P4318" s="22"/>
      <c r="Q4318">
        <v>4314</v>
      </c>
      <c r="R4318" t="str">
        <f>IF($C$3="Live Paste",IF($P4318="","",$P4318&amp;""),IF($AD$3="","",INDEX('Extraction History'!$A$3:$DT$9102,$Q4318,$AD$3)&amp;""))</f>
        <v/>
      </c>
    </row>
    <row r="4319" spans="16:18" x14ac:dyDescent="0.3">
      <c r="P4319" s="22"/>
      <c r="Q4319">
        <v>4315</v>
      </c>
      <c r="R4319" t="str">
        <f>IF($C$3="Live Paste",IF($P4319="","",$P4319&amp;""),IF($AD$3="","",INDEX('Extraction History'!$A$3:$DT$9102,$Q4319,$AD$3)&amp;""))</f>
        <v/>
      </c>
    </row>
    <row r="4320" spans="16:18" x14ac:dyDescent="0.3">
      <c r="P4320" s="22"/>
      <c r="Q4320">
        <v>4316</v>
      </c>
      <c r="R4320" t="str">
        <f>IF($C$3="Live Paste",IF($P4320="","",$P4320&amp;""),IF($AD$3="","",INDEX('Extraction History'!$A$3:$DT$9102,$Q4320,$AD$3)&amp;""))</f>
        <v/>
      </c>
    </row>
    <row r="4321" spans="16:18" x14ac:dyDescent="0.3">
      <c r="P4321" s="22"/>
      <c r="Q4321">
        <v>4317</v>
      </c>
      <c r="R4321" t="str">
        <f>IF($C$3="Live Paste",IF($P4321="","",$P4321&amp;""),IF($AD$3="","",INDEX('Extraction History'!$A$3:$DT$9102,$Q4321,$AD$3)&amp;""))</f>
        <v/>
      </c>
    </row>
    <row r="4322" spans="16:18" x14ac:dyDescent="0.3">
      <c r="P4322" s="22"/>
      <c r="Q4322">
        <v>4318</v>
      </c>
      <c r="R4322" t="str">
        <f>IF($C$3="Live Paste",IF($P4322="","",$P4322&amp;""),IF($AD$3="","",INDEX('Extraction History'!$A$3:$DT$9102,$Q4322,$AD$3)&amp;""))</f>
        <v/>
      </c>
    </row>
    <row r="4323" spans="16:18" x14ac:dyDescent="0.3">
      <c r="P4323" s="22"/>
      <c r="Q4323">
        <v>4319</v>
      </c>
      <c r="R4323" t="str">
        <f>IF($C$3="Live Paste",IF($P4323="","",$P4323&amp;""),IF($AD$3="","",INDEX('Extraction History'!$A$3:$DT$9102,$Q4323,$AD$3)&amp;""))</f>
        <v/>
      </c>
    </row>
    <row r="4324" spans="16:18" x14ac:dyDescent="0.3">
      <c r="P4324" s="22"/>
      <c r="Q4324">
        <v>4320</v>
      </c>
      <c r="R4324" t="str">
        <f>IF($C$3="Live Paste",IF($P4324="","",$P4324&amp;""),IF($AD$3="","",INDEX('Extraction History'!$A$3:$DT$9102,$Q4324,$AD$3)&amp;""))</f>
        <v/>
      </c>
    </row>
    <row r="4325" spans="16:18" x14ac:dyDescent="0.3">
      <c r="P4325" s="22"/>
      <c r="Q4325">
        <v>4321</v>
      </c>
      <c r="R4325" t="str">
        <f>IF($C$3="Live Paste",IF($P4325="","",$P4325&amp;""),IF($AD$3="","",INDEX('Extraction History'!$A$3:$DT$9102,$Q4325,$AD$3)&amp;""))</f>
        <v/>
      </c>
    </row>
    <row r="4326" spans="16:18" x14ac:dyDescent="0.3">
      <c r="P4326" s="22"/>
      <c r="Q4326">
        <v>4322</v>
      </c>
      <c r="R4326" t="str">
        <f>IF($C$3="Live Paste",IF($P4326="","",$P4326&amp;""),IF($AD$3="","",INDEX('Extraction History'!$A$3:$DT$9102,$Q4326,$AD$3)&amp;""))</f>
        <v/>
      </c>
    </row>
    <row r="4327" spans="16:18" x14ac:dyDescent="0.3">
      <c r="P4327" s="22"/>
      <c r="Q4327">
        <v>4323</v>
      </c>
      <c r="R4327" t="str">
        <f>IF($C$3="Live Paste",IF($P4327="","",$P4327&amp;""),IF($AD$3="","",INDEX('Extraction History'!$A$3:$DT$9102,$Q4327,$AD$3)&amp;""))</f>
        <v/>
      </c>
    </row>
    <row r="4328" spans="16:18" x14ac:dyDescent="0.3">
      <c r="P4328" s="22"/>
      <c r="Q4328">
        <v>4324</v>
      </c>
      <c r="R4328" t="str">
        <f>IF($C$3="Live Paste",IF($P4328="","",$P4328&amp;""),IF($AD$3="","",INDEX('Extraction History'!$A$3:$DT$9102,$Q4328,$AD$3)&amp;""))</f>
        <v/>
      </c>
    </row>
    <row r="4329" spans="16:18" x14ac:dyDescent="0.3">
      <c r="P4329" s="22"/>
      <c r="Q4329">
        <v>4325</v>
      </c>
      <c r="R4329" t="str">
        <f>IF($C$3="Live Paste",IF($P4329="","",$P4329&amp;""),IF($AD$3="","",INDEX('Extraction History'!$A$3:$DT$9102,$Q4329,$AD$3)&amp;""))</f>
        <v/>
      </c>
    </row>
    <row r="4330" spans="16:18" x14ac:dyDescent="0.3">
      <c r="P4330" s="22"/>
      <c r="Q4330">
        <v>4326</v>
      </c>
      <c r="R4330" t="str">
        <f>IF($C$3="Live Paste",IF($P4330="","",$P4330&amp;""),IF($AD$3="","",INDEX('Extraction History'!$A$3:$DT$9102,$Q4330,$AD$3)&amp;""))</f>
        <v/>
      </c>
    </row>
    <row r="4331" spans="16:18" x14ac:dyDescent="0.3">
      <c r="P4331" s="22"/>
      <c r="Q4331">
        <v>4327</v>
      </c>
      <c r="R4331" t="str">
        <f>IF($C$3="Live Paste",IF($P4331="","",$P4331&amp;""),IF($AD$3="","",INDEX('Extraction History'!$A$3:$DT$9102,$Q4331,$AD$3)&amp;""))</f>
        <v/>
      </c>
    </row>
    <row r="4332" spans="16:18" x14ac:dyDescent="0.3">
      <c r="P4332" s="22"/>
      <c r="Q4332">
        <v>4328</v>
      </c>
      <c r="R4332" t="str">
        <f>IF($C$3="Live Paste",IF($P4332="","",$P4332&amp;""),IF($AD$3="","",INDEX('Extraction History'!$A$3:$DT$9102,$Q4332,$AD$3)&amp;""))</f>
        <v/>
      </c>
    </row>
    <row r="4333" spans="16:18" x14ac:dyDescent="0.3">
      <c r="P4333" s="22"/>
      <c r="Q4333">
        <v>4329</v>
      </c>
      <c r="R4333" t="str">
        <f>IF($C$3="Live Paste",IF($P4333="","",$P4333&amp;""),IF($AD$3="","",INDEX('Extraction History'!$A$3:$DT$9102,$Q4333,$AD$3)&amp;""))</f>
        <v/>
      </c>
    </row>
    <row r="4334" spans="16:18" x14ac:dyDescent="0.3">
      <c r="P4334" s="22"/>
      <c r="Q4334">
        <v>4330</v>
      </c>
      <c r="R4334" t="str">
        <f>IF($C$3="Live Paste",IF($P4334="","",$P4334&amp;""),IF($AD$3="","",INDEX('Extraction History'!$A$3:$DT$9102,$Q4334,$AD$3)&amp;""))</f>
        <v/>
      </c>
    </row>
    <row r="4335" spans="16:18" x14ac:dyDescent="0.3">
      <c r="P4335" s="22"/>
      <c r="Q4335">
        <v>4331</v>
      </c>
      <c r="R4335" t="str">
        <f>IF($C$3="Live Paste",IF($P4335="","",$P4335&amp;""),IF($AD$3="","",INDEX('Extraction History'!$A$3:$DT$9102,$Q4335,$AD$3)&amp;""))</f>
        <v/>
      </c>
    </row>
    <row r="4336" spans="16:18" x14ac:dyDescent="0.3">
      <c r="P4336" s="22"/>
      <c r="Q4336">
        <v>4332</v>
      </c>
      <c r="R4336" t="str">
        <f>IF($C$3="Live Paste",IF($P4336="","",$P4336&amp;""),IF($AD$3="","",INDEX('Extraction History'!$A$3:$DT$9102,$Q4336,$AD$3)&amp;""))</f>
        <v/>
      </c>
    </row>
    <row r="4337" spans="16:18" x14ac:dyDescent="0.3">
      <c r="P4337" s="22"/>
      <c r="Q4337">
        <v>4333</v>
      </c>
      <c r="R4337" t="str">
        <f>IF($C$3="Live Paste",IF($P4337="","",$P4337&amp;""),IF($AD$3="","",INDEX('Extraction History'!$A$3:$DT$9102,$Q4337,$AD$3)&amp;""))</f>
        <v/>
      </c>
    </row>
    <row r="4338" spans="16:18" x14ac:dyDescent="0.3">
      <c r="P4338" s="22"/>
      <c r="Q4338">
        <v>4334</v>
      </c>
      <c r="R4338" t="str">
        <f>IF($C$3="Live Paste",IF($P4338="","",$P4338&amp;""),IF($AD$3="","",INDEX('Extraction History'!$A$3:$DT$9102,$Q4338,$AD$3)&amp;""))</f>
        <v/>
      </c>
    </row>
    <row r="4339" spans="16:18" x14ac:dyDescent="0.3">
      <c r="P4339" s="22"/>
      <c r="Q4339">
        <v>4335</v>
      </c>
      <c r="R4339" t="str">
        <f>IF($C$3="Live Paste",IF($P4339="","",$P4339&amp;""),IF($AD$3="","",INDEX('Extraction History'!$A$3:$DT$9102,$Q4339,$AD$3)&amp;""))</f>
        <v/>
      </c>
    </row>
    <row r="4340" spans="16:18" x14ac:dyDescent="0.3">
      <c r="P4340" s="22"/>
      <c r="Q4340">
        <v>4336</v>
      </c>
      <c r="R4340" t="str">
        <f>IF($C$3="Live Paste",IF($P4340="","",$P4340&amp;""),IF($AD$3="","",INDEX('Extraction History'!$A$3:$DT$9102,$Q4340,$AD$3)&amp;""))</f>
        <v/>
      </c>
    </row>
    <row r="4341" spans="16:18" x14ac:dyDescent="0.3">
      <c r="P4341" s="22"/>
      <c r="Q4341">
        <v>4337</v>
      </c>
      <c r="R4341" t="str">
        <f>IF($C$3="Live Paste",IF($P4341="","",$P4341&amp;""),IF($AD$3="","",INDEX('Extraction History'!$A$3:$DT$9102,$Q4341,$AD$3)&amp;""))</f>
        <v/>
      </c>
    </row>
    <row r="4342" spans="16:18" x14ac:dyDescent="0.3">
      <c r="P4342" s="22"/>
      <c r="Q4342">
        <v>4338</v>
      </c>
      <c r="R4342" t="str">
        <f>IF($C$3="Live Paste",IF($P4342="","",$P4342&amp;""),IF($AD$3="","",INDEX('Extraction History'!$A$3:$DT$9102,$Q4342,$AD$3)&amp;""))</f>
        <v/>
      </c>
    </row>
    <row r="4343" spans="16:18" x14ac:dyDescent="0.3">
      <c r="P4343" s="22"/>
      <c r="Q4343">
        <v>4339</v>
      </c>
      <c r="R4343" t="str">
        <f>IF($C$3="Live Paste",IF($P4343="","",$P4343&amp;""),IF($AD$3="","",INDEX('Extraction History'!$A$3:$DT$9102,$Q4343,$AD$3)&amp;""))</f>
        <v/>
      </c>
    </row>
    <row r="4344" spans="16:18" x14ac:dyDescent="0.3">
      <c r="P4344" s="22"/>
      <c r="Q4344">
        <v>4340</v>
      </c>
      <c r="R4344" t="str">
        <f>IF($C$3="Live Paste",IF($P4344="","",$P4344&amp;""),IF($AD$3="","",INDEX('Extraction History'!$A$3:$DT$9102,$Q4344,$AD$3)&amp;""))</f>
        <v/>
      </c>
    </row>
    <row r="4345" spans="16:18" x14ac:dyDescent="0.3">
      <c r="P4345" s="22"/>
      <c r="Q4345">
        <v>4341</v>
      </c>
      <c r="R4345" t="str">
        <f>IF($C$3="Live Paste",IF($P4345="","",$P4345&amp;""),IF($AD$3="","",INDEX('Extraction History'!$A$3:$DT$9102,$Q4345,$AD$3)&amp;""))</f>
        <v/>
      </c>
    </row>
    <row r="4346" spans="16:18" x14ac:dyDescent="0.3">
      <c r="P4346" s="22"/>
      <c r="Q4346">
        <v>4342</v>
      </c>
      <c r="R4346" t="str">
        <f>IF($C$3="Live Paste",IF($P4346="","",$P4346&amp;""),IF($AD$3="","",INDEX('Extraction History'!$A$3:$DT$9102,$Q4346,$AD$3)&amp;""))</f>
        <v/>
      </c>
    </row>
    <row r="4347" spans="16:18" x14ac:dyDescent="0.3">
      <c r="P4347" s="22"/>
      <c r="Q4347">
        <v>4343</v>
      </c>
      <c r="R4347" t="str">
        <f>IF($C$3="Live Paste",IF($P4347="","",$P4347&amp;""),IF($AD$3="","",INDEX('Extraction History'!$A$3:$DT$9102,$Q4347,$AD$3)&amp;""))</f>
        <v/>
      </c>
    </row>
    <row r="4348" spans="16:18" x14ac:dyDescent="0.3">
      <c r="P4348" s="22"/>
      <c r="Q4348">
        <v>4344</v>
      </c>
      <c r="R4348" t="str">
        <f>IF($C$3="Live Paste",IF($P4348="","",$P4348&amp;""),IF($AD$3="","",INDEX('Extraction History'!$A$3:$DT$9102,$Q4348,$AD$3)&amp;""))</f>
        <v/>
      </c>
    </row>
    <row r="4349" spans="16:18" x14ac:dyDescent="0.3">
      <c r="P4349" s="22"/>
      <c r="Q4349">
        <v>4345</v>
      </c>
      <c r="R4349" t="str">
        <f>IF($C$3="Live Paste",IF($P4349="","",$P4349&amp;""),IF($AD$3="","",INDEX('Extraction History'!$A$3:$DT$9102,$Q4349,$AD$3)&amp;""))</f>
        <v/>
      </c>
    </row>
    <row r="4350" spans="16:18" x14ac:dyDescent="0.3">
      <c r="P4350" s="22"/>
      <c r="Q4350">
        <v>4346</v>
      </c>
      <c r="R4350" t="str">
        <f>IF($C$3="Live Paste",IF($P4350="","",$P4350&amp;""),IF($AD$3="","",INDEX('Extraction History'!$A$3:$DT$9102,$Q4350,$AD$3)&amp;""))</f>
        <v/>
      </c>
    </row>
    <row r="4351" spans="16:18" x14ac:dyDescent="0.3">
      <c r="P4351" s="22"/>
      <c r="Q4351">
        <v>4347</v>
      </c>
      <c r="R4351" t="str">
        <f>IF($C$3="Live Paste",IF($P4351="","",$P4351&amp;""),IF($AD$3="","",INDEX('Extraction History'!$A$3:$DT$9102,$Q4351,$AD$3)&amp;""))</f>
        <v/>
      </c>
    </row>
    <row r="4352" spans="16:18" x14ac:dyDescent="0.3">
      <c r="P4352" s="22"/>
      <c r="Q4352">
        <v>4348</v>
      </c>
      <c r="R4352" t="str">
        <f>IF($C$3="Live Paste",IF($P4352="","",$P4352&amp;""),IF($AD$3="","",INDEX('Extraction History'!$A$3:$DT$9102,$Q4352,$AD$3)&amp;""))</f>
        <v/>
      </c>
    </row>
    <row r="4353" spans="16:18" x14ac:dyDescent="0.3">
      <c r="P4353" s="22"/>
      <c r="Q4353">
        <v>4349</v>
      </c>
      <c r="R4353" t="str">
        <f>IF($C$3="Live Paste",IF($P4353="","",$P4353&amp;""),IF($AD$3="","",INDEX('Extraction History'!$A$3:$DT$9102,$Q4353,$AD$3)&amp;""))</f>
        <v/>
      </c>
    </row>
    <row r="4354" spans="16:18" x14ac:dyDescent="0.3">
      <c r="P4354" s="22"/>
      <c r="Q4354">
        <v>4350</v>
      </c>
      <c r="R4354" t="str">
        <f>IF($C$3="Live Paste",IF($P4354="","",$P4354&amp;""),IF($AD$3="","",INDEX('Extraction History'!$A$3:$DT$9102,$Q4354,$AD$3)&amp;""))</f>
        <v/>
      </c>
    </row>
    <row r="4355" spans="16:18" x14ac:dyDescent="0.3">
      <c r="P4355" s="22"/>
      <c r="Q4355">
        <v>4351</v>
      </c>
      <c r="R4355" t="str">
        <f>IF($C$3="Live Paste",IF($P4355="","",$P4355&amp;""),IF($AD$3="","",INDEX('Extraction History'!$A$3:$DT$9102,$Q4355,$AD$3)&amp;""))</f>
        <v/>
      </c>
    </row>
    <row r="4356" spans="16:18" x14ac:dyDescent="0.3">
      <c r="P4356" s="22"/>
      <c r="Q4356">
        <v>4352</v>
      </c>
      <c r="R4356" t="str">
        <f>IF($C$3="Live Paste",IF($P4356="","",$P4356&amp;""),IF($AD$3="","",INDEX('Extraction History'!$A$3:$DT$9102,$Q4356,$AD$3)&amp;""))</f>
        <v/>
      </c>
    </row>
    <row r="4357" spans="16:18" x14ac:dyDescent="0.3">
      <c r="P4357" s="22"/>
      <c r="Q4357">
        <v>4353</v>
      </c>
      <c r="R4357" t="str">
        <f>IF($C$3="Live Paste",IF($P4357="","",$P4357&amp;""),IF($AD$3="","",INDEX('Extraction History'!$A$3:$DT$9102,$Q4357,$AD$3)&amp;""))</f>
        <v/>
      </c>
    </row>
    <row r="4358" spans="16:18" x14ac:dyDescent="0.3">
      <c r="P4358" s="22"/>
      <c r="Q4358">
        <v>4354</v>
      </c>
      <c r="R4358" t="str">
        <f>IF($C$3="Live Paste",IF($P4358="","",$P4358&amp;""),IF($AD$3="","",INDEX('Extraction History'!$A$3:$DT$9102,$Q4358,$AD$3)&amp;""))</f>
        <v/>
      </c>
    </row>
    <row r="4359" spans="16:18" x14ac:dyDescent="0.3">
      <c r="P4359" s="22"/>
      <c r="Q4359">
        <v>4355</v>
      </c>
      <c r="R4359" t="str">
        <f>IF($C$3="Live Paste",IF($P4359="","",$P4359&amp;""),IF($AD$3="","",INDEX('Extraction History'!$A$3:$DT$9102,$Q4359,$AD$3)&amp;""))</f>
        <v/>
      </c>
    </row>
    <row r="4360" spans="16:18" x14ac:dyDescent="0.3">
      <c r="P4360" s="22"/>
      <c r="Q4360">
        <v>4356</v>
      </c>
      <c r="R4360" t="str">
        <f>IF($C$3="Live Paste",IF($P4360="","",$P4360&amp;""),IF($AD$3="","",INDEX('Extraction History'!$A$3:$DT$9102,$Q4360,$AD$3)&amp;""))</f>
        <v/>
      </c>
    </row>
    <row r="4361" spans="16:18" x14ac:dyDescent="0.3">
      <c r="P4361" s="22"/>
      <c r="Q4361">
        <v>4357</v>
      </c>
      <c r="R4361" t="str">
        <f>IF($C$3="Live Paste",IF($P4361="","",$P4361&amp;""),IF($AD$3="","",INDEX('Extraction History'!$A$3:$DT$9102,$Q4361,$AD$3)&amp;""))</f>
        <v/>
      </c>
    </row>
    <row r="4362" spans="16:18" x14ac:dyDescent="0.3">
      <c r="P4362" s="22"/>
      <c r="Q4362">
        <v>4358</v>
      </c>
      <c r="R4362" t="str">
        <f>IF($C$3="Live Paste",IF($P4362="","",$P4362&amp;""),IF($AD$3="","",INDEX('Extraction History'!$A$3:$DT$9102,$Q4362,$AD$3)&amp;""))</f>
        <v/>
      </c>
    </row>
    <row r="4363" spans="16:18" x14ac:dyDescent="0.3">
      <c r="P4363" s="22"/>
      <c r="Q4363">
        <v>4359</v>
      </c>
      <c r="R4363" t="str">
        <f>IF($C$3="Live Paste",IF($P4363="","",$P4363&amp;""),IF($AD$3="","",INDEX('Extraction History'!$A$3:$DT$9102,$Q4363,$AD$3)&amp;""))</f>
        <v/>
      </c>
    </row>
    <row r="4364" spans="16:18" x14ac:dyDescent="0.3">
      <c r="P4364" s="22"/>
      <c r="Q4364">
        <v>4360</v>
      </c>
      <c r="R4364" t="str">
        <f>IF($C$3="Live Paste",IF($P4364="","",$P4364&amp;""),IF($AD$3="","",INDEX('Extraction History'!$A$3:$DT$9102,$Q4364,$AD$3)&amp;""))</f>
        <v/>
      </c>
    </row>
    <row r="4365" spans="16:18" x14ac:dyDescent="0.3">
      <c r="P4365" s="22"/>
      <c r="Q4365">
        <v>4361</v>
      </c>
      <c r="R4365" t="str">
        <f>IF($C$3="Live Paste",IF($P4365="","",$P4365&amp;""),IF($AD$3="","",INDEX('Extraction History'!$A$3:$DT$9102,$Q4365,$AD$3)&amp;""))</f>
        <v/>
      </c>
    </row>
    <row r="4366" spans="16:18" x14ac:dyDescent="0.3">
      <c r="P4366" s="22"/>
      <c r="Q4366">
        <v>4362</v>
      </c>
      <c r="R4366" t="str">
        <f>IF($C$3="Live Paste",IF($P4366="","",$P4366&amp;""),IF($AD$3="","",INDEX('Extraction History'!$A$3:$DT$9102,$Q4366,$AD$3)&amp;""))</f>
        <v/>
      </c>
    </row>
    <row r="4367" spans="16:18" x14ac:dyDescent="0.3">
      <c r="P4367" s="22"/>
      <c r="Q4367">
        <v>4363</v>
      </c>
      <c r="R4367" t="str">
        <f>IF($C$3="Live Paste",IF($P4367="","",$P4367&amp;""),IF($AD$3="","",INDEX('Extraction History'!$A$3:$DT$9102,$Q4367,$AD$3)&amp;""))</f>
        <v/>
      </c>
    </row>
    <row r="4368" spans="16:18" x14ac:dyDescent="0.3">
      <c r="P4368" s="22"/>
      <c r="Q4368">
        <v>4364</v>
      </c>
      <c r="R4368" t="str">
        <f>IF($C$3="Live Paste",IF($P4368="","",$P4368&amp;""),IF($AD$3="","",INDEX('Extraction History'!$A$3:$DT$9102,$Q4368,$AD$3)&amp;""))</f>
        <v/>
      </c>
    </row>
    <row r="4369" spans="16:18" x14ac:dyDescent="0.3">
      <c r="P4369" s="22"/>
      <c r="Q4369">
        <v>4365</v>
      </c>
      <c r="R4369" t="str">
        <f>IF($C$3="Live Paste",IF($P4369="","",$P4369&amp;""),IF($AD$3="","",INDEX('Extraction History'!$A$3:$DT$9102,$Q4369,$AD$3)&amp;""))</f>
        <v/>
      </c>
    </row>
    <row r="4370" spans="16:18" x14ac:dyDescent="0.3">
      <c r="P4370" s="22"/>
      <c r="Q4370">
        <v>4366</v>
      </c>
      <c r="R4370" t="str">
        <f>IF($C$3="Live Paste",IF($P4370="","",$P4370&amp;""),IF($AD$3="","",INDEX('Extraction History'!$A$3:$DT$9102,$Q4370,$AD$3)&amp;""))</f>
        <v/>
      </c>
    </row>
    <row r="4371" spans="16:18" x14ac:dyDescent="0.3">
      <c r="P4371" s="22"/>
      <c r="Q4371">
        <v>4367</v>
      </c>
      <c r="R4371" t="str">
        <f>IF($C$3="Live Paste",IF($P4371="","",$P4371&amp;""),IF($AD$3="","",INDEX('Extraction History'!$A$3:$DT$9102,$Q4371,$AD$3)&amp;""))</f>
        <v/>
      </c>
    </row>
    <row r="4372" spans="16:18" x14ac:dyDescent="0.3">
      <c r="P4372" s="22"/>
      <c r="Q4372">
        <v>4368</v>
      </c>
      <c r="R4372" t="str">
        <f>IF($C$3="Live Paste",IF($P4372="","",$P4372&amp;""),IF($AD$3="","",INDEX('Extraction History'!$A$3:$DT$9102,$Q4372,$AD$3)&amp;""))</f>
        <v/>
      </c>
    </row>
    <row r="4373" spans="16:18" x14ac:dyDescent="0.3">
      <c r="P4373" s="22"/>
      <c r="Q4373">
        <v>4369</v>
      </c>
      <c r="R4373" t="str">
        <f>IF($C$3="Live Paste",IF($P4373="","",$P4373&amp;""),IF($AD$3="","",INDEX('Extraction History'!$A$3:$DT$9102,$Q4373,$AD$3)&amp;""))</f>
        <v/>
      </c>
    </row>
    <row r="4374" spans="16:18" x14ac:dyDescent="0.3">
      <c r="P4374" s="22"/>
      <c r="Q4374">
        <v>4370</v>
      </c>
      <c r="R4374" t="str">
        <f>IF($C$3="Live Paste",IF($P4374="","",$P4374&amp;""),IF($AD$3="","",INDEX('Extraction History'!$A$3:$DT$9102,$Q4374,$AD$3)&amp;""))</f>
        <v/>
      </c>
    </row>
    <row r="4375" spans="16:18" x14ac:dyDescent="0.3">
      <c r="P4375" s="22"/>
      <c r="Q4375">
        <v>4371</v>
      </c>
      <c r="R4375" t="str">
        <f>IF($C$3="Live Paste",IF($P4375="","",$P4375&amp;""),IF($AD$3="","",INDEX('Extraction History'!$A$3:$DT$9102,$Q4375,$AD$3)&amp;""))</f>
        <v/>
      </c>
    </row>
    <row r="4376" spans="16:18" x14ac:dyDescent="0.3">
      <c r="P4376" s="22"/>
      <c r="Q4376">
        <v>4372</v>
      </c>
      <c r="R4376" t="str">
        <f>IF($C$3="Live Paste",IF($P4376="","",$P4376&amp;""),IF($AD$3="","",INDEX('Extraction History'!$A$3:$DT$9102,$Q4376,$AD$3)&amp;""))</f>
        <v/>
      </c>
    </row>
    <row r="4377" spans="16:18" x14ac:dyDescent="0.3">
      <c r="P4377" s="22"/>
      <c r="Q4377">
        <v>4373</v>
      </c>
      <c r="R4377" t="str">
        <f>IF($C$3="Live Paste",IF($P4377="","",$P4377&amp;""),IF($AD$3="","",INDEX('Extraction History'!$A$3:$DT$9102,$Q4377,$AD$3)&amp;""))</f>
        <v/>
      </c>
    </row>
    <row r="4378" spans="16:18" x14ac:dyDescent="0.3">
      <c r="P4378" s="22"/>
      <c r="Q4378">
        <v>4374</v>
      </c>
      <c r="R4378" t="str">
        <f>IF($C$3="Live Paste",IF($P4378="","",$P4378&amp;""),IF($AD$3="","",INDEX('Extraction History'!$A$3:$DT$9102,$Q4378,$AD$3)&amp;""))</f>
        <v/>
      </c>
    </row>
    <row r="4379" spans="16:18" x14ac:dyDescent="0.3">
      <c r="P4379" s="22"/>
      <c r="Q4379">
        <v>4375</v>
      </c>
      <c r="R4379" t="str">
        <f>IF($C$3="Live Paste",IF($P4379="","",$P4379&amp;""),IF($AD$3="","",INDEX('Extraction History'!$A$3:$DT$9102,$Q4379,$AD$3)&amp;""))</f>
        <v/>
      </c>
    </row>
    <row r="4380" spans="16:18" x14ac:dyDescent="0.3">
      <c r="P4380" s="22"/>
      <c r="Q4380">
        <v>4376</v>
      </c>
      <c r="R4380" t="str">
        <f>IF($C$3="Live Paste",IF($P4380="","",$P4380&amp;""),IF($AD$3="","",INDEX('Extraction History'!$A$3:$DT$9102,$Q4380,$AD$3)&amp;""))</f>
        <v/>
      </c>
    </row>
    <row r="4381" spans="16:18" x14ac:dyDescent="0.3">
      <c r="P4381" s="22"/>
      <c r="Q4381">
        <v>4377</v>
      </c>
      <c r="R4381" t="str">
        <f>IF($C$3="Live Paste",IF($P4381="","",$P4381&amp;""),IF($AD$3="","",INDEX('Extraction History'!$A$3:$DT$9102,$Q4381,$AD$3)&amp;""))</f>
        <v/>
      </c>
    </row>
    <row r="4382" spans="16:18" x14ac:dyDescent="0.3">
      <c r="P4382" s="22"/>
      <c r="Q4382">
        <v>4378</v>
      </c>
      <c r="R4382" t="str">
        <f>IF($C$3="Live Paste",IF($P4382="","",$P4382&amp;""),IF($AD$3="","",INDEX('Extraction History'!$A$3:$DT$9102,$Q4382,$AD$3)&amp;""))</f>
        <v/>
      </c>
    </row>
    <row r="4383" spans="16:18" x14ac:dyDescent="0.3">
      <c r="P4383" s="22"/>
      <c r="Q4383">
        <v>4379</v>
      </c>
      <c r="R4383" t="str">
        <f>IF($C$3="Live Paste",IF($P4383="","",$P4383&amp;""),IF($AD$3="","",INDEX('Extraction History'!$A$3:$DT$9102,$Q4383,$AD$3)&amp;""))</f>
        <v/>
      </c>
    </row>
    <row r="4384" spans="16:18" x14ac:dyDescent="0.3">
      <c r="P4384" s="22"/>
      <c r="Q4384">
        <v>4380</v>
      </c>
      <c r="R4384" t="str">
        <f>IF($C$3="Live Paste",IF($P4384="","",$P4384&amp;""),IF($AD$3="","",INDEX('Extraction History'!$A$3:$DT$9102,$Q4384,$AD$3)&amp;""))</f>
        <v/>
      </c>
    </row>
    <row r="4385" spans="16:18" x14ac:dyDescent="0.3">
      <c r="P4385" s="22"/>
      <c r="Q4385">
        <v>4381</v>
      </c>
      <c r="R4385" t="str">
        <f>IF($C$3="Live Paste",IF($P4385="","",$P4385&amp;""),IF($AD$3="","",INDEX('Extraction History'!$A$3:$DT$9102,$Q4385,$AD$3)&amp;""))</f>
        <v/>
      </c>
    </row>
    <row r="4386" spans="16:18" x14ac:dyDescent="0.3">
      <c r="P4386" s="22"/>
      <c r="Q4386">
        <v>4382</v>
      </c>
      <c r="R4386" t="str">
        <f>IF($C$3="Live Paste",IF($P4386="","",$P4386&amp;""),IF($AD$3="","",INDEX('Extraction History'!$A$3:$DT$9102,$Q4386,$AD$3)&amp;""))</f>
        <v/>
      </c>
    </row>
    <row r="4387" spans="16:18" x14ac:dyDescent="0.3">
      <c r="P4387" s="22"/>
      <c r="Q4387">
        <v>4383</v>
      </c>
      <c r="R4387" t="str">
        <f>IF($C$3="Live Paste",IF($P4387="","",$P4387&amp;""),IF($AD$3="","",INDEX('Extraction History'!$A$3:$DT$9102,$Q4387,$AD$3)&amp;""))</f>
        <v/>
      </c>
    </row>
    <row r="4388" spans="16:18" x14ac:dyDescent="0.3">
      <c r="P4388" s="22"/>
      <c r="Q4388">
        <v>4384</v>
      </c>
      <c r="R4388" t="str">
        <f>IF($C$3="Live Paste",IF($P4388="","",$P4388&amp;""),IF($AD$3="","",INDEX('Extraction History'!$A$3:$DT$9102,$Q4388,$AD$3)&amp;""))</f>
        <v/>
      </c>
    </row>
    <row r="4389" spans="16:18" x14ac:dyDescent="0.3">
      <c r="P4389" s="22"/>
      <c r="Q4389">
        <v>4385</v>
      </c>
      <c r="R4389" t="str">
        <f>IF($C$3="Live Paste",IF($P4389="","",$P4389&amp;""),IF($AD$3="","",INDEX('Extraction History'!$A$3:$DT$9102,$Q4389,$AD$3)&amp;""))</f>
        <v/>
      </c>
    </row>
    <row r="4390" spans="16:18" x14ac:dyDescent="0.3">
      <c r="P4390" s="22"/>
      <c r="Q4390">
        <v>4386</v>
      </c>
      <c r="R4390" t="str">
        <f>IF($C$3="Live Paste",IF($P4390="","",$P4390&amp;""),IF($AD$3="","",INDEX('Extraction History'!$A$3:$DT$9102,$Q4390,$AD$3)&amp;""))</f>
        <v/>
      </c>
    </row>
    <row r="4391" spans="16:18" x14ac:dyDescent="0.3">
      <c r="P4391" s="22"/>
      <c r="Q4391">
        <v>4387</v>
      </c>
      <c r="R4391" t="str">
        <f>IF($C$3="Live Paste",IF($P4391="","",$P4391&amp;""),IF($AD$3="","",INDEX('Extraction History'!$A$3:$DT$9102,$Q4391,$AD$3)&amp;""))</f>
        <v/>
      </c>
    </row>
    <row r="4392" spans="16:18" x14ac:dyDescent="0.3">
      <c r="P4392" s="22"/>
      <c r="Q4392">
        <v>4388</v>
      </c>
      <c r="R4392" t="str">
        <f>IF($C$3="Live Paste",IF($P4392="","",$P4392&amp;""),IF($AD$3="","",INDEX('Extraction History'!$A$3:$DT$9102,$Q4392,$AD$3)&amp;""))</f>
        <v/>
      </c>
    </row>
    <row r="4393" spans="16:18" x14ac:dyDescent="0.3">
      <c r="P4393" s="22"/>
      <c r="Q4393">
        <v>4389</v>
      </c>
      <c r="R4393" t="str">
        <f>IF($C$3="Live Paste",IF($P4393="","",$P4393&amp;""),IF($AD$3="","",INDEX('Extraction History'!$A$3:$DT$9102,$Q4393,$AD$3)&amp;""))</f>
        <v/>
      </c>
    </row>
    <row r="4394" spans="16:18" x14ac:dyDescent="0.3">
      <c r="P4394" s="22"/>
      <c r="Q4394">
        <v>4390</v>
      </c>
      <c r="R4394" t="str">
        <f>IF($C$3="Live Paste",IF($P4394="","",$P4394&amp;""),IF($AD$3="","",INDEX('Extraction History'!$A$3:$DT$9102,$Q4394,$AD$3)&amp;""))</f>
        <v/>
      </c>
    </row>
    <row r="4395" spans="16:18" x14ac:dyDescent="0.3">
      <c r="P4395" s="22"/>
      <c r="Q4395">
        <v>4391</v>
      </c>
      <c r="R4395" t="str">
        <f>IF($C$3="Live Paste",IF($P4395="","",$P4395&amp;""),IF($AD$3="","",INDEX('Extraction History'!$A$3:$DT$9102,$Q4395,$AD$3)&amp;""))</f>
        <v/>
      </c>
    </row>
    <row r="4396" spans="16:18" x14ac:dyDescent="0.3">
      <c r="P4396" s="22"/>
      <c r="Q4396">
        <v>4392</v>
      </c>
      <c r="R4396" t="str">
        <f>IF($C$3="Live Paste",IF($P4396="","",$P4396&amp;""),IF($AD$3="","",INDEX('Extraction History'!$A$3:$DT$9102,$Q4396,$AD$3)&amp;""))</f>
        <v/>
      </c>
    </row>
    <row r="4397" spans="16:18" x14ac:dyDescent="0.3">
      <c r="P4397" s="22"/>
      <c r="Q4397">
        <v>4393</v>
      </c>
      <c r="R4397" t="str">
        <f>IF($C$3="Live Paste",IF($P4397="","",$P4397&amp;""),IF($AD$3="","",INDEX('Extraction History'!$A$3:$DT$9102,$Q4397,$AD$3)&amp;""))</f>
        <v/>
      </c>
    </row>
    <row r="4398" spans="16:18" x14ac:dyDescent="0.3">
      <c r="P4398" s="22"/>
      <c r="Q4398">
        <v>4394</v>
      </c>
      <c r="R4398" t="str">
        <f>IF($C$3="Live Paste",IF($P4398="","",$P4398&amp;""),IF($AD$3="","",INDEX('Extraction History'!$A$3:$DT$9102,$Q4398,$AD$3)&amp;""))</f>
        <v/>
      </c>
    </row>
    <row r="4399" spans="16:18" x14ac:dyDescent="0.3">
      <c r="P4399" s="22"/>
      <c r="Q4399">
        <v>4395</v>
      </c>
      <c r="R4399" t="str">
        <f>IF($C$3="Live Paste",IF($P4399="","",$P4399&amp;""),IF($AD$3="","",INDEX('Extraction History'!$A$3:$DT$9102,$Q4399,$AD$3)&amp;""))</f>
        <v/>
      </c>
    </row>
    <row r="4400" spans="16:18" x14ac:dyDescent="0.3">
      <c r="P4400" s="22"/>
      <c r="Q4400">
        <v>4396</v>
      </c>
      <c r="R4400" t="str">
        <f>IF($C$3="Live Paste",IF($P4400="","",$P4400&amp;""),IF($AD$3="","",INDEX('Extraction History'!$A$3:$DT$9102,$Q4400,$AD$3)&amp;""))</f>
        <v/>
      </c>
    </row>
    <row r="4401" spans="16:18" x14ac:dyDescent="0.3">
      <c r="P4401" s="22"/>
      <c r="Q4401">
        <v>4397</v>
      </c>
      <c r="R4401" t="str">
        <f>IF($C$3="Live Paste",IF($P4401="","",$P4401&amp;""),IF($AD$3="","",INDEX('Extraction History'!$A$3:$DT$9102,$Q4401,$AD$3)&amp;""))</f>
        <v/>
      </c>
    </row>
    <row r="4402" spans="16:18" x14ac:dyDescent="0.3">
      <c r="P4402" s="22"/>
      <c r="Q4402">
        <v>4398</v>
      </c>
      <c r="R4402" t="str">
        <f>IF($C$3="Live Paste",IF($P4402="","",$P4402&amp;""),IF($AD$3="","",INDEX('Extraction History'!$A$3:$DT$9102,$Q4402,$AD$3)&amp;""))</f>
        <v/>
      </c>
    </row>
    <row r="4403" spans="16:18" x14ac:dyDescent="0.3">
      <c r="P4403" s="22"/>
      <c r="Q4403">
        <v>4399</v>
      </c>
      <c r="R4403" t="str">
        <f>IF($C$3="Live Paste",IF($P4403="","",$P4403&amp;""),IF($AD$3="","",INDEX('Extraction History'!$A$3:$DT$9102,$Q4403,$AD$3)&amp;""))</f>
        <v/>
      </c>
    </row>
    <row r="4404" spans="16:18" x14ac:dyDescent="0.3">
      <c r="P4404" s="22"/>
      <c r="Q4404">
        <v>4400</v>
      </c>
      <c r="R4404" t="str">
        <f>IF($C$3="Live Paste",IF($P4404="","",$P4404&amp;""),IF($AD$3="","",INDEX('Extraction History'!$A$3:$DT$9102,$Q4404,$AD$3)&amp;""))</f>
        <v/>
      </c>
    </row>
    <row r="4405" spans="16:18" x14ac:dyDescent="0.3">
      <c r="P4405" s="22"/>
      <c r="Q4405">
        <v>4401</v>
      </c>
      <c r="R4405" t="str">
        <f>IF($C$3="Live Paste",IF($P4405="","",$P4405&amp;""),IF($AD$3="","",INDEX('Extraction History'!$A$3:$DT$9102,$Q4405,$AD$3)&amp;""))</f>
        <v/>
      </c>
    </row>
    <row r="4406" spans="16:18" x14ac:dyDescent="0.3">
      <c r="P4406" s="22"/>
      <c r="Q4406">
        <v>4402</v>
      </c>
      <c r="R4406" t="str">
        <f>IF($C$3="Live Paste",IF($P4406="","",$P4406&amp;""),IF($AD$3="","",INDEX('Extraction History'!$A$3:$DT$9102,$Q4406,$AD$3)&amp;""))</f>
        <v/>
      </c>
    </row>
    <row r="4407" spans="16:18" x14ac:dyDescent="0.3">
      <c r="P4407" s="22"/>
      <c r="Q4407">
        <v>4403</v>
      </c>
      <c r="R4407" t="str">
        <f>IF($C$3="Live Paste",IF($P4407="","",$P4407&amp;""),IF($AD$3="","",INDEX('Extraction History'!$A$3:$DT$9102,$Q4407,$AD$3)&amp;""))</f>
        <v/>
      </c>
    </row>
    <row r="4408" spans="16:18" x14ac:dyDescent="0.3">
      <c r="P4408" s="22"/>
      <c r="Q4408">
        <v>4404</v>
      </c>
      <c r="R4408" t="str">
        <f>IF($C$3="Live Paste",IF($P4408="","",$P4408&amp;""),IF($AD$3="","",INDEX('Extraction History'!$A$3:$DT$9102,$Q4408,$AD$3)&amp;""))</f>
        <v/>
      </c>
    </row>
    <row r="4409" spans="16:18" x14ac:dyDescent="0.3">
      <c r="P4409" s="22"/>
      <c r="Q4409">
        <v>4405</v>
      </c>
      <c r="R4409" t="str">
        <f>IF($C$3="Live Paste",IF($P4409="","",$P4409&amp;""),IF($AD$3="","",INDEX('Extraction History'!$A$3:$DT$9102,$Q4409,$AD$3)&amp;""))</f>
        <v/>
      </c>
    </row>
    <row r="4410" spans="16:18" x14ac:dyDescent="0.3">
      <c r="P4410" s="22"/>
      <c r="Q4410">
        <v>4406</v>
      </c>
      <c r="R4410" t="str">
        <f>IF($C$3="Live Paste",IF($P4410="","",$P4410&amp;""),IF($AD$3="","",INDEX('Extraction History'!$A$3:$DT$9102,$Q4410,$AD$3)&amp;""))</f>
        <v/>
      </c>
    </row>
    <row r="4411" spans="16:18" x14ac:dyDescent="0.3">
      <c r="P4411" s="22"/>
      <c r="Q4411">
        <v>4407</v>
      </c>
      <c r="R4411" t="str">
        <f>IF($C$3="Live Paste",IF($P4411="","",$P4411&amp;""),IF($AD$3="","",INDEX('Extraction History'!$A$3:$DT$9102,$Q4411,$AD$3)&amp;""))</f>
        <v/>
      </c>
    </row>
    <row r="4412" spans="16:18" x14ac:dyDescent="0.3">
      <c r="P4412" s="22"/>
      <c r="Q4412">
        <v>4408</v>
      </c>
      <c r="R4412" t="str">
        <f>IF($C$3="Live Paste",IF($P4412="","",$P4412&amp;""),IF($AD$3="","",INDEX('Extraction History'!$A$3:$DT$9102,$Q4412,$AD$3)&amp;""))</f>
        <v/>
      </c>
    </row>
    <row r="4413" spans="16:18" x14ac:dyDescent="0.3">
      <c r="P4413" s="22"/>
      <c r="Q4413">
        <v>4409</v>
      </c>
      <c r="R4413" t="str">
        <f>IF($C$3="Live Paste",IF($P4413="","",$P4413&amp;""),IF($AD$3="","",INDEX('Extraction History'!$A$3:$DT$9102,$Q4413,$AD$3)&amp;""))</f>
        <v/>
      </c>
    </row>
    <row r="4414" spans="16:18" x14ac:dyDescent="0.3">
      <c r="P4414" s="22"/>
      <c r="Q4414">
        <v>4410</v>
      </c>
      <c r="R4414" t="str">
        <f>IF($C$3="Live Paste",IF($P4414="","",$P4414&amp;""),IF($AD$3="","",INDEX('Extraction History'!$A$3:$DT$9102,$Q4414,$AD$3)&amp;""))</f>
        <v/>
      </c>
    </row>
    <row r="4415" spans="16:18" x14ac:dyDescent="0.3">
      <c r="P4415" s="22"/>
      <c r="Q4415">
        <v>4411</v>
      </c>
      <c r="R4415" t="str">
        <f>IF($C$3="Live Paste",IF($P4415="","",$P4415&amp;""),IF($AD$3="","",INDEX('Extraction History'!$A$3:$DT$9102,$Q4415,$AD$3)&amp;""))</f>
        <v/>
      </c>
    </row>
    <row r="4416" spans="16:18" x14ac:dyDescent="0.3">
      <c r="P4416" s="22"/>
      <c r="Q4416">
        <v>4412</v>
      </c>
      <c r="R4416" t="str">
        <f>IF($C$3="Live Paste",IF($P4416="","",$P4416&amp;""),IF($AD$3="","",INDEX('Extraction History'!$A$3:$DT$9102,$Q4416,$AD$3)&amp;""))</f>
        <v/>
      </c>
    </row>
    <row r="4417" spans="16:18" x14ac:dyDescent="0.3">
      <c r="P4417" s="22"/>
      <c r="Q4417">
        <v>4413</v>
      </c>
      <c r="R4417" t="str">
        <f>IF($C$3="Live Paste",IF($P4417="","",$P4417&amp;""),IF($AD$3="","",INDEX('Extraction History'!$A$3:$DT$9102,$Q4417,$AD$3)&amp;""))</f>
        <v/>
      </c>
    </row>
    <row r="4418" spans="16:18" x14ac:dyDescent="0.3">
      <c r="P4418" s="22"/>
      <c r="Q4418">
        <v>4414</v>
      </c>
      <c r="R4418" t="str">
        <f>IF($C$3="Live Paste",IF($P4418="","",$P4418&amp;""),IF($AD$3="","",INDEX('Extraction History'!$A$3:$DT$9102,$Q4418,$AD$3)&amp;""))</f>
        <v/>
      </c>
    </row>
    <row r="4419" spans="16:18" x14ac:dyDescent="0.3">
      <c r="P4419" s="22"/>
      <c r="Q4419">
        <v>4415</v>
      </c>
      <c r="R4419" t="str">
        <f>IF($C$3="Live Paste",IF($P4419="","",$P4419&amp;""),IF($AD$3="","",INDEX('Extraction History'!$A$3:$DT$9102,$Q4419,$AD$3)&amp;""))</f>
        <v/>
      </c>
    </row>
    <row r="4420" spans="16:18" x14ac:dyDescent="0.3">
      <c r="P4420" s="22"/>
      <c r="Q4420">
        <v>4416</v>
      </c>
      <c r="R4420" t="str">
        <f>IF($C$3="Live Paste",IF($P4420="","",$P4420&amp;""),IF($AD$3="","",INDEX('Extraction History'!$A$3:$DT$9102,$Q4420,$AD$3)&amp;""))</f>
        <v/>
      </c>
    </row>
    <row r="4421" spans="16:18" x14ac:dyDescent="0.3">
      <c r="P4421" s="22"/>
      <c r="Q4421">
        <v>4417</v>
      </c>
      <c r="R4421" t="str">
        <f>IF($C$3="Live Paste",IF($P4421="","",$P4421&amp;""),IF($AD$3="","",INDEX('Extraction History'!$A$3:$DT$9102,$Q4421,$AD$3)&amp;""))</f>
        <v/>
      </c>
    </row>
    <row r="4422" spans="16:18" x14ac:dyDescent="0.3">
      <c r="P4422" s="22"/>
      <c r="Q4422">
        <v>4418</v>
      </c>
      <c r="R4422" t="str">
        <f>IF($C$3="Live Paste",IF($P4422="","",$P4422&amp;""),IF($AD$3="","",INDEX('Extraction History'!$A$3:$DT$9102,$Q4422,$AD$3)&amp;""))</f>
        <v/>
      </c>
    </row>
    <row r="4423" spans="16:18" x14ac:dyDescent="0.3">
      <c r="P4423" s="22"/>
      <c r="Q4423">
        <v>4419</v>
      </c>
      <c r="R4423" t="str">
        <f>IF($C$3="Live Paste",IF($P4423="","",$P4423&amp;""),IF($AD$3="","",INDEX('Extraction History'!$A$3:$DT$9102,$Q4423,$AD$3)&amp;""))</f>
        <v/>
      </c>
    </row>
    <row r="4424" spans="16:18" x14ac:dyDescent="0.3">
      <c r="P4424" s="22"/>
      <c r="Q4424">
        <v>4420</v>
      </c>
      <c r="R4424" t="str">
        <f>IF($C$3="Live Paste",IF($P4424="","",$P4424&amp;""),IF($AD$3="","",INDEX('Extraction History'!$A$3:$DT$9102,$Q4424,$AD$3)&amp;""))</f>
        <v/>
      </c>
    </row>
    <row r="4425" spans="16:18" x14ac:dyDescent="0.3">
      <c r="P4425" s="22"/>
      <c r="Q4425">
        <v>4421</v>
      </c>
      <c r="R4425" t="str">
        <f>IF($C$3="Live Paste",IF($P4425="","",$P4425&amp;""),IF($AD$3="","",INDEX('Extraction History'!$A$3:$DT$9102,$Q4425,$AD$3)&amp;""))</f>
        <v/>
      </c>
    </row>
    <row r="4426" spans="16:18" x14ac:dyDescent="0.3">
      <c r="P4426" s="22"/>
      <c r="Q4426">
        <v>4422</v>
      </c>
      <c r="R4426" t="str">
        <f>IF($C$3="Live Paste",IF($P4426="","",$P4426&amp;""),IF($AD$3="","",INDEX('Extraction History'!$A$3:$DT$9102,$Q4426,$AD$3)&amp;""))</f>
        <v/>
      </c>
    </row>
    <row r="4427" spans="16:18" x14ac:dyDescent="0.3">
      <c r="P4427" s="22"/>
      <c r="Q4427">
        <v>4423</v>
      </c>
      <c r="R4427" t="str">
        <f>IF($C$3="Live Paste",IF($P4427="","",$P4427&amp;""),IF($AD$3="","",INDEX('Extraction History'!$A$3:$DT$9102,$Q4427,$AD$3)&amp;""))</f>
        <v/>
      </c>
    </row>
    <row r="4428" spans="16:18" x14ac:dyDescent="0.3">
      <c r="P4428" s="22"/>
      <c r="Q4428">
        <v>4424</v>
      </c>
      <c r="R4428" t="str">
        <f>IF($C$3="Live Paste",IF($P4428="","",$P4428&amp;""),IF($AD$3="","",INDEX('Extraction History'!$A$3:$DT$9102,$Q4428,$AD$3)&amp;""))</f>
        <v/>
      </c>
    </row>
    <row r="4429" spans="16:18" x14ac:dyDescent="0.3">
      <c r="P4429" s="22"/>
      <c r="Q4429">
        <v>4425</v>
      </c>
      <c r="R4429" t="str">
        <f>IF($C$3="Live Paste",IF($P4429="","",$P4429&amp;""),IF($AD$3="","",INDEX('Extraction History'!$A$3:$DT$9102,$Q4429,$AD$3)&amp;""))</f>
        <v/>
      </c>
    </row>
    <row r="4430" spans="16:18" x14ac:dyDescent="0.3">
      <c r="P4430" s="22"/>
      <c r="Q4430">
        <v>4426</v>
      </c>
      <c r="R4430" t="str">
        <f>IF($C$3="Live Paste",IF($P4430="","",$P4430&amp;""),IF($AD$3="","",INDEX('Extraction History'!$A$3:$DT$9102,$Q4430,$AD$3)&amp;""))</f>
        <v/>
      </c>
    </row>
    <row r="4431" spans="16:18" x14ac:dyDescent="0.3">
      <c r="P4431" s="22"/>
      <c r="Q4431">
        <v>4427</v>
      </c>
      <c r="R4431" t="str">
        <f>IF($C$3="Live Paste",IF($P4431="","",$P4431&amp;""),IF($AD$3="","",INDEX('Extraction History'!$A$3:$DT$9102,$Q4431,$AD$3)&amp;""))</f>
        <v/>
      </c>
    </row>
    <row r="4432" spans="16:18" x14ac:dyDescent="0.3">
      <c r="P4432" s="22"/>
      <c r="Q4432">
        <v>4428</v>
      </c>
      <c r="R4432" t="str">
        <f>IF($C$3="Live Paste",IF($P4432="","",$P4432&amp;""),IF($AD$3="","",INDEX('Extraction History'!$A$3:$DT$9102,$Q4432,$AD$3)&amp;""))</f>
        <v/>
      </c>
    </row>
    <row r="4433" spans="16:18" x14ac:dyDescent="0.3">
      <c r="P4433" s="22"/>
      <c r="Q4433">
        <v>4429</v>
      </c>
      <c r="R4433" t="str">
        <f>IF($C$3="Live Paste",IF($P4433="","",$P4433&amp;""),IF($AD$3="","",INDEX('Extraction History'!$A$3:$DT$9102,$Q4433,$AD$3)&amp;""))</f>
        <v/>
      </c>
    </row>
    <row r="4434" spans="16:18" x14ac:dyDescent="0.3">
      <c r="P4434" s="22"/>
      <c r="Q4434">
        <v>4430</v>
      </c>
      <c r="R4434" t="str">
        <f>IF($C$3="Live Paste",IF($P4434="","",$P4434&amp;""),IF($AD$3="","",INDEX('Extraction History'!$A$3:$DT$9102,$Q4434,$AD$3)&amp;""))</f>
        <v/>
      </c>
    </row>
    <row r="4435" spans="16:18" x14ac:dyDescent="0.3">
      <c r="P4435" s="22"/>
      <c r="Q4435">
        <v>4431</v>
      </c>
      <c r="R4435" t="str">
        <f>IF($C$3="Live Paste",IF($P4435="","",$P4435&amp;""),IF($AD$3="","",INDEX('Extraction History'!$A$3:$DT$9102,$Q4435,$AD$3)&amp;""))</f>
        <v/>
      </c>
    </row>
    <row r="4436" spans="16:18" x14ac:dyDescent="0.3">
      <c r="P4436" s="22"/>
      <c r="Q4436">
        <v>4432</v>
      </c>
      <c r="R4436" t="str">
        <f>IF($C$3="Live Paste",IF($P4436="","",$P4436&amp;""),IF($AD$3="","",INDEX('Extraction History'!$A$3:$DT$9102,$Q4436,$AD$3)&amp;""))</f>
        <v/>
      </c>
    </row>
    <row r="4437" spans="16:18" x14ac:dyDescent="0.3">
      <c r="P4437" s="22"/>
      <c r="Q4437">
        <v>4433</v>
      </c>
      <c r="R4437" t="str">
        <f>IF($C$3="Live Paste",IF($P4437="","",$P4437&amp;""),IF($AD$3="","",INDEX('Extraction History'!$A$3:$DT$9102,$Q4437,$AD$3)&amp;""))</f>
        <v/>
      </c>
    </row>
    <row r="4438" spans="16:18" x14ac:dyDescent="0.3">
      <c r="P4438" s="22"/>
      <c r="Q4438">
        <v>4434</v>
      </c>
      <c r="R4438" t="str">
        <f>IF($C$3="Live Paste",IF($P4438="","",$P4438&amp;""),IF($AD$3="","",INDEX('Extraction History'!$A$3:$DT$9102,$Q4438,$AD$3)&amp;""))</f>
        <v/>
      </c>
    </row>
    <row r="4439" spans="16:18" x14ac:dyDescent="0.3">
      <c r="P4439" s="22"/>
      <c r="Q4439">
        <v>4435</v>
      </c>
      <c r="R4439" t="str">
        <f>IF($C$3="Live Paste",IF($P4439="","",$P4439&amp;""),IF($AD$3="","",INDEX('Extraction History'!$A$3:$DT$9102,$Q4439,$AD$3)&amp;""))</f>
        <v/>
      </c>
    </row>
    <row r="4440" spans="16:18" x14ac:dyDescent="0.3">
      <c r="P4440" s="22"/>
      <c r="Q4440">
        <v>4436</v>
      </c>
      <c r="R4440" t="str">
        <f>IF($C$3="Live Paste",IF($P4440="","",$P4440&amp;""),IF($AD$3="","",INDEX('Extraction History'!$A$3:$DT$9102,$Q4440,$AD$3)&amp;""))</f>
        <v/>
      </c>
    </row>
    <row r="4441" spans="16:18" x14ac:dyDescent="0.3">
      <c r="P4441" s="22"/>
      <c r="Q4441">
        <v>4437</v>
      </c>
      <c r="R4441" t="str">
        <f>IF($C$3="Live Paste",IF($P4441="","",$P4441&amp;""),IF($AD$3="","",INDEX('Extraction History'!$A$3:$DT$9102,$Q4441,$AD$3)&amp;""))</f>
        <v/>
      </c>
    </row>
    <row r="4442" spans="16:18" x14ac:dyDescent="0.3">
      <c r="P4442" s="22"/>
      <c r="Q4442">
        <v>4438</v>
      </c>
      <c r="R4442" t="str">
        <f>IF($C$3="Live Paste",IF($P4442="","",$P4442&amp;""),IF($AD$3="","",INDEX('Extraction History'!$A$3:$DT$9102,$Q4442,$AD$3)&amp;""))</f>
        <v/>
      </c>
    </row>
    <row r="4443" spans="16:18" x14ac:dyDescent="0.3">
      <c r="P4443" s="22"/>
      <c r="Q4443">
        <v>4439</v>
      </c>
      <c r="R4443" t="str">
        <f>IF($C$3="Live Paste",IF($P4443="","",$P4443&amp;""),IF($AD$3="","",INDEX('Extraction History'!$A$3:$DT$9102,$Q4443,$AD$3)&amp;""))</f>
        <v/>
      </c>
    </row>
    <row r="4444" spans="16:18" x14ac:dyDescent="0.3">
      <c r="P4444" s="22"/>
      <c r="Q4444">
        <v>4440</v>
      </c>
      <c r="R4444" t="str">
        <f>IF($C$3="Live Paste",IF($P4444="","",$P4444&amp;""),IF($AD$3="","",INDEX('Extraction History'!$A$3:$DT$9102,$Q4444,$AD$3)&amp;""))</f>
        <v/>
      </c>
    </row>
    <row r="4445" spans="16:18" x14ac:dyDescent="0.3">
      <c r="P4445" s="22"/>
      <c r="Q4445">
        <v>4441</v>
      </c>
      <c r="R4445" t="str">
        <f>IF($C$3="Live Paste",IF($P4445="","",$P4445&amp;""),IF($AD$3="","",INDEX('Extraction History'!$A$3:$DT$9102,$Q4445,$AD$3)&amp;""))</f>
        <v/>
      </c>
    </row>
    <row r="4446" spans="16:18" x14ac:dyDescent="0.3">
      <c r="P4446" s="22"/>
      <c r="Q4446">
        <v>4442</v>
      </c>
      <c r="R4446" t="str">
        <f>IF($C$3="Live Paste",IF($P4446="","",$P4446&amp;""),IF($AD$3="","",INDEX('Extraction History'!$A$3:$DT$9102,$Q4446,$AD$3)&amp;""))</f>
        <v/>
      </c>
    </row>
    <row r="4447" spans="16:18" x14ac:dyDescent="0.3">
      <c r="P4447" s="22"/>
      <c r="Q4447">
        <v>4443</v>
      </c>
      <c r="R4447" t="str">
        <f>IF($C$3="Live Paste",IF($P4447="","",$P4447&amp;""),IF($AD$3="","",INDEX('Extraction History'!$A$3:$DT$9102,$Q4447,$AD$3)&amp;""))</f>
        <v/>
      </c>
    </row>
    <row r="4448" spans="16:18" x14ac:dyDescent="0.3">
      <c r="P4448" s="22"/>
      <c r="Q4448">
        <v>4444</v>
      </c>
      <c r="R4448" t="str">
        <f>IF($C$3="Live Paste",IF($P4448="","",$P4448&amp;""),IF($AD$3="","",INDEX('Extraction History'!$A$3:$DT$9102,$Q4448,$AD$3)&amp;""))</f>
        <v/>
      </c>
    </row>
    <row r="4449" spans="16:18" x14ac:dyDescent="0.3">
      <c r="P4449" s="22"/>
      <c r="Q4449">
        <v>4445</v>
      </c>
      <c r="R4449" t="str">
        <f>IF($C$3="Live Paste",IF($P4449="","",$P4449&amp;""),IF($AD$3="","",INDEX('Extraction History'!$A$3:$DT$9102,$Q4449,$AD$3)&amp;""))</f>
        <v/>
      </c>
    </row>
    <row r="4450" spans="16:18" x14ac:dyDescent="0.3">
      <c r="P4450" s="22"/>
      <c r="Q4450">
        <v>4446</v>
      </c>
      <c r="R4450" t="str">
        <f>IF($C$3="Live Paste",IF($P4450="","",$P4450&amp;""),IF($AD$3="","",INDEX('Extraction History'!$A$3:$DT$9102,$Q4450,$AD$3)&amp;""))</f>
        <v/>
      </c>
    </row>
    <row r="4451" spans="16:18" x14ac:dyDescent="0.3">
      <c r="P4451" s="22"/>
      <c r="Q4451">
        <v>4447</v>
      </c>
      <c r="R4451" t="str">
        <f>IF($C$3="Live Paste",IF($P4451="","",$P4451&amp;""),IF($AD$3="","",INDEX('Extraction History'!$A$3:$DT$9102,$Q4451,$AD$3)&amp;""))</f>
        <v/>
      </c>
    </row>
    <row r="4452" spans="16:18" x14ac:dyDescent="0.3">
      <c r="P4452" s="22"/>
      <c r="Q4452">
        <v>4448</v>
      </c>
      <c r="R4452" t="str">
        <f>IF($C$3="Live Paste",IF($P4452="","",$P4452&amp;""),IF($AD$3="","",INDEX('Extraction History'!$A$3:$DT$9102,$Q4452,$AD$3)&amp;""))</f>
        <v/>
      </c>
    </row>
    <row r="4453" spans="16:18" x14ac:dyDescent="0.3">
      <c r="P4453" s="22"/>
      <c r="Q4453">
        <v>4449</v>
      </c>
      <c r="R4453" t="str">
        <f>IF($C$3="Live Paste",IF($P4453="","",$P4453&amp;""),IF($AD$3="","",INDEX('Extraction History'!$A$3:$DT$9102,$Q4453,$AD$3)&amp;""))</f>
        <v/>
      </c>
    </row>
    <row r="4454" spans="16:18" x14ac:dyDescent="0.3">
      <c r="P4454" s="22"/>
      <c r="Q4454">
        <v>4450</v>
      </c>
      <c r="R4454" t="str">
        <f>IF($C$3="Live Paste",IF($P4454="","",$P4454&amp;""),IF($AD$3="","",INDEX('Extraction History'!$A$3:$DT$9102,$Q4454,$AD$3)&amp;""))</f>
        <v/>
      </c>
    </row>
    <row r="4455" spans="16:18" x14ac:dyDescent="0.3">
      <c r="P4455" s="22"/>
      <c r="Q4455">
        <v>4451</v>
      </c>
      <c r="R4455" t="str">
        <f>IF($C$3="Live Paste",IF($P4455="","",$P4455&amp;""),IF($AD$3="","",INDEX('Extraction History'!$A$3:$DT$9102,$Q4455,$AD$3)&amp;""))</f>
        <v/>
      </c>
    </row>
    <row r="4456" spans="16:18" x14ac:dyDescent="0.3">
      <c r="P4456" s="22"/>
      <c r="Q4456">
        <v>4452</v>
      </c>
      <c r="R4456" t="str">
        <f>IF($C$3="Live Paste",IF($P4456="","",$P4456&amp;""),IF($AD$3="","",INDEX('Extraction History'!$A$3:$DT$9102,$Q4456,$AD$3)&amp;""))</f>
        <v/>
      </c>
    </row>
    <row r="4457" spans="16:18" x14ac:dyDescent="0.3">
      <c r="P4457" s="22"/>
      <c r="Q4457">
        <v>4453</v>
      </c>
      <c r="R4457" t="str">
        <f>IF($C$3="Live Paste",IF($P4457="","",$P4457&amp;""),IF($AD$3="","",INDEX('Extraction History'!$A$3:$DT$9102,$Q4457,$AD$3)&amp;""))</f>
        <v/>
      </c>
    </row>
    <row r="4458" spans="16:18" x14ac:dyDescent="0.3">
      <c r="P4458" s="22"/>
      <c r="Q4458">
        <v>4454</v>
      </c>
      <c r="R4458" t="str">
        <f>IF($C$3="Live Paste",IF($P4458="","",$P4458&amp;""),IF($AD$3="","",INDEX('Extraction History'!$A$3:$DT$9102,$Q4458,$AD$3)&amp;""))</f>
        <v/>
      </c>
    </row>
    <row r="4459" spans="16:18" x14ac:dyDescent="0.3">
      <c r="P4459" s="22"/>
      <c r="Q4459">
        <v>4455</v>
      </c>
      <c r="R4459" t="str">
        <f>IF($C$3="Live Paste",IF($P4459="","",$P4459&amp;""),IF($AD$3="","",INDEX('Extraction History'!$A$3:$DT$9102,$Q4459,$AD$3)&amp;""))</f>
        <v/>
      </c>
    </row>
    <row r="4460" spans="16:18" x14ac:dyDescent="0.3">
      <c r="P4460" s="22"/>
      <c r="Q4460">
        <v>4456</v>
      </c>
      <c r="R4460" t="str">
        <f>IF($C$3="Live Paste",IF($P4460="","",$P4460&amp;""),IF($AD$3="","",INDEX('Extraction History'!$A$3:$DT$9102,$Q4460,$AD$3)&amp;""))</f>
        <v/>
      </c>
    </row>
    <row r="4461" spans="16:18" x14ac:dyDescent="0.3">
      <c r="P4461" s="22"/>
      <c r="Q4461">
        <v>4457</v>
      </c>
      <c r="R4461" t="str">
        <f>IF($C$3="Live Paste",IF($P4461="","",$P4461&amp;""),IF($AD$3="","",INDEX('Extraction History'!$A$3:$DT$9102,$Q4461,$AD$3)&amp;""))</f>
        <v/>
      </c>
    </row>
    <row r="4462" spans="16:18" x14ac:dyDescent="0.3">
      <c r="P4462" s="22"/>
      <c r="Q4462">
        <v>4458</v>
      </c>
      <c r="R4462" t="str">
        <f>IF($C$3="Live Paste",IF($P4462="","",$P4462&amp;""),IF($AD$3="","",INDEX('Extraction History'!$A$3:$DT$9102,$Q4462,$AD$3)&amp;""))</f>
        <v/>
      </c>
    </row>
    <row r="4463" spans="16:18" x14ac:dyDescent="0.3">
      <c r="P4463" s="22"/>
      <c r="Q4463">
        <v>4459</v>
      </c>
      <c r="R4463" t="str">
        <f>IF($C$3="Live Paste",IF($P4463="","",$P4463&amp;""),IF($AD$3="","",INDEX('Extraction History'!$A$3:$DT$9102,$Q4463,$AD$3)&amp;""))</f>
        <v/>
      </c>
    </row>
    <row r="4464" spans="16:18" x14ac:dyDescent="0.3">
      <c r="P4464" s="22"/>
      <c r="Q4464">
        <v>4460</v>
      </c>
      <c r="R4464" t="str">
        <f>IF($C$3="Live Paste",IF($P4464="","",$P4464&amp;""),IF($AD$3="","",INDEX('Extraction History'!$A$3:$DT$9102,$Q4464,$AD$3)&amp;""))</f>
        <v/>
      </c>
    </row>
    <row r="4465" spans="16:18" x14ac:dyDescent="0.3">
      <c r="P4465" s="22"/>
      <c r="Q4465">
        <v>4461</v>
      </c>
      <c r="R4465" t="str">
        <f>IF($C$3="Live Paste",IF($P4465="","",$P4465&amp;""),IF($AD$3="","",INDEX('Extraction History'!$A$3:$DT$9102,$Q4465,$AD$3)&amp;""))</f>
        <v/>
      </c>
    </row>
    <row r="4466" spans="16:18" x14ac:dyDescent="0.3">
      <c r="P4466" s="22"/>
      <c r="Q4466">
        <v>4462</v>
      </c>
      <c r="R4466" t="str">
        <f>IF($C$3="Live Paste",IF($P4466="","",$P4466&amp;""),IF($AD$3="","",INDEX('Extraction History'!$A$3:$DT$9102,$Q4466,$AD$3)&amp;""))</f>
        <v/>
      </c>
    </row>
    <row r="4467" spans="16:18" x14ac:dyDescent="0.3">
      <c r="P4467" s="22"/>
      <c r="Q4467">
        <v>4463</v>
      </c>
      <c r="R4467" t="str">
        <f>IF($C$3="Live Paste",IF($P4467="","",$P4467&amp;""),IF($AD$3="","",INDEX('Extraction History'!$A$3:$DT$9102,$Q4467,$AD$3)&amp;""))</f>
        <v/>
      </c>
    </row>
    <row r="4468" spans="16:18" x14ac:dyDescent="0.3">
      <c r="P4468" s="22"/>
      <c r="Q4468">
        <v>4464</v>
      </c>
      <c r="R4468" t="str">
        <f>IF($C$3="Live Paste",IF($P4468="","",$P4468&amp;""),IF($AD$3="","",INDEX('Extraction History'!$A$3:$DT$9102,$Q4468,$AD$3)&amp;""))</f>
        <v/>
      </c>
    </row>
    <row r="4469" spans="16:18" x14ac:dyDescent="0.3">
      <c r="P4469" s="22"/>
      <c r="Q4469">
        <v>4465</v>
      </c>
      <c r="R4469" t="str">
        <f>IF($C$3="Live Paste",IF($P4469="","",$P4469&amp;""),IF($AD$3="","",INDEX('Extraction History'!$A$3:$DT$9102,$Q4469,$AD$3)&amp;""))</f>
        <v/>
      </c>
    </row>
    <row r="4470" spans="16:18" x14ac:dyDescent="0.3">
      <c r="P4470" s="22"/>
      <c r="Q4470">
        <v>4466</v>
      </c>
      <c r="R4470" t="str">
        <f>IF($C$3="Live Paste",IF($P4470="","",$P4470&amp;""),IF($AD$3="","",INDEX('Extraction History'!$A$3:$DT$9102,$Q4470,$AD$3)&amp;""))</f>
        <v/>
      </c>
    </row>
    <row r="4471" spans="16:18" x14ac:dyDescent="0.3">
      <c r="P4471" s="22"/>
      <c r="Q4471">
        <v>4467</v>
      </c>
      <c r="R4471" t="str">
        <f>IF($C$3="Live Paste",IF($P4471="","",$P4471&amp;""),IF($AD$3="","",INDEX('Extraction History'!$A$3:$DT$9102,$Q4471,$AD$3)&amp;""))</f>
        <v/>
      </c>
    </row>
    <row r="4472" spans="16:18" x14ac:dyDescent="0.3">
      <c r="P4472" s="22"/>
      <c r="Q4472">
        <v>4468</v>
      </c>
      <c r="R4472" t="str">
        <f>IF($C$3="Live Paste",IF($P4472="","",$P4472&amp;""),IF($AD$3="","",INDEX('Extraction History'!$A$3:$DT$9102,$Q4472,$AD$3)&amp;""))</f>
        <v/>
      </c>
    </row>
    <row r="4473" spans="16:18" x14ac:dyDescent="0.3">
      <c r="P4473" s="22"/>
      <c r="Q4473">
        <v>4469</v>
      </c>
      <c r="R4473" t="str">
        <f>IF($C$3="Live Paste",IF($P4473="","",$P4473&amp;""),IF($AD$3="","",INDEX('Extraction History'!$A$3:$DT$9102,$Q4473,$AD$3)&amp;""))</f>
        <v/>
      </c>
    </row>
    <row r="4474" spans="16:18" x14ac:dyDescent="0.3">
      <c r="P4474" s="22"/>
      <c r="Q4474">
        <v>4470</v>
      </c>
      <c r="R4474" t="str">
        <f>IF($C$3="Live Paste",IF($P4474="","",$P4474&amp;""),IF($AD$3="","",INDEX('Extraction History'!$A$3:$DT$9102,$Q4474,$AD$3)&amp;""))</f>
        <v/>
      </c>
    </row>
    <row r="4475" spans="16:18" x14ac:dyDescent="0.3">
      <c r="P4475" s="22"/>
      <c r="Q4475">
        <v>4471</v>
      </c>
      <c r="R4475" t="str">
        <f>IF($C$3="Live Paste",IF($P4475="","",$P4475&amp;""),IF($AD$3="","",INDEX('Extraction History'!$A$3:$DT$9102,$Q4475,$AD$3)&amp;""))</f>
        <v/>
      </c>
    </row>
    <row r="4476" spans="16:18" x14ac:dyDescent="0.3">
      <c r="P4476" s="22"/>
      <c r="Q4476">
        <v>4472</v>
      </c>
      <c r="R4476" t="str">
        <f>IF($C$3="Live Paste",IF($P4476="","",$P4476&amp;""),IF($AD$3="","",INDEX('Extraction History'!$A$3:$DT$9102,$Q4476,$AD$3)&amp;""))</f>
        <v/>
      </c>
    </row>
    <row r="4477" spans="16:18" x14ac:dyDescent="0.3">
      <c r="P4477" s="22"/>
      <c r="Q4477">
        <v>4473</v>
      </c>
      <c r="R4477" t="str">
        <f>IF($C$3="Live Paste",IF($P4477="","",$P4477&amp;""),IF($AD$3="","",INDEX('Extraction History'!$A$3:$DT$9102,$Q4477,$AD$3)&amp;""))</f>
        <v/>
      </c>
    </row>
    <row r="4478" spans="16:18" x14ac:dyDescent="0.3">
      <c r="P4478" s="22"/>
      <c r="Q4478">
        <v>4474</v>
      </c>
      <c r="R4478" t="str">
        <f>IF($C$3="Live Paste",IF($P4478="","",$P4478&amp;""),IF($AD$3="","",INDEX('Extraction History'!$A$3:$DT$9102,$Q4478,$AD$3)&amp;""))</f>
        <v/>
      </c>
    </row>
    <row r="4479" spans="16:18" x14ac:dyDescent="0.3">
      <c r="P4479" s="22"/>
      <c r="Q4479">
        <v>4475</v>
      </c>
      <c r="R4479" t="str">
        <f>IF($C$3="Live Paste",IF($P4479="","",$P4479&amp;""),IF($AD$3="","",INDEX('Extraction History'!$A$3:$DT$9102,$Q4479,$AD$3)&amp;""))</f>
        <v/>
      </c>
    </row>
    <row r="4480" spans="16:18" x14ac:dyDescent="0.3">
      <c r="P4480" s="22"/>
      <c r="Q4480">
        <v>4476</v>
      </c>
      <c r="R4480" t="str">
        <f>IF($C$3="Live Paste",IF($P4480="","",$P4480&amp;""),IF($AD$3="","",INDEX('Extraction History'!$A$3:$DT$9102,$Q4480,$AD$3)&amp;""))</f>
        <v/>
      </c>
    </row>
    <row r="4481" spans="16:18" x14ac:dyDescent="0.3">
      <c r="P4481" s="22"/>
      <c r="Q4481">
        <v>4477</v>
      </c>
      <c r="R4481" t="str">
        <f>IF($C$3="Live Paste",IF($P4481="","",$P4481&amp;""),IF($AD$3="","",INDEX('Extraction History'!$A$3:$DT$9102,$Q4481,$AD$3)&amp;""))</f>
        <v/>
      </c>
    </row>
    <row r="4482" spans="16:18" x14ac:dyDescent="0.3">
      <c r="P4482" s="22"/>
      <c r="Q4482">
        <v>4478</v>
      </c>
      <c r="R4482" t="str">
        <f>IF($C$3="Live Paste",IF($P4482="","",$P4482&amp;""),IF($AD$3="","",INDEX('Extraction History'!$A$3:$DT$9102,$Q4482,$AD$3)&amp;""))</f>
        <v/>
      </c>
    </row>
    <row r="4483" spans="16:18" x14ac:dyDescent="0.3">
      <c r="P4483" s="22"/>
      <c r="Q4483">
        <v>4479</v>
      </c>
      <c r="R4483" t="str">
        <f>IF($C$3="Live Paste",IF($P4483="","",$P4483&amp;""),IF($AD$3="","",INDEX('Extraction History'!$A$3:$DT$9102,$Q4483,$AD$3)&amp;""))</f>
        <v/>
      </c>
    </row>
    <row r="4484" spans="16:18" x14ac:dyDescent="0.3">
      <c r="P4484" s="22"/>
      <c r="Q4484">
        <v>4480</v>
      </c>
      <c r="R4484" t="str">
        <f>IF($C$3="Live Paste",IF($P4484="","",$P4484&amp;""),IF($AD$3="","",INDEX('Extraction History'!$A$3:$DT$9102,$Q4484,$AD$3)&amp;""))</f>
        <v/>
      </c>
    </row>
    <row r="4485" spans="16:18" x14ac:dyDescent="0.3">
      <c r="P4485" s="22"/>
      <c r="Q4485">
        <v>4481</v>
      </c>
      <c r="R4485" t="str">
        <f>IF($C$3="Live Paste",IF($P4485="","",$P4485&amp;""),IF($AD$3="","",INDEX('Extraction History'!$A$3:$DT$9102,$Q4485,$AD$3)&amp;""))</f>
        <v/>
      </c>
    </row>
    <row r="4486" spans="16:18" x14ac:dyDescent="0.3">
      <c r="P4486" s="22"/>
      <c r="Q4486">
        <v>4482</v>
      </c>
      <c r="R4486" t="str">
        <f>IF($C$3="Live Paste",IF($P4486="","",$P4486&amp;""),IF($AD$3="","",INDEX('Extraction History'!$A$3:$DT$9102,$Q4486,$AD$3)&amp;""))</f>
        <v/>
      </c>
    </row>
    <row r="4487" spans="16:18" x14ac:dyDescent="0.3">
      <c r="P4487" s="22"/>
      <c r="Q4487">
        <v>4483</v>
      </c>
      <c r="R4487" t="str">
        <f>IF($C$3="Live Paste",IF($P4487="","",$P4487&amp;""),IF($AD$3="","",INDEX('Extraction History'!$A$3:$DT$9102,$Q4487,$AD$3)&amp;""))</f>
        <v/>
      </c>
    </row>
    <row r="4488" spans="16:18" x14ac:dyDescent="0.3">
      <c r="P4488" s="22"/>
      <c r="Q4488">
        <v>4484</v>
      </c>
      <c r="R4488" t="str">
        <f>IF($C$3="Live Paste",IF($P4488="","",$P4488&amp;""),IF($AD$3="","",INDEX('Extraction History'!$A$3:$DT$9102,$Q4488,$AD$3)&amp;""))</f>
        <v/>
      </c>
    </row>
    <row r="4489" spans="16:18" x14ac:dyDescent="0.3">
      <c r="P4489" s="22"/>
      <c r="Q4489">
        <v>4485</v>
      </c>
      <c r="R4489" t="str">
        <f>IF($C$3="Live Paste",IF($P4489="","",$P4489&amp;""),IF($AD$3="","",INDEX('Extraction History'!$A$3:$DT$9102,$Q4489,$AD$3)&amp;""))</f>
        <v/>
      </c>
    </row>
    <row r="4490" spans="16:18" x14ac:dyDescent="0.3">
      <c r="P4490" s="22"/>
      <c r="Q4490">
        <v>4486</v>
      </c>
      <c r="R4490" t="str">
        <f>IF($C$3="Live Paste",IF($P4490="","",$P4490&amp;""),IF($AD$3="","",INDEX('Extraction History'!$A$3:$DT$9102,$Q4490,$AD$3)&amp;""))</f>
        <v/>
      </c>
    </row>
    <row r="4491" spans="16:18" x14ac:dyDescent="0.3">
      <c r="P4491" s="22"/>
      <c r="Q4491">
        <v>4487</v>
      </c>
      <c r="R4491" t="str">
        <f>IF($C$3="Live Paste",IF($P4491="","",$P4491&amp;""),IF($AD$3="","",INDEX('Extraction History'!$A$3:$DT$9102,$Q4491,$AD$3)&amp;""))</f>
        <v/>
      </c>
    </row>
    <row r="4492" spans="16:18" x14ac:dyDescent="0.3">
      <c r="P4492" s="22"/>
      <c r="Q4492">
        <v>4488</v>
      </c>
      <c r="R4492" t="str">
        <f>IF($C$3="Live Paste",IF($P4492="","",$P4492&amp;""),IF($AD$3="","",INDEX('Extraction History'!$A$3:$DT$9102,$Q4492,$AD$3)&amp;""))</f>
        <v/>
      </c>
    </row>
    <row r="4493" spans="16:18" x14ac:dyDescent="0.3">
      <c r="P4493" s="22"/>
      <c r="Q4493">
        <v>4489</v>
      </c>
      <c r="R4493" t="str">
        <f>IF($C$3="Live Paste",IF($P4493="","",$P4493&amp;""),IF($AD$3="","",INDEX('Extraction History'!$A$3:$DT$9102,$Q4493,$AD$3)&amp;""))</f>
        <v/>
      </c>
    </row>
    <row r="4494" spans="16:18" x14ac:dyDescent="0.3">
      <c r="P4494" s="22"/>
      <c r="Q4494">
        <v>4490</v>
      </c>
      <c r="R4494" t="str">
        <f>IF($C$3="Live Paste",IF($P4494="","",$P4494&amp;""),IF($AD$3="","",INDEX('Extraction History'!$A$3:$DT$9102,$Q4494,$AD$3)&amp;""))</f>
        <v/>
      </c>
    </row>
    <row r="4495" spans="16:18" x14ac:dyDescent="0.3">
      <c r="P4495" s="22"/>
      <c r="Q4495">
        <v>4491</v>
      </c>
      <c r="R4495" t="str">
        <f>IF($C$3="Live Paste",IF($P4495="","",$P4495&amp;""),IF($AD$3="","",INDEX('Extraction History'!$A$3:$DT$9102,$Q4495,$AD$3)&amp;""))</f>
        <v/>
      </c>
    </row>
    <row r="4496" spans="16:18" x14ac:dyDescent="0.3">
      <c r="P4496" s="22"/>
      <c r="Q4496">
        <v>4492</v>
      </c>
      <c r="R4496" t="str">
        <f>IF($C$3="Live Paste",IF($P4496="","",$P4496&amp;""),IF($AD$3="","",INDEX('Extraction History'!$A$3:$DT$9102,$Q4496,$AD$3)&amp;""))</f>
        <v/>
      </c>
    </row>
    <row r="4497" spans="16:18" x14ac:dyDescent="0.3">
      <c r="P4497" s="22"/>
      <c r="Q4497">
        <v>4493</v>
      </c>
      <c r="R4497" t="str">
        <f>IF($C$3="Live Paste",IF($P4497="","",$P4497&amp;""),IF($AD$3="","",INDEX('Extraction History'!$A$3:$DT$9102,$Q4497,$AD$3)&amp;""))</f>
        <v/>
      </c>
    </row>
    <row r="4498" spans="16:18" x14ac:dyDescent="0.3">
      <c r="P4498" s="22"/>
      <c r="Q4498">
        <v>4494</v>
      </c>
      <c r="R4498" t="str">
        <f>IF($C$3="Live Paste",IF($P4498="","",$P4498&amp;""),IF($AD$3="","",INDEX('Extraction History'!$A$3:$DT$9102,$Q4498,$AD$3)&amp;""))</f>
        <v/>
      </c>
    </row>
    <row r="4499" spans="16:18" x14ac:dyDescent="0.3">
      <c r="P4499" s="22"/>
      <c r="Q4499">
        <v>4495</v>
      </c>
      <c r="R4499" t="str">
        <f>IF($C$3="Live Paste",IF($P4499="","",$P4499&amp;""),IF($AD$3="","",INDEX('Extraction History'!$A$3:$DT$9102,$Q4499,$AD$3)&amp;""))</f>
        <v/>
      </c>
    </row>
    <row r="4500" spans="16:18" x14ac:dyDescent="0.3">
      <c r="P4500" s="22"/>
      <c r="Q4500">
        <v>4496</v>
      </c>
      <c r="R4500" t="str">
        <f>IF($C$3="Live Paste",IF($P4500="","",$P4500&amp;""),IF($AD$3="","",INDEX('Extraction History'!$A$3:$DT$9102,$Q4500,$AD$3)&amp;""))</f>
        <v/>
      </c>
    </row>
    <row r="4501" spans="16:18" x14ac:dyDescent="0.3">
      <c r="P4501" s="22"/>
      <c r="Q4501">
        <v>4497</v>
      </c>
      <c r="R4501" t="str">
        <f>IF($C$3="Live Paste",IF($P4501="","",$P4501&amp;""),IF($AD$3="","",INDEX('Extraction History'!$A$3:$DT$9102,$Q4501,$AD$3)&amp;""))</f>
        <v/>
      </c>
    </row>
    <row r="4502" spans="16:18" x14ac:dyDescent="0.3">
      <c r="P4502" s="22"/>
      <c r="Q4502">
        <v>4498</v>
      </c>
      <c r="R4502" t="str">
        <f>IF($C$3="Live Paste",IF($P4502="","",$P4502&amp;""),IF($AD$3="","",INDEX('Extraction History'!$A$3:$DT$9102,$Q4502,$AD$3)&amp;""))</f>
        <v/>
      </c>
    </row>
    <row r="4503" spans="16:18" x14ac:dyDescent="0.3">
      <c r="P4503" s="22"/>
      <c r="Q4503">
        <v>4499</v>
      </c>
      <c r="R4503" t="str">
        <f>IF($C$3="Live Paste",IF($P4503="","",$P4503&amp;""),IF($AD$3="","",INDEX('Extraction History'!$A$3:$DT$9102,$Q4503,$AD$3)&amp;""))</f>
        <v/>
      </c>
    </row>
    <row r="4504" spans="16:18" x14ac:dyDescent="0.3">
      <c r="P4504" s="22"/>
      <c r="Q4504">
        <v>4500</v>
      </c>
      <c r="R4504" t="str">
        <f>IF($C$3="Live Paste",IF($P4504="","",$P4504&amp;""),IF($AD$3="","",INDEX('Extraction History'!$A$3:$DT$9102,$Q4504,$AD$3)&amp;""))</f>
        <v/>
      </c>
    </row>
    <row r="4505" spans="16:18" x14ac:dyDescent="0.3">
      <c r="P4505" s="22"/>
      <c r="Q4505">
        <v>4501</v>
      </c>
      <c r="R4505" t="str">
        <f>IF($C$3="Live Paste",IF($P4505="","",$P4505&amp;""),IF($AD$3="","",INDEX('Extraction History'!$A$3:$DT$9102,$Q4505,$AD$3)&amp;""))</f>
        <v/>
      </c>
    </row>
    <row r="4506" spans="16:18" x14ac:dyDescent="0.3">
      <c r="P4506" s="22"/>
      <c r="Q4506">
        <v>4502</v>
      </c>
      <c r="R4506" t="str">
        <f>IF($C$3="Live Paste",IF($P4506="","",$P4506&amp;""),IF($AD$3="","",INDEX('Extraction History'!$A$3:$DT$9102,$Q4506,$AD$3)&amp;""))</f>
        <v/>
      </c>
    </row>
    <row r="4507" spans="16:18" x14ac:dyDescent="0.3">
      <c r="P4507" s="22"/>
      <c r="Q4507">
        <v>4503</v>
      </c>
      <c r="R4507" t="str">
        <f>IF($C$3="Live Paste",IF($P4507="","",$P4507&amp;""),IF($AD$3="","",INDEX('Extraction History'!$A$3:$DT$9102,$Q4507,$AD$3)&amp;""))</f>
        <v/>
      </c>
    </row>
    <row r="4508" spans="16:18" x14ac:dyDescent="0.3">
      <c r="P4508" s="22"/>
      <c r="Q4508">
        <v>4504</v>
      </c>
      <c r="R4508" t="str">
        <f>IF($C$3="Live Paste",IF($P4508="","",$P4508&amp;""),IF($AD$3="","",INDEX('Extraction History'!$A$3:$DT$9102,$Q4508,$AD$3)&amp;""))</f>
        <v/>
      </c>
    </row>
    <row r="4509" spans="16:18" x14ac:dyDescent="0.3">
      <c r="P4509" s="22"/>
      <c r="Q4509">
        <v>4505</v>
      </c>
      <c r="R4509" t="str">
        <f>IF($C$3="Live Paste",IF($P4509="","",$P4509&amp;""),IF($AD$3="","",INDEX('Extraction History'!$A$3:$DT$9102,$Q4509,$AD$3)&amp;""))</f>
        <v/>
      </c>
    </row>
    <row r="4510" spans="16:18" x14ac:dyDescent="0.3">
      <c r="P4510" s="22"/>
      <c r="Q4510">
        <v>4506</v>
      </c>
      <c r="R4510" t="str">
        <f>IF($C$3="Live Paste",IF($P4510="","",$P4510&amp;""),IF($AD$3="","",INDEX('Extraction History'!$A$3:$DT$9102,$Q4510,$AD$3)&amp;""))</f>
        <v/>
      </c>
    </row>
    <row r="4511" spans="16:18" x14ac:dyDescent="0.3">
      <c r="P4511" s="22"/>
      <c r="Q4511">
        <v>4507</v>
      </c>
      <c r="R4511" t="str">
        <f>IF($C$3="Live Paste",IF($P4511="","",$P4511&amp;""),IF($AD$3="","",INDEX('Extraction History'!$A$3:$DT$9102,$Q4511,$AD$3)&amp;""))</f>
        <v/>
      </c>
    </row>
    <row r="4512" spans="16:18" x14ac:dyDescent="0.3">
      <c r="P4512" s="22"/>
      <c r="Q4512">
        <v>4508</v>
      </c>
      <c r="R4512" t="str">
        <f>IF($C$3="Live Paste",IF($P4512="","",$P4512&amp;""),IF($AD$3="","",INDEX('Extraction History'!$A$3:$DT$9102,$Q4512,$AD$3)&amp;""))</f>
        <v/>
      </c>
    </row>
    <row r="4513" spans="16:18" x14ac:dyDescent="0.3">
      <c r="P4513" s="22"/>
      <c r="Q4513">
        <v>4509</v>
      </c>
      <c r="R4513" t="str">
        <f>IF($C$3="Live Paste",IF($P4513="","",$P4513&amp;""),IF($AD$3="","",INDEX('Extraction History'!$A$3:$DT$9102,$Q4513,$AD$3)&amp;""))</f>
        <v/>
      </c>
    </row>
    <row r="4514" spans="16:18" x14ac:dyDescent="0.3">
      <c r="P4514" s="22"/>
      <c r="Q4514">
        <v>4510</v>
      </c>
      <c r="R4514" t="str">
        <f>IF($C$3="Live Paste",IF($P4514="","",$P4514&amp;""),IF($AD$3="","",INDEX('Extraction History'!$A$3:$DT$9102,$Q4514,$AD$3)&amp;""))</f>
        <v/>
      </c>
    </row>
    <row r="4515" spans="16:18" x14ac:dyDescent="0.3">
      <c r="P4515" s="22"/>
      <c r="Q4515">
        <v>4511</v>
      </c>
      <c r="R4515" t="str">
        <f>IF($C$3="Live Paste",IF($P4515="","",$P4515&amp;""),IF($AD$3="","",INDEX('Extraction History'!$A$3:$DT$9102,$Q4515,$AD$3)&amp;""))</f>
        <v/>
      </c>
    </row>
    <row r="4516" spans="16:18" x14ac:dyDescent="0.3">
      <c r="P4516" s="22"/>
      <c r="Q4516">
        <v>4512</v>
      </c>
      <c r="R4516" t="str">
        <f>IF($C$3="Live Paste",IF($P4516="","",$P4516&amp;""),IF($AD$3="","",INDEX('Extraction History'!$A$3:$DT$9102,$Q4516,$AD$3)&amp;""))</f>
        <v/>
      </c>
    </row>
    <row r="4517" spans="16:18" x14ac:dyDescent="0.3">
      <c r="P4517" s="22"/>
      <c r="Q4517">
        <v>4513</v>
      </c>
      <c r="R4517" t="str">
        <f>IF($C$3="Live Paste",IF($P4517="","",$P4517&amp;""),IF($AD$3="","",INDEX('Extraction History'!$A$3:$DT$9102,$Q4517,$AD$3)&amp;""))</f>
        <v/>
      </c>
    </row>
    <row r="4518" spans="16:18" x14ac:dyDescent="0.3">
      <c r="P4518" s="22"/>
      <c r="Q4518">
        <v>4514</v>
      </c>
      <c r="R4518" t="str">
        <f>IF($C$3="Live Paste",IF($P4518="","",$P4518&amp;""),IF($AD$3="","",INDEX('Extraction History'!$A$3:$DT$9102,$Q4518,$AD$3)&amp;""))</f>
        <v/>
      </c>
    </row>
    <row r="4519" spans="16:18" x14ac:dyDescent="0.3">
      <c r="P4519" s="22"/>
      <c r="Q4519">
        <v>4515</v>
      </c>
      <c r="R4519" t="str">
        <f>IF($C$3="Live Paste",IF($P4519="","",$P4519&amp;""),IF($AD$3="","",INDEX('Extraction History'!$A$3:$DT$9102,$Q4519,$AD$3)&amp;""))</f>
        <v/>
      </c>
    </row>
    <row r="4520" spans="16:18" x14ac:dyDescent="0.3">
      <c r="P4520" s="22"/>
      <c r="Q4520">
        <v>4516</v>
      </c>
      <c r="R4520" t="str">
        <f>IF($C$3="Live Paste",IF($P4520="","",$P4520&amp;""),IF($AD$3="","",INDEX('Extraction History'!$A$3:$DT$9102,$Q4520,$AD$3)&amp;""))</f>
        <v/>
      </c>
    </row>
    <row r="4521" spans="16:18" x14ac:dyDescent="0.3">
      <c r="P4521" s="22"/>
      <c r="Q4521">
        <v>4517</v>
      </c>
      <c r="R4521" t="str">
        <f>IF($C$3="Live Paste",IF($P4521="","",$P4521&amp;""),IF($AD$3="","",INDEX('Extraction History'!$A$3:$DT$9102,$Q4521,$AD$3)&amp;""))</f>
        <v/>
      </c>
    </row>
    <row r="4522" spans="16:18" x14ac:dyDescent="0.3">
      <c r="P4522" s="22"/>
      <c r="Q4522">
        <v>4518</v>
      </c>
      <c r="R4522" t="str">
        <f>IF($C$3="Live Paste",IF($P4522="","",$P4522&amp;""),IF($AD$3="","",INDEX('Extraction History'!$A$3:$DT$9102,$Q4522,$AD$3)&amp;""))</f>
        <v/>
      </c>
    </row>
    <row r="4523" spans="16:18" x14ac:dyDescent="0.3">
      <c r="P4523" s="22"/>
      <c r="Q4523">
        <v>4519</v>
      </c>
      <c r="R4523" t="str">
        <f>IF($C$3="Live Paste",IF($P4523="","",$P4523&amp;""),IF($AD$3="","",INDEX('Extraction History'!$A$3:$DT$9102,$Q4523,$AD$3)&amp;""))</f>
        <v/>
      </c>
    </row>
    <row r="4524" spans="16:18" x14ac:dyDescent="0.3">
      <c r="P4524" s="22"/>
      <c r="Q4524">
        <v>4520</v>
      </c>
      <c r="R4524" t="str">
        <f>IF($C$3="Live Paste",IF($P4524="","",$P4524&amp;""),IF($AD$3="","",INDEX('Extraction History'!$A$3:$DT$9102,$Q4524,$AD$3)&amp;""))</f>
        <v/>
      </c>
    </row>
    <row r="4525" spans="16:18" x14ac:dyDescent="0.3">
      <c r="P4525" s="22"/>
      <c r="Q4525">
        <v>4521</v>
      </c>
      <c r="R4525" t="str">
        <f>IF($C$3="Live Paste",IF($P4525="","",$P4525&amp;""),IF($AD$3="","",INDEX('Extraction History'!$A$3:$DT$9102,$Q4525,$AD$3)&amp;""))</f>
        <v/>
      </c>
    </row>
    <row r="4526" spans="16:18" x14ac:dyDescent="0.3">
      <c r="P4526" s="22"/>
      <c r="Q4526">
        <v>4522</v>
      </c>
      <c r="R4526" t="str">
        <f>IF($C$3="Live Paste",IF($P4526="","",$P4526&amp;""),IF($AD$3="","",INDEX('Extraction History'!$A$3:$DT$9102,$Q4526,$AD$3)&amp;""))</f>
        <v/>
      </c>
    </row>
    <row r="4527" spans="16:18" x14ac:dyDescent="0.3">
      <c r="P4527" s="22"/>
      <c r="Q4527">
        <v>4523</v>
      </c>
      <c r="R4527" t="str">
        <f>IF($C$3="Live Paste",IF($P4527="","",$P4527&amp;""),IF($AD$3="","",INDEX('Extraction History'!$A$3:$DT$9102,$Q4527,$AD$3)&amp;""))</f>
        <v/>
      </c>
    </row>
    <row r="4528" spans="16:18" x14ac:dyDescent="0.3">
      <c r="P4528" s="22"/>
      <c r="Q4528">
        <v>4524</v>
      </c>
      <c r="R4528" t="str">
        <f>IF($C$3="Live Paste",IF($P4528="","",$P4528&amp;""),IF($AD$3="","",INDEX('Extraction History'!$A$3:$DT$9102,$Q4528,$AD$3)&amp;""))</f>
        <v/>
      </c>
    </row>
    <row r="4529" spans="16:18" x14ac:dyDescent="0.3">
      <c r="P4529" s="22"/>
      <c r="Q4529">
        <v>4525</v>
      </c>
      <c r="R4529" t="str">
        <f>IF($C$3="Live Paste",IF($P4529="","",$P4529&amp;""),IF($AD$3="","",INDEX('Extraction History'!$A$3:$DT$9102,$Q4529,$AD$3)&amp;""))</f>
        <v/>
      </c>
    </row>
    <row r="4530" spans="16:18" x14ac:dyDescent="0.3">
      <c r="P4530" s="22"/>
      <c r="Q4530">
        <v>4526</v>
      </c>
      <c r="R4530" t="str">
        <f>IF($C$3="Live Paste",IF($P4530="","",$P4530&amp;""),IF($AD$3="","",INDEX('Extraction History'!$A$3:$DT$9102,$Q4530,$AD$3)&amp;""))</f>
        <v/>
      </c>
    </row>
    <row r="4531" spans="16:18" x14ac:dyDescent="0.3">
      <c r="P4531" s="22"/>
      <c r="Q4531">
        <v>4527</v>
      </c>
      <c r="R4531" t="str">
        <f>IF($C$3="Live Paste",IF($P4531="","",$P4531&amp;""),IF($AD$3="","",INDEX('Extraction History'!$A$3:$DT$9102,$Q4531,$AD$3)&amp;""))</f>
        <v/>
      </c>
    </row>
    <row r="4532" spans="16:18" x14ac:dyDescent="0.3">
      <c r="P4532" s="22"/>
      <c r="Q4532">
        <v>4528</v>
      </c>
      <c r="R4532" t="str">
        <f>IF($C$3="Live Paste",IF($P4532="","",$P4532&amp;""),IF($AD$3="","",INDEX('Extraction History'!$A$3:$DT$9102,$Q4532,$AD$3)&amp;""))</f>
        <v/>
      </c>
    </row>
    <row r="4533" spans="16:18" x14ac:dyDescent="0.3">
      <c r="P4533" s="22"/>
      <c r="Q4533">
        <v>4529</v>
      </c>
      <c r="R4533" t="str">
        <f>IF($C$3="Live Paste",IF($P4533="","",$P4533&amp;""),IF($AD$3="","",INDEX('Extraction History'!$A$3:$DT$9102,$Q4533,$AD$3)&amp;""))</f>
        <v/>
      </c>
    </row>
    <row r="4534" spans="16:18" x14ac:dyDescent="0.3">
      <c r="P4534" s="22"/>
      <c r="Q4534">
        <v>4530</v>
      </c>
      <c r="R4534" t="str">
        <f>IF($C$3="Live Paste",IF($P4534="","",$P4534&amp;""),IF($AD$3="","",INDEX('Extraction History'!$A$3:$DT$9102,$Q4534,$AD$3)&amp;""))</f>
        <v/>
      </c>
    </row>
    <row r="4535" spans="16:18" x14ac:dyDescent="0.3">
      <c r="P4535" s="22"/>
      <c r="Q4535">
        <v>4531</v>
      </c>
      <c r="R4535" t="str">
        <f>IF($C$3="Live Paste",IF($P4535="","",$P4535&amp;""),IF($AD$3="","",INDEX('Extraction History'!$A$3:$DT$9102,$Q4535,$AD$3)&amp;""))</f>
        <v/>
      </c>
    </row>
    <row r="4536" spans="16:18" x14ac:dyDescent="0.3">
      <c r="P4536" s="22"/>
      <c r="Q4536">
        <v>4532</v>
      </c>
      <c r="R4536" t="str">
        <f>IF($C$3="Live Paste",IF($P4536="","",$P4536&amp;""),IF($AD$3="","",INDEX('Extraction History'!$A$3:$DT$9102,$Q4536,$AD$3)&amp;""))</f>
        <v/>
      </c>
    </row>
    <row r="4537" spans="16:18" x14ac:dyDescent="0.3">
      <c r="P4537" s="22"/>
      <c r="Q4537">
        <v>4533</v>
      </c>
      <c r="R4537" t="str">
        <f>IF($C$3="Live Paste",IF($P4537="","",$P4537&amp;""),IF($AD$3="","",INDEX('Extraction History'!$A$3:$DT$9102,$Q4537,$AD$3)&amp;""))</f>
        <v/>
      </c>
    </row>
    <row r="4538" spans="16:18" x14ac:dyDescent="0.3">
      <c r="P4538" s="22"/>
      <c r="Q4538">
        <v>4534</v>
      </c>
      <c r="R4538" t="str">
        <f>IF($C$3="Live Paste",IF($P4538="","",$P4538&amp;""),IF($AD$3="","",INDEX('Extraction History'!$A$3:$DT$9102,$Q4538,$AD$3)&amp;""))</f>
        <v/>
      </c>
    </row>
    <row r="4539" spans="16:18" x14ac:dyDescent="0.3">
      <c r="P4539" s="22"/>
      <c r="Q4539">
        <v>4535</v>
      </c>
      <c r="R4539" t="str">
        <f>IF($C$3="Live Paste",IF($P4539="","",$P4539&amp;""),IF($AD$3="","",INDEX('Extraction History'!$A$3:$DT$9102,$Q4539,$AD$3)&amp;""))</f>
        <v/>
      </c>
    </row>
    <row r="4540" spans="16:18" x14ac:dyDescent="0.3">
      <c r="P4540" s="22"/>
      <c r="Q4540">
        <v>4536</v>
      </c>
      <c r="R4540" t="str">
        <f>IF($C$3="Live Paste",IF($P4540="","",$P4540&amp;""),IF($AD$3="","",INDEX('Extraction History'!$A$3:$DT$9102,$Q4540,$AD$3)&amp;""))</f>
        <v/>
      </c>
    </row>
    <row r="4541" spans="16:18" x14ac:dyDescent="0.3">
      <c r="P4541" s="22"/>
      <c r="Q4541">
        <v>4537</v>
      </c>
      <c r="R4541" t="str">
        <f>IF($C$3="Live Paste",IF($P4541="","",$P4541&amp;""),IF($AD$3="","",INDEX('Extraction History'!$A$3:$DT$9102,$Q4541,$AD$3)&amp;""))</f>
        <v/>
      </c>
    </row>
    <row r="4542" spans="16:18" x14ac:dyDescent="0.3">
      <c r="P4542" s="22"/>
      <c r="Q4542">
        <v>4538</v>
      </c>
      <c r="R4542" t="str">
        <f>IF($C$3="Live Paste",IF($P4542="","",$P4542&amp;""),IF($AD$3="","",INDEX('Extraction History'!$A$3:$DT$9102,$Q4542,$AD$3)&amp;""))</f>
        <v/>
      </c>
    </row>
    <row r="4543" spans="16:18" x14ac:dyDescent="0.3">
      <c r="P4543" s="22"/>
      <c r="Q4543">
        <v>4539</v>
      </c>
      <c r="R4543" t="str">
        <f>IF($C$3="Live Paste",IF($P4543="","",$P4543&amp;""),IF($AD$3="","",INDEX('Extraction History'!$A$3:$DT$9102,$Q4543,$AD$3)&amp;""))</f>
        <v/>
      </c>
    </row>
    <row r="4544" spans="16:18" x14ac:dyDescent="0.3">
      <c r="P4544" s="22"/>
      <c r="Q4544">
        <v>4540</v>
      </c>
      <c r="R4544" t="str">
        <f>IF($C$3="Live Paste",IF($P4544="","",$P4544&amp;""),IF($AD$3="","",INDEX('Extraction History'!$A$3:$DT$9102,$Q4544,$AD$3)&amp;""))</f>
        <v/>
      </c>
    </row>
    <row r="4545" spans="16:18" x14ac:dyDescent="0.3">
      <c r="P4545" s="22"/>
      <c r="Q4545">
        <v>4541</v>
      </c>
      <c r="R4545" t="str">
        <f>IF($C$3="Live Paste",IF($P4545="","",$P4545&amp;""),IF($AD$3="","",INDEX('Extraction History'!$A$3:$DT$9102,$Q4545,$AD$3)&amp;""))</f>
        <v/>
      </c>
    </row>
    <row r="4546" spans="16:18" x14ac:dyDescent="0.3">
      <c r="P4546" s="22"/>
      <c r="Q4546">
        <v>4542</v>
      </c>
      <c r="R4546" t="str">
        <f>IF($C$3="Live Paste",IF($P4546="","",$P4546&amp;""),IF($AD$3="","",INDEX('Extraction History'!$A$3:$DT$9102,$Q4546,$AD$3)&amp;""))</f>
        <v/>
      </c>
    </row>
    <row r="4547" spans="16:18" x14ac:dyDescent="0.3">
      <c r="P4547" s="22"/>
      <c r="Q4547">
        <v>4543</v>
      </c>
      <c r="R4547" t="str">
        <f>IF($C$3="Live Paste",IF($P4547="","",$P4547&amp;""),IF($AD$3="","",INDEX('Extraction History'!$A$3:$DT$9102,$Q4547,$AD$3)&amp;""))</f>
        <v/>
      </c>
    </row>
    <row r="4548" spans="16:18" x14ac:dyDescent="0.3">
      <c r="P4548" s="22"/>
      <c r="Q4548">
        <v>4544</v>
      </c>
      <c r="R4548" t="str">
        <f>IF($C$3="Live Paste",IF($P4548="","",$P4548&amp;""),IF($AD$3="","",INDEX('Extraction History'!$A$3:$DT$9102,$Q4548,$AD$3)&amp;""))</f>
        <v/>
      </c>
    </row>
    <row r="4549" spans="16:18" x14ac:dyDescent="0.3">
      <c r="P4549" s="22"/>
      <c r="Q4549">
        <v>4545</v>
      </c>
      <c r="R4549" t="str">
        <f>IF($C$3="Live Paste",IF($P4549="","",$P4549&amp;""),IF($AD$3="","",INDEX('Extraction History'!$A$3:$DT$9102,$Q4549,$AD$3)&amp;""))</f>
        <v/>
      </c>
    </row>
    <row r="4550" spans="16:18" x14ac:dyDescent="0.3">
      <c r="P4550" s="22"/>
      <c r="Q4550">
        <v>4546</v>
      </c>
      <c r="R4550" t="str">
        <f>IF($C$3="Live Paste",IF($P4550="","",$P4550&amp;""),IF($AD$3="","",INDEX('Extraction History'!$A$3:$DT$9102,$Q4550,$AD$3)&amp;""))</f>
        <v/>
      </c>
    </row>
    <row r="4551" spans="16:18" x14ac:dyDescent="0.3">
      <c r="P4551" s="22"/>
      <c r="Q4551">
        <v>4547</v>
      </c>
      <c r="R4551" t="str">
        <f>IF($C$3="Live Paste",IF($P4551="","",$P4551&amp;""),IF($AD$3="","",INDEX('Extraction History'!$A$3:$DT$9102,$Q4551,$AD$3)&amp;""))</f>
        <v/>
      </c>
    </row>
    <row r="4552" spans="16:18" x14ac:dyDescent="0.3">
      <c r="P4552" s="22"/>
      <c r="Q4552">
        <v>4548</v>
      </c>
      <c r="R4552" t="str">
        <f>IF($C$3="Live Paste",IF($P4552="","",$P4552&amp;""),IF($AD$3="","",INDEX('Extraction History'!$A$3:$DT$9102,$Q4552,$AD$3)&amp;""))</f>
        <v/>
      </c>
    </row>
    <row r="4553" spans="16:18" x14ac:dyDescent="0.3">
      <c r="P4553" s="22"/>
      <c r="Q4553">
        <v>4549</v>
      </c>
      <c r="R4553" t="str">
        <f>IF($C$3="Live Paste",IF($P4553="","",$P4553&amp;""),IF($AD$3="","",INDEX('Extraction History'!$A$3:$DT$9102,$Q4553,$AD$3)&amp;""))</f>
        <v/>
      </c>
    </row>
    <row r="4554" spans="16:18" x14ac:dyDescent="0.3">
      <c r="P4554" s="22"/>
      <c r="Q4554">
        <v>4550</v>
      </c>
      <c r="R4554" t="str">
        <f>IF($C$3="Live Paste",IF($P4554="","",$P4554&amp;""),IF($AD$3="","",INDEX('Extraction History'!$A$3:$DT$9102,$Q4554,$AD$3)&amp;""))</f>
        <v/>
      </c>
    </row>
    <row r="4555" spans="16:18" x14ac:dyDescent="0.3">
      <c r="P4555" s="22"/>
      <c r="Q4555">
        <v>4551</v>
      </c>
      <c r="R4555" t="str">
        <f>IF($C$3="Live Paste",IF($P4555="","",$P4555&amp;""),IF($AD$3="","",INDEX('Extraction History'!$A$3:$DT$9102,$Q4555,$AD$3)&amp;""))</f>
        <v/>
      </c>
    </row>
    <row r="4556" spans="16:18" x14ac:dyDescent="0.3">
      <c r="P4556" s="22"/>
      <c r="Q4556">
        <v>4552</v>
      </c>
      <c r="R4556" t="str">
        <f>IF($C$3="Live Paste",IF($P4556="","",$P4556&amp;""),IF($AD$3="","",INDEX('Extraction History'!$A$3:$DT$9102,$Q4556,$AD$3)&amp;""))</f>
        <v/>
      </c>
    </row>
    <row r="4557" spans="16:18" x14ac:dyDescent="0.3">
      <c r="P4557" s="22"/>
      <c r="Q4557">
        <v>4553</v>
      </c>
      <c r="R4557" t="str">
        <f>IF($C$3="Live Paste",IF($P4557="","",$P4557&amp;""),IF($AD$3="","",INDEX('Extraction History'!$A$3:$DT$9102,$Q4557,$AD$3)&amp;""))</f>
        <v/>
      </c>
    </row>
    <row r="4558" spans="16:18" x14ac:dyDescent="0.3">
      <c r="P4558" s="22"/>
      <c r="Q4558">
        <v>4554</v>
      </c>
      <c r="R4558" t="str">
        <f>IF($C$3="Live Paste",IF($P4558="","",$P4558&amp;""),IF($AD$3="","",INDEX('Extraction History'!$A$3:$DT$9102,$Q4558,$AD$3)&amp;""))</f>
        <v/>
      </c>
    </row>
    <row r="4559" spans="16:18" x14ac:dyDescent="0.3">
      <c r="P4559" s="22"/>
      <c r="Q4559">
        <v>4555</v>
      </c>
      <c r="R4559" t="str">
        <f>IF($C$3="Live Paste",IF($P4559="","",$P4559&amp;""),IF($AD$3="","",INDEX('Extraction History'!$A$3:$DT$9102,$Q4559,$AD$3)&amp;""))</f>
        <v/>
      </c>
    </row>
    <row r="4560" spans="16:18" x14ac:dyDescent="0.3">
      <c r="P4560" s="22"/>
      <c r="Q4560">
        <v>4556</v>
      </c>
      <c r="R4560" t="str">
        <f>IF($C$3="Live Paste",IF($P4560="","",$P4560&amp;""),IF($AD$3="","",INDEX('Extraction History'!$A$3:$DT$9102,$Q4560,$AD$3)&amp;""))</f>
        <v/>
      </c>
    </row>
    <row r="4561" spans="16:18" x14ac:dyDescent="0.3">
      <c r="P4561" s="22"/>
      <c r="Q4561">
        <v>4557</v>
      </c>
      <c r="R4561" t="str">
        <f>IF($C$3="Live Paste",IF($P4561="","",$P4561&amp;""),IF($AD$3="","",INDEX('Extraction History'!$A$3:$DT$9102,$Q4561,$AD$3)&amp;""))</f>
        <v/>
      </c>
    </row>
    <row r="4562" spans="16:18" x14ac:dyDescent="0.3">
      <c r="P4562" s="22"/>
      <c r="Q4562">
        <v>4558</v>
      </c>
      <c r="R4562" t="str">
        <f>IF($C$3="Live Paste",IF($P4562="","",$P4562&amp;""),IF($AD$3="","",INDEX('Extraction History'!$A$3:$DT$9102,$Q4562,$AD$3)&amp;""))</f>
        <v/>
      </c>
    </row>
    <row r="4563" spans="16:18" x14ac:dyDescent="0.3">
      <c r="P4563" s="22"/>
      <c r="Q4563">
        <v>4559</v>
      </c>
      <c r="R4563" t="str">
        <f>IF($C$3="Live Paste",IF($P4563="","",$P4563&amp;""),IF($AD$3="","",INDEX('Extraction History'!$A$3:$DT$9102,$Q4563,$AD$3)&amp;""))</f>
        <v/>
      </c>
    </row>
    <row r="4564" spans="16:18" x14ac:dyDescent="0.3">
      <c r="P4564" s="22"/>
      <c r="Q4564">
        <v>4560</v>
      </c>
      <c r="R4564" t="str">
        <f>IF($C$3="Live Paste",IF($P4564="","",$P4564&amp;""),IF($AD$3="","",INDEX('Extraction History'!$A$3:$DT$9102,$Q4564,$AD$3)&amp;""))</f>
        <v/>
      </c>
    </row>
    <row r="4565" spans="16:18" x14ac:dyDescent="0.3">
      <c r="P4565" s="22"/>
      <c r="Q4565">
        <v>4561</v>
      </c>
      <c r="R4565" t="str">
        <f>IF($C$3="Live Paste",IF($P4565="","",$P4565&amp;""),IF($AD$3="","",INDEX('Extraction History'!$A$3:$DT$9102,$Q4565,$AD$3)&amp;""))</f>
        <v/>
      </c>
    </row>
    <row r="4566" spans="16:18" x14ac:dyDescent="0.3">
      <c r="P4566" s="22"/>
      <c r="Q4566">
        <v>4562</v>
      </c>
      <c r="R4566" t="str">
        <f>IF($C$3="Live Paste",IF($P4566="","",$P4566&amp;""),IF($AD$3="","",INDEX('Extraction History'!$A$3:$DT$9102,$Q4566,$AD$3)&amp;""))</f>
        <v/>
      </c>
    </row>
    <row r="4567" spans="16:18" x14ac:dyDescent="0.3">
      <c r="P4567" s="22"/>
      <c r="Q4567">
        <v>4563</v>
      </c>
      <c r="R4567" t="str">
        <f>IF($C$3="Live Paste",IF($P4567="","",$P4567&amp;""),IF($AD$3="","",INDEX('Extraction History'!$A$3:$DT$9102,$Q4567,$AD$3)&amp;""))</f>
        <v/>
      </c>
    </row>
    <row r="4568" spans="16:18" x14ac:dyDescent="0.3">
      <c r="P4568" s="22"/>
      <c r="Q4568">
        <v>4564</v>
      </c>
      <c r="R4568" t="str">
        <f>IF($C$3="Live Paste",IF($P4568="","",$P4568&amp;""),IF($AD$3="","",INDEX('Extraction History'!$A$3:$DT$9102,$Q4568,$AD$3)&amp;""))</f>
        <v/>
      </c>
    </row>
    <row r="4569" spans="16:18" x14ac:dyDescent="0.3">
      <c r="P4569" s="22"/>
      <c r="Q4569">
        <v>4565</v>
      </c>
      <c r="R4569" t="str">
        <f>IF($C$3="Live Paste",IF($P4569="","",$P4569&amp;""),IF($AD$3="","",INDEX('Extraction History'!$A$3:$DT$9102,$Q4569,$AD$3)&amp;""))</f>
        <v/>
      </c>
    </row>
    <row r="4570" spans="16:18" x14ac:dyDescent="0.3">
      <c r="P4570" s="22"/>
      <c r="Q4570">
        <v>4566</v>
      </c>
      <c r="R4570" t="str">
        <f>IF($C$3="Live Paste",IF($P4570="","",$P4570&amp;""),IF($AD$3="","",INDEX('Extraction History'!$A$3:$DT$9102,$Q4570,$AD$3)&amp;""))</f>
        <v/>
      </c>
    </row>
    <row r="4571" spans="16:18" x14ac:dyDescent="0.3">
      <c r="P4571" s="22"/>
      <c r="Q4571">
        <v>4567</v>
      </c>
      <c r="R4571" t="str">
        <f>IF($C$3="Live Paste",IF($P4571="","",$P4571&amp;""),IF($AD$3="","",INDEX('Extraction History'!$A$3:$DT$9102,$Q4571,$AD$3)&amp;""))</f>
        <v/>
      </c>
    </row>
    <row r="4572" spans="16:18" x14ac:dyDescent="0.3">
      <c r="P4572" s="22"/>
      <c r="Q4572">
        <v>4568</v>
      </c>
      <c r="R4572" t="str">
        <f>IF($C$3="Live Paste",IF($P4572="","",$P4572&amp;""),IF($AD$3="","",INDEX('Extraction History'!$A$3:$DT$9102,$Q4572,$AD$3)&amp;""))</f>
        <v/>
      </c>
    </row>
    <row r="4573" spans="16:18" x14ac:dyDescent="0.3">
      <c r="P4573" s="22"/>
      <c r="Q4573">
        <v>4569</v>
      </c>
      <c r="R4573" t="str">
        <f>IF($C$3="Live Paste",IF($P4573="","",$P4573&amp;""),IF($AD$3="","",INDEX('Extraction History'!$A$3:$DT$9102,$Q4573,$AD$3)&amp;""))</f>
        <v/>
      </c>
    </row>
    <row r="4574" spans="16:18" x14ac:dyDescent="0.3">
      <c r="P4574" s="22"/>
      <c r="Q4574">
        <v>4570</v>
      </c>
      <c r="R4574" t="str">
        <f>IF($C$3="Live Paste",IF($P4574="","",$P4574&amp;""),IF($AD$3="","",INDEX('Extraction History'!$A$3:$DT$9102,$Q4574,$AD$3)&amp;""))</f>
        <v/>
      </c>
    </row>
    <row r="4575" spans="16:18" x14ac:dyDescent="0.3">
      <c r="P4575" s="22"/>
      <c r="Q4575">
        <v>4571</v>
      </c>
      <c r="R4575" t="str">
        <f>IF($C$3="Live Paste",IF($P4575="","",$P4575&amp;""),IF($AD$3="","",INDEX('Extraction History'!$A$3:$DT$9102,$Q4575,$AD$3)&amp;""))</f>
        <v/>
      </c>
    </row>
    <row r="4576" spans="16:18" x14ac:dyDescent="0.3">
      <c r="P4576" s="22"/>
      <c r="Q4576">
        <v>4572</v>
      </c>
      <c r="R4576" t="str">
        <f>IF($C$3="Live Paste",IF($P4576="","",$P4576&amp;""),IF($AD$3="","",INDEX('Extraction History'!$A$3:$DT$9102,$Q4576,$AD$3)&amp;""))</f>
        <v/>
      </c>
    </row>
    <row r="4577" spans="16:18" x14ac:dyDescent="0.3">
      <c r="P4577" s="22"/>
      <c r="Q4577">
        <v>4573</v>
      </c>
      <c r="R4577" t="str">
        <f>IF($C$3="Live Paste",IF($P4577="","",$P4577&amp;""),IF($AD$3="","",INDEX('Extraction History'!$A$3:$DT$9102,$Q4577,$AD$3)&amp;""))</f>
        <v/>
      </c>
    </row>
    <row r="4578" spans="16:18" x14ac:dyDescent="0.3">
      <c r="P4578" s="22"/>
      <c r="Q4578">
        <v>4574</v>
      </c>
      <c r="R4578" t="str">
        <f>IF($C$3="Live Paste",IF($P4578="","",$P4578&amp;""),IF($AD$3="","",INDEX('Extraction History'!$A$3:$DT$9102,$Q4578,$AD$3)&amp;""))</f>
        <v/>
      </c>
    </row>
    <row r="4579" spans="16:18" x14ac:dyDescent="0.3">
      <c r="P4579" s="22"/>
      <c r="Q4579">
        <v>4575</v>
      </c>
      <c r="R4579" t="str">
        <f>IF($C$3="Live Paste",IF($P4579="","",$P4579&amp;""),IF($AD$3="","",INDEX('Extraction History'!$A$3:$DT$9102,$Q4579,$AD$3)&amp;""))</f>
        <v/>
      </c>
    </row>
    <row r="4580" spans="16:18" x14ac:dyDescent="0.3">
      <c r="P4580" s="22"/>
      <c r="Q4580">
        <v>4576</v>
      </c>
      <c r="R4580" t="str">
        <f>IF($C$3="Live Paste",IF($P4580="","",$P4580&amp;""),IF($AD$3="","",INDEX('Extraction History'!$A$3:$DT$9102,$Q4580,$AD$3)&amp;""))</f>
        <v/>
      </c>
    </row>
    <row r="4581" spans="16:18" x14ac:dyDescent="0.3">
      <c r="P4581" s="22"/>
      <c r="Q4581">
        <v>4577</v>
      </c>
      <c r="R4581" t="str">
        <f>IF($C$3="Live Paste",IF($P4581="","",$P4581&amp;""),IF($AD$3="","",INDEX('Extraction History'!$A$3:$DT$9102,$Q4581,$AD$3)&amp;""))</f>
        <v/>
      </c>
    </row>
    <row r="4582" spans="16:18" x14ac:dyDescent="0.3">
      <c r="P4582" s="22"/>
      <c r="Q4582">
        <v>4578</v>
      </c>
      <c r="R4582" t="str">
        <f>IF($C$3="Live Paste",IF($P4582="","",$P4582&amp;""),IF($AD$3="","",INDEX('Extraction History'!$A$3:$DT$9102,$Q4582,$AD$3)&amp;""))</f>
        <v/>
      </c>
    </row>
    <row r="4583" spans="16:18" x14ac:dyDescent="0.3">
      <c r="P4583" s="22"/>
      <c r="Q4583">
        <v>4579</v>
      </c>
      <c r="R4583" t="str">
        <f>IF($C$3="Live Paste",IF($P4583="","",$P4583&amp;""),IF($AD$3="","",INDEX('Extraction History'!$A$3:$DT$9102,$Q4583,$AD$3)&amp;""))</f>
        <v/>
      </c>
    </row>
    <row r="4584" spans="16:18" x14ac:dyDescent="0.3">
      <c r="P4584" s="22"/>
      <c r="Q4584">
        <v>4580</v>
      </c>
      <c r="R4584" t="str">
        <f>IF($C$3="Live Paste",IF($P4584="","",$P4584&amp;""),IF($AD$3="","",INDEX('Extraction History'!$A$3:$DT$9102,$Q4584,$AD$3)&amp;""))</f>
        <v/>
      </c>
    </row>
    <row r="4585" spans="16:18" x14ac:dyDescent="0.3">
      <c r="P4585" s="22"/>
      <c r="Q4585">
        <v>4581</v>
      </c>
      <c r="R4585" t="str">
        <f>IF($C$3="Live Paste",IF($P4585="","",$P4585&amp;""),IF($AD$3="","",INDEX('Extraction History'!$A$3:$DT$9102,$Q4585,$AD$3)&amp;""))</f>
        <v/>
      </c>
    </row>
    <row r="4586" spans="16:18" x14ac:dyDescent="0.3">
      <c r="P4586" s="22"/>
      <c r="Q4586">
        <v>4582</v>
      </c>
      <c r="R4586" t="str">
        <f>IF($C$3="Live Paste",IF($P4586="","",$P4586&amp;""),IF($AD$3="","",INDEX('Extraction History'!$A$3:$DT$9102,$Q4586,$AD$3)&amp;""))</f>
        <v/>
      </c>
    </row>
    <row r="4587" spans="16:18" x14ac:dyDescent="0.3">
      <c r="P4587" s="22"/>
      <c r="Q4587">
        <v>4583</v>
      </c>
      <c r="R4587" t="str">
        <f>IF($C$3="Live Paste",IF($P4587="","",$P4587&amp;""),IF($AD$3="","",INDEX('Extraction History'!$A$3:$DT$9102,$Q4587,$AD$3)&amp;""))</f>
        <v/>
      </c>
    </row>
    <row r="4588" spans="16:18" x14ac:dyDescent="0.3">
      <c r="P4588" s="22"/>
      <c r="Q4588">
        <v>4584</v>
      </c>
      <c r="R4588" t="str">
        <f>IF($C$3="Live Paste",IF($P4588="","",$P4588&amp;""),IF($AD$3="","",INDEX('Extraction History'!$A$3:$DT$9102,$Q4588,$AD$3)&amp;""))</f>
        <v/>
      </c>
    </row>
    <row r="4589" spans="16:18" x14ac:dyDescent="0.3">
      <c r="P4589" s="22"/>
      <c r="Q4589">
        <v>4585</v>
      </c>
      <c r="R4589" t="str">
        <f>IF($C$3="Live Paste",IF($P4589="","",$P4589&amp;""),IF($AD$3="","",INDEX('Extraction History'!$A$3:$DT$9102,$Q4589,$AD$3)&amp;""))</f>
        <v/>
      </c>
    </row>
    <row r="4590" spans="16:18" x14ac:dyDescent="0.3">
      <c r="P4590" s="22"/>
      <c r="Q4590">
        <v>4586</v>
      </c>
      <c r="R4590" t="str">
        <f>IF($C$3="Live Paste",IF($P4590="","",$P4590&amp;""),IF($AD$3="","",INDEX('Extraction History'!$A$3:$DT$9102,$Q4590,$AD$3)&amp;""))</f>
        <v/>
      </c>
    </row>
    <row r="4591" spans="16:18" x14ac:dyDescent="0.3">
      <c r="P4591" s="22"/>
      <c r="Q4591">
        <v>4587</v>
      </c>
      <c r="R4591" t="str">
        <f>IF($C$3="Live Paste",IF($P4591="","",$P4591&amp;""),IF($AD$3="","",INDEX('Extraction History'!$A$3:$DT$9102,$Q4591,$AD$3)&amp;""))</f>
        <v/>
      </c>
    </row>
    <row r="4592" spans="16:18" x14ac:dyDescent="0.3">
      <c r="P4592" s="22"/>
      <c r="Q4592">
        <v>4588</v>
      </c>
      <c r="R4592" t="str">
        <f>IF($C$3="Live Paste",IF($P4592="","",$P4592&amp;""),IF($AD$3="","",INDEX('Extraction History'!$A$3:$DT$9102,$Q4592,$AD$3)&amp;""))</f>
        <v/>
      </c>
    </row>
    <row r="4593" spans="16:18" x14ac:dyDescent="0.3">
      <c r="P4593" s="22"/>
      <c r="Q4593">
        <v>4589</v>
      </c>
      <c r="R4593" t="str">
        <f>IF($C$3="Live Paste",IF($P4593="","",$P4593&amp;""),IF($AD$3="","",INDEX('Extraction History'!$A$3:$DT$9102,$Q4593,$AD$3)&amp;""))</f>
        <v/>
      </c>
    </row>
    <row r="4594" spans="16:18" x14ac:dyDescent="0.3">
      <c r="P4594" s="22"/>
      <c r="Q4594">
        <v>4590</v>
      </c>
      <c r="R4594" t="str">
        <f>IF($C$3="Live Paste",IF($P4594="","",$P4594&amp;""),IF($AD$3="","",INDEX('Extraction History'!$A$3:$DT$9102,$Q4594,$AD$3)&amp;""))</f>
        <v/>
      </c>
    </row>
    <row r="4595" spans="16:18" x14ac:dyDescent="0.3">
      <c r="P4595" s="22"/>
      <c r="Q4595">
        <v>4591</v>
      </c>
      <c r="R4595" t="str">
        <f>IF($C$3="Live Paste",IF($P4595="","",$P4595&amp;""),IF($AD$3="","",INDEX('Extraction History'!$A$3:$DT$9102,$Q4595,$AD$3)&amp;""))</f>
        <v/>
      </c>
    </row>
    <row r="4596" spans="16:18" x14ac:dyDescent="0.3">
      <c r="P4596" s="22"/>
      <c r="Q4596">
        <v>4592</v>
      </c>
      <c r="R4596" t="str">
        <f>IF($C$3="Live Paste",IF($P4596="","",$P4596&amp;""),IF($AD$3="","",INDEX('Extraction History'!$A$3:$DT$9102,$Q4596,$AD$3)&amp;""))</f>
        <v/>
      </c>
    </row>
    <row r="4597" spans="16:18" x14ac:dyDescent="0.3">
      <c r="P4597" s="22"/>
      <c r="Q4597">
        <v>4593</v>
      </c>
      <c r="R4597" t="str">
        <f>IF($C$3="Live Paste",IF($P4597="","",$P4597&amp;""),IF($AD$3="","",INDEX('Extraction History'!$A$3:$DT$9102,$Q4597,$AD$3)&amp;""))</f>
        <v/>
      </c>
    </row>
    <row r="4598" spans="16:18" x14ac:dyDescent="0.3">
      <c r="P4598" s="22"/>
      <c r="Q4598">
        <v>4594</v>
      </c>
      <c r="R4598" t="str">
        <f>IF($C$3="Live Paste",IF($P4598="","",$P4598&amp;""),IF($AD$3="","",INDEX('Extraction History'!$A$3:$DT$9102,$Q4598,$AD$3)&amp;""))</f>
        <v/>
      </c>
    </row>
    <row r="4599" spans="16:18" x14ac:dyDescent="0.3">
      <c r="P4599" s="22"/>
      <c r="Q4599">
        <v>4595</v>
      </c>
      <c r="R4599" t="str">
        <f>IF($C$3="Live Paste",IF($P4599="","",$P4599&amp;""),IF($AD$3="","",INDEX('Extraction History'!$A$3:$DT$9102,$Q4599,$AD$3)&amp;""))</f>
        <v/>
      </c>
    </row>
    <row r="4600" spans="16:18" x14ac:dyDescent="0.3">
      <c r="P4600" s="22"/>
      <c r="Q4600">
        <v>4596</v>
      </c>
      <c r="R4600" t="str">
        <f>IF($C$3="Live Paste",IF($P4600="","",$P4600&amp;""),IF($AD$3="","",INDEX('Extraction History'!$A$3:$DT$9102,$Q4600,$AD$3)&amp;""))</f>
        <v/>
      </c>
    </row>
    <row r="4601" spans="16:18" x14ac:dyDescent="0.3">
      <c r="P4601" s="22"/>
      <c r="Q4601">
        <v>4597</v>
      </c>
      <c r="R4601" t="str">
        <f>IF($C$3="Live Paste",IF($P4601="","",$P4601&amp;""),IF($AD$3="","",INDEX('Extraction History'!$A$3:$DT$9102,$Q4601,$AD$3)&amp;""))</f>
        <v/>
      </c>
    </row>
    <row r="4602" spans="16:18" x14ac:dyDescent="0.3">
      <c r="P4602" s="22"/>
      <c r="Q4602">
        <v>4598</v>
      </c>
      <c r="R4602" t="str">
        <f>IF($C$3="Live Paste",IF($P4602="","",$P4602&amp;""),IF($AD$3="","",INDEX('Extraction History'!$A$3:$DT$9102,$Q4602,$AD$3)&amp;""))</f>
        <v/>
      </c>
    </row>
    <row r="4603" spans="16:18" x14ac:dyDescent="0.3">
      <c r="P4603" s="22"/>
      <c r="Q4603">
        <v>4599</v>
      </c>
      <c r="R4603" t="str">
        <f>IF($C$3="Live Paste",IF($P4603="","",$P4603&amp;""),IF($AD$3="","",INDEX('Extraction History'!$A$3:$DT$9102,$Q4603,$AD$3)&amp;""))</f>
        <v/>
      </c>
    </row>
    <row r="4604" spans="16:18" x14ac:dyDescent="0.3">
      <c r="P4604" s="22"/>
      <c r="Q4604">
        <v>4600</v>
      </c>
      <c r="R4604" t="str">
        <f>IF($C$3="Live Paste",IF($P4604="","",$P4604&amp;""),IF($AD$3="","",INDEX('Extraction History'!$A$3:$DT$9102,$Q4604,$AD$3)&amp;""))</f>
        <v/>
      </c>
    </row>
    <row r="4605" spans="16:18" x14ac:dyDescent="0.3">
      <c r="P4605" s="22"/>
      <c r="Q4605">
        <v>4601</v>
      </c>
      <c r="R4605" t="str">
        <f>IF($C$3="Live Paste",IF($P4605="","",$P4605&amp;""),IF($AD$3="","",INDEX('Extraction History'!$A$3:$DT$9102,$Q4605,$AD$3)&amp;""))</f>
        <v/>
      </c>
    </row>
    <row r="4606" spans="16:18" x14ac:dyDescent="0.3">
      <c r="P4606" s="22"/>
      <c r="Q4606">
        <v>4602</v>
      </c>
      <c r="R4606" t="str">
        <f>IF($C$3="Live Paste",IF($P4606="","",$P4606&amp;""),IF($AD$3="","",INDEX('Extraction History'!$A$3:$DT$9102,$Q4606,$AD$3)&amp;""))</f>
        <v/>
      </c>
    </row>
    <row r="4607" spans="16:18" x14ac:dyDescent="0.3">
      <c r="P4607" s="22"/>
      <c r="Q4607">
        <v>4603</v>
      </c>
      <c r="R4607" t="str">
        <f>IF($C$3="Live Paste",IF($P4607="","",$P4607&amp;""),IF($AD$3="","",INDEX('Extraction History'!$A$3:$DT$9102,$Q4607,$AD$3)&amp;""))</f>
        <v/>
      </c>
    </row>
    <row r="4608" spans="16:18" x14ac:dyDescent="0.3">
      <c r="P4608" s="22"/>
      <c r="Q4608">
        <v>4604</v>
      </c>
      <c r="R4608" t="str">
        <f>IF($C$3="Live Paste",IF($P4608="","",$P4608&amp;""),IF($AD$3="","",INDEX('Extraction History'!$A$3:$DT$9102,$Q4608,$AD$3)&amp;""))</f>
        <v/>
      </c>
    </row>
    <row r="4609" spans="16:18" x14ac:dyDescent="0.3">
      <c r="P4609" s="22"/>
      <c r="Q4609">
        <v>4605</v>
      </c>
      <c r="R4609" t="str">
        <f>IF($C$3="Live Paste",IF($P4609="","",$P4609&amp;""),IF($AD$3="","",INDEX('Extraction History'!$A$3:$DT$9102,$Q4609,$AD$3)&amp;""))</f>
        <v/>
      </c>
    </row>
    <row r="4610" spans="16:18" x14ac:dyDescent="0.3">
      <c r="P4610" s="22"/>
      <c r="Q4610">
        <v>4606</v>
      </c>
      <c r="R4610" t="str">
        <f>IF($C$3="Live Paste",IF($P4610="","",$P4610&amp;""),IF($AD$3="","",INDEX('Extraction History'!$A$3:$DT$9102,$Q4610,$AD$3)&amp;""))</f>
        <v/>
      </c>
    </row>
    <row r="4611" spans="16:18" x14ac:dyDescent="0.3">
      <c r="P4611" s="22"/>
      <c r="Q4611">
        <v>4607</v>
      </c>
      <c r="R4611" t="str">
        <f>IF($C$3="Live Paste",IF($P4611="","",$P4611&amp;""),IF($AD$3="","",INDEX('Extraction History'!$A$3:$DT$9102,$Q4611,$AD$3)&amp;""))</f>
        <v/>
      </c>
    </row>
    <row r="4612" spans="16:18" x14ac:dyDescent="0.3">
      <c r="P4612" s="22"/>
      <c r="Q4612">
        <v>4608</v>
      </c>
      <c r="R4612" t="str">
        <f>IF($C$3="Live Paste",IF($P4612="","",$P4612&amp;""),IF($AD$3="","",INDEX('Extraction History'!$A$3:$DT$9102,$Q4612,$AD$3)&amp;""))</f>
        <v/>
      </c>
    </row>
    <row r="4613" spans="16:18" x14ac:dyDescent="0.3">
      <c r="P4613" s="22"/>
      <c r="Q4613">
        <v>4609</v>
      </c>
      <c r="R4613" t="str">
        <f>IF($C$3="Live Paste",IF($P4613="","",$P4613&amp;""),IF($AD$3="","",INDEX('Extraction History'!$A$3:$DT$9102,$Q4613,$AD$3)&amp;""))</f>
        <v/>
      </c>
    </row>
    <row r="4614" spans="16:18" x14ac:dyDescent="0.3">
      <c r="P4614" s="22"/>
      <c r="Q4614">
        <v>4610</v>
      </c>
      <c r="R4614" t="str">
        <f>IF($C$3="Live Paste",IF($P4614="","",$P4614&amp;""),IF($AD$3="","",INDEX('Extraction History'!$A$3:$DT$9102,$Q4614,$AD$3)&amp;""))</f>
        <v/>
      </c>
    </row>
    <row r="4615" spans="16:18" x14ac:dyDescent="0.3">
      <c r="P4615" s="22"/>
      <c r="Q4615">
        <v>4611</v>
      </c>
      <c r="R4615" t="str">
        <f>IF($C$3="Live Paste",IF($P4615="","",$P4615&amp;""),IF($AD$3="","",INDEX('Extraction History'!$A$3:$DT$9102,$Q4615,$AD$3)&amp;""))</f>
        <v/>
      </c>
    </row>
    <row r="4616" spans="16:18" x14ac:dyDescent="0.3">
      <c r="P4616" s="22"/>
      <c r="Q4616">
        <v>4612</v>
      </c>
      <c r="R4616" t="str">
        <f>IF($C$3="Live Paste",IF($P4616="","",$P4616&amp;""),IF($AD$3="","",INDEX('Extraction History'!$A$3:$DT$9102,$Q4616,$AD$3)&amp;""))</f>
        <v/>
      </c>
    </row>
    <row r="4617" spans="16:18" x14ac:dyDescent="0.3">
      <c r="P4617" s="22"/>
      <c r="Q4617">
        <v>4613</v>
      </c>
      <c r="R4617" t="str">
        <f>IF($C$3="Live Paste",IF($P4617="","",$P4617&amp;""),IF($AD$3="","",INDEX('Extraction History'!$A$3:$DT$9102,$Q4617,$AD$3)&amp;""))</f>
        <v/>
      </c>
    </row>
    <row r="4618" spans="16:18" x14ac:dyDescent="0.3">
      <c r="P4618" s="22"/>
      <c r="Q4618">
        <v>4614</v>
      </c>
      <c r="R4618" t="str">
        <f>IF($C$3="Live Paste",IF($P4618="","",$P4618&amp;""),IF($AD$3="","",INDEX('Extraction History'!$A$3:$DT$9102,$Q4618,$AD$3)&amp;""))</f>
        <v/>
      </c>
    </row>
    <row r="4619" spans="16:18" x14ac:dyDescent="0.3">
      <c r="P4619" s="22"/>
      <c r="Q4619">
        <v>4615</v>
      </c>
      <c r="R4619" t="str">
        <f>IF($C$3="Live Paste",IF($P4619="","",$P4619&amp;""),IF($AD$3="","",INDEX('Extraction History'!$A$3:$DT$9102,$Q4619,$AD$3)&amp;""))</f>
        <v/>
      </c>
    </row>
    <row r="4620" spans="16:18" x14ac:dyDescent="0.3">
      <c r="P4620" s="22"/>
      <c r="Q4620">
        <v>4616</v>
      </c>
      <c r="R4620" t="str">
        <f>IF($C$3="Live Paste",IF($P4620="","",$P4620&amp;""),IF($AD$3="","",INDEX('Extraction History'!$A$3:$DT$9102,$Q4620,$AD$3)&amp;""))</f>
        <v/>
      </c>
    </row>
    <row r="4621" spans="16:18" x14ac:dyDescent="0.3">
      <c r="P4621" s="22"/>
      <c r="Q4621">
        <v>4617</v>
      </c>
      <c r="R4621" t="str">
        <f>IF($C$3="Live Paste",IF($P4621="","",$P4621&amp;""),IF($AD$3="","",INDEX('Extraction History'!$A$3:$DT$9102,$Q4621,$AD$3)&amp;""))</f>
        <v/>
      </c>
    </row>
    <row r="4622" spans="16:18" x14ac:dyDescent="0.3">
      <c r="P4622" s="22"/>
      <c r="Q4622">
        <v>4618</v>
      </c>
      <c r="R4622" t="str">
        <f>IF($C$3="Live Paste",IF($P4622="","",$P4622&amp;""),IF($AD$3="","",INDEX('Extraction History'!$A$3:$DT$9102,$Q4622,$AD$3)&amp;""))</f>
        <v/>
      </c>
    </row>
    <row r="4623" spans="16:18" x14ac:dyDescent="0.3">
      <c r="P4623" s="22"/>
      <c r="Q4623">
        <v>4619</v>
      </c>
      <c r="R4623" t="str">
        <f>IF($C$3="Live Paste",IF($P4623="","",$P4623&amp;""),IF($AD$3="","",INDEX('Extraction History'!$A$3:$DT$9102,$Q4623,$AD$3)&amp;""))</f>
        <v/>
      </c>
    </row>
    <row r="4624" spans="16:18" x14ac:dyDescent="0.3">
      <c r="P4624" s="22"/>
      <c r="Q4624">
        <v>4620</v>
      </c>
      <c r="R4624" t="str">
        <f>IF($C$3="Live Paste",IF($P4624="","",$P4624&amp;""),IF($AD$3="","",INDEX('Extraction History'!$A$3:$DT$9102,$Q4624,$AD$3)&amp;""))</f>
        <v/>
      </c>
    </row>
    <row r="4625" spans="16:18" x14ac:dyDescent="0.3">
      <c r="P4625" s="22"/>
      <c r="Q4625">
        <v>4621</v>
      </c>
      <c r="R4625" t="str">
        <f>IF($C$3="Live Paste",IF($P4625="","",$P4625&amp;""),IF($AD$3="","",INDEX('Extraction History'!$A$3:$DT$9102,$Q4625,$AD$3)&amp;""))</f>
        <v/>
      </c>
    </row>
    <row r="4626" spans="16:18" x14ac:dyDescent="0.3">
      <c r="P4626" s="22"/>
      <c r="Q4626">
        <v>4622</v>
      </c>
      <c r="R4626" t="str">
        <f>IF($C$3="Live Paste",IF($P4626="","",$P4626&amp;""),IF($AD$3="","",INDEX('Extraction History'!$A$3:$DT$9102,$Q4626,$AD$3)&amp;""))</f>
        <v/>
      </c>
    </row>
    <row r="4627" spans="16:18" x14ac:dyDescent="0.3">
      <c r="P4627" s="22"/>
      <c r="Q4627">
        <v>4623</v>
      </c>
      <c r="R4627" t="str">
        <f>IF($C$3="Live Paste",IF($P4627="","",$P4627&amp;""),IF($AD$3="","",INDEX('Extraction History'!$A$3:$DT$9102,$Q4627,$AD$3)&amp;""))</f>
        <v/>
      </c>
    </row>
    <row r="4628" spans="16:18" x14ac:dyDescent="0.3">
      <c r="P4628" s="22"/>
      <c r="Q4628">
        <v>4624</v>
      </c>
      <c r="R4628" t="str">
        <f>IF($C$3="Live Paste",IF($P4628="","",$P4628&amp;""),IF($AD$3="","",INDEX('Extraction History'!$A$3:$DT$9102,$Q4628,$AD$3)&amp;""))</f>
        <v/>
      </c>
    </row>
    <row r="4629" spans="16:18" x14ac:dyDescent="0.3">
      <c r="P4629" s="22"/>
      <c r="Q4629">
        <v>4625</v>
      </c>
      <c r="R4629" t="str">
        <f>IF($C$3="Live Paste",IF($P4629="","",$P4629&amp;""),IF($AD$3="","",INDEX('Extraction History'!$A$3:$DT$9102,$Q4629,$AD$3)&amp;""))</f>
        <v/>
      </c>
    </row>
    <row r="4630" spans="16:18" x14ac:dyDescent="0.3">
      <c r="P4630" s="22"/>
      <c r="Q4630">
        <v>4626</v>
      </c>
      <c r="R4630" t="str">
        <f>IF($C$3="Live Paste",IF($P4630="","",$P4630&amp;""),IF($AD$3="","",INDEX('Extraction History'!$A$3:$DT$9102,$Q4630,$AD$3)&amp;""))</f>
        <v/>
      </c>
    </row>
    <row r="4631" spans="16:18" x14ac:dyDescent="0.3">
      <c r="P4631" s="22"/>
      <c r="Q4631">
        <v>4627</v>
      </c>
      <c r="R4631" t="str">
        <f>IF($C$3="Live Paste",IF($P4631="","",$P4631&amp;""),IF($AD$3="","",INDEX('Extraction History'!$A$3:$DT$9102,$Q4631,$AD$3)&amp;""))</f>
        <v/>
      </c>
    </row>
    <row r="4632" spans="16:18" x14ac:dyDescent="0.3">
      <c r="P4632" s="22"/>
      <c r="Q4632">
        <v>4628</v>
      </c>
      <c r="R4632" t="str">
        <f>IF($C$3="Live Paste",IF($P4632="","",$P4632&amp;""),IF($AD$3="","",INDEX('Extraction History'!$A$3:$DT$9102,$Q4632,$AD$3)&amp;""))</f>
        <v/>
      </c>
    </row>
    <row r="4633" spans="16:18" x14ac:dyDescent="0.3">
      <c r="P4633" s="22"/>
      <c r="Q4633">
        <v>4629</v>
      </c>
      <c r="R4633" t="str">
        <f>IF($C$3="Live Paste",IF($P4633="","",$P4633&amp;""),IF($AD$3="","",INDEX('Extraction History'!$A$3:$DT$9102,$Q4633,$AD$3)&amp;""))</f>
        <v/>
      </c>
    </row>
    <row r="4634" spans="16:18" x14ac:dyDescent="0.3">
      <c r="P4634" s="22"/>
      <c r="Q4634">
        <v>4630</v>
      </c>
      <c r="R4634" t="str">
        <f>IF($C$3="Live Paste",IF($P4634="","",$P4634&amp;""),IF($AD$3="","",INDEX('Extraction History'!$A$3:$DT$9102,$Q4634,$AD$3)&amp;""))</f>
        <v/>
      </c>
    </row>
    <row r="4635" spans="16:18" x14ac:dyDescent="0.3">
      <c r="P4635" s="22"/>
      <c r="Q4635">
        <v>4631</v>
      </c>
      <c r="R4635" t="str">
        <f>IF($C$3="Live Paste",IF($P4635="","",$P4635&amp;""),IF($AD$3="","",INDEX('Extraction History'!$A$3:$DT$9102,$Q4635,$AD$3)&amp;""))</f>
        <v/>
      </c>
    </row>
    <row r="4636" spans="16:18" x14ac:dyDescent="0.3">
      <c r="P4636" s="22"/>
      <c r="Q4636">
        <v>4632</v>
      </c>
      <c r="R4636" t="str">
        <f>IF($C$3="Live Paste",IF($P4636="","",$P4636&amp;""),IF($AD$3="","",INDEX('Extraction History'!$A$3:$DT$9102,$Q4636,$AD$3)&amp;""))</f>
        <v/>
      </c>
    </row>
    <row r="4637" spans="16:18" x14ac:dyDescent="0.3">
      <c r="P4637" s="22"/>
      <c r="Q4637">
        <v>4633</v>
      </c>
      <c r="R4637" t="str">
        <f>IF($C$3="Live Paste",IF($P4637="","",$P4637&amp;""),IF($AD$3="","",INDEX('Extraction History'!$A$3:$DT$9102,$Q4637,$AD$3)&amp;""))</f>
        <v/>
      </c>
    </row>
    <row r="4638" spans="16:18" x14ac:dyDescent="0.3">
      <c r="P4638" s="22"/>
      <c r="Q4638">
        <v>4634</v>
      </c>
      <c r="R4638" t="str">
        <f>IF($C$3="Live Paste",IF($P4638="","",$P4638&amp;""),IF($AD$3="","",INDEX('Extraction History'!$A$3:$DT$9102,$Q4638,$AD$3)&amp;""))</f>
        <v/>
      </c>
    </row>
    <row r="4639" spans="16:18" x14ac:dyDescent="0.3">
      <c r="P4639" s="22"/>
      <c r="Q4639">
        <v>4635</v>
      </c>
      <c r="R4639" t="str">
        <f>IF($C$3="Live Paste",IF($P4639="","",$P4639&amp;""),IF($AD$3="","",INDEX('Extraction History'!$A$3:$DT$9102,$Q4639,$AD$3)&amp;""))</f>
        <v/>
      </c>
    </row>
    <row r="4640" spans="16:18" x14ac:dyDescent="0.3">
      <c r="P4640" s="22"/>
      <c r="Q4640">
        <v>4636</v>
      </c>
      <c r="R4640" t="str">
        <f>IF($C$3="Live Paste",IF($P4640="","",$P4640&amp;""),IF($AD$3="","",INDEX('Extraction History'!$A$3:$DT$9102,$Q4640,$AD$3)&amp;""))</f>
        <v/>
      </c>
    </row>
    <row r="4641" spans="16:18" x14ac:dyDescent="0.3">
      <c r="P4641" s="22"/>
      <c r="Q4641">
        <v>4637</v>
      </c>
      <c r="R4641" t="str">
        <f>IF($C$3="Live Paste",IF($P4641="","",$P4641&amp;""),IF($AD$3="","",INDEX('Extraction History'!$A$3:$DT$9102,$Q4641,$AD$3)&amp;""))</f>
        <v/>
      </c>
    </row>
    <row r="4642" spans="16:18" x14ac:dyDescent="0.3">
      <c r="P4642" s="22"/>
      <c r="Q4642">
        <v>4638</v>
      </c>
      <c r="R4642" t="str">
        <f>IF($C$3="Live Paste",IF($P4642="","",$P4642&amp;""),IF($AD$3="","",INDEX('Extraction History'!$A$3:$DT$9102,$Q4642,$AD$3)&amp;""))</f>
        <v/>
      </c>
    </row>
    <row r="4643" spans="16:18" x14ac:dyDescent="0.3">
      <c r="P4643" s="22"/>
      <c r="Q4643">
        <v>4639</v>
      </c>
      <c r="R4643" t="str">
        <f>IF($C$3="Live Paste",IF($P4643="","",$P4643&amp;""),IF($AD$3="","",INDEX('Extraction History'!$A$3:$DT$9102,$Q4643,$AD$3)&amp;""))</f>
        <v/>
      </c>
    </row>
    <row r="4644" spans="16:18" x14ac:dyDescent="0.3">
      <c r="P4644" s="22"/>
      <c r="Q4644">
        <v>4640</v>
      </c>
      <c r="R4644" t="str">
        <f>IF($C$3="Live Paste",IF($P4644="","",$P4644&amp;""),IF($AD$3="","",INDEX('Extraction History'!$A$3:$DT$9102,$Q4644,$AD$3)&amp;""))</f>
        <v/>
      </c>
    </row>
    <row r="4645" spans="16:18" x14ac:dyDescent="0.3">
      <c r="P4645" s="22"/>
      <c r="Q4645">
        <v>4641</v>
      </c>
      <c r="R4645" t="str">
        <f>IF($C$3="Live Paste",IF($P4645="","",$P4645&amp;""),IF($AD$3="","",INDEX('Extraction History'!$A$3:$DT$9102,$Q4645,$AD$3)&amp;""))</f>
        <v/>
      </c>
    </row>
    <row r="4646" spans="16:18" x14ac:dyDescent="0.3">
      <c r="P4646" s="22"/>
      <c r="Q4646">
        <v>4642</v>
      </c>
      <c r="R4646" t="str">
        <f>IF($C$3="Live Paste",IF($P4646="","",$P4646&amp;""),IF($AD$3="","",INDEX('Extraction History'!$A$3:$DT$9102,$Q4646,$AD$3)&amp;""))</f>
        <v/>
      </c>
    </row>
    <row r="4647" spans="16:18" x14ac:dyDescent="0.3">
      <c r="P4647" s="22"/>
      <c r="Q4647">
        <v>4643</v>
      </c>
      <c r="R4647" t="str">
        <f>IF($C$3="Live Paste",IF($P4647="","",$P4647&amp;""),IF($AD$3="","",INDEX('Extraction History'!$A$3:$DT$9102,$Q4647,$AD$3)&amp;""))</f>
        <v/>
      </c>
    </row>
    <row r="4648" spans="16:18" x14ac:dyDescent="0.3">
      <c r="P4648" s="22"/>
      <c r="Q4648">
        <v>4644</v>
      </c>
      <c r="R4648" t="str">
        <f>IF($C$3="Live Paste",IF($P4648="","",$P4648&amp;""),IF($AD$3="","",INDEX('Extraction History'!$A$3:$DT$9102,$Q4648,$AD$3)&amp;""))</f>
        <v/>
      </c>
    </row>
    <row r="4649" spans="16:18" x14ac:dyDescent="0.3">
      <c r="P4649" s="22"/>
      <c r="Q4649">
        <v>4645</v>
      </c>
      <c r="R4649" t="str">
        <f>IF($C$3="Live Paste",IF($P4649="","",$P4649&amp;""),IF($AD$3="","",INDEX('Extraction History'!$A$3:$DT$9102,$Q4649,$AD$3)&amp;""))</f>
        <v/>
      </c>
    </row>
    <row r="4650" spans="16:18" x14ac:dyDescent="0.3">
      <c r="P4650" s="22"/>
      <c r="Q4650">
        <v>4646</v>
      </c>
      <c r="R4650" t="str">
        <f>IF($C$3="Live Paste",IF($P4650="","",$P4650&amp;""),IF($AD$3="","",INDEX('Extraction History'!$A$3:$DT$9102,$Q4650,$AD$3)&amp;""))</f>
        <v/>
      </c>
    </row>
    <row r="4651" spans="16:18" x14ac:dyDescent="0.3">
      <c r="P4651" s="22"/>
      <c r="Q4651">
        <v>4647</v>
      </c>
      <c r="R4651" t="str">
        <f>IF($C$3="Live Paste",IF($P4651="","",$P4651&amp;""),IF($AD$3="","",INDEX('Extraction History'!$A$3:$DT$9102,$Q4651,$AD$3)&amp;""))</f>
        <v/>
      </c>
    </row>
    <row r="4652" spans="16:18" x14ac:dyDescent="0.3">
      <c r="P4652" s="22"/>
      <c r="Q4652">
        <v>4648</v>
      </c>
      <c r="R4652" t="str">
        <f>IF($C$3="Live Paste",IF($P4652="","",$P4652&amp;""),IF($AD$3="","",INDEX('Extraction History'!$A$3:$DT$9102,$Q4652,$AD$3)&amp;""))</f>
        <v/>
      </c>
    </row>
    <row r="4653" spans="16:18" x14ac:dyDescent="0.3">
      <c r="P4653" s="22"/>
      <c r="Q4653">
        <v>4649</v>
      </c>
      <c r="R4653" t="str">
        <f>IF($C$3="Live Paste",IF($P4653="","",$P4653&amp;""),IF($AD$3="","",INDEX('Extraction History'!$A$3:$DT$9102,$Q4653,$AD$3)&amp;""))</f>
        <v/>
      </c>
    </row>
    <row r="4654" spans="16:18" x14ac:dyDescent="0.3">
      <c r="P4654" s="22"/>
      <c r="Q4654">
        <v>4650</v>
      </c>
      <c r="R4654" t="str">
        <f>IF($C$3="Live Paste",IF($P4654="","",$P4654&amp;""),IF($AD$3="","",INDEX('Extraction History'!$A$3:$DT$9102,$Q4654,$AD$3)&amp;""))</f>
        <v/>
      </c>
    </row>
    <row r="4655" spans="16:18" x14ac:dyDescent="0.3">
      <c r="P4655" s="22"/>
      <c r="Q4655">
        <v>4651</v>
      </c>
      <c r="R4655" t="str">
        <f>IF($C$3="Live Paste",IF($P4655="","",$P4655&amp;""),IF($AD$3="","",INDEX('Extraction History'!$A$3:$DT$9102,$Q4655,$AD$3)&amp;""))</f>
        <v/>
      </c>
    </row>
    <row r="4656" spans="16:18" x14ac:dyDescent="0.3">
      <c r="P4656" s="22"/>
      <c r="Q4656">
        <v>4652</v>
      </c>
      <c r="R4656" t="str">
        <f>IF($C$3="Live Paste",IF($P4656="","",$P4656&amp;""),IF($AD$3="","",INDEX('Extraction History'!$A$3:$DT$9102,$Q4656,$AD$3)&amp;""))</f>
        <v/>
      </c>
    </row>
    <row r="4657" spans="16:18" x14ac:dyDescent="0.3">
      <c r="P4657" s="22"/>
      <c r="Q4657">
        <v>4653</v>
      </c>
      <c r="R4657" t="str">
        <f>IF($C$3="Live Paste",IF($P4657="","",$P4657&amp;""),IF($AD$3="","",INDEX('Extraction History'!$A$3:$DT$9102,$Q4657,$AD$3)&amp;""))</f>
        <v/>
      </c>
    </row>
    <row r="4658" spans="16:18" x14ac:dyDescent="0.3">
      <c r="P4658" s="22"/>
      <c r="Q4658">
        <v>4654</v>
      </c>
      <c r="R4658" t="str">
        <f>IF($C$3="Live Paste",IF($P4658="","",$P4658&amp;""),IF($AD$3="","",INDEX('Extraction History'!$A$3:$DT$9102,$Q4658,$AD$3)&amp;""))</f>
        <v/>
      </c>
    </row>
    <row r="4659" spans="16:18" x14ac:dyDescent="0.3">
      <c r="P4659" s="22"/>
      <c r="Q4659">
        <v>4655</v>
      </c>
      <c r="R4659" t="str">
        <f>IF($C$3="Live Paste",IF($P4659="","",$P4659&amp;""),IF($AD$3="","",INDEX('Extraction History'!$A$3:$DT$9102,$Q4659,$AD$3)&amp;""))</f>
        <v/>
      </c>
    </row>
    <row r="4660" spans="16:18" x14ac:dyDescent="0.3">
      <c r="P4660" s="22"/>
      <c r="Q4660">
        <v>4656</v>
      </c>
      <c r="R4660" t="str">
        <f>IF($C$3="Live Paste",IF($P4660="","",$P4660&amp;""),IF($AD$3="","",INDEX('Extraction History'!$A$3:$DT$9102,$Q4660,$AD$3)&amp;""))</f>
        <v/>
      </c>
    </row>
    <row r="4661" spans="16:18" x14ac:dyDescent="0.3">
      <c r="P4661" s="22"/>
      <c r="Q4661">
        <v>4657</v>
      </c>
      <c r="R4661" t="str">
        <f>IF($C$3="Live Paste",IF($P4661="","",$P4661&amp;""),IF($AD$3="","",INDEX('Extraction History'!$A$3:$DT$9102,$Q4661,$AD$3)&amp;""))</f>
        <v/>
      </c>
    </row>
    <row r="4662" spans="16:18" x14ac:dyDescent="0.3">
      <c r="P4662" s="22"/>
      <c r="Q4662">
        <v>4658</v>
      </c>
      <c r="R4662" t="str">
        <f>IF($C$3="Live Paste",IF($P4662="","",$P4662&amp;""),IF($AD$3="","",INDEX('Extraction History'!$A$3:$DT$9102,$Q4662,$AD$3)&amp;""))</f>
        <v/>
      </c>
    </row>
    <row r="4663" spans="16:18" x14ac:dyDescent="0.3">
      <c r="P4663" s="22"/>
      <c r="Q4663">
        <v>4659</v>
      </c>
      <c r="R4663" t="str">
        <f>IF($C$3="Live Paste",IF($P4663="","",$P4663&amp;""),IF($AD$3="","",INDEX('Extraction History'!$A$3:$DT$9102,$Q4663,$AD$3)&amp;""))</f>
        <v/>
      </c>
    </row>
    <row r="4664" spans="16:18" x14ac:dyDescent="0.3">
      <c r="P4664" s="22"/>
      <c r="Q4664">
        <v>4660</v>
      </c>
      <c r="R4664" t="str">
        <f>IF($C$3="Live Paste",IF($P4664="","",$P4664&amp;""),IF($AD$3="","",INDEX('Extraction History'!$A$3:$DT$9102,$Q4664,$AD$3)&amp;""))</f>
        <v/>
      </c>
    </row>
    <row r="4665" spans="16:18" x14ac:dyDescent="0.3">
      <c r="P4665" s="22"/>
      <c r="Q4665">
        <v>4661</v>
      </c>
      <c r="R4665" t="str">
        <f>IF($C$3="Live Paste",IF($P4665="","",$P4665&amp;""),IF($AD$3="","",INDEX('Extraction History'!$A$3:$DT$9102,$Q4665,$AD$3)&amp;""))</f>
        <v/>
      </c>
    </row>
    <row r="4666" spans="16:18" x14ac:dyDescent="0.3">
      <c r="P4666" s="22"/>
      <c r="Q4666">
        <v>4662</v>
      </c>
      <c r="R4666" t="str">
        <f>IF($C$3="Live Paste",IF($P4666="","",$P4666&amp;""),IF($AD$3="","",INDEX('Extraction History'!$A$3:$DT$9102,$Q4666,$AD$3)&amp;""))</f>
        <v/>
      </c>
    </row>
    <row r="4667" spans="16:18" x14ac:dyDescent="0.3">
      <c r="P4667" s="22"/>
      <c r="Q4667">
        <v>4663</v>
      </c>
      <c r="R4667" t="str">
        <f>IF($C$3="Live Paste",IF($P4667="","",$P4667&amp;""),IF($AD$3="","",INDEX('Extraction History'!$A$3:$DT$9102,$Q4667,$AD$3)&amp;""))</f>
        <v/>
      </c>
    </row>
    <row r="4668" spans="16:18" x14ac:dyDescent="0.3">
      <c r="P4668" s="22"/>
      <c r="Q4668">
        <v>4664</v>
      </c>
      <c r="R4668" t="str">
        <f>IF($C$3="Live Paste",IF($P4668="","",$P4668&amp;""),IF($AD$3="","",INDEX('Extraction History'!$A$3:$DT$9102,$Q4668,$AD$3)&amp;""))</f>
        <v/>
      </c>
    </row>
    <row r="4669" spans="16:18" x14ac:dyDescent="0.3">
      <c r="P4669" s="22"/>
      <c r="Q4669">
        <v>4665</v>
      </c>
      <c r="R4669" t="str">
        <f>IF($C$3="Live Paste",IF($P4669="","",$P4669&amp;""),IF($AD$3="","",INDEX('Extraction History'!$A$3:$DT$9102,$Q4669,$AD$3)&amp;""))</f>
        <v/>
      </c>
    </row>
    <row r="4670" spans="16:18" x14ac:dyDescent="0.3">
      <c r="P4670" s="22"/>
      <c r="Q4670">
        <v>4666</v>
      </c>
      <c r="R4670" t="str">
        <f>IF($C$3="Live Paste",IF($P4670="","",$P4670&amp;""),IF($AD$3="","",INDEX('Extraction History'!$A$3:$DT$9102,$Q4670,$AD$3)&amp;""))</f>
        <v/>
      </c>
    </row>
    <row r="4671" spans="16:18" x14ac:dyDescent="0.3">
      <c r="P4671" s="22"/>
      <c r="Q4671">
        <v>4667</v>
      </c>
      <c r="R4671" t="str">
        <f>IF($C$3="Live Paste",IF($P4671="","",$P4671&amp;""),IF($AD$3="","",INDEX('Extraction History'!$A$3:$DT$9102,$Q4671,$AD$3)&amp;""))</f>
        <v/>
      </c>
    </row>
    <row r="4672" spans="16:18" x14ac:dyDescent="0.3">
      <c r="P4672" s="22"/>
      <c r="Q4672">
        <v>4668</v>
      </c>
      <c r="R4672" t="str">
        <f>IF($C$3="Live Paste",IF($P4672="","",$P4672&amp;""),IF($AD$3="","",INDEX('Extraction History'!$A$3:$DT$9102,$Q4672,$AD$3)&amp;""))</f>
        <v/>
      </c>
    </row>
    <row r="4673" spans="16:18" x14ac:dyDescent="0.3">
      <c r="P4673" s="22"/>
      <c r="Q4673">
        <v>4669</v>
      </c>
      <c r="R4673" t="str">
        <f>IF($C$3="Live Paste",IF($P4673="","",$P4673&amp;""),IF($AD$3="","",INDEX('Extraction History'!$A$3:$DT$9102,$Q4673,$AD$3)&amp;""))</f>
        <v/>
      </c>
    </row>
    <row r="4674" spans="16:18" x14ac:dyDescent="0.3">
      <c r="P4674" s="22"/>
      <c r="Q4674">
        <v>4670</v>
      </c>
      <c r="R4674" t="str">
        <f>IF($C$3="Live Paste",IF($P4674="","",$P4674&amp;""),IF($AD$3="","",INDEX('Extraction History'!$A$3:$DT$9102,$Q4674,$AD$3)&amp;""))</f>
        <v/>
      </c>
    </row>
    <row r="4675" spans="16:18" x14ac:dyDescent="0.3">
      <c r="P4675" s="22"/>
      <c r="Q4675">
        <v>4671</v>
      </c>
      <c r="R4675" t="str">
        <f>IF($C$3="Live Paste",IF($P4675="","",$P4675&amp;""),IF($AD$3="","",INDEX('Extraction History'!$A$3:$DT$9102,$Q4675,$AD$3)&amp;""))</f>
        <v/>
      </c>
    </row>
    <row r="4676" spans="16:18" x14ac:dyDescent="0.3">
      <c r="P4676" s="22"/>
      <c r="Q4676">
        <v>4672</v>
      </c>
      <c r="R4676" t="str">
        <f>IF($C$3="Live Paste",IF($P4676="","",$P4676&amp;""),IF($AD$3="","",INDEX('Extraction History'!$A$3:$DT$9102,$Q4676,$AD$3)&amp;""))</f>
        <v/>
      </c>
    </row>
    <row r="4677" spans="16:18" x14ac:dyDescent="0.3">
      <c r="P4677" s="22"/>
      <c r="Q4677">
        <v>4673</v>
      </c>
      <c r="R4677" t="str">
        <f>IF($C$3="Live Paste",IF($P4677="","",$P4677&amp;""),IF($AD$3="","",INDEX('Extraction History'!$A$3:$DT$9102,$Q4677,$AD$3)&amp;""))</f>
        <v/>
      </c>
    </row>
    <row r="4678" spans="16:18" x14ac:dyDescent="0.3">
      <c r="P4678" s="22"/>
      <c r="Q4678">
        <v>4674</v>
      </c>
      <c r="R4678" t="str">
        <f>IF($C$3="Live Paste",IF($P4678="","",$P4678&amp;""),IF($AD$3="","",INDEX('Extraction History'!$A$3:$DT$9102,$Q4678,$AD$3)&amp;""))</f>
        <v/>
      </c>
    </row>
    <row r="4679" spans="16:18" x14ac:dyDescent="0.3">
      <c r="P4679" s="22"/>
      <c r="Q4679">
        <v>4675</v>
      </c>
      <c r="R4679" t="str">
        <f>IF($C$3="Live Paste",IF($P4679="","",$P4679&amp;""),IF($AD$3="","",INDEX('Extraction History'!$A$3:$DT$9102,$Q4679,$AD$3)&amp;""))</f>
        <v/>
      </c>
    </row>
    <row r="4680" spans="16:18" x14ac:dyDescent="0.3">
      <c r="P4680" s="22"/>
      <c r="Q4680">
        <v>4676</v>
      </c>
      <c r="R4680" t="str">
        <f>IF($C$3="Live Paste",IF($P4680="","",$P4680&amp;""),IF($AD$3="","",INDEX('Extraction History'!$A$3:$DT$9102,$Q4680,$AD$3)&amp;""))</f>
        <v/>
      </c>
    </row>
    <row r="4681" spans="16:18" x14ac:dyDescent="0.3">
      <c r="P4681" s="22"/>
      <c r="Q4681">
        <v>4677</v>
      </c>
      <c r="R4681" t="str">
        <f>IF($C$3="Live Paste",IF($P4681="","",$P4681&amp;""),IF($AD$3="","",INDEX('Extraction History'!$A$3:$DT$9102,$Q4681,$AD$3)&amp;""))</f>
        <v/>
      </c>
    </row>
    <row r="4682" spans="16:18" x14ac:dyDescent="0.3">
      <c r="P4682" s="22"/>
      <c r="Q4682">
        <v>4678</v>
      </c>
      <c r="R4682" t="str">
        <f>IF($C$3="Live Paste",IF($P4682="","",$P4682&amp;""),IF($AD$3="","",INDEX('Extraction History'!$A$3:$DT$9102,$Q4682,$AD$3)&amp;""))</f>
        <v/>
      </c>
    </row>
    <row r="4683" spans="16:18" x14ac:dyDescent="0.3">
      <c r="P4683" s="22"/>
      <c r="Q4683">
        <v>4679</v>
      </c>
      <c r="R4683" t="str">
        <f>IF($C$3="Live Paste",IF($P4683="","",$P4683&amp;""),IF($AD$3="","",INDEX('Extraction History'!$A$3:$DT$9102,$Q4683,$AD$3)&amp;""))</f>
        <v/>
      </c>
    </row>
    <row r="4684" spans="16:18" x14ac:dyDescent="0.3">
      <c r="P4684" s="22"/>
      <c r="Q4684">
        <v>4680</v>
      </c>
      <c r="R4684" t="str">
        <f>IF($C$3="Live Paste",IF($P4684="","",$P4684&amp;""),IF($AD$3="","",INDEX('Extraction History'!$A$3:$DT$9102,$Q4684,$AD$3)&amp;""))</f>
        <v/>
      </c>
    </row>
    <row r="4685" spans="16:18" x14ac:dyDescent="0.3">
      <c r="P4685" s="22"/>
      <c r="Q4685">
        <v>4681</v>
      </c>
      <c r="R4685" t="str">
        <f>IF($C$3="Live Paste",IF($P4685="","",$P4685&amp;""),IF($AD$3="","",INDEX('Extraction History'!$A$3:$DT$9102,$Q4685,$AD$3)&amp;""))</f>
        <v/>
      </c>
    </row>
    <row r="4686" spans="16:18" x14ac:dyDescent="0.3">
      <c r="P4686" s="22"/>
      <c r="Q4686">
        <v>4682</v>
      </c>
      <c r="R4686" t="str">
        <f>IF($C$3="Live Paste",IF($P4686="","",$P4686&amp;""),IF($AD$3="","",INDEX('Extraction History'!$A$3:$DT$9102,$Q4686,$AD$3)&amp;""))</f>
        <v/>
      </c>
    </row>
    <row r="4687" spans="16:18" x14ac:dyDescent="0.3">
      <c r="P4687" s="22"/>
      <c r="Q4687">
        <v>4683</v>
      </c>
      <c r="R4687" t="str">
        <f>IF($C$3="Live Paste",IF($P4687="","",$P4687&amp;""),IF($AD$3="","",INDEX('Extraction History'!$A$3:$DT$9102,$Q4687,$AD$3)&amp;""))</f>
        <v/>
      </c>
    </row>
    <row r="4688" spans="16:18" x14ac:dyDescent="0.3">
      <c r="P4688" s="22"/>
      <c r="Q4688">
        <v>4684</v>
      </c>
      <c r="R4688" t="str">
        <f>IF($C$3="Live Paste",IF($P4688="","",$P4688&amp;""),IF($AD$3="","",INDEX('Extraction History'!$A$3:$DT$9102,$Q4688,$AD$3)&amp;""))</f>
        <v/>
      </c>
    </row>
    <row r="4689" spans="16:18" x14ac:dyDescent="0.3">
      <c r="P4689" s="22"/>
      <c r="Q4689">
        <v>4685</v>
      </c>
      <c r="R4689" t="str">
        <f>IF($C$3="Live Paste",IF($P4689="","",$P4689&amp;""),IF($AD$3="","",INDEX('Extraction History'!$A$3:$DT$9102,$Q4689,$AD$3)&amp;""))</f>
        <v/>
      </c>
    </row>
    <row r="4690" spans="16:18" x14ac:dyDescent="0.3">
      <c r="P4690" s="22"/>
      <c r="Q4690">
        <v>4686</v>
      </c>
      <c r="R4690" t="str">
        <f>IF($C$3="Live Paste",IF($P4690="","",$P4690&amp;""),IF($AD$3="","",INDEX('Extraction History'!$A$3:$DT$9102,$Q4690,$AD$3)&amp;""))</f>
        <v/>
      </c>
    </row>
    <row r="4691" spans="16:18" x14ac:dyDescent="0.3">
      <c r="P4691" s="22"/>
      <c r="Q4691">
        <v>4687</v>
      </c>
      <c r="R4691" t="str">
        <f>IF($C$3="Live Paste",IF($P4691="","",$P4691&amp;""),IF($AD$3="","",INDEX('Extraction History'!$A$3:$DT$9102,$Q4691,$AD$3)&amp;""))</f>
        <v/>
      </c>
    </row>
    <row r="4692" spans="16:18" x14ac:dyDescent="0.3">
      <c r="P4692" s="22"/>
      <c r="Q4692">
        <v>4688</v>
      </c>
      <c r="R4692" t="str">
        <f>IF($C$3="Live Paste",IF($P4692="","",$P4692&amp;""),IF($AD$3="","",INDEX('Extraction History'!$A$3:$DT$9102,$Q4692,$AD$3)&amp;""))</f>
        <v/>
      </c>
    </row>
    <row r="4693" spans="16:18" x14ac:dyDescent="0.3">
      <c r="P4693" s="22"/>
      <c r="Q4693">
        <v>4689</v>
      </c>
      <c r="R4693" t="str">
        <f>IF($C$3="Live Paste",IF($P4693="","",$P4693&amp;""),IF($AD$3="","",INDEX('Extraction History'!$A$3:$DT$9102,$Q4693,$AD$3)&amp;""))</f>
        <v/>
      </c>
    </row>
    <row r="4694" spans="16:18" x14ac:dyDescent="0.3">
      <c r="P4694" s="22"/>
      <c r="Q4694">
        <v>4690</v>
      </c>
      <c r="R4694" t="str">
        <f>IF($C$3="Live Paste",IF($P4694="","",$P4694&amp;""),IF($AD$3="","",INDEX('Extraction History'!$A$3:$DT$9102,$Q4694,$AD$3)&amp;""))</f>
        <v/>
      </c>
    </row>
    <row r="4695" spans="16:18" x14ac:dyDescent="0.3">
      <c r="P4695" s="22"/>
      <c r="Q4695">
        <v>4691</v>
      </c>
      <c r="R4695" t="str">
        <f>IF($C$3="Live Paste",IF($P4695="","",$P4695&amp;""),IF($AD$3="","",INDEX('Extraction History'!$A$3:$DT$9102,$Q4695,$AD$3)&amp;""))</f>
        <v/>
      </c>
    </row>
    <row r="4696" spans="16:18" x14ac:dyDescent="0.3">
      <c r="P4696" s="22"/>
      <c r="Q4696">
        <v>4692</v>
      </c>
      <c r="R4696" t="str">
        <f>IF($C$3="Live Paste",IF($P4696="","",$P4696&amp;""),IF($AD$3="","",INDEX('Extraction History'!$A$3:$DT$9102,$Q4696,$AD$3)&amp;""))</f>
        <v/>
      </c>
    </row>
    <row r="4697" spans="16:18" x14ac:dyDescent="0.3">
      <c r="P4697" s="22"/>
      <c r="Q4697">
        <v>4693</v>
      </c>
      <c r="R4697" t="str">
        <f>IF($C$3="Live Paste",IF($P4697="","",$P4697&amp;""),IF($AD$3="","",INDEX('Extraction History'!$A$3:$DT$9102,$Q4697,$AD$3)&amp;""))</f>
        <v/>
      </c>
    </row>
    <row r="4698" spans="16:18" x14ac:dyDescent="0.3">
      <c r="P4698" s="22"/>
      <c r="Q4698">
        <v>4694</v>
      </c>
      <c r="R4698" t="str">
        <f>IF($C$3="Live Paste",IF($P4698="","",$P4698&amp;""),IF($AD$3="","",INDEX('Extraction History'!$A$3:$DT$9102,$Q4698,$AD$3)&amp;""))</f>
        <v/>
      </c>
    </row>
    <row r="4699" spans="16:18" x14ac:dyDescent="0.3">
      <c r="P4699" s="22"/>
      <c r="Q4699">
        <v>4695</v>
      </c>
      <c r="R4699" t="str">
        <f>IF($C$3="Live Paste",IF($P4699="","",$P4699&amp;""),IF($AD$3="","",INDEX('Extraction History'!$A$3:$DT$9102,$Q4699,$AD$3)&amp;""))</f>
        <v/>
      </c>
    </row>
    <row r="4700" spans="16:18" x14ac:dyDescent="0.3">
      <c r="P4700" s="22"/>
      <c r="Q4700">
        <v>4696</v>
      </c>
      <c r="R4700" t="str">
        <f>IF($C$3="Live Paste",IF($P4700="","",$P4700&amp;""),IF($AD$3="","",INDEX('Extraction History'!$A$3:$DT$9102,$Q4700,$AD$3)&amp;""))</f>
        <v/>
      </c>
    </row>
    <row r="4701" spans="16:18" x14ac:dyDescent="0.3">
      <c r="P4701" s="22"/>
      <c r="Q4701">
        <v>4697</v>
      </c>
      <c r="R4701" t="str">
        <f>IF($C$3="Live Paste",IF($P4701="","",$P4701&amp;""),IF($AD$3="","",INDEX('Extraction History'!$A$3:$DT$9102,$Q4701,$AD$3)&amp;""))</f>
        <v/>
      </c>
    </row>
    <row r="4702" spans="16:18" x14ac:dyDescent="0.3">
      <c r="P4702" s="22"/>
      <c r="Q4702">
        <v>4698</v>
      </c>
      <c r="R4702" t="str">
        <f>IF($C$3="Live Paste",IF($P4702="","",$P4702&amp;""),IF($AD$3="","",INDEX('Extraction History'!$A$3:$DT$9102,$Q4702,$AD$3)&amp;""))</f>
        <v/>
      </c>
    </row>
    <row r="4703" spans="16:18" x14ac:dyDescent="0.3">
      <c r="P4703" s="22"/>
      <c r="Q4703">
        <v>4699</v>
      </c>
      <c r="R4703" t="str">
        <f>IF($C$3="Live Paste",IF($P4703="","",$P4703&amp;""),IF($AD$3="","",INDEX('Extraction History'!$A$3:$DT$9102,$Q4703,$AD$3)&amp;""))</f>
        <v/>
      </c>
    </row>
    <row r="4704" spans="16:18" x14ac:dyDescent="0.3">
      <c r="P4704" s="22"/>
      <c r="Q4704">
        <v>4700</v>
      </c>
      <c r="R4704" t="str">
        <f>IF($C$3="Live Paste",IF($P4704="","",$P4704&amp;""),IF($AD$3="","",INDEX('Extraction History'!$A$3:$DT$9102,$Q4704,$AD$3)&amp;""))</f>
        <v/>
      </c>
    </row>
    <row r="4705" spans="16:18" x14ac:dyDescent="0.3">
      <c r="P4705" s="22"/>
      <c r="Q4705">
        <v>4701</v>
      </c>
      <c r="R4705" t="str">
        <f>IF($C$3="Live Paste",IF($P4705="","",$P4705&amp;""),IF($AD$3="","",INDEX('Extraction History'!$A$3:$DT$9102,$Q4705,$AD$3)&amp;""))</f>
        <v/>
      </c>
    </row>
    <row r="4706" spans="16:18" x14ac:dyDescent="0.3">
      <c r="P4706" s="22"/>
      <c r="Q4706">
        <v>4702</v>
      </c>
      <c r="R4706" t="str">
        <f>IF($C$3="Live Paste",IF($P4706="","",$P4706&amp;""),IF($AD$3="","",INDEX('Extraction History'!$A$3:$DT$9102,$Q4706,$AD$3)&amp;""))</f>
        <v/>
      </c>
    </row>
    <row r="4707" spans="16:18" x14ac:dyDescent="0.3">
      <c r="P4707" s="22"/>
      <c r="Q4707">
        <v>4703</v>
      </c>
      <c r="R4707" t="str">
        <f>IF($C$3="Live Paste",IF($P4707="","",$P4707&amp;""),IF($AD$3="","",INDEX('Extraction History'!$A$3:$DT$9102,$Q4707,$AD$3)&amp;""))</f>
        <v/>
      </c>
    </row>
    <row r="4708" spans="16:18" x14ac:dyDescent="0.3">
      <c r="P4708" s="22"/>
      <c r="Q4708">
        <v>4704</v>
      </c>
      <c r="R4708" t="str">
        <f>IF($C$3="Live Paste",IF($P4708="","",$P4708&amp;""),IF($AD$3="","",INDEX('Extraction History'!$A$3:$DT$9102,$Q4708,$AD$3)&amp;""))</f>
        <v/>
      </c>
    </row>
    <row r="4709" spans="16:18" x14ac:dyDescent="0.3">
      <c r="P4709" s="22"/>
      <c r="Q4709">
        <v>4705</v>
      </c>
      <c r="R4709" t="str">
        <f>IF($C$3="Live Paste",IF($P4709="","",$P4709&amp;""),IF($AD$3="","",INDEX('Extraction History'!$A$3:$DT$9102,$Q4709,$AD$3)&amp;""))</f>
        <v/>
      </c>
    </row>
    <row r="4710" spans="16:18" x14ac:dyDescent="0.3">
      <c r="P4710" s="22"/>
      <c r="Q4710">
        <v>4706</v>
      </c>
      <c r="R4710" t="str">
        <f>IF($C$3="Live Paste",IF($P4710="","",$P4710&amp;""),IF($AD$3="","",INDEX('Extraction History'!$A$3:$DT$9102,$Q4710,$AD$3)&amp;""))</f>
        <v/>
      </c>
    </row>
    <row r="4711" spans="16:18" x14ac:dyDescent="0.3">
      <c r="P4711" s="22"/>
      <c r="Q4711">
        <v>4707</v>
      </c>
      <c r="R4711" t="str">
        <f>IF($C$3="Live Paste",IF($P4711="","",$P4711&amp;""),IF($AD$3="","",INDEX('Extraction History'!$A$3:$DT$9102,$Q4711,$AD$3)&amp;""))</f>
        <v/>
      </c>
    </row>
    <row r="4712" spans="16:18" x14ac:dyDescent="0.3">
      <c r="P4712" s="22"/>
      <c r="Q4712">
        <v>4708</v>
      </c>
      <c r="R4712" t="str">
        <f>IF($C$3="Live Paste",IF($P4712="","",$P4712&amp;""),IF($AD$3="","",INDEX('Extraction History'!$A$3:$DT$9102,$Q4712,$AD$3)&amp;""))</f>
        <v/>
      </c>
    </row>
    <row r="4713" spans="16:18" x14ac:dyDescent="0.3">
      <c r="P4713" s="22"/>
      <c r="Q4713">
        <v>4709</v>
      </c>
      <c r="R4713" t="str">
        <f>IF($C$3="Live Paste",IF($P4713="","",$P4713&amp;""),IF($AD$3="","",INDEX('Extraction History'!$A$3:$DT$9102,$Q4713,$AD$3)&amp;""))</f>
        <v/>
      </c>
    </row>
    <row r="4714" spans="16:18" x14ac:dyDescent="0.3">
      <c r="P4714" s="22"/>
      <c r="Q4714">
        <v>4710</v>
      </c>
      <c r="R4714" t="str">
        <f>IF($C$3="Live Paste",IF($P4714="","",$P4714&amp;""),IF($AD$3="","",INDEX('Extraction History'!$A$3:$DT$9102,$Q4714,$AD$3)&amp;""))</f>
        <v/>
      </c>
    </row>
    <row r="4715" spans="16:18" x14ac:dyDescent="0.3">
      <c r="P4715" s="22"/>
      <c r="Q4715">
        <v>4711</v>
      </c>
      <c r="R4715" t="str">
        <f>IF($C$3="Live Paste",IF($P4715="","",$P4715&amp;""),IF($AD$3="","",INDEX('Extraction History'!$A$3:$DT$9102,$Q4715,$AD$3)&amp;""))</f>
        <v/>
      </c>
    </row>
    <row r="4716" spans="16:18" x14ac:dyDescent="0.3">
      <c r="P4716" s="22"/>
      <c r="Q4716">
        <v>4712</v>
      </c>
      <c r="R4716" t="str">
        <f>IF($C$3="Live Paste",IF($P4716="","",$P4716&amp;""),IF($AD$3="","",INDEX('Extraction History'!$A$3:$DT$9102,$Q4716,$AD$3)&amp;""))</f>
        <v/>
      </c>
    </row>
    <row r="4717" spans="16:18" x14ac:dyDescent="0.3">
      <c r="P4717" s="22"/>
      <c r="Q4717">
        <v>4713</v>
      </c>
      <c r="R4717" t="str">
        <f>IF($C$3="Live Paste",IF($P4717="","",$P4717&amp;""),IF($AD$3="","",INDEX('Extraction History'!$A$3:$DT$9102,$Q4717,$AD$3)&amp;""))</f>
        <v/>
      </c>
    </row>
    <row r="4718" spans="16:18" x14ac:dyDescent="0.3">
      <c r="P4718" s="22"/>
      <c r="Q4718">
        <v>4714</v>
      </c>
      <c r="R4718" t="str">
        <f>IF($C$3="Live Paste",IF($P4718="","",$P4718&amp;""),IF($AD$3="","",INDEX('Extraction History'!$A$3:$DT$9102,$Q4718,$AD$3)&amp;""))</f>
        <v/>
      </c>
    </row>
    <row r="4719" spans="16:18" x14ac:dyDescent="0.3">
      <c r="P4719" s="22"/>
      <c r="Q4719">
        <v>4715</v>
      </c>
      <c r="R4719" t="str">
        <f>IF($C$3="Live Paste",IF($P4719="","",$P4719&amp;""),IF($AD$3="","",INDEX('Extraction History'!$A$3:$DT$9102,$Q4719,$AD$3)&amp;""))</f>
        <v/>
      </c>
    </row>
    <row r="4720" spans="16:18" x14ac:dyDescent="0.3">
      <c r="P4720" s="22"/>
      <c r="Q4720">
        <v>4716</v>
      </c>
      <c r="R4720" t="str">
        <f>IF($C$3="Live Paste",IF($P4720="","",$P4720&amp;""),IF($AD$3="","",INDEX('Extraction History'!$A$3:$DT$9102,$Q4720,$AD$3)&amp;""))</f>
        <v/>
      </c>
    </row>
    <row r="4721" spans="16:18" x14ac:dyDescent="0.3">
      <c r="P4721" s="22"/>
      <c r="Q4721">
        <v>4717</v>
      </c>
      <c r="R4721" t="str">
        <f>IF($C$3="Live Paste",IF($P4721="","",$P4721&amp;""),IF($AD$3="","",INDEX('Extraction History'!$A$3:$DT$9102,$Q4721,$AD$3)&amp;""))</f>
        <v/>
      </c>
    </row>
    <row r="4722" spans="16:18" x14ac:dyDescent="0.3">
      <c r="P4722" s="22"/>
      <c r="Q4722">
        <v>4718</v>
      </c>
      <c r="R4722" t="str">
        <f>IF($C$3="Live Paste",IF($P4722="","",$P4722&amp;""),IF($AD$3="","",INDEX('Extraction History'!$A$3:$DT$9102,$Q4722,$AD$3)&amp;""))</f>
        <v/>
      </c>
    </row>
    <row r="4723" spans="16:18" x14ac:dyDescent="0.3">
      <c r="P4723" s="22"/>
      <c r="Q4723">
        <v>4719</v>
      </c>
      <c r="R4723" t="str">
        <f>IF($C$3="Live Paste",IF($P4723="","",$P4723&amp;""),IF($AD$3="","",INDEX('Extraction History'!$A$3:$DT$9102,$Q4723,$AD$3)&amp;""))</f>
        <v/>
      </c>
    </row>
    <row r="4724" spans="16:18" x14ac:dyDescent="0.3">
      <c r="P4724" s="22"/>
      <c r="Q4724">
        <v>4720</v>
      </c>
      <c r="R4724" t="str">
        <f>IF($C$3="Live Paste",IF($P4724="","",$P4724&amp;""),IF($AD$3="","",INDEX('Extraction History'!$A$3:$DT$9102,$Q4724,$AD$3)&amp;""))</f>
        <v/>
      </c>
    </row>
    <row r="4725" spans="16:18" x14ac:dyDescent="0.3">
      <c r="P4725" s="22"/>
      <c r="Q4725">
        <v>4721</v>
      </c>
      <c r="R4725" t="str">
        <f>IF($C$3="Live Paste",IF($P4725="","",$P4725&amp;""),IF($AD$3="","",INDEX('Extraction History'!$A$3:$DT$9102,$Q4725,$AD$3)&amp;""))</f>
        <v/>
      </c>
    </row>
    <row r="4726" spans="16:18" x14ac:dyDescent="0.3">
      <c r="P4726" s="22"/>
      <c r="Q4726">
        <v>4722</v>
      </c>
      <c r="R4726" t="str">
        <f>IF($C$3="Live Paste",IF($P4726="","",$P4726&amp;""),IF($AD$3="","",INDEX('Extraction History'!$A$3:$DT$9102,$Q4726,$AD$3)&amp;""))</f>
        <v/>
      </c>
    </row>
    <row r="4727" spans="16:18" x14ac:dyDescent="0.3">
      <c r="P4727" s="22"/>
      <c r="Q4727">
        <v>4723</v>
      </c>
      <c r="R4727" t="str">
        <f>IF($C$3="Live Paste",IF($P4727="","",$P4727&amp;""),IF($AD$3="","",INDEX('Extraction History'!$A$3:$DT$9102,$Q4727,$AD$3)&amp;""))</f>
        <v/>
      </c>
    </row>
    <row r="4728" spans="16:18" x14ac:dyDescent="0.3">
      <c r="P4728" s="22"/>
      <c r="Q4728">
        <v>4724</v>
      </c>
      <c r="R4728" t="str">
        <f>IF($C$3="Live Paste",IF($P4728="","",$P4728&amp;""),IF($AD$3="","",INDEX('Extraction History'!$A$3:$DT$9102,$Q4728,$AD$3)&amp;""))</f>
        <v/>
      </c>
    </row>
    <row r="4729" spans="16:18" x14ac:dyDescent="0.3">
      <c r="P4729" s="22"/>
      <c r="Q4729">
        <v>4725</v>
      </c>
      <c r="R4729" t="str">
        <f>IF($C$3="Live Paste",IF($P4729="","",$P4729&amp;""),IF($AD$3="","",INDEX('Extraction History'!$A$3:$DT$9102,$Q4729,$AD$3)&amp;""))</f>
        <v/>
      </c>
    </row>
    <row r="4730" spans="16:18" x14ac:dyDescent="0.3">
      <c r="P4730" s="22"/>
      <c r="Q4730">
        <v>4726</v>
      </c>
      <c r="R4730" t="str">
        <f>IF($C$3="Live Paste",IF($P4730="","",$P4730&amp;""),IF($AD$3="","",INDEX('Extraction History'!$A$3:$DT$9102,$Q4730,$AD$3)&amp;""))</f>
        <v/>
      </c>
    </row>
    <row r="4731" spans="16:18" x14ac:dyDescent="0.3">
      <c r="P4731" s="22"/>
      <c r="Q4731">
        <v>4727</v>
      </c>
      <c r="R4731" t="str">
        <f>IF($C$3="Live Paste",IF($P4731="","",$P4731&amp;""),IF($AD$3="","",INDEX('Extraction History'!$A$3:$DT$9102,$Q4731,$AD$3)&amp;""))</f>
        <v/>
      </c>
    </row>
    <row r="4732" spans="16:18" x14ac:dyDescent="0.3">
      <c r="P4732" s="22"/>
      <c r="Q4732">
        <v>4728</v>
      </c>
      <c r="R4732" t="str">
        <f>IF($C$3="Live Paste",IF($P4732="","",$P4732&amp;""),IF($AD$3="","",INDEX('Extraction History'!$A$3:$DT$9102,$Q4732,$AD$3)&amp;""))</f>
        <v/>
      </c>
    </row>
    <row r="4733" spans="16:18" x14ac:dyDescent="0.3">
      <c r="P4733" s="22"/>
      <c r="Q4733">
        <v>4729</v>
      </c>
      <c r="R4733" t="str">
        <f>IF($C$3="Live Paste",IF($P4733="","",$P4733&amp;""),IF($AD$3="","",INDEX('Extraction History'!$A$3:$DT$9102,$Q4733,$AD$3)&amp;""))</f>
        <v/>
      </c>
    </row>
    <row r="4734" spans="16:18" x14ac:dyDescent="0.3">
      <c r="P4734" s="22"/>
      <c r="Q4734">
        <v>4730</v>
      </c>
      <c r="R4734" t="str">
        <f>IF($C$3="Live Paste",IF($P4734="","",$P4734&amp;""),IF($AD$3="","",INDEX('Extraction History'!$A$3:$DT$9102,$Q4734,$AD$3)&amp;""))</f>
        <v/>
      </c>
    </row>
    <row r="4735" spans="16:18" x14ac:dyDescent="0.3">
      <c r="P4735" s="22"/>
      <c r="Q4735">
        <v>4731</v>
      </c>
      <c r="R4735" t="str">
        <f>IF($C$3="Live Paste",IF($P4735="","",$P4735&amp;""),IF($AD$3="","",INDEX('Extraction History'!$A$3:$DT$9102,$Q4735,$AD$3)&amp;""))</f>
        <v/>
      </c>
    </row>
    <row r="4736" spans="16:18" x14ac:dyDescent="0.3">
      <c r="P4736" s="22"/>
      <c r="Q4736">
        <v>4732</v>
      </c>
      <c r="R4736" t="str">
        <f>IF($C$3="Live Paste",IF($P4736="","",$P4736&amp;""),IF($AD$3="","",INDEX('Extraction History'!$A$3:$DT$9102,$Q4736,$AD$3)&amp;""))</f>
        <v/>
      </c>
    </row>
    <row r="4737" spans="16:18" x14ac:dyDescent="0.3">
      <c r="P4737" s="22"/>
      <c r="Q4737">
        <v>4733</v>
      </c>
      <c r="R4737" t="str">
        <f>IF($C$3="Live Paste",IF($P4737="","",$P4737&amp;""),IF($AD$3="","",INDEX('Extraction History'!$A$3:$DT$9102,$Q4737,$AD$3)&amp;""))</f>
        <v/>
      </c>
    </row>
    <row r="4738" spans="16:18" x14ac:dyDescent="0.3">
      <c r="P4738" s="22"/>
      <c r="Q4738">
        <v>4734</v>
      </c>
      <c r="R4738" t="str">
        <f>IF($C$3="Live Paste",IF($P4738="","",$P4738&amp;""),IF($AD$3="","",INDEX('Extraction History'!$A$3:$DT$9102,$Q4738,$AD$3)&amp;""))</f>
        <v/>
      </c>
    </row>
    <row r="4739" spans="16:18" x14ac:dyDescent="0.3">
      <c r="P4739" s="22"/>
      <c r="Q4739">
        <v>4735</v>
      </c>
      <c r="R4739" t="str">
        <f>IF($C$3="Live Paste",IF($P4739="","",$P4739&amp;""),IF($AD$3="","",INDEX('Extraction History'!$A$3:$DT$9102,$Q4739,$AD$3)&amp;""))</f>
        <v/>
      </c>
    </row>
    <row r="4740" spans="16:18" x14ac:dyDescent="0.3">
      <c r="P4740" s="22"/>
      <c r="Q4740">
        <v>4736</v>
      </c>
      <c r="R4740" t="str">
        <f>IF($C$3="Live Paste",IF($P4740="","",$P4740&amp;""),IF($AD$3="","",INDEX('Extraction History'!$A$3:$DT$9102,$Q4740,$AD$3)&amp;""))</f>
        <v/>
      </c>
    </row>
    <row r="4741" spans="16:18" x14ac:dyDescent="0.3">
      <c r="P4741" s="22"/>
      <c r="Q4741">
        <v>4737</v>
      </c>
      <c r="R4741" t="str">
        <f>IF($C$3="Live Paste",IF($P4741="","",$P4741&amp;""),IF($AD$3="","",INDEX('Extraction History'!$A$3:$DT$9102,$Q4741,$AD$3)&amp;""))</f>
        <v/>
      </c>
    </row>
    <row r="4742" spans="16:18" x14ac:dyDescent="0.3">
      <c r="P4742" s="22"/>
      <c r="Q4742">
        <v>4738</v>
      </c>
      <c r="R4742" t="str">
        <f>IF($C$3="Live Paste",IF($P4742="","",$P4742&amp;""),IF($AD$3="","",INDEX('Extraction History'!$A$3:$DT$9102,$Q4742,$AD$3)&amp;""))</f>
        <v/>
      </c>
    </row>
    <row r="4743" spans="16:18" x14ac:dyDescent="0.3">
      <c r="P4743" s="22"/>
      <c r="Q4743">
        <v>4739</v>
      </c>
      <c r="R4743" t="str">
        <f>IF($C$3="Live Paste",IF($P4743="","",$P4743&amp;""),IF($AD$3="","",INDEX('Extraction History'!$A$3:$DT$9102,$Q4743,$AD$3)&amp;""))</f>
        <v/>
      </c>
    </row>
    <row r="4744" spans="16:18" x14ac:dyDescent="0.3">
      <c r="P4744" s="22"/>
      <c r="Q4744">
        <v>4740</v>
      </c>
      <c r="R4744" t="str">
        <f>IF($C$3="Live Paste",IF($P4744="","",$P4744&amp;""),IF($AD$3="","",INDEX('Extraction History'!$A$3:$DT$9102,$Q4744,$AD$3)&amp;""))</f>
        <v/>
      </c>
    </row>
    <row r="4745" spans="16:18" x14ac:dyDescent="0.3">
      <c r="P4745" s="22"/>
      <c r="Q4745">
        <v>4741</v>
      </c>
      <c r="R4745" t="str">
        <f>IF($C$3="Live Paste",IF($P4745="","",$P4745&amp;""),IF($AD$3="","",INDEX('Extraction History'!$A$3:$DT$9102,$Q4745,$AD$3)&amp;""))</f>
        <v/>
      </c>
    </row>
    <row r="4746" spans="16:18" x14ac:dyDescent="0.3">
      <c r="P4746" s="22"/>
      <c r="Q4746">
        <v>4742</v>
      </c>
      <c r="R4746" t="str">
        <f>IF($C$3="Live Paste",IF($P4746="","",$P4746&amp;""),IF($AD$3="","",INDEX('Extraction History'!$A$3:$DT$9102,$Q4746,$AD$3)&amp;""))</f>
        <v/>
      </c>
    </row>
    <row r="4747" spans="16:18" x14ac:dyDescent="0.3">
      <c r="P4747" s="22"/>
      <c r="Q4747">
        <v>4743</v>
      </c>
      <c r="R4747" t="str">
        <f>IF($C$3="Live Paste",IF($P4747="","",$P4747&amp;""),IF($AD$3="","",INDEX('Extraction History'!$A$3:$DT$9102,$Q4747,$AD$3)&amp;""))</f>
        <v/>
      </c>
    </row>
    <row r="4748" spans="16:18" x14ac:dyDescent="0.3">
      <c r="P4748" s="22"/>
      <c r="Q4748">
        <v>4744</v>
      </c>
      <c r="R4748" t="str">
        <f>IF($C$3="Live Paste",IF($P4748="","",$P4748&amp;""),IF($AD$3="","",INDEX('Extraction History'!$A$3:$DT$9102,$Q4748,$AD$3)&amp;""))</f>
        <v/>
      </c>
    </row>
    <row r="4749" spans="16:18" x14ac:dyDescent="0.3">
      <c r="P4749" s="22"/>
      <c r="Q4749">
        <v>4745</v>
      </c>
      <c r="R4749" t="str">
        <f>IF($C$3="Live Paste",IF($P4749="","",$P4749&amp;""),IF($AD$3="","",INDEX('Extraction History'!$A$3:$DT$9102,$Q4749,$AD$3)&amp;""))</f>
        <v/>
      </c>
    </row>
    <row r="4750" spans="16:18" x14ac:dyDescent="0.3">
      <c r="P4750" s="22"/>
      <c r="Q4750">
        <v>4746</v>
      </c>
      <c r="R4750" t="str">
        <f>IF($C$3="Live Paste",IF($P4750="","",$P4750&amp;""),IF($AD$3="","",INDEX('Extraction History'!$A$3:$DT$9102,$Q4750,$AD$3)&amp;""))</f>
        <v/>
      </c>
    </row>
    <row r="4751" spans="16:18" x14ac:dyDescent="0.3">
      <c r="P4751" s="22"/>
      <c r="Q4751">
        <v>4747</v>
      </c>
      <c r="R4751" t="str">
        <f>IF($C$3="Live Paste",IF($P4751="","",$P4751&amp;""),IF($AD$3="","",INDEX('Extraction History'!$A$3:$DT$9102,$Q4751,$AD$3)&amp;""))</f>
        <v/>
      </c>
    </row>
    <row r="4752" spans="16:18" x14ac:dyDescent="0.3">
      <c r="P4752" s="22"/>
      <c r="Q4752">
        <v>4748</v>
      </c>
      <c r="R4752" t="str">
        <f>IF($C$3="Live Paste",IF($P4752="","",$P4752&amp;""),IF($AD$3="","",INDEX('Extraction History'!$A$3:$DT$9102,$Q4752,$AD$3)&amp;""))</f>
        <v/>
      </c>
    </row>
    <row r="4753" spans="16:18" x14ac:dyDescent="0.3">
      <c r="P4753" s="22"/>
      <c r="Q4753">
        <v>4749</v>
      </c>
      <c r="R4753" t="str">
        <f>IF($C$3="Live Paste",IF($P4753="","",$P4753&amp;""),IF($AD$3="","",INDEX('Extraction History'!$A$3:$DT$9102,$Q4753,$AD$3)&amp;""))</f>
        <v/>
      </c>
    </row>
    <row r="4754" spans="16:18" x14ac:dyDescent="0.3">
      <c r="P4754" s="22"/>
      <c r="Q4754">
        <v>4750</v>
      </c>
      <c r="R4754" t="str">
        <f>IF($C$3="Live Paste",IF($P4754="","",$P4754&amp;""),IF($AD$3="","",INDEX('Extraction History'!$A$3:$DT$9102,$Q4754,$AD$3)&amp;""))</f>
        <v/>
      </c>
    </row>
    <row r="4755" spans="16:18" x14ac:dyDescent="0.3">
      <c r="P4755" s="22"/>
      <c r="Q4755">
        <v>4751</v>
      </c>
      <c r="R4755" t="str">
        <f>IF($C$3="Live Paste",IF($P4755="","",$P4755&amp;""),IF($AD$3="","",INDEX('Extraction History'!$A$3:$DT$9102,$Q4755,$AD$3)&amp;""))</f>
        <v/>
      </c>
    </row>
    <row r="4756" spans="16:18" x14ac:dyDescent="0.3">
      <c r="P4756" s="22"/>
      <c r="Q4756">
        <v>4752</v>
      </c>
      <c r="R4756" t="str">
        <f>IF($C$3="Live Paste",IF($P4756="","",$P4756&amp;""),IF($AD$3="","",INDEX('Extraction History'!$A$3:$DT$9102,$Q4756,$AD$3)&amp;""))</f>
        <v/>
      </c>
    </row>
    <row r="4757" spans="16:18" x14ac:dyDescent="0.3">
      <c r="P4757" s="22"/>
      <c r="Q4757">
        <v>4753</v>
      </c>
      <c r="R4757" t="str">
        <f>IF($C$3="Live Paste",IF($P4757="","",$P4757&amp;""),IF($AD$3="","",INDEX('Extraction History'!$A$3:$DT$9102,$Q4757,$AD$3)&amp;""))</f>
        <v/>
      </c>
    </row>
    <row r="4758" spans="16:18" x14ac:dyDescent="0.3">
      <c r="P4758" s="22"/>
      <c r="Q4758">
        <v>4754</v>
      </c>
      <c r="R4758" t="str">
        <f>IF($C$3="Live Paste",IF($P4758="","",$P4758&amp;""),IF($AD$3="","",INDEX('Extraction History'!$A$3:$DT$9102,$Q4758,$AD$3)&amp;""))</f>
        <v/>
      </c>
    </row>
    <row r="4759" spans="16:18" x14ac:dyDescent="0.3">
      <c r="P4759" s="22"/>
      <c r="Q4759">
        <v>4755</v>
      </c>
      <c r="R4759" t="str">
        <f>IF($C$3="Live Paste",IF($P4759="","",$P4759&amp;""),IF($AD$3="","",INDEX('Extraction History'!$A$3:$DT$9102,$Q4759,$AD$3)&amp;""))</f>
        <v/>
      </c>
    </row>
    <row r="4760" spans="16:18" x14ac:dyDescent="0.3">
      <c r="P4760" s="22"/>
      <c r="Q4760">
        <v>4756</v>
      </c>
      <c r="R4760" t="str">
        <f>IF($C$3="Live Paste",IF($P4760="","",$P4760&amp;""),IF($AD$3="","",INDEX('Extraction History'!$A$3:$DT$9102,$Q4760,$AD$3)&amp;""))</f>
        <v/>
      </c>
    </row>
    <row r="4761" spans="16:18" x14ac:dyDescent="0.3">
      <c r="P4761" s="22"/>
      <c r="Q4761">
        <v>4757</v>
      </c>
      <c r="R4761" t="str">
        <f>IF($C$3="Live Paste",IF($P4761="","",$P4761&amp;""),IF($AD$3="","",INDEX('Extraction History'!$A$3:$DT$9102,$Q4761,$AD$3)&amp;""))</f>
        <v/>
      </c>
    </row>
    <row r="4762" spans="16:18" x14ac:dyDescent="0.3">
      <c r="P4762" s="22"/>
      <c r="Q4762">
        <v>4758</v>
      </c>
      <c r="R4762" t="str">
        <f>IF($C$3="Live Paste",IF($P4762="","",$P4762&amp;""),IF($AD$3="","",INDEX('Extraction History'!$A$3:$DT$9102,$Q4762,$AD$3)&amp;""))</f>
        <v/>
      </c>
    </row>
    <row r="4763" spans="16:18" x14ac:dyDescent="0.3">
      <c r="P4763" s="22"/>
      <c r="Q4763">
        <v>4759</v>
      </c>
      <c r="R4763" t="str">
        <f>IF($C$3="Live Paste",IF($P4763="","",$P4763&amp;""),IF($AD$3="","",INDEX('Extraction History'!$A$3:$DT$9102,$Q4763,$AD$3)&amp;""))</f>
        <v/>
      </c>
    </row>
    <row r="4764" spans="16:18" x14ac:dyDescent="0.3">
      <c r="P4764" s="22"/>
      <c r="Q4764">
        <v>4760</v>
      </c>
      <c r="R4764" t="str">
        <f>IF($C$3="Live Paste",IF($P4764="","",$P4764&amp;""),IF($AD$3="","",INDEX('Extraction History'!$A$3:$DT$9102,$Q4764,$AD$3)&amp;""))</f>
        <v/>
      </c>
    </row>
    <row r="4765" spans="16:18" x14ac:dyDescent="0.3">
      <c r="P4765" s="22"/>
      <c r="Q4765">
        <v>4761</v>
      </c>
      <c r="R4765" t="str">
        <f>IF($C$3="Live Paste",IF($P4765="","",$P4765&amp;""),IF($AD$3="","",INDEX('Extraction History'!$A$3:$DT$9102,$Q4765,$AD$3)&amp;""))</f>
        <v/>
      </c>
    </row>
    <row r="4766" spans="16:18" x14ac:dyDescent="0.3">
      <c r="P4766" s="22"/>
      <c r="Q4766">
        <v>4762</v>
      </c>
      <c r="R4766" t="str">
        <f>IF($C$3="Live Paste",IF($P4766="","",$P4766&amp;""),IF($AD$3="","",INDEX('Extraction History'!$A$3:$DT$9102,$Q4766,$AD$3)&amp;""))</f>
        <v/>
      </c>
    </row>
    <row r="4767" spans="16:18" x14ac:dyDescent="0.3">
      <c r="P4767" s="22"/>
      <c r="Q4767">
        <v>4763</v>
      </c>
      <c r="R4767" t="str">
        <f>IF($C$3="Live Paste",IF($P4767="","",$P4767&amp;""),IF($AD$3="","",INDEX('Extraction History'!$A$3:$DT$9102,$Q4767,$AD$3)&amp;""))</f>
        <v/>
      </c>
    </row>
    <row r="4768" spans="16:18" x14ac:dyDescent="0.3">
      <c r="P4768" s="22"/>
      <c r="Q4768">
        <v>4764</v>
      </c>
      <c r="R4768" t="str">
        <f>IF($C$3="Live Paste",IF($P4768="","",$P4768&amp;""),IF($AD$3="","",INDEX('Extraction History'!$A$3:$DT$9102,$Q4768,$AD$3)&amp;""))</f>
        <v/>
      </c>
    </row>
    <row r="4769" spans="16:18" x14ac:dyDescent="0.3">
      <c r="P4769" s="22"/>
      <c r="Q4769">
        <v>4765</v>
      </c>
      <c r="R4769" t="str">
        <f>IF($C$3="Live Paste",IF($P4769="","",$P4769&amp;""),IF($AD$3="","",INDEX('Extraction History'!$A$3:$DT$9102,$Q4769,$AD$3)&amp;""))</f>
        <v/>
      </c>
    </row>
    <row r="4770" spans="16:18" x14ac:dyDescent="0.3">
      <c r="P4770" s="22"/>
      <c r="Q4770">
        <v>4766</v>
      </c>
      <c r="R4770" t="str">
        <f>IF($C$3="Live Paste",IF($P4770="","",$P4770&amp;""),IF($AD$3="","",INDEX('Extraction History'!$A$3:$DT$9102,$Q4770,$AD$3)&amp;""))</f>
        <v/>
      </c>
    </row>
    <row r="4771" spans="16:18" x14ac:dyDescent="0.3">
      <c r="P4771" s="22"/>
      <c r="Q4771">
        <v>4767</v>
      </c>
      <c r="R4771" t="str">
        <f>IF($C$3="Live Paste",IF($P4771="","",$P4771&amp;""),IF($AD$3="","",INDEX('Extraction History'!$A$3:$DT$9102,$Q4771,$AD$3)&amp;""))</f>
        <v/>
      </c>
    </row>
    <row r="4772" spans="16:18" x14ac:dyDescent="0.3">
      <c r="P4772" s="22"/>
      <c r="Q4772">
        <v>4768</v>
      </c>
      <c r="R4772" t="str">
        <f>IF($C$3="Live Paste",IF($P4772="","",$P4772&amp;""),IF($AD$3="","",INDEX('Extraction History'!$A$3:$DT$9102,$Q4772,$AD$3)&amp;""))</f>
        <v/>
      </c>
    </row>
    <row r="4773" spans="16:18" x14ac:dyDescent="0.3">
      <c r="P4773" s="22"/>
      <c r="Q4773">
        <v>4769</v>
      </c>
      <c r="R4773" t="str">
        <f>IF($C$3="Live Paste",IF($P4773="","",$P4773&amp;""),IF($AD$3="","",INDEX('Extraction History'!$A$3:$DT$9102,$Q4773,$AD$3)&amp;""))</f>
        <v/>
      </c>
    </row>
    <row r="4774" spans="16:18" x14ac:dyDescent="0.3">
      <c r="P4774" s="22"/>
      <c r="Q4774">
        <v>4770</v>
      </c>
      <c r="R4774" t="str">
        <f>IF($C$3="Live Paste",IF($P4774="","",$P4774&amp;""),IF($AD$3="","",INDEX('Extraction History'!$A$3:$DT$9102,$Q4774,$AD$3)&amp;""))</f>
        <v/>
      </c>
    </row>
    <row r="4775" spans="16:18" x14ac:dyDescent="0.3">
      <c r="P4775" s="22"/>
      <c r="Q4775">
        <v>4771</v>
      </c>
      <c r="R4775" t="str">
        <f>IF($C$3="Live Paste",IF($P4775="","",$P4775&amp;""),IF($AD$3="","",INDEX('Extraction History'!$A$3:$DT$9102,$Q4775,$AD$3)&amp;""))</f>
        <v/>
      </c>
    </row>
    <row r="4776" spans="16:18" x14ac:dyDescent="0.3">
      <c r="P4776" s="22"/>
      <c r="Q4776">
        <v>4772</v>
      </c>
      <c r="R4776" t="str">
        <f>IF($C$3="Live Paste",IF($P4776="","",$P4776&amp;""),IF($AD$3="","",INDEX('Extraction History'!$A$3:$DT$9102,$Q4776,$AD$3)&amp;""))</f>
        <v/>
      </c>
    </row>
    <row r="4777" spans="16:18" x14ac:dyDescent="0.3">
      <c r="P4777" s="22"/>
      <c r="Q4777">
        <v>4773</v>
      </c>
      <c r="R4777" t="str">
        <f>IF($C$3="Live Paste",IF($P4777="","",$P4777&amp;""),IF($AD$3="","",INDEX('Extraction History'!$A$3:$DT$9102,$Q4777,$AD$3)&amp;""))</f>
        <v/>
      </c>
    </row>
    <row r="4778" spans="16:18" x14ac:dyDescent="0.3">
      <c r="P4778" s="22"/>
      <c r="Q4778">
        <v>4774</v>
      </c>
      <c r="R4778" t="str">
        <f>IF($C$3="Live Paste",IF($P4778="","",$P4778&amp;""),IF($AD$3="","",INDEX('Extraction History'!$A$3:$DT$9102,$Q4778,$AD$3)&amp;""))</f>
        <v/>
      </c>
    </row>
    <row r="4779" spans="16:18" x14ac:dyDescent="0.3">
      <c r="P4779" s="22"/>
      <c r="Q4779">
        <v>4775</v>
      </c>
      <c r="R4779" t="str">
        <f>IF($C$3="Live Paste",IF($P4779="","",$P4779&amp;""),IF($AD$3="","",INDEX('Extraction History'!$A$3:$DT$9102,$Q4779,$AD$3)&amp;""))</f>
        <v/>
      </c>
    </row>
    <row r="4780" spans="16:18" x14ac:dyDescent="0.3">
      <c r="P4780" s="22"/>
      <c r="Q4780">
        <v>4776</v>
      </c>
      <c r="R4780" t="str">
        <f>IF($C$3="Live Paste",IF($P4780="","",$P4780&amp;""),IF($AD$3="","",INDEX('Extraction History'!$A$3:$DT$9102,$Q4780,$AD$3)&amp;""))</f>
        <v/>
      </c>
    </row>
    <row r="4781" spans="16:18" x14ac:dyDescent="0.3">
      <c r="P4781" s="22"/>
      <c r="Q4781">
        <v>4777</v>
      </c>
      <c r="R4781" t="str">
        <f>IF($C$3="Live Paste",IF($P4781="","",$P4781&amp;""),IF($AD$3="","",INDEX('Extraction History'!$A$3:$DT$9102,$Q4781,$AD$3)&amp;""))</f>
        <v/>
      </c>
    </row>
    <row r="4782" spans="16:18" x14ac:dyDescent="0.3">
      <c r="P4782" s="22"/>
      <c r="Q4782">
        <v>4778</v>
      </c>
      <c r="R4782" t="str">
        <f>IF($C$3="Live Paste",IF($P4782="","",$P4782&amp;""),IF($AD$3="","",INDEX('Extraction History'!$A$3:$DT$9102,$Q4782,$AD$3)&amp;""))</f>
        <v/>
      </c>
    </row>
    <row r="4783" spans="16:18" x14ac:dyDescent="0.3">
      <c r="P4783" s="22"/>
      <c r="Q4783">
        <v>4779</v>
      </c>
      <c r="R4783" t="str">
        <f>IF($C$3="Live Paste",IF($P4783="","",$P4783&amp;""),IF($AD$3="","",INDEX('Extraction History'!$A$3:$DT$9102,$Q4783,$AD$3)&amp;""))</f>
        <v/>
      </c>
    </row>
    <row r="4784" spans="16:18" x14ac:dyDescent="0.3">
      <c r="P4784" s="22"/>
      <c r="Q4784">
        <v>4780</v>
      </c>
      <c r="R4784" t="str">
        <f>IF($C$3="Live Paste",IF($P4784="","",$P4784&amp;""),IF($AD$3="","",INDEX('Extraction History'!$A$3:$DT$9102,$Q4784,$AD$3)&amp;""))</f>
        <v/>
      </c>
    </row>
    <row r="4785" spans="16:18" x14ac:dyDescent="0.3">
      <c r="P4785" s="22"/>
      <c r="Q4785">
        <v>4781</v>
      </c>
      <c r="R4785" t="str">
        <f>IF($C$3="Live Paste",IF($P4785="","",$P4785&amp;""),IF($AD$3="","",INDEX('Extraction History'!$A$3:$DT$9102,$Q4785,$AD$3)&amp;""))</f>
        <v/>
      </c>
    </row>
    <row r="4786" spans="16:18" x14ac:dyDescent="0.3">
      <c r="P4786" s="22"/>
      <c r="Q4786">
        <v>4782</v>
      </c>
      <c r="R4786" t="str">
        <f>IF($C$3="Live Paste",IF($P4786="","",$P4786&amp;""),IF($AD$3="","",INDEX('Extraction History'!$A$3:$DT$9102,$Q4786,$AD$3)&amp;""))</f>
        <v/>
      </c>
    </row>
    <row r="4787" spans="16:18" x14ac:dyDescent="0.3">
      <c r="P4787" s="22"/>
      <c r="Q4787">
        <v>4783</v>
      </c>
      <c r="R4787" t="str">
        <f>IF($C$3="Live Paste",IF($P4787="","",$P4787&amp;""),IF($AD$3="","",INDEX('Extraction History'!$A$3:$DT$9102,$Q4787,$AD$3)&amp;""))</f>
        <v/>
      </c>
    </row>
    <row r="4788" spans="16:18" x14ac:dyDescent="0.3">
      <c r="P4788" s="22"/>
      <c r="Q4788">
        <v>4784</v>
      </c>
      <c r="R4788" t="str">
        <f>IF($C$3="Live Paste",IF($P4788="","",$P4788&amp;""),IF($AD$3="","",INDEX('Extraction History'!$A$3:$DT$9102,$Q4788,$AD$3)&amp;""))</f>
        <v/>
      </c>
    </row>
    <row r="4789" spans="16:18" x14ac:dyDescent="0.3">
      <c r="P4789" s="22"/>
      <c r="Q4789">
        <v>4785</v>
      </c>
      <c r="R4789" t="str">
        <f>IF($C$3="Live Paste",IF($P4789="","",$P4789&amp;""),IF($AD$3="","",INDEX('Extraction History'!$A$3:$DT$9102,$Q4789,$AD$3)&amp;""))</f>
        <v/>
      </c>
    </row>
    <row r="4790" spans="16:18" x14ac:dyDescent="0.3">
      <c r="P4790" s="22"/>
      <c r="Q4790">
        <v>4786</v>
      </c>
      <c r="R4790" t="str">
        <f>IF($C$3="Live Paste",IF($P4790="","",$P4790&amp;""),IF($AD$3="","",INDEX('Extraction History'!$A$3:$DT$9102,$Q4790,$AD$3)&amp;""))</f>
        <v/>
      </c>
    </row>
    <row r="4791" spans="16:18" x14ac:dyDescent="0.3">
      <c r="P4791" s="22"/>
      <c r="Q4791">
        <v>4787</v>
      </c>
      <c r="R4791" t="str">
        <f>IF($C$3="Live Paste",IF($P4791="","",$P4791&amp;""),IF($AD$3="","",INDEX('Extraction History'!$A$3:$DT$9102,$Q4791,$AD$3)&amp;""))</f>
        <v/>
      </c>
    </row>
    <row r="4792" spans="16:18" x14ac:dyDescent="0.3">
      <c r="P4792" s="22"/>
      <c r="Q4792">
        <v>4788</v>
      </c>
      <c r="R4792" t="str">
        <f>IF($C$3="Live Paste",IF($P4792="","",$P4792&amp;""),IF($AD$3="","",INDEX('Extraction History'!$A$3:$DT$9102,$Q4792,$AD$3)&amp;""))</f>
        <v/>
      </c>
    </row>
    <row r="4793" spans="16:18" x14ac:dyDescent="0.3">
      <c r="P4793" s="22"/>
      <c r="Q4793">
        <v>4789</v>
      </c>
      <c r="R4793" t="str">
        <f>IF($C$3="Live Paste",IF($P4793="","",$P4793&amp;""),IF($AD$3="","",INDEX('Extraction History'!$A$3:$DT$9102,$Q4793,$AD$3)&amp;""))</f>
        <v/>
      </c>
    </row>
    <row r="4794" spans="16:18" x14ac:dyDescent="0.3">
      <c r="P4794" s="22"/>
      <c r="Q4794">
        <v>4790</v>
      </c>
      <c r="R4794" t="str">
        <f>IF($C$3="Live Paste",IF($P4794="","",$P4794&amp;""),IF($AD$3="","",INDEX('Extraction History'!$A$3:$DT$9102,$Q4794,$AD$3)&amp;""))</f>
        <v/>
      </c>
    </row>
    <row r="4795" spans="16:18" x14ac:dyDescent="0.3">
      <c r="P4795" s="22"/>
      <c r="Q4795">
        <v>4791</v>
      </c>
      <c r="R4795" t="str">
        <f>IF($C$3="Live Paste",IF($P4795="","",$P4795&amp;""),IF($AD$3="","",INDEX('Extraction History'!$A$3:$DT$9102,$Q4795,$AD$3)&amp;""))</f>
        <v/>
      </c>
    </row>
    <row r="4796" spans="16:18" x14ac:dyDescent="0.3">
      <c r="P4796" s="22"/>
      <c r="Q4796">
        <v>4792</v>
      </c>
      <c r="R4796" t="str">
        <f>IF($C$3="Live Paste",IF($P4796="","",$P4796&amp;""),IF($AD$3="","",INDEX('Extraction History'!$A$3:$DT$9102,$Q4796,$AD$3)&amp;""))</f>
        <v/>
      </c>
    </row>
    <row r="4797" spans="16:18" x14ac:dyDescent="0.3">
      <c r="P4797" s="22"/>
      <c r="Q4797">
        <v>4793</v>
      </c>
      <c r="R4797" t="str">
        <f>IF($C$3="Live Paste",IF($P4797="","",$P4797&amp;""),IF($AD$3="","",INDEX('Extraction History'!$A$3:$DT$9102,$Q4797,$AD$3)&amp;""))</f>
        <v/>
      </c>
    </row>
    <row r="4798" spans="16:18" x14ac:dyDescent="0.3">
      <c r="P4798" s="22"/>
      <c r="Q4798">
        <v>4794</v>
      </c>
      <c r="R4798" t="str">
        <f>IF($C$3="Live Paste",IF($P4798="","",$P4798&amp;""),IF($AD$3="","",INDEX('Extraction History'!$A$3:$DT$9102,$Q4798,$AD$3)&amp;""))</f>
        <v/>
      </c>
    </row>
    <row r="4799" spans="16:18" x14ac:dyDescent="0.3">
      <c r="P4799" s="22"/>
      <c r="Q4799">
        <v>4795</v>
      </c>
      <c r="R4799" t="str">
        <f>IF($C$3="Live Paste",IF($P4799="","",$P4799&amp;""),IF($AD$3="","",INDEX('Extraction History'!$A$3:$DT$9102,$Q4799,$AD$3)&amp;""))</f>
        <v/>
      </c>
    </row>
    <row r="4800" spans="16:18" x14ac:dyDescent="0.3">
      <c r="P4800" s="22"/>
      <c r="Q4800">
        <v>4796</v>
      </c>
      <c r="R4800" t="str">
        <f>IF($C$3="Live Paste",IF($P4800="","",$P4800&amp;""),IF($AD$3="","",INDEX('Extraction History'!$A$3:$DT$9102,$Q4800,$AD$3)&amp;""))</f>
        <v/>
      </c>
    </row>
    <row r="4801" spans="16:18" x14ac:dyDescent="0.3">
      <c r="P4801" s="22"/>
      <c r="Q4801">
        <v>4797</v>
      </c>
      <c r="R4801" t="str">
        <f>IF($C$3="Live Paste",IF($P4801="","",$P4801&amp;""),IF($AD$3="","",INDEX('Extraction History'!$A$3:$DT$9102,$Q4801,$AD$3)&amp;""))</f>
        <v/>
      </c>
    </row>
    <row r="4802" spans="16:18" x14ac:dyDescent="0.3">
      <c r="P4802" s="22"/>
      <c r="Q4802">
        <v>4798</v>
      </c>
      <c r="R4802" t="str">
        <f>IF($C$3="Live Paste",IF($P4802="","",$P4802&amp;""),IF($AD$3="","",INDEX('Extraction History'!$A$3:$DT$9102,$Q4802,$AD$3)&amp;""))</f>
        <v/>
      </c>
    </row>
    <row r="4803" spans="16:18" x14ac:dyDescent="0.3">
      <c r="P4803" s="22"/>
      <c r="Q4803">
        <v>4799</v>
      </c>
      <c r="R4803" t="str">
        <f>IF($C$3="Live Paste",IF($P4803="","",$P4803&amp;""),IF($AD$3="","",INDEX('Extraction History'!$A$3:$DT$9102,$Q4803,$AD$3)&amp;""))</f>
        <v/>
      </c>
    </row>
    <row r="4804" spans="16:18" x14ac:dyDescent="0.3">
      <c r="P4804" s="22"/>
      <c r="Q4804">
        <v>4800</v>
      </c>
      <c r="R4804" t="str">
        <f>IF($C$3="Live Paste",IF($P4804="","",$P4804&amp;""),IF($AD$3="","",INDEX('Extraction History'!$A$3:$DT$9102,$Q4804,$AD$3)&amp;""))</f>
        <v/>
      </c>
    </row>
    <row r="4805" spans="16:18" x14ac:dyDescent="0.3">
      <c r="P4805" s="22"/>
      <c r="Q4805">
        <v>4801</v>
      </c>
      <c r="R4805" t="str">
        <f>IF($C$3="Live Paste",IF($P4805="","",$P4805&amp;""),IF($AD$3="","",INDEX('Extraction History'!$A$3:$DT$9102,$Q4805,$AD$3)&amp;""))</f>
        <v/>
      </c>
    </row>
    <row r="4806" spans="16:18" x14ac:dyDescent="0.3">
      <c r="P4806" s="22"/>
      <c r="Q4806">
        <v>4802</v>
      </c>
      <c r="R4806" t="str">
        <f>IF($C$3="Live Paste",IF($P4806="","",$P4806&amp;""),IF($AD$3="","",INDEX('Extraction History'!$A$3:$DT$9102,$Q4806,$AD$3)&amp;""))</f>
        <v/>
      </c>
    </row>
    <row r="4807" spans="16:18" x14ac:dyDescent="0.3">
      <c r="P4807" s="22"/>
      <c r="Q4807">
        <v>4803</v>
      </c>
      <c r="R4807" t="str">
        <f>IF($C$3="Live Paste",IF($P4807="","",$P4807&amp;""),IF($AD$3="","",INDEX('Extraction History'!$A$3:$DT$9102,$Q4807,$AD$3)&amp;""))</f>
        <v/>
      </c>
    </row>
    <row r="4808" spans="16:18" x14ac:dyDescent="0.3">
      <c r="P4808" s="22"/>
      <c r="Q4808">
        <v>4804</v>
      </c>
      <c r="R4808" t="str">
        <f>IF($C$3="Live Paste",IF($P4808="","",$P4808&amp;""),IF($AD$3="","",INDEX('Extraction History'!$A$3:$DT$9102,$Q4808,$AD$3)&amp;""))</f>
        <v/>
      </c>
    </row>
    <row r="4809" spans="16:18" x14ac:dyDescent="0.3">
      <c r="P4809" s="22"/>
      <c r="Q4809">
        <v>4805</v>
      </c>
      <c r="R4809" t="str">
        <f>IF($C$3="Live Paste",IF($P4809="","",$P4809&amp;""),IF($AD$3="","",INDEX('Extraction History'!$A$3:$DT$9102,$Q4809,$AD$3)&amp;""))</f>
        <v/>
      </c>
    </row>
    <row r="4810" spans="16:18" x14ac:dyDescent="0.3">
      <c r="P4810" s="22"/>
      <c r="Q4810">
        <v>4806</v>
      </c>
      <c r="R4810" t="str">
        <f>IF($C$3="Live Paste",IF($P4810="","",$P4810&amp;""),IF($AD$3="","",INDEX('Extraction History'!$A$3:$DT$9102,$Q4810,$AD$3)&amp;""))</f>
        <v/>
      </c>
    </row>
    <row r="4811" spans="16:18" x14ac:dyDescent="0.3">
      <c r="P4811" s="22"/>
      <c r="Q4811">
        <v>4807</v>
      </c>
      <c r="R4811" t="str">
        <f>IF($C$3="Live Paste",IF($P4811="","",$P4811&amp;""),IF($AD$3="","",INDEX('Extraction History'!$A$3:$DT$9102,$Q4811,$AD$3)&amp;""))</f>
        <v/>
      </c>
    </row>
    <row r="4812" spans="16:18" x14ac:dyDescent="0.3">
      <c r="P4812" s="22"/>
      <c r="Q4812">
        <v>4808</v>
      </c>
      <c r="R4812" t="str">
        <f>IF($C$3="Live Paste",IF($P4812="","",$P4812&amp;""),IF($AD$3="","",INDEX('Extraction History'!$A$3:$DT$9102,$Q4812,$AD$3)&amp;""))</f>
        <v/>
      </c>
    </row>
    <row r="4813" spans="16:18" x14ac:dyDescent="0.3">
      <c r="P4813" s="22"/>
      <c r="Q4813">
        <v>4809</v>
      </c>
      <c r="R4813" t="str">
        <f>IF($C$3="Live Paste",IF($P4813="","",$P4813&amp;""),IF($AD$3="","",INDEX('Extraction History'!$A$3:$DT$9102,$Q4813,$AD$3)&amp;""))</f>
        <v/>
      </c>
    </row>
    <row r="4814" spans="16:18" x14ac:dyDescent="0.3">
      <c r="P4814" s="22"/>
      <c r="Q4814">
        <v>4810</v>
      </c>
      <c r="R4814" t="str">
        <f>IF($C$3="Live Paste",IF($P4814="","",$P4814&amp;""),IF($AD$3="","",INDEX('Extraction History'!$A$3:$DT$9102,$Q4814,$AD$3)&amp;""))</f>
        <v/>
      </c>
    </row>
    <row r="4815" spans="16:18" x14ac:dyDescent="0.3">
      <c r="P4815" s="22"/>
      <c r="Q4815">
        <v>4811</v>
      </c>
      <c r="R4815" t="str">
        <f>IF($C$3="Live Paste",IF($P4815="","",$P4815&amp;""),IF($AD$3="","",INDEX('Extraction History'!$A$3:$DT$9102,$Q4815,$AD$3)&amp;""))</f>
        <v/>
      </c>
    </row>
    <row r="4816" spans="16:18" x14ac:dyDescent="0.3">
      <c r="P4816" s="22"/>
      <c r="Q4816">
        <v>4812</v>
      </c>
      <c r="R4816" t="str">
        <f>IF($C$3="Live Paste",IF($P4816="","",$P4816&amp;""),IF($AD$3="","",INDEX('Extraction History'!$A$3:$DT$9102,$Q4816,$AD$3)&amp;""))</f>
        <v/>
      </c>
    </row>
    <row r="4817" spans="16:18" x14ac:dyDescent="0.3">
      <c r="P4817" s="22"/>
      <c r="Q4817">
        <v>4813</v>
      </c>
      <c r="R4817" t="str">
        <f>IF($C$3="Live Paste",IF($P4817="","",$P4817&amp;""),IF($AD$3="","",INDEX('Extraction History'!$A$3:$DT$9102,$Q4817,$AD$3)&amp;""))</f>
        <v/>
      </c>
    </row>
    <row r="4818" spans="16:18" x14ac:dyDescent="0.3">
      <c r="P4818" s="22"/>
      <c r="Q4818">
        <v>4814</v>
      </c>
      <c r="R4818" t="str">
        <f>IF($C$3="Live Paste",IF($P4818="","",$P4818&amp;""),IF($AD$3="","",INDEX('Extraction History'!$A$3:$DT$9102,$Q4818,$AD$3)&amp;""))</f>
        <v/>
      </c>
    </row>
    <row r="4819" spans="16:18" x14ac:dyDescent="0.3">
      <c r="P4819" s="22"/>
      <c r="Q4819">
        <v>4815</v>
      </c>
      <c r="R4819" t="str">
        <f>IF($C$3="Live Paste",IF($P4819="","",$P4819&amp;""),IF($AD$3="","",INDEX('Extraction History'!$A$3:$DT$9102,$Q4819,$AD$3)&amp;""))</f>
        <v/>
      </c>
    </row>
    <row r="4820" spans="16:18" x14ac:dyDescent="0.3">
      <c r="P4820" s="22"/>
      <c r="Q4820">
        <v>4816</v>
      </c>
      <c r="R4820" t="str">
        <f>IF($C$3="Live Paste",IF($P4820="","",$P4820&amp;""),IF($AD$3="","",INDEX('Extraction History'!$A$3:$DT$9102,$Q4820,$AD$3)&amp;""))</f>
        <v/>
      </c>
    </row>
    <row r="4821" spans="16:18" x14ac:dyDescent="0.3">
      <c r="P4821" s="22"/>
      <c r="Q4821">
        <v>4817</v>
      </c>
      <c r="R4821" t="str">
        <f>IF($C$3="Live Paste",IF($P4821="","",$P4821&amp;""),IF($AD$3="","",INDEX('Extraction History'!$A$3:$DT$9102,$Q4821,$AD$3)&amp;""))</f>
        <v/>
      </c>
    </row>
    <row r="4822" spans="16:18" x14ac:dyDescent="0.3">
      <c r="P4822" s="22"/>
      <c r="Q4822">
        <v>4818</v>
      </c>
      <c r="R4822" t="str">
        <f>IF($C$3="Live Paste",IF($P4822="","",$P4822&amp;""),IF($AD$3="","",INDEX('Extraction History'!$A$3:$DT$9102,$Q4822,$AD$3)&amp;""))</f>
        <v/>
      </c>
    </row>
    <row r="4823" spans="16:18" x14ac:dyDescent="0.3">
      <c r="P4823" s="22"/>
      <c r="Q4823">
        <v>4819</v>
      </c>
      <c r="R4823" t="str">
        <f>IF($C$3="Live Paste",IF($P4823="","",$P4823&amp;""),IF($AD$3="","",INDEX('Extraction History'!$A$3:$DT$9102,$Q4823,$AD$3)&amp;""))</f>
        <v/>
      </c>
    </row>
    <row r="4824" spans="16:18" x14ac:dyDescent="0.3">
      <c r="P4824" s="22"/>
      <c r="Q4824">
        <v>4820</v>
      </c>
      <c r="R4824" t="str">
        <f>IF($C$3="Live Paste",IF($P4824="","",$P4824&amp;""),IF($AD$3="","",INDEX('Extraction History'!$A$3:$DT$9102,$Q4824,$AD$3)&amp;""))</f>
        <v/>
      </c>
    </row>
    <row r="4825" spans="16:18" x14ac:dyDescent="0.3">
      <c r="P4825" s="22"/>
      <c r="Q4825">
        <v>4821</v>
      </c>
      <c r="R4825" t="str">
        <f>IF($C$3="Live Paste",IF($P4825="","",$P4825&amp;""),IF($AD$3="","",INDEX('Extraction History'!$A$3:$DT$9102,$Q4825,$AD$3)&amp;""))</f>
        <v/>
      </c>
    </row>
    <row r="4826" spans="16:18" x14ac:dyDescent="0.3">
      <c r="P4826" s="22"/>
      <c r="Q4826">
        <v>4822</v>
      </c>
      <c r="R4826" t="str">
        <f>IF($C$3="Live Paste",IF($P4826="","",$P4826&amp;""),IF($AD$3="","",INDEX('Extraction History'!$A$3:$DT$9102,$Q4826,$AD$3)&amp;""))</f>
        <v/>
      </c>
    </row>
    <row r="4827" spans="16:18" x14ac:dyDescent="0.3">
      <c r="P4827" s="22"/>
      <c r="Q4827">
        <v>4823</v>
      </c>
      <c r="R4827" t="str">
        <f>IF($C$3="Live Paste",IF($P4827="","",$P4827&amp;""),IF($AD$3="","",INDEX('Extraction History'!$A$3:$DT$9102,$Q4827,$AD$3)&amp;""))</f>
        <v/>
      </c>
    </row>
    <row r="4828" spans="16:18" x14ac:dyDescent="0.3">
      <c r="P4828" s="22"/>
      <c r="Q4828">
        <v>4824</v>
      </c>
      <c r="R4828" t="str">
        <f>IF($C$3="Live Paste",IF($P4828="","",$P4828&amp;""),IF($AD$3="","",INDEX('Extraction History'!$A$3:$DT$9102,$Q4828,$AD$3)&amp;""))</f>
        <v/>
      </c>
    </row>
    <row r="4829" spans="16:18" x14ac:dyDescent="0.3">
      <c r="P4829" s="22"/>
      <c r="Q4829">
        <v>4825</v>
      </c>
      <c r="R4829" t="str">
        <f>IF($C$3="Live Paste",IF($P4829="","",$P4829&amp;""),IF($AD$3="","",INDEX('Extraction History'!$A$3:$DT$9102,$Q4829,$AD$3)&amp;""))</f>
        <v/>
      </c>
    </row>
    <row r="4830" spans="16:18" x14ac:dyDescent="0.3">
      <c r="P4830" s="22"/>
      <c r="Q4830">
        <v>4826</v>
      </c>
      <c r="R4830" t="str">
        <f>IF($C$3="Live Paste",IF($P4830="","",$P4830&amp;""),IF($AD$3="","",INDEX('Extraction History'!$A$3:$DT$9102,$Q4830,$AD$3)&amp;""))</f>
        <v/>
      </c>
    </row>
    <row r="4831" spans="16:18" x14ac:dyDescent="0.3">
      <c r="P4831" s="22"/>
      <c r="Q4831">
        <v>4827</v>
      </c>
      <c r="R4831" t="str">
        <f>IF($C$3="Live Paste",IF($P4831="","",$P4831&amp;""),IF($AD$3="","",INDEX('Extraction History'!$A$3:$DT$9102,$Q4831,$AD$3)&amp;""))</f>
        <v/>
      </c>
    </row>
    <row r="4832" spans="16:18" x14ac:dyDescent="0.3">
      <c r="P4832" s="22"/>
      <c r="Q4832">
        <v>4828</v>
      </c>
      <c r="R4832" t="str">
        <f>IF($C$3="Live Paste",IF($P4832="","",$P4832&amp;""),IF($AD$3="","",INDEX('Extraction History'!$A$3:$DT$9102,$Q4832,$AD$3)&amp;""))</f>
        <v/>
      </c>
    </row>
    <row r="4833" spans="16:18" x14ac:dyDescent="0.3">
      <c r="P4833" s="22"/>
      <c r="Q4833">
        <v>4829</v>
      </c>
      <c r="R4833" t="str">
        <f>IF($C$3="Live Paste",IF($P4833="","",$P4833&amp;""),IF($AD$3="","",INDEX('Extraction History'!$A$3:$DT$9102,$Q4833,$AD$3)&amp;""))</f>
        <v/>
      </c>
    </row>
    <row r="4834" spans="16:18" x14ac:dyDescent="0.3">
      <c r="P4834" s="22"/>
      <c r="Q4834">
        <v>4830</v>
      </c>
      <c r="R4834" t="str">
        <f>IF($C$3="Live Paste",IF($P4834="","",$P4834&amp;""),IF($AD$3="","",INDEX('Extraction History'!$A$3:$DT$9102,$Q4834,$AD$3)&amp;""))</f>
        <v/>
      </c>
    </row>
    <row r="4835" spans="16:18" x14ac:dyDescent="0.3">
      <c r="P4835" s="22"/>
      <c r="Q4835">
        <v>4831</v>
      </c>
      <c r="R4835" t="str">
        <f>IF($C$3="Live Paste",IF($P4835="","",$P4835&amp;""),IF($AD$3="","",INDEX('Extraction History'!$A$3:$DT$9102,$Q4835,$AD$3)&amp;""))</f>
        <v/>
      </c>
    </row>
    <row r="4836" spans="16:18" x14ac:dyDescent="0.3">
      <c r="P4836" s="22"/>
      <c r="Q4836">
        <v>4832</v>
      </c>
      <c r="R4836" t="str">
        <f>IF($C$3="Live Paste",IF($P4836="","",$P4836&amp;""),IF($AD$3="","",INDEX('Extraction History'!$A$3:$DT$9102,$Q4836,$AD$3)&amp;""))</f>
        <v/>
      </c>
    </row>
    <row r="4837" spans="16:18" x14ac:dyDescent="0.3">
      <c r="P4837" s="22"/>
      <c r="Q4837">
        <v>4833</v>
      </c>
      <c r="R4837" t="str">
        <f>IF($C$3="Live Paste",IF($P4837="","",$P4837&amp;""),IF($AD$3="","",INDEX('Extraction History'!$A$3:$DT$9102,$Q4837,$AD$3)&amp;""))</f>
        <v/>
      </c>
    </row>
    <row r="4838" spans="16:18" x14ac:dyDescent="0.3">
      <c r="P4838" s="22"/>
      <c r="Q4838">
        <v>4834</v>
      </c>
      <c r="R4838" t="str">
        <f>IF($C$3="Live Paste",IF($P4838="","",$P4838&amp;""),IF($AD$3="","",INDEX('Extraction History'!$A$3:$DT$9102,$Q4838,$AD$3)&amp;""))</f>
        <v/>
      </c>
    </row>
    <row r="4839" spans="16:18" x14ac:dyDescent="0.3">
      <c r="P4839" s="22"/>
      <c r="Q4839">
        <v>4835</v>
      </c>
      <c r="R4839" t="str">
        <f>IF($C$3="Live Paste",IF($P4839="","",$P4839&amp;""),IF($AD$3="","",INDEX('Extraction History'!$A$3:$DT$9102,$Q4839,$AD$3)&amp;""))</f>
        <v/>
      </c>
    </row>
    <row r="4840" spans="16:18" x14ac:dyDescent="0.3">
      <c r="P4840" s="22"/>
      <c r="Q4840">
        <v>4836</v>
      </c>
      <c r="R4840" t="str">
        <f>IF($C$3="Live Paste",IF($P4840="","",$P4840&amp;""),IF($AD$3="","",INDEX('Extraction History'!$A$3:$DT$9102,$Q4840,$AD$3)&amp;""))</f>
        <v/>
      </c>
    </row>
    <row r="4841" spans="16:18" x14ac:dyDescent="0.3">
      <c r="P4841" s="22"/>
      <c r="Q4841">
        <v>4837</v>
      </c>
      <c r="R4841" t="str">
        <f>IF($C$3="Live Paste",IF($P4841="","",$P4841&amp;""),IF($AD$3="","",INDEX('Extraction History'!$A$3:$DT$9102,$Q4841,$AD$3)&amp;""))</f>
        <v/>
      </c>
    </row>
    <row r="4842" spans="16:18" x14ac:dyDescent="0.3">
      <c r="P4842" s="22"/>
      <c r="Q4842">
        <v>4838</v>
      </c>
      <c r="R4842" t="str">
        <f>IF($C$3="Live Paste",IF($P4842="","",$P4842&amp;""),IF($AD$3="","",INDEX('Extraction History'!$A$3:$DT$9102,$Q4842,$AD$3)&amp;""))</f>
        <v/>
      </c>
    </row>
    <row r="4843" spans="16:18" x14ac:dyDescent="0.3">
      <c r="P4843" s="22"/>
      <c r="Q4843">
        <v>4839</v>
      </c>
      <c r="R4843" t="str">
        <f>IF($C$3="Live Paste",IF($P4843="","",$P4843&amp;""),IF($AD$3="","",INDEX('Extraction History'!$A$3:$DT$9102,$Q4843,$AD$3)&amp;""))</f>
        <v/>
      </c>
    </row>
    <row r="4844" spans="16:18" x14ac:dyDescent="0.3">
      <c r="P4844" s="22"/>
      <c r="Q4844">
        <v>4840</v>
      </c>
      <c r="R4844" t="str">
        <f>IF($C$3="Live Paste",IF($P4844="","",$P4844&amp;""),IF($AD$3="","",INDEX('Extraction History'!$A$3:$DT$9102,$Q4844,$AD$3)&amp;""))</f>
        <v/>
      </c>
    </row>
    <row r="4845" spans="16:18" x14ac:dyDescent="0.3">
      <c r="P4845" s="22"/>
      <c r="Q4845">
        <v>4841</v>
      </c>
      <c r="R4845" t="str">
        <f>IF($C$3="Live Paste",IF($P4845="","",$P4845&amp;""),IF($AD$3="","",INDEX('Extraction History'!$A$3:$DT$9102,$Q4845,$AD$3)&amp;""))</f>
        <v/>
      </c>
    </row>
    <row r="4846" spans="16:18" x14ac:dyDescent="0.3">
      <c r="P4846" s="22"/>
      <c r="Q4846">
        <v>4842</v>
      </c>
      <c r="R4846" t="str">
        <f>IF($C$3="Live Paste",IF($P4846="","",$P4846&amp;""),IF($AD$3="","",INDEX('Extraction History'!$A$3:$DT$9102,$Q4846,$AD$3)&amp;""))</f>
        <v/>
      </c>
    </row>
    <row r="4847" spans="16:18" x14ac:dyDescent="0.3">
      <c r="P4847" s="22"/>
      <c r="Q4847">
        <v>4843</v>
      </c>
      <c r="R4847" t="str">
        <f>IF($C$3="Live Paste",IF($P4847="","",$P4847&amp;""),IF($AD$3="","",INDEX('Extraction History'!$A$3:$DT$9102,$Q4847,$AD$3)&amp;""))</f>
        <v/>
      </c>
    </row>
    <row r="4848" spans="16:18" x14ac:dyDescent="0.3">
      <c r="P4848" s="22"/>
      <c r="Q4848">
        <v>4844</v>
      </c>
      <c r="R4848" t="str">
        <f>IF($C$3="Live Paste",IF($P4848="","",$P4848&amp;""),IF($AD$3="","",INDEX('Extraction History'!$A$3:$DT$9102,$Q4848,$AD$3)&amp;""))</f>
        <v/>
      </c>
    </row>
    <row r="4849" spans="16:18" x14ac:dyDescent="0.3">
      <c r="P4849" s="22"/>
      <c r="Q4849">
        <v>4845</v>
      </c>
      <c r="R4849" t="str">
        <f>IF($C$3="Live Paste",IF($P4849="","",$P4849&amp;""),IF($AD$3="","",INDEX('Extraction History'!$A$3:$DT$9102,$Q4849,$AD$3)&amp;""))</f>
        <v/>
      </c>
    </row>
    <row r="4850" spans="16:18" x14ac:dyDescent="0.3">
      <c r="P4850" s="22"/>
      <c r="Q4850">
        <v>4846</v>
      </c>
      <c r="R4850" t="str">
        <f>IF($C$3="Live Paste",IF($P4850="","",$P4850&amp;""),IF($AD$3="","",INDEX('Extraction History'!$A$3:$DT$9102,$Q4850,$AD$3)&amp;""))</f>
        <v/>
      </c>
    </row>
    <row r="4851" spans="16:18" x14ac:dyDescent="0.3">
      <c r="P4851" s="22"/>
      <c r="Q4851">
        <v>4847</v>
      </c>
      <c r="R4851" t="str">
        <f>IF($C$3="Live Paste",IF($P4851="","",$P4851&amp;""),IF($AD$3="","",INDEX('Extraction History'!$A$3:$DT$9102,$Q4851,$AD$3)&amp;""))</f>
        <v/>
      </c>
    </row>
    <row r="4852" spans="16:18" x14ac:dyDescent="0.3">
      <c r="P4852" s="22"/>
      <c r="Q4852">
        <v>4848</v>
      </c>
      <c r="R4852" t="str">
        <f>IF($C$3="Live Paste",IF($P4852="","",$P4852&amp;""),IF($AD$3="","",INDEX('Extraction History'!$A$3:$DT$9102,$Q4852,$AD$3)&amp;""))</f>
        <v/>
      </c>
    </row>
    <row r="4853" spans="16:18" x14ac:dyDescent="0.3">
      <c r="P4853" s="22"/>
      <c r="Q4853">
        <v>4849</v>
      </c>
      <c r="R4853" t="str">
        <f>IF($C$3="Live Paste",IF($P4853="","",$P4853&amp;""),IF($AD$3="","",INDEX('Extraction History'!$A$3:$DT$9102,$Q4853,$AD$3)&amp;""))</f>
        <v/>
      </c>
    </row>
    <row r="4854" spans="16:18" x14ac:dyDescent="0.3">
      <c r="P4854" s="22"/>
      <c r="Q4854">
        <v>4850</v>
      </c>
      <c r="R4854" t="str">
        <f>IF($C$3="Live Paste",IF($P4854="","",$P4854&amp;""),IF($AD$3="","",INDEX('Extraction History'!$A$3:$DT$9102,$Q4854,$AD$3)&amp;""))</f>
        <v/>
      </c>
    </row>
    <row r="4855" spans="16:18" x14ac:dyDescent="0.3">
      <c r="P4855" s="22"/>
      <c r="Q4855">
        <v>4851</v>
      </c>
      <c r="R4855" t="str">
        <f>IF($C$3="Live Paste",IF($P4855="","",$P4855&amp;""),IF($AD$3="","",INDEX('Extraction History'!$A$3:$DT$9102,$Q4855,$AD$3)&amp;""))</f>
        <v/>
      </c>
    </row>
    <row r="4856" spans="16:18" x14ac:dyDescent="0.3">
      <c r="P4856" s="22"/>
      <c r="Q4856">
        <v>4852</v>
      </c>
      <c r="R4856" t="str">
        <f>IF($C$3="Live Paste",IF($P4856="","",$P4856&amp;""),IF($AD$3="","",INDEX('Extraction History'!$A$3:$DT$9102,$Q4856,$AD$3)&amp;""))</f>
        <v/>
      </c>
    </row>
    <row r="4857" spans="16:18" x14ac:dyDescent="0.3">
      <c r="P4857" s="22"/>
      <c r="Q4857">
        <v>4853</v>
      </c>
      <c r="R4857" t="str">
        <f>IF($C$3="Live Paste",IF($P4857="","",$P4857&amp;""),IF($AD$3="","",INDEX('Extraction History'!$A$3:$DT$9102,$Q4857,$AD$3)&amp;""))</f>
        <v/>
      </c>
    </row>
    <row r="4858" spans="16:18" x14ac:dyDescent="0.3">
      <c r="P4858" s="22"/>
      <c r="Q4858">
        <v>4854</v>
      </c>
      <c r="R4858" t="str">
        <f>IF($C$3="Live Paste",IF($P4858="","",$P4858&amp;""),IF($AD$3="","",INDEX('Extraction History'!$A$3:$DT$9102,$Q4858,$AD$3)&amp;""))</f>
        <v/>
      </c>
    </row>
    <row r="4859" spans="16:18" x14ac:dyDescent="0.3">
      <c r="P4859" s="22"/>
      <c r="Q4859">
        <v>4855</v>
      </c>
      <c r="R4859" t="str">
        <f>IF($C$3="Live Paste",IF($P4859="","",$P4859&amp;""),IF($AD$3="","",INDEX('Extraction History'!$A$3:$DT$9102,$Q4859,$AD$3)&amp;""))</f>
        <v/>
      </c>
    </row>
    <row r="4860" spans="16:18" x14ac:dyDescent="0.3">
      <c r="P4860" s="22"/>
      <c r="Q4860">
        <v>4856</v>
      </c>
      <c r="R4860" t="str">
        <f>IF($C$3="Live Paste",IF($P4860="","",$P4860&amp;""),IF($AD$3="","",INDEX('Extraction History'!$A$3:$DT$9102,$Q4860,$AD$3)&amp;""))</f>
        <v/>
      </c>
    </row>
    <row r="4861" spans="16:18" x14ac:dyDescent="0.3">
      <c r="P4861" s="22"/>
      <c r="Q4861">
        <v>4857</v>
      </c>
      <c r="R4861" t="str">
        <f>IF($C$3="Live Paste",IF($P4861="","",$P4861&amp;""),IF($AD$3="","",INDEX('Extraction History'!$A$3:$DT$9102,$Q4861,$AD$3)&amp;""))</f>
        <v/>
      </c>
    </row>
    <row r="4862" spans="16:18" x14ac:dyDescent="0.3">
      <c r="P4862" s="22"/>
      <c r="Q4862">
        <v>4858</v>
      </c>
      <c r="R4862" t="str">
        <f>IF($C$3="Live Paste",IF($P4862="","",$P4862&amp;""),IF($AD$3="","",INDEX('Extraction History'!$A$3:$DT$9102,$Q4862,$AD$3)&amp;""))</f>
        <v/>
      </c>
    </row>
    <row r="4863" spans="16:18" x14ac:dyDescent="0.3">
      <c r="P4863" s="22"/>
      <c r="Q4863">
        <v>4859</v>
      </c>
      <c r="R4863" t="str">
        <f>IF($C$3="Live Paste",IF($P4863="","",$P4863&amp;""),IF($AD$3="","",INDEX('Extraction History'!$A$3:$DT$9102,$Q4863,$AD$3)&amp;""))</f>
        <v/>
      </c>
    </row>
    <row r="4864" spans="16:18" x14ac:dyDescent="0.3">
      <c r="P4864" s="22"/>
      <c r="Q4864">
        <v>4860</v>
      </c>
      <c r="R4864" t="str">
        <f>IF($C$3="Live Paste",IF($P4864="","",$P4864&amp;""),IF($AD$3="","",INDEX('Extraction History'!$A$3:$DT$9102,$Q4864,$AD$3)&amp;""))</f>
        <v/>
      </c>
    </row>
    <row r="4865" spans="16:18" x14ac:dyDescent="0.3">
      <c r="P4865" s="22"/>
      <c r="Q4865">
        <v>4861</v>
      </c>
      <c r="R4865" t="str">
        <f>IF($C$3="Live Paste",IF($P4865="","",$P4865&amp;""),IF($AD$3="","",INDEX('Extraction History'!$A$3:$DT$9102,$Q4865,$AD$3)&amp;""))</f>
        <v/>
      </c>
    </row>
    <row r="4866" spans="16:18" x14ac:dyDescent="0.3">
      <c r="P4866" s="22"/>
      <c r="Q4866">
        <v>4862</v>
      </c>
      <c r="R4866" t="str">
        <f>IF($C$3="Live Paste",IF($P4866="","",$P4866&amp;""),IF($AD$3="","",INDEX('Extraction History'!$A$3:$DT$9102,$Q4866,$AD$3)&amp;""))</f>
        <v/>
      </c>
    </row>
    <row r="4867" spans="16:18" x14ac:dyDescent="0.3">
      <c r="P4867" s="22"/>
      <c r="Q4867">
        <v>4863</v>
      </c>
      <c r="R4867" t="str">
        <f>IF($C$3="Live Paste",IF($P4867="","",$P4867&amp;""),IF($AD$3="","",INDEX('Extraction History'!$A$3:$DT$9102,$Q4867,$AD$3)&amp;""))</f>
        <v/>
      </c>
    </row>
    <row r="4868" spans="16:18" x14ac:dyDescent="0.3">
      <c r="P4868" s="22"/>
      <c r="Q4868">
        <v>4864</v>
      </c>
      <c r="R4868" t="str">
        <f>IF($C$3="Live Paste",IF($P4868="","",$P4868&amp;""),IF($AD$3="","",INDEX('Extraction History'!$A$3:$DT$9102,$Q4868,$AD$3)&amp;""))</f>
        <v/>
      </c>
    </row>
    <row r="4869" spans="16:18" x14ac:dyDescent="0.3">
      <c r="P4869" s="22"/>
      <c r="Q4869">
        <v>4865</v>
      </c>
      <c r="R4869" t="str">
        <f>IF($C$3="Live Paste",IF($P4869="","",$P4869&amp;""),IF($AD$3="","",INDEX('Extraction History'!$A$3:$DT$9102,$Q4869,$AD$3)&amp;""))</f>
        <v/>
      </c>
    </row>
    <row r="4870" spans="16:18" x14ac:dyDescent="0.3">
      <c r="P4870" s="22"/>
      <c r="Q4870">
        <v>4866</v>
      </c>
      <c r="R4870" t="str">
        <f>IF($C$3="Live Paste",IF($P4870="","",$P4870&amp;""),IF($AD$3="","",INDEX('Extraction History'!$A$3:$DT$9102,$Q4870,$AD$3)&amp;""))</f>
        <v/>
      </c>
    </row>
    <row r="4871" spans="16:18" x14ac:dyDescent="0.3">
      <c r="P4871" s="22"/>
      <c r="Q4871">
        <v>4867</v>
      </c>
      <c r="R4871" t="str">
        <f>IF($C$3="Live Paste",IF($P4871="","",$P4871&amp;""),IF($AD$3="","",INDEX('Extraction History'!$A$3:$DT$9102,$Q4871,$AD$3)&amp;""))</f>
        <v/>
      </c>
    </row>
    <row r="4872" spans="16:18" x14ac:dyDescent="0.3">
      <c r="P4872" s="22"/>
      <c r="Q4872">
        <v>4868</v>
      </c>
      <c r="R4872" t="str">
        <f>IF($C$3="Live Paste",IF($P4872="","",$P4872&amp;""),IF($AD$3="","",INDEX('Extraction History'!$A$3:$DT$9102,$Q4872,$AD$3)&amp;""))</f>
        <v/>
      </c>
    </row>
    <row r="4873" spans="16:18" x14ac:dyDescent="0.3">
      <c r="P4873" s="22"/>
      <c r="Q4873">
        <v>4869</v>
      </c>
      <c r="R4873" t="str">
        <f>IF($C$3="Live Paste",IF($P4873="","",$P4873&amp;""),IF($AD$3="","",INDEX('Extraction History'!$A$3:$DT$9102,$Q4873,$AD$3)&amp;""))</f>
        <v/>
      </c>
    </row>
    <row r="4874" spans="16:18" x14ac:dyDescent="0.3">
      <c r="P4874" s="22"/>
      <c r="Q4874">
        <v>4870</v>
      </c>
      <c r="R4874" t="str">
        <f>IF($C$3="Live Paste",IF($P4874="","",$P4874&amp;""),IF($AD$3="","",INDEX('Extraction History'!$A$3:$DT$9102,$Q4874,$AD$3)&amp;""))</f>
        <v/>
      </c>
    </row>
    <row r="4875" spans="16:18" x14ac:dyDescent="0.3">
      <c r="P4875" s="22"/>
      <c r="Q4875">
        <v>4871</v>
      </c>
      <c r="R4875" t="str">
        <f>IF($C$3="Live Paste",IF($P4875="","",$P4875&amp;""),IF($AD$3="","",INDEX('Extraction History'!$A$3:$DT$9102,$Q4875,$AD$3)&amp;""))</f>
        <v/>
      </c>
    </row>
    <row r="4876" spans="16:18" x14ac:dyDescent="0.3">
      <c r="P4876" s="22"/>
      <c r="Q4876">
        <v>4872</v>
      </c>
      <c r="R4876" t="str">
        <f>IF($C$3="Live Paste",IF($P4876="","",$P4876&amp;""),IF($AD$3="","",INDEX('Extraction History'!$A$3:$DT$9102,$Q4876,$AD$3)&amp;""))</f>
        <v/>
      </c>
    </row>
    <row r="4877" spans="16:18" x14ac:dyDescent="0.3">
      <c r="P4877" s="22"/>
      <c r="Q4877">
        <v>4873</v>
      </c>
      <c r="R4877" t="str">
        <f>IF($C$3="Live Paste",IF($P4877="","",$P4877&amp;""),IF($AD$3="","",INDEX('Extraction History'!$A$3:$DT$9102,$Q4877,$AD$3)&amp;""))</f>
        <v/>
      </c>
    </row>
    <row r="4878" spans="16:18" x14ac:dyDescent="0.3">
      <c r="P4878" s="22"/>
      <c r="Q4878">
        <v>4874</v>
      </c>
      <c r="R4878" t="str">
        <f>IF($C$3="Live Paste",IF($P4878="","",$P4878&amp;""),IF($AD$3="","",INDEX('Extraction History'!$A$3:$DT$9102,$Q4878,$AD$3)&amp;""))</f>
        <v/>
      </c>
    </row>
    <row r="4879" spans="16:18" x14ac:dyDescent="0.3">
      <c r="P4879" s="22"/>
      <c r="Q4879">
        <v>4875</v>
      </c>
      <c r="R4879" t="str">
        <f>IF($C$3="Live Paste",IF($P4879="","",$P4879&amp;""),IF($AD$3="","",INDEX('Extraction History'!$A$3:$DT$9102,$Q4879,$AD$3)&amp;""))</f>
        <v/>
      </c>
    </row>
    <row r="4880" spans="16:18" x14ac:dyDescent="0.3">
      <c r="P4880" s="22"/>
      <c r="Q4880">
        <v>4876</v>
      </c>
      <c r="R4880" t="str">
        <f>IF($C$3="Live Paste",IF($P4880="","",$P4880&amp;""),IF($AD$3="","",INDEX('Extraction History'!$A$3:$DT$9102,$Q4880,$AD$3)&amp;""))</f>
        <v/>
      </c>
    </row>
    <row r="4881" spans="16:18" x14ac:dyDescent="0.3">
      <c r="P4881" s="22"/>
      <c r="Q4881">
        <v>4877</v>
      </c>
      <c r="R4881" t="str">
        <f>IF($C$3="Live Paste",IF($P4881="","",$P4881&amp;""),IF($AD$3="","",INDEX('Extraction History'!$A$3:$DT$9102,$Q4881,$AD$3)&amp;""))</f>
        <v/>
      </c>
    </row>
    <row r="4882" spans="16:18" x14ac:dyDescent="0.3">
      <c r="P4882" s="22"/>
      <c r="Q4882">
        <v>4878</v>
      </c>
      <c r="R4882" t="str">
        <f>IF($C$3="Live Paste",IF($P4882="","",$P4882&amp;""),IF($AD$3="","",INDEX('Extraction History'!$A$3:$DT$9102,$Q4882,$AD$3)&amp;""))</f>
        <v/>
      </c>
    </row>
    <row r="4883" spans="16:18" x14ac:dyDescent="0.3">
      <c r="P4883" s="22"/>
      <c r="Q4883">
        <v>4879</v>
      </c>
      <c r="R4883" t="str">
        <f>IF($C$3="Live Paste",IF($P4883="","",$P4883&amp;""),IF($AD$3="","",INDEX('Extraction History'!$A$3:$DT$9102,$Q4883,$AD$3)&amp;""))</f>
        <v/>
      </c>
    </row>
    <row r="4884" spans="16:18" x14ac:dyDescent="0.3">
      <c r="P4884" s="22"/>
      <c r="Q4884">
        <v>4880</v>
      </c>
      <c r="R4884" t="str">
        <f>IF($C$3="Live Paste",IF($P4884="","",$P4884&amp;""),IF($AD$3="","",INDEX('Extraction History'!$A$3:$DT$9102,$Q4884,$AD$3)&amp;""))</f>
        <v/>
      </c>
    </row>
    <row r="4885" spans="16:18" x14ac:dyDescent="0.3">
      <c r="P4885" s="22"/>
      <c r="Q4885">
        <v>4881</v>
      </c>
      <c r="R4885" t="str">
        <f>IF($C$3="Live Paste",IF($P4885="","",$P4885&amp;""),IF($AD$3="","",INDEX('Extraction History'!$A$3:$DT$9102,$Q4885,$AD$3)&amp;""))</f>
        <v/>
      </c>
    </row>
    <row r="4886" spans="16:18" x14ac:dyDescent="0.3">
      <c r="P4886" s="22"/>
      <c r="Q4886">
        <v>4882</v>
      </c>
      <c r="R4886" t="str">
        <f>IF($C$3="Live Paste",IF($P4886="","",$P4886&amp;""),IF($AD$3="","",INDEX('Extraction History'!$A$3:$DT$9102,$Q4886,$AD$3)&amp;""))</f>
        <v/>
      </c>
    </row>
    <row r="4887" spans="16:18" x14ac:dyDescent="0.3">
      <c r="P4887" s="22"/>
      <c r="Q4887">
        <v>4883</v>
      </c>
      <c r="R4887" t="str">
        <f>IF($C$3="Live Paste",IF($P4887="","",$P4887&amp;""),IF($AD$3="","",INDEX('Extraction History'!$A$3:$DT$9102,$Q4887,$AD$3)&amp;""))</f>
        <v/>
      </c>
    </row>
    <row r="4888" spans="16:18" x14ac:dyDescent="0.3">
      <c r="P4888" s="22"/>
      <c r="Q4888">
        <v>4884</v>
      </c>
      <c r="R4888" t="str">
        <f>IF($C$3="Live Paste",IF($P4888="","",$P4888&amp;""),IF($AD$3="","",INDEX('Extraction History'!$A$3:$DT$9102,$Q4888,$AD$3)&amp;""))</f>
        <v/>
      </c>
    </row>
    <row r="4889" spans="16:18" x14ac:dyDescent="0.3">
      <c r="P4889" s="22"/>
      <c r="Q4889">
        <v>4885</v>
      </c>
      <c r="R4889" t="str">
        <f>IF($C$3="Live Paste",IF($P4889="","",$P4889&amp;""),IF($AD$3="","",INDEX('Extraction History'!$A$3:$DT$9102,$Q4889,$AD$3)&amp;""))</f>
        <v/>
      </c>
    </row>
    <row r="4890" spans="16:18" x14ac:dyDescent="0.3">
      <c r="P4890" s="22"/>
      <c r="Q4890">
        <v>4886</v>
      </c>
      <c r="R4890" t="str">
        <f>IF($C$3="Live Paste",IF($P4890="","",$P4890&amp;""),IF($AD$3="","",INDEX('Extraction History'!$A$3:$DT$9102,$Q4890,$AD$3)&amp;""))</f>
        <v/>
      </c>
    </row>
    <row r="4891" spans="16:18" x14ac:dyDescent="0.3">
      <c r="P4891" s="22"/>
      <c r="Q4891">
        <v>4887</v>
      </c>
      <c r="R4891" t="str">
        <f>IF($C$3="Live Paste",IF($P4891="","",$P4891&amp;""),IF($AD$3="","",INDEX('Extraction History'!$A$3:$DT$9102,$Q4891,$AD$3)&amp;""))</f>
        <v/>
      </c>
    </row>
    <row r="4892" spans="16:18" x14ac:dyDescent="0.3">
      <c r="P4892" s="22"/>
      <c r="Q4892">
        <v>4888</v>
      </c>
      <c r="R4892" t="str">
        <f>IF($C$3="Live Paste",IF($P4892="","",$P4892&amp;""),IF($AD$3="","",INDEX('Extraction History'!$A$3:$DT$9102,$Q4892,$AD$3)&amp;""))</f>
        <v/>
      </c>
    </row>
    <row r="4893" spans="16:18" x14ac:dyDescent="0.3">
      <c r="P4893" s="22"/>
      <c r="Q4893">
        <v>4889</v>
      </c>
      <c r="R4893" t="str">
        <f>IF($C$3="Live Paste",IF($P4893="","",$P4893&amp;""),IF($AD$3="","",INDEX('Extraction History'!$A$3:$DT$9102,$Q4893,$AD$3)&amp;""))</f>
        <v/>
      </c>
    </row>
    <row r="4894" spans="16:18" x14ac:dyDescent="0.3">
      <c r="P4894" s="22"/>
      <c r="Q4894">
        <v>4890</v>
      </c>
      <c r="R4894" t="str">
        <f>IF($C$3="Live Paste",IF($P4894="","",$P4894&amp;""),IF($AD$3="","",INDEX('Extraction History'!$A$3:$DT$9102,$Q4894,$AD$3)&amp;""))</f>
        <v/>
      </c>
    </row>
    <row r="4895" spans="16:18" x14ac:dyDescent="0.3">
      <c r="P4895" s="22"/>
      <c r="Q4895">
        <v>4891</v>
      </c>
      <c r="R4895" t="str">
        <f>IF($C$3="Live Paste",IF($P4895="","",$P4895&amp;""),IF($AD$3="","",INDEX('Extraction History'!$A$3:$DT$9102,$Q4895,$AD$3)&amp;""))</f>
        <v/>
      </c>
    </row>
    <row r="4896" spans="16:18" x14ac:dyDescent="0.3">
      <c r="P4896" s="22"/>
      <c r="Q4896">
        <v>4892</v>
      </c>
      <c r="R4896" t="str">
        <f>IF($C$3="Live Paste",IF($P4896="","",$P4896&amp;""),IF($AD$3="","",INDEX('Extraction History'!$A$3:$DT$9102,$Q4896,$AD$3)&amp;""))</f>
        <v/>
      </c>
    </row>
    <row r="4897" spans="16:18" x14ac:dyDescent="0.3">
      <c r="P4897" s="22"/>
      <c r="Q4897">
        <v>4893</v>
      </c>
      <c r="R4897" t="str">
        <f>IF($C$3="Live Paste",IF($P4897="","",$P4897&amp;""),IF($AD$3="","",INDEX('Extraction History'!$A$3:$DT$9102,$Q4897,$AD$3)&amp;""))</f>
        <v/>
      </c>
    </row>
    <row r="4898" spans="16:18" x14ac:dyDescent="0.3">
      <c r="P4898" s="22"/>
      <c r="Q4898">
        <v>4894</v>
      </c>
      <c r="R4898" t="str">
        <f>IF($C$3="Live Paste",IF($P4898="","",$P4898&amp;""),IF($AD$3="","",INDEX('Extraction History'!$A$3:$DT$9102,$Q4898,$AD$3)&amp;""))</f>
        <v/>
      </c>
    </row>
    <row r="4899" spans="16:18" x14ac:dyDescent="0.3">
      <c r="P4899" s="22"/>
      <c r="Q4899">
        <v>4895</v>
      </c>
      <c r="R4899" t="str">
        <f>IF($C$3="Live Paste",IF($P4899="","",$P4899&amp;""),IF($AD$3="","",INDEX('Extraction History'!$A$3:$DT$9102,$Q4899,$AD$3)&amp;""))</f>
        <v/>
      </c>
    </row>
    <row r="4900" spans="16:18" x14ac:dyDescent="0.3">
      <c r="P4900" s="22"/>
      <c r="Q4900">
        <v>4896</v>
      </c>
      <c r="R4900" t="str">
        <f>IF($C$3="Live Paste",IF($P4900="","",$P4900&amp;""),IF($AD$3="","",INDEX('Extraction History'!$A$3:$DT$9102,$Q4900,$AD$3)&amp;""))</f>
        <v/>
      </c>
    </row>
    <row r="4901" spans="16:18" x14ac:dyDescent="0.3">
      <c r="P4901" s="22"/>
      <c r="Q4901">
        <v>4897</v>
      </c>
      <c r="R4901" t="str">
        <f>IF($C$3="Live Paste",IF($P4901="","",$P4901&amp;""),IF($AD$3="","",INDEX('Extraction History'!$A$3:$DT$9102,$Q4901,$AD$3)&amp;""))</f>
        <v/>
      </c>
    </row>
    <row r="4902" spans="16:18" x14ac:dyDescent="0.3">
      <c r="P4902" s="22"/>
      <c r="Q4902">
        <v>4898</v>
      </c>
      <c r="R4902" t="str">
        <f>IF($C$3="Live Paste",IF($P4902="","",$P4902&amp;""),IF($AD$3="","",INDEX('Extraction History'!$A$3:$DT$9102,$Q4902,$AD$3)&amp;""))</f>
        <v/>
      </c>
    </row>
    <row r="4903" spans="16:18" x14ac:dyDescent="0.3">
      <c r="P4903" s="22"/>
      <c r="Q4903">
        <v>4899</v>
      </c>
      <c r="R4903" t="str">
        <f>IF($C$3="Live Paste",IF($P4903="","",$P4903&amp;""),IF($AD$3="","",INDEX('Extraction History'!$A$3:$DT$9102,$Q4903,$AD$3)&amp;""))</f>
        <v/>
      </c>
    </row>
    <row r="4904" spans="16:18" x14ac:dyDescent="0.3">
      <c r="P4904" s="22"/>
      <c r="Q4904">
        <v>4900</v>
      </c>
      <c r="R4904" t="str">
        <f>IF($C$3="Live Paste",IF($P4904="","",$P4904&amp;""),IF($AD$3="","",INDEX('Extraction History'!$A$3:$DT$9102,$Q4904,$AD$3)&amp;""))</f>
        <v/>
      </c>
    </row>
    <row r="4905" spans="16:18" x14ac:dyDescent="0.3">
      <c r="P4905" s="22"/>
      <c r="Q4905">
        <v>4901</v>
      </c>
      <c r="R4905" t="str">
        <f>IF($C$3="Live Paste",IF($P4905="","",$P4905&amp;""),IF($AD$3="","",INDEX('Extraction History'!$A$3:$DT$9102,$Q4905,$AD$3)&amp;""))</f>
        <v/>
      </c>
    </row>
    <row r="4906" spans="16:18" x14ac:dyDescent="0.3">
      <c r="P4906" s="22"/>
      <c r="Q4906">
        <v>4902</v>
      </c>
      <c r="R4906" t="str">
        <f>IF($C$3="Live Paste",IF($P4906="","",$P4906&amp;""),IF($AD$3="","",INDEX('Extraction History'!$A$3:$DT$9102,$Q4906,$AD$3)&amp;""))</f>
        <v/>
      </c>
    </row>
    <row r="4907" spans="16:18" x14ac:dyDescent="0.3">
      <c r="P4907" s="22"/>
      <c r="Q4907">
        <v>4903</v>
      </c>
      <c r="R4907" t="str">
        <f>IF($C$3="Live Paste",IF($P4907="","",$P4907&amp;""),IF($AD$3="","",INDEX('Extraction History'!$A$3:$DT$9102,$Q4907,$AD$3)&amp;""))</f>
        <v/>
      </c>
    </row>
    <row r="4908" spans="16:18" x14ac:dyDescent="0.3">
      <c r="P4908" s="22"/>
      <c r="Q4908">
        <v>4904</v>
      </c>
      <c r="R4908" t="str">
        <f>IF($C$3="Live Paste",IF($P4908="","",$P4908&amp;""),IF($AD$3="","",INDEX('Extraction History'!$A$3:$DT$9102,$Q4908,$AD$3)&amp;""))</f>
        <v/>
      </c>
    </row>
    <row r="4909" spans="16:18" x14ac:dyDescent="0.3">
      <c r="P4909" s="22"/>
      <c r="Q4909">
        <v>4905</v>
      </c>
      <c r="R4909" t="str">
        <f>IF($C$3="Live Paste",IF($P4909="","",$P4909&amp;""),IF($AD$3="","",INDEX('Extraction History'!$A$3:$DT$9102,$Q4909,$AD$3)&amp;""))</f>
        <v/>
      </c>
    </row>
    <row r="4910" spans="16:18" x14ac:dyDescent="0.3">
      <c r="P4910" s="22"/>
      <c r="Q4910">
        <v>4906</v>
      </c>
      <c r="R4910" t="str">
        <f>IF($C$3="Live Paste",IF($P4910="","",$P4910&amp;""),IF($AD$3="","",INDEX('Extraction History'!$A$3:$DT$9102,$Q4910,$AD$3)&amp;""))</f>
        <v/>
      </c>
    </row>
    <row r="4911" spans="16:18" x14ac:dyDescent="0.3">
      <c r="P4911" s="22"/>
      <c r="Q4911">
        <v>4907</v>
      </c>
      <c r="R4911" t="str">
        <f>IF($C$3="Live Paste",IF($P4911="","",$P4911&amp;""),IF($AD$3="","",INDEX('Extraction History'!$A$3:$DT$9102,$Q4911,$AD$3)&amp;""))</f>
        <v/>
      </c>
    </row>
    <row r="4912" spans="16:18" x14ac:dyDescent="0.3">
      <c r="P4912" s="22"/>
      <c r="Q4912">
        <v>4908</v>
      </c>
      <c r="R4912" t="str">
        <f>IF($C$3="Live Paste",IF($P4912="","",$P4912&amp;""),IF($AD$3="","",INDEX('Extraction History'!$A$3:$DT$9102,$Q4912,$AD$3)&amp;""))</f>
        <v/>
      </c>
    </row>
    <row r="4913" spans="16:18" x14ac:dyDescent="0.3">
      <c r="P4913" s="22"/>
      <c r="Q4913">
        <v>4909</v>
      </c>
      <c r="R4913" t="str">
        <f>IF($C$3="Live Paste",IF($P4913="","",$P4913&amp;""),IF($AD$3="","",INDEX('Extraction History'!$A$3:$DT$9102,$Q4913,$AD$3)&amp;""))</f>
        <v/>
      </c>
    </row>
    <row r="4914" spans="16:18" x14ac:dyDescent="0.3">
      <c r="P4914" s="22"/>
      <c r="Q4914">
        <v>4910</v>
      </c>
      <c r="R4914" t="str">
        <f>IF($C$3="Live Paste",IF($P4914="","",$P4914&amp;""),IF($AD$3="","",INDEX('Extraction History'!$A$3:$DT$9102,$Q4914,$AD$3)&amp;""))</f>
        <v/>
      </c>
    </row>
    <row r="4915" spans="16:18" x14ac:dyDescent="0.3">
      <c r="P4915" s="22"/>
      <c r="Q4915">
        <v>4911</v>
      </c>
      <c r="R4915" t="str">
        <f>IF($C$3="Live Paste",IF($P4915="","",$P4915&amp;""),IF($AD$3="","",INDEX('Extraction History'!$A$3:$DT$9102,$Q4915,$AD$3)&amp;""))</f>
        <v/>
      </c>
    </row>
    <row r="4916" spans="16:18" x14ac:dyDescent="0.3">
      <c r="P4916" s="22"/>
      <c r="Q4916">
        <v>4912</v>
      </c>
      <c r="R4916" t="str">
        <f>IF($C$3="Live Paste",IF($P4916="","",$P4916&amp;""),IF($AD$3="","",INDEX('Extraction History'!$A$3:$DT$9102,$Q4916,$AD$3)&amp;""))</f>
        <v/>
      </c>
    </row>
    <row r="4917" spans="16:18" x14ac:dyDescent="0.3">
      <c r="P4917" s="22"/>
      <c r="Q4917">
        <v>4913</v>
      </c>
      <c r="R4917" t="str">
        <f>IF($C$3="Live Paste",IF($P4917="","",$P4917&amp;""),IF($AD$3="","",INDEX('Extraction History'!$A$3:$DT$9102,$Q4917,$AD$3)&amp;""))</f>
        <v/>
      </c>
    </row>
    <row r="4918" spans="16:18" x14ac:dyDescent="0.3">
      <c r="P4918" s="22"/>
      <c r="Q4918">
        <v>4914</v>
      </c>
      <c r="R4918" t="str">
        <f>IF($C$3="Live Paste",IF($P4918="","",$P4918&amp;""),IF($AD$3="","",INDEX('Extraction History'!$A$3:$DT$9102,$Q4918,$AD$3)&amp;""))</f>
        <v/>
      </c>
    </row>
    <row r="4919" spans="16:18" x14ac:dyDescent="0.3">
      <c r="P4919" s="22"/>
      <c r="Q4919">
        <v>4915</v>
      </c>
      <c r="R4919" t="str">
        <f>IF($C$3="Live Paste",IF($P4919="","",$P4919&amp;""),IF($AD$3="","",INDEX('Extraction History'!$A$3:$DT$9102,$Q4919,$AD$3)&amp;""))</f>
        <v/>
      </c>
    </row>
    <row r="4920" spans="16:18" x14ac:dyDescent="0.3">
      <c r="P4920" s="22"/>
      <c r="Q4920">
        <v>4916</v>
      </c>
      <c r="R4920" t="str">
        <f>IF($C$3="Live Paste",IF($P4920="","",$P4920&amp;""),IF($AD$3="","",INDEX('Extraction History'!$A$3:$DT$9102,$Q4920,$AD$3)&amp;""))</f>
        <v/>
      </c>
    </row>
    <row r="4921" spans="16:18" x14ac:dyDescent="0.3">
      <c r="P4921" s="22"/>
      <c r="Q4921">
        <v>4917</v>
      </c>
      <c r="R4921" t="str">
        <f>IF($C$3="Live Paste",IF($P4921="","",$P4921&amp;""),IF($AD$3="","",INDEX('Extraction History'!$A$3:$DT$9102,$Q4921,$AD$3)&amp;""))</f>
        <v/>
      </c>
    </row>
    <row r="4922" spans="16:18" x14ac:dyDescent="0.3">
      <c r="P4922" s="22"/>
      <c r="Q4922">
        <v>4918</v>
      </c>
      <c r="R4922" t="str">
        <f>IF($C$3="Live Paste",IF($P4922="","",$P4922&amp;""),IF($AD$3="","",INDEX('Extraction History'!$A$3:$DT$9102,$Q4922,$AD$3)&amp;""))</f>
        <v/>
      </c>
    </row>
    <row r="4923" spans="16:18" x14ac:dyDescent="0.3">
      <c r="P4923" s="22"/>
      <c r="Q4923">
        <v>4919</v>
      </c>
      <c r="R4923" t="str">
        <f>IF($C$3="Live Paste",IF($P4923="","",$P4923&amp;""),IF($AD$3="","",INDEX('Extraction History'!$A$3:$DT$9102,$Q4923,$AD$3)&amp;""))</f>
        <v/>
      </c>
    </row>
    <row r="4924" spans="16:18" x14ac:dyDescent="0.3">
      <c r="P4924" s="22"/>
      <c r="Q4924">
        <v>4920</v>
      </c>
      <c r="R4924" t="str">
        <f>IF($C$3="Live Paste",IF($P4924="","",$P4924&amp;""),IF($AD$3="","",INDEX('Extraction History'!$A$3:$DT$9102,$Q4924,$AD$3)&amp;""))</f>
        <v/>
      </c>
    </row>
    <row r="4925" spans="16:18" x14ac:dyDescent="0.3">
      <c r="P4925" s="22"/>
      <c r="Q4925">
        <v>4921</v>
      </c>
      <c r="R4925" t="str">
        <f>IF($C$3="Live Paste",IF($P4925="","",$P4925&amp;""),IF($AD$3="","",INDEX('Extraction History'!$A$3:$DT$9102,$Q4925,$AD$3)&amp;""))</f>
        <v/>
      </c>
    </row>
    <row r="4926" spans="16:18" x14ac:dyDescent="0.3">
      <c r="P4926" s="22"/>
      <c r="Q4926">
        <v>4922</v>
      </c>
      <c r="R4926" t="str">
        <f>IF($C$3="Live Paste",IF($P4926="","",$P4926&amp;""),IF($AD$3="","",INDEX('Extraction History'!$A$3:$DT$9102,$Q4926,$AD$3)&amp;""))</f>
        <v/>
      </c>
    </row>
    <row r="4927" spans="16:18" x14ac:dyDescent="0.3">
      <c r="P4927" s="22"/>
      <c r="Q4927">
        <v>4923</v>
      </c>
      <c r="R4927" t="str">
        <f>IF($C$3="Live Paste",IF($P4927="","",$P4927&amp;""),IF($AD$3="","",INDEX('Extraction History'!$A$3:$DT$9102,$Q4927,$AD$3)&amp;""))</f>
        <v/>
      </c>
    </row>
    <row r="4928" spans="16:18" x14ac:dyDescent="0.3">
      <c r="P4928" s="22"/>
      <c r="Q4928">
        <v>4924</v>
      </c>
      <c r="R4928" t="str">
        <f>IF($C$3="Live Paste",IF($P4928="","",$P4928&amp;""),IF($AD$3="","",INDEX('Extraction History'!$A$3:$DT$9102,$Q4928,$AD$3)&amp;""))</f>
        <v/>
      </c>
    </row>
    <row r="4929" spans="16:18" x14ac:dyDescent="0.3">
      <c r="P4929" s="22"/>
      <c r="Q4929">
        <v>4925</v>
      </c>
      <c r="R4929" t="str">
        <f>IF($C$3="Live Paste",IF($P4929="","",$P4929&amp;""),IF($AD$3="","",INDEX('Extraction History'!$A$3:$DT$9102,$Q4929,$AD$3)&amp;""))</f>
        <v/>
      </c>
    </row>
    <row r="4930" spans="16:18" x14ac:dyDescent="0.3">
      <c r="P4930" s="22"/>
      <c r="Q4930">
        <v>4926</v>
      </c>
      <c r="R4930" t="str">
        <f>IF($C$3="Live Paste",IF($P4930="","",$P4930&amp;""),IF($AD$3="","",INDEX('Extraction History'!$A$3:$DT$9102,$Q4930,$AD$3)&amp;""))</f>
        <v/>
      </c>
    </row>
    <row r="4931" spans="16:18" x14ac:dyDescent="0.3">
      <c r="P4931" s="22"/>
      <c r="Q4931">
        <v>4927</v>
      </c>
      <c r="R4931" t="str">
        <f>IF($C$3="Live Paste",IF($P4931="","",$P4931&amp;""),IF($AD$3="","",INDEX('Extraction History'!$A$3:$DT$9102,$Q4931,$AD$3)&amp;""))</f>
        <v/>
      </c>
    </row>
    <row r="4932" spans="16:18" x14ac:dyDescent="0.3">
      <c r="P4932" s="22"/>
      <c r="Q4932">
        <v>4928</v>
      </c>
      <c r="R4932" t="str">
        <f>IF($C$3="Live Paste",IF($P4932="","",$P4932&amp;""),IF($AD$3="","",INDEX('Extraction History'!$A$3:$DT$9102,$Q4932,$AD$3)&amp;""))</f>
        <v/>
      </c>
    </row>
    <row r="4933" spans="16:18" x14ac:dyDescent="0.3">
      <c r="P4933" s="22"/>
      <c r="Q4933">
        <v>4929</v>
      </c>
      <c r="R4933" t="str">
        <f>IF($C$3="Live Paste",IF($P4933="","",$P4933&amp;""),IF($AD$3="","",INDEX('Extraction History'!$A$3:$DT$9102,$Q4933,$AD$3)&amp;""))</f>
        <v/>
      </c>
    </row>
    <row r="4934" spans="16:18" x14ac:dyDescent="0.3">
      <c r="P4934" s="22"/>
      <c r="Q4934">
        <v>4930</v>
      </c>
      <c r="R4934" t="str">
        <f>IF($C$3="Live Paste",IF($P4934="","",$P4934&amp;""),IF($AD$3="","",INDEX('Extraction History'!$A$3:$DT$9102,$Q4934,$AD$3)&amp;""))</f>
        <v/>
      </c>
    </row>
    <row r="4935" spans="16:18" x14ac:dyDescent="0.3">
      <c r="P4935" s="22"/>
      <c r="Q4935">
        <v>4931</v>
      </c>
      <c r="R4935" t="str">
        <f>IF($C$3="Live Paste",IF($P4935="","",$P4935&amp;""),IF($AD$3="","",INDEX('Extraction History'!$A$3:$DT$9102,$Q4935,$AD$3)&amp;""))</f>
        <v/>
      </c>
    </row>
    <row r="4936" spans="16:18" x14ac:dyDescent="0.3">
      <c r="P4936" s="22"/>
      <c r="Q4936">
        <v>4932</v>
      </c>
      <c r="R4936" t="str">
        <f>IF($C$3="Live Paste",IF($P4936="","",$P4936&amp;""),IF($AD$3="","",INDEX('Extraction History'!$A$3:$DT$9102,$Q4936,$AD$3)&amp;""))</f>
        <v/>
      </c>
    </row>
    <row r="4937" spans="16:18" x14ac:dyDescent="0.3">
      <c r="P4937" s="22"/>
      <c r="Q4937">
        <v>4933</v>
      </c>
      <c r="R4937" t="str">
        <f>IF($C$3="Live Paste",IF($P4937="","",$P4937&amp;""),IF($AD$3="","",INDEX('Extraction History'!$A$3:$DT$9102,$Q4937,$AD$3)&amp;""))</f>
        <v/>
      </c>
    </row>
    <row r="4938" spans="16:18" x14ac:dyDescent="0.3">
      <c r="P4938" s="22"/>
      <c r="Q4938">
        <v>4934</v>
      </c>
      <c r="R4938" t="str">
        <f>IF($C$3="Live Paste",IF($P4938="","",$P4938&amp;""),IF($AD$3="","",INDEX('Extraction History'!$A$3:$DT$9102,$Q4938,$AD$3)&amp;""))</f>
        <v/>
      </c>
    </row>
    <row r="4939" spans="16:18" x14ac:dyDescent="0.3">
      <c r="P4939" s="22"/>
      <c r="Q4939">
        <v>4935</v>
      </c>
      <c r="R4939" t="str">
        <f>IF($C$3="Live Paste",IF($P4939="","",$P4939&amp;""),IF($AD$3="","",INDEX('Extraction History'!$A$3:$DT$9102,$Q4939,$AD$3)&amp;""))</f>
        <v/>
      </c>
    </row>
    <row r="4940" spans="16:18" x14ac:dyDescent="0.3">
      <c r="P4940" s="22"/>
      <c r="Q4940">
        <v>4936</v>
      </c>
      <c r="R4940" t="str">
        <f>IF($C$3="Live Paste",IF($P4940="","",$P4940&amp;""),IF($AD$3="","",INDEX('Extraction History'!$A$3:$DT$9102,$Q4940,$AD$3)&amp;""))</f>
        <v/>
      </c>
    </row>
    <row r="4941" spans="16:18" x14ac:dyDescent="0.3">
      <c r="P4941" s="22"/>
      <c r="Q4941">
        <v>4937</v>
      </c>
      <c r="R4941" t="str">
        <f>IF($C$3="Live Paste",IF($P4941="","",$P4941&amp;""),IF($AD$3="","",INDEX('Extraction History'!$A$3:$DT$9102,$Q4941,$AD$3)&amp;""))</f>
        <v/>
      </c>
    </row>
    <row r="4942" spans="16:18" x14ac:dyDescent="0.3">
      <c r="P4942" s="22"/>
      <c r="Q4942">
        <v>4938</v>
      </c>
      <c r="R4942" t="str">
        <f>IF($C$3="Live Paste",IF($P4942="","",$P4942&amp;""),IF($AD$3="","",INDEX('Extraction History'!$A$3:$DT$9102,$Q4942,$AD$3)&amp;""))</f>
        <v/>
      </c>
    </row>
    <row r="4943" spans="16:18" x14ac:dyDescent="0.3">
      <c r="P4943" s="22"/>
      <c r="Q4943">
        <v>4939</v>
      </c>
      <c r="R4943" t="str">
        <f>IF($C$3="Live Paste",IF($P4943="","",$P4943&amp;""),IF($AD$3="","",INDEX('Extraction History'!$A$3:$DT$9102,$Q4943,$AD$3)&amp;""))</f>
        <v/>
      </c>
    </row>
    <row r="4944" spans="16:18" x14ac:dyDescent="0.3">
      <c r="P4944" s="22"/>
      <c r="Q4944">
        <v>4940</v>
      </c>
      <c r="R4944" t="str">
        <f>IF($C$3="Live Paste",IF($P4944="","",$P4944&amp;""),IF($AD$3="","",INDEX('Extraction History'!$A$3:$DT$9102,$Q4944,$AD$3)&amp;""))</f>
        <v/>
      </c>
    </row>
    <row r="4945" spans="16:18" x14ac:dyDescent="0.3">
      <c r="P4945" s="22"/>
      <c r="Q4945">
        <v>4941</v>
      </c>
      <c r="R4945" t="str">
        <f>IF($C$3="Live Paste",IF($P4945="","",$P4945&amp;""),IF($AD$3="","",INDEX('Extraction History'!$A$3:$DT$9102,$Q4945,$AD$3)&amp;""))</f>
        <v/>
      </c>
    </row>
    <row r="4946" spans="16:18" x14ac:dyDescent="0.3">
      <c r="P4946" s="22"/>
      <c r="Q4946">
        <v>4942</v>
      </c>
      <c r="R4946" t="str">
        <f>IF($C$3="Live Paste",IF($P4946="","",$P4946&amp;""),IF($AD$3="","",INDEX('Extraction History'!$A$3:$DT$9102,$Q4946,$AD$3)&amp;""))</f>
        <v/>
      </c>
    </row>
    <row r="4947" spans="16:18" x14ac:dyDescent="0.3">
      <c r="P4947" s="22"/>
      <c r="Q4947">
        <v>4943</v>
      </c>
      <c r="R4947" t="str">
        <f>IF($C$3="Live Paste",IF($P4947="","",$P4947&amp;""),IF($AD$3="","",INDEX('Extraction History'!$A$3:$DT$9102,$Q4947,$AD$3)&amp;""))</f>
        <v/>
      </c>
    </row>
    <row r="4948" spans="16:18" x14ac:dyDescent="0.3">
      <c r="P4948" s="22"/>
      <c r="Q4948">
        <v>4944</v>
      </c>
      <c r="R4948" t="str">
        <f>IF($C$3="Live Paste",IF($P4948="","",$P4948&amp;""),IF($AD$3="","",INDEX('Extraction History'!$A$3:$DT$9102,$Q4948,$AD$3)&amp;""))</f>
        <v/>
      </c>
    </row>
    <row r="4949" spans="16:18" x14ac:dyDescent="0.3">
      <c r="P4949" s="22"/>
      <c r="Q4949">
        <v>4945</v>
      </c>
      <c r="R4949" t="str">
        <f>IF($C$3="Live Paste",IF($P4949="","",$P4949&amp;""),IF($AD$3="","",INDEX('Extraction History'!$A$3:$DT$9102,$Q4949,$AD$3)&amp;""))</f>
        <v/>
      </c>
    </row>
    <row r="4950" spans="16:18" x14ac:dyDescent="0.3">
      <c r="P4950" s="22"/>
      <c r="Q4950">
        <v>4946</v>
      </c>
      <c r="R4950" t="str">
        <f>IF($C$3="Live Paste",IF($P4950="","",$P4950&amp;""),IF($AD$3="","",INDEX('Extraction History'!$A$3:$DT$9102,$Q4950,$AD$3)&amp;""))</f>
        <v/>
      </c>
    </row>
    <row r="4951" spans="16:18" x14ac:dyDescent="0.3">
      <c r="P4951" s="22"/>
      <c r="Q4951">
        <v>4947</v>
      </c>
      <c r="R4951" t="str">
        <f>IF($C$3="Live Paste",IF($P4951="","",$P4951&amp;""),IF($AD$3="","",INDEX('Extraction History'!$A$3:$DT$9102,$Q4951,$AD$3)&amp;""))</f>
        <v/>
      </c>
    </row>
    <row r="4952" spans="16:18" x14ac:dyDescent="0.3">
      <c r="P4952" s="22"/>
      <c r="Q4952">
        <v>4948</v>
      </c>
      <c r="R4952" t="str">
        <f>IF($C$3="Live Paste",IF($P4952="","",$P4952&amp;""),IF($AD$3="","",INDEX('Extraction History'!$A$3:$DT$9102,$Q4952,$AD$3)&amp;""))</f>
        <v/>
      </c>
    </row>
    <row r="4953" spans="16:18" x14ac:dyDescent="0.3">
      <c r="P4953" s="22"/>
      <c r="Q4953">
        <v>4949</v>
      </c>
      <c r="R4953" t="str">
        <f>IF($C$3="Live Paste",IF($P4953="","",$P4953&amp;""),IF($AD$3="","",INDEX('Extraction History'!$A$3:$DT$9102,$Q4953,$AD$3)&amp;""))</f>
        <v/>
      </c>
    </row>
    <row r="4954" spans="16:18" x14ac:dyDescent="0.3">
      <c r="P4954" s="22"/>
      <c r="Q4954">
        <v>4950</v>
      </c>
      <c r="R4954" t="str">
        <f>IF($C$3="Live Paste",IF($P4954="","",$P4954&amp;""),IF($AD$3="","",INDEX('Extraction History'!$A$3:$DT$9102,$Q4954,$AD$3)&amp;""))</f>
        <v/>
      </c>
    </row>
    <row r="4955" spans="16:18" x14ac:dyDescent="0.3">
      <c r="P4955" s="22"/>
      <c r="Q4955">
        <v>4951</v>
      </c>
      <c r="R4955" t="str">
        <f>IF($C$3="Live Paste",IF($P4955="","",$P4955&amp;""),IF($AD$3="","",INDEX('Extraction History'!$A$3:$DT$9102,$Q4955,$AD$3)&amp;""))</f>
        <v/>
      </c>
    </row>
    <row r="4956" spans="16:18" x14ac:dyDescent="0.3">
      <c r="P4956" s="22"/>
      <c r="Q4956">
        <v>4952</v>
      </c>
      <c r="R4956" t="str">
        <f>IF($C$3="Live Paste",IF($P4956="","",$P4956&amp;""),IF($AD$3="","",INDEX('Extraction History'!$A$3:$DT$9102,$Q4956,$AD$3)&amp;""))</f>
        <v/>
      </c>
    </row>
    <row r="4957" spans="16:18" x14ac:dyDescent="0.3">
      <c r="P4957" s="22"/>
      <c r="Q4957">
        <v>4953</v>
      </c>
      <c r="R4957" t="str">
        <f>IF($C$3="Live Paste",IF($P4957="","",$P4957&amp;""),IF($AD$3="","",INDEX('Extraction History'!$A$3:$DT$9102,$Q4957,$AD$3)&amp;""))</f>
        <v/>
      </c>
    </row>
    <row r="4958" spans="16:18" x14ac:dyDescent="0.3">
      <c r="P4958" s="22"/>
      <c r="Q4958">
        <v>4954</v>
      </c>
      <c r="R4958" t="str">
        <f>IF($C$3="Live Paste",IF($P4958="","",$P4958&amp;""),IF($AD$3="","",INDEX('Extraction History'!$A$3:$DT$9102,$Q4958,$AD$3)&amp;""))</f>
        <v/>
      </c>
    </row>
    <row r="4959" spans="16:18" x14ac:dyDescent="0.3">
      <c r="P4959" s="22"/>
      <c r="Q4959">
        <v>4955</v>
      </c>
      <c r="R4959" t="str">
        <f>IF($C$3="Live Paste",IF($P4959="","",$P4959&amp;""),IF($AD$3="","",INDEX('Extraction History'!$A$3:$DT$9102,$Q4959,$AD$3)&amp;""))</f>
        <v/>
      </c>
    </row>
    <row r="4960" spans="16:18" x14ac:dyDescent="0.3">
      <c r="P4960" s="22"/>
      <c r="Q4960">
        <v>4956</v>
      </c>
      <c r="R4960" t="str">
        <f>IF($C$3="Live Paste",IF($P4960="","",$P4960&amp;""),IF($AD$3="","",INDEX('Extraction History'!$A$3:$DT$9102,$Q4960,$AD$3)&amp;""))</f>
        <v/>
      </c>
    </row>
    <row r="4961" spans="16:18" x14ac:dyDescent="0.3">
      <c r="P4961" s="22"/>
      <c r="Q4961">
        <v>4957</v>
      </c>
      <c r="R4961" t="str">
        <f>IF($C$3="Live Paste",IF($P4961="","",$P4961&amp;""),IF($AD$3="","",INDEX('Extraction History'!$A$3:$DT$9102,$Q4961,$AD$3)&amp;""))</f>
        <v/>
      </c>
    </row>
    <row r="4962" spans="16:18" x14ac:dyDescent="0.3">
      <c r="P4962" s="22"/>
      <c r="Q4962">
        <v>4958</v>
      </c>
      <c r="R4962" t="str">
        <f>IF($C$3="Live Paste",IF($P4962="","",$P4962&amp;""),IF($AD$3="","",INDEX('Extraction History'!$A$3:$DT$9102,$Q4962,$AD$3)&amp;""))</f>
        <v/>
      </c>
    </row>
    <row r="4963" spans="16:18" x14ac:dyDescent="0.3">
      <c r="P4963" s="22"/>
      <c r="Q4963">
        <v>4959</v>
      </c>
      <c r="R4963" t="str">
        <f>IF($C$3="Live Paste",IF($P4963="","",$P4963&amp;""),IF($AD$3="","",INDEX('Extraction History'!$A$3:$DT$9102,$Q4963,$AD$3)&amp;""))</f>
        <v/>
      </c>
    </row>
    <row r="4964" spans="16:18" x14ac:dyDescent="0.3">
      <c r="P4964" s="22"/>
      <c r="Q4964">
        <v>4960</v>
      </c>
      <c r="R4964" t="str">
        <f>IF($C$3="Live Paste",IF($P4964="","",$P4964&amp;""),IF($AD$3="","",INDEX('Extraction History'!$A$3:$DT$9102,$Q4964,$AD$3)&amp;""))</f>
        <v/>
      </c>
    </row>
    <row r="4965" spans="16:18" x14ac:dyDescent="0.3">
      <c r="P4965" s="22"/>
      <c r="Q4965">
        <v>4961</v>
      </c>
      <c r="R4965" t="str">
        <f>IF($C$3="Live Paste",IF($P4965="","",$P4965&amp;""),IF($AD$3="","",INDEX('Extraction History'!$A$3:$DT$9102,$Q4965,$AD$3)&amp;""))</f>
        <v/>
      </c>
    </row>
    <row r="4966" spans="16:18" x14ac:dyDescent="0.3">
      <c r="P4966" s="22"/>
      <c r="Q4966">
        <v>4962</v>
      </c>
      <c r="R4966" t="str">
        <f>IF($C$3="Live Paste",IF($P4966="","",$P4966&amp;""),IF($AD$3="","",INDEX('Extraction History'!$A$3:$DT$9102,$Q4966,$AD$3)&amp;""))</f>
        <v/>
      </c>
    </row>
    <row r="4967" spans="16:18" x14ac:dyDescent="0.3">
      <c r="P4967" s="22"/>
      <c r="Q4967">
        <v>4963</v>
      </c>
      <c r="R4967" t="str">
        <f>IF($C$3="Live Paste",IF($P4967="","",$P4967&amp;""),IF($AD$3="","",INDEX('Extraction History'!$A$3:$DT$9102,$Q4967,$AD$3)&amp;""))</f>
        <v/>
      </c>
    </row>
    <row r="4968" spans="16:18" x14ac:dyDescent="0.3">
      <c r="P4968" s="22"/>
      <c r="Q4968">
        <v>4964</v>
      </c>
      <c r="R4968" t="str">
        <f>IF($C$3="Live Paste",IF($P4968="","",$P4968&amp;""),IF($AD$3="","",INDEX('Extraction History'!$A$3:$DT$9102,$Q4968,$AD$3)&amp;""))</f>
        <v/>
      </c>
    </row>
    <row r="4969" spans="16:18" x14ac:dyDescent="0.3">
      <c r="P4969" s="22"/>
      <c r="Q4969">
        <v>4965</v>
      </c>
      <c r="R4969" t="str">
        <f>IF($C$3="Live Paste",IF($P4969="","",$P4969&amp;""),IF($AD$3="","",INDEX('Extraction History'!$A$3:$DT$9102,$Q4969,$AD$3)&amp;""))</f>
        <v/>
      </c>
    </row>
    <row r="4970" spans="16:18" x14ac:dyDescent="0.3">
      <c r="P4970" s="22"/>
      <c r="Q4970">
        <v>4966</v>
      </c>
      <c r="R4970" t="str">
        <f>IF($C$3="Live Paste",IF($P4970="","",$P4970&amp;""),IF($AD$3="","",INDEX('Extraction History'!$A$3:$DT$9102,$Q4970,$AD$3)&amp;""))</f>
        <v/>
      </c>
    </row>
    <row r="4971" spans="16:18" x14ac:dyDescent="0.3">
      <c r="P4971" s="22"/>
      <c r="Q4971">
        <v>4967</v>
      </c>
      <c r="R4971" t="str">
        <f>IF($C$3="Live Paste",IF($P4971="","",$P4971&amp;""),IF($AD$3="","",INDEX('Extraction History'!$A$3:$DT$9102,$Q4971,$AD$3)&amp;""))</f>
        <v/>
      </c>
    </row>
    <row r="4972" spans="16:18" x14ac:dyDescent="0.3">
      <c r="P4972" s="22"/>
      <c r="Q4972">
        <v>4968</v>
      </c>
      <c r="R4972" t="str">
        <f>IF($C$3="Live Paste",IF($P4972="","",$P4972&amp;""),IF($AD$3="","",INDEX('Extraction History'!$A$3:$DT$9102,$Q4972,$AD$3)&amp;""))</f>
        <v/>
      </c>
    </row>
    <row r="4973" spans="16:18" x14ac:dyDescent="0.3">
      <c r="P4973" s="22"/>
      <c r="Q4973">
        <v>4969</v>
      </c>
      <c r="R4973" t="str">
        <f>IF($C$3="Live Paste",IF($P4973="","",$P4973&amp;""),IF($AD$3="","",INDEX('Extraction History'!$A$3:$DT$9102,$Q4973,$AD$3)&amp;""))</f>
        <v/>
      </c>
    </row>
    <row r="4974" spans="16:18" x14ac:dyDescent="0.3">
      <c r="P4974" s="22"/>
      <c r="Q4974">
        <v>4970</v>
      </c>
      <c r="R4974" t="str">
        <f>IF($C$3="Live Paste",IF($P4974="","",$P4974&amp;""),IF($AD$3="","",INDEX('Extraction History'!$A$3:$DT$9102,$Q4974,$AD$3)&amp;""))</f>
        <v/>
      </c>
    </row>
    <row r="4975" spans="16:18" x14ac:dyDescent="0.3">
      <c r="P4975" s="22"/>
      <c r="Q4975">
        <v>4971</v>
      </c>
      <c r="R4975" t="str">
        <f>IF($C$3="Live Paste",IF($P4975="","",$P4975&amp;""),IF($AD$3="","",INDEX('Extraction History'!$A$3:$DT$9102,$Q4975,$AD$3)&amp;""))</f>
        <v/>
      </c>
    </row>
    <row r="4976" spans="16:18" x14ac:dyDescent="0.3">
      <c r="P4976" s="22"/>
      <c r="Q4976">
        <v>4972</v>
      </c>
      <c r="R4976" t="str">
        <f>IF($C$3="Live Paste",IF($P4976="","",$P4976&amp;""),IF($AD$3="","",INDEX('Extraction History'!$A$3:$DT$9102,$Q4976,$AD$3)&amp;""))</f>
        <v/>
      </c>
    </row>
    <row r="4977" spans="16:18" x14ac:dyDescent="0.3">
      <c r="P4977" s="22"/>
      <c r="Q4977">
        <v>4973</v>
      </c>
      <c r="R4977" t="str">
        <f>IF($C$3="Live Paste",IF($P4977="","",$P4977&amp;""),IF($AD$3="","",INDEX('Extraction History'!$A$3:$DT$9102,$Q4977,$AD$3)&amp;""))</f>
        <v/>
      </c>
    </row>
    <row r="4978" spans="16:18" x14ac:dyDescent="0.3">
      <c r="P4978" s="22"/>
      <c r="Q4978">
        <v>4974</v>
      </c>
      <c r="R4978" t="str">
        <f>IF($C$3="Live Paste",IF($P4978="","",$P4978&amp;""),IF($AD$3="","",INDEX('Extraction History'!$A$3:$DT$9102,$Q4978,$AD$3)&amp;""))</f>
        <v/>
      </c>
    </row>
    <row r="4979" spans="16:18" x14ac:dyDescent="0.3">
      <c r="P4979" s="22"/>
      <c r="Q4979">
        <v>4975</v>
      </c>
      <c r="R4979" t="str">
        <f>IF($C$3="Live Paste",IF($P4979="","",$P4979&amp;""),IF($AD$3="","",INDEX('Extraction History'!$A$3:$DT$9102,$Q4979,$AD$3)&amp;""))</f>
        <v/>
      </c>
    </row>
    <row r="4980" spans="16:18" x14ac:dyDescent="0.3">
      <c r="P4980" s="22"/>
      <c r="Q4980">
        <v>4976</v>
      </c>
      <c r="R4980" t="str">
        <f>IF($C$3="Live Paste",IF($P4980="","",$P4980&amp;""),IF($AD$3="","",INDEX('Extraction History'!$A$3:$DT$9102,$Q4980,$AD$3)&amp;""))</f>
        <v/>
      </c>
    </row>
    <row r="4981" spans="16:18" x14ac:dyDescent="0.3">
      <c r="P4981" s="22"/>
      <c r="Q4981">
        <v>4977</v>
      </c>
      <c r="R4981" t="str">
        <f>IF($C$3="Live Paste",IF($P4981="","",$P4981&amp;""),IF($AD$3="","",INDEX('Extraction History'!$A$3:$DT$9102,$Q4981,$AD$3)&amp;""))</f>
        <v/>
      </c>
    </row>
    <row r="4982" spans="16:18" x14ac:dyDescent="0.3">
      <c r="P4982" s="22"/>
      <c r="Q4982">
        <v>4978</v>
      </c>
      <c r="R4982" t="str">
        <f>IF($C$3="Live Paste",IF($P4982="","",$P4982&amp;""),IF($AD$3="","",INDEX('Extraction History'!$A$3:$DT$9102,$Q4982,$AD$3)&amp;""))</f>
        <v/>
      </c>
    </row>
    <row r="4983" spans="16:18" x14ac:dyDescent="0.3">
      <c r="P4983" s="22"/>
      <c r="Q4983">
        <v>4979</v>
      </c>
      <c r="R4983" t="str">
        <f>IF($C$3="Live Paste",IF($P4983="","",$P4983&amp;""),IF($AD$3="","",INDEX('Extraction History'!$A$3:$DT$9102,$Q4983,$AD$3)&amp;""))</f>
        <v/>
      </c>
    </row>
    <row r="4984" spans="16:18" x14ac:dyDescent="0.3">
      <c r="P4984" s="22"/>
      <c r="Q4984">
        <v>4980</v>
      </c>
      <c r="R4984" t="str">
        <f>IF($C$3="Live Paste",IF($P4984="","",$P4984&amp;""),IF($AD$3="","",INDEX('Extraction History'!$A$3:$DT$9102,$Q4984,$AD$3)&amp;""))</f>
        <v/>
      </c>
    </row>
    <row r="4985" spans="16:18" x14ac:dyDescent="0.3">
      <c r="P4985" s="22"/>
      <c r="Q4985">
        <v>4981</v>
      </c>
      <c r="R4985" t="str">
        <f>IF($C$3="Live Paste",IF($P4985="","",$P4985&amp;""),IF($AD$3="","",INDEX('Extraction History'!$A$3:$DT$9102,$Q4985,$AD$3)&amp;""))</f>
        <v/>
      </c>
    </row>
    <row r="4986" spans="16:18" x14ac:dyDescent="0.3">
      <c r="P4986" s="22"/>
      <c r="Q4986">
        <v>4982</v>
      </c>
      <c r="R4986" t="str">
        <f>IF($C$3="Live Paste",IF($P4986="","",$P4986&amp;""),IF($AD$3="","",INDEX('Extraction History'!$A$3:$DT$9102,$Q4986,$AD$3)&amp;""))</f>
        <v/>
      </c>
    </row>
    <row r="4987" spans="16:18" x14ac:dyDescent="0.3">
      <c r="P4987" s="22"/>
      <c r="Q4987">
        <v>4983</v>
      </c>
      <c r="R4987" t="str">
        <f>IF($C$3="Live Paste",IF($P4987="","",$P4987&amp;""),IF($AD$3="","",INDEX('Extraction History'!$A$3:$DT$9102,$Q4987,$AD$3)&amp;""))</f>
        <v/>
      </c>
    </row>
    <row r="4988" spans="16:18" x14ac:dyDescent="0.3">
      <c r="P4988" s="22"/>
      <c r="Q4988">
        <v>4984</v>
      </c>
      <c r="R4988" t="str">
        <f>IF($C$3="Live Paste",IF($P4988="","",$P4988&amp;""),IF($AD$3="","",INDEX('Extraction History'!$A$3:$DT$9102,$Q4988,$AD$3)&amp;""))</f>
        <v/>
      </c>
    </row>
    <row r="4989" spans="16:18" x14ac:dyDescent="0.3">
      <c r="P4989" s="22"/>
      <c r="Q4989">
        <v>4985</v>
      </c>
      <c r="R4989" t="str">
        <f>IF($C$3="Live Paste",IF($P4989="","",$P4989&amp;""),IF($AD$3="","",INDEX('Extraction History'!$A$3:$DT$9102,$Q4989,$AD$3)&amp;""))</f>
        <v/>
      </c>
    </row>
    <row r="4990" spans="16:18" x14ac:dyDescent="0.3">
      <c r="P4990" s="22"/>
      <c r="Q4990">
        <v>4986</v>
      </c>
      <c r="R4990" t="str">
        <f>IF($C$3="Live Paste",IF($P4990="","",$P4990&amp;""),IF($AD$3="","",INDEX('Extraction History'!$A$3:$DT$9102,$Q4990,$AD$3)&amp;""))</f>
        <v/>
      </c>
    </row>
    <row r="4991" spans="16:18" x14ac:dyDescent="0.3">
      <c r="P4991" s="22"/>
      <c r="Q4991">
        <v>4987</v>
      </c>
      <c r="R4991" t="str">
        <f>IF($C$3="Live Paste",IF($P4991="","",$P4991&amp;""),IF($AD$3="","",INDEX('Extraction History'!$A$3:$DT$9102,$Q4991,$AD$3)&amp;""))</f>
        <v/>
      </c>
    </row>
    <row r="4992" spans="16:18" x14ac:dyDescent="0.3">
      <c r="P4992" s="22"/>
      <c r="Q4992">
        <v>4988</v>
      </c>
      <c r="R4992" t="str">
        <f>IF($C$3="Live Paste",IF($P4992="","",$P4992&amp;""),IF($AD$3="","",INDEX('Extraction History'!$A$3:$DT$9102,$Q4992,$AD$3)&amp;""))</f>
        <v/>
      </c>
    </row>
    <row r="4993" spans="16:18" x14ac:dyDescent="0.3">
      <c r="P4993" s="22"/>
      <c r="Q4993">
        <v>4989</v>
      </c>
      <c r="R4993" t="str">
        <f>IF($C$3="Live Paste",IF($P4993="","",$P4993&amp;""),IF($AD$3="","",INDEX('Extraction History'!$A$3:$DT$9102,$Q4993,$AD$3)&amp;""))</f>
        <v/>
      </c>
    </row>
    <row r="4994" spans="16:18" x14ac:dyDescent="0.3">
      <c r="P4994" s="22"/>
      <c r="Q4994">
        <v>4990</v>
      </c>
      <c r="R4994" t="str">
        <f>IF($C$3="Live Paste",IF($P4994="","",$P4994&amp;""),IF($AD$3="","",INDEX('Extraction History'!$A$3:$DT$9102,$Q4994,$AD$3)&amp;""))</f>
        <v/>
      </c>
    </row>
    <row r="4995" spans="16:18" x14ac:dyDescent="0.3">
      <c r="P4995" s="22"/>
      <c r="Q4995">
        <v>4991</v>
      </c>
      <c r="R4995" t="str">
        <f>IF($C$3="Live Paste",IF($P4995="","",$P4995&amp;""),IF($AD$3="","",INDEX('Extraction History'!$A$3:$DT$9102,$Q4995,$AD$3)&amp;""))</f>
        <v/>
      </c>
    </row>
    <row r="4996" spans="16:18" x14ac:dyDescent="0.3">
      <c r="P4996" s="22"/>
      <c r="Q4996">
        <v>4992</v>
      </c>
      <c r="R4996" t="str">
        <f>IF($C$3="Live Paste",IF($P4996="","",$P4996&amp;""),IF($AD$3="","",INDEX('Extraction History'!$A$3:$DT$9102,$Q4996,$AD$3)&amp;""))</f>
        <v/>
      </c>
    </row>
    <row r="4997" spans="16:18" x14ac:dyDescent="0.3">
      <c r="P4997" s="22"/>
      <c r="Q4997">
        <v>4993</v>
      </c>
      <c r="R4997" t="str">
        <f>IF($C$3="Live Paste",IF($P4997="","",$P4997&amp;""),IF($AD$3="","",INDEX('Extraction History'!$A$3:$DT$9102,$Q4997,$AD$3)&amp;""))</f>
        <v/>
      </c>
    </row>
    <row r="4998" spans="16:18" x14ac:dyDescent="0.3">
      <c r="P4998" s="22"/>
      <c r="Q4998">
        <v>4994</v>
      </c>
      <c r="R4998" t="str">
        <f>IF($C$3="Live Paste",IF($P4998="","",$P4998&amp;""),IF($AD$3="","",INDEX('Extraction History'!$A$3:$DT$9102,$Q4998,$AD$3)&amp;""))</f>
        <v/>
      </c>
    </row>
    <row r="4999" spans="16:18" x14ac:dyDescent="0.3">
      <c r="P4999" s="22"/>
      <c r="Q4999">
        <v>4995</v>
      </c>
      <c r="R4999" t="str">
        <f>IF($C$3="Live Paste",IF($P4999="","",$P4999&amp;""),IF($AD$3="","",INDEX('Extraction History'!$A$3:$DT$9102,$Q4999,$AD$3)&amp;""))</f>
        <v/>
      </c>
    </row>
    <row r="5000" spans="16:18" x14ac:dyDescent="0.3">
      <c r="P5000" s="22"/>
      <c r="Q5000">
        <v>4996</v>
      </c>
      <c r="R5000" t="str">
        <f>IF($C$3="Live Paste",IF($P5000="","",$P5000&amp;""),IF($AD$3="","",INDEX('Extraction History'!$A$3:$DT$9102,$Q5000,$AD$3)&amp;""))</f>
        <v/>
      </c>
    </row>
    <row r="5001" spans="16:18" x14ac:dyDescent="0.3">
      <c r="P5001" s="22"/>
      <c r="Q5001">
        <v>4997</v>
      </c>
      <c r="R5001" t="str">
        <f>IF($C$3="Live Paste",IF($P5001="","",$P5001&amp;""),IF($AD$3="","",INDEX('Extraction History'!$A$3:$DT$9102,$Q5001,$AD$3)&amp;""))</f>
        <v/>
      </c>
    </row>
    <row r="5002" spans="16:18" x14ac:dyDescent="0.3">
      <c r="P5002" s="22"/>
      <c r="Q5002">
        <v>4998</v>
      </c>
      <c r="R5002" t="str">
        <f>IF($C$3="Live Paste",IF($P5002="","",$P5002&amp;""),IF($AD$3="","",INDEX('Extraction History'!$A$3:$DT$9102,$Q5002,$AD$3)&amp;""))</f>
        <v/>
      </c>
    </row>
    <row r="5003" spans="16:18" x14ac:dyDescent="0.3">
      <c r="P5003" s="22"/>
      <c r="Q5003">
        <v>4999</v>
      </c>
      <c r="R5003" t="str">
        <f>IF($C$3="Live Paste",IF($P5003="","",$P5003&amp;""),IF($AD$3="","",INDEX('Extraction History'!$A$3:$DT$9102,$Q5003,$AD$3)&amp;""))</f>
        <v/>
      </c>
    </row>
    <row r="5004" spans="16:18" x14ac:dyDescent="0.3">
      <c r="P5004" s="22"/>
      <c r="Q5004">
        <v>5000</v>
      </c>
      <c r="R5004" t="str">
        <f>IF($C$3="Live Paste",IF($P5004="","",$P5004&amp;""),IF($AD$3="","",INDEX('Extraction History'!$A$3:$DT$9102,$Q5004,$AD$3)&amp;""))</f>
        <v/>
      </c>
    </row>
    <row r="5005" spans="16:18" x14ac:dyDescent="0.3">
      <c r="P5005" s="22"/>
      <c r="Q5005">
        <v>5001</v>
      </c>
      <c r="R5005" t="str">
        <f>IF($C$3="Live Paste",IF($P5005="","",$P5005&amp;""),IF($AD$3="","",INDEX('Extraction History'!$A$3:$DT$9102,$Q5005,$AD$3)&amp;""))</f>
        <v/>
      </c>
    </row>
    <row r="5006" spans="16:18" x14ac:dyDescent="0.3">
      <c r="P5006" s="22"/>
      <c r="Q5006">
        <v>5002</v>
      </c>
      <c r="R5006" t="str">
        <f>IF($C$3="Live Paste",IF($P5006="","",$P5006&amp;""),IF($AD$3="","",INDEX('Extraction History'!$A$3:$DT$9102,$Q5006,$AD$3)&amp;""))</f>
        <v/>
      </c>
    </row>
    <row r="5007" spans="16:18" x14ac:dyDescent="0.3">
      <c r="P5007" s="22"/>
      <c r="Q5007">
        <v>5003</v>
      </c>
      <c r="R5007" t="str">
        <f>IF($C$3="Live Paste",IF($P5007="","",$P5007&amp;""),IF($AD$3="","",INDEX('Extraction History'!$A$3:$DT$9102,$Q5007,$AD$3)&amp;""))</f>
        <v/>
      </c>
    </row>
    <row r="5008" spans="16:18" x14ac:dyDescent="0.3">
      <c r="P5008" s="22"/>
      <c r="Q5008">
        <v>5004</v>
      </c>
      <c r="R5008" t="str">
        <f>IF($C$3="Live Paste",IF($P5008="","",$P5008&amp;""),IF($AD$3="","",INDEX('Extraction History'!$A$3:$DT$9102,$Q5008,$AD$3)&amp;""))</f>
        <v/>
      </c>
    </row>
    <row r="5009" spans="16:18" x14ac:dyDescent="0.3">
      <c r="P5009" s="22"/>
      <c r="Q5009">
        <v>5005</v>
      </c>
      <c r="R5009" t="str">
        <f>IF($C$3="Live Paste",IF($P5009="","",$P5009&amp;""),IF($AD$3="","",INDEX('Extraction History'!$A$3:$DT$9102,$Q5009,$AD$3)&amp;""))</f>
        <v/>
      </c>
    </row>
    <row r="5010" spans="16:18" x14ac:dyDescent="0.3">
      <c r="P5010" s="22"/>
      <c r="Q5010">
        <v>5006</v>
      </c>
      <c r="R5010" t="str">
        <f>IF($C$3="Live Paste",IF($P5010="","",$P5010&amp;""),IF($AD$3="","",INDEX('Extraction History'!$A$3:$DT$9102,$Q5010,$AD$3)&amp;""))</f>
        <v/>
      </c>
    </row>
    <row r="5011" spans="16:18" x14ac:dyDescent="0.3">
      <c r="P5011" s="22"/>
      <c r="Q5011">
        <v>5007</v>
      </c>
      <c r="R5011" t="str">
        <f>IF($C$3="Live Paste",IF($P5011="","",$P5011&amp;""),IF($AD$3="","",INDEX('Extraction History'!$A$3:$DT$9102,$Q5011,$AD$3)&amp;""))</f>
        <v/>
      </c>
    </row>
    <row r="5012" spans="16:18" x14ac:dyDescent="0.3">
      <c r="P5012" s="22"/>
      <c r="Q5012">
        <v>5008</v>
      </c>
      <c r="R5012" t="str">
        <f>IF($C$3="Live Paste",IF($P5012="","",$P5012&amp;""),IF($AD$3="","",INDEX('Extraction History'!$A$3:$DT$9102,$Q5012,$AD$3)&amp;""))</f>
        <v/>
      </c>
    </row>
    <row r="5013" spans="16:18" x14ac:dyDescent="0.3">
      <c r="P5013" s="22"/>
      <c r="Q5013">
        <v>5009</v>
      </c>
      <c r="R5013" t="str">
        <f>IF($C$3="Live Paste",IF($P5013="","",$P5013&amp;""),IF($AD$3="","",INDEX('Extraction History'!$A$3:$DT$9102,$Q5013,$AD$3)&amp;""))</f>
        <v/>
      </c>
    </row>
    <row r="5014" spans="16:18" x14ac:dyDescent="0.3">
      <c r="P5014" s="22"/>
      <c r="Q5014">
        <v>5010</v>
      </c>
      <c r="R5014" t="str">
        <f>IF($C$3="Live Paste",IF($P5014="","",$P5014&amp;""),IF($AD$3="","",INDEX('Extraction History'!$A$3:$DT$9102,$Q5014,$AD$3)&amp;""))</f>
        <v/>
      </c>
    </row>
    <row r="5015" spans="16:18" x14ac:dyDescent="0.3">
      <c r="P5015" s="22"/>
      <c r="Q5015">
        <v>5011</v>
      </c>
      <c r="R5015" t="str">
        <f>IF($C$3="Live Paste",IF($P5015="","",$P5015&amp;""),IF($AD$3="","",INDEX('Extraction History'!$A$3:$DT$9102,$Q5015,$AD$3)&amp;""))</f>
        <v/>
      </c>
    </row>
    <row r="5016" spans="16:18" x14ac:dyDescent="0.3">
      <c r="P5016" s="22"/>
      <c r="Q5016">
        <v>5012</v>
      </c>
      <c r="R5016" t="str">
        <f>IF($C$3="Live Paste",IF($P5016="","",$P5016&amp;""),IF($AD$3="","",INDEX('Extraction History'!$A$3:$DT$9102,$Q5016,$AD$3)&amp;""))</f>
        <v/>
      </c>
    </row>
    <row r="5017" spans="16:18" x14ac:dyDescent="0.3">
      <c r="P5017" s="22"/>
      <c r="Q5017">
        <v>5013</v>
      </c>
      <c r="R5017" t="str">
        <f>IF($C$3="Live Paste",IF($P5017="","",$P5017&amp;""),IF($AD$3="","",INDEX('Extraction History'!$A$3:$DT$9102,$Q5017,$AD$3)&amp;""))</f>
        <v/>
      </c>
    </row>
    <row r="5018" spans="16:18" x14ac:dyDescent="0.3">
      <c r="P5018" s="22"/>
      <c r="Q5018">
        <v>5014</v>
      </c>
      <c r="R5018" t="str">
        <f>IF($C$3="Live Paste",IF($P5018="","",$P5018&amp;""),IF($AD$3="","",INDEX('Extraction History'!$A$3:$DT$9102,$Q5018,$AD$3)&amp;""))</f>
        <v/>
      </c>
    </row>
    <row r="5019" spans="16:18" x14ac:dyDescent="0.3">
      <c r="P5019" s="22"/>
      <c r="Q5019">
        <v>5015</v>
      </c>
      <c r="R5019" t="str">
        <f>IF($C$3="Live Paste",IF($P5019="","",$P5019&amp;""),IF($AD$3="","",INDEX('Extraction History'!$A$3:$DT$9102,$Q5019,$AD$3)&amp;""))</f>
        <v/>
      </c>
    </row>
    <row r="5020" spans="16:18" x14ac:dyDescent="0.3">
      <c r="P5020" s="22"/>
      <c r="Q5020">
        <v>5016</v>
      </c>
      <c r="R5020" t="str">
        <f>IF($C$3="Live Paste",IF($P5020="","",$P5020&amp;""),IF($AD$3="","",INDEX('Extraction History'!$A$3:$DT$9102,$Q5020,$AD$3)&amp;""))</f>
        <v/>
      </c>
    </row>
    <row r="5021" spans="16:18" x14ac:dyDescent="0.3">
      <c r="P5021" s="22"/>
      <c r="Q5021">
        <v>5017</v>
      </c>
      <c r="R5021" t="str">
        <f>IF($C$3="Live Paste",IF($P5021="","",$P5021&amp;""),IF($AD$3="","",INDEX('Extraction History'!$A$3:$DT$9102,$Q5021,$AD$3)&amp;""))</f>
        <v/>
      </c>
    </row>
    <row r="5022" spans="16:18" x14ac:dyDescent="0.3">
      <c r="P5022" s="22"/>
      <c r="Q5022">
        <v>5018</v>
      </c>
      <c r="R5022" t="str">
        <f>IF($C$3="Live Paste",IF($P5022="","",$P5022&amp;""),IF($AD$3="","",INDEX('Extraction History'!$A$3:$DT$9102,$Q5022,$AD$3)&amp;""))</f>
        <v/>
      </c>
    </row>
    <row r="5023" spans="16:18" x14ac:dyDescent="0.3">
      <c r="P5023" s="22"/>
      <c r="Q5023">
        <v>5019</v>
      </c>
      <c r="R5023" t="str">
        <f>IF($C$3="Live Paste",IF($P5023="","",$P5023&amp;""),IF($AD$3="","",INDEX('Extraction History'!$A$3:$DT$9102,$Q5023,$AD$3)&amp;""))</f>
        <v/>
      </c>
    </row>
    <row r="5024" spans="16:18" x14ac:dyDescent="0.3">
      <c r="P5024" s="22"/>
      <c r="Q5024">
        <v>5020</v>
      </c>
      <c r="R5024" t="str">
        <f>IF($C$3="Live Paste",IF($P5024="","",$P5024&amp;""),IF($AD$3="","",INDEX('Extraction History'!$A$3:$DT$9102,$Q5024,$AD$3)&amp;""))</f>
        <v/>
      </c>
    </row>
    <row r="5025" spans="16:18" x14ac:dyDescent="0.3">
      <c r="P5025" s="22"/>
      <c r="Q5025">
        <v>5021</v>
      </c>
      <c r="R5025" t="str">
        <f>IF($C$3="Live Paste",IF($P5025="","",$P5025&amp;""),IF($AD$3="","",INDEX('Extraction History'!$A$3:$DT$9102,$Q5025,$AD$3)&amp;""))</f>
        <v/>
      </c>
    </row>
    <row r="5026" spans="16:18" x14ac:dyDescent="0.3">
      <c r="P5026" s="22"/>
      <c r="Q5026">
        <v>5022</v>
      </c>
      <c r="R5026" t="str">
        <f>IF($C$3="Live Paste",IF($P5026="","",$P5026&amp;""),IF($AD$3="","",INDEX('Extraction History'!$A$3:$DT$9102,$Q5026,$AD$3)&amp;""))</f>
        <v/>
      </c>
    </row>
    <row r="5027" spans="16:18" x14ac:dyDescent="0.3">
      <c r="P5027" s="22"/>
      <c r="Q5027">
        <v>5023</v>
      </c>
      <c r="R5027" t="str">
        <f>IF($C$3="Live Paste",IF($P5027="","",$P5027&amp;""),IF($AD$3="","",INDEX('Extraction History'!$A$3:$DT$9102,$Q5027,$AD$3)&amp;""))</f>
        <v/>
      </c>
    </row>
    <row r="5028" spans="16:18" x14ac:dyDescent="0.3">
      <c r="P5028" s="22"/>
      <c r="Q5028">
        <v>5024</v>
      </c>
      <c r="R5028" t="str">
        <f>IF($C$3="Live Paste",IF($P5028="","",$P5028&amp;""),IF($AD$3="","",INDEX('Extraction History'!$A$3:$DT$9102,$Q5028,$AD$3)&amp;""))</f>
        <v/>
      </c>
    </row>
    <row r="5029" spans="16:18" x14ac:dyDescent="0.3">
      <c r="P5029" s="22"/>
      <c r="Q5029">
        <v>5025</v>
      </c>
      <c r="R5029" t="str">
        <f>IF($C$3="Live Paste",IF($P5029="","",$P5029&amp;""),IF($AD$3="","",INDEX('Extraction History'!$A$3:$DT$9102,$Q5029,$AD$3)&amp;""))</f>
        <v/>
      </c>
    </row>
    <row r="5030" spans="16:18" x14ac:dyDescent="0.3">
      <c r="P5030" s="22"/>
      <c r="Q5030">
        <v>5026</v>
      </c>
      <c r="R5030" t="str">
        <f>IF($C$3="Live Paste",IF($P5030="","",$P5030&amp;""),IF($AD$3="","",INDEX('Extraction History'!$A$3:$DT$9102,$Q5030,$AD$3)&amp;""))</f>
        <v/>
      </c>
    </row>
    <row r="5031" spans="16:18" x14ac:dyDescent="0.3">
      <c r="P5031" s="22"/>
      <c r="Q5031">
        <v>5027</v>
      </c>
      <c r="R5031" t="str">
        <f>IF($C$3="Live Paste",IF($P5031="","",$P5031&amp;""),IF($AD$3="","",INDEX('Extraction History'!$A$3:$DT$9102,$Q5031,$AD$3)&amp;""))</f>
        <v/>
      </c>
    </row>
    <row r="5032" spans="16:18" x14ac:dyDescent="0.3">
      <c r="P5032" s="22"/>
      <c r="Q5032">
        <v>5028</v>
      </c>
      <c r="R5032" t="str">
        <f>IF($C$3="Live Paste",IF($P5032="","",$P5032&amp;""),IF($AD$3="","",INDEX('Extraction History'!$A$3:$DT$9102,$Q5032,$AD$3)&amp;""))</f>
        <v/>
      </c>
    </row>
    <row r="5033" spans="16:18" x14ac:dyDescent="0.3">
      <c r="P5033" s="22"/>
      <c r="Q5033">
        <v>5029</v>
      </c>
      <c r="R5033" t="str">
        <f>IF($C$3="Live Paste",IF($P5033="","",$P5033&amp;""),IF($AD$3="","",INDEX('Extraction History'!$A$3:$DT$9102,$Q5033,$AD$3)&amp;""))</f>
        <v/>
      </c>
    </row>
    <row r="5034" spans="16:18" x14ac:dyDescent="0.3">
      <c r="P5034" s="22"/>
      <c r="Q5034">
        <v>5030</v>
      </c>
      <c r="R5034" t="str">
        <f>IF($C$3="Live Paste",IF($P5034="","",$P5034&amp;""),IF($AD$3="","",INDEX('Extraction History'!$A$3:$DT$9102,$Q5034,$AD$3)&amp;""))</f>
        <v/>
      </c>
    </row>
    <row r="5035" spans="16:18" x14ac:dyDescent="0.3">
      <c r="P5035" s="22"/>
      <c r="Q5035">
        <v>5031</v>
      </c>
      <c r="R5035" t="str">
        <f>IF($C$3="Live Paste",IF($P5035="","",$P5035&amp;""),IF($AD$3="","",INDEX('Extraction History'!$A$3:$DT$9102,$Q5035,$AD$3)&amp;""))</f>
        <v/>
      </c>
    </row>
    <row r="5036" spans="16:18" x14ac:dyDescent="0.3">
      <c r="P5036" s="22"/>
      <c r="Q5036">
        <v>5032</v>
      </c>
      <c r="R5036" t="str">
        <f>IF($C$3="Live Paste",IF($P5036="","",$P5036&amp;""),IF($AD$3="","",INDEX('Extraction History'!$A$3:$DT$9102,$Q5036,$AD$3)&amp;""))</f>
        <v/>
      </c>
    </row>
    <row r="5037" spans="16:18" x14ac:dyDescent="0.3">
      <c r="P5037" s="22"/>
      <c r="Q5037">
        <v>5033</v>
      </c>
      <c r="R5037" t="str">
        <f>IF($C$3="Live Paste",IF($P5037="","",$P5037&amp;""),IF($AD$3="","",INDEX('Extraction History'!$A$3:$DT$9102,$Q5037,$AD$3)&amp;""))</f>
        <v/>
      </c>
    </row>
    <row r="5038" spans="16:18" x14ac:dyDescent="0.3">
      <c r="P5038" s="22"/>
      <c r="Q5038">
        <v>5034</v>
      </c>
      <c r="R5038" t="str">
        <f>IF($C$3="Live Paste",IF($P5038="","",$P5038&amp;""),IF($AD$3="","",INDEX('Extraction History'!$A$3:$DT$9102,$Q5038,$AD$3)&amp;""))</f>
        <v/>
      </c>
    </row>
    <row r="5039" spans="16:18" x14ac:dyDescent="0.3">
      <c r="P5039" s="22"/>
      <c r="Q5039">
        <v>5035</v>
      </c>
      <c r="R5039" t="str">
        <f>IF($C$3="Live Paste",IF($P5039="","",$P5039&amp;""),IF($AD$3="","",INDEX('Extraction History'!$A$3:$DT$9102,$Q5039,$AD$3)&amp;""))</f>
        <v/>
      </c>
    </row>
    <row r="5040" spans="16:18" x14ac:dyDescent="0.3">
      <c r="P5040" s="22"/>
      <c r="Q5040">
        <v>5036</v>
      </c>
      <c r="R5040" t="str">
        <f>IF($C$3="Live Paste",IF($P5040="","",$P5040&amp;""),IF($AD$3="","",INDEX('Extraction History'!$A$3:$DT$9102,$Q5040,$AD$3)&amp;""))</f>
        <v/>
      </c>
    </row>
    <row r="5041" spans="16:18" x14ac:dyDescent="0.3">
      <c r="P5041" s="22"/>
      <c r="Q5041">
        <v>5037</v>
      </c>
      <c r="R5041" t="str">
        <f>IF($C$3="Live Paste",IF($P5041="","",$P5041&amp;""),IF($AD$3="","",INDEX('Extraction History'!$A$3:$DT$9102,$Q5041,$AD$3)&amp;""))</f>
        <v/>
      </c>
    </row>
    <row r="5042" spans="16:18" x14ac:dyDescent="0.3">
      <c r="P5042" s="22"/>
      <c r="Q5042">
        <v>5038</v>
      </c>
      <c r="R5042" t="str">
        <f>IF($C$3="Live Paste",IF($P5042="","",$P5042&amp;""),IF($AD$3="","",INDEX('Extraction History'!$A$3:$DT$9102,$Q5042,$AD$3)&amp;""))</f>
        <v/>
      </c>
    </row>
    <row r="5043" spans="16:18" x14ac:dyDescent="0.3">
      <c r="P5043" s="22"/>
      <c r="Q5043">
        <v>5039</v>
      </c>
      <c r="R5043" t="str">
        <f>IF($C$3="Live Paste",IF($P5043="","",$P5043&amp;""),IF($AD$3="","",INDEX('Extraction History'!$A$3:$DT$9102,$Q5043,$AD$3)&amp;""))</f>
        <v/>
      </c>
    </row>
    <row r="5044" spans="16:18" x14ac:dyDescent="0.3">
      <c r="P5044" s="22"/>
      <c r="Q5044">
        <v>5040</v>
      </c>
      <c r="R5044" t="str">
        <f>IF($C$3="Live Paste",IF($P5044="","",$P5044&amp;""),IF($AD$3="","",INDEX('Extraction History'!$A$3:$DT$9102,$Q5044,$AD$3)&amp;""))</f>
        <v/>
      </c>
    </row>
    <row r="5045" spans="16:18" x14ac:dyDescent="0.3">
      <c r="P5045" s="22"/>
      <c r="Q5045">
        <v>5041</v>
      </c>
      <c r="R5045" t="str">
        <f>IF($C$3="Live Paste",IF($P5045="","",$P5045&amp;""),IF($AD$3="","",INDEX('Extraction History'!$A$3:$DT$9102,$Q5045,$AD$3)&amp;""))</f>
        <v/>
      </c>
    </row>
    <row r="5046" spans="16:18" x14ac:dyDescent="0.3">
      <c r="P5046" s="22"/>
      <c r="Q5046">
        <v>5042</v>
      </c>
      <c r="R5046" t="str">
        <f>IF($C$3="Live Paste",IF($P5046="","",$P5046&amp;""),IF($AD$3="","",INDEX('Extraction History'!$A$3:$DT$9102,$Q5046,$AD$3)&amp;""))</f>
        <v/>
      </c>
    </row>
    <row r="5047" spans="16:18" x14ac:dyDescent="0.3">
      <c r="P5047" s="22"/>
      <c r="Q5047">
        <v>5043</v>
      </c>
      <c r="R5047" t="str">
        <f>IF($C$3="Live Paste",IF($P5047="","",$P5047&amp;""),IF($AD$3="","",INDEX('Extraction History'!$A$3:$DT$9102,$Q5047,$AD$3)&amp;""))</f>
        <v/>
      </c>
    </row>
    <row r="5048" spans="16:18" x14ac:dyDescent="0.3">
      <c r="P5048" s="22"/>
      <c r="Q5048">
        <v>5044</v>
      </c>
      <c r="R5048" t="str">
        <f>IF($C$3="Live Paste",IF($P5048="","",$P5048&amp;""),IF($AD$3="","",INDEX('Extraction History'!$A$3:$DT$9102,$Q5048,$AD$3)&amp;""))</f>
        <v/>
      </c>
    </row>
    <row r="5049" spans="16:18" x14ac:dyDescent="0.3">
      <c r="P5049" s="22"/>
      <c r="Q5049">
        <v>5045</v>
      </c>
      <c r="R5049" t="str">
        <f>IF($C$3="Live Paste",IF($P5049="","",$P5049&amp;""),IF($AD$3="","",INDEX('Extraction History'!$A$3:$DT$9102,$Q5049,$AD$3)&amp;""))</f>
        <v/>
      </c>
    </row>
    <row r="5050" spans="16:18" x14ac:dyDescent="0.3">
      <c r="P5050" s="22"/>
      <c r="Q5050">
        <v>5046</v>
      </c>
      <c r="R5050" t="str">
        <f>IF($C$3="Live Paste",IF($P5050="","",$P5050&amp;""),IF($AD$3="","",INDEX('Extraction History'!$A$3:$DT$9102,$Q5050,$AD$3)&amp;""))</f>
        <v/>
      </c>
    </row>
    <row r="5051" spans="16:18" x14ac:dyDescent="0.3">
      <c r="P5051" s="22"/>
      <c r="Q5051">
        <v>5047</v>
      </c>
      <c r="R5051" t="str">
        <f>IF($C$3="Live Paste",IF($P5051="","",$P5051&amp;""),IF($AD$3="","",INDEX('Extraction History'!$A$3:$DT$9102,$Q5051,$AD$3)&amp;""))</f>
        <v/>
      </c>
    </row>
    <row r="5052" spans="16:18" x14ac:dyDescent="0.3">
      <c r="P5052" s="22"/>
      <c r="Q5052">
        <v>5048</v>
      </c>
      <c r="R5052" t="str">
        <f>IF($C$3="Live Paste",IF($P5052="","",$P5052&amp;""),IF($AD$3="","",INDEX('Extraction History'!$A$3:$DT$9102,$Q5052,$AD$3)&amp;""))</f>
        <v/>
      </c>
    </row>
    <row r="5053" spans="16:18" x14ac:dyDescent="0.3">
      <c r="P5053" s="22"/>
      <c r="Q5053">
        <v>5049</v>
      </c>
      <c r="R5053" t="str">
        <f>IF($C$3="Live Paste",IF($P5053="","",$P5053&amp;""),IF($AD$3="","",INDEX('Extraction History'!$A$3:$DT$9102,$Q5053,$AD$3)&amp;""))</f>
        <v/>
      </c>
    </row>
    <row r="5054" spans="16:18" x14ac:dyDescent="0.3">
      <c r="P5054" s="22"/>
      <c r="Q5054">
        <v>5050</v>
      </c>
      <c r="R5054" t="str">
        <f>IF($C$3="Live Paste",IF($P5054="","",$P5054&amp;""),IF($AD$3="","",INDEX('Extraction History'!$A$3:$DT$9102,$Q5054,$AD$3)&amp;""))</f>
        <v/>
      </c>
    </row>
    <row r="5055" spans="16:18" x14ac:dyDescent="0.3">
      <c r="P5055" s="22"/>
      <c r="Q5055">
        <v>5051</v>
      </c>
      <c r="R5055" t="str">
        <f>IF($C$3="Live Paste",IF($P5055="","",$P5055&amp;""),IF($AD$3="","",INDEX('Extraction History'!$A$3:$DT$9102,$Q5055,$AD$3)&amp;""))</f>
        <v/>
      </c>
    </row>
    <row r="5056" spans="16:18" x14ac:dyDescent="0.3">
      <c r="P5056" s="22"/>
      <c r="Q5056">
        <v>5052</v>
      </c>
      <c r="R5056" t="str">
        <f>IF($C$3="Live Paste",IF($P5056="","",$P5056&amp;""),IF($AD$3="","",INDEX('Extraction History'!$A$3:$DT$9102,$Q5056,$AD$3)&amp;""))</f>
        <v/>
      </c>
    </row>
    <row r="5057" spans="16:18" x14ac:dyDescent="0.3">
      <c r="P5057" s="22"/>
      <c r="Q5057">
        <v>5053</v>
      </c>
      <c r="R5057" t="str">
        <f>IF($C$3="Live Paste",IF($P5057="","",$P5057&amp;""),IF($AD$3="","",INDEX('Extraction History'!$A$3:$DT$9102,$Q5057,$AD$3)&amp;""))</f>
        <v/>
      </c>
    </row>
    <row r="5058" spans="16:18" x14ac:dyDescent="0.3">
      <c r="P5058" s="22"/>
      <c r="Q5058">
        <v>5054</v>
      </c>
      <c r="R5058" t="str">
        <f>IF($C$3="Live Paste",IF($P5058="","",$P5058&amp;""),IF($AD$3="","",INDEX('Extraction History'!$A$3:$DT$9102,$Q5058,$AD$3)&amp;""))</f>
        <v/>
      </c>
    </row>
    <row r="5059" spans="16:18" x14ac:dyDescent="0.3">
      <c r="P5059" s="22"/>
      <c r="Q5059">
        <v>5055</v>
      </c>
      <c r="R5059" t="str">
        <f>IF($C$3="Live Paste",IF($P5059="","",$P5059&amp;""),IF($AD$3="","",INDEX('Extraction History'!$A$3:$DT$9102,$Q5059,$AD$3)&amp;""))</f>
        <v/>
      </c>
    </row>
    <row r="5060" spans="16:18" x14ac:dyDescent="0.3">
      <c r="P5060" s="22"/>
      <c r="Q5060">
        <v>5056</v>
      </c>
      <c r="R5060" t="str">
        <f>IF($C$3="Live Paste",IF($P5060="","",$P5060&amp;""),IF($AD$3="","",INDEX('Extraction History'!$A$3:$DT$9102,$Q5060,$AD$3)&amp;""))</f>
        <v/>
      </c>
    </row>
    <row r="5061" spans="16:18" x14ac:dyDescent="0.3">
      <c r="P5061" s="22"/>
      <c r="Q5061">
        <v>5057</v>
      </c>
      <c r="R5061" t="str">
        <f>IF($C$3="Live Paste",IF($P5061="","",$P5061&amp;""),IF($AD$3="","",INDEX('Extraction History'!$A$3:$DT$9102,$Q5061,$AD$3)&amp;""))</f>
        <v/>
      </c>
    </row>
    <row r="5062" spans="16:18" x14ac:dyDescent="0.3">
      <c r="P5062" s="22"/>
      <c r="Q5062">
        <v>5058</v>
      </c>
      <c r="R5062" t="str">
        <f>IF($C$3="Live Paste",IF($P5062="","",$P5062&amp;""),IF($AD$3="","",INDEX('Extraction History'!$A$3:$DT$9102,$Q5062,$AD$3)&amp;""))</f>
        <v/>
      </c>
    </row>
    <row r="5063" spans="16:18" x14ac:dyDescent="0.3">
      <c r="P5063" s="22"/>
      <c r="Q5063">
        <v>5059</v>
      </c>
      <c r="R5063" t="str">
        <f>IF($C$3="Live Paste",IF($P5063="","",$P5063&amp;""),IF($AD$3="","",INDEX('Extraction History'!$A$3:$DT$9102,$Q5063,$AD$3)&amp;""))</f>
        <v/>
      </c>
    </row>
    <row r="5064" spans="16:18" x14ac:dyDescent="0.3">
      <c r="P5064" s="22"/>
      <c r="Q5064">
        <v>5060</v>
      </c>
      <c r="R5064" t="str">
        <f>IF($C$3="Live Paste",IF($P5064="","",$P5064&amp;""),IF($AD$3="","",INDEX('Extraction History'!$A$3:$DT$9102,$Q5064,$AD$3)&amp;""))</f>
        <v/>
      </c>
    </row>
    <row r="5065" spans="16:18" x14ac:dyDescent="0.3">
      <c r="P5065" s="22"/>
      <c r="Q5065">
        <v>5061</v>
      </c>
      <c r="R5065" t="str">
        <f>IF($C$3="Live Paste",IF($P5065="","",$P5065&amp;""),IF($AD$3="","",INDEX('Extraction History'!$A$3:$DT$9102,$Q5065,$AD$3)&amp;""))</f>
        <v/>
      </c>
    </row>
    <row r="5066" spans="16:18" x14ac:dyDescent="0.3">
      <c r="P5066" s="22"/>
      <c r="Q5066">
        <v>5062</v>
      </c>
      <c r="R5066" t="str">
        <f>IF($C$3="Live Paste",IF($P5066="","",$P5066&amp;""),IF($AD$3="","",INDEX('Extraction History'!$A$3:$DT$9102,$Q5066,$AD$3)&amp;""))</f>
        <v/>
      </c>
    </row>
    <row r="5067" spans="16:18" x14ac:dyDescent="0.3">
      <c r="P5067" s="22"/>
      <c r="Q5067">
        <v>5063</v>
      </c>
      <c r="R5067" t="str">
        <f>IF($C$3="Live Paste",IF($P5067="","",$P5067&amp;""),IF($AD$3="","",INDEX('Extraction History'!$A$3:$DT$9102,$Q5067,$AD$3)&amp;""))</f>
        <v/>
      </c>
    </row>
    <row r="5068" spans="16:18" x14ac:dyDescent="0.3">
      <c r="P5068" s="22"/>
      <c r="Q5068">
        <v>5064</v>
      </c>
      <c r="R5068" t="str">
        <f>IF($C$3="Live Paste",IF($P5068="","",$P5068&amp;""),IF($AD$3="","",INDEX('Extraction History'!$A$3:$DT$9102,$Q5068,$AD$3)&amp;""))</f>
        <v/>
      </c>
    </row>
    <row r="5069" spans="16:18" x14ac:dyDescent="0.3">
      <c r="P5069" s="22"/>
      <c r="Q5069">
        <v>5065</v>
      </c>
      <c r="R5069" t="str">
        <f>IF($C$3="Live Paste",IF($P5069="","",$P5069&amp;""),IF($AD$3="","",INDEX('Extraction History'!$A$3:$DT$9102,$Q5069,$AD$3)&amp;""))</f>
        <v/>
      </c>
    </row>
    <row r="5070" spans="16:18" x14ac:dyDescent="0.3">
      <c r="P5070" s="22"/>
      <c r="Q5070">
        <v>5066</v>
      </c>
      <c r="R5070" t="str">
        <f>IF($C$3="Live Paste",IF($P5070="","",$P5070&amp;""),IF($AD$3="","",INDEX('Extraction History'!$A$3:$DT$9102,$Q5070,$AD$3)&amp;""))</f>
        <v/>
      </c>
    </row>
    <row r="5071" spans="16:18" x14ac:dyDescent="0.3">
      <c r="P5071" s="22"/>
      <c r="Q5071">
        <v>5067</v>
      </c>
      <c r="R5071" t="str">
        <f>IF($C$3="Live Paste",IF($P5071="","",$P5071&amp;""),IF($AD$3="","",INDEX('Extraction History'!$A$3:$DT$9102,$Q5071,$AD$3)&amp;""))</f>
        <v/>
      </c>
    </row>
    <row r="5072" spans="16:18" x14ac:dyDescent="0.3">
      <c r="P5072" s="22"/>
      <c r="Q5072">
        <v>5068</v>
      </c>
      <c r="R5072" t="str">
        <f>IF($C$3="Live Paste",IF($P5072="","",$P5072&amp;""),IF($AD$3="","",INDEX('Extraction History'!$A$3:$DT$9102,$Q5072,$AD$3)&amp;""))</f>
        <v/>
      </c>
    </row>
    <row r="5073" spans="16:18" x14ac:dyDescent="0.3">
      <c r="P5073" s="22"/>
      <c r="Q5073">
        <v>5069</v>
      </c>
      <c r="R5073" t="str">
        <f>IF($C$3="Live Paste",IF($P5073="","",$P5073&amp;""),IF($AD$3="","",INDEX('Extraction History'!$A$3:$DT$9102,$Q5073,$AD$3)&amp;""))</f>
        <v/>
      </c>
    </row>
    <row r="5074" spans="16:18" x14ac:dyDescent="0.3">
      <c r="P5074" s="22"/>
      <c r="Q5074">
        <v>5070</v>
      </c>
      <c r="R5074" t="str">
        <f>IF($C$3="Live Paste",IF($P5074="","",$P5074&amp;""),IF($AD$3="","",INDEX('Extraction History'!$A$3:$DT$9102,$Q5074,$AD$3)&amp;""))</f>
        <v/>
      </c>
    </row>
    <row r="5075" spans="16:18" x14ac:dyDescent="0.3">
      <c r="P5075" s="22"/>
      <c r="Q5075">
        <v>5071</v>
      </c>
      <c r="R5075" t="str">
        <f>IF($C$3="Live Paste",IF($P5075="","",$P5075&amp;""),IF($AD$3="","",INDEX('Extraction History'!$A$3:$DT$9102,$Q5075,$AD$3)&amp;""))</f>
        <v/>
      </c>
    </row>
    <row r="5076" spans="16:18" x14ac:dyDescent="0.3">
      <c r="P5076" s="22"/>
      <c r="Q5076">
        <v>5072</v>
      </c>
      <c r="R5076" t="str">
        <f>IF($C$3="Live Paste",IF($P5076="","",$P5076&amp;""),IF($AD$3="","",INDEX('Extraction History'!$A$3:$DT$9102,$Q5076,$AD$3)&amp;""))</f>
        <v/>
      </c>
    </row>
    <row r="5077" spans="16:18" x14ac:dyDescent="0.3">
      <c r="P5077" s="22"/>
      <c r="Q5077">
        <v>5073</v>
      </c>
      <c r="R5077" t="str">
        <f>IF($C$3="Live Paste",IF($P5077="","",$P5077&amp;""),IF($AD$3="","",INDEX('Extraction History'!$A$3:$DT$9102,$Q5077,$AD$3)&amp;""))</f>
        <v/>
      </c>
    </row>
    <row r="5078" spans="16:18" x14ac:dyDescent="0.3">
      <c r="P5078" s="22"/>
      <c r="Q5078">
        <v>5074</v>
      </c>
      <c r="R5078" t="str">
        <f>IF($C$3="Live Paste",IF($P5078="","",$P5078&amp;""),IF($AD$3="","",INDEX('Extraction History'!$A$3:$DT$9102,$Q5078,$AD$3)&amp;""))</f>
        <v/>
      </c>
    </row>
    <row r="5079" spans="16:18" x14ac:dyDescent="0.3">
      <c r="P5079" s="22"/>
      <c r="Q5079">
        <v>5075</v>
      </c>
      <c r="R5079" t="str">
        <f>IF($C$3="Live Paste",IF($P5079="","",$P5079&amp;""),IF($AD$3="","",INDEX('Extraction History'!$A$3:$DT$9102,$Q5079,$AD$3)&amp;""))</f>
        <v/>
      </c>
    </row>
    <row r="5080" spans="16:18" x14ac:dyDescent="0.3">
      <c r="P5080" s="22"/>
      <c r="Q5080">
        <v>5076</v>
      </c>
      <c r="R5080" t="str">
        <f>IF($C$3="Live Paste",IF($P5080="","",$P5080&amp;""),IF($AD$3="","",INDEX('Extraction History'!$A$3:$DT$9102,$Q5080,$AD$3)&amp;""))</f>
        <v/>
      </c>
    </row>
    <row r="5081" spans="16:18" x14ac:dyDescent="0.3">
      <c r="P5081" s="22"/>
      <c r="Q5081">
        <v>5077</v>
      </c>
      <c r="R5081" t="str">
        <f>IF($C$3="Live Paste",IF($P5081="","",$P5081&amp;""),IF($AD$3="","",INDEX('Extraction History'!$A$3:$DT$9102,$Q5081,$AD$3)&amp;""))</f>
        <v/>
      </c>
    </row>
    <row r="5082" spans="16:18" x14ac:dyDescent="0.3">
      <c r="P5082" s="22"/>
      <c r="Q5082">
        <v>5078</v>
      </c>
      <c r="R5082" t="str">
        <f>IF($C$3="Live Paste",IF($P5082="","",$P5082&amp;""),IF($AD$3="","",INDEX('Extraction History'!$A$3:$DT$9102,$Q5082,$AD$3)&amp;""))</f>
        <v/>
      </c>
    </row>
    <row r="5083" spans="16:18" x14ac:dyDescent="0.3">
      <c r="P5083" s="22"/>
      <c r="Q5083">
        <v>5079</v>
      </c>
      <c r="R5083" t="str">
        <f>IF($C$3="Live Paste",IF($P5083="","",$P5083&amp;""),IF($AD$3="","",INDEX('Extraction History'!$A$3:$DT$9102,$Q5083,$AD$3)&amp;""))</f>
        <v/>
      </c>
    </row>
    <row r="5084" spans="16:18" x14ac:dyDescent="0.3">
      <c r="P5084" s="22"/>
      <c r="Q5084">
        <v>5080</v>
      </c>
      <c r="R5084" t="str">
        <f>IF($C$3="Live Paste",IF($P5084="","",$P5084&amp;""),IF($AD$3="","",INDEX('Extraction History'!$A$3:$DT$9102,$Q5084,$AD$3)&amp;""))</f>
        <v/>
      </c>
    </row>
    <row r="5085" spans="16:18" x14ac:dyDescent="0.3">
      <c r="P5085" s="22"/>
      <c r="Q5085">
        <v>5081</v>
      </c>
      <c r="R5085" t="str">
        <f>IF($C$3="Live Paste",IF($P5085="","",$P5085&amp;""),IF($AD$3="","",INDEX('Extraction History'!$A$3:$DT$9102,$Q5085,$AD$3)&amp;""))</f>
        <v/>
      </c>
    </row>
    <row r="5086" spans="16:18" x14ac:dyDescent="0.3">
      <c r="P5086" s="22"/>
      <c r="Q5086">
        <v>5082</v>
      </c>
      <c r="R5086" t="str">
        <f>IF($C$3="Live Paste",IF($P5086="","",$P5086&amp;""),IF($AD$3="","",INDEX('Extraction History'!$A$3:$DT$9102,$Q5086,$AD$3)&amp;""))</f>
        <v/>
      </c>
    </row>
    <row r="5087" spans="16:18" x14ac:dyDescent="0.3">
      <c r="P5087" s="22"/>
      <c r="Q5087">
        <v>5083</v>
      </c>
      <c r="R5087" t="str">
        <f>IF($C$3="Live Paste",IF($P5087="","",$P5087&amp;""),IF($AD$3="","",INDEX('Extraction History'!$A$3:$DT$9102,$Q5087,$AD$3)&amp;""))</f>
        <v/>
      </c>
    </row>
    <row r="5088" spans="16:18" x14ac:dyDescent="0.3">
      <c r="P5088" s="22"/>
      <c r="Q5088">
        <v>5084</v>
      </c>
      <c r="R5088" t="str">
        <f>IF($C$3="Live Paste",IF($P5088="","",$P5088&amp;""),IF($AD$3="","",INDEX('Extraction History'!$A$3:$DT$9102,$Q5088,$AD$3)&amp;""))</f>
        <v/>
      </c>
    </row>
    <row r="5089" spans="16:18" x14ac:dyDescent="0.3">
      <c r="P5089" s="22"/>
      <c r="Q5089">
        <v>5085</v>
      </c>
      <c r="R5089" t="str">
        <f>IF($C$3="Live Paste",IF($P5089="","",$P5089&amp;""),IF($AD$3="","",INDEX('Extraction History'!$A$3:$DT$9102,$Q5089,$AD$3)&amp;""))</f>
        <v/>
      </c>
    </row>
    <row r="5090" spans="16:18" x14ac:dyDescent="0.3">
      <c r="P5090" s="22"/>
      <c r="Q5090">
        <v>5086</v>
      </c>
      <c r="R5090" t="str">
        <f>IF($C$3="Live Paste",IF($P5090="","",$P5090&amp;""),IF($AD$3="","",INDEX('Extraction History'!$A$3:$DT$9102,$Q5090,$AD$3)&amp;""))</f>
        <v/>
      </c>
    </row>
    <row r="5091" spans="16:18" x14ac:dyDescent="0.3">
      <c r="P5091" s="22"/>
      <c r="Q5091">
        <v>5087</v>
      </c>
      <c r="R5091" t="str">
        <f>IF($C$3="Live Paste",IF($P5091="","",$P5091&amp;""),IF($AD$3="","",INDEX('Extraction History'!$A$3:$DT$9102,$Q5091,$AD$3)&amp;""))</f>
        <v/>
      </c>
    </row>
    <row r="5092" spans="16:18" x14ac:dyDescent="0.3">
      <c r="P5092" s="22"/>
      <c r="Q5092">
        <v>5088</v>
      </c>
      <c r="R5092" t="str">
        <f>IF($C$3="Live Paste",IF($P5092="","",$P5092&amp;""),IF($AD$3="","",INDEX('Extraction History'!$A$3:$DT$9102,$Q5092,$AD$3)&amp;""))</f>
        <v/>
      </c>
    </row>
    <row r="5093" spans="16:18" x14ac:dyDescent="0.3">
      <c r="P5093" s="22"/>
      <c r="Q5093">
        <v>5089</v>
      </c>
      <c r="R5093" t="str">
        <f>IF($C$3="Live Paste",IF($P5093="","",$P5093&amp;""),IF($AD$3="","",INDEX('Extraction History'!$A$3:$DT$9102,$Q5093,$AD$3)&amp;""))</f>
        <v/>
      </c>
    </row>
    <row r="5094" spans="16:18" x14ac:dyDescent="0.3">
      <c r="P5094" s="22"/>
      <c r="Q5094">
        <v>5090</v>
      </c>
      <c r="R5094" t="str">
        <f>IF($C$3="Live Paste",IF($P5094="","",$P5094&amp;""),IF($AD$3="","",INDEX('Extraction History'!$A$3:$DT$9102,$Q5094,$AD$3)&amp;""))</f>
        <v/>
      </c>
    </row>
    <row r="5095" spans="16:18" x14ac:dyDescent="0.3">
      <c r="P5095" s="22"/>
      <c r="Q5095">
        <v>5091</v>
      </c>
      <c r="R5095" t="str">
        <f>IF($C$3="Live Paste",IF($P5095="","",$P5095&amp;""),IF($AD$3="","",INDEX('Extraction History'!$A$3:$DT$9102,$Q5095,$AD$3)&amp;""))</f>
        <v/>
      </c>
    </row>
    <row r="5096" spans="16:18" x14ac:dyDescent="0.3">
      <c r="P5096" s="22"/>
      <c r="Q5096">
        <v>5092</v>
      </c>
      <c r="R5096" t="str">
        <f>IF($C$3="Live Paste",IF($P5096="","",$P5096&amp;""),IF($AD$3="","",INDEX('Extraction History'!$A$3:$DT$9102,$Q5096,$AD$3)&amp;""))</f>
        <v/>
      </c>
    </row>
    <row r="5097" spans="16:18" x14ac:dyDescent="0.3">
      <c r="P5097" s="22"/>
      <c r="Q5097">
        <v>5093</v>
      </c>
      <c r="R5097" t="str">
        <f>IF($C$3="Live Paste",IF($P5097="","",$P5097&amp;""),IF($AD$3="","",INDEX('Extraction History'!$A$3:$DT$9102,$Q5097,$AD$3)&amp;""))</f>
        <v/>
      </c>
    </row>
    <row r="5098" spans="16:18" x14ac:dyDescent="0.3">
      <c r="P5098" s="22"/>
      <c r="Q5098">
        <v>5094</v>
      </c>
      <c r="R5098" t="str">
        <f>IF($C$3="Live Paste",IF($P5098="","",$P5098&amp;""),IF($AD$3="","",INDEX('Extraction History'!$A$3:$DT$9102,$Q5098,$AD$3)&amp;""))</f>
        <v/>
      </c>
    </row>
    <row r="5099" spans="16:18" x14ac:dyDescent="0.3">
      <c r="P5099" s="22"/>
      <c r="Q5099">
        <v>5095</v>
      </c>
      <c r="R5099" t="str">
        <f>IF($C$3="Live Paste",IF($P5099="","",$P5099&amp;""),IF($AD$3="","",INDEX('Extraction History'!$A$3:$DT$9102,$Q5099,$AD$3)&amp;""))</f>
        <v/>
      </c>
    </row>
    <row r="5100" spans="16:18" x14ac:dyDescent="0.3">
      <c r="P5100" s="22"/>
      <c r="Q5100">
        <v>5096</v>
      </c>
      <c r="R5100" t="str">
        <f>IF($C$3="Live Paste",IF($P5100="","",$P5100&amp;""),IF($AD$3="","",INDEX('Extraction History'!$A$3:$DT$9102,$Q5100,$AD$3)&amp;""))</f>
        <v/>
      </c>
    </row>
    <row r="5101" spans="16:18" x14ac:dyDescent="0.3">
      <c r="P5101" s="22"/>
      <c r="Q5101">
        <v>5097</v>
      </c>
      <c r="R5101" t="str">
        <f>IF($C$3="Live Paste",IF($P5101="","",$P5101&amp;""),IF($AD$3="","",INDEX('Extraction History'!$A$3:$DT$9102,$Q5101,$AD$3)&amp;""))</f>
        <v/>
      </c>
    </row>
    <row r="5102" spans="16:18" x14ac:dyDescent="0.3">
      <c r="P5102" s="22"/>
      <c r="Q5102">
        <v>5098</v>
      </c>
      <c r="R5102" t="str">
        <f>IF($C$3="Live Paste",IF($P5102="","",$P5102&amp;""),IF($AD$3="","",INDEX('Extraction History'!$A$3:$DT$9102,$Q5102,$AD$3)&amp;""))</f>
        <v/>
      </c>
    </row>
    <row r="5103" spans="16:18" x14ac:dyDescent="0.3">
      <c r="P5103" s="22"/>
      <c r="Q5103">
        <v>5099</v>
      </c>
      <c r="R5103" t="str">
        <f>IF($C$3="Live Paste",IF($P5103="","",$P5103&amp;""),IF($AD$3="","",INDEX('Extraction History'!$A$3:$DT$9102,$Q5103,$AD$3)&amp;""))</f>
        <v/>
      </c>
    </row>
    <row r="5104" spans="16:18" x14ac:dyDescent="0.3">
      <c r="P5104" s="22"/>
      <c r="Q5104">
        <v>5100</v>
      </c>
      <c r="R5104" t="str">
        <f>IF($C$3="Live Paste",IF($P5104="","",$P5104&amp;""),IF($AD$3="","",INDEX('Extraction History'!$A$3:$DT$9102,$Q5104,$AD$3)&amp;""))</f>
        <v/>
      </c>
    </row>
    <row r="5105" spans="16:18" x14ac:dyDescent="0.3">
      <c r="P5105" s="22"/>
      <c r="Q5105">
        <v>5101</v>
      </c>
      <c r="R5105" t="str">
        <f>IF($C$3="Live Paste",IF($P5105="","",$P5105&amp;""),IF($AD$3="","",INDEX('Extraction History'!$A$3:$DT$9102,$Q5105,$AD$3)&amp;""))</f>
        <v/>
      </c>
    </row>
    <row r="5106" spans="16:18" x14ac:dyDescent="0.3">
      <c r="P5106" s="22"/>
      <c r="Q5106">
        <v>5102</v>
      </c>
      <c r="R5106" t="str">
        <f>IF($C$3="Live Paste",IF($P5106="","",$P5106&amp;""),IF($AD$3="","",INDEX('Extraction History'!$A$3:$DT$9102,$Q5106,$AD$3)&amp;""))</f>
        <v/>
      </c>
    </row>
    <row r="5107" spans="16:18" x14ac:dyDescent="0.3">
      <c r="P5107" s="22"/>
      <c r="Q5107">
        <v>5103</v>
      </c>
      <c r="R5107" t="str">
        <f>IF($C$3="Live Paste",IF($P5107="","",$P5107&amp;""),IF($AD$3="","",INDEX('Extraction History'!$A$3:$DT$9102,$Q5107,$AD$3)&amp;""))</f>
        <v/>
      </c>
    </row>
    <row r="5108" spans="16:18" x14ac:dyDescent="0.3">
      <c r="P5108" s="22"/>
      <c r="Q5108">
        <v>5104</v>
      </c>
      <c r="R5108" t="str">
        <f>IF($C$3="Live Paste",IF($P5108="","",$P5108&amp;""),IF($AD$3="","",INDEX('Extraction History'!$A$3:$DT$9102,$Q5108,$AD$3)&amp;""))</f>
        <v/>
      </c>
    </row>
    <row r="5109" spans="16:18" x14ac:dyDescent="0.3">
      <c r="P5109" s="22"/>
      <c r="Q5109">
        <v>5105</v>
      </c>
      <c r="R5109" t="str">
        <f>IF($C$3="Live Paste",IF($P5109="","",$P5109&amp;""),IF($AD$3="","",INDEX('Extraction History'!$A$3:$DT$9102,$Q5109,$AD$3)&amp;""))</f>
        <v/>
      </c>
    </row>
    <row r="5110" spans="16:18" x14ac:dyDescent="0.3">
      <c r="P5110" s="22"/>
      <c r="Q5110">
        <v>5106</v>
      </c>
      <c r="R5110" t="str">
        <f>IF($C$3="Live Paste",IF($P5110="","",$P5110&amp;""),IF($AD$3="","",INDEX('Extraction History'!$A$3:$DT$9102,$Q5110,$AD$3)&amp;""))</f>
        <v/>
      </c>
    </row>
    <row r="5111" spans="16:18" x14ac:dyDescent="0.3">
      <c r="P5111" s="22"/>
      <c r="Q5111">
        <v>5107</v>
      </c>
      <c r="R5111" t="str">
        <f>IF($C$3="Live Paste",IF($P5111="","",$P5111&amp;""),IF($AD$3="","",INDEX('Extraction History'!$A$3:$DT$9102,$Q5111,$AD$3)&amp;""))</f>
        <v/>
      </c>
    </row>
    <row r="5112" spans="16:18" x14ac:dyDescent="0.3">
      <c r="P5112" s="22"/>
      <c r="Q5112">
        <v>5108</v>
      </c>
      <c r="R5112" t="str">
        <f>IF($C$3="Live Paste",IF($P5112="","",$P5112&amp;""),IF($AD$3="","",INDEX('Extraction History'!$A$3:$DT$9102,$Q5112,$AD$3)&amp;""))</f>
        <v/>
      </c>
    </row>
    <row r="5113" spans="16:18" x14ac:dyDescent="0.3">
      <c r="P5113" s="22"/>
      <c r="Q5113">
        <v>5109</v>
      </c>
      <c r="R5113" t="str">
        <f>IF($C$3="Live Paste",IF($P5113="","",$P5113&amp;""),IF($AD$3="","",INDEX('Extraction History'!$A$3:$DT$9102,$Q5113,$AD$3)&amp;""))</f>
        <v/>
      </c>
    </row>
    <row r="5114" spans="16:18" x14ac:dyDescent="0.3">
      <c r="P5114" s="22"/>
      <c r="Q5114">
        <v>5110</v>
      </c>
      <c r="R5114" t="str">
        <f>IF($C$3="Live Paste",IF($P5114="","",$P5114&amp;""),IF($AD$3="","",INDEX('Extraction History'!$A$3:$DT$9102,$Q5114,$AD$3)&amp;""))</f>
        <v/>
      </c>
    </row>
    <row r="5115" spans="16:18" x14ac:dyDescent="0.3">
      <c r="P5115" s="22"/>
      <c r="Q5115">
        <v>5111</v>
      </c>
      <c r="R5115" t="str">
        <f>IF($C$3="Live Paste",IF($P5115="","",$P5115&amp;""),IF($AD$3="","",INDEX('Extraction History'!$A$3:$DT$9102,$Q5115,$AD$3)&amp;""))</f>
        <v/>
      </c>
    </row>
    <row r="5116" spans="16:18" x14ac:dyDescent="0.3">
      <c r="P5116" s="22"/>
      <c r="Q5116">
        <v>5112</v>
      </c>
      <c r="R5116" t="str">
        <f>IF($C$3="Live Paste",IF($P5116="","",$P5116&amp;""),IF($AD$3="","",INDEX('Extraction History'!$A$3:$DT$9102,$Q5116,$AD$3)&amp;""))</f>
        <v/>
      </c>
    </row>
    <row r="5117" spans="16:18" x14ac:dyDescent="0.3">
      <c r="P5117" s="22"/>
      <c r="Q5117">
        <v>5113</v>
      </c>
      <c r="R5117" t="str">
        <f>IF($C$3="Live Paste",IF($P5117="","",$P5117&amp;""),IF($AD$3="","",INDEX('Extraction History'!$A$3:$DT$9102,$Q5117,$AD$3)&amp;""))</f>
        <v/>
      </c>
    </row>
    <row r="5118" spans="16:18" x14ac:dyDescent="0.3">
      <c r="P5118" s="22"/>
      <c r="Q5118">
        <v>5114</v>
      </c>
      <c r="R5118" t="str">
        <f>IF($C$3="Live Paste",IF($P5118="","",$P5118&amp;""),IF($AD$3="","",INDEX('Extraction History'!$A$3:$DT$9102,$Q5118,$AD$3)&amp;""))</f>
        <v/>
      </c>
    </row>
    <row r="5119" spans="16:18" x14ac:dyDescent="0.3">
      <c r="P5119" s="22"/>
      <c r="Q5119">
        <v>5115</v>
      </c>
      <c r="R5119" t="str">
        <f>IF($C$3="Live Paste",IF($P5119="","",$P5119&amp;""),IF($AD$3="","",INDEX('Extraction History'!$A$3:$DT$9102,$Q5119,$AD$3)&amp;""))</f>
        <v/>
      </c>
    </row>
    <row r="5120" spans="16:18" x14ac:dyDescent="0.3">
      <c r="P5120" s="22"/>
      <c r="Q5120">
        <v>5116</v>
      </c>
      <c r="R5120" t="str">
        <f>IF($C$3="Live Paste",IF($P5120="","",$P5120&amp;""),IF($AD$3="","",INDEX('Extraction History'!$A$3:$DT$9102,$Q5120,$AD$3)&amp;""))</f>
        <v/>
      </c>
    </row>
    <row r="5121" spans="16:18" x14ac:dyDescent="0.3">
      <c r="P5121" s="22"/>
      <c r="Q5121">
        <v>5117</v>
      </c>
      <c r="R5121" t="str">
        <f>IF($C$3="Live Paste",IF($P5121="","",$P5121&amp;""),IF($AD$3="","",INDEX('Extraction History'!$A$3:$DT$9102,$Q5121,$AD$3)&amp;""))</f>
        <v/>
      </c>
    </row>
    <row r="5122" spans="16:18" x14ac:dyDescent="0.3">
      <c r="P5122" s="22"/>
      <c r="Q5122">
        <v>5118</v>
      </c>
      <c r="R5122" t="str">
        <f>IF($C$3="Live Paste",IF($P5122="","",$P5122&amp;""),IF($AD$3="","",INDEX('Extraction History'!$A$3:$DT$9102,$Q5122,$AD$3)&amp;""))</f>
        <v/>
      </c>
    </row>
    <row r="5123" spans="16:18" x14ac:dyDescent="0.3">
      <c r="P5123" s="22"/>
      <c r="Q5123">
        <v>5119</v>
      </c>
      <c r="R5123" t="str">
        <f>IF($C$3="Live Paste",IF($P5123="","",$P5123&amp;""),IF($AD$3="","",INDEX('Extraction History'!$A$3:$DT$9102,$Q5123,$AD$3)&amp;""))</f>
        <v/>
      </c>
    </row>
    <row r="5124" spans="16:18" x14ac:dyDescent="0.3">
      <c r="P5124" s="22"/>
      <c r="Q5124">
        <v>5120</v>
      </c>
      <c r="R5124" t="str">
        <f>IF($C$3="Live Paste",IF($P5124="","",$P5124&amp;""),IF($AD$3="","",INDEX('Extraction History'!$A$3:$DT$9102,$Q5124,$AD$3)&amp;""))</f>
        <v/>
      </c>
    </row>
    <row r="5125" spans="16:18" x14ac:dyDescent="0.3">
      <c r="P5125" s="22"/>
      <c r="Q5125">
        <v>5121</v>
      </c>
      <c r="R5125" t="str">
        <f>IF($C$3="Live Paste",IF($P5125="","",$P5125&amp;""),IF($AD$3="","",INDEX('Extraction History'!$A$3:$DT$9102,$Q5125,$AD$3)&amp;""))</f>
        <v/>
      </c>
    </row>
    <row r="5126" spans="16:18" x14ac:dyDescent="0.3">
      <c r="P5126" s="22"/>
      <c r="Q5126">
        <v>5122</v>
      </c>
      <c r="R5126" t="str">
        <f>IF($C$3="Live Paste",IF($P5126="","",$P5126&amp;""),IF($AD$3="","",INDEX('Extraction History'!$A$3:$DT$9102,$Q5126,$AD$3)&amp;""))</f>
        <v/>
      </c>
    </row>
    <row r="5127" spans="16:18" x14ac:dyDescent="0.3">
      <c r="P5127" s="22"/>
      <c r="Q5127">
        <v>5123</v>
      </c>
      <c r="R5127" t="str">
        <f>IF($C$3="Live Paste",IF($P5127="","",$P5127&amp;""),IF($AD$3="","",INDEX('Extraction History'!$A$3:$DT$9102,$Q5127,$AD$3)&amp;""))</f>
        <v/>
      </c>
    </row>
    <row r="5128" spans="16:18" x14ac:dyDescent="0.3">
      <c r="P5128" s="22"/>
      <c r="Q5128">
        <v>5124</v>
      </c>
      <c r="R5128" t="str">
        <f>IF($C$3="Live Paste",IF($P5128="","",$P5128&amp;""),IF($AD$3="","",INDEX('Extraction History'!$A$3:$DT$9102,$Q5128,$AD$3)&amp;""))</f>
        <v/>
      </c>
    </row>
    <row r="5129" spans="16:18" x14ac:dyDescent="0.3">
      <c r="P5129" s="22"/>
      <c r="Q5129">
        <v>5125</v>
      </c>
      <c r="R5129" t="str">
        <f>IF($C$3="Live Paste",IF($P5129="","",$P5129&amp;""),IF($AD$3="","",INDEX('Extraction History'!$A$3:$DT$9102,$Q5129,$AD$3)&amp;""))</f>
        <v/>
      </c>
    </row>
    <row r="5130" spans="16:18" x14ac:dyDescent="0.3">
      <c r="P5130" s="22"/>
      <c r="Q5130">
        <v>5126</v>
      </c>
      <c r="R5130" t="str">
        <f>IF($C$3="Live Paste",IF($P5130="","",$P5130&amp;""),IF($AD$3="","",INDEX('Extraction History'!$A$3:$DT$9102,$Q5130,$AD$3)&amp;""))</f>
        <v/>
      </c>
    </row>
    <row r="5131" spans="16:18" x14ac:dyDescent="0.3">
      <c r="P5131" s="22"/>
      <c r="Q5131">
        <v>5127</v>
      </c>
      <c r="R5131" t="str">
        <f>IF($C$3="Live Paste",IF($P5131="","",$P5131&amp;""),IF($AD$3="","",INDEX('Extraction History'!$A$3:$DT$9102,$Q5131,$AD$3)&amp;""))</f>
        <v/>
      </c>
    </row>
    <row r="5132" spans="16:18" x14ac:dyDescent="0.3">
      <c r="P5132" s="22"/>
      <c r="Q5132">
        <v>5128</v>
      </c>
      <c r="R5132" t="str">
        <f>IF($C$3="Live Paste",IF($P5132="","",$P5132&amp;""),IF($AD$3="","",INDEX('Extraction History'!$A$3:$DT$9102,$Q5132,$AD$3)&amp;""))</f>
        <v/>
      </c>
    </row>
    <row r="5133" spans="16:18" x14ac:dyDescent="0.3">
      <c r="P5133" s="22"/>
      <c r="Q5133">
        <v>5129</v>
      </c>
      <c r="R5133" t="str">
        <f>IF($C$3="Live Paste",IF($P5133="","",$P5133&amp;""),IF($AD$3="","",INDEX('Extraction History'!$A$3:$DT$9102,$Q5133,$AD$3)&amp;""))</f>
        <v/>
      </c>
    </row>
    <row r="5134" spans="16:18" x14ac:dyDescent="0.3">
      <c r="P5134" s="22"/>
      <c r="Q5134">
        <v>5130</v>
      </c>
      <c r="R5134" t="str">
        <f>IF($C$3="Live Paste",IF($P5134="","",$P5134&amp;""),IF($AD$3="","",INDEX('Extraction History'!$A$3:$DT$9102,$Q5134,$AD$3)&amp;""))</f>
        <v/>
      </c>
    </row>
    <row r="5135" spans="16:18" x14ac:dyDescent="0.3">
      <c r="P5135" s="22"/>
      <c r="Q5135">
        <v>5131</v>
      </c>
      <c r="R5135" t="str">
        <f>IF($C$3="Live Paste",IF($P5135="","",$P5135&amp;""),IF($AD$3="","",INDEX('Extraction History'!$A$3:$DT$9102,$Q5135,$AD$3)&amp;""))</f>
        <v/>
      </c>
    </row>
    <row r="5136" spans="16:18" x14ac:dyDescent="0.3">
      <c r="P5136" s="22"/>
      <c r="Q5136">
        <v>5132</v>
      </c>
      <c r="R5136" t="str">
        <f>IF($C$3="Live Paste",IF($P5136="","",$P5136&amp;""),IF($AD$3="","",INDEX('Extraction History'!$A$3:$DT$9102,$Q5136,$AD$3)&amp;""))</f>
        <v/>
      </c>
    </row>
    <row r="5137" spans="16:18" x14ac:dyDescent="0.3">
      <c r="P5137" s="22"/>
      <c r="Q5137">
        <v>5133</v>
      </c>
      <c r="R5137" t="str">
        <f>IF($C$3="Live Paste",IF($P5137="","",$P5137&amp;""),IF($AD$3="","",INDEX('Extraction History'!$A$3:$DT$9102,$Q5137,$AD$3)&amp;""))</f>
        <v/>
      </c>
    </row>
    <row r="5138" spans="16:18" x14ac:dyDescent="0.3">
      <c r="P5138" s="22"/>
      <c r="Q5138">
        <v>5134</v>
      </c>
      <c r="R5138" t="str">
        <f>IF($C$3="Live Paste",IF($P5138="","",$P5138&amp;""),IF($AD$3="","",INDEX('Extraction History'!$A$3:$DT$9102,$Q5138,$AD$3)&amp;""))</f>
        <v/>
      </c>
    </row>
    <row r="5139" spans="16:18" x14ac:dyDescent="0.3">
      <c r="P5139" s="22"/>
      <c r="Q5139">
        <v>5135</v>
      </c>
      <c r="R5139" t="str">
        <f>IF($C$3="Live Paste",IF($P5139="","",$P5139&amp;""),IF($AD$3="","",INDEX('Extraction History'!$A$3:$DT$9102,$Q5139,$AD$3)&amp;""))</f>
        <v/>
      </c>
    </row>
    <row r="5140" spans="16:18" x14ac:dyDescent="0.3">
      <c r="P5140" s="22"/>
      <c r="Q5140">
        <v>5136</v>
      </c>
      <c r="R5140" t="str">
        <f>IF($C$3="Live Paste",IF($P5140="","",$P5140&amp;""),IF($AD$3="","",INDEX('Extraction History'!$A$3:$DT$9102,$Q5140,$AD$3)&amp;""))</f>
        <v/>
      </c>
    </row>
    <row r="5141" spans="16:18" x14ac:dyDescent="0.3">
      <c r="P5141" s="22"/>
      <c r="Q5141">
        <v>5137</v>
      </c>
      <c r="R5141" t="str">
        <f>IF($C$3="Live Paste",IF($P5141="","",$P5141&amp;""),IF($AD$3="","",INDEX('Extraction History'!$A$3:$DT$9102,$Q5141,$AD$3)&amp;""))</f>
        <v/>
      </c>
    </row>
    <row r="5142" spans="16:18" x14ac:dyDescent="0.3">
      <c r="P5142" s="22"/>
      <c r="Q5142">
        <v>5138</v>
      </c>
      <c r="R5142" t="str">
        <f>IF($C$3="Live Paste",IF($P5142="","",$P5142&amp;""),IF($AD$3="","",INDEX('Extraction History'!$A$3:$DT$9102,$Q5142,$AD$3)&amp;""))</f>
        <v/>
      </c>
    </row>
    <row r="5143" spans="16:18" x14ac:dyDescent="0.3">
      <c r="P5143" s="22"/>
      <c r="Q5143">
        <v>5139</v>
      </c>
      <c r="R5143" t="str">
        <f>IF($C$3="Live Paste",IF($P5143="","",$P5143&amp;""),IF($AD$3="","",INDEX('Extraction History'!$A$3:$DT$9102,$Q5143,$AD$3)&amp;""))</f>
        <v/>
      </c>
    </row>
    <row r="5144" spans="16:18" x14ac:dyDescent="0.3">
      <c r="P5144" s="22"/>
      <c r="Q5144">
        <v>5140</v>
      </c>
      <c r="R5144" t="str">
        <f>IF($C$3="Live Paste",IF($P5144="","",$P5144&amp;""),IF($AD$3="","",INDEX('Extraction History'!$A$3:$DT$9102,$Q5144,$AD$3)&amp;""))</f>
        <v/>
      </c>
    </row>
    <row r="5145" spans="16:18" x14ac:dyDescent="0.3">
      <c r="P5145" s="22"/>
      <c r="Q5145">
        <v>5141</v>
      </c>
      <c r="R5145" t="str">
        <f>IF($C$3="Live Paste",IF($P5145="","",$P5145&amp;""),IF($AD$3="","",INDEX('Extraction History'!$A$3:$DT$9102,$Q5145,$AD$3)&amp;""))</f>
        <v/>
      </c>
    </row>
    <row r="5146" spans="16:18" x14ac:dyDescent="0.3">
      <c r="P5146" s="22"/>
      <c r="Q5146">
        <v>5142</v>
      </c>
      <c r="R5146" t="str">
        <f>IF($C$3="Live Paste",IF($P5146="","",$P5146&amp;""),IF($AD$3="","",INDEX('Extraction History'!$A$3:$DT$9102,$Q5146,$AD$3)&amp;""))</f>
        <v/>
      </c>
    </row>
    <row r="5147" spans="16:18" x14ac:dyDescent="0.3">
      <c r="P5147" s="22"/>
      <c r="Q5147">
        <v>5143</v>
      </c>
      <c r="R5147" t="str">
        <f>IF($C$3="Live Paste",IF($P5147="","",$P5147&amp;""),IF($AD$3="","",INDEX('Extraction History'!$A$3:$DT$9102,$Q5147,$AD$3)&amp;""))</f>
        <v/>
      </c>
    </row>
    <row r="5148" spans="16:18" x14ac:dyDescent="0.3">
      <c r="P5148" s="22"/>
      <c r="Q5148">
        <v>5144</v>
      </c>
      <c r="R5148" t="str">
        <f>IF($C$3="Live Paste",IF($P5148="","",$P5148&amp;""),IF($AD$3="","",INDEX('Extraction History'!$A$3:$DT$9102,$Q5148,$AD$3)&amp;""))</f>
        <v/>
      </c>
    </row>
    <row r="5149" spans="16:18" x14ac:dyDescent="0.3">
      <c r="P5149" s="22"/>
      <c r="Q5149">
        <v>5145</v>
      </c>
      <c r="R5149" t="str">
        <f>IF($C$3="Live Paste",IF($P5149="","",$P5149&amp;""),IF($AD$3="","",INDEX('Extraction History'!$A$3:$DT$9102,$Q5149,$AD$3)&amp;""))</f>
        <v/>
      </c>
    </row>
    <row r="5150" spans="16:18" x14ac:dyDescent="0.3">
      <c r="P5150" s="22"/>
      <c r="Q5150">
        <v>5146</v>
      </c>
      <c r="R5150" t="str">
        <f>IF($C$3="Live Paste",IF($P5150="","",$P5150&amp;""),IF($AD$3="","",INDEX('Extraction History'!$A$3:$DT$9102,$Q5150,$AD$3)&amp;""))</f>
        <v/>
      </c>
    </row>
    <row r="5151" spans="16:18" x14ac:dyDescent="0.3">
      <c r="P5151" s="22"/>
      <c r="Q5151">
        <v>5147</v>
      </c>
      <c r="R5151" t="str">
        <f>IF($C$3="Live Paste",IF($P5151="","",$P5151&amp;""),IF($AD$3="","",INDEX('Extraction History'!$A$3:$DT$9102,$Q5151,$AD$3)&amp;""))</f>
        <v/>
      </c>
    </row>
    <row r="5152" spans="16:18" x14ac:dyDescent="0.3">
      <c r="P5152" s="22"/>
      <c r="Q5152">
        <v>5148</v>
      </c>
      <c r="R5152" t="str">
        <f>IF($C$3="Live Paste",IF($P5152="","",$P5152&amp;""),IF($AD$3="","",INDEX('Extraction History'!$A$3:$DT$9102,$Q5152,$AD$3)&amp;""))</f>
        <v/>
      </c>
    </row>
    <row r="5153" spans="16:18" x14ac:dyDescent="0.3">
      <c r="P5153" s="22"/>
      <c r="Q5153">
        <v>5149</v>
      </c>
      <c r="R5153" t="str">
        <f>IF($C$3="Live Paste",IF($P5153="","",$P5153&amp;""),IF($AD$3="","",INDEX('Extraction History'!$A$3:$DT$9102,$Q5153,$AD$3)&amp;""))</f>
        <v/>
      </c>
    </row>
    <row r="5154" spans="16:18" x14ac:dyDescent="0.3">
      <c r="P5154" s="22"/>
      <c r="Q5154">
        <v>5150</v>
      </c>
      <c r="R5154" t="str">
        <f>IF($C$3="Live Paste",IF($P5154="","",$P5154&amp;""),IF($AD$3="","",INDEX('Extraction History'!$A$3:$DT$9102,$Q5154,$AD$3)&amp;""))</f>
        <v/>
      </c>
    </row>
    <row r="5155" spans="16:18" x14ac:dyDescent="0.3">
      <c r="P5155" s="22"/>
      <c r="Q5155">
        <v>5151</v>
      </c>
      <c r="R5155" t="str">
        <f>IF($C$3="Live Paste",IF($P5155="","",$P5155&amp;""),IF($AD$3="","",INDEX('Extraction History'!$A$3:$DT$9102,$Q5155,$AD$3)&amp;""))</f>
        <v/>
      </c>
    </row>
    <row r="5156" spans="16:18" x14ac:dyDescent="0.3">
      <c r="P5156" s="22"/>
      <c r="Q5156">
        <v>5152</v>
      </c>
      <c r="R5156" t="str">
        <f>IF($C$3="Live Paste",IF($P5156="","",$P5156&amp;""),IF($AD$3="","",INDEX('Extraction History'!$A$3:$DT$9102,$Q5156,$AD$3)&amp;""))</f>
        <v/>
      </c>
    </row>
    <row r="5157" spans="16:18" x14ac:dyDescent="0.3">
      <c r="P5157" s="22"/>
      <c r="Q5157">
        <v>5153</v>
      </c>
      <c r="R5157" t="str">
        <f>IF($C$3="Live Paste",IF($P5157="","",$P5157&amp;""),IF($AD$3="","",INDEX('Extraction History'!$A$3:$DT$9102,$Q5157,$AD$3)&amp;""))</f>
        <v/>
      </c>
    </row>
    <row r="5158" spans="16:18" x14ac:dyDescent="0.3">
      <c r="P5158" s="22"/>
      <c r="Q5158">
        <v>5154</v>
      </c>
      <c r="R5158" t="str">
        <f>IF($C$3="Live Paste",IF($P5158="","",$P5158&amp;""),IF($AD$3="","",INDEX('Extraction History'!$A$3:$DT$9102,$Q5158,$AD$3)&amp;""))</f>
        <v/>
      </c>
    </row>
    <row r="5159" spans="16:18" x14ac:dyDescent="0.3">
      <c r="P5159" s="22"/>
      <c r="Q5159">
        <v>5155</v>
      </c>
      <c r="R5159" t="str">
        <f>IF($C$3="Live Paste",IF($P5159="","",$P5159&amp;""),IF($AD$3="","",INDEX('Extraction History'!$A$3:$DT$9102,$Q5159,$AD$3)&amp;""))</f>
        <v/>
      </c>
    </row>
    <row r="5160" spans="16:18" x14ac:dyDescent="0.3">
      <c r="P5160" s="22"/>
      <c r="Q5160">
        <v>5156</v>
      </c>
      <c r="R5160" t="str">
        <f>IF($C$3="Live Paste",IF($P5160="","",$P5160&amp;""),IF($AD$3="","",INDEX('Extraction History'!$A$3:$DT$9102,$Q5160,$AD$3)&amp;""))</f>
        <v/>
      </c>
    </row>
    <row r="5161" spans="16:18" x14ac:dyDescent="0.3">
      <c r="P5161" s="22"/>
      <c r="Q5161">
        <v>5157</v>
      </c>
      <c r="R5161" t="str">
        <f>IF($C$3="Live Paste",IF($P5161="","",$P5161&amp;""),IF($AD$3="","",INDEX('Extraction History'!$A$3:$DT$9102,$Q5161,$AD$3)&amp;""))</f>
        <v/>
      </c>
    </row>
    <row r="5162" spans="16:18" x14ac:dyDescent="0.3">
      <c r="P5162" s="22"/>
      <c r="Q5162">
        <v>5158</v>
      </c>
      <c r="R5162" t="str">
        <f>IF($C$3="Live Paste",IF($P5162="","",$P5162&amp;""),IF($AD$3="","",INDEX('Extraction History'!$A$3:$DT$9102,$Q5162,$AD$3)&amp;""))</f>
        <v/>
      </c>
    </row>
    <row r="5163" spans="16:18" x14ac:dyDescent="0.3">
      <c r="P5163" s="22"/>
      <c r="Q5163">
        <v>5159</v>
      </c>
      <c r="R5163" t="str">
        <f>IF($C$3="Live Paste",IF($P5163="","",$P5163&amp;""),IF($AD$3="","",INDEX('Extraction History'!$A$3:$DT$9102,$Q5163,$AD$3)&amp;""))</f>
        <v/>
      </c>
    </row>
    <row r="5164" spans="16:18" x14ac:dyDescent="0.3">
      <c r="P5164" s="22"/>
      <c r="Q5164">
        <v>5160</v>
      </c>
      <c r="R5164" t="str">
        <f>IF($C$3="Live Paste",IF($P5164="","",$P5164&amp;""),IF($AD$3="","",INDEX('Extraction History'!$A$3:$DT$9102,$Q5164,$AD$3)&amp;""))</f>
        <v/>
      </c>
    </row>
    <row r="5165" spans="16:18" x14ac:dyDescent="0.3">
      <c r="P5165" s="22"/>
      <c r="Q5165">
        <v>5161</v>
      </c>
      <c r="R5165" t="str">
        <f>IF($C$3="Live Paste",IF($P5165="","",$P5165&amp;""),IF($AD$3="","",INDEX('Extraction History'!$A$3:$DT$9102,$Q5165,$AD$3)&amp;""))</f>
        <v/>
      </c>
    </row>
    <row r="5166" spans="16:18" x14ac:dyDescent="0.3">
      <c r="P5166" s="22"/>
      <c r="Q5166">
        <v>5162</v>
      </c>
      <c r="R5166" t="str">
        <f>IF($C$3="Live Paste",IF($P5166="","",$P5166&amp;""),IF($AD$3="","",INDEX('Extraction History'!$A$3:$DT$9102,$Q5166,$AD$3)&amp;""))</f>
        <v/>
      </c>
    </row>
    <row r="5167" spans="16:18" x14ac:dyDescent="0.3">
      <c r="P5167" s="22"/>
      <c r="Q5167">
        <v>5163</v>
      </c>
      <c r="R5167" t="str">
        <f>IF($C$3="Live Paste",IF($P5167="","",$P5167&amp;""),IF($AD$3="","",INDEX('Extraction History'!$A$3:$DT$9102,$Q5167,$AD$3)&amp;""))</f>
        <v/>
      </c>
    </row>
    <row r="5168" spans="16:18" x14ac:dyDescent="0.3">
      <c r="P5168" s="22"/>
      <c r="Q5168">
        <v>5164</v>
      </c>
      <c r="R5168" t="str">
        <f>IF($C$3="Live Paste",IF($P5168="","",$P5168&amp;""),IF($AD$3="","",INDEX('Extraction History'!$A$3:$DT$9102,$Q5168,$AD$3)&amp;""))</f>
        <v/>
      </c>
    </row>
    <row r="5169" spans="16:18" x14ac:dyDescent="0.3">
      <c r="P5169" s="22"/>
      <c r="Q5169">
        <v>5165</v>
      </c>
      <c r="R5169" t="str">
        <f>IF($C$3="Live Paste",IF($P5169="","",$P5169&amp;""),IF($AD$3="","",INDEX('Extraction History'!$A$3:$DT$9102,$Q5169,$AD$3)&amp;""))</f>
        <v/>
      </c>
    </row>
    <row r="5170" spans="16:18" x14ac:dyDescent="0.3">
      <c r="P5170" s="22"/>
      <c r="Q5170">
        <v>5166</v>
      </c>
      <c r="R5170" t="str">
        <f>IF($C$3="Live Paste",IF($P5170="","",$P5170&amp;""),IF($AD$3="","",INDEX('Extraction History'!$A$3:$DT$9102,$Q5170,$AD$3)&amp;""))</f>
        <v/>
      </c>
    </row>
    <row r="5171" spans="16:18" x14ac:dyDescent="0.3">
      <c r="P5171" s="22"/>
      <c r="Q5171">
        <v>5167</v>
      </c>
      <c r="R5171" t="str">
        <f>IF($C$3="Live Paste",IF($P5171="","",$P5171&amp;""),IF($AD$3="","",INDEX('Extraction History'!$A$3:$DT$9102,$Q5171,$AD$3)&amp;""))</f>
        <v/>
      </c>
    </row>
    <row r="5172" spans="16:18" x14ac:dyDescent="0.3">
      <c r="P5172" s="22"/>
      <c r="Q5172">
        <v>5168</v>
      </c>
      <c r="R5172" t="str">
        <f>IF($C$3="Live Paste",IF($P5172="","",$P5172&amp;""),IF($AD$3="","",INDEX('Extraction History'!$A$3:$DT$9102,$Q5172,$AD$3)&amp;""))</f>
        <v/>
      </c>
    </row>
    <row r="5173" spans="16:18" x14ac:dyDescent="0.3">
      <c r="P5173" s="22"/>
      <c r="Q5173">
        <v>5169</v>
      </c>
      <c r="R5173" t="str">
        <f>IF($C$3="Live Paste",IF($P5173="","",$P5173&amp;""),IF($AD$3="","",INDEX('Extraction History'!$A$3:$DT$9102,$Q5173,$AD$3)&amp;""))</f>
        <v/>
      </c>
    </row>
    <row r="5174" spans="16:18" x14ac:dyDescent="0.3">
      <c r="P5174" s="22"/>
      <c r="Q5174">
        <v>5170</v>
      </c>
      <c r="R5174" t="str">
        <f>IF($C$3="Live Paste",IF($P5174="","",$P5174&amp;""),IF($AD$3="","",INDEX('Extraction History'!$A$3:$DT$9102,$Q5174,$AD$3)&amp;""))</f>
        <v/>
      </c>
    </row>
    <row r="5175" spans="16:18" x14ac:dyDescent="0.3">
      <c r="P5175" s="22"/>
      <c r="Q5175">
        <v>5171</v>
      </c>
      <c r="R5175" t="str">
        <f>IF($C$3="Live Paste",IF($P5175="","",$P5175&amp;""),IF($AD$3="","",INDEX('Extraction History'!$A$3:$DT$9102,$Q5175,$AD$3)&amp;""))</f>
        <v/>
      </c>
    </row>
    <row r="5176" spans="16:18" x14ac:dyDescent="0.3">
      <c r="P5176" s="22"/>
      <c r="Q5176">
        <v>5172</v>
      </c>
      <c r="R5176" t="str">
        <f>IF($C$3="Live Paste",IF($P5176="","",$P5176&amp;""),IF($AD$3="","",INDEX('Extraction History'!$A$3:$DT$9102,$Q5176,$AD$3)&amp;""))</f>
        <v/>
      </c>
    </row>
    <row r="5177" spans="16:18" x14ac:dyDescent="0.3">
      <c r="P5177" s="22"/>
      <c r="Q5177">
        <v>5173</v>
      </c>
      <c r="R5177" t="str">
        <f>IF($C$3="Live Paste",IF($P5177="","",$P5177&amp;""),IF($AD$3="","",INDEX('Extraction History'!$A$3:$DT$9102,$Q5177,$AD$3)&amp;""))</f>
        <v/>
      </c>
    </row>
    <row r="5178" spans="16:18" x14ac:dyDescent="0.3">
      <c r="P5178" s="22"/>
      <c r="Q5178">
        <v>5174</v>
      </c>
      <c r="R5178" t="str">
        <f>IF($C$3="Live Paste",IF($P5178="","",$P5178&amp;""),IF($AD$3="","",INDEX('Extraction History'!$A$3:$DT$9102,$Q5178,$AD$3)&amp;""))</f>
        <v/>
      </c>
    </row>
    <row r="5179" spans="16:18" x14ac:dyDescent="0.3">
      <c r="P5179" s="22"/>
      <c r="Q5179">
        <v>5175</v>
      </c>
      <c r="R5179" t="str">
        <f>IF($C$3="Live Paste",IF($P5179="","",$P5179&amp;""),IF($AD$3="","",INDEX('Extraction History'!$A$3:$DT$9102,$Q5179,$AD$3)&amp;""))</f>
        <v/>
      </c>
    </row>
    <row r="5180" spans="16:18" x14ac:dyDescent="0.3">
      <c r="P5180" s="22"/>
      <c r="Q5180">
        <v>5176</v>
      </c>
      <c r="R5180" t="str">
        <f>IF($C$3="Live Paste",IF($P5180="","",$P5180&amp;""),IF($AD$3="","",INDEX('Extraction History'!$A$3:$DT$9102,$Q5180,$AD$3)&amp;""))</f>
        <v/>
      </c>
    </row>
    <row r="5181" spans="16:18" x14ac:dyDescent="0.3">
      <c r="P5181" s="22"/>
      <c r="Q5181">
        <v>5177</v>
      </c>
      <c r="R5181" t="str">
        <f>IF($C$3="Live Paste",IF($P5181="","",$P5181&amp;""),IF($AD$3="","",INDEX('Extraction History'!$A$3:$DT$9102,$Q5181,$AD$3)&amp;""))</f>
        <v/>
      </c>
    </row>
    <row r="5182" spans="16:18" x14ac:dyDescent="0.3">
      <c r="P5182" s="22"/>
      <c r="Q5182">
        <v>5178</v>
      </c>
      <c r="R5182" t="str">
        <f>IF($C$3="Live Paste",IF($P5182="","",$P5182&amp;""),IF($AD$3="","",INDEX('Extraction History'!$A$3:$DT$9102,$Q5182,$AD$3)&amp;""))</f>
        <v/>
      </c>
    </row>
    <row r="5183" spans="16:18" x14ac:dyDescent="0.3">
      <c r="P5183" s="22"/>
      <c r="Q5183">
        <v>5179</v>
      </c>
      <c r="R5183" t="str">
        <f>IF($C$3="Live Paste",IF($P5183="","",$P5183&amp;""),IF($AD$3="","",INDEX('Extraction History'!$A$3:$DT$9102,$Q5183,$AD$3)&amp;""))</f>
        <v/>
      </c>
    </row>
    <row r="5184" spans="16:18" x14ac:dyDescent="0.3">
      <c r="P5184" s="22"/>
      <c r="Q5184">
        <v>5180</v>
      </c>
      <c r="R5184" t="str">
        <f>IF($C$3="Live Paste",IF($P5184="","",$P5184&amp;""),IF($AD$3="","",INDEX('Extraction History'!$A$3:$DT$9102,$Q5184,$AD$3)&amp;""))</f>
        <v/>
      </c>
    </row>
    <row r="5185" spans="16:18" x14ac:dyDescent="0.3">
      <c r="P5185" s="22"/>
      <c r="Q5185">
        <v>5181</v>
      </c>
      <c r="R5185" t="str">
        <f>IF($C$3="Live Paste",IF($P5185="","",$P5185&amp;""),IF($AD$3="","",INDEX('Extraction History'!$A$3:$DT$9102,$Q5185,$AD$3)&amp;""))</f>
        <v/>
      </c>
    </row>
    <row r="5186" spans="16:18" x14ac:dyDescent="0.3">
      <c r="P5186" s="22"/>
      <c r="Q5186">
        <v>5182</v>
      </c>
      <c r="R5186" t="str">
        <f>IF($C$3="Live Paste",IF($P5186="","",$P5186&amp;""),IF($AD$3="","",INDEX('Extraction History'!$A$3:$DT$9102,$Q5186,$AD$3)&amp;""))</f>
        <v/>
      </c>
    </row>
    <row r="5187" spans="16:18" x14ac:dyDescent="0.3">
      <c r="P5187" s="22"/>
      <c r="Q5187">
        <v>5183</v>
      </c>
      <c r="R5187" t="str">
        <f>IF($C$3="Live Paste",IF($P5187="","",$P5187&amp;""),IF($AD$3="","",INDEX('Extraction History'!$A$3:$DT$9102,$Q5187,$AD$3)&amp;""))</f>
        <v/>
      </c>
    </row>
    <row r="5188" spans="16:18" x14ac:dyDescent="0.3">
      <c r="P5188" s="22"/>
      <c r="Q5188">
        <v>5184</v>
      </c>
      <c r="R5188" t="str">
        <f>IF($C$3="Live Paste",IF($P5188="","",$P5188&amp;""),IF($AD$3="","",INDEX('Extraction History'!$A$3:$DT$9102,$Q5188,$AD$3)&amp;""))</f>
        <v/>
      </c>
    </row>
    <row r="5189" spans="16:18" x14ac:dyDescent="0.3">
      <c r="P5189" s="22"/>
      <c r="Q5189">
        <v>5185</v>
      </c>
      <c r="R5189" t="str">
        <f>IF($C$3="Live Paste",IF($P5189="","",$P5189&amp;""),IF($AD$3="","",INDEX('Extraction History'!$A$3:$DT$9102,$Q5189,$AD$3)&amp;""))</f>
        <v/>
      </c>
    </row>
    <row r="5190" spans="16:18" x14ac:dyDescent="0.3">
      <c r="P5190" s="22"/>
      <c r="Q5190">
        <v>5186</v>
      </c>
      <c r="R5190" t="str">
        <f>IF($C$3="Live Paste",IF($P5190="","",$P5190&amp;""),IF($AD$3="","",INDEX('Extraction History'!$A$3:$DT$9102,$Q5190,$AD$3)&amp;""))</f>
        <v/>
      </c>
    </row>
    <row r="5191" spans="16:18" x14ac:dyDescent="0.3">
      <c r="P5191" s="22"/>
      <c r="Q5191">
        <v>5187</v>
      </c>
      <c r="R5191" t="str">
        <f>IF($C$3="Live Paste",IF($P5191="","",$P5191&amp;""),IF($AD$3="","",INDEX('Extraction History'!$A$3:$DT$9102,$Q5191,$AD$3)&amp;""))</f>
        <v/>
      </c>
    </row>
    <row r="5192" spans="16:18" x14ac:dyDescent="0.3">
      <c r="P5192" s="22"/>
      <c r="Q5192">
        <v>5188</v>
      </c>
      <c r="R5192" t="str">
        <f>IF($C$3="Live Paste",IF($P5192="","",$P5192&amp;""),IF($AD$3="","",INDEX('Extraction History'!$A$3:$DT$9102,$Q5192,$AD$3)&amp;""))</f>
        <v/>
      </c>
    </row>
    <row r="5193" spans="16:18" x14ac:dyDescent="0.3">
      <c r="P5193" s="22"/>
      <c r="Q5193">
        <v>5189</v>
      </c>
      <c r="R5193" t="str">
        <f>IF($C$3="Live Paste",IF($P5193="","",$P5193&amp;""),IF($AD$3="","",INDEX('Extraction History'!$A$3:$DT$9102,$Q5193,$AD$3)&amp;""))</f>
        <v/>
      </c>
    </row>
    <row r="5194" spans="16:18" x14ac:dyDescent="0.3">
      <c r="P5194" s="22"/>
      <c r="Q5194">
        <v>5190</v>
      </c>
      <c r="R5194" t="str">
        <f>IF($C$3="Live Paste",IF($P5194="","",$P5194&amp;""),IF($AD$3="","",INDEX('Extraction History'!$A$3:$DT$9102,$Q5194,$AD$3)&amp;""))</f>
        <v/>
      </c>
    </row>
    <row r="5195" spans="16:18" x14ac:dyDescent="0.3">
      <c r="P5195" s="22"/>
      <c r="Q5195">
        <v>5191</v>
      </c>
      <c r="R5195" t="str">
        <f>IF($C$3="Live Paste",IF($P5195="","",$P5195&amp;""),IF($AD$3="","",INDEX('Extraction History'!$A$3:$DT$9102,$Q5195,$AD$3)&amp;""))</f>
        <v/>
      </c>
    </row>
    <row r="5196" spans="16:18" x14ac:dyDescent="0.3">
      <c r="P5196" s="22"/>
      <c r="Q5196">
        <v>5192</v>
      </c>
      <c r="R5196" t="str">
        <f>IF($C$3="Live Paste",IF($P5196="","",$P5196&amp;""),IF($AD$3="","",INDEX('Extraction History'!$A$3:$DT$9102,$Q5196,$AD$3)&amp;""))</f>
        <v/>
      </c>
    </row>
    <row r="5197" spans="16:18" x14ac:dyDescent="0.3">
      <c r="P5197" s="22"/>
      <c r="Q5197">
        <v>5193</v>
      </c>
      <c r="R5197" t="str">
        <f>IF($C$3="Live Paste",IF($P5197="","",$P5197&amp;""),IF($AD$3="","",INDEX('Extraction History'!$A$3:$DT$9102,$Q5197,$AD$3)&amp;""))</f>
        <v/>
      </c>
    </row>
    <row r="5198" spans="16:18" x14ac:dyDescent="0.3">
      <c r="P5198" s="22"/>
      <c r="Q5198">
        <v>5194</v>
      </c>
      <c r="R5198" t="str">
        <f>IF($C$3="Live Paste",IF($P5198="","",$P5198&amp;""),IF($AD$3="","",INDEX('Extraction History'!$A$3:$DT$9102,$Q5198,$AD$3)&amp;""))</f>
        <v/>
      </c>
    </row>
    <row r="5199" spans="16:18" x14ac:dyDescent="0.3">
      <c r="P5199" s="22"/>
      <c r="Q5199">
        <v>5195</v>
      </c>
      <c r="R5199" t="str">
        <f>IF($C$3="Live Paste",IF($P5199="","",$P5199&amp;""),IF($AD$3="","",INDEX('Extraction History'!$A$3:$DT$9102,$Q5199,$AD$3)&amp;""))</f>
        <v/>
      </c>
    </row>
    <row r="5200" spans="16:18" x14ac:dyDescent="0.3">
      <c r="P5200" s="22"/>
      <c r="Q5200">
        <v>5196</v>
      </c>
      <c r="R5200" t="str">
        <f>IF($C$3="Live Paste",IF($P5200="","",$P5200&amp;""),IF($AD$3="","",INDEX('Extraction History'!$A$3:$DT$9102,$Q5200,$AD$3)&amp;""))</f>
        <v/>
      </c>
    </row>
    <row r="5201" spans="16:18" x14ac:dyDescent="0.3">
      <c r="P5201" s="22"/>
      <c r="Q5201">
        <v>5197</v>
      </c>
      <c r="R5201" t="str">
        <f>IF($C$3="Live Paste",IF($P5201="","",$P5201&amp;""),IF($AD$3="","",INDEX('Extraction History'!$A$3:$DT$9102,$Q5201,$AD$3)&amp;""))</f>
        <v/>
      </c>
    </row>
    <row r="5202" spans="16:18" x14ac:dyDescent="0.3">
      <c r="P5202" s="22"/>
      <c r="Q5202">
        <v>5198</v>
      </c>
      <c r="R5202" t="str">
        <f>IF($C$3="Live Paste",IF($P5202="","",$P5202&amp;""),IF($AD$3="","",INDEX('Extraction History'!$A$3:$DT$9102,$Q5202,$AD$3)&amp;""))</f>
        <v/>
      </c>
    </row>
    <row r="5203" spans="16:18" x14ac:dyDescent="0.3">
      <c r="P5203" s="22"/>
      <c r="Q5203">
        <v>5199</v>
      </c>
      <c r="R5203" t="str">
        <f>IF($C$3="Live Paste",IF($P5203="","",$P5203&amp;""),IF($AD$3="","",INDEX('Extraction History'!$A$3:$DT$9102,$Q5203,$AD$3)&amp;""))</f>
        <v/>
      </c>
    </row>
    <row r="5204" spans="16:18" x14ac:dyDescent="0.3">
      <c r="P5204" s="22"/>
      <c r="Q5204">
        <v>5200</v>
      </c>
      <c r="R5204" t="str">
        <f>IF($C$3="Live Paste",IF($P5204="","",$P5204&amp;""),IF($AD$3="","",INDEX('Extraction History'!$A$3:$DT$9102,$Q5204,$AD$3)&amp;""))</f>
        <v/>
      </c>
    </row>
    <row r="5205" spans="16:18" x14ac:dyDescent="0.3">
      <c r="P5205" s="22"/>
      <c r="Q5205">
        <v>5201</v>
      </c>
      <c r="R5205" t="str">
        <f>IF($C$3="Live Paste",IF($P5205="","",$P5205&amp;""),IF($AD$3="","",INDEX('Extraction History'!$A$3:$DT$9102,$Q5205,$AD$3)&amp;""))</f>
        <v/>
      </c>
    </row>
    <row r="5206" spans="16:18" x14ac:dyDescent="0.3">
      <c r="P5206" s="22"/>
      <c r="Q5206">
        <v>5202</v>
      </c>
      <c r="R5206" t="str">
        <f>IF($C$3="Live Paste",IF($P5206="","",$P5206&amp;""),IF($AD$3="","",INDEX('Extraction History'!$A$3:$DT$9102,$Q5206,$AD$3)&amp;""))</f>
        <v/>
      </c>
    </row>
    <row r="5207" spans="16:18" x14ac:dyDescent="0.3">
      <c r="P5207" s="22"/>
      <c r="Q5207">
        <v>5203</v>
      </c>
      <c r="R5207" t="str">
        <f>IF($C$3="Live Paste",IF($P5207="","",$P5207&amp;""),IF($AD$3="","",INDEX('Extraction History'!$A$3:$DT$9102,$Q5207,$AD$3)&amp;""))</f>
        <v/>
      </c>
    </row>
    <row r="5208" spans="16:18" x14ac:dyDescent="0.3">
      <c r="P5208" s="22"/>
      <c r="Q5208">
        <v>5204</v>
      </c>
      <c r="R5208" t="str">
        <f>IF($C$3="Live Paste",IF($P5208="","",$P5208&amp;""),IF($AD$3="","",INDEX('Extraction History'!$A$3:$DT$9102,$Q5208,$AD$3)&amp;""))</f>
        <v/>
      </c>
    </row>
    <row r="5209" spans="16:18" x14ac:dyDescent="0.3">
      <c r="P5209" s="22"/>
      <c r="Q5209">
        <v>5205</v>
      </c>
      <c r="R5209" t="str">
        <f>IF($C$3="Live Paste",IF($P5209="","",$P5209&amp;""),IF($AD$3="","",INDEX('Extraction History'!$A$3:$DT$9102,$Q5209,$AD$3)&amp;""))</f>
        <v/>
      </c>
    </row>
    <row r="5210" spans="16:18" x14ac:dyDescent="0.3">
      <c r="P5210" s="22"/>
      <c r="Q5210">
        <v>5206</v>
      </c>
      <c r="R5210" t="str">
        <f>IF($C$3="Live Paste",IF($P5210="","",$P5210&amp;""),IF($AD$3="","",INDEX('Extraction History'!$A$3:$DT$9102,$Q5210,$AD$3)&amp;""))</f>
        <v/>
      </c>
    </row>
    <row r="5211" spans="16:18" x14ac:dyDescent="0.3">
      <c r="P5211" s="22"/>
      <c r="Q5211">
        <v>5207</v>
      </c>
      <c r="R5211" t="str">
        <f>IF($C$3="Live Paste",IF($P5211="","",$P5211&amp;""),IF($AD$3="","",INDEX('Extraction History'!$A$3:$DT$9102,$Q5211,$AD$3)&amp;""))</f>
        <v/>
      </c>
    </row>
    <row r="5212" spans="16:18" x14ac:dyDescent="0.3">
      <c r="P5212" s="22"/>
      <c r="Q5212">
        <v>5208</v>
      </c>
      <c r="R5212" t="str">
        <f>IF($C$3="Live Paste",IF($P5212="","",$P5212&amp;""),IF($AD$3="","",INDEX('Extraction History'!$A$3:$DT$9102,$Q5212,$AD$3)&amp;""))</f>
        <v/>
      </c>
    </row>
    <row r="5213" spans="16:18" x14ac:dyDescent="0.3">
      <c r="P5213" s="22"/>
      <c r="Q5213">
        <v>5209</v>
      </c>
      <c r="R5213" t="str">
        <f>IF($C$3="Live Paste",IF($P5213="","",$P5213&amp;""),IF($AD$3="","",INDEX('Extraction History'!$A$3:$DT$9102,$Q5213,$AD$3)&amp;""))</f>
        <v/>
      </c>
    </row>
    <row r="5214" spans="16:18" x14ac:dyDescent="0.3">
      <c r="P5214" s="22"/>
      <c r="Q5214">
        <v>5210</v>
      </c>
      <c r="R5214" t="str">
        <f>IF($C$3="Live Paste",IF($P5214="","",$P5214&amp;""),IF($AD$3="","",INDEX('Extraction History'!$A$3:$DT$9102,$Q5214,$AD$3)&amp;""))</f>
        <v/>
      </c>
    </row>
    <row r="5215" spans="16:18" x14ac:dyDescent="0.3">
      <c r="P5215" s="22"/>
      <c r="Q5215">
        <v>5211</v>
      </c>
      <c r="R5215" t="str">
        <f>IF($C$3="Live Paste",IF($P5215="","",$P5215&amp;""),IF($AD$3="","",INDEX('Extraction History'!$A$3:$DT$9102,$Q5215,$AD$3)&amp;""))</f>
        <v/>
      </c>
    </row>
    <row r="5216" spans="16:18" x14ac:dyDescent="0.3">
      <c r="P5216" s="22"/>
      <c r="Q5216">
        <v>5212</v>
      </c>
      <c r="R5216" t="str">
        <f>IF($C$3="Live Paste",IF($P5216="","",$P5216&amp;""),IF($AD$3="","",INDEX('Extraction History'!$A$3:$DT$9102,$Q5216,$AD$3)&amp;""))</f>
        <v/>
      </c>
    </row>
    <row r="5217" spans="16:18" x14ac:dyDescent="0.3">
      <c r="P5217" s="22"/>
      <c r="Q5217">
        <v>5213</v>
      </c>
      <c r="R5217" t="str">
        <f>IF($C$3="Live Paste",IF($P5217="","",$P5217&amp;""),IF($AD$3="","",INDEX('Extraction History'!$A$3:$DT$9102,$Q5217,$AD$3)&amp;""))</f>
        <v/>
      </c>
    </row>
    <row r="5218" spans="16:18" x14ac:dyDescent="0.3">
      <c r="P5218" s="22"/>
      <c r="Q5218">
        <v>5214</v>
      </c>
      <c r="R5218" t="str">
        <f>IF($C$3="Live Paste",IF($P5218="","",$P5218&amp;""),IF($AD$3="","",INDEX('Extraction History'!$A$3:$DT$9102,$Q5218,$AD$3)&amp;""))</f>
        <v/>
      </c>
    </row>
    <row r="5219" spans="16:18" x14ac:dyDescent="0.3">
      <c r="P5219" s="22"/>
      <c r="Q5219">
        <v>5215</v>
      </c>
      <c r="R5219" t="str">
        <f>IF($C$3="Live Paste",IF($P5219="","",$P5219&amp;""),IF($AD$3="","",INDEX('Extraction History'!$A$3:$DT$9102,$Q5219,$AD$3)&amp;""))</f>
        <v/>
      </c>
    </row>
    <row r="5220" spans="16:18" x14ac:dyDescent="0.3">
      <c r="P5220" s="22"/>
      <c r="Q5220">
        <v>5216</v>
      </c>
      <c r="R5220" t="str">
        <f>IF($C$3="Live Paste",IF($P5220="","",$P5220&amp;""),IF($AD$3="","",INDEX('Extraction History'!$A$3:$DT$9102,$Q5220,$AD$3)&amp;""))</f>
        <v/>
      </c>
    </row>
    <row r="5221" spans="16:18" x14ac:dyDescent="0.3">
      <c r="P5221" s="22"/>
      <c r="Q5221">
        <v>5217</v>
      </c>
      <c r="R5221" t="str">
        <f>IF($C$3="Live Paste",IF($P5221="","",$P5221&amp;""),IF($AD$3="","",INDEX('Extraction History'!$A$3:$DT$9102,$Q5221,$AD$3)&amp;""))</f>
        <v/>
      </c>
    </row>
    <row r="5222" spans="16:18" x14ac:dyDescent="0.3">
      <c r="P5222" s="22"/>
      <c r="Q5222">
        <v>5218</v>
      </c>
      <c r="R5222" t="str">
        <f>IF($C$3="Live Paste",IF($P5222="","",$P5222&amp;""),IF($AD$3="","",INDEX('Extraction History'!$A$3:$DT$9102,$Q5222,$AD$3)&amp;""))</f>
        <v/>
      </c>
    </row>
    <row r="5223" spans="16:18" x14ac:dyDescent="0.3">
      <c r="P5223" s="22"/>
      <c r="Q5223">
        <v>5219</v>
      </c>
      <c r="R5223" t="str">
        <f>IF($C$3="Live Paste",IF($P5223="","",$P5223&amp;""),IF($AD$3="","",INDEX('Extraction History'!$A$3:$DT$9102,$Q5223,$AD$3)&amp;""))</f>
        <v/>
      </c>
    </row>
    <row r="5224" spans="16:18" x14ac:dyDescent="0.3">
      <c r="P5224" s="22"/>
      <c r="Q5224">
        <v>5220</v>
      </c>
      <c r="R5224" t="str">
        <f>IF($C$3="Live Paste",IF($P5224="","",$P5224&amp;""),IF($AD$3="","",INDEX('Extraction History'!$A$3:$DT$9102,$Q5224,$AD$3)&amp;""))</f>
        <v/>
      </c>
    </row>
    <row r="5225" spans="16:18" x14ac:dyDescent="0.3">
      <c r="P5225" s="22"/>
      <c r="Q5225">
        <v>5221</v>
      </c>
      <c r="R5225" t="str">
        <f>IF($C$3="Live Paste",IF($P5225="","",$P5225&amp;""),IF($AD$3="","",INDEX('Extraction History'!$A$3:$DT$9102,$Q5225,$AD$3)&amp;""))</f>
        <v/>
      </c>
    </row>
    <row r="5226" spans="16:18" x14ac:dyDescent="0.3">
      <c r="P5226" s="22"/>
      <c r="Q5226">
        <v>5222</v>
      </c>
      <c r="R5226" t="str">
        <f>IF($C$3="Live Paste",IF($P5226="","",$P5226&amp;""),IF($AD$3="","",INDEX('Extraction History'!$A$3:$DT$9102,$Q5226,$AD$3)&amp;""))</f>
        <v/>
      </c>
    </row>
    <row r="5227" spans="16:18" x14ac:dyDescent="0.3">
      <c r="P5227" s="22"/>
      <c r="Q5227">
        <v>5223</v>
      </c>
      <c r="R5227" t="str">
        <f>IF($C$3="Live Paste",IF($P5227="","",$P5227&amp;""),IF($AD$3="","",INDEX('Extraction History'!$A$3:$DT$9102,$Q5227,$AD$3)&amp;""))</f>
        <v/>
      </c>
    </row>
    <row r="5228" spans="16:18" x14ac:dyDescent="0.3">
      <c r="P5228" s="22"/>
      <c r="Q5228">
        <v>5224</v>
      </c>
      <c r="R5228" t="str">
        <f>IF($C$3="Live Paste",IF($P5228="","",$P5228&amp;""),IF($AD$3="","",INDEX('Extraction History'!$A$3:$DT$9102,$Q5228,$AD$3)&amp;""))</f>
        <v/>
      </c>
    </row>
    <row r="5229" spans="16:18" x14ac:dyDescent="0.3">
      <c r="P5229" s="22"/>
      <c r="Q5229">
        <v>5225</v>
      </c>
      <c r="R5229" t="str">
        <f>IF($C$3="Live Paste",IF($P5229="","",$P5229&amp;""),IF($AD$3="","",INDEX('Extraction History'!$A$3:$DT$9102,$Q5229,$AD$3)&amp;""))</f>
        <v/>
      </c>
    </row>
    <row r="5230" spans="16:18" x14ac:dyDescent="0.3">
      <c r="P5230" s="22"/>
      <c r="Q5230">
        <v>5226</v>
      </c>
      <c r="R5230" t="str">
        <f>IF($C$3="Live Paste",IF($P5230="","",$P5230&amp;""),IF($AD$3="","",INDEX('Extraction History'!$A$3:$DT$9102,$Q5230,$AD$3)&amp;""))</f>
        <v/>
      </c>
    </row>
    <row r="5231" spans="16:18" x14ac:dyDescent="0.3">
      <c r="P5231" s="22"/>
      <c r="Q5231">
        <v>5227</v>
      </c>
      <c r="R5231" t="str">
        <f>IF($C$3="Live Paste",IF($P5231="","",$P5231&amp;""),IF($AD$3="","",INDEX('Extraction History'!$A$3:$DT$9102,$Q5231,$AD$3)&amp;""))</f>
        <v/>
      </c>
    </row>
    <row r="5232" spans="16:18" x14ac:dyDescent="0.3">
      <c r="P5232" s="22"/>
      <c r="Q5232">
        <v>5228</v>
      </c>
      <c r="R5232" t="str">
        <f>IF($C$3="Live Paste",IF($P5232="","",$P5232&amp;""),IF($AD$3="","",INDEX('Extraction History'!$A$3:$DT$9102,$Q5232,$AD$3)&amp;""))</f>
        <v/>
      </c>
    </row>
    <row r="5233" spans="16:18" x14ac:dyDescent="0.3">
      <c r="P5233" s="22"/>
      <c r="Q5233">
        <v>5229</v>
      </c>
      <c r="R5233" t="str">
        <f>IF($C$3="Live Paste",IF($P5233="","",$P5233&amp;""),IF($AD$3="","",INDEX('Extraction History'!$A$3:$DT$9102,$Q5233,$AD$3)&amp;""))</f>
        <v/>
      </c>
    </row>
    <row r="5234" spans="16:18" x14ac:dyDescent="0.3">
      <c r="P5234" s="22"/>
      <c r="Q5234">
        <v>5230</v>
      </c>
      <c r="R5234" t="str">
        <f>IF($C$3="Live Paste",IF($P5234="","",$P5234&amp;""),IF($AD$3="","",INDEX('Extraction History'!$A$3:$DT$9102,$Q5234,$AD$3)&amp;""))</f>
        <v/>
      </c>
    </row>
    <row r="5235" spans="16:18" x14ac:dyDescent="0.3">
      <c r="P5235" s="22"/>
      <c r="Q5235">
        <v>5231</v>
      </c>
      <c r="R5235" t="str">
        <f>IF($C$3="Live Paste",IF($P5235="","",$P5235&amp;""),IF($AD$3="","",INDEX('Extraction History'!$A$3:$DT$9102,$Q5235,$AD$3)&amp;""))</f>
        <v/>
      </c>
    </row>
    <row r="5236" spans="16:18" x14ac:dyDescent="0.3">
      <c r="P5236" s="22"/>
      <c r="Q5236">
        <v>5232</v>
      </c>
      <c r="R5236" t="str">
        <f>IF($C$3="Live Paste",IF($P5236="","",$P5236&amp;""),IF($AD$3="","",INDEX('Extraction History'!$A$3:$DT$9102,$Q5236,$AD$3)&amp;""))</f>
        <v/>
      </c>
    </row>
    <row r="5237" spans="16:18" x14ac:dyDescent="0.3">
      <c r="P5237" s="22"/>
      <c r="Q5237">
        <v>5233</v>
      </c>
      <c r="R5237" t="str">
        <f>IF($C$3="Live Paste",IF($P5237="","",$P5237&amp;""),IF($AD$3="","",INDEX('Extraction History'!$A$3:$DT$9102,$Q5237,$AD$3)&amp;""))</f>
        <v/>
      </c>
    </row>
    <row r="5238" spans="16:18" x14ac:dyDescent="0.3">
      <c r="P5238" s="22"/>
      <c r="Q5238">
        <v>5234</v>
      </c>
      <c r="R5238" t="str">
        <f>IF($C$3="Live Paste",IF($P5238="","",$P5238&amp;""),IF($AD$3="","",INDEX('Extraction History'!$A$3:$DT$9102,$Q5238,$AD$3)&amp;""))</f>
        <v/>
      </c>
    </row>
    <row r="5239" spans="16:18" x14ac:dyDescent="0.3">
      <c r="P5239" s="22"/>
      <c r="Q5239">
        <v>5235</v>
      </c>
      <c r="R5239" t="str">
        <f>IF($C$3="Live Paste",IF($P5239="","",$P5239&amp;""),IF($AD$3="","",INDEX('Extraction History'!$A$3:$DT$9102,$Q5239,$AD$3)&amp;""))</f>
        <v/>
      </c>
    </row>
    <row r="5240" spans="16:18" x14ac:dyDescent="0.3">
      <c r="P5240" s="22"/>
      <c r="Q5240">
        <v>5236</v>
      </c>
      <c r="R5240" t="str">
        <f>IF($C$3="Live Paste",IF($P5240="","",$P5240&amp;""),IF($AD$3="","",INDEX('Extraction History'!$A$3:$DT$9102,$Q5240,$AD$3)&amp;""))</f>
        <v/>
      </c>
    </row>
    <row r="5241" spans="16:18" x14ac:dyDescent="0.3">
      <c r="P5241" s="22"/>
      <c r="Q5241">
        <v>5237</v>
      </c>
      <c r="R5241" t="str">
        <f>IF($C$3="Live Paste",IF($P5241="","",$P5241&amp;""),IF($AD$3="","",INDEX('Extraction History'!$A$3:$DT$9102,$Q5241,$AD$3)&amp;""))</f>
        <v/>
      </c>
    </row>
    <row r="5242" spans="16:18" x14ac:dyDescent="0.3">
      <c r="P5242" s="22"/>
      <c r="Q5242">
        <v>5238</v>
      </c>
      <c r="R5242" t="str">
        <f>IF($C$3="Live Paste",IF($P5242="","",$P5242&amp;""),IF($AD$3="","",INDEX('Extraction History'!$A$3:$DT$9102,$Q5242,$AD$3)&amp;""))</f>
        <v/>
      </c>
    </row>
    <row r="5243" spans="16:18" x14ac:dyDescent="0.3">
      <c r="P5243" s="22"/>
      <c r="Q5243">
        <v>5239</v>
      </c>
      <c r="R5243" t="str">
        <f>IF($C$3="Live Paste",IF($P5243="","",$P5243&amp;""),IF($AD$3="","",INDEX('Extraction History'!$A$3:$DT$9102,$Q5243,$AD$3)&amp;""))</f>
        <v/>
      </c>
    </row>
    <row r="5244" spans="16:18" x14ac:dyDescent="0.3">
      <c r="P5244" s="22"/>
      <c r="Q5244">
        <v>5240</v>
      </c>
      <c r="R5244" t="str">
        <f>IF($C$3="Live Paste",IF($P5244="","",$P5244&amp;""),IF($AD$3="","",INDEX('Extraction History'!$A$3:$DT$9102,$Q5244,$AD$3)&amp;""))</f>
        <v/>
      </c>
    </row>
    <row r="5245" spans="16:18" x14ac:dyDescent="0.3">
      <c r="P5245" s="22"/>
      <c r="Q5245">
        <v>5241</v>
      </c>
      <c r="R5245" t="str">
        <f>IF($C$3="Live Paste",IF($P5245="","",$P5245&amp;""),IF($AD$3="","",INDEX('Extraction History'!$A$3:$DT$9102,$Q5245,$AD$3)&amp;""))</f>
        <v/>
      </c>
    </row>
    <row r="5246" spans="16:18" x14ac:dyDescent="0.3">
      <c r="P5246" s="22"/>
      <c r="Q5246">
        <v>5242</v>
      </c>
      <c r="R5246" t="str">
        <f>IF($C$3="Live Paste",IF($P5246="","",$P5246&amp;""),IF($AD$3="","",INDEX('Extraction History'!$A$3:$DT$9102,$Q5246,$AD$3)&amp;""))</f>
        <v/>
      </c>
    </row>
    <row r="5247" spans="16:18" x14ac:dyDescent="0.3">
      <c r="P5247" s="22"/>
      <c r="Q5247">
        <v>5243</v>
      </c>
      <c r="R5247" t="str">
        <f>IF($C$3="Live Paste",IF($P5247="","",$P5247&amp;""),IF($AD$3="","",INDEX('Extraction History'!$A$3:$DT$9102,$Q5247,$AD$3)&amp;""))</f>
        <v/>
      </c>
    </row>
    <row r="5248" spans="16:18" x14ac:dyDescent="0.3">
      <c r="P5248" s="22"/>
      <c r="Q5248">
        <v>5244</v>
      </c>
      <c r="R5248" t="str">
        <f>IF($C$3="Live Paste",IF($P5248="","",$P5248&amp;""),IF($AD$3="","",INDEX('Extraction History'!$A$3:$DT$9102,$Q5248,$AD$3)&amp;""))</f>
        <v/>
      </c>
    </row>
    <row r="5249" spans="16:18" x14ac:dyDescent="0.3">
      <c r="P5249" s="22"/>
      <c r="Q5249">
        <v>5245</v>
      </c>
      <c r="R5249" t="str">
        <f>IF($C$3="Live Paste",IF($P5249="","",$P5249&amp;""),IF($AD$3="","",INDEX('Extraction History'!$A$3:$DT$9102,$Q5249,$AD$3)&amp;""))</f>
        <v/>
      </c>
    </row>
    <row r="5250" spans="16:18" x14ac:dyDescent="0.3">
      <c r="P5250" s="22"/>
      <c r="Q5250">
        <v>5246</v>
      </c>
      <c r="R5250" t="str">
        <f>IF($C$3="Live Paste",IF($P5250="","",$P5250&amp;""),IF($AD$3="","",INDEX('Extraction History'!$A$3:$DT$9102,$Q5250,$AD$3)&amp;""))</f>
        <v/>
      </c>
    </row>
    <row r="5251" spans="16:18" x14ac:dyDescent="0.3">
      <c r="P5251" s="22"/>
      <c r="Q5251">
        <v>5247</v>
      </c>
      <c r="R5251" t="str">
        <f>IF($C$3="Live Paste",IF($P5251="","",$P5251&amp;""),IF($AD$3="","",INDEX('Extraction History'!$A$3:$DT$9102,$Q5251,$AD$3)&amp;""))</f>
        <v/>
      </c>
    </row>
    <row r="5252" spans="16:18" x14ac:dyDescent="0.3">
      <c r="P5252" s="22"/>
      <c r="Q5252">
        <v>5248</v>
      </c>
      <c r="R5252" t="str">
        <f>IF($C$3="Live Paste",IF($P5252="","",$P5252&amp;""),IF($AD$3="","",INDEX('Extraction History'!$A$3:$DT$9102,$Q5252,$AD$3)&amp;""))</f>
        <v/>
      </c>
    </row>
    <row r="5253" spans="16:18" x14ac:dyDescent="0.3">
      <c r="P5253" s="22"/>
      <c r="Q5253">
        <v>5249</v>
      </c>
      <c r="R5253" t="str">
        <f>IF($C$3="Live Paste",IF($P5253="","",$P5253&amp;""),IF($AD$3="","",INDEX('Extraction History'!$A$3:$DT$9102,$Q5253,$AD$3)&amp;""))</f>
        <v/>
      </c>
    </row>
    <row r="5254" spans="16:18" x14ac:dyDescent="0.3">
      <c r="P5254" s="22"/>
      <c r="Q5254">
        <v>5250</v>
      </c>
      <c r="R5254" t="str">
        <f>IF($C$3="Live Paste",IF($P5254="","",$P5254&amp;""),IF($AD$3="","",INDEX('Extraction History'!$A$3:$DT$9102,$Q5254,$AD$3)&amp;""))</f>
        <v/>
      </c>
    </row>
    <row r="5255" spans="16:18" x14ac:dyDescent="0.3">
      <c r="P5255" s="22"/>
      <c r="Q5255">
        <v>5251</v>
      </c>
      <c r="R5255" t="str">
        <f>IF($C$3="Live Paste",IF($P5255="","",$P5255&amp;""),IF($AD$3="","",INDEX('Extraction History'!$A$3:$DT$9102,$Q5255,$AD$3)&amp;""))</f>
        <v/>
      </c>
    </row>
    <row r="5256" spans="16:18" x14ac:dyDescent="0.3">
      <c r="P5256" s="22"/>
      <c r="Q5256">
        <v>5252</v>
      </c>
      <c r="R5256" t="str">
        <f>IF($C$3="Live Paste",IF($P5256="","",$P5256&amp;""),IF($AD$3="","",INDEX('Extraction History'!$A$3:$DT$9102,$Q5256,$AD$3)&amp;""))</f>
        <v/>
      </c>
    </row>
    <row r="5257" spans="16:18" x14ac:dyDescent="0.3">
      <c r="P5257" s="22"/>
      <c r="Q5257">
        <v>5253</v>
      </c>
      <c r="R5257" t="str">
        <f>IF($C$3="Live Paste",IF($P5257="","",$P5257&amp;""),IF($AD$3="","",INDEX('Extraction History'!$A$3:$DT$9102,$Q5257,$AD$3)&amp;""))</f>
        <v/>
      </c>
    </row>
    <row r="5258" spans="16:18" x14ac:dyDescent="0.3">
      <c r="P5258" s="22"/>
      <c r="Q5258">
        <v>5254</v>
      </c>
      <c r="R5258" t="str">
        <f>IF($C$3="Live Paste",IF($P5258="","",$P5258&amp;""),IF($AD$3="","",INDEX('Extraction History'!$A$3:$DT$9102,$Q5258,$AD$3)&amp;""))</f>
        <v/>
      </c>
    </row>
    <row r="5259" spans="16:18" x14ac:dyDescent="0.3">
      <c r="P5259" s="22"/>
      <c r="Q5259">
        <v>5255</v>
      </c>
      <c r="R5259" t="str">
        <f>IF($C$3="Live Paste",IF($P5259="","",$P5259&amp;""),IF($AD$3="","",INDEX('Extraction History'!$A$3:$DT$9102,$Q5259,$AD$3)&amp;""))</f>
        <v/>
      </c>
    </row>
    <row r="5260" spans="16:18" x14ac:dyDescent="0.3">
      <c r="P5260" s="22"/>
      <c r="Q5260">
        <v>5256</v>
      </c>
      <c r="R5260" t="str">
        <f>IF($C$3="Live Paste",IF($P5260="","",$P5260&amp;""),IF($AD$3="","",INDEX('Extraction History'!$A$3:$DT$9102,$Q5260,$AD$3)&amp;""))</f>
        <v/>
      </c>
    </row>
    <row r="5261" spans="16:18" x14ac:dyDescent="0.3">
      <c r="P5261" s="22"/>
      <c r="Q5261">
        <v>5257</v>
      </c>
      <c r="R5261" t="str">
        <f>IF($C$3="Live Paste",IF($P5261="","",$P5261&amp;""),IF($AD$3="","",INDEX('Extraction History'!$A$3:$DT$9102,$Q5261,$AD$3)&amp;""))</f>
        <v/>
      </c>
    </row>
    <row r="5262" spans="16:18" x14ac:dyDescent="0.3">
      <c r="P5262" s="22"/>
      <c r="Q5262">
        <v>5258</v>
      </c>
      <c r="R5262" t="str">
        <f>IF($C$3="Live Paste",IF($P5262="","",$P5262&amp;""),IF($AD$3="","",INDEX('Extraction History'!$A$3:$DT$9102,$Q5262,$AD$3)&amp;""))</f>
        <v/>
      </c>
    </row>
    <row r="5263" spans="16:18" x14ac:dyDescent="0.3">
      <c r="P5263" s="22"/>
      <c r="Q5263">
        <v>5259</v>
      </c>
      <c r="R5263" t="str">
        <f>IF($C$3="Live Paste",IF($P5263="","",$P5263&amp;""),IF($AD$3="","",INDEX('Extraction History'!$A$3:$DT$9102,$Q5263,$AD$3)&amp;""))</f>
        <v/>
      </c>
    </row>
    <row r="5264" spans="16:18" x14ac:dyDescent="0.3">
      <c r="P5264" s="22"/>
      <c r="Q5264">
        <v>5260</v>
      </c>
      <c r="R5264" t="str">
        <f>IF($C$3="Live Paste",IF($P5264="","",$P5264&amp;""),IF($AD$3="","",INDEX('Extraction History'!$A$3:$DT$9102,$Q5264,$AD$3)&amp;""))</f>
        <v/>
      </c>
    </row>
    <row r="5265" spans="16:18" x14ac:dyDescent="0.3">
      <c r="P5265" s="22"/>
      <c r="Q5265">
        <v>5261</v>
      </c>
      <c r="R5265" t="str">
        <f>IF($C$3="Live Paste",IF($P5265="","",$P5265&amp;""),IF($AD$3="","",INDEX('Extraction History'!$A$3:$DT$9102,$Q5265,$AD$3)&amp;""))</f>
        <v/>
      </c>
    </row>
    <row r="5266" spans="16:18" x14ac:dyDescent="0.3">
      <c r="P5266" s="22"/>
      <c r="Q5266">
        <v>5262</v>
      </c>
      <c r="R5266" t="str">
        <f>IF($C$3="Live Paste",IF($P5266="","",$P5266&amp;""),IF($AD$3="","",INDEX('Extraction History'!$A$3:$DT$9102,$Q5266,$AD$3)&amp;""))</f>
        <v/>
      </c>
    </row>
    <row r="5267" spans="16:18" x14ac:dyDescent="0.3">
      <c r="P5267" s="22"/>
      <c r="Q5267">
        <v>5263</v>
      </c>
      <c r="R5267" t="str">
        <f>IF($C$3="Live Paste",IF($P5267="","",$P5267&amp;""),IF($AD$3="","",INDEX('Extraction History'!$A$3:$DT$9102,$Q5267,$AD$3)&amp;""))</f>
        <v/>
      </c>
    </row>
    <row r="5268" spans="16:18" x14ac:dyDescent="0.3">
      <c r="P5268" s="22"/>
      <c r="Q5268">
        <v>5264</v>
      </c>
      <c r="R5268" t="str">
        <f>IF($C$3="Live Paste",IF($P5268="","",$P5268&amp;""),IF($AD$3="","",INDEX('Extraction History'!$A$3:$DT$9102,$Q5268,$AD$3)&amp;""))</f>
        <v/>
      </c>
    </row>
    <row r="5269" spans="16:18" x14ac:dyDescent="0.3">
      <c r="P5269" s="22"/>
      <c r="Q5269">
        <v>5265</v>
      </c>
      <c r="R5269" t="str">
        <f>IF($C$3="Live Paste",IF($P5269="","",$P5269&amp;""),IF($AD$3="","",INDEX('Extraction History'!$A$3:$DT$9102,$Q5269,$AD$3)&amp;""))</f>
        <v/>
      </c>
    </row>
    <row r="5270" spans="16:18" x14ac:dyDescent="0.3">
      <c r="P5270" s="22"/>
      <c r="Q5270">
        <v>5266</v>
      </c>
      <c r="R5270" t="str">
        <f>IF($C$3="Live Paste",IF($P5270="","",$P5270&amp;""),IF($AD$3="","",INDEX('Extraction History'!$A$3:$DT$9102,$Q5270,$AD$3)&amp;""))</f>
        <v/>
      </c>
    </row>
    <row r="5271" spans="16:18" x14ac:dyDescent="0.3">
      <c r="P5271" s="22"/>
      <c r="Q5271">
        <v>5267</v>
      </c>
      <c r="R5271" t="str">
        <f>IF($C$3="Live Paste",IF($P5271="","",$P5271&amp;""),IF($AD$3="","",INDEX('Extraction History'!$A$3:$DT$9102,$Q5271,$AD$3)&amp;""))</f>
        <v/>
      </c>
    </row>
    <row r="5272" spans="16:18" x14ac:dyDescent="0.3">
      <c r="P5272" s="22"/>
      <c r="Q5272">
        <v>5268</v>
      </c>
      <c r="R5272" t="str">
        <f>IF($C$3="Live Paste",IF($P5272="","",$P5272&amp;""),IF($AD$3="","",INDEX('Extraction History'!$A$3:$DT$9102,$Q5272,$AD$3)&amp;""))</f>
        <v/>
      </c>
    </row>
    <row r="5273" spans="16:18" x14ac:dyDescent="0.3">
      <c r="P5273" s="22"/>
      <c r="Q5273">
        <v>5269</v>
      </c>
      <c r="R5273" t="str">
        <f>IF($C$3="Live Paste",IF($P5273="","",$P5273&amp;""),IF($AD$3="","",INDEX('Extraction History'!$A$3:$DT$9102,$Q5273,$AD$3)&amp;""))</f>
        <v/>
      </c>
    </row>
    <row r="5274" spans="16:18" x14ac:dyDescent="0.3">
      <c r="P5274" s="22"/>
      <c r="Q5274">
        <v>5270</v>
      </c>
      <c r="R5274" t="str">
        <f>IF($C$3="Live Paste",IF($P5274="","",$P5274&amp;""),IF($AD$3="","",INDEX('Extraction History'!$A$3:$DT$9102,$Q5274,$AD$3)&amp;""))</f>
        <v/>
      </c>
    </row>
    <row r="5275" spans="16:18" x14ac:dyDescent="0.3">
      <c r="P5275" s="22"/>
      <c r="Q5275">
        <v>5271</v>
      </c>
      <c r="R5275" t="str">
        <f>IF($C$3="Live Paste",IF($P5275="","",$P5275&amp;""),IF($AD$3="","",INDEX('Extraction History'!$A$3:$DT$9102,$Q5275,$AD$3)&amp;""))</f>
        <v/>
      </c>
    </row>
    <row r="5276" spans="16:18" x14ac:dyDescent="0.3">
      <c r="P5276" s="22"/>
      <c r="Q5276">
        <v>5272</v>
      </c>
      <c r="R5276" t="str">
        <f>IF($C$3="Live Paste",IF($P5276="","",$P5276&amp;""),IF($AD$3="","",INDEX('Extraction History'!$A$3:$DT$9102,$Q5276,$AD$3)&amp;""))</f>
        <v/>
      </c>
    </row>
    <row r="5277" spans="16:18" x14ac:dyDescent="0.3">
      <c r="P5277" s="22"/>
      <c r="Q5277">
        <v>5273</v>
      </c>
      <c r="R5277" t="str">
        <f>IF($C$3="Live Paste",IF($P5277="","",$P5277&amp;""),IF($AD$3="","",INDEX('Extraction History'!$A$3:$DT$9102,$Q5277,$AD$3)&amp;""))</f>
        <v/>
      </c>
    </row>
    <row r="5278" spans="16:18" x14ac:dyDescent="0.3">
      <c r="P5278" s="22"/>
      <c r="Q5278">
        <v>5274</v>
      </c>
      <c r="R5278" t="str">
        <f>IF($C$3="Live Paste",IF($P5278="","",$P5278&amp;""),IF($AD$3="","",INDEX('Extraction History'!$A$3:$DT$9102,$Q5278,$AD$3)&amp;""))</f>
        <v/>
      </c>
    </row>
    <row r="5279" spans="16:18" x14ac:dyDescent="0.3">
      <c r="P5279" s="22"/>
      <c r="Q5279">
        <v>5275</v>
      </c>
      <c r="R5279" t="str">
        <f>IF($C$3="Live Paste",IF($P5279="","",$P5279&amp;""),IF($AD$3="","",INDEX('Extraction History'!$A$3:$DT$9102,$Q5279,$AD$3)&amp;""))</f>
        <v/>
      </c>
    </row>
    <row r="5280" spans="16:18" x14ac:dyDescent="0.3">
      <c r="P5280" s="22"/>
      <c r="Q5280">
        <v>5276</v>
      </c>
      <c r="R5280" t="str">
        <f>IF($C$3="Live Paste",IF($P5280="","",$P5280&amp;""),IF($AD$3="","",INDEX('Extraction History'!$A$3:$DT$9102,$Q5280,$AD$3)&amp;""))</f>
        <v/>
      </c>
    </row>
    <row r="5281" spans="16:18" x14ac:dyDescent="0.3">
      <c r="P5281" s="22"/>
      <c r="Q5281">
        <v>5277</v>
      </c>
      <c r="R5281" t="str">
        <f>IF($C$3="Live Paste",IF($P5281="","",$P5281&amp;""),IF($AD$3="","",INDEX('Extraction History'!$A$3:$DT$9102,$Q5281,$AD$3)&amp;""))</f>
        <v/>
      </c>
    </row>
    <row r="5282" spans="16:18" x14ac:dyDescent="0.3">
      <c r="P5282" s="22"/>
      <c r="Q5282">
        <v>5278</v>
      </c>
      <c r="R5282" t="str">
        <f>IF($C$3="Live Paste",IF($P5282="","",$P5282&amp;""),IF($AD$3="","",INDEX('Extraction History'!$A$3:$DT$9102,$Q5282,$AD$3)&amp;""))</f>
        <v/>
      </c>
    </row>
    <row r="5283" spans="16:18" x14ac:dyDescent="0.3">
      <c r="P5283" s="22"/>
      <c r="Q5283">
        <v>5279</v>
      </c>
      <c r="R5283" t="str">
        <f>IF($C$3="Live Paste",IF($P5283="","",$P5283&amp;""),IF($AD$3="","",INDEX('Extraction History'!$A$3:$DT$9102,$Q5283,$AD$3)&amp;""))</f>
        <v/>
      </c>
    </row>
    <row r="5284" spans="16:18" x14ac:dyDescent="0.3">
      <c r="P5284" s="22"/>
      <c r="Q5284">
        <v>5280</v>
      </c>
      <c r="R5284" t="str">
        <f>IF($C$3="Live Paste",IF($P5284="","",$P5284&amp;""),IF($AD$3="","",INDEX('Extraction History'!$A$3:$DT$9102,$Q5284,$AD$3)&amp;""))</f>
        <v/>
      </c>
    </row>
    <row r="5285" spans="16:18" x14ac:dyDescent="0.3">
      <c r="P5285" s="22"/>
      <c r="Q5285">
        <v>5281</v>
      </c>
      <c r="R5285" t="str">
        <f>IF($C$3="Live Paste",IF($P5285="","",$P5285&amp;""),IF($AD$3="","",INDEX('Extraction History'!$A$3:$DT$9102,$Q5285,$AD$3)&amp;""))</f>
        <v/>
      </c>
    </row>
    <row r="5286" spans="16:18" x14ac:dyDescent="0.3">
      <c r="P5286" s="22"/>
      <c r="Q5286">
        <v>5282</v>
      </c>
      <c r="R5286" t="str">
        <f>IF($C$3="Live Paste",IF($P5286="","",$P5286&amp;""),IF($AD$3="","",INDEX('Extraction History'!$A$3:$DT$9102,$Q5286,$AD$3)&amp;""))</f>
        <v/>
      </c>
    </row>
    <row r="5287" spans="16:18" x14ac:dyDescent="0.3">
      <c r="P5287" s="22"/>
      <c r="Q5287">
        <v>5283</v>
      </c>
      <c r="R5287" t="str">
        <f>IF($C$3="Live Paste",IF($P5287="","",$P5287&amp;""),IF($AD$3="","",INDEX('Extraction History'!$A$3:$DT$9102,$Q5287,$AD$3)&amp;""))</f>
        <v/>
      </c>
    </row>
    <row r="5288" spans="16:18" x14ac:dyDescent="0.3">
      <c r="P5288" s="22"/>
      <c r="Q5288">
        <v>5284</v>
      </c>
      <c r="R5288" t="str">
        <f>IF($C$3="Live Paste",IF($P5288="","",$P5288&amp;""),IF($AD$3="","",INDEX('Extraction History'!$A$3:$DT$9102,$Q5288,$AD$3)&amp;""))</f>
        <v/>
      </c>
    </row>
    <row r="5289" spans="16:18" x14ac:dyDescent="0.3">
      <c r="P5289" s="22"/>
      <c r="Q5289">
        <v>5285</v>
      </c>
      <c r="R5289" t="str">
        <f>IF($C$3="Live Paste",IF($P5289="","",$P5289&amp;""),IF($AD$3="","",INDEX('Extraction History'!$A$3:$DT$9102,$Q5289,$AD$3)&amp;""))</f>
        <v/>
      </c>
    </row>
    <row r="5290" spans="16:18" x14ac:dyDescent="0.3">
      <c r="P5290" s="22"/>
      <c r="Q5290">
        <v>5286</v>
      </c>
      <c r="R5290" t="str">
        <f>IF($C$3="Live Paste",IF($P5290="","",$P5290&amp;""),IF($AD$3="","",INDEX('Extraction History'!$A$3:$DT$9102,$Q5290,$AD$3)&amp;""))</f>
        <v/>
      </c>
    </row>
    <row r="5291" spans="16:18" x14ac:dyDescent="0.3">
      <c r="P5291" s="22"/>
      <c r="Q5291">
        <v>5287</v>
      </c>
      <c r="R5291" t="str">
        <f>IF($C$3="Live Paste",IF($P5291="","",$P5291&amp;""),IF($AD$3="","",INDEX('Extraction History'!$A$3:$DT$9102,$Q5291,$AD$3)&amp;""))</f>
        <v/>
      </c>
    </row>
    <row r="5292" spans="16:18" x14ac:dyDescent="0.3">
      <c r="P5292" s="22"/>
      <c r="Q5292">
        <v>5288</v>
      </c>
      <c r="R5292" t="str">
        <f>IF($C$3="Live Paste",IF($P5292="","",$P5292&amp;""),IF($AD$3="","",INDEX('Extraction History'!$A$3:$DT$9102,$Q5292,$AD$3)&amp;""))</f>
        <v/>
      </c>
    </row>
    <row r="5293" spans="16:18" x14ac:dyDescent="0.3">
      <c r="P5293" s="22"/>
      <c r="Q5293">
        <v>5289</v>
      </c>
      <c r="R5293" t="str">
        <f>IF($C$3="Live Paste",IF($P5293="","",$P5293&amp;""),IF($AD$3="","",INDEX('Extraction History'!$A$3:$DT$9102,$Q5293,$AD$3)&amp;""))</f>
        <v/>
      </c>
    </row>
    <row r="5294" spans="16:18" x14ac:dyDescent="0.3">
      <c r="P5294" s="22"/>
      <c r="Q5294">
        <v>5290</v>
      </c>
      <c r="R5294" t="str">
        <f>IF($C$3="Live Paste",IF($P5294="","",$P5294&amp;""),IF($AD$3="","",INDEX('Extraction History'!$A$3:$DT$9102,$Q5294,$AD$3)&amp;""))</f>
        <v/>
      </c>
    </row>
    <row r="5295" spans="16:18" x14ac:dyDescent="0.3">
      <c r="P5295" s="22"/>
      <c r="Q5295">
        <v>5291</v>
      </c>
      <c r="R5295" t="str">
        <f>IF($C$3="Live Paste",IF($P5295="","",$P5295&amp;""),IF($AD$3="","",INDEX('Extraction History'!$A$3:$DT$9102,$Q5295,$AD$3)&amp;""))</f>
        <v/>
      </c>
    </row>
    <row r="5296" spans="16:18" x14ac:dyDescent="0.3">
      <c r="P5296" s="22"/>
      <c r="Q5296">
        <v>5292</v>
      </c>
      <c r="R5296" t="str">
        <f>IF($C$3="Live Paste",IF($P5296="","",$P5296&amp;""),IF($AD$3="","",INDEX('Extraction History'!$A$3:$DT$9102,$Q5296,$AD$3)&amp;""))</f>
        <v/>
      </c>
    </row>
    <row r="5297" spans="16:18" x14ac:dyDescent="0.3">
      <c r="P5297" s="22"/>
      <c r="Q5297">
        <v>5293</v>
      </c>
      <c r="R5297" t="str">
        <f>IF($C$3="Live Paste",IF($P5297="","",$P5297&amp;""),IF($AD$3="","",INDEX('Extraction History'!$A$3:$DT$9102,$Q5297,$AD$3)&amp;""))</f>
        <v/>
      </c>
    </row>
    <row r="5298" spans="16:18" x14ac:dyDescent="0.3">
      <c r="P5298" s="22"/>
      <c r="Q5298">
        <v>5294</v>
      </c>
      <c r="R5298" t="str">
        <f>IF($C$3="Live Paste",IF($P5298="","",$P5298&amp;""),IF($AD$3="","",INDEX('Extraction History'!$A$3:$DT$9102,$Q5298,$AD$3)&amp;""))</f>
        <v/>
      </c>
    </row>
    <row r="5299" spans="16:18" x14ac:dyDescent="0.3">
      <c r="P5299" s="22"/>
      <c r="Q5299">
        <v>5295</v>
      </c>
      <c r="R5299" t="str">
        <f>IF($C$3="Live Paste",IF($P5299="","",$P5299&amp;""),IF($AD$3="","",INDEX('Extraction History'!$A$3:$DT$9102,$Q5299,$AD$3)&amp;""))</f>
        <v/>
      </c>
    </row>
    <row r="5300" spans="16:18" x14ac:dyDescent="0.3">
      <c r="P5300" s="22"/>
      <c r="Q5300">
        <v>5296</v>
      </c>
      <c r="R5300" t="str">
        <f>IF($C$3="Live Paste",IF($P5300="","",$P5300&amp;""),IF($AD$3="","",INDEX('Extraction History'!$A$3:$DT$9102,$Q5300,$AD$3)&amp;""))</f>
        <v/>
      </c>
    </row>
    <row r="5301" spans="16:18" x14ac:dyDescent="0.3">
      <c r="P5301" s="22"/>
      <c r="Q5301">
        <v>5297</v>
      </c>
      <c r="R5301" t="str">
        <f>IF($C$3="Live Paste",IF($P5301="","",$P5301&amp;""),IF($AD$3="","",INDEX('Extraction History'!$A$3:$DT$9102,$Q5301,$AD$3)&amp;""))</f>
        <v/>
      </c>
    </row>
    <row r="5302" spans="16:18" x14ac:dyDescent="0.3">
      <c r="P5302" s="22"/>
      <c r="Q5302">
        <v>5298</v>
      </c>
      <c r="R5302" t="str">
        <f>IF($C$3="Live Paste",IF($P5302="","",$P5302&amp;""),IF($AD$3="","",INDEX('Extraction History'!$A$3:$DT$9102,$Q5302,$AD$3)&amp;""))</f>
        <v/>
      </c>
    </row>
    <row r="5303" spans="16:18" x14ac:dyDescent="0.3">
      <c r="P5303" s="22"/>
      <c r="Q5303">
        <v>5299</v>
      </c>
      <c r="R5303" t="str">
        <f>IF($C$3="Live Paste",IF($P5303="","",$P5303&amp;""),IF($AD$3="","",INDEX('Extraction History'!$A$3:$DT$9102,$Q5303,$AD$3)&amp;""))</f>
        <v/>
      </c>
    </row>
    <row r="5304" spans="16:18" x14ac:dyDescent="0.3">
      <c r="P5304" s="22"/>
      <c r="Q5304">
        <v>5300</v>
      </c>
      <c r="R5304" t="str">
        <f>IF($C$3="Live Paste",IF($P5304="","",$P5304&amp;""),IF($AD$3="","",INDEX('Extraction History'!$A$3:$DT$9102,$Q5304,$AD$3)&amp;""))</f>
        <v/>
      </c>
    </row>
    <row r="5305" spans="16:18" x14ac:dyDescent="0.3">
      <c r="P5305" s="22"/>
      <c r="Q5305">
        <v>5301</v>
      </c>
      <c r="R5305" t="str">
        <f>IF($C$3="Live Paste",IF($P5305="","",$P5305&amp;""),IF($AD$3="","",INDEX('Extraction History'!$A$3:$DT$9102,$Q5305,$AD$3)&amp;""))</f>
        <v/>
      </c>
    </row>
    <row r="5306" spans="16:18" x14ac:dyDescent="0.3">
      <c r="P5306" s="22"/>
      <c r="Q5306">
        <v>5302</v>
      </c>
      <c r="R5306" t="str">
        <f>IF($C$3="Live Paste",IF($P5306="","",$P5306&amp;""),IF($AD$3="","",INDEX('Extraction History'!$A$3:$DT$9102,$Q5306,$AD$3)&amp;""))</f>
        <v/>
      </c>
    </row>
    <row r="5307" spans="16:18" x14ac:dyDescent="0.3">
      <c r="P5307" s="22"/>
      <c r="Q5307">
        <v>5303</v>
      </c>
      <c r="R5307" t="str">
        <f>IF($C$3="Live Paste",IF($P5307="","",$P5307&amp;""),IF($AD$3="","",INDEX('Extraction History'!$A$3:$DT$9102,$Q5307,$AD$3)&amp;""))</f>
        <v/>
      </c>
    </row>
    <row r="5308" spans="16:18" x14ac:dyDescent="0.3">
      <c r="P5308" s="22"/>
      <c r="Q5308">
        <v>5304</v>
      </c>
      <c r="R5308" t="str">
        <f>IF($C$3="Live Paste",IF($P5308="","",$P5308&amp;""),IF($AD$3="","",INDEX('Extraction History'!$A$3:$DT$9102,$Q5308,$AD$3)&amp;""))</f>
        <v/>
      </c>
    </row>
    <row r="5309" spans="16:18" x14ac:dyDescent="0.3">
      <c r="P5309" s="22"/>
      <c r="Q5309">
        <v>5305</v>
      </c>
      <c r="R5309" t="str">
        <f>IF($C$3="Live Paste",IF($P5309="","",$P5309&amp;""),IF($AD$3="","",INDEX('Extraction History'!$A$3:$DT$9102,$Q5309,$AD$3)&amp;""))</f>
        <v/>
      </c>
    </row>
    <row r="5310" spans="16:18" x14ac:dyDescent="0.3">
      <c r="P5310" s="22"/>
      <c r="Q5310">
        <v>5306</v>
      </c>
      <c r="R5310" t="str">
        <f>IF($C$3="Live Paste",IF($P5310="","",$P5310&amp;""),IF($AD$3="","",INDEX('Extraction History'!$A$3:$DT$9102,$Q5310,$AD$3)&amp;""))</f>
        <v/>
      </c>
    </row>
    <row r="5311" spans="16:18" x14ac:dyDescent="0.3">
      <c r="P5311" s="22"/>
      <c r="Q5311">
        <v>5307</v>
      </c>
      <c r="R5311" t="str">
        <f>IF($C$3="Live Paste",IF($P5311="","",$P5311&amp;""),IF($AD$3="","",INDEX('Extraction History'!$A$3:$DT$9102,$Q5311,$AD$3)&amp;""))</f>
        <v/>
      </c>
    </row>
    <row r="5312" spans="16:18" x14ac:dyDescent="0.3">
      <c r="P5312" s="22"/>
      <c r="Q5312">
        <v>5308</v>
      </c>
      <c r="R5312" t="str">
        <f>IF($C$3="Live Paste",IF($P5312="","",$P5312&amp;""),IF($AD$3="","",INDEX('Extraction History'!$A$3:$DT$9102,$Q5312,$AD$3)&amp;""))</f>
        <v/>
      </c>
    </row>
    <row r="5313" spans="16:18" x14ac:dyDescent="0.3">
      <c r="P5313" s="22"/>
      <c r="Q5313">
        <v>5309</v>
      </c>
      <c r="R5313" t="str">
        <f>IF($C$3="Live Paste",IF($P5313="","",$P5313&amp;""),IF($AD$3="","",INDEX('Extraction History'!$A$3:$DT$9102,$Q5313,$AD$3)&amp;""))</f>
        <v/>
      </c>
    </row>
    <row r="5314" spans="16:18" x14ac:dyDescent="0.3">
      <c r="P5314" s="22"/>
      <c r="Q5314">
        <v>5310</v>
      </c>
      <c r="R5314" t="str">
        <f>IF($C$3="Live Paste",IF($P5314="","",$P5314&amp;""),IF($AD$3="","",INDEX('Extraction History'!$A$3:$DT$9102,$Q5314,$AD$3)&amp;""))</f>
        <v/>
      </c>
    </row>
    <row r="5315" spans="16:18" x14ac:dyDescent="0.3">
      <c r="P5315" s="22"/>
      <c r="Q5315">
        <v>5311</v>
      </c>
      <c r="R5315" t="str">
        <f>IF($C$3="Live Paste",IF($P5315="","",$P5315&amp;""),IF($AD$3="","",INDEX('Extraction History'!$A$3:$DT$9102,$Q5315,$AD$3)&amp;""))</f>
        <v/>
      </c>
    </row>
    <row r="5316" spans="16:18" x14ac:dyDescent="0.3">
      <c r="P5316" s="22"/>
      <c r="Q5316">
        <v>5312</v>
      </c>
      <c r="R5316" t="str">
        <f>IF($C$3="Live Paste",IF($P5316="","",$P5316&amp;""),IF($AD$3="","",INDEX('Extraction History'!$A$3:$DT$9102,$Q5316,$AD$3)&amp;""))</f>
        <v/>
      </c>
    </row>
    <row r="5317" spans="16:18" x14ac:dyDescent="0.3">
      <c r="P5317" s="22"/>
      <c r="Q5317">
        <v>5313</v>
      </c>
      <c r="R5317" t="str">
        <f>IF($C$3="Live Paste",IF($P5317="","",$P5317&amp;""),IF($AD$3="","",INDEX('Extraction History'!$A$3:$DT$9102,$Q5317,$AD$3)&amp;""))</f>
        <v/>
      </c>
    </row>
    <row r="5318" spans="16:18" x14ac:dyDescent="0.3">
      <c r="P5318" s="22"/>
      <c r="Q5318">
        <v>5314</v>
      </c>
      <c r="R5318" t="str">
        <f>IF($C$3="Live Paste",IF($P5318="","",$P5318&amp;""),IF($AD$3="","",INDEX('Extraction History'!$A$3:$DT$9102,$Q5318,$AD$3)&amp;""))</f>
        <v/>
      </c>
    </row>
    <row r="5319" spans="16:18" x14ac:dyDescent="0.3">
      <c r="P5319" s="22"/>
      <c r="Q5319">
        <v>5315</v>
      </c>
      <c r="R5319" t="str">
        <f>IF($C$3="Live Paste",IF($P5319="","",$P5319&amp;""),IF($AD$3="","",INDEX('Extraction History'!$A$3:$DT$9102,$Q5319,$AD$3)&amp;""))</f>
        <v/>
      </c>
    </row>
    <row r="5320" spans="16:18" x14ac:dyDescent="0.3">
      <c r="P5320" s="22"/>
      <c r="Q5320">
        <v>5316</v>
      </c>
      <c r="R5320" t="str">
        <f>IF($C$3="Live Paste",IF($P5320="","",$P5320&amp;""),IF($AD$3="","",INDEX('Extraction History'!$A$3:$DT$9102,$Q5320,$AD$3)&amp;""))</f>
        <v/>
      </c>
    </row>
    <row r="5321" spans="16:18" x14ac:dyDescent="0.3">
      <c r="P5321" s="22"/>
      <c r="Q5321">
        <v>5317</v>
      </c>
      <c r="R5321" t="str">
        <f>IF($C$3="Live Paste",IF($P5321="","",$P5321&amp;""),IF($AD$3="","",INDEX('Extraction History'!$A$3:$DT$9102,$Q5321,$AD$3)&amp;""))</f>
        <v/>
      </c>
    </row>
    <row r="5322" spans="16:18" x14ac:dyDescent="0.3">
      <c r="P5322" s="22"/>
      <c r="Q5322">
        <v>5318</v>
      </c>
      <c r="R5322" t="str">
        <f>IF($C$3="Live Paste",IF($P5322="","",$P5322&amp;""),IF($AD$3="","",INDEX('Extraction History'!$A$3:$DT$9102,$Q5322,$AD$3)&amp;""))</f>
        <v/>
      </c>
    </row>
    <row r="5323" spans="16:18" x14ac:dyDescent="0.3">
      <c r="P5323" s="22"/>
      <c r="Q5323">
        <v>5319</v>
      </c>
      <c r="R5323" t="str">
        <f>IF($C$3="Live Paste",IF($P5323="","",$P5323&amp;""),IF($AD$3="","",INDEX('Extraction History'!$A$3:$DT$9102,$Q5323,$AD$3)&amp;""))</f>
        <v/>
      </c>
    </row>
    <row r="5324" spans="16:18" x14ac:dyDescent="0.3">
      <c r="P5324" s="22"/>
      <c r="Q5324">
        <v>5320</v>
      </c>
      <c r="R5324" t="str">
        <f>IF($C$3="Live Paste",IF($P5324="","",$P5324&amp;""),IF($AD$3="","",INDEX('Extraction History'!$A$3:$DT$9102,$Q5324,$AD$3)&amp;""))</f>
        <v/>
      </c>
    </row>
    <row r="5325" spans="16:18" x14ac:dyDescent="0.3">
      <c r="P5325" s="22"/>
      <c r="Q5325">
        <v>5321</v>
      </c>
      <c r="R5325" t="str">
        <f>IF($C$3="Live Paste",IF($P5325="","",$P5325&amp;""),IF($AD$3="","",INDEX('Extraction History'!$A$3:$DT$9102,$Q5325,$AD$3)&amp;""))</f>
        <v/>
      </c>
    </row>
    <row r="5326" spans="16:18" x14ac:dyDescent="0.3">
      <c r="P5326" s="22"/>
      <c r="Q5326">
        <v>5322</v>
      </c>
      <c r="R5326" t="str">
        <f>IF($C$3="Live Paste",IF($P5326="","",$P5326&amp;""),IF($AD$3="","",INDEX('Extraction History'!$A$3:$DT$9102,$Q5326,$AD$3)&amp;""))</f>
        <v/>
      </c>
    </row>
    <row r="5327" spans="16:18" x14ac:dyDescent="0.3">
      <c r="P5327" s="22"/>
      <c r="Q5327">
        <v>5323</v>
      </c>
      <c r="R5327" t="str">
        <f>IF($C$3="Live Paste",IF($P5327="","",$P5327&amp;""),IF($AD$3="","",INDEX('Extraction History'!$A$3:$DT$9102,$Q5327,$AD$3)&amp;""))</f>
        <v/>
      </c>
    </row>
    <row r="5328" spans="16:18" x14ac:dyDescent="0.3">
      <c r="P5328" s="22"/>
      <c r="Q5328">
        <v>5324</v>
      </c>
      <c r="R5328" t="str">
        <f>IF($C$3="Live Paste",IF($P5328="","",$P5328&amp;""),IF($AD$3="","",INDEX('Extraction History'!$A$3:$DT$9102,$Q5328,$AD$3)&amp;""))</f>
        <v/>
      </c>
    </row>
    <row r="5329" spans="16:18" x14ac:dyDescent="0.3">
      <c r="P5329" s="22"/>
      <c r="Q5329">
        <v>5325</v>
      </c>
      <c r="R5329" t="str">
        <f>IF($C$3="Live Paste",IF($P5329="","",$P5329&amp;""),IF($AD$3="","",INDEX('Extraction History'!$A$3:$DT$9102,$Q5329,$AD$3)&amp;""))</f>
        <v/>
      </c>
    </row>
    <row r="5330" spans="16:18" x14ac:dyDescent="0.3">
      <c r="P5330" s="22"/>
      <c r="Q5330">
        <v>5326</v>
      </c>
      <c r="R5330" t="str">
        <f>IF($C$3="Live Paste",IF($P5330="","",$P5330&amp;""),IF($AD$3="","",INDEX('Extraction History'!$A$3:$DT$9102,$Q5330,$AD$3)&amp;""))</f>
        <v/>
      </c>
    </row>
    <row r="5331" spans="16:18" x14ac:dyDescent="0.3">
      <c r="P5331" s="22"/>
      <c r="Q5331">
        <v>5327</v>
      </c>
      <c r="R5331" t="str">
        <f>IF($C$3="Live Paste",IF($P5331="","",$P5331&amp;""),IF($AD$3="","",INDEX('Extraction History'!$A$3:$DT$9102,$Q5331,$AD$3)&amp;""))</f>
        <v/>
      </c>
    </row>
    <row r="5332" spans="16:18" x14ac:dyDescent="0.3">
      <c r="P5332" s="22"/>
      <c r="Q5332">
        <v>5328</v>
      </c>
      <c r="R5332" t="str">
        <f>IF($C$3="Live Paste",IF($P5332="","",$P5332&amp;""),IF($AD$3="","",INDEX('Extraction History'!$A$3:$DT$9102,$Q5332,$AD$3)&amp;""))</f>
        <v/>
      </c>
    </row>
    <row r="5333" spans="16:18" x14ac:dyDescent="0.3">
      <c r="P5333" s="22"/>
      <c r="Q5333">
        <v>5329</v>
      </c>
      <c r="R5333" t="str">
        <f>IF($C$3="Live Paste",IF($P5333="","",$P5333&amp;""),IF($AD$3="","",INDEX('Extraction History'!$A$3:$DT$9102,$Q5333,$AD$3)&amp;""))</f>
        <v/>
      </c>
    </row>
    <row r="5334" spans="16:18" x14ac:dyDescent="0.3">
      <c r="P5334" s="22"/>
      <c r="Q5334">
        <v>5330</v>
      </c>
      <c r="R5334" t="str">
        <f>IF($C$3="Live Paste",IF($P5334="","",$P5334&amp;""),IF($AD$3="","",INDEX('Extraction History'!$A$3:$DT$9102,$Q5334,$AD$3)&amp;""))</f>
        <v/>
      </c>
    </row>
    <row r="5335" spans="16:18" x14ac:dyDescent="0.3">
      <c r="P5335" s="22"/>
      <c r="Q5335">
        <v>5331</v>
      </c>
      <c r="R5335" t="str">
        <f>IF($C$3="Live Paste",IF($P5335="","",$P5335&amp;""),IF($AD$3="","",INDEX('Extraction History'!$A$3:$DT$9102,$Q5335,$AD$3)&amp;""))</f>
        <v/>
      </c>
    </row>
    <row r="5336" spans="16:18" x14ac:dyDescent="0.3">
      <c r="P5336" s="22"/>
      <c r="Q5336">
        <v>5332</v>
      </c>
      <c r="R5336" t="str">
        <f>IF($C$3="Live Paste",IF($P5336="","",$P5336&amp;""),IF($AD$3="","",INDEX('Extraction History'!$A$3:$DT$9102,$Q5336,$AD$3)&amp;""))</f>
        <v/>
      </c>
    </row>
    <row r="5337" spans="16:18" x14ac:dyDescent="0.3">
      <c r="P5337" s="22"/>
      <c r="Q5337">
        <v>5333</v>
      </c>
      <c r="R5337" t="str">
        <f>IF($C$3="Live Paste",IF($P5337="","",$P5337&amp;""),IF($AD$3="","",INDEX('Extraction History'!$A$3:$DT$9102,$Q5337,$AD$3)&amp;""))</f>
        <v/>
      </c>
    </row>
    <row r="5338" spans="16:18" x14ac:dyDescent="0.3">
      <c r="P5338" s="22"/>
      <c r="Q5338">
        <v>5334</v>
      </c>
      <c r="R5338" t="str">
        <f>IF($C$3="Live Paste",IF($P5338="","",$P5338&amp;""),IF($AD$3="","",INDEX('Extraction History'!$A$3:$DT$9102,$Q5338,$AD$3)&amp;""))</f>
        <v/>
      </c>
    </row>
    <row r="5339" spans="16:18" x14ac:dyDescent="0.3">
      <c r="P5339" s="22"/>
      <c r="Q5339">
        <v>5335</v>
      </c>
      <c r="R5339" t="str">
        <f>IF($C$3="Live Paste",IF($P5339="","",$P5339&amp;""),IF($AD$3="","",INDEX('Extraction History'!$A$3:$DT$9102,$Q5339,$AD$3)&amp;""))</f>
        <v/>
      </c>
    </row>
    <row r="5340" spans="16:18" x14ac:dyDescent="0.3">
      <c r="P5340" s="22"/>
      <c r="Q5340">
        <v>5336</v>
      </c>
      <c r="R5340" t="str">
        <f>IF($C$3="Live Paste",IF($P5340="","",$P5340&amp;""),IF($AD$3="","",INDEX('Extraction History'!$A$3:$DT$9102,$Q5340,$AD$3)&amp;""))</f>
        <v/>
      </c>
    </row>
    <row r="5341" spans="16:18" x14ac:dyDescent="0.3">
      <c r="P5341" s="22"/>
      <c r="Q5341">
        <v>5337</v>
      </c>
      <c r="R5341" t="str">
        <f>IF($C$3="Live Paste",IF($P5341="","",$P5341&amp;""),IF($AD$3="","",INDEX('Extraction History'!$A$3:$DT$9102,$Q5341,$AD$3)&amp;""))</f>
        <v/>
      </c>
    </row>
    <row r="5342" spans="16:18" x14ac:dyDescent="0.3">
      <c r="P5342" s="22"/>
      <c r="Q5342">
        <v>5338</v>
      </c>
      <c r="R5342" t="str">
        <f>IF($C$3="Live Paste",IF($P5342="","",$P5342&amp;""),IF($AD$3="","",INDEX('Extraction History'!$A$3:$DT$9102,$Q5342,$AD$3)&amp;""))</f>
        <v/>
      </c>
    </row>
    <row r="5343" spans="16:18" x14ac:dyDescent="0.3">
      <c r="P5343" s="22"/>
      <c r="Q5343">
        <v>5339</v>
      </c>
      <c r="R5343" t="str">
        <f>IF($C$3="Live Paste",IF($P5343="","",$P5343&amp;""),IF($AD$3="","",INDEX('Extraction History'!$A$3:$DT$9102,$Q5343,$AD$3)&amp;""))</f>
        <v/>
      </c>
    </row>
    <row r="5344" spans="16:18" x14ac:dyDescent="0.3">
      <c r="P5344" s="22"/>
      <c r="Q5344">
        <v>5340</v>
      </c>
      <c r="R5344" t="str">
        <f>IF($C$3="Live Paste",IF($P5344="","",$P5344&amp;""),IF($AD$3="","",INDEX('Extraction History'!$A$3:$DT$9102,$Q5344,$AD$3)&amp;""))</f>
        <v/>
      </c>
    </row>
    <row r="5345" spans="16:18" x14ac:dyDescent="0.3">
      <c r="P5345" s="22"/>
      <c r="Q5345">
        <v>5341</v>
      </c>
      <c r="R5345" t="str">
        <f>IF($C$3="Live Paste",IF($P5345="","",$P5345&amp;""),IF($AD$3="","",INDEX('Extraction History'!$A$3:$DT$9102,$Q5345,$AD$3)&amp;""))</f>
        <v/>
      </c>
    </row>
    <row r="5346" spans="16:18" x14ac:dyDescent="0.3">
      <c r="P5346" s="22"/>
      <c r="Q5346">
        <v>5342</v>
      </c>
      <c r="R5346" t="str">
        <f>IF($C$3="Live Paste",IF($P5346="","",$P5346&amp;""),IF($AD$3="","",INDEX('Extraction History'!$A$3:$DT$9102,$Q5346,$AD$3)&amp;""))</f>
        <v/>
      </c>
    </row>
    <row r="5347" spans="16:18" x14ac:dyDescent="0.3">
      <c r="P5347" s="22"/>
      <c r="Q5347">
        <v>5343</v>
      </c>
      <c r="R5347" t="str">
        <f>IF($C$3="Live Paste",IF($P5347="","",$P5347&amp;""),IF($AD$3="","",INDEX('Extraction History'!$A$3:$DT$9102,$Q5347,$AD$3)&amp;""))</f>
        <v/>
      </c>
    </row>
    <row r="5348" spans="16:18" x14ac:dyDescent="0.3">
      <c r="P5348" s="22"/>
      <c r="Q5348">
        <v>5344</v>
      </c>
      <c r="R5348" t="str">
        <f>IF($C$3="Live Paste",IF($P5348="","",$P5348&amp;""),IF($AD$3="","",INDEX('Extraction History'!$A$3:$DT$9102,$Q5348,$AD$3)&amp;""))</f>
        <v/>
      </c>
    </row>
    <row r="5349" spans="16:18" x14ac:dyDescent="0.3">
      <c r="P5349" s="22"/>
      <c r="Q5349">
        <v>5345</v>
      </c>
      <c r="R5349" t="str">
        <f>IF($C$3="Live Paste",IF($P5349="","",$P5349&amp;""),IF($AD$3="","",INDEX('Extraction History'!$A$3:$DT$9102,$Q5349,$AD$3)&amp;""))</f>
        <v/>
      </c>
    </row>
    <row r="5350" spans="16:18" x14ac:dyDescent="0.3">
      <c r="P5350" s="22"/>
      <c r="Q5350">
        <v>5346</v>
      </c>
      <c r="R5350" t="str">
        <f>IF($C$3="Live Paste",IF($P5350="","",$P5350&amp;""),IF($AD$3="","",INDEX('Extraction History'!$A$3:$DT$9102,$Q5350,$AD$3)&amp;""))</f>
        <v/>
      </c>
    </row>
    <row r="5351" spans="16:18" x14ac:dyDescent="0.3">
      <c r="P5351" s="22"/>
      <c r="Q5351">
        <v>5347</v>
      </c>
      <c r="R5351" t="str">
        <f>IF($C$3="Live Paste",IF($P5351="","",$P5351&amp;""),IF($AD$3="","",INDEX('Extraction History'!$A$3:$DT$9102,$Q5351,$AD$3)&amp;""))</f>
        <v/>
      </c>
    </row>
    <row r="5352" spans="16:18" x14ac:dyDescent="0.3">
      <c r="P5352" s="22"/>
      <c r="Q5352">
        <v>5348</v>
      </c>
      <c r="R5352" t="str">
        <f>IF($C$3="Live Paste",IF($P5352="","",$P5352&amp;""),IF($AD$3="","",INDEX('Extraction History'!$A$3:$DT$9102,$Q5352,$AD$3)&amp;""))</f>
        <v/>
      </c>
    </row>
    <row r="5353" spans="16:18" x14ac:dyDescent="0.3">
      <c r="P5353" s="22"/>
      <c r="Q5353">
        <v>5349</v>
      </c>
      <c r="R5353" t="str">
        <f>IF($C$3="Live Paste",IF($P5353="","",$P5353&amp;""),IF($AD$3="","",INDEX('Extraction History'!$A$3:$DT$9102,$Q5353,$AD$3)&amp;""))</f>
        <v/>
      </c>
    </row>
    <row r="5354" spans="16:18" x14ac:dyDescent="0.3">
      <c r="P5354" s="22"/>
      <c r="Q5354">
        <v>5350</v>
      </c>
      <c r="R5354" t="str">
        <f>IF($C$3="Live Paste",IF($P5354="","",$P5354&amp;""),IF($AD$3="","",INDEX('Extraction History'!$A$3:$DT$9102,$Q5354,$AD$3)&amp;""))</f>
        <v/>
      </c>
    </row>
    <row r="5355" spans="16:18" x14ac:dyDescent="0.3">
      <c r="P5355" s="22"/>
      <c r="Q5355">
        <v>5351</v>
      </c>
      <c r="R5355" t="str">
        <f>IF($C$3="Live Paste",IF($P5355="","",$P5355&amp;""),IF($AD$3="","",INDEX('Extraction History'!$A$3:$DT$9102,$Q5355,$AD$3)&amp;""))</f>
        <v/>
      </c>
    </row>
    <row r="5356" spans="16:18" x14ac:dyDescent="0.3">
      <c r="P5356" s="22"/>
      <c r="Q5356">
        <v>5352</v>
      </c>
      <c r="R5356" t="str">
        <f>IF($C$3="Live Paste",IF($P5356="","",$P5356&amp;""),IF($AD$3="","",INDEX('Extraction History'!$A$3:$DT$9102,$Q5356,$AD$3)&amp;""))</f>
        <v/>
      </c>
    </row>
    <row r="5357" spans="16:18" x14ac:dyDescent="0.3">
      <c r="P5357" s="22"/>
      <c r="Q5357">
        <v>5353</v>
      </c>
      <c r="R5357" t="str">
        <f>IF($C$3="Live Paste",IF($P5357="","",$P5357&amp;""),IF($AD$3="","",INDEX('Extraction History'!$A$3:$DT$9102,$Q5357,$AD$3)&amp;""))</f>
        <v/>
      </c>
    </row>
    <row r="5358" spans="16:18" x14ac:dyDescent="0.3">
      <c r="P5358" s="22"/>
      <c r="Q5358">
        <v>5354</v>
      </c>
      <c r="R5358" t="str">
        <f>IF($C$3="Live Paste",IF($P5358="","",$P5358&amp;""),IF($AD$3="","",INDEX('Extraction History'!$A$3:$DT$9102,$Q5358,$AD$3)&amp;""))</f>
        <v/>
      </c>
    </row>
    <row r="5359" spans="16:18" x14ac:dyDescent="0.3">
      <c r="P5359" s="22"/>
      <c r="Q5359">
        <v>5355</v>
      </c>
      <c r="R5359" t="str">
        <f>IF($C$3="Live Paste",IF($P5359="","",$P5359&amp;""),IF($AD$3="","",INDEX('Extraction History'!$A$3:$DT$9102,$Q5359,$AD$3)&amp;""))</f>
        <v/>
      </c>
    </row>
    <row r="5360" spans="16:18" x14ac:dyDescent="0.3">
      <c r="P5360" s="22"/>
      <c r="Q5360">
        <v>5356</v>
      </c>
      <c r="R5360" t="str">
        <f>IF($C$3="Live Paste",IF($P5360="","",$P5360&amp;""),IF($AD$3="","",INDEX('Extraction History'!$A$3:$DT$9102,$Q5360,$AD$3)&amp;""))</f>
        <v/>
      </c>
    </row>
    <row r="5361" spans="16:18" x14ac:dyDescent="0.3">
      <c r="P5361" s="22"/>
      <c r="Q5361">
        <v>5357</v>
      </c>
      <c r="R5361" t="str">
        <f>IF($C$3="Live Paste",IF($P5361="","",$P5361&amp;""),IF($AD$3="","",INDEX('Extraction History'!$A$3:$DT$9102,$Q5361,$AD$3)&amp;""))</f>
        <v/>
      </c>
    </row>
    <row r="5362" spans="16:18" x14ac:dyDescent="0.3">
      <c r="P5362" s="22"/>
      <c r="Q5362">
        <v>5358</v>
      </c>
      <c r="R5362" t="str">
        <f>IF($C$3="Live Paste",IF($P5362="","",$P5362&amp;""),IF($AD$3="","",INDEX('Extraction History'!$A$3:$DT$9102,$Q5362,$AD$3)&amp;""))</f>
        <v/>
      </c>
    </row>
    <row r="5363" spans="16:18" x14ac:dyDescent="0.3">
      <c r="P5363" s="22"/>
      <c r="Q5363">
        <v>5359</v>
      </c>
      <c r="R5363" t="str">
        <f>IF($C$3="Live Paste",IF($P5363="","",$P5363&amp;""),IF($AD$3="","",INDEX('Extraction History'!$A$3:$DT$9102,$Q5363,$AD$3)&amp;""))</f>
        <v/>
      </c>
    </row>
    <row r="5364" spans="16:18" x14ac:dyDescent="0.3">
      <c r="P5364" s="22"/>
      <c r="Q5364">
        <v>5360</v>
      </c>
      <c r="R5364" t="str">
        <f>IF($C$3="Live Paste",IF($P5364="","",$P5364&amp;""),IF($AD$3="","",INDEX('Extraction History'!$A$3:$DT$9102,$Q5364,$AD$3)&amp;""))</f>
        <v/>
      </c>
    </row>
    <row r="5365" spans="16:18" x14ac:dyDescent="0.3">
      <c r="P5365" s="22"/>
      <c r="Q5365">
        <v>5361</v>
      </c>
      <c r="R5365" t="str">
        <f>IF($C$3="Live Paste",IF($P5365="","",$P5365&amp;""),IF($AD$3="","",INDEX('Extraction History'!$A$3:$DT$9102,$Q5365,$AD$3)&amp;""))</f>
        <v/>
      </c>
    </row>
    <row r="5366" spans="16:18" x14ac:dyDescent="0.3">
      <c r="P5366" s="22"/>
      <c r="Q5366">
        <v>5362</v>
      </c>
      <c r="R5366" t="str">
        <f>IF($C$3="Live Paste",IF($P5366="","",$P5366&amp;""),IF($AD$3="","",INDEX('Extraction History'!$A$3:$DT$9102,$Q5366,$AD$3)&amp;""))</f>
        <v/>
      </c>
    </row>
    <row r="5367" spans="16:18" x14ac:dyDescent="0.3">
      <c r="P5367" s="22"/>
      <c r="Q5367">
        <v>5363</v>
      </c>
      <c r="R5367" t="str">
        <f>IF($C$3="Live Paste",IF($P5367="","",$P5367&amp;""),IF($AD$3="","",INDEX('Extraction History'!$A$3:$DT$9102,$Q5367,$AD$3)&amp;""))</f>
        <v/>
      </c>
    </row>
    <row r="5368" spans="16:18" x14ac:dyDescent="0.3">
      <c r="P5368" s="22"/>
      <c r="Q5368">
        <v>5364</v>
      </c>
      <c r="R5368" t="str">
        <f>IF($C$3="Live Paste",IF($P5368="","",$P5368&amp;""),IF($AD$3="","",INDEX('Extraction History'!$A$3:$DT$9102,$Q5368,$AD$3)&amp;""))</f>
        <v/>
      </c>
    </row>
    <row r="5369" spans="16:18" x14ac:dyDescent="0.3">
      <c r="P5369" s="22"/>
      <c r="Q5369">
        <v>5365</v>
      </c>
      <c r="R5369" t="str">
        <f>IF($C$3="Live Paste",IF($P5369="","",$P5369&amp;""),IF($AD$3="","",INDEX('Extraction History'!$A$3:$DT$9102,$Q5369,$AD$3)&amp;""))</f>
        <v/>
      </c>
    </row>
    <row r="5370" spans="16:18" x14ac:dyDescent="0.3">
      <c r="P5370" s="22"/>
      <c r="Q5370">
        <v>5366</v>
      </c>
      <c r="R5370" t="str">
        <f>IF($C$3="Live Paste",IF($P5370="","",$P5370&amp;""),IF($AD$3="","",INDEX('Extraction History'!$A$3:$DT$9102,$Q5370,$AD$3)&amp;""))</f>
        <v/>
      </c>
    </row>
    <row r="5371" spans="16:18" x14ac:dyDescent="0.3">
      <c r="P5371" s="22"/>
      <c r="Q5371">
        <v>5367</v>
      </c>
      <c r="R5371" t="str">
        <f>IF($C$3="Live Paste",IF($P5371="","",$P5371&amp;""),IF($AD$3="","",INDEX('Extraction History'!$A$3:$DT$9102,$Q5371,$AD$3)&amp;""))</f>
        <v/>
      </c>
    </row>
    <row r="5372" spans="16:18" x14ac:dyDescent="0.3">
      <c r="P5372" s="22"/>
      <c r="Q5372">
        <v>5368</v>
      </c>
      <c r="R5372" t="str">
        <f>IF($C$3="Live Paste",IF($P5372="","",$P5372&amp;""),IF($AD$3="","",INDEX('Extraction History'!$A$3:$DT$9102,$Q5372,$AD$3)&amp;""))</f>
        <v/>
      </c>
    </row>
    <row r="5373" spans="16:18" x14ac:dyDescent="0.3">
      <c r="P5373" s="22"/>
      <c r="Q5373">
        <v>5369</v>
      </c>
      <c r="R5373" t="str">
        <f>IF($C$3="Live Paste",IF($P5373="","",$P5373&amp;""),IF($AD$3="","",INDEX('Extraction History'!$A$3:$DT$9102,$Q5373,$AD$3)&amp;""))</f>
        <v/>
      </c>
    </row>
    <row r="5374" spans="16:18" x14ac:dyDescent="0.3">
      <c r="P5374" s="22"/>
      <c r="Q5374">
        <v>5370</v>
      </c>
      <c r="R5374" t="str">
        <f>IF($C$3="Live Paste",IF($P5374="","",$P5374&amp;""),IF($AD$3="","",INDEX('Extraction History'!$A$3:$DT$9102,$Q5374,$AD$3)&amp;""))</f>
        <v/>
      </c>
    </row>
    <row r="5375" spans="16:18" x14ac:dyDescent="0.3">
      <c r="P5375" s="22"/>
      <c r="Q5375">
        <v>5371</v>
      </c>
      <c r="R5375" t="str">
        <f>IF($C$3="Live Paste",IF($P5375="","",$P5375&amp;""),IF($AD$3="","",INDEX('Extraction History'!$A$3:$DT$9102,$Q5375,$AD$3)&amp;""))</f>
        <v/>
      </c>
    </row>
    <row r="5376" spans="16:18" x14ac:dyDescent="0.3">
      <c r="P5376" s="22"/>
      <c r="Q5376">
        <v>5372</v>
      </c>
      <c r="R5376" t="str">
        <f>IF($C$3="Live Paste",IF($P5376="","",$P5376&amp;""),IF($AD$3="","",INDEX('Extraction History'!$A$3:$DT$9102,$Q5376,$AD$3)&amp;""))</f>
        <v/>
      </c>
    </row>
    <row r="5377" spans="16:18" x14ac:dyDescent="0.3">
      <c r="P5377" s="22"/>
      <c r="Q5377">
        <v>5373</v>
      </c>
      <c r="R5377" t="str">
        <f>IF($C$3="Live Paste",IF($P5377="","",$P5377&amp;""),IF($AD$3="","",INDEX('Extraction History'!$A$3:$DT$9102,$Q5377,$AD$3)&amp;""))</f>
        <v/>
      </c>
    </row>
    <row r="5378" spans="16:18" x14ac:dyDescent="0.3">
      <c r="P5378" s="22"/>
      <c r="Q5378">
        <v>5374</v>
      </c>
      <c r="R5378" t="str">
        <f>IF($C$3="Live Paste",IF($P5378="","",$P5378&amp;""),IF($AD$3="","",INDEX('Extraction History'!$A$3:$DT$9102,$Q5378,$AD$3)&amp;""))</f>
        <v/>
      </c>
    </row>
    <row r="5379" spans="16:18" x14ac:dyDescent="0.3">
      <c r="P5379" s="22"/>
      <c r="Q5379">
        <v>5375</v>
      </c>
      <c r="R5379" t="str">
        <f>IF($C$3="Live Paste",IF($P5379="","",$P5379&amp;""),IF($AD$3="","",INDEX('Extraction History'!$A$3:$DT$9102,$Q5379,$AD$3)&amp;""))</f>
        <v/>
      </c>
    </row>
    <row r="5380" spans="16:18" x14ac:dyDescent="0.3">
      <c r="P5380" s="22"/>
      <c r="Q5380">
        <v>5376</v>
      </c>
      <c r="R5380" t="str">
        <f>IF($C$3="Live Paste",IF($P5380="","",$P5380&amp;""),IF($AD$3="","",INDEX('Extraction History'!$A$3:$DT$9102,$Q5380,$AD$3)&amp;""))</f>
        <v/>
      </c>
    </row>
    <row r="5381" spans="16:18" x14ac:dyDescent="0.3">
      <c r="P5381" s="22"/>
      <c r="Q5381">
        <v>5377</v>
      </c>
      <c r="R5381" t="str">
        <f>IF($C$3="Live Paste",IF($P5381="","",$P5381&amp;""),IF($AD$3="","",INDEX('Extraction History'!$A$3:$DT$9102,$Q5381,$AD$3)&amp;""))</f>
        <v/>
      </c>
    </row>
    <row r="5382" spans="16:18" x14ac:dyDescent="0.3">
      <c r="P5382" s="22"/>
      <c r="Q5382">
        <v>5378</v>
      </c>
      <c r="R5382" t="str">
        <f>IF($C$3="Live Paste",IF($P5382="","",$P5382&amp;""),IF($AD$3="","",INDEX('Extraction History'!$A$3:$DT$9102,$Q5382,$AD$3)&amp;""))</f>
        <v/>
      </c>
    </row>
    <row r="5383" spans="16:18" x14ac:dyDescent="0.3">
      <c r="P5383" s="22"/>
      <c r="Q5383">
        <v>5379</v>
      </c>
      <c r="R5383" t="str">
        <f>IF($C$3="Live Paste",IF($P5383="","",$P5383&amp;""),IF($AD$3="","",INDEX('Extraction History'!$A$3:$DT$9102,$Q5383,$AD$3)&amp;""))</f>
        <v/>
      </c>
    </row>
    <row r="5384" spans="16:18" x14ac:dyDescent="0.3">
      <c r="P5384" s="22"/>
      <c r="Q5384">
        <v>5380</v>
      </c>
      <c r="R5384" t="str">
        <f>IF($C$3="Live Paste",IF($P5384="","",$P5384&amp;""),IF($AD$3="","",INDEX('Extraction History'!$A$3:$DT$9102,$Q5384,$AD$3)&amp;""))</f>
        <v/>
      </c>
    </row>
    <row r="5385" spans="16:18" x14ac:dyDescent="0.3">
      <c r="P5385" s="22"/>
      <c r="Q5385">
        <v>5381</v>
      </c>
      <c r="R5385" t="str">
        <f>IF($C$3="Live Paste",IF($P5385="","",$P5385&amp;""),IF($AD$3="","",INDEX('Extraction History'!$A$3:$DT$9102,$Q5385,$AD$3)&amp;""))</f>
        <v/>
      </c>
    </row>
    <row r="5386" spans="16:18" x14ac:dyDescent="0.3">
      <c r="P5386" s="22"/>
      <c r="Q5386">
        <v>5382</v>
      </c>
      <c r="R5386" t="str">
        <f>IF($C$3="Live Paste",IF($P5386="","",$P5386&amp;""),IF($AD$3="","",INDEX('Extraction History'!$A$3:$DT$9102,$Q5386,$AD$3)&amp;""))</f>
        <v/>
      </c>
    </row>
    <row r="5387" spans="16:18" x14ac:dyDescent="0.3">
      <c r="P5387" s="22"/>
      <c r="Q5387">
        <v>5383</v>
      </c>
      <c r="R5387" t="str">
        <f>IF($C$3="Live Paste",IF($P5387="","",$P5387&amp;""),IF($AD$3="","",INDEX('Extraction History'!$A$3:$DT$9102,$Q5387,$AD$3)&amp;""))</f>
        <v/>
      </c>
    </row>
    <row r="5388" spans="16:18" x14ac:dyDescent="0.3">
      <c r="P5388" s="22"/>
      <c r="Q5388">
        <v>5384</v>
      </c>
      <c r="R5388" t="str">
        <f>IF($C$3="Live Paste",IF($P5388="","",$P5388&amp;""),IF($AD$3="","",INDEX('Extraction History'!$A$3:$DT$9102,$Q5388,$AD$3)&amp;""))</f>
        <v/>
      </c>
    </row>
    <row r="5389" spans="16:18" x14ac:dyDescent="0.3">
      <c r="P5389" s="22"/>
      <c r="Q5389">
        <v>5385</v>
      </c>
      <c r="R5389" t="str">
        <f>IF($C$3="Live Paste",IF($P5389="","",$P5389&amp;""),IF($AD$3="","",INDEX('Extraction History'!$A$3:$DT$9102,$Q5389,$AD$3)&amp;""))</f>
        <v/>
      </c>
    </row>
    <row r="5390" spans="16:18" x14ac:dyDescent="0.3">
      <c r="P5390" s="22"/>
      <c r="Q5390">
        <v>5386</v>
      </c>
      <c r="R5390" t="str">
        <f>IF($C$3="Live Paste",IF($P5390="","",$P5390&amp;""),IF($AD$3="","",INDEX('Extraction History'!$A$3:$DT$9102,$Q5390,$AD$3)&amp;""))</f>
        <v/>
      </c>
    </row>
    <row r="5391" spans="16:18" x14ac:dyDescent="0.3">
      <c r="P5391" s="22"/>
      <c r="Q5391">
        <v>5387</v>
      </c>
      <c r="R5391" t="str">
        <f>IF($C$3="Live Paste",IF($P5391="","",$P5391&amp;""),IF($AD$3="","",INDEX('Extraction History'!$A$3:$DT$9102,$Q5391,$AD$3)&amp;""))</f>
        <v/>
      </c>
    </row>
    <row r="5392" spans="16:18" x14ac:dyDescent="0.3">
      <c r="P5392" s="22"/>
      <c r="Q5392">
        <v>5388</v>
      </c>
      <c r="R5392" t="str">
        <f>IF($C$3="Live Paste",IF($P5392="","",$P5392&amp;""),IF($AD$3="","",INDEX('Extraction History'!$A$3:$DT$9102,$Q5392,$AD$3)&amp;""))</f>
        <v/>
      </c>
    </row>
    <row r="5393" spans="16:18" x14ac:dyDescent="0.3">
      <c r="P5393" s="22"/>
      <c r="Q5393">
        <v>5389</v>
      </c>
      <c r="R5393" t="str">
        <f>IF($C$3="Live Paste",IF($P5393="","",$P5393&amp;""),IF($AD$3="","",INDEX('Extraction History'!$A$3:$DT$9102,$Q5393,$AD$3)&amp;""))</f>
        <v/>
      </c>
    </row>
    <row r="5394" spans="16:18" x14ac:dyDescent="0.3">
      <c r="P5394" s="22"/>
      <c r="Q5394">
        <v>5390</v>
      </c>
      <c r="R5394" t="str">
        <f>IF($C$3="Live Paste",IF($P5394="","",$P5394&amp;""),IF($AD$3="","",INDEX('Extraction History'!$A$3:$DT$9102,$Q5394,$AD$3)&amp;""))</f>
        <v/>
      </c>
    </row>
    <row r="5395" spans="16:18" x14ac:dyDescent="0.3">
      <c r="P5395" s="22"/>
      <c r="Q5395">
        <v>5391</v>
      </c>
      <c r="R5395" t="str">
        <f>IF($C$3="Live Paste",IF($P5395="","",$P5395&amp;""),IF($AD$3="","",INDEX('Extraction History'!$A$3:$DT$9102,$Q5395,$AD$3)&amp;""))</f>
        <v/>
      </c>
    </row>
    <row r="5396" spans="16:18" x14ac:dyDescent="0.3">
      <c r="P5396" s="22"/>
      <c r="Q5396">
        <v>5392</v>
      </c>
      <c r="R5396" t="str">
        <f>IF($C$3="Live Paste",IF($P5396="","",$P5396&amp;""),IF($AD$3="","",INDEX('Extraction History'!$A$3:$DT$9102,$Q5396,$AD$3)&amp;""))</f>
        <v/>
      </c>
    </row>
    <row r="5397" spans="16:18" x14ac:dyDescent="0.3">
      <c r="P5397" s="22"/>
      <c r="Q5397">
        <v>5393</v>
      </c>
      <c r="R5397" t="str">
        <f>IF($C$3="Live Paste",IF($P5397="","",$P5397&amp;""),IF($AD$3="","",INDEX('Extraction History'!$A$3:$DT$9102,$Q5397,$AD$3)&amp;""))</f>
        <v/>
      </c>
    </row>
    <row r="5398" spans="16:18" x14ac:dyDescent="0.3">
      <c r="P5398" s="22"/>
      <c r="Q5398">
        <v>5394</v>
      </c>
      <c r="R5398" t="str">
        <f>IF($C$3="Live Paste",IF($P5398="","",$P5398&amp;""),IF($AD$3="","",INDEX('Extraction History'!$A$3:$DT$9102,$Q5398,$AD$3)&amp;""))</f>
        <v/>
      </c>
    </row>
    <row r="5399" spans="16:18" x14ac:dyDescent="0.3">
      <c r="P5399" s="22"/>
      <c r="Q5399">
        <v>5395</v>
      </c>
      <c r="R5399" t="str">
        <f>IF($C$3="Live Paste",IF($P5399="","",$P5399&amp;""),IF($AD$3="","",INDEX('Extraction History'!$A$3:$DT$9102,$Q5399,$AD$3)&amp;""))</f>
        <v/>
      </c>
    </row>
    <row r="5400" spans="16:18" x14ac:dyDescent="0.3">
      <c r="P5400" s="22"/>
      <c r="Q5400">
        <v>5396</v>
      </c>
      <c r="R5400" t="str">
        <f>IF($C$3="Live Paste",IF($P5400="","",$P5400&amp;""),IF($AD$3="","",INDEX('Extraction History'!$A$3:$DT$9102,$Q5400,$AD$3)&amp;""))</f>
        <v/>
      </c>
    </row>
    <row r="5401" spans="16:18" x14ac:dyDescent="0.3">
      <c r="P5401" s="22"/>
      <c r="Q5401">
        <v>5397</v>
      </c>
      <c r="R5401" t="str">
        <f>IF($C$3="Live Paste",IF($P5401="","",$P5401&amp;""),IF($AD$3="","",INDEX('Extraction History'!$A$3:$DT$9102,$Q5401,$AD$3)&amp;""))</f>
        <v/>
      </c>
    </row>
    <row r="5402" spans="16:18" x14ac:dyDescent="0.3">
      <c r="P5402" s="22"/>
      <c r="Q5402">
        <v>5398</v>
      </c>
      <c r="R5402" t="str">
        <f>IF($C$3="Live Paste",IF($P5402="","",$P5402&amp;""),IF($AD$3="","",INDEX('Extraction History'!$A$3:$DT$9102,$Q5402,$AD$3)&amp;""))</f>
        <v/>
      </c>
    </row>
    <row r="5403" spans="16:18" x14ac:dyDescent="0.3">
      <c r="P5403" s="22"/>
      <c r="Q5403">
        <v>5399</v>
      </c>
      <c r="R5403" t="str">
        <f>IF($C$3="Live Paste",IF($P5403="","",$P5403&amp;""),IF($AD$3="","",INDEX('Extraction History'!$A$3:$DT$9102,$Q5403,$AD$3)&amp;""))</f>
        <v/>
      </c>
    </row>
    <row r="5404" spans="16:18" x14ac:dyDescent="0.3">
      <c r="P5404" s="22"/>
      <c r="Q5404">
        <v>5400</v>
      </c>
      <c r="R5404" t="str">
        <f>IF($C$3="Live Paste",IF($P5404="","",$P5404&amp;""),IF($AD$3="","",INDEX('Extraction History'!$A$3:$DT$9102,$Q5404,$AD$3)&amp;""))</f>
        <v/>
      </c>
    </row>
    <row r="5405" spans="16:18" x14ac:dyDescent="0.3">
      <c r="P5405" s="22"/>
      <c r="Q5405">
        <v>5401</v>
      </c>
      <c r="R5405" t="str">
        <f>IF($C$3="Live Paste",IF($P5405="","",$P5405&amp;""),IF($AD$3="","",INDEX('Extraction History'!$A$3:$DT$9102,$Q5405,$AD$3)&amp;""))</f>
        <v/>
      </c>
    </row>
    <row r="5406" spans="16:18" x14ac:dyDescent="0.3">
      <c r="P5406" s="22"/>
      <c r="Q5406">
        <v>5402</v>
      </c>
      <c r="R5406" t="str">
        <f>IF($C$3="Live Paste",IF($P5406="","",$P5406&amp;""),IF($AD$3="","",INDEX('Extraction History'!$A$3:$DT$9102,$Q5406,$AD$3)&amp;""))</f>
        <v/>
      </c>
    </row>
    <row r="5407" spans="16:18" x14ac:dyDescent="0.3">
      <c r="P5407" s="22"/>
      <c r="Q5407">
        <v>5403</v>
      </c>
      <c r="R5407" t="str">
        <f>IF($C$3="Live Paste",IF($P5407="","",$P5407&amp;""),IF($AD$3="","",INDEX('Extraction History'!$A$3:$DT$9102,$Q5407,$AD$3)&amp;""))</f>
        <v/>
      </c>
    </row>
    <row r="5408" spans="16:18" x14ac:dyDescent="0.3">
      <c r="P5408" s="22"/>
      <c r="Q5408">
        <v>5404</v>
      </c>
      <c r="R5408" t="str">
        <f>IF($C$3="Live Paste",IF($P5408="","",$P5408&amp;""),IF($AD$3="","",INDEX('Extraction History'!$A$3:$DT$9102,$Q5408,$AD$3)&amp;""))</f>
        <v/>
      </c>
    </row>
    <row r="5409" spans="16:18" x14ac:dyDescent="0.3">
      <c r="P5409" s="22"/>
      <c r="Q5409">
        <v>5405</v>
      </c>
      <c r="R5409" t="str">
        <f>IF($C$3="Live Paste",IF($P5409="","",$P5409&amp;""),IF($AD$3="","",INDEX('Extraction History'!$A$3:$DT$9102,$Q5409,$AD$3)&amp;""))</f>
        <v/>
      </c>
    </row>
    <row r="5410" spans="16:18" x14ac:dyDescent="0.3">
      <c r="P5410" s="22"/>
      <c r="Q5410">
        <v>5406</v>
      </c>
      <c r="R5410" t="str">
        <f>IF($C$3="Live Paste",IF($P5410="","",$P5410&amp;""),IF($AD$3="","",INDEX('Extraction History'!$A$3:$DT$9102,$Q5410,$AD$3)&amp;""))</f>
        <v/>
      </c>
    </row>
    <row r="5411" spans="16:18" x14ac:dyDescent="0.3">
      <c r="P5411" s="22"/>
      <c r="Q5411">
        <v>5407</v>
      </c>
      <c r="R5411" t="str">
        <f>IF($C$3="Live Paste",IF($P5411="","",$P5411&amp;""),IF($AD$3="","",INDEX('Extraction History'!$A$3:$DT$9102,$Q5411,$AD$3)&amp;""))</f>
        <v/>
      </c>
    </row>
    <row r="5412" spans="16:18" x14ac:dyDescent="0.3">
      <c r="P5412" s="22"/>
      <c r="Q5412">
        <v>5408</v>
      </c>
      <c r="R5412" t="str">
        <f>IF($C$3="Live Paste",IF($P5412="","",$P5412&amp;""),IF($AD$3="","",INDEX('Extraction History'!$A$3:$DT$9102,$Q5412,$AD$3)&amp;""))</f>
        <v/>
      </c>
    </row>
    <row r="5413" spans="16:18" x14ac:dyDescent="0.3">
      <c r="P5413" s="22"/>
      <c r="Q5413">
        <v>5409</v>
      </c>
      <c r="R5413" t="str">
        <f>IF($C$3="Live Paste",IF($P5413="","",$P5413&amp;""),IF($AD$3="","",INDEX('Extraction History'!$A$3:$DT$9102,$Q5413,$AD$3)&amp;""))</f>
        <v/>
      </c>
    </row>
    <row r="5414" spans="16:18" x14ac:dyDescent="0.3">
      <c r="P5414" s="22"/>
      <c r="Q5414">
        <v>5410</v>
      </c>
      <c r="R5414" t="str">
        <f>IF($C$3="Live Paste",IF($P5414="","",$P5414&amp;""),IF($AD$3="","",INDEX('Extraction History'!$A$3:$DT$9102,$Q5414,$AD$3)&amp;""))</f>
        <v/>
      </c>
    </row>
    <row r="5415" spans="16:18" x14ac:dyDescent="0.3">
      <c r="P5415" s="22"/>
      <c r="Q5415">
        <v>5411</v>
      </c>
      <c r="R5415" t="str">
        <f>IF($C$3="Live Paste",IF($P5415="","",$P5415&amp;""),IF($AD$3="","",INDEX('Extraction History'!$A$3:$DT$9102,$Q5415,$AD$3)&amp;""))</f>
        <v/>
      </c>
    </row>
    <row r="5416" spans="16:18" x14ac:dyDescent="0.3">
      <c r="P5416" s="22"/>
      <c r="Q5416">
        <v>5412</v>
      </c>
      <c r="R5416" t="str">
        <f>IF($C$3="Live Paste",IF($P5416="","",$P5416&amp;""),IF($AD$3="","",INDEX('Extraction History'!$A$3:$DT$9102,$Q5416,$AD$3)&amp;""))</f>
        <v/>
      </c>
    </row>
    <row r="5417" spans="16:18" x14ac:dyDescent="0.3">
      <c r="P5417" s="22"/>
      <c r="Q5417">
        <v>5413</v>
      </c>
      <c r="R5417" t="str">
        <f>IF($C$3="Live Paste",IF($P5417="","",$P5417&amp;""),IF($AD$3="","",INDEX('Extraction History'!$A$3:$DT$9102,$Q5417,$AD$3)&amp;""))</f>
        <v/>
      </c>
    </row>
    <row r="5418" spans="16:18" x14ac:dyDescent="0.3">
      <c r="P5418" s="22"/>
      <c r="Q5418">
        <v>5414</v>
      </c>
      <c r="R5418" t="str">
        <f>IF($C$3="Live Paste",IF($P5418="","",$P5418&amp;""),IF($AD$3="","",INDEX('Extraction History'!$A$3:$DT$9102,$Q5418,$AD$3)&amp;""))</f>
        <v/>
      </c>
    </row>
    <row r="5419" spans="16:18" x14ac:dyDescent="0.3">
      <c r="P5419" s="22"/>
      <c r="Q5419">
        <v>5415</v>
      </c>
      <c r="R5419" t="str">
        <f>IF($C$3="Live Paste",IF($P5419="","",$P5419&amp;""),IF($AD$3="","",INDEX('Extraction History'!$A$3:$DT$9102,$Q5419,$AD$3)&amp;""))</f>
        <v/>
      </c>
    </row>
    <row r="5420" spans="16:18" x14ac:dyDescent="0.3">
      <c r="P5420" s="22"/>
      <c r="Q5420">
        <v>5416</v>
      </c>
      <c r="R5420" t="str">
        <f>IF($C$3="Live Paste",IF($P5420="","",$P5420&amp;""),IF($AD$3="","",INDEX('Extraction History'!$A$3:$DT$9102,$Q5420,$AD$3)&amp;""))</f>
        <v/>
      </c>
    </row>
    <row r="5421" spans="16:18" x14ac:dyDescent="0.3">
      <c r="P5421" s="22"/>
      <c r="Q5421">
        <v>5417</v>
      </c>
      <c r="R5421" t="str">
        <f>IF($C$3="Live Paste",IF($P5421="","",$P5421&amp;""),IF($AD$3="","",INDEX('Extraction History'!$A$3:$DT$9102,$Q5421,$AD$3)&amp;""))</f>
        <v/>
      </c>
    </row>
    <row r="5422" spans="16:18" x14ac:dyDescent="0.3">
      <c r="P5422" s="22"/>
      <c r="Q5422">
        <v>5418</v>
      </c>
      <c r="R5422" t="str">
        <f>IF($C$3="Live Paste",IF($P5422="","",$P5422&amp;""),IF($AD$3="","",INDEX('Extraction History'!$A$3:$DT$9102,$Q5422,$AD$3)&amp;""))</f>
        <v/>
      </c>
    </row>
    <row r="5423" spans="16:18" x14ac:dyDescent="0.3">
      <c r="P5423" s="22"/>
      <c r="Q5423">
        <v>5419</v>
      </c>
      <c r="R5423" t="str">
        <f>IF($C$3="Live Paste",IF($P5423="","",$P5423&amp;""),IF($AD$3="","",INDEX('Extraction History'!$A$3:$DT$9102,$Q5423,$AD$3)&amp;""))</f>
        <v/>
      </c>
    </row>
    <row r="5424" spans="16:18" x14ac:dyDescent="0.3">
      <c r="P5424" s="22"/>
      <c r="Q5424">
        <v>5420</v>
      </c>
      <c r="R5424" t="str">
        <f>IF($C$3="Live Paste",IF($P5424="","",$P5424&amp;""),IF($AD$3="","",INDEX('Extraction History'!$A$3:$DT$9102,$Q5424,$AD$3)&amp;""))</f>
        <v/>
      </c>
    </row>
    <row r="5425" spans="16:18" x14ac:dyDescent="0.3">
      <c r="P5425" s="22"/>
      <c r="Q5425">
        <v>5421</v>
      </c>
      <c r="R5425" t="str">
        <f>IF($C$3="Live Paste",IF($P5425="","",$P5425&amp;""),IF($AD$3="","",INDEX('Extraction History'!$A$3:$DT$9102,$Q5425,$AD$3)&amp;""))</f>
        <v/>
      </c>
    </row>
    <row r="5426" spans="16:18" x14ac:dyDescent="0.3">
      <c r="P5426" s="22"/>
      <c r="Q5426">
        <v>5422</v>
      </c>
      <c r="R5426" t="str">
        <f>IF($C$3="Live Paste",IF($P5426="","",$P5426&amp;""),IF($AD$3="","",INDEX('Extraction History'!$A$3:$DT$9102,$Q5426,$AD$3)&amp;""))</f>
        <v/>
      </c>
    </row>
    <row r="5427" spans="16:18" x14ac:dyDescent="0.3">
      <c r="P5427" s="22"/>
      <c r="Q5427">
        <v>5423</v>
      </c>
      <c r="R5427" t="str">
        <f>IF($C$3="Live Paste",IF($P5427="","",$P5427&amp;""),IF($AD$3="","",INDEX('Extraction History'!$A$3:$DT$9102,$Q5427,$AD$3)&amp;""))</f>
        <v/>
      </c>
    </row>
    <row r="5428" spans="16:18" x14ac:dyDescent="0.3">
      <c r="P5428" s="22"/>
      <c r="Q5428">
        <v>5424</v>
      </c>
      <c r="R5428" t="str">
        <f>IF($C$3="Live Paste",IF($P5428="","",$P5428&amp;""),IF($AD$3="","",INDEX('Extraction History'!$A$3:$DT$9102,$Q5428,$AD$3)&amp;""))</f>
        <v/>
      </c>
    </row>
    <row r="5429" spans="16:18" x14ac:dyDescent="0.3">
      <c r="P5429" s="22"/>
      <c r="Q5429">
        <v>5425</v>
      </c>
      <c r="R5429" t="str">
        <f>IF($C$3="Live Paste",IF($P5429="","",$P5429&amp;""),IF($AD$3="","",INDEX('Extraction History'!$A$3:$DT$9102,$Q5429,$AD$3)&amp;""))</f>
        <v/>
      </c>
    </row>
    <row r="5430" spans="16:18" x14ac:dyDescent="0.3">
      <c r="P5430" s="22"/>
      <c r="Q5430">
        <v>5426</v>
      </c>
      <c r="R5430" t="str">
        <f>IF($C$3="Live Paste",IF($P5430="","",$P5430&amp;""),IF($AD$3="","",INDEX('Extraction History'!$A$3:$DT$9102,$Q5430,$AD$3)&amp;""))</f>
        <v/>
      </c>
    </row>
    <row r="5431" spans="16:18" x14ac:dyDescent="0.3">
      <c r="P5431" s="22"/>
      <c r="Q5431">
        <v>5427</v>
      </c>
      <c r="R5431" t="str">
        <f>IF($C$3="Live Paste",IF($P5431="","",$P5431&amp;""),IF($AD$3="","",INDEX('Extraction History'!$A$3:$DT$9102,$Q5431,$AD$3)&amp;""))</f>
        <v/>
      </c>
    </row>
    <row r="5432" spans="16:18" x14ac:dyDescent="0.3">
      <c r="P5432" s="22"/>
      <c r="Q5432">
        <v>5428</v>
      </c>
      <c r="R5432" t="str">
        <f>IF($C$3="Live Paste",IF($P5432="","",$P5432&amp;""),IF($AD$3="","",INDEX('Extraction History'!$A$3:$DT$9102,$Q5432,$AD$3)&amp;""))</f>
        <v/>
      </c>
    </row>
    <row r="5433" spans="16:18" x14ac:dyDescent="0.3">
      <c r="P5433" s="22"/>
      <c r="Q5433">
        <v>5429</v>
      </c>
      <c r="R5433" t="str">
        <f>IF($C$3="Live Paste",IF($P5433="","",$P5433&amp;""),IF($AD$3="","",INDEX('Extraction History'!$A$3:$DT$9102,$Q5433,$AD$3)&amp;""))</f>
        <v/>
      </c>
    </row>
    <row r="5434" spans="16:18" x14ac:dyDescent="0.3">
      <c r="P5434" s="22"/>
      <c r="Q5434">
        <v>5430</v>
      </c>
      <c r="R5434" t="str">
        <f>IF($C$3="Live Paste",IF($P5434="","",$P5434&amp;""),IF($AD$3="","",INDEX('Extraction History'!$A$3:$DT$9102,$Q5434,$AD$3)&amp;""))</f>
        <v/>
      </c>
    </row>
    <row r="5435" spans="16:18" x14ac:dyDescent="0.3">
      <c r="P5435" s="22"/>
      <c r="Q5435">
        <v>5431</v>
      </c>
      <c r="R5435" t="str">
        <f>IF($C$3="Live Paste",IF($P5435="","",$P5435&amp;""),IF($AD$3="","",INDEX('Extraction History'!$A$3:$DT$9102,$Q5435,$AD$3)&amp;""))</f>
        <v/>
      </c>
    </row>
    <row r="5436" spans="16:18" x14ac:dyDescent="0.3">
      <c r="P5436" s="22"/>
      <c r="Q5436">
        <v>5432</v>
      </c>
      <c r="R5436" t="str">
        <f>IF($C$3="Live Paste",IF($P5436="","",$P5436&amp;""),IF($AD$3="","",INDEX('Extraction History'!$A$3:$DT$9102,$Q5436,$AD$3)&amp;""))</f>
        <v/>
      </c>
    </row>
    <row r="5437" spans="16:18" x14ac:dyDescent="0.3">
      <c r="P5437" s="22"/>
      <c r="Q5437">
        <v>5433</v>
      </c>
      <c r="R5437" t="str">
        <f>IF($C$3="Live Paste",IF($P5437="","",$P5437&amp;""),IF($AD$3="","",INDEX('Extraction History'!$A$3:$DT$9102,$Q5437,$AD$3)&amp;""))</f>
        <v/>
      </c>
    </row>
    <row r="5438" spans="16:18" x14ac:dyDescent="0.3">
      <c r="P5438" s="22"/>
      <c r="Q5438">
        <v>5434</v>
      </c>
      <c r="R5438" t="str">
        <f>IF($C$3="Live Paste",IF($P5438="","",$P5438&amp;""),IF($AD$3="","",INDEX('Extraction History'!$A$3:$DT$9102,$Q5438,$AD$3)&amp;""))</f>
        <v/>
      </c>
    </row>
    <row r="5439" spans="16:18" x14ac:dyDescent="0.3">
      <c r="P5439" s="22"/>
      <c r="Q5439">
        <v>5435</v>
      </c>
      <c r="R5439" t="str">
        <f>IF($C$3="Live Paste",IF($P5439="","",$P5439&amp;""),IF($AD$3="","",INDEX('Extraction History'!$A$3:$DT$9102,$Q5439,$AD$3)&amp;""))</f>
        <v/>
      </c>
    </row>
    <row r="5440" spans="16:18" x14ac:dyDescent="0.3">
      <c r="P5440" s="22"/>
      <c r="Q5440">
        <v>5436</v>
      </c>
      <c r="R5440" t="str">
        <f>IF($C$3="Live Paste",IF($P5440="","",$P5440&amp;""),IF($AD$3="","",INDEX('Extraction History'!$A$3:$DT$9102,$Q5440,$AD$3)&amp;""))</f>
        <v/>
      </c>
    </row>
    <row r="5441" spans="16:18" x14ac:dyDescent="0.3">
      <c r="P5441" s="22"/>
      <c r="Q5441">
        <v>5437</v>
      </c>
      <c r="R5441" t="str">
        <f>IF($C$3="Live Paste",IF($P5441="","",$P5441&amp;""),IF($AD$3="","",INDEX('Extraction History'!$A$3:$DT$9102,$Q5441,$AD$3)&amp;""))</f>
        <v/>
      </c>
    </row>
    <row r="5442" spans="16:18" x14ac:dyDescent="0.3">
      <c r="P5442" s="22"/>
      <c r="Q5442">
        <v>5438</v>
      </c>
      <c r="R5442" t="str">
        <f>IF($C$3="Live Paste",IF($P5442="","",$P5442&amp;""),IF($AD$3="","",INDEX('Extraction History'!$A$3:$DT$9102,$Q5442,$AD$3)&amp;""))</f>
        <v/>
      </c>
    </row>
    <row r="5443" spans="16:18" x14ac:dyDescent="0.3">
      <c r="P5443" s="22"/>
      <c r="Q5443">
        <v>5439</v>
      </c>
      <c r="R5443" t="str">
        <f>IF($C$3="Live Paste",IF($P5443="","",$P5443&amp;""),IF($AD$3="","",INDEX('Extraction History'!$A$3:$DT$9102,$Q5443,$AD$3)&amp;""))</f>
        <v/>
      </c>
    </row>
    <row r="5444" spans="16:18" x14ac:dyDescent="0.3">
      <c r="P5444" s="22"/>
      <c r="Q5444">
        <v>5440</v>
      </c>
      <c r="R5444" t="str">
        <f>IF($C$3="Live Paste",IF($P5444="","",$P5444&amp;""),IF($AD$3="","",INDEX('Extraction History'!$A$3:$DT$9102,$Q5444,$AD$3)&amp;""))</f>
        <v/>
      </c>
    </row>
    <row r="5445" spans="16:18" x14ac:dyDescent="0.3">
      <c r="P5445" s="22"/>
      <c r="Q5445">
        <v>5441</v>
      </c>
      <c r="R5445" t="str">
        <f>IF($C$3="Live Paste",IF($P5445="","",$P5445&amp;""),IF($AD$3="","",INDEX('Extraction History'!$A$3:$DT$9102,$Q5445,$AD$3)&amp;""))</f>
        <v/>
      </c>
    </row>
    <row r="5446" spans="16:18" x14ac:dyDescent="0.3">
      <c r="P5446" s="22"/>
      <c r="Q5446">
        <v>5442</v>
      </c>
      <c r="R5446" t="str">
        <f>IF($C$3="Live Paste",IF($P5446="","",$P5446&amp;""),IF($AD$3="","",INDEX('Extraction History'!$A$3:$DT$9102,$Q5446,$AD$3)&amp;""))</f>
        <v/>
      </c>
    </row>
    <row r="5447" spans="16:18" x14ac:dyDescent="0.3">
      <c r="P5447" s="22"/>
      <c r="Q5447">
        <v>5443</v>
      </c>
      <c r="R5447" t="str">
        <f>IF($C$3="Live Paste",IF($P5447="","",$P5447&amp;""),IF($AD$3="","",INDEX('Extraction History'!$A$3:$DT$9102,$Q5447,$AD$3)&amp;""))</f>
        <v/>
      </c>
    </row>
    <row r="5448" spans="16:18" x14ac:dyDescent="0.3">
      <c r="P5448" s="22"/>
      <c r="Q5448">
        <v>5444</v>
      </c>
      <c r="R5448" t="str">
        <f>IF($C$3="Live Paste",IF($P5448="","",$P5448&amp;""),IF($AD$3="","",INDEX('Extraction History'!$A$3:$DT$9102,$Q5448,$AD$3)&amp;""))</f>
        <v/>
      </c>
    </row>
    <row r="5449" spans="16:18" x14ac:dyDescent="0.3">
      <c r="P5449" s="22"/>
      <c r="Q5449">
        <v>5445</v>
      </c>
      <c r="R5449" t="str">
        <f>IF($C$3="Live Paste",IF($P5449="","",$P5449&amp;""),IF($AD$3="","",INDEX('Extraction History'!$A$3:$DT$9102,$Q5449,$AD$3)&amp;""))</f>
        <v/>
      </c>
    </row>
    <row r="5450" spans="16:18" x14ac:dyDescent="0.3">
      <c r="P5450" s="22"/>
      <c r="Q5450">
        <v>5446</v>
      </c>
      <c r="R5450" t="str">
        <f>IF($C$3="Live Paste",IF($P5450="","",$P5450&amp;""),IF($AD$3="","",INDEX('Extraction History'!$A$3:$DT$9102,$Q5450,$AD$3)&amp;""))</f>
        <v/>
      </c>
    </row>
    <row r="5451" spans="16:18" x14ac:dyDescent="0.3">
      <c r="P5451" s="22"/>
      <c r="Q5451">
        <v>5447</v>
      </c>
      <c r="R5451" t="str">
        <f>IF($C$3="Live Paste",IF($P5451="","",$P5451&amp;""),IF($AD$3="","",INDEX('Extraction History'!$A$3:$DT$9102,$Q5451,$AD$3)&amp;""))</f>
        <v/>
      </c>
    </row>
    <row r="5452" spans="16:18" x14ac:dyDescent="0.3">
      <c r="P5452" s="22"/>
      <c r="Q5452">
        <v>5448</v>
      </c>
      <c r="R5452" t="str">
        <f>IF($C$3="Live Paste",IF($P5452="","",$P5452&amp;""),IF($AD$3="","",INDEX('Extraction History'!$A$3:$DT$9102,$Q5452,$AD$3)&amp;""))</f>
        <v/>
      </c>
    </row>
    <row r="5453" spans="16:18" x14ac:dyDescent="0.3">
      <c r="P5453" s="22"/>
      <c r="Q5453">
        <v>5449</v>
      </c>
      <c r="R5453" t="str">
        <f>IF($C$3="Live Paste",IF($P5453="","",$P5453&amp;""),IF($AD$3="","",INDEX('Extraction History'!$A$3:$DT$9102,$Q5453,$AD$3)&amp;""))</f>
        <v/>
      </c>
    </row>
    <row r="5454" spans="16:18" x14ac:dyDescent="0.3">
      <c r="P5454" s="22"/>
      <c r="Q5454">
        <v>5450</v>
      </c>
      <c r="R5454" t="str">
        <f>IF($C$3="Live Paste",IF($P5454="","",$P5454&amp;""),IF($AD$3="","",INDEX('Extraction History'!$A$3:$DT$9102,$Q5454,$AD$3)&amp;""))</f>
        <v/>
      </c>
    </row>
    <row r="5455" spans="16:18" x14ac:dyDescent="0.3">
      <c r="P5455" s="22"/>
      <c r="Q5455">
        <v>5451</v>
      </c>
      <c r="R5455" t="str">
        <f>IF($C$3="Live Paste",IF($P5455="","",$P5455&amp;""),IF($AD$3="","",INDEX('Extraction History'!$A$3:$DT$9102,$Q5455,$AD$3)&amp;""))</f>
        <v/>
      </c>
    </row>
    <row r="5456" spans="16:18" x14ac:dyDescent="0.3">
      <c r="P5456" s="22"/>
      <c r="Q5456">
        <v>5452</v>
      </c>
      <c r="R5456" t="str">
        <f>IF($C$3="Live Paste",IF($P5456="","",$P5456&amp;""),IF($AD$3="","",INDEX('Extraction History'!$A$3:$DT$9102,$Q5456,$AD$3)&amp;""))</f>
        <v/>
      </c>
    </row>
    <row r="5457" spans="16:18" x14ac:dyDescent="0.3">
      <c r="P5457" s="22"/>
      <c r="Q5457">
        <v>5453</v>
      </c>
      <c r="R5457" t="str">
        <f>IF($C$3="Live Paste",IF($P5457="","",$P5457&amp;""),IF($AD$3="","",INDEX('Extraction History'!$A$3:$DT$9102,$Q5457,$AD$3)&amp;""))</f>
        <v/>
      </c>
    </row>
    <row r="5458" spans="16:18" x14ac:dyDescent="0.3">
      <c r="P5458" s="22"/>
      <c r="Q5458">
        <v>5454</v>
      </c>
      <c r="R5458" t="str">
        <f>IF($C$3="Live Paste",IF($P5458="","",$P5458&amp;""),IF($AD$3="","",INDEX('Extraction History'!$A$3:$DT$9102,$Q5458,$AD$3)&amp;""))</f>
        <v/>
      </c>
    </row>
    <row r="5459" spans="16:18" x14ac:dyDescent="0.3">
      <c r="P5459" s="22"/>
      <c r="Q5459">
        <v>5455</v>
      </c>
      <c r="R5459" t="str">
        <f>IF($C$3="Live Paste",IF($P5459="","",$P5459&amp;""),IF($AD$3="","",INDEX('Extraction History'!$A$3:$DT$9102,$Q5459,$AD$3)&amp;""))</f>
        <v/>
      </c>
    </row>
    <row r="5460" spans="16:18" x14ac:dyDescent="0.3">
      <c r="P5460" s="22"/>
      <c r="Q5460">
        <v>5456</v>
      </c>
      <c r="R5460" t="str">
        <f>IF($C$3="Live Paste",IF($P5460="","",$P5460&amp;""),IF($AD$3="","",INDEX('Extraction History'!$A$3:$DT$9102,$Q5460,$AD$3)&amp;""))</f>
        <v/>
      </c>
    </row>
    <row r="5461" spans="16:18" x14ac:dyDescent="0.3">
      <c r="P5461" s="22"/>
      <c r="Q5461">
        <v>5457</v>
      </c>
      <c r="R5461" t="str">
        <f>IF($C$3="Live Paste",IF($P5461="","",$P5461&amp;""),IF($AD$3="","",INDEX('Extraction History'!$A$3:$DT$9102,$Q5461,$AD$3)&amp;""))</f>
        <v/>
      </c>
    </row>
    <row r="5462" spans="16:18" x14ac:dyDescent="0.3">
      <c r="P5462" s="22"/>
      <c r="Q5462">
        <v>5458</v>
      </c>
      <c r="R5462" t="str">
        <f>IF($C$3="Live Paste",IF($P5462="","",$P5462&amp;""),IF($AD$3="","",INDEX('Extraction History'!$A$3:$DT$9102,$Q5462,$AD$3)&amp;""))</f>
        <v/>
      </c>
    </row>
    <row r="5463" spans="16:18" x14ac:dyDescent="0.3">
      <c r="P5463" s="22"/>
      <c r="Q5463">
        <v>5459</v>
      </c>
      <c r="R5463" t="str">
        <f>IF($C$3="Live Paste",IF($P5463="","",$P5463&amp;""),IF($AD$3="","",INDEX('Extraction History'!$A$3:$DT$9102,$Q5463,$AD$3)&amp;""))</f>
        <v/>
      </c>
    </row>
    <row r="5464" spans="16:18" x14ac:dyDescent="0.3">
      <c r="P5464" s="22"/>
      <c r="Q5464">
        <v>5460</v>
      </c>
      <c r="R5464" t="str">
        <f>IF($C$3="Live Paste",IF($P5464="","",$P5464&amp;""),IF($AD$3="","",INDEX('Extraction History'!$A$3:$DT$9102,$Q5464,$AD$3)&amp;""))</f>
        <v/>
      </c>
    </row>
    <row r="5465" spans="16:18" x14ac:dyDescent="0.3">
      <c r="P5465" s="22"/>
      <c r="Q5465">
        <v>5461</v>
      </c>
      <c r="R5465" t="str">
        <f>IF($C$3="Live Paste",IF($P5465="","",$P5465&amp;""),IF($AD$3="","",INDEX('Extraction History'!$A$3:$DT$9102,$Q5465,$AD$3)&amp;""))</f>
        <v/>
      </c>
    </row>
    <row r="5466" spans="16:18" x14ac:dyDescent="0.3">
      <c r="P5466" s="22"/>
      <c r="Q5466">
        <v>5462</v>
      </c>
      <c r="R5466" t="str">
        <f>IF($C$3="Live Paste",IF($P5466="","",$P5466&amp;""),IF($AD$3="","",INDEX('Extraction History'!$A$3:$DT$9102,$Q5466,$AD$3)&amp;""))</f>
        <v/>
      </c>
    </row>
    <row r="5467" spans="16:18" x14ac:dyDescent="0.3">
      <c r="P5467" s="22"/>
      <c r="Q5467">
        <v>5463</v>
      </c>
      <c r="R5467" t="str">
        <f>IF($C$3="Live Paste",IF($P5467="","",$P5467&amp;""),IF($AD$3="","",INDEX('Extraction History'!$A$3:$DT$9102,$Q5467,$AD$3)&amp;""))</f>
        <v/>
      </c>
    </row>
    <row r="5468" spans="16:18" x14ac:dyDescent="0.3">
      <c r="P5468" s="22"/>
      <c r="Q5468">
        <v>5464</v>
      </c>
      <c r="R5468" t="str">
        <f>IF($C$3="Live Paste",IF($P5468="","",$P5468&amp;""),IF($AD$3="","",INDEX('Extraction History'!$A$3:$DT$9102,$Q5468,$AD$3)&amp;""))</f>
        <v/>
      </c>
    </row>
    <row r="5469" spans="16:18" x14ac:dyDescent="0.3">
      <c r="P5469" s="22"/>
      <c r="Q5469">
        <v>5465</v>
      </c>
      <c r="R5469" t="str">
        <f>IF($C$3="Live Paste",IF($P5469="","",$P5469&amp;""),IF($AD$3="","",INDEX('Extraction History'!$A$3:$DT$9102,$Q5469,$AD$3)&amp;""))</f>
        <v/>
      </c>
    </row>
    <row r="5470" spans="16:18" x14ac:dyDescent="0.3">
      <c r="P5470" s="22"/>
      <c r="Q5470">
        <v>5466</v>
      </c>
      <c r="R5470" t="str">
        <f>IF($C$3="Live Paste",IF($P5470="","",$P5470&amp;""),IF($AD$3="","",INDEX('Extraction History'!$A$3:$DT$9102,$Q5470,$AD$3)&amp;""))</f>
        <v/>
      </c>
    </row>
    <row r="5471" spans="16:18" x14ac:dyDescent="0.3">
      <c r="P5471" s="22"/>
      <c r="Q5471">
        <v>5467</v>
      </c>
      <c r="R5471" t="str">
        <f>IF($C$3="Live Paste",IF($P5471="","",$P5471&amp;""),IF($AD$3="","",INDEX('Extraction History'!$A$3:$DT$9102,$Q5471,$AD$3)&amp;""))</f>
        <v/>
      </c>
    </row>
    <row r="5472" spans="16:18" x14ac:dyDescent="0.3">
      <c r="P5472" s="22"/>
      <c r="Q5472">
        <v>5468</v>
      </c>
      <c r="R5472" t="str">
        <f>IF($C$3="Live Paste",IF($P5472="","",$P5472&amp;""),IF($AD$3="","",INDEX('Extraction History'!$A$3:$DT$9102,$Q5472,$AD$3)&amp;""))</f>
        <v/>
      </c>
    </row>
    <row r="5473" spans="16:18" x14ac:dyDescent="0.3">
      <c r="P5473" s="22"/>
      <c r="Q5473">
        <v>5469</v>
      </c>
      <c r="R5473" t="str">
        <f>IF($C$3="Live Paste",IF($P5473="","",$P5473&amp;""),IF($AD$3="","",INDEX('Extraction History'!$A$3:$DT$9102,$Q5473,$AD$3)&amp;""))</f>
        <v/>
      </c>
    </row>
    <row r="5474" spans="16:18" x14ac:dyDescent="0.3">
      <c r="P5474" s="22"/>
      <c r="Q5474">
        <v>5470</v>
      </c>
      <c r="R5474" t="str">
        <f>IF($C$3="Live Paste",IF($P5474="","",$P5474&amp;""),IF($AD$3="","",INDEX('Extraction History'!$A$3:$DT$9102,$Q5474,$AD$3)&amp;""))</f>
        <v/>
      </c>
    </row>
    <row r="5475" spans="16:18" x14ac:dyDescent="0.3">
      <c r="P5475" s="22"/>
      <c r="Q5475">
        <v>5471</v>
      </c>
      <c r="R5475" t="str">
        <f>IF($C$3="Live Paste",IF($P5475="","",$P5475&amp;""),IF($AD$3="","",INDEX('Extraction History'!$A$3:$DT$9102,$Q5475,$AD$3)&amp;""))</f>
        <v/>
      </c>
    </row>
    <row r="5476" spans="16:18" x14ac:dyDescent="0.3">
      <c r="P5476" s="22"/>
      <c r="Q5476">
        <v>5472</v>
      </c>
      <c r="R5476" t="str">
        <f>IF($C$3="Live Paste",IF($P5476="","",$P5476&amp;""),IF($AD$3="","",INDEX('Extraction History'!$A$3:$DT$9102,$Q5476,$AD$3)&amp;""))</f>
        <v/>
      </c>
    </row>
    <row r="5477" spans="16:18" x14ac:dyDescent="0.3">
      <c r="P5477" s="22"/>
      <c r="Q5477">
        <v>5473</v>
      </c>
      <c r="R5477" t="str">
        <f>IF($C$3="Live Paste",IF($P5477="","",$P5477&amp;""),IF($AD$3="","",INDEX('Extraction History'!$A$3:$DT$9102,$Q5477,$AD$3)&amp;""))</f>
        <v/>
      </c>
    </row>
    <row r="5478" spans="16:18" x14ac:dyDescent="0.3">
      <c r="P5478" s="22"/>
      <c r="Q5478">
        <v>5474</v>
      </c>
      <c r="R5478" t="str">
        <f>IF($C$3="Live Paste",IF($P5478="","",$P5478&amp;""),IF($AD$3="","",INDEX('Extraction History'!$A$3:$DT$9102,$Q5478,$AD$3)&amp;""))</f>
        <v/>
      </c>
    </row>
    <row r="5479" spans="16:18" x14ac:dyDescent="0.3">
      <c r="P5479" s="22"/>
      <c r="Q5479">
        <v>5475</v>
      </c>
      <c r="R5479" t="str">
        <f>IF($C$3="Live Paste",IF($P5479="","",$P5479&amp;""),IF($AD$3="","",INDEX('Extraction History'!$A$3:$DT$9102,$Q5479,$AD$3)&amp;""))</f>
        <v/>
      </c>
    </row>
    <row r="5480" spans="16:18" x14ac:dyDescent="0.3">
      <c r="P5480" s="22"/>
      <c r="Q5480">
        <v>5476</v>
      </c>
      <c r="R5480" t="str">
        <f>IF($C$3="Live Paste",IF($P5480="","",$P5480&amp;""),IF($AD$3="","",INDEX('Extraction History'!$A$3:$DT$9102,$Q5480,$AD$3)&amp;""))</f>
        <v/>
      </c>
    </row>
    <row r="5481" spans="16:18" x14ac:dyDescent="0.3">
      <c r="P5481" s="22"/>
      <c r="Q5481">
        <v>5477</v>
      </c>
      <c r="R5481" t="str">
        <f>IF($C$3="Live Paste",IF($P5481="","",$P5481&amp;""),IF($AD$3="","",INDEX('Extraction History'!$A$3:$DT$9102,$Q5481,$AD$3)&amp;""))</f>
        <v/>
      </c>
    </row>
    <row r="5482" spans="16:18" x14ac:dyDescent="0.3">
      <c r="P5482" s="22"/>
      <c r="Q5482">
        <v>5478</v>
      </c>
      <c r="R5482" t="str">
        <f>IF($C$3="Live Paste",IF($P5482="","",$P5482&amp;""),IF($AD$3="","",INDEX('Extraction History'!$A$3:$DT$9102,$Q5482,$AD$3)&amp;""))</f>
        <v/>
      </c>
    </row>
    <row r="5483" spans="16:18" x14ac:dyDescent="0.3">
      <c r="P5483" s="22"/>
      <c r="Q5483">
        <v>5479</v>
      </c>
      <c r="R5483" t="str">
        <f>IF($C$3="Live Paste",IF($P5483="","",$P5483&amp;""),IF($AD$3="","",INDEX('Extraction History'!$A$3:$DT$9102,$Q5483,$AD$3)&amp;""))</f>
        <v/>
      </c>
    </row>
    <row r="5484" spans="16:18" x14ac:dyDescent="0.3">
      <c r="P5484" s="22"/>
      <c r="Q5484">
        <v>5480</v>
      </c>
      <c r="R5484" t="str">
        <f>IF($C$3="Live Paste",IF($P5484="","",$P5484&amp;""),IF($AD$3="","",INDEX('Extraction History'!$A$3:$DT$9102,$Q5484,$AD$3)&amp;""))</f>
        <v/>
      </c>
    </row>
    <row r="5485" spans="16:18" x14ac:dyDescent="0.3">
      <c r="P5485" s="22"/>
      <c r="Q5485">
        <v>5481</v>
      </c>
      <c r="R5485" t="str">
        <f>IF($C$3="Live Paste",IF($P5485="","",$P5485&amp;""),IF($AD$3="","",INDEX('Extraction History'!$A$3:$DT$9102,$Q5485,$AD$3)&amp;""))</f>
        <v/>
      </c>
    </row>
    <row r="5486" spans="16:18" x14ac:dyDescent="0.3">
      <c r="P5486" s="22"/>
      <c r="Q5486">
        <v>5482</v>
      </c>
      <c r="R5486" t="str">
        <f>IF($C$3="Live Paste",IF($P5486="","",$P5486&amp;""),IF($AD$3="","",INDEX('Extraction History'!$A$3:$DT$9102,$Q5486,$AD$3)&amp;""))</f>
        <v/>
      </c>
    </row>
    <row r="5487" spans="16:18" x14ac:dyDescent="0.3">
      <c r="P5487" s="22"/>
      <c r="Q5487">
        <v>5483</v>
      </c>
      <c r="R5487" t="str">
        <f>IF($C$3="Live Paste",IF($P5487="","",$P5487&amp;""),IF($AD$3="","",INDEX('Extraction History'!$A$3:$DT$9102,$Q5487,$AD$3)&amp;""))</f>
        <v/>
      </c>
    </row>
    <row r="5488" spans="16:18" x14ac:dyDescent="0.3">
      <c r="P5488" s="22"/>
      <c r="Q5488">
        <v>5484</v>
      </c>
      <c r="R5488" t="str">
        <f>IF($C$3="Live Paste",IF($P5488="","",$P5488&amp;""),IF($AD$3="","",INDEX('Extraction History'!$A$3:$DT$9102,$Q5488,$AD$3)&amp;""))</f>
        <v/>
      </c>
    </row>
    <row r="5489" spans="16:18" x14ac:dyDescent="0.3">
      <c r="P5489" s="22"/>
      <c r="Q5489">
        <v>5485</v>
      </c>
      <c r="R5489" t="str">
        <f>IF($C$3="Live Paste",IF($P5489="","",$P5489&amp;""),IF($AD$3="","",INDEX('Extraction History'!$A$3:$DT$9102,$Q5489,$AD$3)&amp;""))</f>
        <v/>
      </c>
    </row>
    <row r="5490" spans="16:18" x14ac:dyDescent="0.3">
      <c r="P5490" s="22"/>
      <c r="Q5490">
        <v>5486</v>
      </c>
      <c r="R5490" t="str">
        <f>IF($C$3="Live Paste",IF($P5490="","",$P5490&amp;""),IF($AD$3="","",INDEX('Extraction History'!$A$3:$DT$9102,$Q5490,$AD$3)&amp;""))</f>
        <v/>
      </c>
    </row>
    <row r="5491" spans="16:18" x14ac:dyDescent="0.3">
      <c r="P5491" s="22"/>
      <c r="Q5491">
        <v>5487</v>
      </c>
      <c r="R5491" t="str">
        <f>IF($C$3="Live Paste",IF($P5491="","",$P5491&amp;""),IF($AD$3="","",INDEX('Extraction History'!$A$3:$DT$9102,$Q5491,$AD$3)&amp;""))</f>
        <v/>
      </c>
    </row>
    <row r="5492" spans="16:18" x14ac:dyDescent="0.3">
      <c r="P5492" s="22"/>
      <c r="Q5492">
        <v>5488</v>
      </c>
      <c r="R5492" t="str">
        <f>IF($C$3="Live Paste",IF($P5492="","",$P5492&amp;""),IF($AD$3="","",INDEX('Extraction History'!$A$3:$DT$9102,$Q5492,$AD$3)&amp;""))</f>
        <v/>
      </c>
    </row>
    <row r="5493" spans="16:18" x14ac:dyDescent="0.3">
      <c r="P5493" s="22"/>
      <c r="Q5493">
        <v>5489</v>
      </c>
      <c r="R5493" t="str">
        <f>IF($C$3="Live Paste",IF($P5493="","",$P5493&amp;""),IF($AD$3="","",INDEX('Extraction History'!$A$3:$DT$9102,$Q5493,$AD$3)&amp;""))</f>
        <v/>
      </c>
    </row>
    <row r="5494" spans="16:18" x14ac:dyDescent="0.3">
      <c r="P5494" s="22"/>
      <c r="Q5494">
        <v>5490</v>
      </c>
      <c r="R5494" t="str">
        <f>IF($C$3="Live Paste",IF($P5494="","",$P5494&amp;""),IF($AD$3="","",INDEX('Extraction History'!$A$3:$DT$9102,$Q5494,$AD$3)&amp;""))</f>
        <v/>
      </c>
    </row>
    <row r="5495" spans="16:18" x14ac:dyDescent="0.3">
      <c r="P5495" s="22"/>
      <c r="Q5495">
        <v>5491</v>
      </c>
      <c r="R5495" t="str">
        <f>IF($C$3="Live Paste",IF($P5495="","",$P5495&amp;""),IF($AD$3="","",INDEX('Extraction History'!$A$3:$DT$9102,$Q5495,$AD$3)&amp;""))</f>
        <v/>
      </c>
    </row>
    <row r="5496" spans="16:18" x14ac:dyDescent="0.3">
      <c r="P5496" s="22"/>
      <c r="Q5496">
        <v>5492</v>
      </c>
      <c r="R5496" t="str">
        <f>IF($C$3="Live Paste",IF($P5496="","",$P5496&amp;""),IF($AD$3="","",INDEX('Extraction History'!$A$3:$DT$9102,$Q5496,$AD$3)&amp;""))</f>
        <v/>
      </c>
    </row>
    <row r="5497" spans="16:18" x14ac:dyDescent="0.3">
      <c r="P5497" s="22"/>
      <c r="Q5497">
        <v>5493</v>
      </c>
      <c r="R5497" t="str">
        <f>IF($C$3="Live Paste",IF($P5497="","",$P5497&amp;""),IF($AD$3="","",INDEX('Extraction History'!$A$3:$DT$9102,$Q5497,$AD$3)&amp;""))</f>
        <v/>
      </c>
    </row>
    <row r="5498" spans="16:18" x14ac:dyDescent="0.3">
      <c r="P5498" s="22"/>
      <c r="Q5498">
        <v>5494</v>
      </c>
      <c r="R5498" t="str">
        <f>IF($C$3="Live Paste",IF($P5498="","",$P5498&amp;""),IF($AD$3="","",INDEX('Extraction History'!$A$3:$DT$9102,$Q5498,$AD$3)&amp;""))</f>
        <v/>
      </c>
    </row>
    <row r="5499" spans="16:18" x14ac:dyDescent="0.3">
      <c r="P5499" s="22"/>
      <c r="Q5499">
        <v>5495</v>
      </c>
      <c r="R5499" t="str">
        <f>IF($C$3="Live Paste",IF($P5499="","",$P5499&amp;""),IF($AD$3="","",INDEX('Extraction History'!$A$3:$DT$9102,$Q5499,$AD$3)&amp;""))</f>
        <v/>
      </c>
    </row>
    <row r="5500" spans="16:18" x14ac:dyDescent="0.3">
      <c r="P5500" s="22"/>
      <c r="Q5500">
        <v>5496</v>
      </c>
      <c r="R5500" t="str">
        <f>IF($C$3="Live Paste",IF($P5500="","",$P5500&amp;""),IF($AD$3="","",INDEX('Extraction History'!$A$3:$DT$9102,$Q5500,$AD$3)&amp;""))</f>
        <v/>
      </c>
    </row>
    <row r="5501" spans="16:18" x14ac:dyDescent="0.3">
      <c r="P5501" s="22"/>
      <c r="Q5501">
        <v>5497</v>
      </c>
      <c r="R5501" t="str">
        <f>IF($C$3="Live Paste",IF($P5501="","",$P5501&amp;""),IF($AD$3="","",INDEX('Extraction History'!$A$3:$DT$9102,$Q5501,$AD$3)&amp;""))</f>
        <v/>
      </c>
    </row>
    <row r="5502" spans="16:18" x14ac:dyDescent="0.3">
      <c r="P5502" s="22"/>
      <c r="Q5502">
        <v>5498</v>
      </c>
      <c r="R5502" t="str">
        <f>IF($C$3="Live Paste",IF($P5502="","",$P5502&amp;""),IF($AD$3="","",INDEX('Extraction History'!$A$3:$DT$9102,$Q5502,$AD$3)&amp;""))</f>
        <v/>
      </c>
    </row>
    <row r="5503" spans="16:18" x14ac:dyDescent="0.3">
      <c r="P5503" s="22"/>
      <c r="Q5503">
        <v>5499</v>
      </c>
      <c r="R5503" t="str">
        <f>IF($C$3="Live Paste",IF($P5503="","",$P5503&amp;""),IF($AD$3="","",INDEX('Extraction History'!$A$3:$DT$9102,$Q5503,$AD$3)&amp;""))</f>
        <v/>
      </c>
    </row>
    <row r="5504" spans="16:18" x14ac:dyDescent="0.3">
      <c r="P5504" s="22"/>
      <c r="Q5504">
        <v>5500</v>
      </c>
      <c r="R5504" t="str">
        <f>IF($C$3="Live Paste",IF($P5504="","",$P5504&amp;""),IF($AD$3="","",INDEX('Extraction History'!$A$3:$DT$9102,$Q5504,$AD$3)&amp;""))</f>
        <v/>
      </c>
    </row>
    <row r="5505" spans="16:18" x14ac:dyDescent="0.3">
      <c r="P5505" s="22"/>
      <c r="Q5505">
        <v>5501</v>
      </c>
      <c r="R5505" t="str">
        <f>IF($C$3="Live Paste",IF($P5505="","",$P5505&amp;""),IF($AD$3="","",INDEX('Extraction History'!$A$3:$DT$9102,$Q5505,$AD$3)&amp;""))</f>
        <v/>
      </c>
    </row>
    <row r="5506" spans="16:18" x14ac:dyDescent="0.3">
      <c r="P5506" s="22"/>
      <c r="Q5506">
        <v>5502</v>
      </c>
      <c r="R5506" t="str">
        <f>IF($C$3="Live Paste",IF($P5506="","",$P5506&amp;""),IF($AD$3="","",INDEX('Extraction History'!$A$3:$DT$9102,$Q5506,$AD$3)&amp;""))</f>
        <v/>
      </c>
    </row>
    <row r="5507" spans="16:18" x14ac:dyDescent="0.3">
      <c r="P5507" s="22"/>
      <c r="Q5507">
        <v>5503</v>
      </c>
      <c r="R5507" t="str">
        <f>IF($C$3="Live Paste",IF($P5507="","",$P5507&amp;""),IF($AD$3="","",INDEX('Extraction History'!$A$3:$DT$9102,$Q5507,$AD$3)&amp;""))</f>
        <v/>
      </c>
    </row>
    <row r="5508" spans="16:18" x14ac:dyDescent="0.3">
      <c r="P5508" s="22"/>
      <c r="Q5508">
        <v>5504</v>
      </c>
      <c r="R5508" t="str">
        <f>IF($C$3="Live Paste",IF($P5508="","",$P5508&amp;""),IF($AD$3="","",INDEX('Extraction History'!$A$3:$DT$9102,$Q5508,$AD$3)&amp;""))</f>
        <v/>
      </c>
    </row>
    <row r="5509" spans="16:18" x14ac:dyDescent="0.3">
      <c r="P5509" s="22"/>
      <c r="Q5509">
        <v>5505</v>
      </c>
      <c r="R5509" t="str">
        <f>IF($C$3="Live Paste",IF($P5509="","",$P5509&amp;""),IF($AD$3="","",INDEX('Extraction History'!$A$3:$DT$9102,$Q5509,$AD$3)&amp;""))</f>
        <v/>
      </c>
    </row>
    <row r="5510" spans="16:18" x14ac:dyDescent="0.3">
      <c r="P5510" s="22"/>
      <c r="Q5510">
        <v>5506</v>
      </c>
      <c r="R5510" t="str">
        <f>IF($C$3="Live Paste",IF($P5510="","",$P5510&amp;""),IF($AD$3="","",INDEX('Extraction History'!$A$3:$DT$9102,$Q5510,$AD$3)&amp;""))</f>
        <v/>
      </c>
    </row>
    <row r="5511" spans="16:18" x14ac:dyDescent="0.3">
      <c r="P5511" s="22"/>
      <c r="Q5511">
        <v>5507</v>
      </c>
      <c r="R5511" t="str">
        <f>IF($C$3="Live Paste",IF($P5511="","",$P5511&amp;""),IF($AD$3="","",INDEX('Extraction History'!$A$3:$DT$9102,$Q5511,$AD$3)&amp;""))</f>
        <v/>
      </c>
    </row>
    <row r="5512" spans="16:18" x14ac:dyDescent="0.3">
      <c r="P5512" s="22"/>
      <c r="Q5512">
        <v>5508</v>
      </c>
      <c r="R5512" t="str">
        <f>IF($C$3="Live Paste",IF($P5512="","",$P5512&amp;""),IF($AD$3="","",INDEX('Extraction History'!$A$3:$DT$9102,$Q5512,$AD$3)&amp;""))</f>
        <v/>
      </c>
    </row>
    <row r="5513" spans="16:18" x14ac:dyDescent="0.3">
      <c r="P5513" s="22"/>
      <c r="Q5513">
        <v>5509</v>
      </c>
      <c r="R5513" t="str">
        <f>IF($C$3="Live Paste",IF($P5513="","",$P5513&amp;""),IF($AD$3="","",INDEX('Extraction History'!$A$3:$DT$9102,$Q5513,$AD$3)&amp;""))</f>
        <v/>
      </c>
    </row>
    <row r="5514" spans="16:18" x14ac:dyDescent="0.3">
      <c r="P5514" s="22"/>
      <c r="Q5514">
        <v>5510</v>
      </c>
      <c r="R5514" t="str">
        <f>IF($C$3="Live Paste",IF($P5514="","",$P5514&amp;""),IF($AD$3="","",INDEX('Extraction History'!$A$3:$DT$9102,$Q5514,$AD$3)&amp;""))</f>
        <v/>
      </c>
    </row>
    <row r="5515" spans="16:18" x14ac:dyDescent="0.3">
      <c r="P5515" s="22"/>
      <c r="Q5515">
        <v>5511</v>
      </c>
      <c r="R5515" t="str">
        <f>IF($C$3="Live Paste",IF($P5515="","",$P5515&amp;""),IF($AD$3="","",INDEX('Extraction History'!$A$3:$DT$9102,$Q5515,$AD$3)&amp;""))</f>
        <v/>
      </c>
    </row>
    <row r="5516" spans="16:18" x14ac:dyDescent="0.3">
      <c r="P5516" s="22"/>
      <c r="Q5516">
        <v>5512</v>
      </c>
      <c r="R5516" t="str">
        <f>IF($C$3="Live Paste",IF($P5516="","",$P5516&amp;""),IF($AD$3="","",INDEX('Extraction History'!$A$3:$DT$9102,$Q5516,$AD$3)&amp;""))</f>
        <v/>
      </c>
    </row>
    <row r="5517" spans="16:18" x14ac:dyDescent="0.3">
      <c r="P5517" s="22"/>
      <c r="Q5517">
        <v>5513</v>
      </c>
      <c r="R5517" t="str">
        <f>IF($C$3="Live Paste",IF($P5517="","",$P5517&amp;""),IF($AD$3="","",INDEX('Extraction History'!$A$3:$DT$9102,$Q5517,$AD$3)&amp;""))</f>
        <v/>
      </c>
    </row>
    <row r="5518" spans="16:18" x14ac:dyDescent="0.3">
      <c r="P5518" s="22"/>
      <c r="Q5518">
        <v>5514</v>
      </c>
      <c r="R5518" t="str">
        <f>IF($C$3="Live Paste",IF($P5518="","",$P5518&amp;""),IF($AD$3="","",INDEX('Extraction History'!$A$3:$DT$9102,$Q5518,$AD$3)&amp;""))</f>
        <v/>
      </c>
    </row>
    <row r="5519" spans="16:18" x14ac:dyDescent="0.3">
      <c r="P5519" s="22"/>
      <c r="Q5519">
        <v>5515</v>
      </c>
      <c r="R5519" t="str">
        <f>IF($C$3="Live Paste",IF($P5519="","",$P5519&amp;""),IF($AD$3="","",INDEX('Extraction History'!$A$3:$DT$9102,$Q5519,$AD$3)&amp;""))</f>
        <v/>
      </c>
    </row>
    <row r="5520" spans="16:18" x14ac:dyDescent="0.3">
      <c r="P5520" s="22"/>
      <c r="Q5520">
        <v>5516</v>
      </c>
      <c r="R5520" t="str">
        <f>IF($C$3="Live Paste",IF($P5520="","",$P5520&amp;""),IF($AD$3="","",INDEX('Extraction History'!$A$3:$DT$9102,$Q5520,$AD$3)&amp;""))</f>
        <v/>
      </c>
    </row>
    <row r="5521" spans="16:18" x14ac:dyDescent="0.3">
      <c r="P5521" s="22"/>
      <c r="Q5521">
        <v>5517</v>
      </c>
      <c r="R5521" t="str">
        <f>IF($C$3="Live Paste",IF($P5521="","",$P5521&amp;""),IF($AD$3="","",INDEX('Extraction History'!$A$3:$DT$9102,$Q5521,$AD$3)&amp;""))</f>
        <v/>
      </c>
    </row>
    <row r="5522" spans="16:18" x14ac:dyDescent="0.3">
      <c r="P5522" s="22"/>
      <c r="Q5522">
        <v>5518</v>
      </c>
      <c r="R5522" t="str">
        <f>IF($C$3="Live Paste",IF($P5522="","",$P5522&amp;""),IF($AD$3="","",INDEX('Extraction History'!$A$3:$DT$9102,$Q5522,$AD$3)&amp;""))</f>
        <v/>
      </c>
    </row>
    <row r="5523" spans="16:18" x14ac:dyDescent="0.3">
      <c r="P5523" s="22"/>
      <c r="Q5523">
        <v>5519</v>
      </c>
      <c r="R5523" t="str">
        <f>IF($C$3="Live Paste",IF($P5523="","",$P5523&amp;""),IF($AD$3="","",INDEX('Extraction History'!$A$3:$DT$9102,$Q5523,$AD$3)&amp;""))</f>
        <v/>
      </c>
    </row>
    <row r="5524" spans="16:18" x14ac:dyDescent="0.3">
      <c r="P5524" s="22"/>
      <c r="Q5524">
        <v>5520</v>
      </c>
      <c r="R5524" t="str">
        <f>IF($C$3="Live Paste",IF($P5524="","",$P5524&amp;""),IF($AD$3="","",INDEX('Extraction History'!$A$3:$DT$9102,$Q5524,$AD$3)&amp;""))</f>
        <v/>
      </c>
    </row>
    <row r="5525" spans="16:18" x14ac:dyDescent="0.3">
      <c r="P5525" s="22"/>
      <c r="Q5525">
        <v>5521</v>
      </c>
      <c r="R5525" t="str">
        <f>IF($C$3="Live Paste",IF($P5525="","",$P5525&amp;""),IF($AD$3="","",INDEX('Extraction History'!$A$3:$DT$9102,$Q5525,$AD$3)&amp;""))</f>
        <v/>
      </c>
    </row>
    <row r="5526" spans="16:18" x14ac:dyDescent="0.3">
      <c r="P5526" s="22"/>
      <c r="Q5526">
        <v>5522</v>
      </c>
      <c r="R5526" t="str">
        <f>IF($C$3="Live Paste",IF($P5526="","",$P5526&amp;""),IF($AD$3="","",INDEX('Extraction History'!$A$3:$DT$9102,$Q5526,$AD$3)&amp;""))</f>
        <v/>
      </c>
    </row>
    <row r="5527" spans="16:18" x14ac:dyDescent="0.3">
      <c r="P5527" s="22"/>
      <c r="Q5527">
        <v>5523</v>
      </c>
      <c r="R5527" t="str">
        <f>IF($C$3="Live Paste",IF($P5527="","",$P5527&amp;""),IF($AD$3="","",INDEX('Extraction History'!$A$3:$DT$9102,$Q5527,$AD$3)&amp;""))</f>
        <v/>
      </c>
    </row>
    <row r="5528" spans="16:18" x14ac:dyDescent="0.3">
      <c r="P5528" s="22"/>
      <c r="Q5528">
        <v>5524</v>
      </c>
      <c r="R5528" t="str">
        <f>IF($C$3="Live Paste",IF($P5528="","",$P5528&amp;""),IF($AD$3="","",INDEX('Extraction History'!$A$3:$DT$9102,$Q5528,$AD$3)&amp;""))</f>
        <v/>
      </c>
    </row>
    <row r="5529" spans="16:18" x14ac:dyDescent="0.3">
      <c r="P5529" s="22"/>
      <c r="Q5529">
        <v>5525</v>
      </c>
      <c r="R5529" t="str">
        <f>IF($C$3="Live Paste",IF($P5529="","",$P5529&amp;""),IF($AD$3="","",INDEX('Extraction History'!$A$3:$DT$9102,$Q5529,$AD$3)&amp;""))</f>
        <v/>
      </c>
    </row>
    <row r="5530" spans="16:18" x14ac:dyDescent="0.3">
      <c r="P5530" s="22"/>
      <c r="Q5530">
        <v>5526</v>
      </c>
      <c r="R5530" t="str">
        <f>IF($C$3="Live Paste",IF($P5530="","",$P5530&amp;""),IF($AD$3="","",INDEX('Extraction History'!$A$3:$DT$9102,$Q5530,$AD$3)&amp;""))</f>
        <v/>
      </c>
    </row>
    <row r="5531" spans="16:18" x14ac:dyDescent="0.3">
      <c r="P5531" s="22"/>
      <c r="Q5531">
        <v>5527</v>
      </c>
      <c r="R5531" t="str">
        <f>IF($C$3="Live Paste",IF($P5531="","",$P5531&amp;""),IF($AD$3="","",INDEX('Extraction History'!$A$3:$DT$9102,$Q5531,$AD$3)&amp;""))</f>
        <v/>
      </c>
    </row>
    <row r="5532" spans="16:18" x14ac:dyDescent="0.3">
      <c r="P5532" s="22"/>
      <c r="Q5532">
        <v>5528</v>
      </c>
      <c r="R5532" t="str">
        <f>IF($C$3="Live Paste",IF($P5532="","",$P5532&amp;""),IF($AD$3="","",INDEX('Extraction History'!$A$3:$DT$9102,$Q5532,$AD$3)&amp;""))</f>
        <v/>
      </c>
    </row>
    <row r="5533" spans="16:18" x14ac:dyDescent="0.3">
      <c r="P5533" s="22"/>
      <c r="Q5533">
        <v>5529</v>
      </c>
      <c r="R5533" t="str">
        <f>IF($C$3="Live Paste",IF($P5533="","",$P5533&amp;""),IF($AD$3="","",INDEX('Extraction History'!$A$3:$DT$9102,$Q5533,$AD$3)&amp;""))</f>
        <v/>
      </c>
    </row>
    <row r="5534" spans="16:18" x14ac:dyDescent="0.3">
      <c r="P5534" s="22"/>
      <c r="Q5534">
        <v>5530</v>
      </c>
      <c r="R5534" t="str">
        <f>IF($C$3="Live Paste",IF($P5534="","",$P5534&amp;""),IF($AD$3="","",INDEX('Extraction History'!$A$3:$DT$9102,$Q5534,$AD$3)&amp;""))</f>
        <v/>
      </c>
    </row>
    <row r="5535" spans="16:18" x14ac:dyDescent="0.3">
      <c r="P5535" s="22"/>
      <c r="Q5535">
        <v>5531</v>
      </c>
      <c r="R5535" t="str">
        <f>IF($C$3="Live Paste",IF($P5535="","",$P5535&amp;""),IF($AD$3="","",INDEX('Extraction History'!$A$3:$DT$9102,$Q5535,$AD$3)&amp;""))</f>
        <v/>
      </c>
    </row>
    <row r="5536" spans="16:18" x14ac:dyDescent="0.3">
      <c r="P5536" s="22"/>
      <c r="Q5536">
        <v>5532</v>
      </c>
      <c r="R5536" t="str">
        <f>IF($C$3="Live Paste",IF($P5536="","",$P5536&amp;""),IF($AD$3="","",INDEX('Extraction History'!$A$3:$DT$9102,$Q5536,$AD$3)&amp;""))</f>
        <v/>
      </c>
    </row>
    <row r="5537" spans="16:18" x14ac:dyDescent="0.3">
      <c r="P5537" s="22"/>
      <c r="Q5537">
        <v>5533</v>
      </c>
      <c r="R5537" t="str">
        <f>IF($C$3="Live Paste",IF($P5537="","",$P5537&amp;""),IF($AD$3="","",INDEX('Extraction History'!$A$3:$DT$9102,$Q5537,$AD$3)&amp;""))</f>
        <v/>
      </c>
    </row>
    <row r="5538" spans="16:18" x14ac:dyDescent="0.3">
      <c r="P5538" s="22"/>
      <c r="Q5538">
        <v>5534</v>
      </c>
      <c r="R5538" t="str">
        <f>IF($C$3="Live Paste",IF($P5538="","",$P5538&amp;""),IF($AD$3="","",INDEX('Extraction History'!$A$3:$DT$9102,$Q5538,$AD$3)&amp;""))</f>
        <v/>
      </c>
    </row>
    <row r="5539" spans="16:18" x14ac:dyDescent="0.3">
      <c r="P5539" s="22"/>
      <c r="Q5539">
        <v>5535</v>
      </c>
      <c r="R5539" t="str">
        <f>IF($C$3="Live Paste",IF($P5539="","",$P5539&amp;""),IF($AD$3="","",INDEX('Extraction History'!$A$3:$DT$9102,$Q5539,$AD$3)&amp;""))</f>
        <v/>
      </c>
    </row>
    <row r="5540" spans="16:18" x14ac:dyDescent="0.3">
      <c r="P5540" s="22"/>
      <c r="Q5540">
        <v>5536</v>
      </c>
      <c r="R5540" t="str">
        <f>IF($C$3="Live Paste",IF($P5540="","",$P5540&amp;""),IF($AD$3="","",INDEX('Extraction History'!$A$3:$DT$9102,$Q5540,$AD$3)&amp;""))</f>
        <v/>
      </c>
    </row>
    <row r="5541" spans="16:18" x14ac:dyDescent="0.3">
      <c r="P5541" s="22"/>
      <c r="Q5541">
        <v>5537</v>
      </c>
      <c r="R5541" t="str">
        <f>IF($C$3="Live Paste",IF($P5541="","",$P5541&amp;""),IF($AD$3="","",INDEX('Extraction History'!$A$3:$DT$9102,$Q5541,$AD$3)&amp;""))</f>
        <v/>
      </c>
    </row>
    <row r="5542" spans="16:18" x14ac:dyDescent="0.3">
      <c r="P5542" s="22"/>
      <c r="Q5542">
        <v>5538</v>
      </c>
      <c r="R5542" t="str">
        <f>IF($C$3="Live Paste",IF($P5542="","",$P5542&amp;""),IF($AD$3="","",INDEX('Extraction History'!$A$3:$DT$9102,$Q5542,$AD$3)&amp;""))</f>
        <v/>
      </c>
    </row>
    <row r="5543" spans="16:18" x14ac:dyDescent="0.3">
      <c r="P5543" s="22"/>
      <c r="Q5543">
        <v>5539</v>
      </c>
      <c r="R5543" t="str">
        <f>IF($C$3="Live Paste",IF($P5543="","",$P5543&amp;""),IF($AD$3="","",INDEX('Extraction History'!$A$3:$DT$9102,$Q5543,$AD$3)&amp;""))</f>
        <v/>
      </c>
    </row>
    <row r="5544" spans="16:18" x14ac:dyDescent="0.3">
      <c r="P5544" s="22"/>
      <c r="Q5544">
        <v>5540</v>
      </c>
      <c r="R5544" t="str">
        <f>IF($C$3="Live Paste",IF($P5544="","",$P5544&amp;""),IF($AD$3="","",INDEX('Extraction History'!$A$3:$DT$9102,$Q5544,$AD$3)&amp;""))</f>
        <v/>
      </c>
    </row>
    <row r="5545" spans="16:18" x14ac:dyDescent="0.3">
      <c r="P5545" s="22"/>
      <c r="Q5545">
        <v>5541</v>
      </c>
      <c r="R5545" t="str">
        <f>IF($C$3="Live Paste",IF($P5545="","",$P5545&amp;""),IF($AD$3="","",INDEX('Extraction History'!$A$3:$DT$9102,$Q5545,$AD$3)&amp;""))</f>
        <v/>
      </c>
    </row>
    <row r="5546" spans="16:18" x14ac:dyDescent="0.3">
      <c r="P5546" s="22"/>
      <c r="Q5546">
        <v>5542</v>
      </c>
      <c r="R5546" t="str">
        <f>IF($C$3="Live Paste",IF($P5546="","",$P5546&amp;""),IF($AD$3="","",INDEX('Extraction History'!$A$3:$DT$9102,$Q5546,$AD$3)&amp;""))</f>
        <v/>
      </c>
    </row>
    <row r="5547" spans="16:18" x14ac:dyDescent="0.3">
      <c r="P5547" s="22"/>
      <c r="Q5547">
        <v>5543</v>
      </c>
      <c r="R5547" t="str">
        <f>IF($C$3="Live Paste",IF($P5547="","",$P5547&amp;""),IF($AD$3="","",INDEX('Extraction History'!$A$3:$DT$9102,$Q5547,$AD$3)&amp;""))</f>
        <v/>
      </c>
    </row>
    <row r="5548" spans="16:18" x14ac:dyDescent="0.3">
      <c r="P5548" s="22"/>
      <c r="Q5548">
        <v>5544</v>
      </c>
      <c r="R5548" t="str">
        <f>IF($C$3="Live Paste",IF($P5548="","",$P5548&amp;""),IF($AD$3="","",INDEX('Extraction History'!$A$3:$DT$9102,$Q5548,$AD$3)&amp;""))</f>
        <v/>
      </c>
    </row>
    <row r="5549" spans="16:18" x14ac:dyDescent="0.3">
      <c r="P5549" s="22"/>
      <c r="Q5549">
        <v>5545</v>
      </c>
      <c r="R5549" t="str">
        <f>IF($C$3="Live Paste",IF($P5549="","",$P5549&amp;""),IF($AD$3="","",INDEX('Extraction History'!$A$3:$DT$9102,$Q5549,$AD$3)&amp;""))</f>
        <v/>
      </c>
    </row>
    <row r="5550" spans="16:18" x14ac:dyDescent="0.3">
      <c r="P5550" s="22"/>
      <c r="Q5550">
        <v>5546</v>
      </c>
      <c r="R5550" t="str">
        <f>IF($C$3="Live Paste",IF($P5550="","",$P5550&amp;""),IF($AD$3="","",INDEX('Extraction History'!$A$3:$DT$9102,$Q5550,$AD$3)&amp;""))</f>
        <v/>
      </c>
    </row>
    <row r="5551" spans="16:18" x14ac:dyDescent="0.3">
      <c r="P5551" s="22"/>
      <c r="Q5551">
        <v>5547</v>
      </c>
      <c r="R5551" t="str">
        <f>IF($C$3="Live Paste",IF($P5551="","",$P5551&amp;""),IF($AD$3="","",INDEX('Extraction History'!$A$3:$DT$9102,$Q5551,$AD$3)&amp;""))</f>
        <v/>
      </c>
    </row>
    <row r="5552" spans="16:18" x14ac:dyDescent="0.3">
      <c r="P5552" s="22"/>
      <c r="Q5552">
        <v>5548</v>
      </c>
      <c r="R5552" t="str">
        <f>IF($C$3="Live Paste",IF($P5552="","",$P5552&amp;""),IF($AD$3="","",INDEX('Extraction History'!$A$3:$DT$9102,$Q5552,$AD$3)&amp;""))</f>
        <v/>
      </c>
    </row>
    <row r="5553" spans="16:18" x14ac:dyDescent="0.3">
      <c r="P5553" s="22"/>
      <c r="Q5553">
        <v>5549</v>
      </c>
      <c r="R5553" t="str">
        <f>IF($C$3="Live Paste",IF($P5553="","",$P5553&amp;""),IF($AD$3="","",INDEX('Extraction History'!$A$3:$DT$9102,$Q5553,$AD$3)&amp;""))</f>
        <v/>
      </c>
    </row>
    <row r="5554" spans="16:18" x14ac:dyDescent="0.3">
      <c r="P5554" s="22"/>
      <c r="Q5554">
        <v>5550</v>
      </c>
      <c r="R5554" t="str">
        <f>IF($C$3="Live Paste",IF($P5554="","",$P5554&amp;""),IF($AD$3="","",INDEX('Extraction History'!$A$3:$DT$9102,$Q5554,$AD$3)&amp;""))</f>
        <v/>
      </c>
    </row>
    <row r="5555" spans="16:18" x14ac:dyDescent="0.3">
      <c r="P5555" s="22"/>
      <c r="Q5555">
        <v>5551</v>
      </c>
      <c r="R5555" t="str">
        <f>IF($C$3="Live Paste",IF($P5555="","",$P5555&amp;""),IF($AD$3="","",INDEX('Extraction History'!$A$3:$DT$9102,$Q5555,$AD$3)&amp;""))</f>
        <v/>
      </c>
    </row>
    <row r="5556" spans="16:18" x14ac:dyDescent="0.3">
      <c r="P5556" s="22"/>
      <c r="Q5556">
        <v>5552</v>
      </c>
      <c r="R5556" t="str">
        <f>IF($C$3="Live Paste",IF($P5556="","",$P5556&amp;""),IF($AD$3="","",INDEX('Extraction History'!$A$3:$DT$9102,$Q5556,$AD$3)&amp;""))</f>
        <v/>
      </c>
    </row>
    <row r="5557" spans="16:18" x14ac:dyDescent="0.3">
      <c r="P5557" s="22"/>
      <c r="Q5557">
        <v>5553</v>
      </c>
      <c r="R5557" t="str">
        <f>IF($C$3="Live Paste",IF($P5557="","",$P5557&amp;""),IF($AD$3="","",INDEX('Extraction History'!$A$3:$DT$9102,$Q5557,$AD$3)&amp;""))</f>
        <v/>
      </c>
    </row>
    <row r="5558" spans="16:18" x14ac:dyDescent="0.3">
      <c r="P5558" s="22"/>
      <c r="Q5558">
        <v>5554</v>
      </c>
      <c r="R5558" t="str">
        <f>IF($C$3="Live Paste",IF($P5558="","",$P5558&amp;""),IF($AD$3="","",INDEX('Extraction History'!$A$3:$DT$9102,$Q5558,$AD$3)&amp;""))</f>
        <v/>
      </c>
    </row>
    <row r="5559" spans="16:18" x14ac:dyDescent="0.3">
      <c r="P5559" s="22"/>
      <c r="Q5559">
        <v>5555</v>
      </c>
      <c r="R5559" t="str">
        <f>IF($C$3="Live Paste",IF($P5559="","",$P5559&amp;""),IF($AD$3="","",INDEX('Extraction History'!$A$3:$DT$9102,$Q5559,$AD$3)&amp;""))</f>
        <v/>
      </c>
    </row>
    <row r="5560" spans="16:18" x14ac:dyDescent="0.3">
      <c r="P5560" s="22"/>
      <c r="Q5560">
        <v>5556</v>
      </c>
      <c r="R5560" t="str">
        <f>IF($C$3="Live Paste",IF($P5560="","",$P5560&amp;""),IF($AD$3="","",INDEX('Extraction History'!$A$3:$DT$9102,$Q5560,$AD$3)&amp;""))</f>
        <v/>
      </c>
    </row>
    <row r="5561" spans="16:18" x14ac:dyDescent="0.3">
      <c r="P5561" s="22"/>
      <c r="Q5561">
        <v>5557</v>
      </c>
      <c r="R5561" t="str">
        <f>IF($C$3="Live Paste",IF($P5561="","",$P5561&amp;""),IF($AD$3="","",INDEX('Extraction History'!$A$3:$DT$9102,$Q5561,$AD$3)&amp;""))</f>
        <v/>
      </c>
    </row>
    <row r="5562" spans="16:18" x14ac:dyDescent="0.3">
      <c r="P5562" s="22"/>
      <c r="Q5562">
        <v>5558</v>
      </c>
      <c r="R5562" t="str">
        <f>IF($C$3="Live Paste",IF($P5562="","",$P5562&amp;""),IF($AD$3="","",INDEX('Extraction History'!$A$3:$DT$9102,$Q5562,$AD$3)&amp;""))</f>
        <v/>
      </c>
    </row>
    <row r="5563" spans="16:18" x14ac:dyDescent="0.3">
      <c r="P5563" s="22"/>
      <c r="Q5563">
        <v>5559</v>
      </c>
      <c r="R5563" t="str">
        <f>IF($C$3="Live Paste",IF($P5563="","",$P5563&amp;""),IF($AD$3="","",INDEX('Extraction History'!$A$3:$DT$9102,$Q5563,$AD$3)&amp;""))</f>
        <v/>
      </c>
    </row>
    <row r="5564" spans="16:18" x14ac:dyDescent="0.3">
      <c r="P5564" s="22"/>
      <c r="Q5564">
        <v>5560</v>
      </c>
      <c r="R5564" t="str">
        <f>IF($C$3="Live Paste",IF($P5564="","",$P5564&amp;""),IF($AD$3="","",INDEX('Extraction History'!$A$3:$DT$9102,$Q5564,$AD$3)&amp;""))</f>
        <v/>
      </c>
    </row>
    <row r="5565" spans="16:18" x14ac:dyDescent="0.3">
      <c r="P5565" s="22"/>
      <c r="Q5565">
        <v>5561</v>
      </c>
      <c r="R5565" t="str">
        <f>IF($C$3="Live Paste",IF($P5565="","",$P5565&amp;""),IF($AD$3="","",INDEX('Extraction History'!$A$3:$DT$9102,$Q5565,$AD$3)&amp;""))</f>
        <v/>
      </c>
    </row>
    <row r="5566" spans="16:18" x14ac:dyDescent="0.3">
      <c r="P5566" s="22"/>
      <c r="Q5566">
        <v>5562</v>
      </c>
      <c r="R5566" t="str">
        <f>IF($C$3="Live Paste",IF($P5566="","",$P5566&amp;""),IF($AD$3="","",INDEX('Extraction History'!$A$3:$DT$9102,$Q5566,$AD$3)&amp;""))</f>
        <v/>
      </c>
    </row>
    <row r="5567" spans="16:18" x14ac:dyDescent="0.3">
      <c r="P5567" s="22"/>
      <c r="Q5567">
        <v>5563</v>
      </c>
      <c r="R5567" t="str">
        <f>IF($C$3="Live Paste",IF($P5567="","",$P5567&amp;""),IF($AD$3="","",INDEX('Extraction History'!$A$3:$DT$9102,$Q5567,$AD$3)&amp;""))</f>
        <v/>
      </c>
    </row>
    <row r="5568" spans="16:18" x14ac:dyDescent="0.3">
      <c r="P5568" s="22"/>
      <c r="Q5568">
        <v>5564</v>
      </c>
      <c r="R5568" t="str">
        <f>IF($C$3="Live Paste",IF($P5568="","",$P5568&amp;""),IF($AD$3="","",INDEX('Extraction History'!$A$3:$DT$9102,$Q5568,$AD$3)&amp;""))</f>
        <v/>
      </c>
    </row>
    <row r="5569" spans="16:18" x14ac:dyDescent="0.3">
      <c r="P5569" s="22"/>
      <c r="Q5569">
        <v>5565</v>
      </c>
      <c r="R5569" t="str">
        <f>IF($C$3="Live Paste",IF($P5569="","",$P5569&amp;""),IF($AD$3="","",INDEX('Extraction History'!$A$3:$DT$9102,$Q5569,$AD$3)&amp;""))</f>
        <v/>
      </c>
    </row>
    <row r="5570" spans="16:18" x14ac:dyDescent="0.3">
      <c r="P5570" s="22"/>
      <c r="Q5570">
        <v>5566</v>
      </c>
      <c r="R5570" t="str">
        <f>IF($C$3="Live Paste",IF($P5570="","",$P5570&amp;""),IF($AD$3="","",INDEX('Extraction History'!$A$3:$DT$9102,$Q5570,$AD$3)&amp;""))</f>
        <v/>
      </c>
    </row>
    <row r="5571" spans="16:18" x14ac:dyDescent="0.3">
      <c r="P5571" s="22"/>
      <c r="Q5571">
        <v>5567</v>
      </c>
      <c r="R5571" t="str">
        <f>IF($C$3="Live Paste",IF($P5571="","",$P5571&amp;""),IF($AD$3="","",INDEX('Extraction History'!$A$3:$DT$9102,$Q5571,$AD$3)&amp;""))</f>
        <v/>
      </c>
    </row>
    <row r="5572" spans="16:18" x14ac:dyDescent="0.3">
      <c r="P5572" s="22"/>
      <c r="Q5572">
        <v>5568</v>
      </c>
      <c r="R5572" t="str">
        <f>IF($C$3="Live Paste",IF($P5572="","",$P5572&amp;""),IF($AD$3="","",INDEX('Extraction History'!$A$3:$DT$9102,$Q5572,$AD$3)&amp;""))</f>
        <v/>
      </c>
    </row>
    <row r="5573" spans="16:18" x14ac:dyDescent="0.3">
      <c r="P5573" s="22"/>
      <c r="Q5573">
        <v>5569</v>
      </c>
      <c r="R5573" t="str">
        <f>IF($C$3="Live Paste",IF($P5573="","",$P5573&amp;""),IF($AD$3="","",INDEX('Extraction History'!$A$3:$DT$9102,$Q5573,$AD$3)&amp;""))</f>
        <v/>
      </c>
    </row>
    <row r="5574" spans="16:18" x14ac:dyDescent="0.3">
      <c r="P5574" s="22"/>
      <c r="Q5574">
        <v>5570</v>
      </c>
      <c r="R5574" t="str">
        <f>IF($C$3="Live Paste",IF($P5574="","",$P5574&amp;""),IF($AD$3="","",INDEX('Extraction History'!$A$3:$DT$9102,$Q5574,$AD$3)&amp;""))</f>
        <v/>
      </c>
    </row>
    <row r="5575" spans="16:18" x14ac:dyDescent="0.3">
      <c r="P5575" s="22"/>
      <c r="Q5575">
        <v>5571</v>
      </c>
      <c r="R5575" t="str">
        <f>IF($C$3="Live Paste",IF($P5575="","",$P5575&amp;""),IF($AD$3="","",INDEX('Extraction History'!$A$3:$DT$9102,$Q5575,$AD$3)&amp;""))</f>
        <v/>
      </c>
    </row>
    <row r="5576" spans="16:18" x14ac:dyDescent="0.3">
      <c r="P5576" s="22"/>
      <c r="Q5576">
        <v>5572</v>
      </c>
      <c r="R5576" t="str">
        <f>IF($C$3="Live Paste",IF($P5576="","",$P5576&amp;""),IF($AD$3="","",INDEX('Extraction History'!$A$3:$DT$9102,$Q5576,$AD$3)&amp;""))</f>
        <v/>
      </c>
    </row>
    <row r="5577" spans="16:18" x14ac:dyDescent="0.3">
      <c r="P5577" s="22"/>
      <c r="Q5577">
        <v>5573</v>
      </c>
      <c r="R5577" t="str">
        <f>IF($C$3="Live Paste",IF($P5577="","",$P5577&amp;""),IF($AD$3="","",INDEX('Extraction History'!$A$3:$DT$9102,$Q5577,$AD$3)&amp;""))</f>
        <v/>
      </c>
    </row>
    <row r="5578" spans="16:18" x14ac:dyDescent="0.3">
      <c r="P5578" s="22"/>
      <c r="Q5578">
        <v>5574</v>
      </c>
      <c r="R5578" t="str">
        <f>IF($C$3="Live Paste",IF($P5578="","",$P5578&amp;""),IF($AD$3="","",INDEX('Extraction History'!$A$3:$DT$9102,$Q5578,$AD$3)&amp;""))</f>
        <v/>
      </c>
    </row>
    <row r="5579" spans="16:18" x14ac:dyDescent="0.3">
      <c r="P5579" s="22"/>
      <c r="Q5579">
        <v>5575</v>
      </c>
      <c r="R5579" t="str">
        <f>IF($C$3="Live Paste",IF($P5579="","",$P5579&amp;""),IF($AD$3="","",INDEX('Extraction History'!$A$3:$DT$9102,$Q5579,$AD$3)&amp;""))</f>
        <v/>
      </c>
    </row>
    <row r="5580" spans="16:18" x14ac:dyDescent="0.3">
      <c r="P5580" s="22"/>
      <c r="Q5580">
        <v>5576</v>
      </c>
      <c r="R5580" t="str">
        <f>IF($C$3="Live Paste",IF($P5580="","",$P5580&amp;""),IF($AD$3="","",INDEX('Extraction History'!$A$3:$DT$9102,$Q5580,$AD$3)&amp;""))</f>
        <v/>
      </c>
    </row>
    <row r="5581" spans="16:18" x14ac:dyDescent="0.3">
      <c r="P5581" s="22"/>
      <c r="Q5581">
        <v>5577</v>
      </c>
      <c r="R5581" t="str">
        <f>IF($C$3="Live Paste",IF($P5581="","",$P5581&amp;""),IF($AD$3="","",INDEX('Extraction History'!$A$3:$DT$9102,$Q5581,$AD$3)&amp;""))</f>
        <v/>
      </c>
    </row>
    <row r="5582" spans="16:18" x14ac:dyDescent="0.3">
      <c r="P5582" s="22"/>
      <c r="Q5582">
        <v>5578</v>
      </c>
      <c r="R5582" t="str">
        <f>IF($C$3="Live Paste",IF($P5582="","",$P5582&amp;""),IF($AD$3="","",INDEX('Extraction History'!$A$3:$DT$9102,$Q5582,$AD$3)&amp;""))</f>
        <v/>
      </c>
    </row>
    <row r="5583" spans="16:18" x14ac:dyDescent="0.3">
      <c r="P5583" s="22"/>
      <c r="Q5583">
        <v>5579</v>
      </c>
      <c r="R5583" t="str">
        <f>IF($C$3="Live Paste",IF($P5583="","",$P5583&amp;""),IF($AD$3="","",INDEX('Extraction History'!$A$3:$DT$9102,$Q5583,$AD$3)&amp;""))</f>
        <v/>
      </c>
    </row>
    <row r="5584" spans="16:18" x14ac:dyDescent="0.3">
      <c r="P5584" s="22"/>
      <c r="Q5584">
        <v>5580</v>
      </c>
      <c r="R5584" t="str">
        <f>IF($C$3="Live Paste",IF($P5584="","",$P5584&amp;""),IF($AD$3="","",INDEX('Extraction History'!$A$3:$DT$9102,$Q5584,$AD$3)&amp;""))</f>
        <v/>
      </c>
    </row>
    <row r="5585" spans="16:18" x14ac:dyDescent="0.3">
      <c r="P5585" s="22"/>
      <c r="Q5585">
        <v>5581</v>
      </c>
      <c r="R5585" t="str">
        <f>IF($C$3="Live Paste",IF($P5585="","",$P5585&amp;""),IF($AD$3="","",INDEX('Extraction History'!$A$3:$DT$9102,$Q5585,$AD$3)&amp;""))</f>
        <v/>
      </c>
    </row>
    <row r="5586" spans="16:18" x14ac:dyDescent="0.3">
      <c r="P5586" s="22"/>
      <c r="Q5586">
        <v>5582</v>
      </c>
      <c r="R5586" t="str">
        <f>IF($C$3="Live Paste",IF($P5586="","",$P5586&amp;""),IF($AD$3="","",INDEX('Extraction History'!$A$3:$DT$9102,$Q5586,$AD$3)&amp;""))</f>
        <v/>
      </c>
    </row>
    <row r="5587" spans="16:18" x14ac:dyDescent="0.3">
      <c r="P5587" s="22"/>
      <c r="Q5587">
        <v>5583</v>
      </c>
      <c r="R5587" t="str">
        <f>IF($C$3="Live Paste",IF($P5587="","",$P5587&amp;""),IF($AD$3="","",INDEX('Extraction History'!$A$3:$DT$9102,$Q5587,$AD$3)&amp;""))</f>
        <v/>
      </c>
    </row>
    <row r="5588" spans="16:18" x14ac:dyDescent="0.3">
      <c r="P5588" s="22"/>
      <c r="Q5588">
        <v>5584</v>
      </c>
      <c r="R5588" t="str">
        <f>IF($C$3="Live Paste",IF($P5588="","",$P5588&amp;""),IF($AD$3="","",INDEX('Extraction History'!$A$3:$DT$9102,$Q5588,$AD$3)&amp;""))</f>
        <v/>
      </c>
    </row>
    <row r="5589" spans="16:18" x14ac:dyDescent="0.3">
      <c r="P5589" s="22"/>
      <c r="Q5589">
        <v>5585</v>
      </c>
      <c r="R5589" t="str">
        <f>IF($C$3="Live Paste",IF($P5589="","",$P5589&amp;""),IF($AD$3="","",INDEX('Extraction History'!$A$3:$DT$9102,$Q5589,$AD$3)&amp;""))</f>
        <v/>
      </c>
    </row>
    <row r="5590" spans="16:18" x14ac:dyDescent="0.3">
      <c r="P5590" s="22"/>
      <c r="Q5590">
        <v>5586</v>
      </c>
      <c r="R5590" t="str">
        <f>IF($C$3="Live Paste",IF($P5590="","",$P5590&amp;""),IF($AD$3="","",INDEX('Extraction History'!$A$3:$DT$9102,$Q5590,$AD$3)&amp;""))</f>
        <v/>
      </c>
    </row>
    <row r="5591" spans="16:18" x14ac:dyDescent="0.3">
      <c r="P5591" s="22"/>
      <c r="Q5591">
        <v>5587</v>
      </c>
      <c r="R5591" t="str">
        <f>IF($C$3="Live Paste",IF($P5591="","",$P5591&amp;""),IF($AD$3="","",INDEX('Extraction History'!$A$3:$DT$9102,$Q5591,$AD$3)&amp;""))</f>
        <v/>
      </c>
    </row>
    <row r="5592" spans="16:18" x14ac:dyDescent="0.3">
      <c r="P5592" s="22"/>
      <c r="Q5592">
        <v>5588</v>
      </c>
      <c r="R5592" t="str">
        <f>IF($C$3="Live Paste",IF($P5592="","",$P5592&amp;""),IF($AD$3="","",INDEX('Extraction History'!$A$3:$DT$9102,$Q5592,$AD$3)&amp;""))</f>
        <v/>
      </c>
    </row>
    <row r="5593" spans="16:18" x14ac:dyDescent="0.3">
      <c r="P5593" s="22"/>
      <c r="Q5593">
        <v>5589</v>
      </c>
      <c r="R5593" t="str">
        <f>IF($C$3="Live Paste",IF($P5593="","",$P5593&amp;""),IF($AD$3="","",INDEX('Extraction History'!$A$3:$DT$9102,$Q5593,$AD$3)&amp;""))</f>
        <v/>
      </c>
    </row>
    <row r="5594" spans="16:18" x14ac:dyDescent="0.3">
      <c r="P5594" s="22"/>
      <c r="Q5594">
        <v>5590</v>
      </c>
      <c r="R5594" t="str">
        <f>IF($C$3="Live Paste",IF($P5594="","",$P5594&amp;""),IF($AD$3="","",INDEX('Extraction History'!$A$3:$DT$9102,$Q5594,$AD$3)&amp;""))</f>
        <v/>
      </c>
    </row>
    <row r="5595" spans="16:18" x14ac:dyDescent="0.3">
      <c r="P5595" s="22"/>
      <c r="Q5595">
        <v>5591</v>
      </c>
      <c r="R5595" t="str">
        <f>IF($C$3="Live Paste",IF($P5595="","",$P5595&amp;""),IF($AD$3="","",INDEX('Extraction History'!$A$3:$DT$9102,$Q5595,$AD$3)&amp;""))</f>
        <v/>
      </c>
    </row>
    <row r="5596" spans="16:18" x14ac:dyDescent="0.3">
      <c r="P5596" s="22"/>
      <c r="Q5596">
        <v>5592</v>
      </c>
      <c r="R5596" t="str">
        <f>IF($C$3="Live Paste",IF($P5596="","",$P5596&amp;""),IF($AD$3="","",INDEX('Extraction History'!$A$3:$DT$9102,$Q5596,$AD$3)&amp;""))</f>
        <v/>
      </c>
    </row>
    <row r="5597" spans="16:18" x14ac:dyDescent="0.3">
      <c r="P5597" s="22"/>
      <c r="Q5597">
        <v>5593</v>
      </c>
      <c r="R5597" t="str">
        <f>IF($C$3="Live Paste",IF($P5597="","",$P5597&amp;""),IF($AD$3="","",INDEX('Extraction History'!$A$3:$DT$9102,$Q5597,$AD$3)&amp;""))</f>
        <v/>
      </c>
    </row>
    <row r="5598" spans="16:18" x14ac:dyDescent="0.3">
      <c r="P5598" s="22"/>
      <c r="Q5598">
        <v>5594</v>
      </c>
      <c r="R5598" t="str">
        <f>IF($C$3="Live Paste",IF($P5598="","",$P5598&amp;""),IF($AD$3="","",INDEX('Extraction History'!$A$3:$DT$9102,$Q5598,$AD$3)&amp;""))</f>
        <v/>
      </c>
    </row>
    <row r="5599" spans="16:18" x14ac:dyDescent="0.3">
      <c r="P5599" s="22"/>
      <c r="Q5599">
        <v>5595</v>
      </c>
      <c r="R5599" t="str">
        <f>IF($C$3="Live Paste",IF($P5599="","",$P5599&amp;""),IF($AD$3="","",INDEX('Extraction History'!$A$3:$DT$9102,$Q5599,$AD$3)&amp;""))</f>
        <v/>
      </c>
    </row>
    <row r="5600" spans="16:18" x14ac:dyDescent="0.3">
      <c r="P5600" s="22"/>
      <c r="Q5600">
        <v>5596</v>
      </c>
      <c r="R5600" t="str">
        <f>IF($C$3="Live Paste",IF($P5600="","",$P5600&amp;""),IF($AD$3="","",INDEX('Extraction History'!$A$3:$DT$9102,$Q5600,$AD$3)&amp;""))</f>
        <v/>
      </c>
    </row>
    <row r="5601" spans="16:18" x14ac:dyDescent="0.3">
      <c r="P5601" s="22"/>
      <c r="Q5601">
        <v>5597</v>
      </c>
      <c r="R5601" t="str">
        <f>IF($C$3="Live Paste",IF($P5601="","",$P5601&amp;""),IF($AD$3="","",INDEX('Extraction History'!$A$3:$DT$9102,$Q5601,$AD$3)&amp;""))</f>
        <v/>
      </c>
    </row>
    <row r="5602" spans="16:18" x14ac:dyDescent="0.3">
      <c r="P5602" s="22"/>
      <c r="Q5602">
        <v>5598</v>
      </c>
      <c r="R5602" t="str">
        <f>IF($C$3="Live Paste",IF($P5602="","",$P5602&amp;""),IF($AD$3="","",INDEX('Extraction History'!$A$3:$DT$9102,$Q5602,$AD$3)&amp;""))</f>
        <v/>
      </c>
    </row>
    <row r="5603" spans="16:18" x14ac:dyDescent="0.3">
      <c r="P5603" s="22"/>
      <c r="Q5603">
        <v>5599</v>
      </c>
      <c r="R5603" t="str">
        <f>IF($C$3="Live Paste",IF($P5603="","",$P5603&amp;""),IF($AD$3="","",INDEX('Extraction History'!$A$3:$DT$9102,$Q5603,$AD$3)&amp;""))</f>
        <v/>
      </c>
    </row>
    <row r="5604" spans="16:18" x14ac:dyDescent="0.3">
      <c r="P5604" s="22"/>
      <c r="Q5604">
        <v>5600</v>
      </c>
      <c r="R5604" t="str">
        <f>IF($C$3="Live Paste",IF($P5604="","",$P5604&amp;""),IF($AD$3="","",INDEX('Extraction History'!$A$3:$DT$9102,$Q5604,$AD$3)&amp;""))</f>
        <v/>
      </c>
    </row>
    <row r="5605" spans="16:18" x14ac:dyDescent="0.3">
      <c r="P5605" s="22"/>
      <c r="Q5605">
        <v>5601</v>
      </c>
      <c r="R5605" t="str">
        <f>IF($C$3="Live Paste",IF($P5605="","",$P5605&amp;""),IF($AD$3="","",INDEX('Extraction History'!$A$3:$DT$9102,$Q5605,$AD$3)&amp;""))</f>
        <v/>
      </c>
    </row>
    <row r="5606" spans="16:18" x14ac:dyDescent="0.3">
      <c r="P5606" s="22"/>
      <c r="Q5606">
        <v>5602</v>
      </c>
      <c r="R5606" t="str">
        <f>IF($C$3="Live Paste",IF($P5606="","",$P5606&amp;""),IF($AD$3="","",INDEX('Extraction History'!$A$3:$DT$9102,$Q5606,$AD$3)&amp;""))</f>
        <v/>
      </c>
    </row>
    <row r="5607" spans="16:18" x14ac:dyDescent="0.3">
      <c r="P5607" s="22"/>
      <c r="Q5607">
        <v>5603</v>
      </c>
      <c r="R5607" t="str">
        <f>IF($C$3="Live Paste",IF($P5607="","",$P5607&amp;""),IF($AD$3="","",INDEX('Extraction History'!$A$3:$DT$9102,$Q5607,$AD$3)&amp;""))</f>
        <v/>
      </c>
    </row>
    <row r="5608" spans="16:18" x14ac:dyDescent="0.3">
      <c r="P5608" s="22"/>
      <c r="Q5608">
        <v>5604</v>
      </c>
      <c r="R5608" t="str">
        <f>IF($C$3="Live Paste",IF($P5608="","",$P5608&amp;""),IF($AD$3="","",INDEX('Extraction History'!$A$3:$DT$9102,$Q5608,$AD$3)&amp;""))</f>
        <v/>
      </c>
    </row>
    <row r="5609" spans="16:18" x14ac:dyDescent="0.3">
      <c r="P5609" s="22"/>
      <c r="Q5609">
        <v>5605</v>
      </c>
      <c r="R5609" t="str">
        <f>IF($C$3="Live Paste",IF($P5609="","",$P5609&amp;""),IF($AD$3="","",INDEX('Extraction History'!$A$3:$DT$9102,$Q5609,$AD$3)&amp;""))</f>
        <v/>
      </c>
    </row>
    <row r="5610" spans="16:18" x14ac:dyDescent="0.3">
      <c r="P5610" s="22"/>
      <c r="Q5610">
        <v>5606</v>
      </c>
      <c r="R5610" t="str">
        <f>IF($C$3="Live Paste",IF($P5610="","",$P5610&amp;""),IF($AD$3="","",INDEX('Extraction History'!$A$3:$DT$9102,$Q5610,$AD$3)&amp;""))</f>
        <v/>
      </c>
    </row>
    <row r="5611" spans="16:18" x14ac:dyDescent="0.3">
      <c r="P5611" s="22"/>
      <c r="Q5611">
        <v>5607</v>
      </c>
      <c r="R5611" t="str">
        <f>IF($C$3="Live Paste",IF($P5611="","",$P5611&amp;""),IF($AD$3="","",INDEX('Extraction History'!$A$3:$DT$9102,$Q5611,$AD$3)&amp;""))</f>
        <v/>
      </c>
    </row>
    <row r="5612" spans="16:18" x14ac:dyDescent="0.3">
      <c r="P5612" s="22"/>
      <c r="Q5612">
        <v>5608</v>
      </c>
      <c r="R5612" t="str">
        <f>IF($C$3="Live Paste",IF($P5612="","",$P5612&amp;""),IF($AD$3="","",INDEX('Extraction History'!$A$3:$DT$9102,$Q5612,$AD$3)&amp;""))</f>
        <v/>
      </c>
    </row>
    <row r="5613" spans="16:18" x14ac:dyDescent="0.3">
      <c r="P5613" s="22"/>
      <c r="Q5613">
        <v>5609</v>
      </c>
      <c r="R5613" t="str">
        <f>IF($C$3="Live Paste",IF($P5613="","",$P5613&amp;""),IF($AD$3="","",INDEX('Extraction History'!$A$3:$DT$9102,$Q5613,$AD$3)&amp;""))</f>
        <v/>
      </c>
    </row>
    <row r="5614" spans="16:18" x14ac:dyDescent="0.3">
      <c r="P5614" s="22"/>
      <c r="Q5614">
        <v>5610</v>
      </c>
      <c r="R5614" t="str">
        <f>IF($C$3="Live Paste",IF($P5614="","",$P5614&amp;""),IF($AD$3="","",INDEX('Extraction History'!$A$3:$DT$9102,$Q5614,$AD$3)&amp;""))</f>
        <v/>
      </c>
    </row>
    <row r="5615" spans="16:18" x14ac:dyDescent="0.3">
      <c r="P5615" s="22"/>
      <c r="Q5615">
        <v>5611</v>
      </c>
      <c r="R5615" t="str">
        <f>IF($C$3="Live Paste",IF($P5615="","",$P5615&amp;""),IF($AD$3="","",INDEX('Extraction History'!$A$3:$DT$9102,$Q5615,$AD$3)&amp;""))</f>
        <v/>
      </c>
    </row>
    <row r="5616" spans="16:18" x14ac:dyDescent="0.3">
      <c r="P5616" s="22"/>
      <c r="Q5616">
        <v>5612</v>
      </c>
      <c r="R5616" t="str">
        <f>IF($C$3="Live Paste",IF($P5616="","",$P5616&amp;""),IF($AD$3="","",INDEX('Extraction History'!$A$3:$DT$9102,$Q5616,$AD$3)&amp;""))</f>
        <v/>
      </c>
    </row>
    <row r="5617" spans="16:18" x14ac:dyDescent="0.3">
      <c r="P5617" s="22"/>
      <c r="Q5617">
        <v>5613</v>
      </c>
      <c r="R5617" t="str">
        <f>IF($C$3="Live Paste",IF($P5617="","",$P5617&amp;""),IF($AD$3="","",INDEX('Extraction History'!$A$3:$DT$9102,$Q5617,$AD$3)&amp;""))</f>
        <v/>
      </c>
    </row>
    <row r="5618" spans="16:18" x14ac:dyDescent="0.3">
      <c r="P5618" s="22"/>
      <c r="Q5618">
        <v>5614</v>
      </c>
      <c r="R5618" t="str">
        <f>IF($C$3="Live Paste",IF($P5618="","",$P5618&amp;""),IF($AD$3="","",INDEX('Extraction History'!$A$3:$DT$9102,$Q5618,$AD$3)&amp;""))</f>
        <v/>
      </c>
    </row>
    <row r="5619" spans="16:18" x14ac:dyDescent="0.3">
      <c r="P5619" s="22"/>
      <c r="Q5619">
        <v>5615</v>
      </c>
      <c r="R5619" t="str">
        <f>IF($C$3="Live Paste",IF($P5619="","",$P5619&amp;""),IF($AD$3="","",INDEX('Extraction History'!$A$3:$DT$9102,$Q5619,$AD$3)&amp;""))</f>
        <v/>
      </c>
    </row>
    <row r="5620" spans="16:18" x14ac:dyDescent="0.3">
      <c r="P5620" s="22"/>
      <c r="Q5620">
        <v>5616</v>
      </c>
      <c r="R5620" t="str">
        <f>IF($C$3="Live Paste",IF($P5620="","",$P5620&amp;""),IF($AD$3="","",INDEX('Extraction History'!$A$3:$DT$9102,$Q5620,$AD$3)&amp;""))</f>
        <v/>
      </c>
    </row>
    <row r="5621" spans="16:18" x14ac:dyDescent="0.3">
      <c r="P5621" s="22"/>
      <c r="Q5621">
        <v>5617</v>
      </c>
      <c r="R5621" t="str">
        <f>IF($C$3="Live Paste",IF($P5621="","",$P5621&amp;""),IF($AD$3="","",INDEX('Extraction History'!$A$3:$DT$9102,$Q5621,$AD$3)&amp;""))</f>
        <v/>
      </c>
    </row>
    <row r="5622" spans="16:18" x14ac:dyDescent="0.3">
      <c r="P5622" s="22"/>
      <c r="Q5622">
        <v>5618</v>
      </c>
      <c r="R5622" t="str">
        <f>IF($C$3="Live Paste",IF($P5622="","",$P5622&amp;""),IF($AD$3="","",INDEX('Extraction History'!$A$3:$DT$9102,$Q5622,$AD$3)&amp;""))</f>
        <v/>
      </c>
    </row>
    <row r="5623" spans="16:18" x14ac:dyDescent="0.3">
      <c r="P5623" s="22"/>
      <c r="Q5623">
        <v>5619</v>
      </c>
      <c r="R5623" t="str">
        <f>IF($C$3="Live Paste",IF($P5623="","",$P5623&amp;""),IF($AD$3="","",INDEX('Extraction History'!$A$3:$DT$9102,$Q5623,$AD$3)&amp;""))</f>
        <v/>
      </c>
    </row>
    <row r="5624" spans="16:18" x14ac:dyDescent="0.3">
      <c r="P5624" s="22"/>
      <c r="Q5624">
        <v>5620</v>
      </c>
      <c r="R5624" t="str">
        <f>IF($C$3="Live Paste",IF($P5624="","",$P5624&amp;""),IF($AD$3="","",INDEX('Extraction History'!$A$3:$DT$9102,$Q5624,$AD$3)&amp;""))</f>
        <v/>
      </c>
    </row>
    <row r="5625" spans="16:18" x14ac:dyDescent="0.3">
      <c r="P5625" s="22"/>
      <c r="Q5625">
        <v>5621</v>
      </c>
      <c r="R5625" t="str">
        <f>IF($C$3="Live Paste",IF($P5625="","",$P5625&amp;""),IF($AD$3="","",INDEX('Extraction History'!$A$3:$DT$9102,$Q5625,$AD$3)&amp;""))</f>
        <v/>
      </c>
    </row>
    <row r="5626" spans="16:18" x14ac:dyDescent="0.3">
      <c r="P5626" s="22"/>
      <c r="Q5626">
        <v>5622</v>
      </c>
      <c r="R5626" t="str">
        <f>IF($C$3="Live Paste",IF($P5626="","",$P5626&amp;""),IF($AD$3="","",INDEX('Extraction History'!$A$3:$DT$9102,$Q5626,$AD$3)&amp;""))</f>
        <v/>
      </c>
    </row>
    <row r="5627" spans="16:18" x14ac:dyDescent="0.3">
      <c r="P5627" s="22"/>
      <c r="Q5627">
        <v>5623</v>
      </c>
      <c r="R5627" t="str">
        <f>IF($C$3="Live Paste",IF($P5627="","",$P5627&amp;""),IF($AD$3="","",INDEX('Extraction History'!$A$3:$DT$9102,$Q5627,$AD$3)&amp;""))</f>
        <v/>
      </c>
    </row>
    <row r="5628" spans="16:18" x14ac:dyDescent="0.3">
      <c r="P5628" s="22"/>
      <c r="Q5628">
        <v>5624</v>
      </c>
      <c r="R5628" t="str">
        <f>IF($C$3="Live Paste",IF($P5628="","",$P5628&amp;""),IF($AD$3="","",INDEX('Extraction History'!$A$3:$DT$9102,$Q5628,$AD$3)&amp;""))</f>
        <v/>
      </c>
    </row>
    <row r="5629" spans="16:18" x14ac:dyDescent="0.3">
      <c r="P5629" s="22"/>
      <c r="Q5629">
        <v>5625</v>
      </c>
      <c r="R5629" t="str">
        <f>IF($C$3="Live Paste",IF($P5629="","",$P5629&amp;""),IF($AD$3="","",INDEX('Extraction History'!$A$3:$DT$9102,$Q5629,$AD$3)&amp;""))</f>
        <v/>
      </c>
    </row>
    <row r="5630" spans="16:18" x14ac:dyDescent="0.3">
      <c r="P5630" s="22"/>
      <c r="Q5630">
        <v>5626</v>
      </c>
      <c r="R5630" t="str">
        <f>IF($C$3="Live Paste",IF($P5630="","",$P5630&amp;""),IF($AD$3="","",INDEX('Extraction History'!$A$3:$DT$9102,$Q5630,$AD$3)&amp;""))</f>
        <v/>
      </c>
    </row>
    <row r="5631" spans="16:18" x14ac:dyDescent="0.3">
      <c r="P5631" s="22"/>
      <c r="Q5631">
        <v>5627</v>
      </c>
      <c r="R5631" t="str">
        <f>IF($C$3="Live Paste",IF($P5631="","",$P5631&amp;""),IF($AD$3="","",INDEX('Extraction History'!$A$3:$DT$9102,$Q5631,$AD$3)&amp;""))</f>
        <v/>
      </c>
    </row>
    <row r="5632" spans="16:18" x14ac:dyDescent="0.3">
      <c r="P5632" s="22"/>
      <c r="Q5632">
        <v>5628</v>
      </c>
      <c r="R5632" t="str">
        <f>IF($C$3="Live Paste",IF($P5632="","",$P5632&amp;""),IF($AD$3="","",INDEX('Extraction History'!$A$3:$DT$9102,$Q5632,$AD$3)&amp;""))</f>
        <v/>
      </c>
    </row>
    <row r="5633" spans="16:18" x14ac:dyDescent="0.3">
      <c r="P5633" s="22"/>
      <c r="Q5633">
        <v>5629</v>
      </c>
      <c r="R5633" t="str">
        <f>IF($C$3="Live Paste",IF($P5633="","",$P5633&amp;""),IF($AD$3="","",INDEX('Extraction History'!$A$3:$DT$9102,$Q5633,$AD$3)&amp;""))</f>
        <v/>
      </c>
    </row>
    <row r="5634" spans="16:18" x14ac:dyDescent="0.3">
      <c r="P5634" s="22"/>
      <c r="Q5634">
        <v>5630</v>
      </c>
      <c r="R5634" t="str">
        <f>IF($C$3="Live Paste",IF($P5634="","",$P5634&amp;""),IF($AD$3="","",INDEX('Extraction History'!$A$3:$DT$9102,$Q5634,$AD$3)&amp;""))</f>
        <v/>
      </c>
    </row>
    <row r="5635" spans="16:18" x14ac:dyDescent="0.3">
      <c r="P5635" s="22"/>
      <c r="Q5635">
        <v>5631</v>
      </c>
      <c r="R5635" t="str">
        <f>IF($C$3="Live Paste",IF($P5635="","",$P5635&amp;""),IF($AD$3="","",INDEX('Extraction History'!$A$3:$DT$9102,$Q5635,$AD$3)&amp;""))</f>
        <v/>
      </c>
    </row>
    <row r="5636" spans="16:18" x14ac:dyDescent="0.3">
      <c r="P5636" s="22"/>
      <c r="Q5636">
        <v>5632</v>
      </c>
      <c r="R5636" t="str">
        <f>IF($C$3="Live Paste",IF($P5636="","",$P5636&amp;""),IF($AD$3="","",INDEX('Extraction History'!$A$3:$DT$9102,$Q5636,$AD$3)&amp;""))</f>
        <v/>
      </c>
    </row>
    <row r="5637" spans="16:18" x14ac:dyDescent="0.3">
      <c r="P5637" s="22"/>
      <c r="Q5637">
        <v>5633</v>
      </c>
      <c r="R5637" t="str">
        <f>IF($C$3="Live Paste",IF($P5637="","",$P5637&amp;""),IF($AD$3="","",INDEX('Extraction History'!$A$3:$DT$9102,$Q5637,$AD$3)&amp;""))</f>
        <v/>
      </c>
    </row>
    <row r="5638" spans="16:18" x14ac:dyDescent="0.3">
      <c r="P5638" s="22"/>
      <c r="Q5638">
        <v>5634</v>
      </c>
      <c r="R5638" t="str">
        <f>IF($C$3="Live Paste",IF($P5638="","",$P5638&amp;""),IF($AD$3="","",INDEX('Extraction History'!$A$3:$DT$9102,$Q5638,$AD$3)&amp;""))</f>
        <v/>
      </c>
    </row>
    <row r="5639" spans="16:18" x14ac:dyDescent="0.3">
      <c r="P5639" s="22"/>
      <c r="Q5639">
        <v>5635</v>
      </c>
      <c r="R5639" t="str">
        <f>IF($C$3="Live Paste",IF($P5639="","",$P5639&amp;""),IF($AD$3="","",INDEX('Extraction History'!$A$3:$DT$9102,$Q5639,$AD$3)&amp;""))</f>
        <v/>
      </c>
    </row>
    <row r="5640" spans="16:18" x14ac:dyDescent="0.3">
      <c r="P5640" s="22"/>
      <c r="Q5640">
        <v>5636</v>
      </c>
      <c r="R5640" t="str">
        <f>IF($C$3="Live Paste",IF($P5640="","",$P5640&amp;""),IF($AD$3="","",INDEX('Extraction History'!$A$3:$DT$9102,$Q5640,$AD$3)&amp;""))</f>
        <v/>
      </c>
    </row>
    <row r="5641" spans="16:18" x14ac:dyDescent="0.3">
      <c r="P5641" s="22"/>
      <c r="Q5641">
        <v>5637</v>
      </c>
      <c r="R5641" t="str">
        <f>IF($C$3="Live Paste",IF($P5641="","",$P5641&amp;""),IF($AD$3="","",INDEX('Extraction History'!$A$3:$DT$9102,$Q5641,$AD$3)&amp;""))</f>
        <v/>
      </c>
    </row>
    <row r="5642" spans="16:18" x14ac:dyDescent="0.3">
      <c r="P5642" s="22"/>
      <c r="Q5642">
        <v>5638</v>
      </c>
      <c r="R5642" t="str">
        <f>IF($C$3="Live Paste",IF($P5642="","",$P5642&amp;""),IF($AD$3="","",INDEX('Extraction History'!$A$3:$DT$9102,$Q5642,$AD$3)&amp;""))</f>
        <v/>
      </c>
    </row>
    <row r="5643" spans="16:18" x14ac:dyDescent="0.3">
      <c r="P5643" s="22"/>
      <c r="Q5643">
        <v>5639</v>
      </c>
      <c r="R5643" t="str">
        <f>IF($C$3="Live Paste",IF($P5643="","",$P5643&amp;""),IF($AD$3="","",INDEX('Extraction History'!$A$3:$DT$9102,$Q5643,$AD$3)&amp;""))</f>
        <v/>
      </c>
    </row>
    <row r="5644" spans="16:18" x14ac:dyDescent="0.3">
      <c r="P5644" s="22"/>
      <c r="Q5644">
        <v>5640</v>
      </c>
      <c r="R5644" t="str">
        <f>IF($C$3="Live Paste",IF($P5644="","",$P5644&amp;""),IF($AD$3="","",INDEX('Extraction History'!$A$3:$DT$9102,$Q5644,$AD$3)&amp;""))</f>
        <v/>
      </c>
    </row>
    <row r="5645" spans="16:18" x14ac:dyDescent="0.3">
      <c r="P5645" s="22"/>
      <c r="Q5645">
        <v>5641</v>
      </c>
      <c r="R5645" t="str">
        <f>IF($C$3="Live Paste",IF($P5645="","",$P5645&amp;""),IF($AD$3="","",INDEX('Extraction History'!$A$3:$DT$9102,$Q5645,$AD$3)&amp;""))</f>
        <v/>
      </c>
    </row>
    <row r="5646" spans="16:18" x14ac:dyDescent="0.3">
      <c r="P5646" s="22"/>
      <c r="Q5646">
        <v>5642</v>
      </c>
      <c r="R5646" t="str">
        <f>IF($C$3="Live Paste",IF($P5646="","",$P5646&amp;""),IF($AD$3="","",INDEX('Extraction History'!$A$3:$DT$9102,$Q5646,$AD$3)&amp;""))</f>
        <v/>
      </c>
    </row>
    <row r="5647" spans="16:18" x14ac:dyDescent="0.3">
      <c r="P5647" s="22"/>
      <c r="Q5647">
        <v>5643</v>
      </c>
      <c r="R5647" t="str">
        <f>IF($C$3="Live Paste",IF($P5647="","",$P5647&amp;""),IF($AD$3="","",INDEX('Extraction History'!$A$3:$DT$9102,$Q5647,$AD$3)&amp;""))</f>
        <v/>
      </c>
    </row>
    <row r="5648" spans="16:18" x14ac:dyDescent="0.3">
      <c r="P5648" s="22"/>
      <c r="Q5648">
        <v>5644</v>
      </c>
      <c r="R5648" t="str">
        <f>IF($C$3="Live Paste",IF($P5648="","",$P5648&amp;""),IF($AD$3="","",INDEX('Extraction History'!$A$3:$DT$9102,$Q5648,$AD$3)&amp;""))</f>
        <v/>
      </c>
    </row>
    <row r="5649" spans="16:18" x14ac:dyDescent="0.3">
      <c r="P5649" s="22"/>
      <c r="Q5649">
        <v>5645</v>
      </c>
      <c r="R5649" t="str">
        <f>IF($C$3="Live Paste",IF($P5649="","",$P5649&amp;""),IF($AD$3="","",INDEX('Extraction History'!$A$3:$DT$9102,$Q5649,$AD$3)&amp;""))</f>
        <v/>
      </c>
    </row>
    <row r="5650" spans="16:18" x14ac:dyDescent="0.3">
      <c r="P5650" s="22"/>
      <c r="Q5650">
        <v>5646</v>
      </c>
      <c r="R5650" t="str">
        <f>IF($C$3="Live Paste",IF($P5650="","",$P5650&amp;""),IF($AD$3="","",INDEX('Extraction History'!$A$3:$DT$9102,$Q5650,$AD$3)&amp;""))</f>
        <v/>
      </c>
    </row>
    <row r="5651" spans="16:18" x14ac:dyDescent="0.3">
      <c r="P5651" s="22"/>
      <c r="Q5651">
        <v>5647</v>
      </c>
      <c r="R5651" t="str">
        <f>IF($C$3="Live Paste",IF($P5651="","",$P5651&amp;""),IF($AD$3="","",INDEX('Extraction History'!$A$3:$DT$9102,$Q5651,$AD$3)&amp;""))</f>
        <v/>
      </c>
    </row>
    <row r="5652" spans="16:18" x14ac:dyDescent="0.3">
      <c r="P5652" s="22"/>
      <c r="Q5652">
        <v>5648</v>
      </c>
      <c r="R5652" t="str">
        <f>IF($C$3="Live Paste",IF($P5652="","",$P5652&amp;""),IF($AD$3="","",INDEX('Extraction History'!$A$3:$DT$9102,$Q5652,$AD$3)&amp;""))</f>
        <v/>
      </c>
    </row>
    <row r="5653" spans="16:18" x14ac:dyDescent="0.3">
      <c r="P5653" s="22"/>
      <c r="Q5653">
        <v>5649</v>
      </c>
      <c r="R5653" t="str">
        <f>IF($C$3="Live Paste",IF($P5653="","",$P5653&amp;""),IF($AD$3="","",INDEX('Extraction History'!$A$3:$DT$9102,$Q5653,$AD$3)&amp;""))</f>
        <v/>
      </c>
    </row>
    <row r="5654" spans="16:18" x14ac:dyDescent="0.3">
      <c r="P5654" s="22"/>
      <c r="Q5654">
        <v>5650</v>
      </c>
      <c r="R5654" t="str">
        <f>IF($C$3="Live Paste",IF($P5654="","",$P5654&amp;""),IF($AD$3="","",INDEX('Extraction History'!$A$3:$DT$9102,$Q5654,$AD$3)&amp;""))</f>
        <v/>
      </c>
    </row>
    <row r="5655" spans="16:18" x14ac:dyDescent="0.3">
      <c r="P5655" s="22"/>
      <c r="Q5655">
        <v>5651</v>
      </c>
      <c r="R5655" t="str">
        <f>IF($C$3="Live Paste",IF($P5655="","",$P5655&amp;""),IF($AD$3="","",INDEX('Extraction History'!$A$3:$DT$9102,$Q5655,$AD$3)&amp;""))</f>
        <v/>
      </c>
    </row>
    <row r="5656" spans="16:18" x14ac:dyDescent="0.3">
      <c r="P5656" s="22"/>
      <c r="Q5656">
        <v>5652</v>
      </c>
      <c r="R5656" t="str">
        <f>IF($C$3="Live Paste",IF($P5656="","",$P5656&amp;""),IF($AD$3="","",INDEX('Extraction History'!$A$3:$DT$9102,$Q5656,$AD$3)&amp;""))</f>
        <v/>
      </c>
    </row>
    <row r="5657" spans="16:18" x14ac:dyDescent="0.3">
      <c r="P5657" s="22"/>
      <c r="Q5657">
        <v>5653</v>
      </c>
      <c r="R5657" t="str">
        <f>IF($C$3="Live Paste",IF($P5657="","",$P5657&amp;""),IF($AD$3="","",INDEX('Extraction History'!$A$3:$DT$9102,$Q5657,$AD$3)&amp;""))</f>
        <v/>
      </c>
    </row>
    <row r="5658" spans="16:18" x14ac:dyDescent="0.3">
      <c r="P5658" s="22"/>
      <c r="Q5658">
        <v>5654</v>
      </c>
      <c r="R5658" t="str">
        <f>IF($C$3="Live Paste",IF($P5658="","",$P5658&amp;""),IF($AD$3="","",INDEX('Extraction History'!$A$3:$DT$9102,$Q5658,$AD$3)&amp;""))</f>
        <v/>
      </c>
    </row>
    <row r="5659" spans="16:18" x14ac:dyDescent="0.3">
      <c r="P5659" s="22"/>
      <c r="Q5659">
        <v>5655</v>
      </c>
      <c r="R5659" t="str">
        <f>IF($C$3="Live Paste",IF($P5659="","",$P5659&amp;""),IF($AD$3="","",INDEX('Extraction History'!$A$3:$DT$9102,$Q5659,$AD$3)&amp;""))</f>
        <v/>
      </c>
    </row>
    <row r="5660" spans="16:18" x14ac:dyDescent="0.3">
      <c r="P5660" s="22"/>
      <c r="Q5660">
        <v>5656</v>
      </c>
      <c r="R5660" t="str">
        <f>IF($C$3="Live Paste",IF($P5660="","",$P5660&amp;""),IF($AD$3="","",INDEX('Extraction History'!$A$3:$DT$9102,$Q5660,$AD$3)&amp;""))</f>
        <v/>
      </c>
    </row>
    <row r="5661" spans="16:18" x14ac:dyDescent="0.3">
      <c r="P5661" s="22"/>
      <c r="Q5661">
        <v>5657</v>
      </c>
      <c r="R5661" t="str">
        <f>IF($C$3="Live Paste",IF($P5661="","",$P5661&amp;""),IF($AD$3="","",INDEX('Extraction History'!$A$3:$DT$9102,$Q5661,$AD$3)&amp;""))</f>
        <v/>
      </c>
    </row>
    <row r="5662" spans="16:18" x14ac:dyDescent="0.3">
      <c r="P5662" s="22"/>
      <c r="Q5662">
        <v>5658</v>
      </c>
      <c r="R5662" t="str">
        <f>IF($C$3="Live Paste",IF($P5662="","",$P5662&amp;""),IF($AD$3="","",INDEX('Extraction History'!$A$3:$DT$9102,$Q5662,$AD$3)&amp;""))</f>
        <v/>
      </c>
    </row>
    <row r="5663" spans="16:18" x14ac:dyDescent="0.3">
      <c r="P5663" s="22"/>
      <c r="Q5663">
        <v>5659</v>
      </c>
      <c r="R5663" t="str">
        <f>IF($C$3="Live Paste",IF($P5663="","",$P5663&amp;""),IF($AD$3="","",INDEX('Extraction History'!$A$3:$DT$9102,$Q5663,$AD$3)&amp;""))</f>
        <v/>
      </c>
    </row>
    <row r="5664" spans="16:18" x14ac:dyDescent="0.3">
      <c r="P5664" s="22"/>
      <c r="Q5664">
        <v>5660</v>
      </c>
      <c r="R5664" t="str">
        <f>IF($C$3="Live Paste",IF($P5664="","",$P5664&amp;""),IF($AD$3="","",INDEX('Extraction History'!$A$3:$DT$9102,$Q5664,$AD$3)&amp;""))</f>
        <v/>
      </c>
    </row>
    <row r="5665" spans="16:18" x14ac:dyDescent="0.3">
      <c r="P5665" s="22"/>
      <c r="Q5665">
        <v>5661</v>
      </c>
      <c r="R5665" t="str">
        <f>IF($C$3="Live Paste",IF($P5665="","",$P5665&amp;""),IF($AD$3="","",INDEX('Extraction History'!$A$3:$DT$9102,$Q5665,$AD$3)&amp;""))</f>
        <v/>
      </c>
    </row>
    <row r="5666" spans="16:18" x14ac:dyDescent="0.3">
      <c r="P5666" s="22"/>
      <c r="Q5666">
        <v>5662</v>
      </c>
      <c r="R5666" t="str">
        <f>IF($C$3="Live Paste",IF($P5666="","",$P5666&amp;""),IF($AD$3="","",INDEX('Extraction History'!$A$3:$DT$9102,$Q5666,$AD$3)&amp;""))</f>
        <v/>
      </c>
    </row>
    <row r="5667" spans="16:18" x14ac:dyDescent="0.3">
      <c r="P5667" s="22"/>
      <c r="Q5667">
        <v>5663</v>
      </c>
      <c r="R5667" t="str">
        <f>IF($C$3="Live Paste",IF($P5667="","",$P5667&amp;""),IF($AD$3="","",INDEX('Extraction History'!$A$3:$DT$9102,$Q5667,$AD$3)&amp;""))</f>
        <v/>
      </c>
    </row>
    <row r="5668" spans="16:18" x14ac:dyDescent="0.3">
      <c r="P5668" s="22"/>
      <c r="Q5668">
        <v>5664</v>
      </c>
      <c r="R5668" t="str">
        <f>IF($C$3="Live Paste",IF($P5668="","",$P5668&amp;""),IF($AD$3="","",INDEX('Extraction History'!$A$3:$DT$9102,$Q5668,$AD$3)&amp;""))</f>
        <v/>
      </c>
    </row>
    <row r="5669" spans="16:18" x14ac:dyDescent="0.3">
      <c r="P5669" s="22"/>
      <c r="Q5669">
        <v>5665</v>
      </c>
      <c r="R5669" t="str">
        <f>IF($C$3="Live Paste",IF($P5669="","",$P5669&amp;""),IF($AD$3="","",INDEX('Extraction History'!$A$3:$DT$9102,$Q5669,$AD$3)&amp;""))</f>
        <v/>
      </c>
    </row>
    <row r="5670" spans="16:18" x14ac:dyDescent="0.3">
      <c r="P5670" s="22"/>
      <c r="Q5670">
        <v>5666</v>
      </c>
      <c r="R5670" t="str">
        <f>IF($C$3="Live Paste",IF($P5670="","",$P5670&amp;""),IF($AD$3="","",INDEX('Extraction History'!$A$3:$DT$9102,$Q5670,$AD$3)&amp;""))</f>
        <v/>
      </c>
    </row>
    <row r="5671" spans="16:18" x14ac:dyDescent="0.3">
      <c r="P5671" s="22"/>
      <c r="Q5671">
        <v>5667</v>
      </c>
      <c r="R5671" t="str">
        <f>IF($C$3="Live Paste",IF($P5671="","",$P5671&amp;""),IF($AD$3="","",INDEX('Extraction History'!$A$3:$DT$9102,$Q5671,$AD$3)&amp;""))</f>
        <v/>
      </c>
    </row>
    <row r="5672" spans="16:18" x14ac:dyDescent="0.3">
      <c r="P5672" s="22"/>
      <c r="Q5672">
        <v>5668</v>
      </c>
      <c r="R5672" t="str">
        <f>IF($C$3="Live Paste",IF($P5672="","",$P5672&amp;""),IF($AD$3="","",INDEX('Extraction History'!$A$3:$DT$9102,$Q5672,$AD$3)&amp;""))</f>
        <v/>
      </c>
    </row>
    <row r="5673" spans="16:18" x14ac:dyDescent="0.3">
      <c r="P5673" s="22"/>
      <c r="Q5673">
        <v>5669</v>
      </c>
      <c r="R5673" t="str">
        <f>IF($C$3="Live Paste",IF($P5673="","",$P5673&amp;""),IF($AD$3="","",INDEX('Extraction History'!$A$3:$DT$9102,$Q5673,$AD$3)&amp;""))</f>
        <v/>
      </c>
    </row>
    <row r="5674" spans="16:18" x14ac:dyDescent="0.3">
      <c r="P5674" s="22"/>
      <c r="Q5674">
        <v>5670</v>
      </c>
      <c r="R5674" t="str">
        <f>IF($C$3="Live Paste",IF($P5674="","",$P5674&amp;""),IF($AD$3="","",INDEX('Extraction History'!$A$3:$DT$9102,$Q5674,$AD$3)&amp;""))</f>
        <v/>
      </c>
    </row>
    <row r="5675" spans="16:18" x14ac:dyDescent="0.3">
      <c r="P5675" s="22"/>
      <c r="Q5675">
        <v>5671</v>
      </c>
      <c r="R5675" t="str">
        <f>IF($C$3="Live Paste",IF($P5675="","",$P5675&amp;""),IF($AD$3="","",INDEX('Extraction History'!$A$3:$DT$9102,$Q5675,$AD$3)&amp;""))</f>
        <v/>
      </c>
    </row>
    <row r="5676" spans="16:18" x14ac:dyDescent="0.3">
      <c r="P5676" s="22"/>
      <c r="Q5676">
        <v>5672</v>
      </c>
      <c r="R5676" t="str">
        <f>IF($C$3="Live Paste",IF($P5676="","",$P5676&amp;""),IF($AD$3="","",INDEX('Extraction History'!$A$3:$DT$9102,$Q5676,$AD$3)&amp;""))</f>
        <v/>
      </c>
    </row>
    <row r="5677" spans="16:18" x14ac:dyDescent="0.3">
      <c r="P5677" s="22"/>
      <c r="Q5677">
        <v>5673</v>
      </c>
      <c r="R5677" t="str">
        <f>IF($C$3="Live Paste",IF($P5677="","",$P5677&amp;""),IF($AD$3="","",INDEX('Extraction History'!$A$3:$DT$9102,$Q5677,$AD$3)&amp;""))</f>
        <v/>
      </c>
    </row>
    <row r="5678" spans="16:18" x14ac:dyDescent="0.3">
      <c r="P5678" s="22"/>
      <c r="Q5678">
        <v>5674</v>
      </c>
      <c r="R5678" t="str">
        <f>IF($C$3="Live Paste",IF($P5678="","",$P5678&amp;""),IF($AD$3="","",INDEX('Extraction History'!$A$3:$DT$9102,$Q5678,$AD$3)&amp;""))</f>
        <v/>
      </c>
    </row>
    <row r="5679" spans="16:18" x14ac:dyDescent="0.3">
      <c r="P5679" s="22"/>
      <c r="Q5679">
        <v>5675</v>
      </c>
      <c r="R5679" t="str">
        <f>IF($C$3="Live Paste",IF($P5679="","",$P5679&amp;""),IF($AD$3="","",INDEX('Extraction History'!$A$3:$DT$9102,$Q5679,$AD$3)&amp;""))</f>
        <v/>
      </c>
    </row>
    <row r="5680" spans="16:18" x14ac:dyDescent="0.3">
      <c r="P5680" s="22"/>
      <c r="Q5680">
        <v>5676</v>
      </c>
      <c r="R5680" t="str">
        <f>IF($C$3="Live Paste",IF($P5680="","",$P5680&amp;""),IF($AD$3="","",INDEX('Extraction History'!$A$3:$DT$9102,$Q5680,$AD$3)&amp;""))</f>
        <v/>
      </c>
    </row>
    <row r="5681" spans="16:18" x14ac:dyDescent="0.3">
      <c r="P5681" s="22"/>
      <c r="Q5681">
        <v>5677</v>
      </c>
      <c r="R5681" t="str">
        <f>IF($C$3="Live Paste",IF($P5681="","",$P5681&amp;""),IF($AD$3="","",INDEX('Extraction History'!$A$3:$DT$9102,$Q5681,$AD$3)&amp;""))</f>
        <v/>
      </c>
    </row>
    <row r="5682" spans="16:18" x14ac:dyDescent="0.3">
      <c r="P5682" s="22"/>
      <c r="Q5682">
        <v>5678</v>
      </c>
      <c r="R5682" t="str">
        <f>IF($C$3="Live Paste",IF($P5682="","",$P5682&amp;""),IF($AD$3="","",INDEX('Extraction History'!$A$3:$DT$9102,$Q5682,$AD$3)&amp;""))</f>
        <v/>
      </c>
    </row>
    <row r="5683" spans="16:18" x14ac:dyDescent="0.3">
      <c r="P5683" s="22"/>
      <c r="Q5683">
        <v>5679</v>
      </c>
      <c r="R5683" t="str">
        <f>IF($C$3="Live Paste",IF($P5683="","",$P5683&amp;""),IF($AD$3="","",INDEX('Extraction History'!$A$3:$DT$9102,$Q5683,$AD$3)&amp;""))</f>
        <v/>
      </c>
    </row>
    <row r="5684" spans="16:18" x14ac:dyDescent="0.3">
      <c r="P5684" s="22"/>
      <c r="Q5684">
        <v>5680</v>
      </c>
      <c r="R5684" t="str">
        <f>IF($C$3="Live Paste",IF($P5684="","",$P5684&amp;""),IF($AD$3="","",INDEX('Extraction History'!$A$3:$DT$9102,$Q5684,$AD$3)&amp;""))</f>
        <v/>
      </c>
    </row>
    <row r="5685" spans="16:18" x14ac:dyDescent="0.3">
      <c r="P5685" s="22"/>
      <c r="Q5685">
        <v>5681</v>
      </c>
      <c r="R5685" t="str">
        <f>IF($C$3="Live Paste",IF($P5685="","",$P5685&amp;""),IF($AD$3="","",INDEX('Extraction History'!$A$3:$DT$9102,$Q5685,$AD$3)&amp;""))</f>
        <v/>
      </c>
    </row>
    <row r="5686" spans="16:18" x14ac:dyDescent="0.3">
      <c r="P5686" s="22"/>
      <c r="Q5686">
        <v>5682</v>
      </c>
      <c r="R5686" t="str">
        <f>IF($C$3="Live Paste",IF($P5686="","",$P5686&amp;""),IF($AD$3="","",INDEX('Extraction History'!$A$3:$DT$9102,$Q5686,$AD$3)&amp;""))</f>
        <v/>
      </c>
    </row>
    <row r="5687" spans="16:18" x14ac:dyDescent="0.3">
      <c r="P5687" s="22"/>
      <c r="Q5687">
        <v>5683</v>
      </c>
      <c r="R5687" t="str">
        <f>IF($C$3="Live Paste",IF($P5687="","",$P5687&amp;""),IF($AD$3="","",INDEX('Extraction History'!$A$3:$DT$9102,$Q5687,$AD$3)&amp;""))</f>
        <v/>
      </c>
    </row>
    <row r="5688" spans="16:18" x14ac:dyDescent="0.3">
      <c r="P5688" s="22"/>
      <c r="Q5688">
        <v>5684</v>
      </c>
      <c r="R5688" t="str">
        <f>IF($C$3="Live Paste",IF($P5688="","",$P5688&amp;""),IF($AD$3="","",INDEX('Extraction History'!$A$3:$DT$9102,$Q5688,$AD$3)&amp;""))</f>
        <v/>
      </c>
    </row>
    <row r="5689" spans="16:18" x14ac:dyDescent="0.3">
      <c r="P5689" s="22"/>
      <c r="Q5689">
        <v>5685</v>
      </c>
      <c r="R5689" t="str">
        <f>IF($C$3="Live Paste",IF($P5689="","",$P5689&amp;""),IF($AD$3="","",INDEX('Extraction History'!$A$3:$DT$9102,$Q5689,$AD$3)&amp;""))</f>
        <v/>
      </c>
    </row>
    <row r="5690" spans="16:18" x14ac:dyDescent="0.3">
      <c r="P5690" s="22"/>
      <c r="Q5690">
        <v>5686</v>
      </c>
      <c r="R5690" t="str">
        <f>IF($C$3="Live Paste",IF($P5690="","",$P5690&amp;""),IF($AD$3="","",INDEX('Extraction History'!$A$3:$DT$9102,$Q5690,$AD$3)&amp;""))</f>
        <v/>
      </c>
    </row>
    <row r="5691" spans="16:18" x14ac:dyDescent="0.3">
      <c r="P5691" s="22"/>
      <c r="Q5691">
        <v>5687</v>
      </c>
      <c r="R5691" t="str">
        <f>IF($C$3="Live Paste",IF($P5691="","",$P5691&amp;""),IF($AD$3="","",INDEX('Extraction History'!$A$3:$DT$9102,$Q5691,$AD$3)&amp;""))</f>
        <v/>
      </c>
    </row>
    <row r="5692" spans="16:18" x14ac:dyDescent="0.3">
      <c r="P5692" s="22"/>
      <c r="Q5692">
        <v>5688</v>
      </c>
      <c r="R5692" t="str">
        <f>IF($C$3="Live Paste",IF($P5692="","",$P5692&amp;""),IF($AD$3="","",INDEX('Extraction History'!$A$3:$DT$9102,$Q5692,$AD$3)&amp;""))</f>
        <v/>
      </c>
    </row>
    <row r="5693" spans="16:18" x14ac:dyDescent="0.3">
      <c r="P5693" s="22"/>
      <c r="Q5693">
        <v>5689</v>
      </c>
      <c r="R5693" t="str">
        <f>IF($C$3="Live Paste",IF($P5693="","",$P5693&amp;""),IF($AD$3="","",INDEX('Extraction History'!$A$3:$DT$9102,$Q5693,$AD$3)&amp;""))</f>
        <v/>
      </c>
    </row>
    <row r="5694" spans="16:18" x14ac:dyDescent="0.3">
      <c r="P5694" s="22"/>
      <c r="Q5694">
        <v>5690</v>
      </c>
      <c r="R5694" t="str">
        <f>IF($C$3="Live Paste",IF($P5694="","",$P5694&amp;""),IF($AD$3="","",INDEX('Extraction History'!$A$3:$DT$9102,$Q5694,$AD$3)&amp;""))</f>
        <v/>
      </c>
    </row>
    <row r="5695" spans="16:18" x14ac:dyDescent="0.3">
      <c r="P5695" s="22"/>
      <c r="Q5695">
        <v>5691</v>
      </c>
      <c r="R5695" t="str">
        <f>IF($C$3="Live Paste",IF($P5695="","",$P5695&amp;""),IF($AD$3="","",INDEX('Extraction History'!$A$3:$DT$9102,$Q5695,$AD$3)&amp;""))</f>
        <v/>
      </c>
    </row>
    <row r="5696" spans="16:18" x14ac:dyDescent="0.3">
      <c r="P5696" s="22"/>
      <c r="Q5696">
        <v>5692</v>
      </c>
      <c r="R5696" t="str">
        <f>IF($C$3="Live Paste",IF($P5696="","",$P5696&amp;""),IF($AD$3="","",INDEX('Extraction History'!$A$3:$DT$9102,$Q5696,$AD$3)&amp;""))</f>
        <v/>
      </c>
    </row>
    <row r="5697" spans="16:18" x14ac:dyDescent="0.3">
      <c r="P5697" s="22"/>
      <c r="Q5697">
        <v>5693</v>
      </c>
      <c r="R5697" t="str">
        <f>IF($C$3="Live Paste",IF($P5697="","",$P5697&amp;""),IF($AD$3="","",INDEX('Extraction History'!$A$3:$DT$9102,$Q5697,$AD$3)&amp;""))</f>
        <v/>
      </c>
    </row>
    <row r="5698" spans="16:18" x14ac:dyDescent="0.3">
      <c r="P5698" s="22"/>
      <c r="Q5698">
        <v>5694</v>
      </c>
      <c r="R5698" t="str">
        <f>IF($C$3="Live Paste",IF($P5698="","",$P5698&amp;""),IF($AD$3="","",INDEX('Extraction History'!$A$3:$DT$9102,$Q5698,$AD$3)&amp;""))</f>
        <v/>
      </c>
    </row>
    <row r="5699" spans="16:18" x14ac:dyDescent="0.3">
      <c r="P5699" s="22"/>
      <c r="Q5699">
        <v>5695</v>
      </c>
      <c r="R5699" t="str">
        <f>IF($C$3="Live Paste",IF($P5699="","",$P5699&amp;""),IF($AD$3="","",INDEX('Extraction History'!$A$3:$DT$9102,$Q5699,$AD$3)&amp;""))</f>
        <v/>
      </c>
    </row>
    <row r="5700" spans="16:18" x14ac:dyDescent="0.3">
      <c r="P5700" s="22"/>
      <c r="Q5700">
        <v>5696</v>
      </c>
      <c r="R5700" t="str">
        <f>IF($C$3="Live Paste",IF($P5700="","",$P5700&amp;""),IF($AD$3="","",INDEX('Extraction History'!$A$3:$DT$9102,$Q5700,$AD$3)&amp;""))</f>
        <v/>
      </c>
    </row>
    <row r="5701" spans="16:18" x14ac:dyDescent="0.3">
      <c r="P5701" s="22"/>
      <c r="Q5701">
        <v>5697</v>
      </c>
      <c r="R5701" t="str">
        <f>IF($C$3="Live Paste",IF($P5701="","",$P5701&amp;""),IF($AD$3="","",INDEX('Extraction History'!$A$3:$DT$9102,$Q5701,$AD$3)&amp;""))</f>
        <v/>
      </c>
    </row>
    <row r="5702" spans="16:18" x14ac:dyDescent="0.3">
      <c r="P5702" s="22"/>
      <c r="Q5702">
        <v>5698</v>
      </c>
      <c r="R5702" t="str">
        <f>IF($C$3="Live Paste",IF($P5702="","",$P5702&amp;""),IF($AD$3="","",INDEX('Extraction History'!$A$3:$DT$9102,$Q5702,$AD$3)&amp;""))</f>
        <v/>
      </c>
    </row>
    <row r="5703" spans="16:18" x14ac:dyDescent="0.3">
      <c r="P5703" s="22"/>
      <c r="Q5703">
        <v>5699</v>
      </c>
      <c r="R5703" t="str">
        <f>IF($C$3="Live Paste",IF($P5703="","",$P5703&amp;""),IF($AD$3="","",INDEX('Extraction History'!$A$3:$DT$9102,$Q5703,$AD$3)&amp;""))</f>
        <v/>
      </c>
    </row>
    <row r="5704" spans="16:18" x14ac:dyDescent="0.3">
      <c r="P5704" s="22"/>
      <c r="Q5704">
        <v>5700</v>
      </c>
      <c r="R5704" t="str">
        <f>IF($C$3="Live Paste",IF($P5704="","",$P5704&amp;""),IF($AD$3="","",INDEX('Extraction History'!$A$3:$DT$9102,$Q5704,$AD$3)&amp;""))</f>
        <v/>
      </c>
    </row>
    <row r="5705" spans="16:18" x14ac:dyDescent="0.3">
      <c r="P5705" s="22"/>
      <c r="Q5705">
        <v>5701</v>
      </c>
      <c r="R5705" t="str">
        <f>IF($C$3="Live Paste",IF($P5705="","",$P5705&amp;""),IF($AD$3="","",INDEX('Extraction History'!$A$3:$DT$9102,$Q5705,$AD$3)&amp;""))</f>
        <v/>
      </c>
    </row>
    <row r="5706" spans="16:18" x14ac:dyDescent="0.3">
      <c r="P5706" s="22"/>
      <c r="Q5706">
        <v>5702</v>
      </c>
      <c r="R5706" t="str">
        <f>IF($C$3="Live Paste",IF($P5706="","",$P5706&amp;""),IF($AD$3="","",INDEX('Extraction History'!$A$3:$DT$9102,$Q5706,$AD$3)&amp;""))</f>
        <v/>
      </c>
    </row>
    <row r="5707" spans="16:18" x14ac:dyDescent="0.3">
      <c r="P5707" s="22"/>
      <c r="Q5707">
        <v>5703</v>
      </c>
      <c r="R5707" t="str">
        <f>IF($C$3="Live Paste",IF($P5707="","",$P5707&amp;""),IF($AD$3="","",INDEX('Extraction History'!$A$3:$DT$9102,$Q5707,$AD$3)&amp;""))</f>
        <v/>
      </c>
    </row>
    <row r="5708" spans="16:18" x14ac:dyDescent="0.3">
      <c r="P5708" s="22"/>
      <c r="Q5708">
        <v>5704</v>
      </c>
      <c r="R5708" t="str">
        <f>IF($C$3="Live Paste",IF($P5708="","",$P5708&amp;""),IF($AD$3="","",INDEX('Extraction History'!$A$3:$DT$9102,$Q5708,$AD$3)&amp;""))</f>
        <v/>
      </c>
    </row>
    <row r="5709" spans="16:18" x14ac:dyDescent="0.3">
      <c r="P5709" s="22"/>
      <c r="Q5709">
        <v>5705</v>
      </c>
      <c r="R5709" t="str">
        <f>IF($C$3="Live Paste",IF($P5709="","",$P5709&amp;""),IF($AD$3="","",INDEX('Extraction History'!$A$3:$DT$9102,$Q5709,$AD$3)&amp;""))</f>
        <v/>
      </c>
    </row>
    <row r="5710" spans="16:18" x14ac:dyDescent="0.3">
      <c r="P5710" s="22"/>
      <c r="Q5710">
        <v>5706</v>
      </c>
      <c r="R5710" t="str">
        <f>IF($C$3="Live Paste",IF($P5710="","",$P5710&amp;""),IF($AD$3="","",INDEX('Extraction History'!$A$3:$DT$9102,$Q5710,$AD$3)&amp;""))</f>
        <v/>
      </c>
    </row>
    <row r="5711" spans="16:18" x14ac:dyDescent="0.3">
      <c r="P5711" s="22"/>
      <c r="Q5711">
        <v>5707</v>
      </c>
      <c r="R5711" t="str">
        <f>IF($C$3="Live Paste",IF($P5711="","",$P5711&amp;""),IF($AD$3="","",INDEX('Extraction History'!$A$3:$DT$9102,$Q5711,$AD$3)&amp;""))</f>
        <v/>
      </c>
    </row>
    <row r="5712" spans="16:18" x14ac:dyDescent="0.3">
      <c r="P5712" s="22"/>
      <c r="Q5712">
        <v>5708</v>
      </c>
      <c r="R5712" t="str">
        <f>IF($C$3="Live Paste",IF($P5712="","",$P5712&amp;""),IF($AD$3="","",INDEX('Extraction History'!$A$3:$DT$9102,$Q5712,$AD$3)&amp;""))</f>
        <v/>
      </c>
    </row>
    <row r="5713" spans="16:18" x14ac:dyDescent="0.3">
      <c r="P5713" s="22"/>
      <c r="Q5713">
        <v>5709</v>
      </c>
      <c r="R5713" t="str">
        <f>IF($C$3="Live Paste",IF($P5713="","",$P5713&amp;""),IF($AD$3="","",INDEX('Extraction History'!$A$3:$DT$9102,$Q5713,$AD$3)&amp;""))</f>
        <v/>
      </c>
    </row>
    <row r="5714" spans="16:18" x14ac:dyDescent="0.3">
      <c r="P5714" s="22"/>
      <c r="Q5714">
        <v>5710</v>
      </c>
      <c r="R5714" t="str">
        <f>IF($C$3="Live Paste",IF($P5714="","",$P5714&amp;""),IF($AD$3="","",INDEX('Extraction History'!$A$3:$DT$9102,$Q5714,$AD$3)&amp;""))</f>
        <v/>
      </c>
    </row>
    <row r="5715" spans="16:18" x14ac:dyDescent="0.3">
      <c r="P5715" s="22"/>
      <c r="Q5715">
        <v>5711</v>
      </c>
      <c r="R5715" t="str">
        <f>IF($C$3="Live Paste",IF($P5715="","",$P5715&amp;""),IF($AD$3="","",INDEX('Extraction History'!$A$3:$DT$9102,$Q5715,$AD$3)&amp;""))</f>
        <v/>
      </c>
    </row>
    <row r="5716" spans="16:18" x14ac:dyDescent="0.3">
      <c r="P5716" s="22"/>
      <c r="Q5716">
        <v>5712</v>
      </c>
      <c r="R5716" t="str">
        <f>IF($C$3="Live Paste",IF($P5716="","",$P5716&amp;""),IF($AD$3="","",INDEX('Extraction History'!$A$3:$DT$9102,$Q5716,$AD$3)&amp;""))</f>
        <v/>
      </c>
    </row>
    <row r="5717" spans="16:18" x14ac:dyDescent="0.3">
      <c r="P5717" s="22"/>
      <c r="Q5717">
        <v>5713</v>
      </c>
      <c r="R5717" t="str">
        <f>IF($C$3="Live Paste",IF($P5717="","",$P5717&amp;""),IF($AD$3="","",INDEX('Extraction History'!$A$3:$DT$9102,$Q5717,$AD$3)&amp;""))</f>
        <v/>
      </c>
    </row>
    <row r="5718" spans="16:18" x14ac:dyDescent="0.3">
      <c r="P5718" s="22"/>
      <c r="Q5718">
        <v>5714</v>
      </c>
      <c r="R5718" t="str">
        <f>IF($C$3="Live Paste",IF($P5718="","",$P5718&amp;""),IF($AD$3="","",INDEX('Extraction History'!$A$3:$DT$9102,$Q5718,$AD$3)&amp;""))</f>
        <v/>
      </c>
    </row>
    <row r="5719" spans="16:18" x14ac:dyDescent="0.3">
      <c r="P5719" s="22"/>
      <c r="Q5719">
        <v>5715</v>
      </c>
      <c r="R5719" t="str">
        <f>IF($C$3="Live Paste",IF($P5719="","",$P5719&amp;""),IF($AD$3="","",INDEX('Extraction History'!$A$3:$DT$9102,$Q5719,$AD$3)&amp;""))</f>
        <v/>
      </c>
    </row>
    <row r="5720" spans="16:18" x14ac:dyDescent="0.3">
      <c r="P5720" s="22"/>
      <c r="Q5720">
        <v>5716</v>
      </c>
      <c r="R5720" t="str">
        <f>IF($C$3="Live Paste",IF($P5720="","",$P5720&amp;""),IF($AD$3="","",INDEX('Extraction History'!$A$3:$DT$9102,$Q5720,$AD$3)&amp;""))</f>
        <v/>
      </c>
    </row>
    <row r="5721" spans="16:18" x14ac:dyDescent="0.3">
      <c r="P5721" s="22"/>
      <c r="Q5721">
        <v>5717</v>
      </c>
      <c r="R5721" t="str">
        <f>IF($C$3="Live Paste",IF($P5721="","",$P5721&amp;""),IF($AD$3="","",INDEX('Extraction History'!$A$3:$DT$9102,$Q5721,$AD$3)&amp;""))</f>
        <v/>
      </c>
    </row>
    <row r="5722" spans="16:18" x14ac:dyDescent="0.3">
      <c r="P5722" s="22"/>
      <c r="Q5722">
        <v>5718</v>
      </c>
      <c r="R5722" t="str">
        <f>IF($C$3="Live Paste",IF($P5722="","",$P5722&amp;""),IF($AD$3="","",INDEX('Extraction History'!$A$3:$DT$9102,$Q5722,$AD$3)&amp;""))</f>
        <v/>
      </c>
    </row>
    <row r="5723" spans="16:18" x14ac:dyDescent="0.3">
      <c r="P5723" s="22"/>
      <c r="Q5723">
        <v>5719</v>
      </c>
      <c r="R5723" t="str">
        <f>IF($C$3="Live Paste",IF($P5723="","",$P5723&amp;""),IF($AD$3="","",INDEX('Extraction History'!$A$3:$DT$9102,$Q5723,$AD$3)&amp;""))</f>
        <v/>
      </c>
    </row>
    <row r="5724" spans="16:18" x14ac:dyDescent="0.3">
      <c r="P5724" s="22"/>
      <c r="Q5724">
        <v>5720</v>
      </c>
      <c r="R5724" t="str">
        <f>IF($C$3="Live Paste",IF($P5724="","",$P5724&amp;""),IF($AD$3="","",INDEX('Extraction History'!$A$3:$DT$9102,$Q5724,$AD$3)&amp;""))</f>
        <v/>
      </c>
    </row>
    <row r="5725" spans="16:18" x14ac:dyDescent="0.3">
      <c r="P5725" s="22"/>
      <c r="Q5725">
        <v>5721</v>
      </c>
      <c r="R5725" t="str">
        <f>IF($C$3="Live Paste",IF($P5725="","",$P5725&amp;""),IF($AD$3="","",INDEX('Extraction History'!$A$3:$DT$9102,$Q5725,$AD$3)&amp;""))</f>
        <v/>
      </c>
    </row>
    <row r="5726" spans="16:18" x14ac:dyDescent="0.3">
      <c r="P5726" s="22"/>
      <c r="Q5726">
        <v>5722</v>
      </c>
      <c r="R5726" t="str">
        <f>IF($C$3="Live Paste",IF($P5726="","",$P5726&amp;""),IF($AD$3="","",INDEX('Extraction History'!$A$3:$DT$9102,$Q5726,$AD$3)&amp;""))</f>
        <v/>
      </c>
    </row>
    <row r="5727" spans="16:18" x14ac:dyDescent="0.3">
      <c r="P5727" s="22"/>
      <c r="Q5727">
        <v>5723</v>
      </c>
      <c r="R5727" t="str">
        <f>IF($C$3="Live Paste",IF($P5727="","",$P5727&amp;""),IF($AD$3="","",INDEX('Extraction History'!$A$3:$DT$9102,$Q5727,$AD$3)&amp;""))</f>
        <v/>
      </c>
    </row>
    <row r="5728" spans="16:18" x14ac:dyDescent="0.3">
      <c r="P5728" s="22"/>
      <c r="Q5728">
        <v>5724</v>
      </c>
      <c r="R5728" t="str">
        <f>IF($C$3="Live Paste",IF($P5728="","",$P5728&amp;""),IF($AD$3="","",INDEX('Extraction History'!$A$3:$DT$9102,$Q5728,$AD$3)&amp;""))</f>
        <v/>
      </c>
    </row>
    <row r="5729" spans="16:18" x14ac:dyDescent="0.3">
      <c r="P5729" s="22"/>
      <c r="Q5729">
        <v>5725</v>
      </c>
      <c r="R5729" t="str">
        <f>IF($C$3="Live Paste",IF($P5729="","",$P5729&amp;""),IF($AD$3="","",INDEX('Extraction History'!$A$3:$DT$9102,$Q5729,$AD$3)&amp;""))</f>
        <v/>
      </c>
    </row>
    <row r="5730" spans="16:18" x14ac:dyDescent="0.3">
      <c r="P5730" s="22"/>
      <c r="Q5730">
        <v>5726</v>
      </c>
      <c r="R5730" t="str">
        <f>IF($C$3="Live Paste",IF($P5730="","",$P5730&amp;""),IF($AD$3="","",INDEX('Extraction History'!$A$3:$DT$9102,$Q5730,$AD$3)&amp;""))</f>
        <v/>
      </c>
    </row>
    <row r="5731" spans="16:18" x14ac:dyDescent="0.3">
      <c r="P5731" s="22"/>
      <c r="Q5731">
        <v>5727</v>
      </c>
      <c r="R5731" t="str">
        <f>IF($C$3="Live Paste",IF($P5731="","",$P5731&amp;""),IF($AD$3="","",INDEX('Extraction History'!$A$3:$DT$9102,$Q5731,$AD$3)&amp;""))</f>
        <v/>
      </c>
    </row>
    <row r="5732" spans="16:18" x14ac:dyDescent="0.3">
      <c r="P5732" s="22"/>
      <c r="Q5732">
        <v>5728</v>
      </c>
      <c r="R5732" t="str">
        <f>IF($C$3="Live Paste",IF($P5732="","",$P5732&amp;""),IF($AD$3="","",INDEX('Extraction History'!$A$3:$DT$9102,$Q5732,$AD$3)&amp;""))</f>
        <v/>
      </c>
    </row>
    <row r="5733" spans="16:18" x14ac:dyDescent="0.3">
      <c r="P5733" s="22"/>
      <c r="Q5733">
        <v>5729</v>
      </c>
      <c r="R5733" t="str">
        <f>IF($C$3="Live Paste",IF($P5733="","",$P5733&amp;""),IF($AD$3="","",INDEX('Extraction History'!$A$3:$DT$9102,$Q5733,$AD$3)&amp;""))</f>
        <v/>
      </c>
    </row>
    <row r="5734" spans="16:18" x14ac:dyDescent="0.3">
      <c r="P5734" s="22"/>
      <c r="Q5734">
        <v>5730</v>
      </c>
      <c r="R5734" t="str">
        <f>IF($C$3="Live Paste",IF($P5734="","",$P5734&amp;""),IF($AD$3="","",INDEX('Extraction History'!$A$3:$DT$9102,$Q5734,$AD$3)&amp;""))</f>
        <v/>
      </c>
    </row>
    <row r="5735" spans="16:18" x14ac:dyDescent="0.3">
      <c r="P5735" s="22"/>
      <c r="Q5735">
        <v>5731</v>
      </c>
      <c r="R5735" t="str">
        <f>IF($C$3="Live Paste",IF($P5735="","",$P5735&amp;""),IF($AD$3="","",INDEX('Extraction History'!$A$3:$DT$9102,$Q5735,$AD$3)&amp;""))</f>
        <v/>
      </c>
    </row>
    <row r="5736" spans="16:18" x14ac:dyDescent="0.3">
      <c r="P5736" s="22"/>
      <c r="Q5736">
        <v>5732</v>
      </c>
      <c r="R5736" t="str">
        <f>IF($C$3="Live Paste",IF($P5736="","",$P5736&amp;""),IF($AD$3="","",INDEX('Extraction History'!$A$3:$DT$9102,$Q5736,$AD$3)&amp;""))</f>
        <v/>
      </c>
    </row>
    <row r="5737" spans="16:18" x14ac:dyDescent="0.3">
      <c r="P5737" s="22"/>
      <c r="Q5737">
        <v>5733</v>
      </c>
      <c r="R5737" t="str">
        <f>IF($C$3="Live Paste",IF($P5737="","",$P5737&amp;""),IF($AD$3="","",INDEX('Extraction History'!$A$3:$DT$9102,$Q5737,$AD$3)&amp;""))</f>
        <v/>
      </c>
    </row>
    <row r="5738" spans="16:18" x14ac:dyDescent="0.3">
      <c r="P5738" s="22"/>
      <c r="Q5738">
        <v>5734</v>
      </c>
      <c r="R5738" t="str">
        <f>IF($C$3="Live Paste",IF($P5738="","",$P5738&amp;""),IF($AD$3="","",INDEX('Extraction History'!$A$3:$DT$9102,$Q5738,$AD$3)&amp;""))</f>
        <v/>
      </c>
    </row>
    <row r="5739" spans="16:18" x14ac:dyDescent="0.3">
      <c r="P5739" s="22"/>
      <c r="Q5739">
        <v>5735</v>
      </c>
      <c r="R5739" t="str">
        <f>IF($C$3="Live Paste",IF($P5739="","",$P5739&amp;""),IF($AD$3="","",INDEX('Extraction History'!$A$3:$DT$9102,$Q5739,$AD$3)&amp;""))</f>
        <v/>
      </c>
    </row>
    <row r="5740" spans="16:18" x14ac:dyDescent="0.3">
      <c r="P5740" s="22"/>
      <c r="Q5740">
        <v>5736</v>
      </c>
      <c r="R5740" t="str">
        <f>IF($C$3="Live Paste",IF($P5740="","",$P5740&amp;""),IF($AD$3="","",INDEX('Extraction History'!$A$3:$DT$9102,$Q5740,$AD$3)&amp;""))</f>
        <v/>
      </c>
    </row>
    <row r="5741" spans="16:18" x14ac:dyDescent="0.3">
      <c r="P5741" s="22"/>
      <c r="Q5741">
        <v>5737</v>
      </c>
      <c r="R5741" t="str">
        <f>IF($C$3="Live Paste",IF($P5741="","",$P5741&amp;""),IF($AD$3="","",INDEX('Extraction History'!$A$3:$DT$9102,$Q5741,$AD$3)&amp;""))</f>
        <v/>
      </c>
    </row>
    <row r="5742" spans="16:18" x14ac:dyDescent="0.3">
      <c r="P5742" s="22"/>
      <c r="Q5742">
        <v>5738</v>
      </c>
      <c r="R5742" t="str">
        <f>IF($C$3="Live Paste",IF($P5742="","",$P5742&amp;""),IF($AD$3="","",INDEX('Extraction History'!$A$3:$DT$9102,$Q5742,$AD$3)&amp;""))</f>
        <v/>
      </c>
    </row>
    <row r="5743" spans="16:18" x14ac:dyDescent="0.3">
      <c r="P5743" s="22"/>
      <c r="Q5743">
        <v>5739</v>
      </c>
      <c r="R5743" t="str">
        <f>IF($C$3="Live Paste",IF($P5743="","",$P5743&amp;""),IF($AD$3="","",INDEX('Extraction History'!$A$3:$DT$9102,$Q5743,$AD$3)&amp;""))</f>
        <v/>
      </c>
    </row>
    <row r="5744" spans="16:18" x14ac:dyDescent="0.3">
      <c r="P5744" s="22"/>
      <c r="Q5744">
        <v>5740</v>
      </c>
      <c r="R5744" t="str">
        <f>IF($C$3="Live Paste",IF($P5744="","",$P5744&amp;""),IF($AD$3="","",INDEX('Extraction History'!$A$3:$DT$9102,$Q5744,$AD$3)&amp;""))</f>
        <v/>
      </c>
    </row>
    <row r="5745" spans="16:18" x14ac:dyDescent="0.3">
      <c r="P5745" s="22"/>
      <c r="Q5745">
        <v>5741</v>
      </c>
      <c r="R5745" t="str">
        <f>IF($C$3="Live Paste",IF($P5745="","",$P5745&amp;""),IF($AD$3="","",INDEX('Extraction History'!$A$3:$DT$9102,$Q5745,$AD$3)&amp;""))</f>
        <v/>
      </c>
    </row>
    <row r="5746" spans="16:18" x14ac:dyDescent="0.3">
      <c r="P5746" s="22"/>
      <c r="Q5746">
        <v>5742</v>
      </c>
      <c r="R5746" t="str">
        <f>IF($C$3="Live Paste",IF($P5746="","",$P5746&amp;""),IF($AD$3="","",INDEX('Extraction History'!$A$3:$DT$9102,$Q5746,$AD$3)&amp;""))</f>
        <v/>
      </c>
    </row>
    <row r="5747" spans="16:18" x14ac:dyDescent="0.3">
      <c r="P5747" s="22"/>
      <c r="Q5747">
        <v>5743</v>
      </c>
      <c r="R5747" t="str">
        <f>IF($C$3="Live Paste",IF($P5747="","",$P5747&amp;""),IF($AD$3="","",INDEX('Extraction History'!$A$3:$DT$9102,$Q5747,$AD$3)&amp;""))</f>
        <v/>
      </c>
    </row>
    <row r="5748" spans="16:18" x14ac:dyDescent="0.3">
      <c r="P5748" s="22"/>
      <c r="Q5748">
        <v>5744</v>
      </c>
      <c r="R5748" t="str">
        <f>IF($C$3="Live Paste",IF($P5748="","",$P5748&amp;""),IF($AD$3="","",INDEX('Extraction History'!$A$3:$DT$9102,$Q5748,$AD$3)&amp;""))</f>
        <v/>
      </c>
    </row>
    <row r="5749" spans="16:18" x14ac:dyDescent="0.3">
      <c r="P5749" s="22"/>
      <c r="Q5749">
        <v>5745</v>
      </c>
      <c r="R5749" t="str">
        <f>IF($C$3="Live Paste",IF($P5749="","",$P5749&amp;""),IF($AD$3="","",INDEX('Extraction History'!$A$3:$DT$9102,$Q5749,$AD$3)&amp;""))</f>
        <v/>
      </c>
    </row>
    <row r="5750" spans="16:18" x14ac:dyDescent="0.3">
      <c r="P5750" s="22"/>
      <c r="Q5750">
        <v>5746</v>
      </c>
      <c r="R5750" t="str">
        <f>IF($C$3="Live Paste",IF($P5750="","",$P5750&amp;""),IF($AD$3="","",INDEX('Extraction History'!$A$3:$DT$9102,$Q5750,$AD$3)&amp;""))</f>
        <v/>
      </c>
    </row>
    <row r="5751" spans="16:18" x14ac:dyDescent="0.3">
      <c r="P5751" s="22"/>
      <c r="Q5751">
        <v>5747</v>
      </c>
      <c r="R5751" t="str">
        <f>IF($C$3="Live Paste",IF($P5751="","",$P5751&amp;""),IF($AD$3="","",INDEX('Extraction History'!$A$3:$DT$9102,$Q5751,$AD$3)&amp;""))</f>
        <v/>
      </c>
    </row>
    <row r="5752" spans="16:18" x14ac:dyDescent="0.3">
      <c r="P5752" s="22"/>
      <c r="Q5752">
        <v>5748</v>
      </c>
      <c r="R5752" t="str">
        <f>IF($C$3="Live Paste",IF($P5752="","",$P5752&amp;""),IF($AD$3="","",INDEX('Extraction History'!$A$3:$DT$9102,$Q5752,$AD$3)&amp;""))</f>
        <v/>
      </c>
    </row>
    <row r="5753" spans="16:18" x14ac:dyDescent="0.3">
      <c r="P5753" s="22"/>
      <c r="Q5753">
        <v>5749</v>
      </c>
      <c r="R5753" t="str">
        <f>IF($C$3="Live Paste",IF($P5753="","",$P5753&amp;""),IF($AD$3="","",INDEX('Extraction History'!$A$3:$DT$9102,$Q5753,$AD$3)&amp;""))</f>
        <v/>
      </c>
    </row>
    <row r="5754" spans="16:18" x14ac:dyDescent="0.3">
      <c r="P5754" s="22"/>
      <c r="Q5754">
        <v>5750</v>
      </c>
      <c r="R5754" t="str">
        <f>IF($C$3="Live Paste",IF($P5754="","",$P5754&amp;""),IF($AD$3="","",INDEX('Extraction History'!$A$3:$DT$9102,$Q5754,$AD$3)&amp;""))</f>
        <v/>
      </c>
    </row>
    <row r="5755" spans="16:18" x14ac:dyDescent="0.3">
      <c r="P5755" s="22"/>
      <c r="Q5755">
        <v>5751</v>
      </c>
      <c r="R5755" t="str">
        <f>IF($C$3="Live Paste",IF($P5755="","",$P5755&amp;""),IF($AD$3="","",INDEX('Extraction History'!$A$3:$DT$9102,$Q5755,$AD$3)&amp;""))</f>
        <v/>
      </c>
    </row>
    <row r="5756" spans="16:18" x14ac:dyDescent="0.3">
      <c r="P5756" s="22"/>
      <c r="Q5756">
        <v>5752</v>
      </c>
      <c r="R5756" t="str">
        <f>IF($C$3="Live Paste",IF($P5756="","",$P5756&amp;""),IF($AD$3="","",INDEX('Extraction History'!$A$3:$DT$9102,$Q5756,$AD$3)&amp;""))</f>
        <v/>
      </c>
    </row>
    <row r="5757" spans="16:18" x14ac:dyDescent="0.3">
      <c r="P5757" s="22"/>
      <c r="Q5757">
        <v>5753</v>
      </c>
      <c r="R5757" t="str">
        <f>IF($C$3="Live Paste",IF($P5757="","",$P5757&amp;""),IF($AD$3="","",INDEX('Extraction History'!$A$3:$DT$9102,$Q5757,$AD$3)&amp;""))</f>
        <v/>
      </c>
    </row>
    <row r="5758" spans="16:18" x14ac:dyDescent="0.3">
      <c r="P5758" s="22"/>
      <c r="Q5758">
        <v>5754</v>
      </c>
      <c r="R5758" t="str">
        <f>IF($C$3="Live Paste",IF($P5758="","",$P5758&amp;""),IF($AD$3="","",INDEX('Extraction History'!$A$3:$DT$9102,$Q5758,$AD$3)&amp;""))</f>
        <v/>
      </c>
    </row>
    <row r="5759" spans="16:18" x14ac:dyDescent="0.3">
      <c r="P5759" s="22"/>
      <c r="Q5759">
        <v>5755</v>
      </c>
      <c r="R5759" t="str">
        <f>IF($C$3="Live Paste",IF($P5759="","",$P5759&amp;""),IF($AD$3="","",INDEX('Extraction History'!$A$3:$DT$9102,$Q5759,$AD$3)&amp;""))</f>
        <v/>
      </c>
    </row>
    <row r="5760" spans="16:18" x14ac:dyDescent="0.3">
      <c r="P5760" s="22"/>
      <c r="Q5760">
        <v>5756</v>
      </c>
      <c r="R5760" t="str">
        <f>IF($C$3="Live Paste",IF($P5760="","",$P5760&amp;""),IF($AD$3="","",INDEX('Extraction History'!$A$3:$DT$9102,$Q5760,$AD$3)&amp;""))</f>
        <v/>
      </c>
    </row>
    <row r="5761" spans="16:18" x14ac:dyDescent="0.3">
      <c r="P5761" s="22"/>
      <c r="Q5761">
        <v>5757</v>
      </c>
      <c r="R5761" t="str">
        <f>IF($C$3="Live Paste",IF($P5761="","",$P5761&amp;""),IF($AD$3="","",INDEX('Extraction History'!$A$3:$DT$9102,$Q5761,$AD$3)&amp;""))</f>
        <v/>
      </c>
    </row>
    <row r="5762" spans="16:18" x14ac:dyDescent="0.3">
      <c r="P5762" s="22"/>
      <c r="Q5762">
        <v>5758</v>
      </c>
      <c r="R5762" t="str">
        <f>IF($C$3="Live Paste",IF($P5762="","",$P5762&amp;""),IF($AD$3="","",INDEX('Extraction History'!$A$3:$DT$9102,$Q5762,$AD$3)&amp;""))</f>
        <v/>
      </c>
    </row>
    <row r="5763" spans="16:18" x14ac:dyDescent="0.3">
      <c r="P5763" s="22"/>
      <c r="Q5763">
        <v>5759</v>
      </c>
      <c r="R5763" t="str">
        <f>IF($C$3="Live Paste",IF($P5763="","",$P5763&amp;""),IF($AD$3="","",INDEX('Extraction History'!$A$3:$DT$9102,$Q5763,$AD$3)&amp;""))</f>
        <v/>
      </c>
    </row>
    <row r="5764" spans="16:18" x14ac:dyDescent="0.3">
      <c r="P5764" s="22"/>
      <c r="Q5764">
        <v>5760</v>
      </c>
      <c r="R5764" t="str">
        <f>IF($C$3="Live Paste",IF($P5764="","",$P5764&amp;""),IF($AD$3="","",INDEX('Extraction History'!$A$3:$DT$9102,$Q5764,$AD$3)&amp;""))</f>
        <v/>
      </c>
    </row>
    <row r="5765" spans="16:18" x14ac:dyDescent="0.3">
      <c r="P5765" s="22"/>
      <c r="Q5765">
        <v>5761</v>
      </c>
      <c r="R5765" t="str">
        <f>IF($C$3="Live Paste",IF($P5765="","",$P5765&amp;""),IF($AD$3="","",INDEX('Extraction History'!$A$3:$DT$9102,$Q5765,$AD$3)&amp;""))</f>
        <v/>
      </c>
    </row>
    <row r="5766" spans="16:18" x14ac:dyDescent="0.3">
      <c r="P5766" s="22"/>
      <c r="Q5766">
        <v>5762</v>
      </c>
      <c r="R5766" t="str">
        <f>IF($C$3="Live Paste",IF($P5766="","",$P5766&amp;""),IF($AD$3="","",INDEX('Extraction History'!$A$3:$DT$9102,$Q5766,$AD$3)&amp;""))</f>
        <v/>
      </c>
    </row>
    <row r="5767" spans="16:18" x14ac:dyDescent="0.3">
      <c r="P5767" s="22"/>
      <c r="Q5767">
        <v>5763</v>
      </c>
      <c r="R5767" t="str">
        <f>IF($C$3="Live Paste",IF($P5767="","",$P5767&amp;""),IF($AD$3="","",INDEX('Extraction History'!$A$3:$DT$9102,$Q5767,$AD$3)&amp;""))</f>
        <v/>
      </c>
    </row>
    <row r="5768" spans="16:18" x14ac:dyDescent="0.3">
      <c r="P5768" s="22"/>
      <c r="Q5768">
        <v>5764</v>
      </c>
      <c r="R5768" t="str">
        <f>IF($C$3="Live Paste",IF($P5768="","",$P5768&amp;""),IF($AD$3="","",INDEX('Extraction History'!$A$3:$DT$9102,$Q5768,$AD$3)&amp;""))</f>
        <v/>
      </c>
    </row>
    <row r="5769" spans="16:18" x14ac:dyDescent="0.3">
      <c r="P5769" s="22"/>
      <c r="Q5769">
        <v>5765</v>
      </c>
      <c r="R5769" t="str">
        <f>IF($C$3="Live Paste",IF($P5769="","",$P5769&amp;""),IF($AD$3="","",INDEX('Extraction History'!$A$3:$DT$9102,$Q5769,$AD$3)&amp;""))</f>
        <v/>
      </c>
    </row>
    <row r="5770" spans="16:18" x14ac:dyDescent="0.3">
      <c r="P5770" s="22"/>
      <c r="Q5770">
        <v>5766</v>
      </c>
      <c r="R5770" t="str">
        <f>IF($C$3="Live Paste",IF($P5770="","",$P5770&amp;""),IF($AD$3="","",INDEX('Extraction History'!$A$3:$DT$9102,$Q5770,$AD$3)&amp;""))</f>
        <v/>
      </c>
    </row>
    <row r="5771" spans="16:18" x14ac:dyDescent="0.3">
      <c r="P5771" s="22"/>
      <c r="Q5771">
        <v>5767</v>
      </c>
      <c r="R5771" t="str">
        <f>IF($C$3="Live Paste",IF($P5771="","",$P5771&amp;""),IF($AD$3="","",INDEX('Extraction History'!$A$3:$DT$9102,$Q5771,$AD$3)&amp;""))</f>
        <v/>
      </c>
    </row>
    <row r="5772" spans="16:18" x14ac:dyDescent="0.3">
      <c r="P5772" s="22"/>
      <c r="Q5772">
        <v>5768</v>
      </c>
      <c r="R5772" t="str">
        <f>IF($C$3="Live Paste",IF($P5772="","",$P5772&amp;""),IF($AD$3="","",INDEX('Extraction History'!$A$3:$DT$9102,$Q5772,$AD$3)&amp;""))</f>
        <v/>
      </c>
    </row>
    <row r="5773" spans="16:18" x14ac:dyDescent="0.3">
      <c r="P5773" s="22"/>
      <c r="Q5773">
        <v>5769</v>
      </c>
      <c r="R5773" t="str">
        <f>IF($C$3="Live Paste",IF($P5773="","",$P5773&amp;""),IF($AD$3="","",INDEX('Extraction History'!$A$3:$DT$9102,$Q5773,$AD$3)&amp;""))</f>
        <v/>
      </c>
    </row>
    <row r="5774" spans="16:18" x14ac:dyDescent="0.3">
      <c r="P5774" s="22"/>
      <c r="Q5774">
        <v>5770</v>
      </c>
      <c r="R5774" t="str">
        <f>IF($C$3="Live Paste",IF($P5774="","",$P5774&amp;""),IF($AD$3="","",INDEX('Extraction History'!$A$3:$DT$9102,$Q5774,$AD$3)&amp;""))</f>
        <v/>
      </c>
    </row>
    <row r="5775" spans="16:18" x14ac:dyDescent="0.3">
      <c r="P5775" s="22"/>
      <c r="Q5775">
        <v>5771</v>
      </c>
      <c r="R5775" t="str">
        <f>IF($C$3="Live Paste",IF($P5775="","",$P5775&amp;""),IF($AD$3="","",INDEX('Extraction History'!$A$3:$DT$9102,$Q5775,$AD$3)&amp;""))</f>
        <v/>
      </c>
    </row>
    <row r="5776" spans="16:18" x14ac:dyDescent="0.3">
      <c r="P5776" s="22"/>
      <c r="Q5776">
        <v>5772</v>
      </c>
      <c r="R5776" t="str">
        <f>IF($C$3="Live Paste",IF($P5776="","",$P5776&amp;""),IF($AD$3="","",INDEX('Extraction History'!$A$3:$DT$9102,$Q5776,$AD$3)&amp;""))</f>
        <v/>
      </c>
    </row>
    <row r="5777" spans="16:18" x14ac:dyDescent="0.3">
      <c r="P5777" s="22"/>
      <c r="Q5777">
        <v>5773</v>
      </c>
      <c r="R5777" t="str">
        <f>IF($C$3="Live Paste",IF($P5777="","",$P5777&amp;""),IF($AD$3="","",INDEX('Extraction History'!$A$3:$DT$9102,$Q5777,$AD$3)&amp;""))</f>
        <v/>
      </c>
    </row>
    <row r="5778" spans="16:18" x14ac:dyDescent="0.3">
      <c r="P5778" s="22"/>
      <c r="Q5778">
        <v>5774</v>
      </c>
      <c r="R5778" t="str">
        <f>IF($C$3="Live Paste",IF($P5778="","",$P5778&amp;""),IF($AD$3="","",INDEX('Extraction History'!$A$3:$DT$9102,$Q5778,$AD$3)&amp;""))</f>
        <v/>
      </c>
    </row>
    <row r="5779" spans="16:18" x14ac:dyDescent="0.3">
      <c r="P5779" s="22"/>
      <c r="Q5779">
        <v>5775</v>
      </c>
      <c r="R5779" t="str">
        <f>IF($C$3="Live Paste",IF($P5779="","",$P5779&amp;""),IF($AD$3="","",INDEX('Extraction History'!$A$3:$DT$9102,$Q5779,$AD$3)&amp;""))</f>
        <v/>
      </c>
    </row>
    <row r="5780" spans="16:18" x14ac:dyDescent="0.3">
      <c r="P5780" s="22"/>
      <c r="Q5780">
        <v>5776</v>
      </c>
      <c r="R5780" t="str">
        <f>IF($C$3="Live Paste",IF($P5780="","",$P5780&amp;""),IF($AD$3="","",INDEX('Extraction History'!$A$3:$DT$9102,$Q5780,$AD$3)&amp;""))</f>
        <v/>
      </c>
    </row>
    <row r="5781" spans="16:18" x14ac:dyDescent="0.3">
      <c r="P5781" s="22"/>
      <c r="Q5781">
        <v>5777</v>
      </c>
      <c r="R5781" t="str">
        <f>IF($C$3="Live Paste",IF($P5781="","",$P5781&amp;""),IF($AD$3="","",INDEX('Extraction History'!$A$3:$DT$9102,$Q5781,$AD$3)&amp;""))</f>
        <v/>
      </c>
    </row>
    <row r="5782" spans="16:18" x14ac:dyDescent="0.3">
      <c r="P5782" s="22"/>
      <c r="Q5782">
        <v>5778</v>
      </c>
      <c r="R5782" t="str">
        <f>IF($C$3="Live Paste",IF($P5782="","",$P5782&amp;""),IF($AD$3="","",INDEX('Extraction History'!$A$3:$DT$9102,$Q5782,$AD$3)&amp;""))</f>
        <v/>
      </c>
    </row>
    <row r="5783" spans="16:18" x14ac:dyDescent="0.3">
      <c r="P5783" s="22"/>
      <c r="Q5783">
        <v>5779</v>
      </c>
      <c r="R5783" t="str">
        <f>IF($C$3="Live Paste",IF($P5783="","",$P5783&amp;""),IF($AD$3="","",INDEX('Extraction History'!$A$3:$DT$9102,$Q5783,$AD$3)&amp;""))</f>
        <v/>
      </c>
    </row>
    <row r="5784" spans="16:18" x14ac:dyDescent="0.3">
      <c r="P5784" s="22"/>
      <c r="Q5784">
        <v>5780</v>
      </c>
      <c r="R5784" t="str">
        <f>IF($C$3="Live Paste",IF($P5784="","",$P5784&amp;""),IF($AD$3="","",INDEX('Extraction History'!$A$3:$DT$9102,$Q5784,$AD$3)&amp;""))</f>
        <v/>
      </c>
    </row>
    <row r="5785" spans="16:18" x14ac:dyDescent="0.3">
      <c r="P5785" s="22"/>
      <c r="Q5785">
        <v>5781</v>
      </c>
      <c r="R5785" t="str">
        <f>IF($C$3="Live Paste",IF($P5785="","",$P5785&amp;""),IF($AD$3="","",INDEX('Extraction History'!$A$3:$DT$9102,$Q5785,$AD$3)&amp;""))</f>
        <v/>
      </c>
    </row>
    <row r="5786" spans="16:18" x14ac:dyDescent="0.3">
      <c r="P5786" s="22"/>
      <c r="Q5786">
        <v>5782</v>
      </c>
      <c r="R5786" t="str">
        <f>IF($C$3="Live Paste",IF($P5786="","",$P5786&amp;""),IF($AD$3="","",INDEX('Extraction History'!$A$3:$DT$9102,$Q5786,$AD$3)&amp;""))</f>
        <v/>
      </c>
    </row>
    <row r="5787" spans="16:18" x14ac:dyDescent="0.3">
      <c r="P5787" s="22"/>
      <c r="Q5787">
        <v>5783</v>
      </c>
      <c r="R5787" t="str">
        <f>IF($C$3="Live Paste",IF($P5787="","",$P5787&amp;""),IF($AD$3="","",INDEX('Extraction History'!$A$3:$DT$9102,$Q5787,$AD$3)&amp;""))</f>
        <v/>
      </c>
    </row>
    <row r="5788" spans="16:18" x14ac:dyDescent="0.3">
      <c r="P5788" s="22"/>
      <c r="Q5788">
        <v>5784</v>
      </c>
      <c r="R5788" t="str">
        <f>IF($C$3="Live Paste",IF($P5788="","",$P5788&amp;""),IF($AD$3="","",INDEX('Extraction History'!$A$3:$DT$9102,$Q5788,$AD$3)&amp;""))</f>
        <v/>
      </c>
    </row>
    <row r="5789" spans="16:18" x14ac:dyDescent="0.3">
      <c r="P5789" s="22"/>
      <c r="Q5789">
        <v>5785</v>
      </c>
      <c r="R5789" t="str">
        <f>IF($C$3="Live Paste",IF($P5789="","",$P5789&amp;""),IF($AD$3="","",INDEX('Extraction History'!$A$3:$DT$9102,$Q5789,$AD$3)&amp;""))</f>
        <v/>
      </c>
    </row>
    <row r="5790" spans="16:18" x14ac:dyDescent="0.3">
      <c r="P5790" s="22"/>
      <c r="Q5790">
        <v>5786</v>
      </c>
      <c r="R5790" t="str">
        <f>IF($C$3="Live Paste",IF($P5790="","",$P5790&amp;""),IF($AD$3="","",INDEX('Extraction History'!$A$3:$DT$9102,$Q5790,$AD$3)&amp;""))</f>
        <v/>
      </c>
    </row>
    <row r="5791" spans="16:18" x14ac:dyDescent="0.3">
      <c r="P5791" s="22"/>
      <c r="Q5791">
        <v>5787</v>
      </c>
      <c r="R5791" t="str">
        <f>IF($C$3="Live Paste",IF($P5791="","",$P5791&amp;""),IF($AD$3="","",INDEX('Extraction History'!$A$3:$DT$9102,$Q5791,$AD$3)&amp;""))</f>
        <v/>
      </c>
    </row>
    <row r="5792" spans="16:18" x14ac:dyDescent="0.3">
      <c r="P5792" s="22"/>
      <c r="Q5792">
        <v>5788</v>
      </c>
      <c r="R5792" t="str">
        <f>IF($C$3="Live Paste",IF($P5792="","",$P5792&amp;""),IF($AD$3="","",INDEX('Extraction History'!$A$3:$DT$9102,$Q5792,$AD$3)&amp;""))</f>
        <v/>
      </c>
    </row>
    <row r="5793" spans="16:18" x14ac:dyDescent="0.3">
      <c r="P5793" s="22"/>
      <c r="Q5793">
        <v>5789</v>
      </c>
      <c r="R5793" t="str">
        <f>IF($C$3="Live Paste",IF($P5793="","",$P5793&amp;""),IF($AD$3="","",INDEX('Extraction History'!$A$3:$DT$9102,$Q5793,$AD$3)&amp;""))</f>
        <v/>
      </c>
    </row>
    <row r="5794" spans="16:18" x14ac:dyDescent="0.3">
      <c r="P5794" s="22"/>
      <c r="Q5794">
        <v>5790</v>
      </c>
      <c r="R5794" t="str">
        <f>IF($C$3="Live Paste",IF($P5794="","",$P5794&amp;""),IF($AD$3="","",INDEX('Extraction History'!$A$3:$DT$9102,$Q5794,$AD$3)&amp;""))</f>
        <v/>
      </c>
    </row>
    <row r="5795" spans="16:18" x14ac:dyDescent="0.3">
      <c r="P5795" s="22"/>
      <c r="Q5795">
        <v>5791</v>
      </c>
      <c r="R5795" t="str">
        <f>IF($C$3="Live Paste",IF($P5795="","",$P5795&amp;""),IF($AD$3="","",INDEX('Extraction History'!$A$3:$DT$9102,$Q5795,$AD$3)&amp;""))</f>
        <v/>
      </c>
    </row>
    <row r="5796" spans="16:18" x14ac:dyDescent="0.3">
      <c r="P5796" s="22"/>
      <c r="Q5796">
        <v>5792</v>
      </c>
      <c r="R5796" t="str">
        <f>IF($C$3="Live Paste",IF($P5796="","",$P5796&amp;""),IF($AD$3="","",INDEX('Extraction History'!$A$3:$DT$9102,$Q5796,$AD$3)&amp;""))</f>
        <v/>
      </c>
    </row>
    <row r="5797" spans="16:18" x14ac:dyDescent="0.3">
      <c r="P5797" s="22"/>
      <c r="Q5797">
        <v>5793</v>
      </c>
      <c r="R5797" t="str">
        <f>IF($C$3="Live Paste",IF($P5797="","",$P5797&amp;""),IF($AD$3="","",INDEX('Extraction History'!$A$3:$DT$9102,$Q5797,$AD$3)&amp;""))</f>
        <v/>
      </c>
    </row>
    <row r="5798" spans="16:18" x14ac:dyDescent="0.3">
      <c r="P5798" s="22"/>
      <c r="Q5798">
        <v>5794</v>
      </c>
      <c r="R5798" t="str">
        <f>IF($C$3="Live Paste",IF($P5798="","",$P5798&amp;""),IF($AD$3="","",INDEX('Extraction History'!$A$3:$DT$9102,$Q5798,$AD$3)&amp;""))</f>
        <v/>
      </c>
    </row>
    <row r="5799" spans="16:18" x14ac:dyDescent="0.3">
      <c r="P5799" s="22"/>
      <c r="Q5799">
        <v>5795</v>
      </c>
      <c r="R5799" t="str">
        <f>IF($C$3="Live Paste",IF($P5799="","",$P5799&amp;""),IF($AD$3="","",INDEX('Extraction History'!$A$3:$DT$9102,$Q5799,$AD$3)&amp;""))</f>
        <v/>
      </c>
    </row>
    <row r="5800" spans="16:18" x14ac:dyDescent="0.3">
      <c r="P5800" s="22"/>
      <c r="Q5800">
        <v>5796</v>
      </c>
      <c r="R5800" t="str">
        <f>IF($C$3="Live Paste",IF($P5800="","",$P5800&amp;""),IF($AD$3="","",INDEX('Extraction History'!$A$3:$DT$9102,$Q5800,$AD$3)&amp;""))</f>
        <v/>
      </c>
    </row>
    <row r="5801" spans="16:18" x14ac:dyDescent="0.3">
      <c r="P5801" s="22"/>
      <c r="Q5801">
        <v>5797</v>
      </c>
      <c r="R5801" t="str">
        <f>IF($C$3="Live Paste",IF($P5801="","",$P5801&amp;""),IF($AD$3="","",INDEX('Extraction History'!$A$3:$DT$9102,$Q5801,$AD$3)&amp;""))</f>
        <v/>
      </c>
    </row>
    <row r="5802" spans="16:18" x14ac:dyDescent="0.3">
      <c r="P5802" s="22"/>
      <c r="Q5802">
        <v>5798</v>
      </c>
      <c r="R5802" t="str">
        <f>IF($C$3="Live Paste",IF($P5802="","",$P5802&amp;""),IF($AD$3="","",INDEX('Extraction History'!$A$3:$DT$9102,$Q5802,$AD$3)&amp;""))</f>
        <v/>
      </c>
    </row>
    <row r="5803" spans="16:18" x14ac:dyDescent="0.3">
      <c r="P5803" s="22"/>
      <c r="Q5803">
        <v>5799</v>
      </c>
      <c r="R5803" t="str">
        <f>IF($C$3="Live Paste",IF($P5803="","",$P5803&amp;""),IF($AD$3="","",INDEX('Extraction History'!$A$3:$DT$9102,$Q5803,$AD$3)&amp;""))</f>
        <v/>
      </c>
    </row>
    <row r="5804" spans="16:18" x14ac:dyDescent="0.3">
      <c r="P5804" s="22"/>
      <c r="Q5804">
        <v>5800</v>
      </c>
      <c r="R5804" t="str">
        <f>IF($C$3="Live Paste",IF($P5804="","",$P5804&amp;""),IF($AD$3="","",INDEX('Extraction History'!$A$3:$DT$9102,$Q5804,$AD$3)&amp;""))</f>
        <v/>
      </c>
    </row>
    <row r="5805" spans="16:18" x14ac:dyDescent="0.3">
      <c r="P5805" s="22"/>
      <c r="Q5805">
        <v>5801</v>
      </c>
      <c r="R5805" t="str">
        <f>IF($C$3="Live Paste",IF($P5805="","",$P5805&amp;""),IF($AD$3="","",INDEX('Extraction History'!$A$3:$DT$9102,$Q5805,$AD$3)&amp;""))</f>
        <v/>
      </c>
    </row>
    <row r="5806" spans="16:18" x14ac:dyDescent="0.3">
      <c r="P5806" s="22"/>
      <c r="Q5806">
        <v>5802</v>
      </c>
      <c r="R5806" t="str">
        <f>IF($C$3="Live Paste",IF($P5806="","",$P5806&amp;""),IF($AD$3="","",INDEX('Extraction History'!$A$3:$DT$9102,$Q5806,$AD$3)&amp;""))</f>
        <v/>
      </c>
    </row>
    <row r="5807" spans="16:18" x14ac:dyDescent="0.3">
      <c r="P5807" s="22"/>
      <c r="Q5807">
        <v>5803</v>
      </c>
      <c r="R5807" t="str">
        <f>IF($C$3="Live Paste",IF($P5807="","",$P5807&amp;""),IF($AD$3="","",INDEX('Extraction History'!$A$3:$DT$9102,$Q5807,$AD$3)&amp;""))</f>
        <v/>
      </c>
    </row>
    <row r="5808" spans="16:18" x14ac:dyDescent="0.3">
      <c r="P5808" s="22"/>
      <c r="Q5808">
        <v>5804</v>
      </c>
      <c r="R5808" t="str">
        <f>IF($C$3="Live Paste",IF($P5808="","",$P5808&amp;""),IF($AD$3="","",INDEX('Extraction History'!$A$3:$DT$9102,$Q5808,$AD$3)&amp;""))</f>
        <v/>
      </c>
    </row>
    <row r="5809" spans="16:18" x14ac:dyDescent="0.3">
      <c r="P5809" s="22"/>
      <c r="Q5809">
        <v>5805</v>
      </c>
      <c r="R5809" t="str">
        <f>IF($C$3="Live Paste",IF($P5809="","",$P5809&amp;""),IF($AD$3="","",INDEX('Extraction History'!$A$3:$DT$9102,$Q5809,$AD$3)&amp;""))</f>
        <v/>
      </c>
    </row>
    <row r="5810" spans="16:18" x14ac:dyDescent="0.3">
      <c r="P5810" s="22"/>
      <c r="Q5810">
        <v>5806</v>
      </c>
      <c r="R5810" t="str">
        <f>IF($C$3="Live Paste",IF($P5810="","",$P5810&amp;""),IF($AD$3="","",INDEX('Extraction History'!$A$3:$DT$9102,$Q5810,$AD$3)&amp;""))</f>
        <v/>
      </c>
    </row>
    <row r="5811" spans="16:18" x14ac:dyDescent="0.3">
      <c r="P5811" s="22"/>
      <c r="Q5811">
        <v>5807</v>
      </c>
      <c r="R5811" t="str">
        <f>IF($C$3="Live Paste",IF($P5811="","",$P5811&amp;""),IF($AD$3="","",INDEX('Extraction History'!$A$3:$DT$9102,$Q5811,$AD$3)&amp;""))</f>
        <v/>
      </c>
    </row>
    <row r="5812" spans="16:18" x14ac:dyDescent="0.3">
      <c r="P5812" s="22"/>
      <c r="Q5812">
        <v>5808</v>
      </c>
      <c r="R5812" t="str">
        <f>IF($C$3="Live Paste",IF($P5812="","",$P5812&amp;""),IF($AD$3="","",INDEX('Extraction History'!$A$3:$DT$9102,$Q5812,$AD$3)&amp;""))</f>
        <v/>
      </c>
    </row>
    <row r="5813" spans="16:18" x14ac:dyDescent="0.3">
      <c r="P5813" s="22"/>
      <c r="Q5813">
        <v>5809</v>
      </c>
      <c r="R5813" t="str">
        <f>IF($C$3="Live Paste",IF($P5813="","",$P5813&amp;""),IF($AD$3="","",INDEX('Extraction History'!$A$3:$DT$9102,$Q5813,$AD$3)&amp;""))</f>
        <v/>
      </c>
    </row>
    <row r="5814" spans="16:18" x14ac:dyDescent="0.3">
      <c r="P5814" s="22"/>
      <c r="Q5814">
        <v>5810</v>
      </c>
      <c r="R5814" t="str">
        <f>IF($C$3="Live Paste",IF($P5814="","",$P5814&amp;""),IF($AD$3="","",INDEX('Extraction History'!$A$3:$DT$9102,$Q5814,$AD$3)&amp;""))</f>
        <v/>
      </c>
    </row>
    <row r="5815" spans="16:18" x14ac:dyDescent="0.3">
      <c r="P5815" s="22"/>
      <c r="Q5815">
        <v>5811</v>
      </c>
      <c r="R5815" t="str">
        <f>IF($C$3="Live Paste",IF($P5815="","",$P5815&amp;""),IF($AD$3="","",INDEX('Extraction History'!$A$3:$DT$9102,$Q5815,$AD$3)&amp;""))</f>
        <v/>
      </c>
    </row>
    <row r="5816" spans="16:18" x14ac:dyDescent="0.3">
      <c r="P5816" s="22"/>
      <c r="Q5816">
        <v>5812</v>
      </c>
      <c r="R5816" t="str">
        <f>IF($C$3="Live Paste",IF($P5816="","",$P5816&amp;""),IF($AD$3="","",INDEX('Extraction History'!$A$3:$DT$9102,$Q5816,$AD$3)&amp;""))</f>
        <v/>
      </c>
    </row>
    <row r="5817" spans="16:18" x14ac:dyDescent="0.3">
      <c r="P5817" s="22"/>
      <c r="Q5817">
        <v>5813</v>
      </c>
      <c r="R5817" t="str">
        <f>IF($C$3="Live Paste",IF($P5817="","",$P5817&amp;""),IF($AD$3="","",INDEX('Extraction History'!$A$3:$DT$9102,$Q5817,$AD$3)&amp;""))</f>
        <v/>
      </c>
    </row>
    <row r="5818" spans="16:18" x14ac:dyDescent="0.3">
      <c r="P5818" s="22"/>
      <c r="Q5818">
        <v>5814</v>
      </c>
      <c r="R5818" t="str">
        <f>IF($C$3="Live Paste",IF($P5818="","",$P5818&amp;""),IF($AD$3="","",INDEX('Extraction History'!$A$3:$DT$9102,$Q5818,$AD$3)&amp;""))</f>
        <v/>
      </c>
    </row>
    <row r="5819" spans="16:18" x14ac:dyDescent="0.3">
      <c r="P5819" s="22"/>
      <c r="Q5819">
        <v>5815</v>
      </c>
      <c r="R5819" t="str">
        <f>IF($C$3="Live Paste",IF($P5819="","",$P5819&amp;""),IF($AD$3="","",INDEX('Extraction History'!$A$3:$DT$9102,$Q5819,$AD$3)&amp;""))</f>
        <v/>
      </c>
    </row>
    <row r="5820" spans="16:18" x14ac:dyDescent="0.3">
      <c r="P5820" s="22"/>
      <c r="Q5820">
        <v>5816</v>
      </c>
      <c r="R5820" t="str">
        <f>IF($C$3="Live Paste",IF($P5820="","",$P5820&amp;""),IF($AD$3="","",INDEX('Extraction History'!$A$3:$DT$9102,$Q5820,$AD$3)&amp;""))</f>
        <v/>
      </c>
    </row>
    <row r="5821" spans="16:18" x14ac:dyDescent="0.3">
      <c r="P5821" s="22"/>
      <c r="Q5821">
        <v>5817</v>
      </c>
      <c r="R5821" t="str">
        <f>IF($C$3="Live Paste",IF($P5821="","",$P5821&amp;""),IF($AD$3="","",INDEX('Extraction History'!$A$3:$DT$9102,$Q5821,$AD$3)&amp;""))</f>
        <v/>
      </c>
    </row>
    <row r="5822" spans="16:18" x14ac:dyDescent="0.3">
      <c r="P5822" s="22"/>
      <c r="Q5822">
        <v>5818</v>
      </c>
      <c r="R5822" t="str">
        <f>IF($C$3="Live Paste",IF($P5822="","",$P5822&amp;""),IF($AD$3="","",INDEX('Extraction History'!$A$3:$DT$9102,$Q5822,$AD$3)&amp;""))</f>
        <v/>
      </c>
    </row>
    <row r="5823" spans="16:18" x14ac:dyDescent="0.3">
      <c r="P5823" s="22"/>
      <c r="Q5823">
        <v>5819</v>
      </c>
      <c r="R5823" t="str">
        <f>IF($C$3="Live Paste",IF($P5823="","",$P5823&amp;""),IF($AD$3="","",INDEX('Extraction History'!$A$3:$DT$9102,$Q5823,$AD$3)&amp;""))</f>
        <v/>
      </c>
    </row>
    <row r="5824" spans="16:18" x14ac:dyDescent="0.3">
      <c r="P5824" s="22"/>
      <c r="Q5824">
        <v>5820</v>
      </c>
      <c r="R5824" t="str">
        <f>IF($C$3="Live Paste",IF($P5824="","",$P5824&amp;""),IF($AD$3="","",INDEX('Extraction History'!$A$3:$DT$9102,$Q5824,$AD$3)&amp;""))</f>
        <v/>
      </c>
    </row>
    <row r="5825" spans="16:18" x14ac:dyDescent="0.3">
      <c r="P5825" s="22"/>
      <c r="Q5825">
        <v>5821</v>
      </c>
      <c r="R5825" t="str">
        <f>IF($C$3="Live Paste",IF($P5825="","",$P5825&amp;""),IF($AD$3="","",INDEX('Extraction History'!$A$3:$DT$9102,$Q5825,$AD$3)&amp;""))</f>
        <v/>
      </c>
    </row>
    <row r="5826" spans="16:18" x14ac:dyDescent="0.3">
      <c r="P5826" s="22"/>
      <c r="Q5826">
        <v>5822</v>
      </c>
      <c r="R5826" t="str">
        <f>IF($C$3="Live Paste",IF($P5826="","",$P5826&amp;""),IF($AD$3="","",INDEX('Extraction History'!$A$3:$DT$9102,$Q5826,$AD$3)&amp;""))</f>
        <v/>
      </c>
    </row>
    <row r="5827" spans="16:18" x14ac:dyDescent="0.3">
      <c r="P5827" s="22"/>
      <c r="Q5827">
        <v>5823</v>
      </c>
      <c r="R5827" t="str">
        <f>IF($C$3="Live Paste",IF($P5827="","",$P5827&amp;""),IF($AD$3="","",INDEX('Extraction History'!$A$3:$DT$9102,$Q5827,$AD$3)&amp;""))</f>
        <v/>
      </c>
    </row>
    <row r="5828" spans="16:18" x14ac:dyDescent="0.3">
      <c r="P5828" s="22"/>
      <c r="Q5828">
        <v>5824</v>
      </c>
      <c r="R5828" t="str">
        <f>IF($C$3="Live Paste",IF($P5828="","",$P5828&amp;""),IF($AD$3="","",INDEX('Extraction History'!$A$3:$DT$9102,$Q5828,$AD$3)&amp;""))</f>
        <v/>
      </c>
    </row>
    <row r="5829" spans="16:18" x14ac:dyDescent="0.3">
      <c r="P5829" s="22"/>
      <c r="Q5829">
        <v>5825</v>
      </c>
      <c r="R5829" t="str">
        <f>IF($C$3="Live Paste",IF($P5829="","",$P5829&amp;""),IF($AD$3="","",INDEX('Extraction History'!$A$3:$DT$9102,$Q5829,$AD$3)&amp;""))</f>
        <v/>
      </c>
    </row>
    <row r="5830" spans="16:18" x14ac:dyDescent="0.3">
      <c r="P5830" s="22"/>
      <c r="Q5830">
        <v>5826</v>
      </c>
      <c r="R5830" t="str">
        <f>IF($C$3="Live Paste",IF($P5830="","",$P5830&amp;""),IF($AD$3="","",INDEX('Extraction History'!$A$3:$DT$9102,$Q5830,$AD$3)&amp;""))</f>
        <v/>
      </c>
    </row>
    <row r="5831" spans="16:18" x14ac:dyDescent="0.3">
      <c r="P5831" s="22"/>
      <c r="Q5831">
        <v>5827</v>
      </c>
      <c r="R5831" t="str">
        <f>IF($C$3="Live Paste",IF($P5831="","",$P5831&amp;""),IF($AD$3="","",INDEX('Extraction History'!$A$3:$DT$9102,$Q5831,$AD$3)&amp;""))</f>
        <v/>
      </c>
    </row>
    <row r="5832" spans="16:18" x14ac:dyDescent="0.3">
      <c r="P5832" s="22"/>
      <c r="Q5832">
        <v>5828</v>
      </c>
      <c r="R5832" t="str">
        <f>IF($C$3="Live Paste",IF($P5832="","",$P5832&amp;""),IF($AD$3="","",INDEX('Extraction History'!$A$3:$DT$9102,$Q5832,$AD$3)&amp;""))</f>
        <v/>
      </c>
    </row>
    <row r="5833" spans="16:18" x14ac:dyDescent="0.3">
      <c r="P5833" s="22"/>
      <c r="Q5833">
        <v>5829</v>
      </c>
      <c r="R5833" t="str">
        <f>IF($C$3="Live Paste",IF($P5833="","",$P5833&amp;""),IF($AD$3="","",INDEX('Extraction History'!$A$3:$DT$9102,$Q5833,$AD$3)&amp;""))</f>
        <v/>
      </c>
    </row>
    <row r="5834" spans="16:18" x14ac:dyDescent="0.3">
      <c r="P5834" s="22"/>
      <c r="Q5834">
        <v>5830</v>
      </c>
      <c r="R5834" t="str">
        <f>IF($C$3="Live Paste",IF($P5834="","",$P5834&amp;""),IF($AD$3="","",INDEX('Extraction History'!$A$3:$DT$9102,$Q5834,$AD$3)&amp;""))</f>
        <v/>
      </c>
    </row>
    <row r="5835" spans="16:18" x14ac:dyDescent="0.3">
      <c r="P5835" s="22"/>
      <c r="Q5835">
        <v>5831</v>
      </c>
      <c r="R5835" t="str">
        <f>IF($C$3="Live Paste",IF($P5835="","",$P5835&amp;""),IF($AD$3="","",INDEX('Extraction History'!$A$3:$DT$9102,$Q5835,$AD$3)&amp;""))</f>
        <v/>
      </c>
    </row>
    <row r="5836" spans="16:18" x14ac:dyDescent="0.3">
      <c r="P5836" s="22"/>
      <c r="Q5836">
        <v>5832</v>
      </c>
      <c r="R5836" t="str">
        <f>IF($C$3="Live Paste",IF($P5836="","",$P5836&amp;""),IF($AD$3="","",INDEX('Extraction History'!$A$3:$DT$9102,$Q5836,$AD$3)&amp;""))</f>
        <v/>
      </c>
    </row>
    <row r="5837" spans="16:18" x14ac:dyDescent="0.3">
      <c r="P5837" s="22"/>
      <c r="Q5837">
        <v>5833</v>
      </c>
      <c r="R5837" t="str">
        <f>IF($C$3="Live Paste",IF($P5837="","",$P5837&amp;""),IF($AD$3="","",INDEX('Extraction History'!$A$3:$DT$9102,$Q5837,$AD$3)&amp;""))</f>
        <v/>
      </c>
    </row>
    <row r="5838" spans="16:18" x14ac:dyDescent="0.3">
      <c r="P5838" s="22"/>
      <c r="Q5838">
        <v>5834</v>
      </c>
      <c r="R5838" t="str">
        <f>IF($C$3="Live Paste",IF($P5838="","",$P5838&amp;""),IF($AD$3="","",INDEX('Extraction History'!$A$3:$DT$9102,$Q5838,$AD$3)&amp;""))</f>
        <v/>
      </c>
    </row>
    <row r="5839" spans="16:18" x14ac:dyDescent="0.3">
      <c r="P5839" s="22"/>
      <c r="Q5839">
        <v>5835</v>
      </c>
      <c r="R5839" t="str">
        <f>IF($C$3="Live Paste",IF($P5839="","",$P5839&amp;""),IF($AD$3="","",INDEX('Extraction History'!$A$3:$DT$9102,$Q5839,$AD$3)&amp;""))</f>
        <v/>
      </c>
    </row>
    <row r="5840" spans="16:18" x14ac:dyDescent="0.3">
      <c r="P5840" s="22"/>
      <c r="Q5840">
        <v>5836</v>
      </c>
      <c r="R5840" t="str">
        <f>IF($C$3="Live Paste",IF($P5840="","",$P5840&amp;""),IF($AD$3="","",INDEX('Extraction History'!$A$3:$DT$9102,$Q5840,$AD$3)&amp;""))</f>
        <v/>
      </c>
    </row>
    <row r="5841" spans="16:18" x14ac:dyDescent="0.3">
      <c r="P5841" s="22"/>
      <c r="Q5841">
        <v>5837</v>
      </c>
      <c r="R5841" t="str">
        <f>IF($C$3="Live Paste",IF($P5841="","",$P5841&amp;""),IF($AD$3="","",INDEX('Extraction History'!$A$3:$DT$9102,$Q5841,$AD$3)&amp;""))</f>
        <v/>
      </c>
    </row>
    <row r="5842" spans="16:18" x14ac:dyDescent="0.3">
      <c r="P5842" s="22"/>
      <c r="Q5842">
        <v>5838</v>
      </c>
      <c r="R5842" t="str">
        <f>IF($C$3="Live Paste",IF($P5842="","",$P5842&amp;""),IF($AD$3="","",INDEX('Extraction History'!$A$3:$DT$9102,$Q5842,$AD$3)&amp;""))</f>
        <v/>
      </c>
    </row>
    <row r="5843" spans="16:18" x14ac:dyDescent="0.3">
      <c r="P5843" s="22"/>
      <c r="Q5843">
        <v>5839</v>
      </c>
      <c r="R5843" t="str">
        <f>IF($C$3="Live Paste",IF($P5843="","",$P5843&amp;""),IF($AD$3="","",INDEX('Extraction History'!$A$3:$DT$9102,$Q5843,$AD$3)&amp;""))</f>
        <v/>
      </c>
    </row>
    <row r="5844" spans="16:18" x14ac:dyDescent="0.3">
      <c r="P5844" s="22"/>
      <c r="Q5844">
        <v>5840</v>
      </c>
      <c r="R5844" t="str">
        <f>IF($C$3="Live Paste",IF($P5844="","",$P5844&amp;""),IF($AD$3="","",INDEX('Extraction History'!$A$3:$DT$9102,$Q5844,$AD$3)&amp;""))</f>
        <v/>
      </c>
    </row>
    <row r="5845" spans="16:18" x14ac:dyDescent="0.3">
      <c r="P5845" s="22"/>
      <c r="Q5845">
        <v>5841</v>
      </c>
      <c r="R5845" t="str">
        <f>IF($C$3="Live Paste",IF($P5845="","",$P5845&amp;""),IF($AD$3="","",INDEX('Extraction History'!$A$3:$DT$9102,$Q5845,$AD$3)&amp;""))</f>
        <v/>
      </c>
    </row>
    <row r="5846" spans="16:18" x14ac:dyDescent="0.3">
      <c r="P5846" s="22"/>
      <c r="Q5846">
        <v>5842</v>
      </c>
      <c r="R5846" t="str">
        <f>IF($C$3="Live Paste",IF($P5846="","",$P5846&amp;""),IF($AD$3="","",INDEX('Extraction History'!$A$3:$DT$9102,$Q5846,$AD$3)&amp;""))</f>
        <v/>
      </c>
    </row>
    <row r="5847" spans="16:18" x14ac:dyDescent="0.3">
      <c r="P5847" s="22"/>
      <c r="Q5847">
        <v>5843</v>
      </c>
      <c r="R5847" t="str">
        <f>IF($C$3="Live Paste",IF($P5847="","",$P5847&amp;""),IF($AD$3="","",INDEX('Extraction History'!$A$3:$DT$9102,$Q5847,$AD$3)&amp;""))</f>
        <v/>
      </c>
    </row>
    <row r="5848" spans="16:18" x14ac:dyDescent="0.3">
      <c r="P5848" s="22"/>
      <c r="Q5848">
        <v>5844</v>
      </c>
      <c r="R5848" t="str">
        <f>IF($C$3="Live Paste",IF($P5848="","",$P5848&amp;""),IF($AD$3="","",INDEX('Extraction History'!$A$3:$DT$9102,$Q5848,$AD$3)&amp;""))</f>
        <v/>
      </c>
    </row>
    <row r="5849" spans="16:18" x14ac:dyDescent="0.3">
      <c r="P5849" s="22"/>
      <c r="Q5849">
        <v>5845</v>
      </c>
      <c r="R5849" t="str">
        <f>IF($C$3="Live Paste",IF($P5849="","",$P5849&amp;""),IF($AD$3="","",INDEX('Extraction History'!$A$3:$DT$9102,$Q5849,$AD$3)&amp;""))</f>
        <v/>
      </c>
    </row>
    <row r="5850" spans="16:18" x14ac:dyDescent="0.3">
      <c r="P5850" s="22"/>
      <c r="Q5850">
        <v>5846</v>
      </c>
      <c r="R5850" t="str">
        <f>IF($C$3="Live Paste",IF($P5850="","",$P5850&amp;""),IF($AD$3="","",INDEX('Extraction History'!$A$3:$DT$9102,$Q5850,$AD$3)&amp;""))</f>
        <v/>
      </c>
    </row>
    <row r="5851" spans="16:18" x14ac:dyDescent="0.3">
      <c r="P5851" s="22"/>
      <c r="Q5851">
        <v>5847</v>
      </c>
      <c r="R5851" t="str">
        <f>IF($C$3="Live Paste",IF($P5851="","",$P5851&amp;""),IF($AD$3="","",INDEX('Extraction History'!$A$3:$DT$9102,$Q5851,$AD$3)&amp;""))</f>
        <v/>
      </c>
    </row>
    <row r="5852" spans="16:18" x14ac:dyDescent="0.3">
      <c r="P5852" s="22"/>
      <c r="Q5852">
        <v>5848</v>
      </c>
      <c r="R5852" t="str">
        <f>IF($C$3="Live Paste",IF($P5852="","",$P5852&amp;""),IF($AD$3="","",INDEX('Extraction History'!$A$3:$DT$9102,$Q5852,$AD$3)&amp;""))</f>
        <v/>
      </c>
    </row>
    <row r="5853" spans="16:18" x14ac:dyDescent="0.3">
      <c r="P5853" s="22"/>
      <c r="Q5853">
        <v>5849</v>
      </c>
      <c r="R5853" t="str">
        <f>IF($C$3="Live Paste",IF($P5853="","",$P5853&amp;""),IF($AD$3="","",INDEX('Extraction History'!$A$3:$DT$9102,$Q5853,$AD$3)&amp;""))</f>
        <v/>
      </c>
    </row>
    <row r="5854" spans="16:18" x14ac:dyDescent="0.3">
      <c r="P5854" s="22"/>
      <c r="Q5854">
        <v>5850</v>
      </c>
      <c r="R5854" t="str">
        <f>IF($C$3="Live Paste",IF($P5854="","",$P5854&amp;""),IF($AD$3="","",INDEX('Extraction History'!$A$3:$DT$9102,$Q5854,$AD$3)&amp;""))</f>
        <v/>
      </c>
    </row>
    <row r="5855" spans="16:18" x14ac:dyDescent="0.3">
      <c r="P5855" s="22"/>
      <c r="Q5855">
        <v>5851</v>
      </c>
      <c r="R5855" t="str">
        <f>IF($C$3="Live Paste",IF($P5855="","",$P5855&amp;""),IF($AD$3="","",INDEX('Extraction History'!$A$3:$DT$9102,$Q5855,$AD$3)&amp;""))</f>
        <v/>
      </c>
    </row>
    <row r="5856" spans="16:18" x14ac:dyDescent="0.3">
      <c r="P5856" s="22"/>
      <c r="Q5856">
        <v>5852</v>
      </c>
      <c r="R5856" t="str">
        <f>IF($C$3="Live Paste",IF($P5856="","",$P5856&amp;""),IF($AD$3="","",INDEX('Extraction History'!$A$3:$DT$9102,$Q5856,$AD$3)&amp;""))</f>
        <v/>
      </c>
    </row>
    <row r="5857" spans="16:18" x14ac:dyDescent="0.3">
      <c r="P5857" s="22"/>
      <c r="Q5857">
        <v>5853</v>
      </c>
      <c r="R5857" t="str">
        <f>IF($C$3="Live Paste",IF($P5857="","",$P5857&amp;""),IF($AD$3="","",INDEX('Extraction History'!$A$3:$DT$9102,$Q5857,$AD$3)&amp;""))</f>
        <v/>
      </c>
    </row>
    <row r="5858" spans="16:18" x14ac:dyDescent="0.3">
      <c r="P5858" s="22"/>
      <c r="Q5858">
        <v>5854</v>
      </c>
      <c r="R5858" t="str">
        <f>IF($C$3="Live Paste",IF($P5858="","",$P5858&amp;""),IF($AD$3="","",INDEX('Extraction History'!$A$3:$DT$9102,$Q5858,$AD$3)&amp;""))</f>
        <v/>
      </c>
    </row>
    <row r="5859" spans="16:18" x14ac:dyDescent="0.3">
      <c r="P5859" s="22"/>
      <c r="Q5859">
        <v>5855</v>
      </c>
      <c r="R5859" t="str">
        <f>IF($C$3="Live Paste",IF($P5859="","",$P5859&amp;""),IF($AD$3="","",INDEX('Extraction History'!$A$3:$DT$9102,$Q5859,$AD$3)&amp;""))</f>
        <v/>
      </c>
    </row>
    <row r="5860" spans="16:18" x14ac:dyDescent="0.3">
      <c r="P5860" s="22"/>
      <c r="Q5860">
        <v>5856</v>
      </c>
      <c r="R5860" t="str">
        <f>IF($C$3="Live Paste",IF($P5860="","",$P5860&amp;""),IF($AD$3="","",INDEX('Extraction History'!$A$3:$DT$9102,$Q5860,$AD$3)&amp;""))</f>
        <v/>
      </c>
    </row>
    <row r="5861" spans="16:18" x14ac:dyDescent="0.3">
      <c r="P5861" s="22"/>
      <c r="Q5861">
        <v>5857</v>
      </c>
      <c r="R5861" t="str">
        <f>IF($C$3="Live Paste",IF($P5861="","",$P5861&amp;""),IF($AD$3="","",INDEX('Extraction History'!$A$3:$DT$9102,$Q5861,$AD$3)&amp;""))</f>
        <v/>
      </c>
    </row>
    <row r="5862" spans="16:18" x14ac:dyDescent="0.3">
      <c r="P5862" s="22"/>
      <c r="Q5862">
        <v>5858</v>
      </c>
      <c r="R5862" t="str">
        <f>IF($C$3="Live Paste",IF($P5862="","",$P5862&amp;""),IF($AD$3="","",INDEX('Extraction History'!$A$3:$DT$9102,$Q5862,$AD$3)&amp;""))</f>
        <v/>
      </c>
    </row>
    <row r="5863" spans="16:18" x14ac:dyDescent="0.3">
      <c r="P5863" s="22"/>
      <c r="Q5863">
        <v>5859</v>
      </c>
      <c r="R5863" t="str">
        <f>IF($C$3="Live Paste",IF($P5863="","",$P5863&amp;""),IF($AD$3="","",INDEX('Extraction History'!$A$3:$DT$9102,$Q5863,$AD$3)&amp;""))</f>
        <v/>
      </c>
    </row>
    <row r="5864" spans="16:18" x14ac:dyDescent="0.3">
      <c r="P5864" s="22"/>
      <c r="Q5864">
        <v>5860</v>
      </c>
      <c r="R5864" t="str">
        <f>IF($C$3="Live Paste",IF($P5864="","",$P5864&amp;""),IF($AD$3="","",INDEX('Extraction History'!$A$3:$DT$9102,$Q5864,$AD$3)&amp;""))</f>
        <v/>
      </c>
    </row>
    <row r="5865" spans="16:18" x14ac:dyDescent="0.3">
      <c r="P5865" s="22"/>
      <c r="Q5865">
        <v>5861</v>
      </c>
      <c r="R5865" t="str">
        <f>IF($C$3="Live Paste",IF($P5865="","",$P5865&amp;""),IF($AD$3="","",INDEX('Extraction History'!$A$3:$DT$9102,$Q5865,$AD$3)&amp;""))</f>
        <v/>
      </c>
    </row>
    <row r="5866" spans="16:18" x14ac:dyDescent="0.3">
      <c r="P5866" s="22"/>
      <c r="Q5866">
        <v>5862</v>
      </c>
      <c r="R5866" t="str">
        <f>IF($C$3="Live Paste",IF($P5866="","",$P5866&amp;""),IF($AD$3="","",INDEX('Extraction History'!$A$3:$DT$9102,$Q5866,$AD$3)&amp;""))</f>
        <v/>
      </c>
    </row>
    <row r="5867" spans="16:18" x14ac:dyDescent="0.3">
      <c r="P5867" s="22"/>
      <c r="Q5867">
        <v>5863</v>
      </c>
      <c r="R5867" t="str">
        <f>IF($C$3="Live Paste",IF($P5867="","",$P5867&amp;""),IF($AD$3="","",INDEX('Extraction History'!$A$3:$DT$9102,$Q5867,$AD$3)&amp;""))</f>
        <v/>
      </c>
    </row>
    <row r="5868" spans="16:18" x14ac:dyDescent="0.3">
      <c r="P5868" s="22"/>
      <c r="Q5868">
        <v>5864</v>
      </c>
      <c r="R5868" t="str">
        <f>IF($C$3="Live Paste",IF($P5868="","",$P5868&amp;""),IF($AD$3="","",INDEX('Extraction History'!$A$3:$DT$9102,$Q5868,$AD$3)&amp;""))</f>
        <v/>
      </c>
    </row>
    <row r="5869" spans="16:18" x14ac:dyDescent="0.3">
      <c r="P5869" s="22"/>
      <c r="Q5869">
        <v>5865</v>
      </c>
      <c r="R5869" t="str">
        <f>IF($C$3="Live Paste",IF($P5869="","",$P5869&amp;""),IF($AD$3="","",INDEX('Extraction History'!$A$3:$DT$9102,$Q5869,$AD$3)&amp;""))</f>
        <v/>
      </c>
    </row>
    <row r="5870" spans="16:18" x14ac:dyDescent="0.3">
      <c r="P5870" s="22"/>
      <c r="Q5870">
        <v>5866</v>
      </c>
      <c r="R5870" t="str">
        <f>IF($C$3="Live Paste",IF($P5870="","",$P5870&amp;""),IF($AD$3="","",INDEX('Extraction History'!$A$3:$DT$9102,$Q5870,$AD$3)&amp;""))</f>
        <v/>
      </c>
    </row>
    <row r="5871" spans="16:18" x14ac:dyDescent="0.3">
      <c r="P5871" s="22"/>
      <c r="Q5871">
        <v>5867</v>
      </c>
      <c r="R5871" t="str">
        <f>IF($C$3="Live Paste",IF($P5871="","",$P5871&amp;""),IF($AD$3="","",INDEX('Extraction History'!$A$3:$DT$9102,$Q5871,$AD$3)&amp;""))</f>
        <v/>
      </c>
    </row>
    <row r="5872" spans="16:18" x14ac:dyDescent="0.3">
      <c r="P5872" s="22"/>
      <c r="Q5872">
        <v>5868</v>
      </c>
      <c r="R5872" t="str">
        <f>IF($C$3="Live Paste",IF($P5872="","",$P5872&amp;""),IF($AD$3="","",INDEX('Extraction History'!$A$3:$DT$9102,$Q5872,$AD$3)&amp;""))</f>
        <v/>
      </c>
    </row>
    <row r="5873" spans="16:18" x14ac:dyDescent="0.3">
      <c r="P5873" s="22"/>
      <c r="Q5873">
        <v>5869</v>
      </c>
      <c r="R5873" t="str">
        <f>IF($C$3="Live Paste",IF($P5873="","",$P5873&amp;""),IF($AD$3="","",INDEX('Extraction History'!$A$3:$DT$9102,$Q5873,$AD$3)&amp;""))</f>
        <v/>
      </c>
    </row>
    <row r="5874" spans="16:18" x14ac:dyDescent="0.3">
      <c r="P5874" s="22"/>
      <c r="Q5874">
        <v>5870</v>
      </c>
      <c r="R5874" t="str">
        <f>IF($C$3="Live Paste",IF($P5874="","",$P5874&amp;""),IF($AD$3="","",INDEX('Extraction History'!$A$3:$DT$9102,$Q5874,$AD$3)&amp;""))</f>
        <v/>
      </c>
    </row>
    <row r="5875" spans="16:18" x14ac:dyDescent="0.3">
      <c r="P5875" s="22"/>
      <c r="Q5875">
        <v>5871</v>
      </c>
      <c r="R5875" t="str">
        <f>IF($C$3="Live Paste",IF($P5875="","",$P5875&amp;""),IF($AD$3="","",INDEX('Extraction History'!$A$3:$DT$9102,$Q5875,$AD$3)&amp;""))</f>
        <v/>
      </c>
    </row>
    <row r="5876" spans="16:18" x14ac:dyDescent="0.3">
      <c r="P5876" s="22"/>
      <c r="Q5876">
        <v>5872</v>
      </c>
      <c r="R5876" t="str">
        <f>IF($C$3="Live Paste",IF($P5876="","",$P5876&amp;""),IF($AD$3="","",INDEX('Extraction History'!$A$3:$DT$9102,$Q5876,$AD$3)&amp;""))</f>
        <v/>
      </c>
    </row>
    <row r="5877" spans="16:18" x14ac:dyDescent="0.3">
      <c r="P5877" s="22"/>
      <c r="Q5877">
        <v>5873</v>
      </c>
      <c r="R5877" t="str">
        <f>IF($C$3="Live Paste",IF($P5877="","",$P5877&amp;""),IF($AD$3="","",INDEX('Extraction History'!$A$3:$DT$9102,$Q5877,$AD$3)&amp;""))</f>
        <v/>
      </c>
    </row>
    <row r="5878" spans="16:18" x14ac:dyDescent="0.3">
      <c r="P5878" s="22"/>
      <c r="Q5878">
        <v>5874</v>
      </c>
      <c r="R5878" t="str">
        <f>IF($C$3="Live Paste",IF($P5878="","",$P5878&amp;""),IF($AD$3="","",INDEX('Extraction History'!$A$3:$DT$9102,$Q5878,$AD$3)&amp;""))</f>
        <v/>
      </c>
    </row>
    <row r="5879" spans="16:18" x14ac:dyDescent="0.3">
      <c r="P5879" s="22"/>
      <c r="Q5879">
        <v>5875</v>
      </c>
      <c r="R5879" t="str">
        <f>IF($C$3="Live Paste",IF($P5879="","",$P5879&amp;""),IF($AD$3="","",INDEX('Extraction History'!$A$3:$DT$9102,$Q5879,$AD$3)&amp;""))</f>
        <v/>
      </c>
    </row>
    <row r="5880" spans="16:18" x14ac:dyDescent="0.3">
      <c r="P5880" s="22"/>
      <c r="Q5880">
        <v>5876</v>
      </c>
      <c r="R5880" t="str">
        <f>IF($C$3="Live Paste",IF($P5880="","",$P5880&amp;""),IF($AD$3="","",INDEX('Extraction History'!$A$3:$DT$9102,$Q5880,$AD$3)&amp;""))</f>
        <v/>
      </c>
    </row>
    <row r="5881" spans="16:18" x14ac:dyDescent="0.3">
      <c r="P5881" s="22"/>
      <c r="Q5881">
        <v>5877</v>
      </c>
      <c r="R5881" t="str">
        <f>IF($C$3="Live Paste",IF($P5881="","",$P5881&amp;""),IF($AD$3="","",INDEX('Extraction History'!$A$3:$DT$9102,$Q5881,$AD$3)&amp;""))</f>
        <v/>
      </c>
    </row>
    <row r="5882" spans="16:18" x14ac:dyDescent="0.3">
      <c r="P5882" s="22"/>
      <c r="Q5882">
        <v>5878</v>
      </c>
      <c r="R5882" t="str">
        <f>IF($C$3="Live Paste",IF($P5882="","",$P5882&amp;""),IF($AD$3="","",INDEX('Extraction History'!$A$3:$DT$9102,$Q5882,$AD$3)&amp;""))</f>
        <v/>
      </c>
    </row>
    <row r="5883" spans="16:18" x14ac:dyDescent="0.3">
      <c r="P5883" s="22"/>
      <c r="Q5883">
        <v>5879</v>
      </c>
      <c r="R5883" t="str">
        <f>IF($C$3="Live Paste",IF($P5883="","",$P5883&amp;""),IF($AD$3="","",INDEX('Extraction History'!$A$3:$DT$9102,$Q5883,$AD$3)&amp;""))</f>
        <v/>
      </c>
    </row>
    <row r="5884" spans="16:18" x14ac:dyDescent="0.3">
      <c r="P5884" s="22"/>
      <c r="Q5884">
        <v>5880</v>
      </c>
      <c r="R5884" t="str">
        <f>IF($C$3="Live Paste",IF($P5884="","",$P5884&amp;""),IF($AD$3="","",INDEX('Extraction History'!$A$3:$DT$9102,$Q5884,$AD$3)&amp;""))</f>
        <v/>
      </c>
    </row>
    <row r="5885" spans="16:18" x14ac:dyDescent="0.3">
      <c r="P5885" s="22"/>
      <c r="Q5885">
        <v>5881</v>
      </c>
      <c r="R5885" t="str">
        <f>IF($C$3="Live Paste",IF($P5885="","",$P5885&amp;""),IF($AD$3="","",INDEX('Extraction History'!$A$3:$DT$9102,$Q5885,$AD$3)&amp;""))</f>
        <v/>
      </c>
    </row>
    <row r="5886" spans="16:18" x14ac:dyDescent="0.3">
      <c r="P5886" s="22"/>
      <c r="Q5886">
        <v>5882</v>
      </c>
      <c r="R5886" t="str">
        <f>IF($C$3="Live Paste",IF($P5886="","",$P5886&amp;""),IF($AD$3="","",INDEX('Extraction History'!$A$3:$DT$9102,$Q5886,$AD$3)&amp;""))</f>
        <v/>
      </c>
    </row>
    <row r="5887" spans="16:18" x14ac:dyDescent="0.3">
      <c r="P5887" s="22"/>
      <c r="Q5887">
        <v>5883</v>
      </c>
      <c r="R5887" t="str">
        <f>IF($C$3="Live Paste",IF($P5887="","",$P5887&amp;""),IF($AD$3="","",INDEX('Extraction History'!$A$3:$DT$9102,$Q5887,$AD$3)&amp;""))</f>
        <v/>
      </c>
    </row>
    <row r="5888" spans="16:18" x14ac:dyDescent="0.3">
      <c r="P5888" s="22"/>
      <c r="Q5888">
        <v>5884</v>
      </c>
      <c r="R5888" t="str">
        <f>IF($C$3="Live Paste",IF($P5888="","",$P5888&amp;""),IF($AD$3="","",INDEX('Extraction History'!$A$3:$DT$9102,$Q5888,$AD$3)&amp;""))</f>
        <v/>
      </c>
    </row>
    <row r="5889" spans="16:18" x14ac:dyDescent="0.3">
      <c r="P5889" s="22"/>
      <c r="Q5889">
        <v>5885</v>
      </c>
      <c r="R5889" t="str">
        <f>IF($C$3="Live Paste",IF($P5889="","",$P5889&amp;""),IF($AD$3="","",INDEX('Extraction History'!$A$3:$DT$9102,$Q5889,$AD$3)&amp;""))</f>
        <v/>
      </c>
    </row>
    <row r="5890" spans="16:18" x14ac:dyDescent="0.3">
      <c r="P5890" s="22"/>
      <c r="Q5890">
        <v>5886</v>
      </c>
      <c r="R5890" t="str">
        <f>IF($C$3="Live Paste",IF($P5890="","",$P5890&amp;""),IF($AD$3="","",INDEX('Extraction History'!$A$3:$DT$9102,$Q5890,$AD$3)&amp;""))</f>
        <v/>
      </c>
    </row>
    <row r="5891" spans="16:18" x14ac:dyDescent="0.3">
      <c r="P5891" s="22"/>
      <c r="Q5891">
        <v>5887</v>
      </c>
      <c r="R5891" t="str">
        <f>IF($C$3="Live Paste",IF($P5891="","",$P5891&amp;""),IF($AD$3="","",INDEX('Extraction History'!$A$3:$DT$9102,$Q5891,$AD$3)&amp;""))</f>
        <v/>
      </c>
    </row>
    <row r="5892" spans="16:18" x14ac:dyDescent="0.3">
      <c r="P5892" s="22"/>
      <c r="Q5892">
        <v>5888</v>
      </c>
      <c r="R5892" t="str">
        <f>IF($C$3="Live Paste",IF($P5892="","",$P5892&amp;""),IF($AD$3="","",INDEX('Extraction History'!$A$3:$DT$9102,$Q5892,$AD$3)&amp;""))</f>
        <v/>
      </c>
    </row>
    <row r="5893" spans="16:18" x14ac:dyDescent="0.3">
      <c r="P5893" s="22"/>
      <c r="Q5893">
        <v>5889</v>
      </c>
      <c r="R5893" t="str">
        <f>IF($C$3="Live Paste",IF($P5893="","",$P5893&amp;""),IF($AD$3="","",INDEX('Extraction History'!$A$3:$DT$9102,$Q5893,$AD$3)&amp;""))</f>
        <v/>
      </c>
    </row>
    <row r="5894" spans="16:18" x14ac:dyDescent="0.3">
      <c r="P5894" s="22"/>
      <c r="Q5894">
        <v>5890</v>
      </c>
      <c r="R5894" t="str">
        <f>IF($C$3="Live Paste",IF($P5894="","",$P5894&amp;""),IF($AD$3="","",INDEX('Extraction History'!$A$3:$DT$9102,$Q5894,$AD$3)&amp;""))</f>
        <v/>
      </c>
    </row>
    <row r="5895" spans="16:18" x14ac:dyDescent="0.3">
      <c r="P5895" s="22"/>
      <c r="Q5895">
        <v>5891</v>
      </c>
      <c r="R5895" t="str">
        <f>IF($C$3="Live Paste",IF($P5895="","",$P5895&amp;""),IF($AD$3="","",INDEX('Extraction History'!$A$3:$DT$9102,$Q5895,$AD$3)&amp;""))</f>
        <v/>
      </c>
    </row>
    <row r="5896" spans="16:18" x14ac:dyDescent="0.3">
      <c r="P5896" s="22"/>
      <c r="Q5896">
        <v>5892</v>
      </c>
      <c r="R5896" t="str">
        <f>IF($C$3="Live Paste",IF($P5896="","",$P5896&amp;""),IF($AD$3="","",INDEX('Extraction History'!$A$3:$DT$9102,$Q5896,$AD$3)&amp;""))</f>
        <v/>
      </c>
    </row>
    <row r="5897" spans="16:18" x14ac:dyDescent="0.3">
      <c r="P5897" s="22"/>
      <c r="Q5897">
        <v>5893</v>
      </c>
      <c r="R5897" t="str">
        <f>IF($C$3="Live Paste",IF($P5897="","",$P5897&amp;""),IF($AD$3="","",INDEX('Extraction History'!$A$3:$DT$9102,$Q5897,$AD$3)&amp;""))</f>
        <v/>
      </c>
    </row>
    <row r="5898" spans="16:18" x14ac:dyDescent="0.3">
      <c r="P5898" s="22"/>
      <c r="Q5898">
        <v>5894</v>
      </c>
      <c r="R5898" t="str">
        <f>IF($C$3="Live Paste",IF($P5898="","",$P5898&amp;""),IF($AD$3="","",INDEX('Extraction History'!$A$3:$DT$9102,$Q5898,$AD$3)&amp;""))</f>
        <v/>
      </c>
    </row>
    <row r="5899" spans="16:18" x14ac:dyDescent="0.3">
      <c r="P5899" s="22"/>
      <c r="Q5899">
        <v>5895</v>
      </c>
      <c r="R5899" t="str">
        <f>IF($C$3="Live Paste",IF($P5899="","",$P5899&amp;""),IF($AD$3="","",INDEX('Extraction History'!$A$3:$DT$9102,$Q5899,$AD$3)&amp;""))</f>
        <v/>
      </c>
    </row>
    <row r="5900" spans="16:18" x14ac:dyDescent="0.3">
      <c r="P5900" s="22"/>
      <c r="Q5900">
        <v>5896</v>
      </c>
      <c r="R5900" t="str">
        <f>IF($C$3="Live Paste",IF($P5900="","",$P5900&amp;""),IF($AD$3="","",INDEX('Extraction History'!$A$3:$DT$9102,$Q5900,$AD$3)&amp;""))</f>
        <v/>
      </c>
    </row>
    <row r="5901" spans="16:18" x14ac:dyDescent="0.3">
      <c r="P5901" s="22"/>
      <c r="Q5901">
        <v>5897</v>
      </c>
      <c r="R5901" t="str">
        <f>IF($C$3="Live Paste",IF($P5901="","",$P5901&amp;""),IF($AD$3="","",INDEX('Extraction History'!$A$3:$DT$9102,$Q5901,$AD$3)&amp;""))</f>
        <v/>
      </c>
    </row>
    <row r="5902" spans="16:18" x14ac:dyDescent="0.3">
      <c r="P5902" s="22"/>
      <c r="Q5902">
        <v>5898</v>
      </c>
      <c r="R5902" t="str">
        <f>IF($C$3="Live Paste",IF($P5902="","",$P5902&amp;""),IF($AD$3="","",INDEX('Extraction History'!$A$3:$DT$9102,$Q5902,$AD$3)&amp;""))</f>
        <v/>
      </c>
    </row>
    <row r="5903" spans="16:18" x14ac:dyDescent="0.3">
      <c r="P5903" s="22"/>
      <c r="Q5903">
        <v>5899</v>
      </c>
      <c r="R5903" t="str">
        <f>IF($C$3="Live Paste",IF($P5903="","",$P5903&amp;""),IF($AD$3="","",INDEX('Extraction History'!$A$3:$DT$9102,$Q5903,$AD$3)&amp;""))</f>
        <v/>
      </c>
    </row>
    <row r="5904" spans="16:18" x14ac:dyDescent="0.3">
      <c r="P5904" s="22"/>
      <c r="Q5904">
        <v>5900</v>
      </c>
      <c r="R5904" t="str">
        <f>IF($C$3="Live Paste",IF($P5904="","",$P5904&amp;""),IF($AD$3="","",INDEX('Extraction History'!$A$3:$DT$9102,$Q5904,$AD$3)&amp;""))</f>
        <v/>
      </c>
    </row>
    <row r="5905" spans="16:18" x14ac:dyDescent="0.3">
      <c r="P5905" s="22"/>
      <c r="Q5905">
        <v>5901</v>
      </c>
      <c r="R5905" t="str">
        <f>IF($C$3="Live Paste",IF($P5905="","",$P5905&amp;""),IF($AD$3="","",INDEX('Extraction History'!$A$3:$DT$9102,$Q5905,$AD$3)&amp;""))</f>
        <v/>
      </c>
    </row>
    <row r="5906" spans="16:18" x14ac:dyDescent="0.3">
      <c r="P5906" s="22"/>
      <c r="Q5906">
        <v>5902</v>
      </c>
      <c r="R5906" t="str">
        <f>IF($C$3="Live Paste",IF($P5906="","",$P5906&amp;""),IF($AD$3="","",INDEX('Extraction History'!$A$3:$DT$9102,$Q5906,$AD$3)&amp;""))</f>
        <v/>
      </c>
    </row>
    <row r="5907" spans="16:18" x14ac:dyDescent="0.3">
      <c r="P5907" s="22"/>
      <c r="Q5907">
        <v>5903</v>
      </c>
      <c r="R5907" t="str">
        <f>IF($C$3="Live Paste",IF($P5907="","",$P5907&amp;""),IF($AD$3="","",INDEX('Extraction History'!$A$3:$DT$9102,$Q5907,$AD$3)&amp;""))</f>
        <v/>
      </c>
    </row>
    <row r="5908" spans="16:18" x14ac:dyDescent="0.3">
      <c r="P5908" s="22"/>
      <c r="Q5908">
        <v>5904</v>
      </c>
      <c r="R5908" t="str">
        <f>IF($C$3="Live Paste",IF($P5908="","",$P5908&amp;""),IF($AD$3="","",INDEX('Extraction History'!$A$3:$DT$9102,$Q5908,$AD$3)&amp;""))</f>
        <v/>
      </c>
    </row>
    <row r="5909" spans="16:18" x14ac:dyDescent="0.3">
      <c r="P5909" s="22"/>
      <c r="Q5909">
        <v>5905</v>
      </c>
      <c r="R5909" t="str">
        <f>IF($C$3="Live Paste",IF($P5909="","",$P5909&amp;""),IF($AD$3="","",INDEX('Extraction History'!$A$3:$DT$9102,$Q5909,$AD$3)&amp;""))</f>
        <v/>
      </c>
    </row>
    <row r="5910" spans="16:18" x14ac:dyDescent="0.3">
      <c r="P5910" s="22"/>
      <c r="Q5910">
        <v>5906</v>
      </c>
      <c r="R5910" t="str">
        <f>IF($C$3="Live Paste",IF($P5910="","",$P5910&amp;""),IF($AD$3="","",INDEX('Extraction History'!$A$3:$DT$9102,$Q5910,$AD$3)&amp;""))</f>
        <v/>
      </c>
    </row>
    <row r="5911" spans="16:18" x14ac:dyDescent="0.3">
      <c r="P5911" s="22"/>
      <c r="Q5911">
        <v>5907</v>
      </c>
      <c r="R5911" t="str">
        <f>IF($C$3="Live Paste",IF($P5911="","",$P5911&amp;""),IF($AD$3="","",INDEX('Extraction History'!$A$3:$DT$9102,$Q5911,$AD$3)&amp;""))</f>
        <v/>
      </c>
    </row>
    <row r="5912" spans="16:18" x14ac:dyDescent="0.3">
      <c r="P5912" s="22"/>
      <c r="Q5912">
        <v>5908</v>
      </c>
      <c r="R5912" t="str">
        <f>IF($C$3="Live Paste",IF($P5912="","",$P5912&amp;""),IF($AD$3="","",INDEX('Extraction History'!$A$3:$DT$9102,$Q5912,$AD$3)&amp;""))</f>
        <v/>
      </c>
    </row>
    <row r="5913" spans="16:18" x14ac:dyDescent="0.3">
      <c r="P5913" s="22"/>
      <c r="Q5913">
        <v>5909</v>
      </c>
      <c r="R5913" t="str">
        <f>IF($C$3="Live Paste",IF($P5913="","",$P5913&amp;""),IF($AD$3="","",INDEX('Extraction History'!$A$3:$DT$9102,$Q5913,$AD$3)&amp;""))</f>
        <v/>
      </c>
    </row>
    <row r="5914" spans="16:18" x14ac:dyDescent="0.3">
      <c r="P5914" s="22"/>
      <c r="Q5914">
        <v>5910</v>
      </c>
      <c r="R5914" t="str">
        <f>IF($C$3="Live Paste",IF($P5914="","",$P5914&amp;""),IF($AD$3="","",INDEX('Extraction History'!$A$3:$DT$9102,$Q5914,$AD$3)&amp;""))</f>
        <v/>
      </c>
    </row>
    <row r="5915" spans="16:18" x14ac:dyDescent="0.3">
      <c r="P5915" s="22"/>
      <c r="Q5915">
        <v>5911</v>
      </c>
      <c r="R5915" t="str">
        <f>IF($C$3="Live Paste",IF($P5915="","",$P5915&amp;""),IF($AD$3="","",INDEX('Extraction History'!$A$3:$DT$9102,$Q5915,$AD$3)&amp;""))</f>
        <v/>
      </c>
    </row>
    <row r="5916" spans="16:18" x14ac:dyDescent="0.3">
      <c r="P5916" s="22"/>
      <c r="Q5916">
        <v>5912</v>
      </c>
      <c r="R5916" t="str">
        <f>IF($C$3="Live Paste",IF($P5916="","",$P5916&amp;""),IF($AD$3="","",INDEX('Extraction History'!$A$3:$DT$9102,$Q5916,$AD$3)&amp;""))</f>
        <v/>
      </c>
    </row>
    <row r="5917" spans="16:18" x14ac:dyDescent="0.3">
      <c r="P5917" s="22"/>
      <c r="Q5917">
        <v>5913</v>
      </c>
      <c r="R5917" t="str">
        <f>IF($C$3="Live Paste",IF($P5917="","",$P5917&amp;""),IF($AD$3="","",INDEX('Extraction History'!$A$3:$DT$9102,$Q5917,$AD$3)&amp;""))</f>
        <v/>
      </c>
    </row>
    <row r="5918" spans="16:18" x14ac:dyDescent="0.3">
      <c r="P5918" s="22"/>
      <c r="Q5918">
        <v>5914</v>
      </c>
      <c r="R5918" t="str">
        <f>IF($C$3="Live Paste",IF($P5918="","",$P5918&amp;""),IF($AD$3="","",INDEX('Extraction History'!$A$3:$DT$9102,$Q5918,$AD$3)&amp;""))</f>
        <v/>
      </c>
    </row>
    <row r="5919" spans="16:18" x14ac:dyDescent="0.3">
      <c r="P5919" s="22"/>
      <c r="Q5919">
        <v>5915</v>
      </c>
      <c r="R5919" t="str">
        <f>IF($C$3="Live Paste",IF($P5919="","",$P5919&amp;""),IF($AD$3="","",INDEX('Extraction History'!$A$3:$DT$9102,$Q5919,$AD$3)&amp;""))</f>
        <v/>
      </c>
    </row>
    <row r="5920" spans="16:18" x14ac:dyDescent="0.3">
      <c r="P5920" s="22"/>
      <c r="Q5920">
        <v>5916</v>
      </c>
      <c r="R5920" t="str">
        <f>IF($C$3="Live Paste",IF($P5920="","",$P5920&amp;""),IF($AD$3="","",INDEX('Extraction History'!$A$3:$DT$9102,$Q5920,$AD$3)&amp;""))</f>
        <v/>
      </c>
    </row>
    <row r="5921" spans="16:18" x14ac:dyDescent="0.3">
      <c r="P5921" s="22"/>
      <c r="Q5921">
        <v>5917</v>
      </c>
      <c r="R5921" t="str">
        <f>IF($C$3="Live Paste",IF($P5921="","",$P5921&amp;""),IF($AD$3="","",INDEX('Extraction History'!$A$3:$DT$9102,$Q5921,$AD$3)&amp;""))</f>
        <v/>
      </c>
    </row>
    <row r="5922" spans="16:18" x14ac:dyDescent="0.3">
      <c r="P5922" s="22"/>
      <c r="Q5922">
        <v>5918</v>
      </c>
      <c r="R5922" t="str">
        <f>IF($C$3="Live Paste",IF($P5922="","",$P5922&amp;""),IF($AD$3="","",INDEX('Extraction History'!$A$3:$DT$9102,$Q5922,$AD$3)&amp;""))</f>
        <v/>
      </c>
    </row>
    <row r="5923" spans="16:18" x14ac:dyDescent="0.3">
      <c r="P5923" s="22"/>
      <c r="Q5923">
        <v>5919</v>
      </c>
      <c r="R5923" t="str">
        <f>IF($C$3="Live Paste",IF($P5923="","",$P5923&amp;""),IF($AD$3="","",INDEX('Extraction History'!$A$3:$DT$9102,$Q5923,$AD$3)&amp;""))</f>
        <v/>
      </c>
    </row>
    <row r="5924" spans="16:18" x14ac:dyDescent="0.3">
      <c r="P5924" s="22"/>
      <c r="Q5924">
        <v>5920</v>
      </c>
      <c r="R5924" t="str">
        <f>IF($C$3="Live Paste",IF($P5924="","",$P5924&amp;""),IF($AD$3="","",INDEX('Extraction History'!$A$3:$DT$9102,$Q5924,$AD$3)&amp;""))</f>
        <v/>
      </c>
    </row>
    <row r="5925" spans="16:18" x14ac:dyDescent="0.3">
      <c r="P5925" s="22"/>
      <c r="Q5925">
        <v>5921</v>
      </c>
      <c r="R5925" t="str">
        <f>IF($C$3="Live Paste",IF($P5925="","",$P5925&amp;""),IF($AD$3="","",INDEX('Extraction History'!$A$3:$DT$9102,$Q5925,$AD$3)&amp;""))</f>
        <v/>
      </c>
    </row>
    <row r="5926" spans="16:18" x14ac:dyDescent="0.3">
      <c r="P5926" s="22"/>
      <c r="Q5926">
        <v>5922</v>
      </c>
      <c r="R5926" t="str">
        <f>IF($C$3="Live Paste",IF($P5926="","",$P5926&amp;""),IF($AD$3="","",INDEX('Extraction History'!$A$3:$DT$9102,$Q5926,$AD$3)&amp;""))</f>
        <v/>
      </c>
    </row>
    <row r="5927" spans="16:18" x14ac:dyDescent="0.3">
      <c r="P5927" s="22"/>
      <c r="Q5927">
        <v>5923</v>
      </c>
      <c r="R5927" t="str">
        <f>IF($C$3="Live Paste",IF($P5927="","",$P5927&amp;""),IF($AD$3="","",INDEX('Extraction History'!$A$3:$DT$9102,$Q5927,$AD$3)&amp;""))</f>
        <v/>
      </c>
    </row>
    <row r="5928" spans="16:18" x14ac:dyDescent="0.3">
      <c r="P5928" s="22"/>
      <c r="Q5928">
        <v>5924</v>
      </c>
      <c r="R5928" t="str">
        <f>IF($C$3="Live Paste",IF($P5928="","",$P5928&amp;""),IF($AD$3="","",INDEX('Extraction History'!$A$3:$DT$9102,$Q5928,$AD$3)&amp;""))</f>
        <v/>
      </c>
    </row>
    <row r="5929" spans="16:18" x14ac:dyDescent="0.3">
      <c r="P5929" s="22"/>
      <c r="Q5929">
        <v>5925</v>
      </c>
      <c r="R5929" t="str">
        <f>IF($C$3="Live Paste",IF($P5929="","",$P5929&amp;""),IF($AD$3="","",INDEX('Extraction History'!$A$3:$DT$9102,$Q5929,$AD$3)&amp;""))</f>
        <v/>
      </c>
    </row>
    <row r="5930" spans="16:18" x14ac:dyDescent="0.3">
      <c r="P5930" s="22"/>
      <c r="Q5930">
        <v>5926</v>
      </c>
      <c r="R5930" t="str">
        <f>IF($C$3="Live Paste",IF($P5930="","",$P5930&amp;""),IF($AD$3="","",INDEX('Extraction History'!$A$3:$DT$9102,$Q5930,$AD$3)&amp;""))</f>
        <v/>
      </c>
    </row>
    <row r="5931" spans="16:18" x14ac:dyDescent="0.3">
      <c r="P5931" s="22"/>
      <c r="Q5931">
        <v>5927</v>
      </c>
      <c r="R5931" t="str">
        <f>IF($C$3="Live Paste",IF($P5931="","",$P5931&amp;""),IF($AD$3="","",INDEX('Extraction History'!$A$3:$DT$9102,$Q5931,$AD$3)&amp;""))</f>
        <v/>
      </c>
    </row>
    <row r="5932" spans="16:18" x14ac:dyDescent="0.3">
      <c r="P5932" s="22"/>
      <c r="Q5932">
        <v>5928</v>
      </c>
      <c r="R5932" t="str">
        <f>IF($C$3="Live Paste",IF($P5932="","",$P5932&amp;""),IF($AD$3="","",INDEX('Extraction History'!$A$3:$DT$9102,$Q5932,$AD$3)&amp;""))</f>
        <v/>
      </c>
    </row>
    <row r="5933" spans="16:18" x14ac:dyDescent="0.3">
      <c r="P5933" s="22"/>
      <c r="Q5933">
        <v>5929</v>
      </c>
      <c r="R5933" t="str">
        <f>IF($C$3="Live Paste",IF($P5933="","",$P5933&amp;""),IF($AD$3="","",INDEX('Extraction History'!$A$3:$DT$9102,$Q5933,$AD$3)&amp;""))</f>
        <v/>
      </c>
    </row>
    <row r="5934" spans="16:18" x14ac:dyDescent="0.3">
      <c r="P5934" s="22"/>
      <c r="Q5934">
        <v>5930</v>
      </c>
      <c r="R5934" t="str">
        <f>IF($C$3="Live Paste",IF($P5934="","",$P5934&amp;""),IF($AD$3="","",INDEX('Extraction History'!$A$3:$DT$9102,$Q5934,$AD$3)&amp;""))</f>
        <v/>
      </c>
    </row>
    <row r="5935" spans="16:18" x14ac:dyDescent="0.3">
      <c r="P5935" s="22"/>
      <c r="Q5935">
        <v>5931</v>
      </c>
      <c r="R5935" t="str">
        <f>IF($C$3="Live Paste",IF($P5935="","",$P5935&amp;""),IF($AD$3="","",INDEX('Extraction History'!$A$3:$DT$9102,$Q5935,$AD$3)&amp;""))</f>
        <v/>
      </c>
    </row>
    <row r="5936" spans="16:18" x14ac:dyDescent="0.3">
      <c r="P5936" s="22"/>
      <c r="Q5936">
        <v>5932</v>
      </c>
      <c r="R5936" t="str">
        <f>IF($C$3="Live Paste",IF($P5936="","",$P5936&amp;""),IF($AD$3="","",INDEX('Extraction History'!$A$3:$DT$9102,$Q5936,$AD$3)&amp;""))</f>
        <v/>
      </c>
    </row>
    <row r="5937" spans="16:18" x14ac:dyDescent="0.3">
      <c r="P5937" s="22"/>
      <c r="Q5937">
        <v>5933</v>
      </c>
      <c r="R5937" t="str">
        <f>IF($C$3="Live Paste",IF($P5937="","",$P5937&amp;""),IF($AD$3="","",INDEX('Extraction History'!$A$3:$DT$9102,$Q5937,$AD$3)&amp;""))</f>
        <v/>
      </c>
    </row>
    <row r="5938" spans="16:18" x14ac:dyDescent="0.3">
      <c r="P5938" s="22"/>
      <c r="Q5938">
        <v>5934</v>
      </c>
      <c r="R5938" t="str">
        <f>IF($C$3="Live Paste",IF($P5938="","",$P5938&amp;""),IF($AD$3="","",INDEX('Extraction History'!$A$3:$DT$9102,$Q5938,$AD$3)&amp;""))</f>
        <v/>
      </c>
    </row>
    <row r="5939" spans="16:18" x14ac:dyDescent="0.3">
      <c r="P5939" s="22"/>
      <c r="Q5939">
        <v>5935</v>
      </c>
      <c r="R5939" t="str">
        <f>IF($C$3="Live Paste",IF($P5939="","",$P5939&amp;""),IF($AD$3="","",INDEX('Extraction History'!$A$3:$DT$9102,$Q5939,$AD$3)&amp;""))</f>
        <v/>
      </c>
    </row>
    <row r="5940" spans="16:18" x14ac:dyDescent="0.3">
      <c r="P5940" s="22"/>
      <c r="Q5940">
        <v>5936</v>
      </c>
      <c r="R5940" t="str">
        <f>IF($C$3="Live Paste",IF($P5940="","",$P5940&amp;""),IF($AD$3="","",INDEX('Extraction History'!$A$3:$DT$9102,$Q5940,$AD$3)&amp;""))</f>
        <v/>
      </c>
    </row>
    <row r="5941" spans="16:18" x14ac:dyDescent="0.3">
      <c r="P5941" s="22"/>
      <c r="Q5941">
        <v>5937</v>
      </c>
      <c r="R5941" t="str">
        <f>IF($C$3="Live Paste",IF($P5941="","",$P5941&amp;""),IF($AD$3="","",INDEX('Extraction History'!$A$3:$DT$9102,$Q5941,$AD$3)&amp;""))</f>
        <v/>
      </c>
    </row>
    <row r="5942" spans="16:18" x14ac:dyDescent="0.3">
      <c r="P5942" s="22"/>
      <c r="Q5942">
        <v>5938</v>
      </c>
      <c r="R5942" t="str">
        <f>IF($C$3="Live Paste",IF($P5942="","",$P5942&amp;""),IF($AD$3="","",INDEX('Extraction History'!$A$3:$DT$9102,$Q5942,$AD$3)&amp;""))</f>
        <v/>
      </c>
    </row>
    <row r="5943" spans="16:18" x14ac:dyDescent="0.3">
      <c r="P5943" s="22"/>
      <c r="Q5943">
        <v>5939</v>
      </c>
      <c r="R5943" t="str">
        <f>IF($C$3="Live Paste",IF($P5943="","",$P5943&amp;""),IF($AD$3="","",INDEX('Extraction History'!$A$3:$DT$9102,$Q5943,$AD$3)&amp;""))</f>
        <v/>
      </c>
    </row>
    <row r="5944" spans="16:18" x14ac:dyDescent="0.3">
      <c r="P5944" s="22"/>
      <c r="Q5944">
        <v>5940</v>
      </c>
      <c r="R5944" t="str">
        <f>IF($C$3="Live Paste",IF($P5944="","",$P5944&amp;""),IF($AD$3="","",INDEX('Extraction History'!$A$3:$DT$9102,$Q5944,$AD$3)&amp;""))</f>
        <v/>
      </c>
    </row>
    <row r="5945" spans="16:18" x14ac:dyDescent="0.3">
      <c r="P5945" s="22"/>
      <c r="Q5945">
        <v>5941</v>
      </c>
      <c r="R5945" t="str">
        <f>IF($C$3="Live Paste",IF($P5945="","",$P5945&amp;""),IF($AD$3="","",INDEX('Extraction History'!$A$3:$DT$9102,$Q5945,$AD$3)&amp;""))</f>
        <v/>
      </c>
    </row>
    <row r="5946" spans="16:18" x14ac:dyDescent="0.3">
      <c r="P5946" s="22"/>
      <c r="Q5946">
        <v>5942</v>
      </c>
      <c r="R5946" t="str">
        <f>IF($C$3="Live Paste",IF($P5946="","",$P5946&amp;""),IF($AD$3="","",INDEX('Extraction History'!$A$3:$DT$9102,$Q5946,$AD$3)&amp;""))</f>
        <v/>
      </c>
    </row>
    <row r="5947" spans="16:18" x14ac:dyDescent="0.3">
      <c r="P5947" s="22"/>
      <c r="Q5947">
        <v>5943</v>
      </c>
      <c r="R5947" t="str">
        <f>IF($C$3="Live Paste",IF($P5947="","",$P5947&amp;""),IF($AD$3="","",INDEX('Extraction History'!$A$3:$DT$9102,$Q5947,$AD$3)&amp;""))</f>
        <v/>
      </c>
    </row>
    <row r="5948" spans="16:18" x14ac:dyDescent="0.3">
      <c r="P5948" s="22"/>
      <c r="Q5948">
        <v>5944</v>
      </c>
      <c r="R5948" t="str">
        <f>IF($C$3="Live Paste",IF($P5948="","",$P5948&amp;""),IF($AD$3="","",INDEX('Extraction History'!$A$3:$DT$9102,$Q5948,$AD$3)&amp;""))</f>
        <v/>
      </c>
    </row>
    <row r="5949" spans="16:18" x14ac:dyDescent="0.3">
      <c r="P5949" s="22"/>
      <c r="Q5949">
        <v>5945</v>
      </c>
      <c r="R5949" t="str">
        <f>IF($C$3="Live Paste",IF($P5949="","",$P5949&amp;""),IF($AD$3="","",INDEX('Extraction History'!$A$3:$DT$9102,$Q5949,$AD$3)&amp;""))</f>
        <v/>
      </c>
    </row>
    <row r="5950" spans="16:18" x14ac:dyDescent="0.3">
      <c r="P5950" s="22"/>
      <c r="Q5950">
        <v>5946</v>
      </c>
      <c r="R5950" t="str">
        <f>IF($C$3="Live Paste",IF($P5950="","",$P5950&amp;""),IF($AD$3="","",INDEX('Extraction History'!$A$3:$DT$9102,$Q5950,$AD$3)&amp;""))</f>
        <v/>
      </c>
    </row>
    <row r="5951" spans="16:18" x14ac:dyDescent="0.3">
      <c r="P5951" s="22"/>
      <c r="Q5951">
        <v>5947</v>
      </c>
      <c r="R5951" t="str">
        <f>IF($C$3="Live Paste",IF($P5951="","",$P5951&amp;""),IF($AD$3="","",INDEX('Extraction History'!$A$3:$DT$9102,$Q5951,$AD$3)&amp;""))</f>
        <v/>
      </c>
    </row>
    <row r="5952" spans="16:18" x14ac:dyDescent="0.3">
      <c r="P5952" s="22"/>
      <c r="Q5952">
        <v>5948</v>
      </c>
      <c r="R5952" t="str">
        <f>IF($C$3="Live Paste",IF($P5952="","",$P5952&amp;""),IF($AD$3="","",INDEX('Extraction History'!$A$3:$DT$9102,$Q5952,$AD$3)&amp;""))</f>
        <v/>
      </c>
    </row>
    <row r="5953" spans="16:18" x14ac:dyDescent="0.3">
      <c r="P5953" s="22"/>
      <c r="Q5953">
        <v>5949</v>
      </c>
      <c r="R5953" t="str">
        <f>IF($C$3="Live Paste",IF($P5953="","",$P5953&amp;""),IF($AD$3="","",INDEX('Extraction History'!$A$3:$DT$9102,$Q5953,$AD$3)&amp;""))</f>
        <v/>
      </c>
    </row>
    <row r="5954" spans="16:18" x14ac:dyDescent="0.3">
      <c r="P5954" s="22"/>
      <c r="Q5954">
        <v>5950</v>
      </c>
      <c r="R5954" t="str">
        <f>IF($C$3="Live Paste",IF($P5954="","",$P5954&amp;""),IF($AD$3="","",INDEX('Extraction History'!$A$3:$DT$9102,$Q5954,$AD$3)&amp;""))</f>
        <v/>
      </c>
    </row>
    <row r="5955" spans="16:18" x14ac:dyDescent="0.3">
      <c r="P5955" s="22"/>
      <c r="Q5955">
        <v>5951</v>
      </c>
      <c r="R5955" t="str">
        <f>IF($C$3="Live Paste",IF($P5955="","",$P5955&amp;""),IF($AD$3="","",INDEX('Extraction History'!$A$3:$DT$9102,$Q5955,$AD$3)&amp;""))</f>
        <v/>
      </c>
    </row>
    <row r="5956" spans="16:18" x14ac:dyDescent="0.3">
      <c r="P5956" s="22"/>
      <c r="Q5956">
        <v>5952</v>
      </c>
      <c r="R5956" t="str">
        <f>IF($C$3="Live Paste",IF($P5956="","",$P5956&amp;""),IF($AD$3="","",INDEX('Extraction History'!$A$3:$DT$9102,$Q5956,$AD$3)&amp;""))</f>
        <v/>
      </c>
    </row>
    <row r="5957" spans="16:18" x14ac:dyDescent="0.3">
      <c r="P5957" s="22"/>
      <c r="Q5957">
        <v>5953</v>
      </c>
      <c r="R5957" t="str">
        <f>IF($C$3="Live Paste",IF($P5957="","",$P5957&amp;""),IF($AD$3="","",INDEX('Extraction History'!$A$3:$DT$9102,$Q5957,$AD$3)&amp;""))</f>
        <v/>
      </c>
    </row>
    <row r="5958" spans="16:18" x14ac:dyDescent="0.3">
      <c r="P5958" s="22"/>
      <c r="Q5958">
        <v>5954</v>
      </c>
      <c r="R5958" t="str">
        <f>IF($C$3="Live Paste",IF($P5958="","",$P5958&amp;""),IF($AD$3="","",INDEX('Extraction History'!$A$3:$DT$9102,$Q5958,$AD$3)&amp;""))</f>
        <v/>
      </c>
    </row>
    <row r="5959" spans="16:18" x14ac:dyDescent="0.3">
      <c r="P5959" s="22"/>
      <c r="Q5959">
        <v>5955</v>
      </c>
      <c r="R5959" t="str">
        <f>IF($C$3="Live Paste",IF($P5959="","",$P5959&amp;""),IF($AD$3="","",INDEX('Extraction History'!$A$3:$DT$9102,$Q5959,$AD$3)&amp;""))</f>
        <v/>
      </c>
    </row>
    <row r="5960" spans="16:18" x14ac:dyDescent="0.3">
      <c r="P5960" s="22"/>
      <c r="Q5960">
        <v>5956</v>
      </c>
      <c r="R5960" t="str">
        <f>IF($C$3="Live Paste",IF($P5960="","",$P5960&amp;""),IF($AD$3="","",INDEX('Extraction History'!$A$3:$DT$9102,$Q5960,$AD$3)&amp;""))</f>
        <v/>
      </c>
    </row>
    <row r="5961" spans="16:18" x14ac:dyDescent="0.3">
      <c r="P5961" s="22"/>
      <c r="Q5961">
        <v>5957</v>
      </c>
      <c r="R5961" t="str">
        <f>IF($C$3="Live Paste",IF($P5961="","",$P5961&amp;""),IF($AD$3="","",INDEX('Extraction History'!$A$3:$DT$9102,$Q5961,$AD$3)&amp;""))</f>
        <v/>
      </c>
    </row>
    <row r="5962" spans="16:18" x14ac:dyDescent="0.3">
      <c r="P5962" s="22"/>
      <c r="Q5962">
        <v>5958</v>
      </c>
      <c r="R5962" t="str">
        <f>IF($C$3="Live Paste",IF($P5962="","",$P5962&amp;""),IF($AD$3="","",INDEX('Extraction History'!$A$3:$DT$9102,$Q5962,$AD$3)&amp;""))</f>
        <v/>
      </c>
    </row>
    <row r="5963" spans="16:18" x14ac:dyDescent="0.3">
      <c r="P5963" s="22"/>
      <c r="Q5963">
        <v>5959</v>
      </c>
      <c r="R5963" t="str">
        <f>IF($C$3="Live Paste",IF($P5963="","",$P5963&amp;""),IF($AD$3="","",INDEX('Extraction History'!$A$3:$DT$9102,$Q5963,$AD$3)&amp;""))</f>
        <v/>
      </c>
    </row>
    <row r="5964" spans="16:18" x14ac:dyDescent="0.3">
      <c r="P5964" s="22"/>
      <c r="Q5964">
        <v>5960</v>
      </c>
      <c r="R5964" t="str">
        <f>IF($C$3="Live Paste",IF($P5964="","",$P5964&amp;""),IF($AD$3="","",INDEX('Extraction History'!$A$3:$DT$9102,$Q5964,$AD$3)&amp;""))</f>
        <v/>
      </c>
    </row>
    <row r="5965" spans="16:18" x14ac:dyDescent="0.3">
      <c r="P5965" s="22"/>
      <c r="Q5965">
        <v>5961</v>
      </c>
      <c r="R5965" t="str">
        <f>IF($C$3="Live Paste",IF($P5965="","",$P5965&amp;""),IF($AD$3="","",INDEX('Extraction History'!$A$3:$DT$9102,$Q5965,$AD$3)&amp;""))</f>
        <v/>
      </c>
    </row>
    <row r="5966" spans="16:18" x14ac:dyDescent="0.3">
      <c r="P5966" s="22"/>
      <c r="Q5966">
        <v>5962</v>
      </c>
      <c r="R5966" t="str">
        <f>IF($C$3="Live Paste",IF($P5966="","",$P5966&amp;""),IF($AD$3="","",INDEX('Extraction History'!$A$3:$DT$9102,$Q5966,$AD$3)&amp;""))</f>
        <v/>
      </c>
    </row>
    <row r="5967" spans="16:18" x14ac:dyDescent="0.3">
      <c r="P5967" s="22"/>
      <c r="Q5967">
        <v>5963</v>
      </c>
      <c r="R5967" t="str">
        <f>IF($C$3="Live Paste",IF($P5967="","",$P5967&amp;""),IF($AD$3="","",INDEX('Extraction History'!$A$3:$DT$9102,$Q5967,$AD$3)&amp;""))</f>
        <v/>
      </c>
    </row>
    <row r="5968" spans="16:18" x14ac:dyDescent="0.3">
      <c r="P5968" s="22"/>
      <c r="Q5968">
        <v>5964</v>
      </c>
      <c r="R5968" t="str">
        <f>IF($C$3="Live Paste",IF($P5968="","",$P5968&amp;""),IF($AD$3="","",INDEX('Extraction History'!$A$3:$DT$9102,$Q5968,$AD$3)&amp;""))</f>
        <v/>
      </c>
    </row>
    <row r="5969" spans="16:18" x14ac:dyDescent="0.3">
      <c r="P5969" s="22"/>
      <c r="Q5969">
        <v>5965</v>
      </c>
      <c r="R5969" t="str">
        <f>IF($C$3="Live Paste",IF($P5969="","",$P5969&amp;""),IF($AD$3="","",INDEX('Extraction History'!$A$3:$DT$9102,$Q5969,$AD$3)&amp;""))</f>
        <v/>
      </c>
    </row>
    <row r="5970" spans="16:18" x14ac:dyDescent="0.3">
      <c r="P5970" s="22"/>
      <c r="Q5970">
        <v>5966</v>
      </c>
      <c r="R5970" t="str">
        <f>IF($C$3="Live Paste",IF($P5970="","",$P5970&amp;""),IF($AD$3="","",INDEX('Extraction History'!$A$3:$DT$9102,$Q5970,$AD$3)&amp;""))</f>
        <v/>
      </c>
    </row>
    <row r="5971" spans="16:18" x14ac:dyDescent="0.3">
      <c r="P5971" s="22"/>
      <c r="Q5971">
        <v>5967</v>
      </c>
      <c r="R5971" t="str">
        <f>IF($C$3="Live Paste",IF($P5971="","",$P5971&amp;""),IF($AD$3="","",INDEX('Extraction History'!$A$3:$DT$9102,$Q5971,$AD$3)&amp;""))</f>
        <v/>
      </c>
    </row>
    <row r="5972" spans="16:18" x14ac:dyDescent="0.3">
      <c r="P5972" s="22"/>
      <c r="Q5972">
        <v>5968</v>
      </c>
      <c r="R5972" t="str">
        <f>IF($C$3="Live Paste",IF($P5972="","",$P5972&amp;""),IF($AD$3="","",INDEX('Extraction History'!$A$3:$DT$9102,$Q5972,$AD$3)&amp;""))</f>
        <v/>
      </c>
    </row>
    <row r="5973" spans="16:18" x14ac:dyDescent="0.3">
      <c r="P5973" s="22"/>
      <c r="Q5973">
        <v>5969</v>
      </c>
      <c r="R5973" t="str">
        <f>IF($C$3="Live Paste",IF($P5973="","",$P5973&amp;""),IF($AD$3="","",INDEX('Extraction History'!$A$3:$DT$9102,$Q5973,$AD$3)&amp;""))</f>
        <v/>
      </c>
    </row>
    <row r="5974" spans="16:18" x14ac:dyDescent="0.3">
      <c r="P5974" s="22"/>
      <c r="Q5974">
        <v>5970</v>
      </c>
      <c r="R5974" t="str">
        <f>IF($C$3="Live Paste",IF($P5974="","",$P5974&amp;""),IF($AD$3="","",INDEX('Extraction History'!$A$3:$DT$9102,$Q5974,$AD$3)&amp;""))</f>
        <v/>
      </c>
    </row>
    <row r="5975" spans="16:18" x14ac:dyDescent="0.3">
      <c r="P5975" s="22"/>
      <c r="Q5975">
        <v>5971</v>
      </c>
      <c r="R5975" t="str">
        <f>IF($C$3="Live Paste",IF($P5975="","",$P5975&amp;""),IF($AD$3="","",INDEX('Extraction History'!$A$3:$DT$9102,$Q5975,$AD$3)&amp;""))</f>
        <v/>
      </c>
    </row>
    <row r="5976" spans="16:18" x14ac:dyDescent="0.3">
      <c r="P5976" s="22"/>
      <c r="Q5976">
        <v>5972</v>
      </c>
      <c r="R5976" t="str">
        <f>IF($C$3="Live Paste",IF($P5976="","",$P5976&amp;""),IF($AD$3="","",INDEX('Extraction History'!$A$3:$DT$9102,$Q5976,$AD$3)&amp;""))</f>
        <v/>
      </c>
    </row>
    <row r="5977" spans="16:18" x14ac:dyDescent="0.3">
      <c r="P5977" s="22"/>
      <c r="Q5977">
        <v>5973</v>
      </c>
      <c r="R5977" t="str">
        <f>IF($C$3="Live Paste",IF($P5977="","",$P5977&amp;""),IF($AD$3="","",INDEX('Extraction History'!$A$3:$DT$9102,$Q5977,$AD$3)&amp;""))</f>
        <v/>
      </c>
    </row>
    <row r="5978" spans="16:18" x14ac:dyDescent="0.3">
      <c r="P5978" s="22"/>
      <c r="Q5978">
        <v>5974</v>
      </c>
      <c r="R5978" t="str">
        <f>IF($C$3="Live Paste",IF($P5978="","",$P5978&amp;""),IF($AD$3="","",INDEX('Extraction History'!$A$3:$DT$9102,$Q5978,$AD$3)&amp;""))</f>
        <v/>
      </c>
    </row>
    <row r="5979" spans="16:18" x14ac:dyDescent="0.3">
      <c r="P5979" s="22"/>
      <c r="Q5979">
        <v>5975</v>
      </c>
      <c r="R5979" t="str">
        <f>IF($C$3="Live Paste",IF($P5979="","",$P5979&amp;""),IF($AD$3="","",INDEX('Extraction History'!$A$3:$DT$9102,$Q5979,$AD$3)&amp;""))</f>
        <v/>
      </c>
    </row>
    <row r="5980" spans="16:18" x14ac:dyDescent="0.3">
      <c r="P5980" s="22"/>
      <c r="Q5980">
        <v>5976</v>
      </c>
      <c r="R5980" t="str">
        <f>IF($C$3="Live Paste",IF($P5980="","",$P5980&amp;""),IF($AD$3="","",INDEX('Extraction History'!$A$3:$DT$9102,$Q5980,$AD$3)&amp;""))</f>
        <v/>
      </c>
    </row>
    <row r="5981" spans="16:18" x14ac:dyDescent="0.3">
      <c r="P5981" s="22"/>
      <c r="Q5981">
        <v>5977</v>
      </c>
      <c r="R5981" t="str">
        <f>IF($C$3="Live Paste",IF($P5981="","",$P5981&amp;""),IF($AD$3="","",INDEX('Extraction History'!$A$3:$DT$9102,$Q5981,$AD$3)&amp;""))</f>
        <v/>
      </c>
    </row>
    <row r="5982" spans="16:18" x14ac:dyDescent="0.3">
      <c r="P5982" s="22"/>
      <c r="Q5982">
        <v>5978</v>
      </c>
      <c r="R5982" t="str">
        <f>IF($C$3="Live Paste",IF($P5982="","",$P5982&amp;""),IF($AD$3="","",INDEX('Extraction History'!$A$3:$DT$9102,$Q5982,$AD$3)&amp;""))</f>
        <v/>
      </c>
    </row>
    <row r="5983" spans="16:18" x14ac:dyDescent="0.3">
      <c r="P5983" s="22"/>
      <c r="Q5983">
        <v>5979</v>
      </c>
      <c r="R5983" t="str">
        <f>IF($C$3="Live Paste",IF($P5983="","",$P5983&amp;""),IF($AD$3="","",INDEX('Extraction History'!$A$3:$DT$9102,$Q5983,$AD$3)&amp;""))</f>
        <v/>
      </c>
    </row>
    <row r="5984" spans="16:18" x14ac:dyDescent="0.3">
      <c r="P5984" s="22"/>
      <c r="Q5984">
        <v>5980</v>
      </c>
      <c r="R5984" t="str">
        <f>IF($C$3="Live Paste",IF($P5984="","",$P5984&amp;""),IF($AD$3="","",INDEX('Extraction History'!$A$3:$DT$9102,$Q5984,$AD$3)&amp;""))</f>
        <v/>
      </c>
    </row>
    <row r="5985" spans="16:18" x14ac:dyDescent="0.3">
      <c r="P5985" s="22"/>
      <c r="Q5985">
        <v>5981</v>
      </c>
      <c r="R5985" t="str">
        <f>IF($C$3="Live Paste",IF($P5985="","",$P5985&amp;""),IF($AD$3="","",INDEX('Extraction History'!$A$3:$DT$9102,$Q5985,$AD$3)&amp;""))</f>
        <v/>
      </c>
    </row>
    <row r="5986" spans="16:18" x14ac:dyDescent="0.3">
      <c r="P5986" s="22"/>
      <c r="Q5986">
        <v>5982</v>
      </c>
      <c r="R5986" t="str">
        <f>IF($C$3="Live Paste",IF($P5986="","",$P5986&amp;""),IF($AD$3="","",INDEX('Extraction History'!$A$3:$DT$9102,$Q5986,$AD$3)&amp;""))</f>
        <v/>
      </c>
    </row>
    <row r="5987" spans="16:18" x14ac:dyDescent="0.3">
      <c r="P5987" s="22"/>
      <c r="Q5987">
        <v>5983</v>
      </c>
      <c r="R5987" t="str">
        <f>IF($C$3="Live Paste",IF($P5987="","",$P5987&amp;""),IF($AD$3="","",INDEX('Extraction History'!$A$3:$DT$9102,$Q5987,$AD$3)&amp;""))</f>
        <v/>
      </c>
    </row>
    <row r="5988" spans="16:18" x14ac:dyDescent="0.3">
      <c r="P5988" s="22"/>
      <c r="Q5988">
        <v>5984</v>
      </c>
      <c r="R5988" t="str">
        <f>IF($C$3="Live Paste",IF($P5988="","",$P5988&amp;""),IF($AD$3="","",INDEX('Extraction History'!$A$3:$DT$9102,$Q5988,$AD$3)&amp;""))</f>
        <v/>
      </c>
    </row>
    <row r="5989" spans="16:18" x14ac:dyDescent="0.3">
      <c r="P5989" s="22"/>
      <c r="Q5989">
        <v>5985</v>
      </c>
      <c r="R5989" t="str">
        <f>IF($C$3="Live Paste",IF($P5989="","",$P5989&amp;""),IF($AD$3="","",INDEX('Extraction History'!$A$3:$DT$9102,$Q5989,$AD$3)&amp;""))</f>
        <v/>
      </c>
    </row>
    <row r="5990" spans="16:18" x14ac:dyDescent="0.3">
      <c r="P5990" s="22"/>
      <c r="Q5990">
        <v>5986</v>
      </c>
      <c r="R5990" t="str">
        <f>IF($C$3="Live Paste",IF($P5990="","",$P5990&amp;""),IF($AD$3="","",INDEX('Extraction History'!$A$3:$DT$9102,$Q5990,$AD$3)&amp;""))</f>
        <v/>
      </c>
    </row>
    <row r="5991" spans="16:18" x14ac:dyDescent="0.3">
      <c r="P5991" s="22"/>
      <c r="Q5991">
        <v>5987</v>
      </c>
      <c r="R5991" t="str">
        <f>IF($C$3="Live Paste",IF($P5991="","",$P5991&amp;""),IF($AD$3="","",INDEX('Extraction History'!$A$3:$DT$9102,$Q5991,$AD$3)&amp;""))</f>
        <v/>
      </c>
    </row>
    <row r="5992" spans="16:18" x14ac:dyDescent="0.3">
      <c r="P5992" s="22"/>
      <c r="Q5992">
        <v>5988</v>
      </c>
      <c r="R5992" t="str">
        <f>IF($C$3="Live Paste",IF($P5992="","",$P5992&amp;""),IF($AD$3="","",INDEX('Extraction History'!$A$3:$DT$9102,$Q5992,$AD$3)&amp;""))</f>
        <v/>
      </c>
    </row>
    <row r="5993" spans="16:18" x14ac:dyDescent="0.3">
      <c r="P5993" s="22"/>
      <c r="Q5993">
        <v>5989</v>
      </c>
      <c r="R5993" t="str">
        <f>IF($C$3="Live Paste",IF($P5993="","",$P5993&amp;""),IF($AD$3="","",INDEX('Extraction History'!$A$3:$DT$9102,$Q5993,$AD$3)&amp;""))</f>
        <v/>
      </c>
    </row>
    <row r="5994" spans="16:18" x14ac:dyDescent="0.3">
      <c r="P5994" s="22"/>
      <c r="Q5994">
        <v>5990</v>
      </c>
      <c r="R5994" t="str">
        <f>IF($C$3="Live Paste",IF($P5994="","",$P5994&amp;""),IF($AD$3="","",INDEX('Extraction History'!$A$3:$DT$9102,$Q5994,$AD$3)&amp;""))</f>
        <v/>
      </c>
    </row>
    <row r="5995" spans="16:18" x14ac:dyDescent="0.3">
      <c r="P5995" s="22"/>
      <c r="Q5995">
        <v>5991</v>
      </c>
      <c r="R5995" t="str">
        <f>IF($C$3="Live Paste",IF($P5995="","",$P5995&amp;""),IF($AD$3="","",INDEX('Extraction History'!$A$3:$DT$9102,$Q5995,$AD$3)&amp;""))</f>
        <v/>
      </c>
    </row>
    <row r="5996" spans="16:18" x14ac:dyDescent="0.3">
      <c r="P5996" s="22"/>
      <c r="Q5996">
        <v>5992</v>
      </c>
      <c r="R5996" t="str">
        <f>IF($C$3="Live Paste",IF($P5996="","",$P5996&amp;""),IF($AD$3="","",INDEX('Extraction History'!$A$3:$DT$9102,$Q5996,$AD$3)&amp;""))</f>
        <v/>
      </c>
    </row>
    <row r="5997" spans="16:18" x14ac:dyDescent="0.3">
      <c r="P5997" s="22"/>
      <c r="Q5997">
        <v>5993</v>
      </c>
      <c r="R5997" t="str">
        <f>IF($C$3="Live Paste",IF($P5997="","",$P5997&amp;""),IF($AD$3="","",INDEX('Extraction History'!$A$3:$DT$9102,$Q5997,$AD$3)&amp;""))</f>
        <v/>
      </c>
    </row>
    <row r="5998" spans="16:18" x14ac:dyDescent="0.3">
      <c r="P5998" s="22"/>
      <c r="Q5998">
        <v>5994</v>
      </c>
      <c r="R5998" t="str">
        <f>IF($C$3="Live Paste",IF($P5998="","",$P5998&amp;""),IF($AD$3="","",INDEX('Extraction History'!$A$3:$DT$9102,$Q5998,$AD$3)&amp;""))</f>
        <v/>
      </c>
    </row>
    <row r="5999" spans="16:18" x14ac:dyDescent="0.3">
      <c r="P5999" s="22"/>
      <c r="Q5999">
        <v>5995</v>
      </c>
      <c r="R5999" t="str">
        <f>IF($C$3="Live Paste",IF($P5999="","",$P5999&amp;""),IF($AD$3="","",INDEX('Extraction History'!$A$3:$DT$9102,$Q5999,$AD$3)&amp;""))</f>
        <v/>
      </c>
    </row>
    <row r="6000" spans="16:18" x14ac:dyDescent="0.3">
      <c r="P6000" s="22"/>
      <c r="Q6000">
        <v>5996</v>
      </c>
      <c r="R6000" t="str">
        <f>IF($C$3="Live Paste",IF($P6000="","",$P6000&amp;""),IF($AD$3="","",INDEX('Extraction History'!$A$3:$DT$9102,$Q6000,$AD$3)&amp;""))</f>
        <v/>
      </c>
    </row>
    <row r="6001" spans="16:18" x14ac:dyDescent="0.3">
      <c r="P6001" s="22"/>
      <c r="Q6001">
        <v>5997</v>
      </c>
      <c r="R6001" t="str">
        <f>IF($C$3="Live Paste",IF($P6001="","",$P6001&amp;""),IF($AD$3="","",INDEX('Extraction History'!$A$3:$DT$9102,$Q6001,$AD$3)&amp;""))</f>
        <v/>
      </c>
    </row>
    <row r="6002" spans="16:18" x14ac:dyDescent="0.3">
      <c r="P6002" s="22"/>
      <c r="Q6002">
        <v>5998</v>
      </c>
      <c r="R6002" t="str">
        <f>IF($C$3="Live Paste",IF($P6002="","",$P6002&amp;""),IF($AD$3="","",INDEX('Extraction History'!$A$3:$DT$9102,$Q6002,$AD$3)&amp;""))</f>
        <v/>
      </c>
    </row>
    <row r="6003" spans="16:18" x14ac:dyDescent="0.3">
      <c r="P6003" s="22"/>
      <c r="Q6003">
        <v>5999</v>
      </c>
      <c r="R6003" t="str">
        <f>IF($C$3="Live Paste",IF($P6003="","",$P6003&amp;""),IF($AD$3="","",INDEX('Extraction History'!$A$3:$DT$9102,$Q6003,$AD$3)&amp;""))</f>
        <v/>
      </c>
    </row>
    <row r="6004" spans="16:18" x14ac:dyDescent="0.3">
      <c r="P6004" s="22"/>
      <c r="Q6004">
        <v>6000</v>
      </c>
      <c r="R6004" t="str">
        <f>IF($C$3="Live Paste",IF($P6004="","",$P6004&amp;""),IF($AD$3="","",INDEX('Extraction History'!$A$3:$DT$9102,$Q6004,$AD$3)&amp;""))</f>
        <v/>
      </c>
    </row>
    <row r="6005" spans="16:18" x14ac:dyDescent="0.3">
      <c r="P6005" s="22"/>
      <c r="Q6005">
        <v>6001</v>
      </c>
      <c r="R6005" t="str">
        <f>IF($C$3="Live Paste",IF($P6005="","",$P6005&amp;""),IF($AD$3="","",INDEX('Extraction History'!$A$3:$DT$9102,$Q6005,$AD$3)&amp;""))</f>
        <v/>
      </c>
    </row>
    <row r="6006" spans="16:18" x14ac:dyDescent="0.3">
      <c r="P6006" s="22"/>
      <c r="Q6006">
        <v>6002</v>
      </c>
      <c r="R6006" t="str">
        <f>IF($C$3="Live Paste",IF($P6006="","",$P6006&amp;""),IF($AD$3="","",INDEX('Extraction History'!$A$3:$DT$9102,$Q6006,$AD$3)&amp;""))</f>
        <v/>
      </c>
    </row>
    <row r="6007" spans="16:18" x14ac:dyDescent="0.3">
      <c r="P6007" s="22"/>
      <c r="Q6007">
        <v>6003</v>
      </c>
      <c r="R6007" t="str">
        <f>IF($C$3="Live Paste",IF($P6007="","",$P6007&amp;""),IF($AD$3="","",INDEX('Extraction History'!$A$3:$DT$9102,$Q6007,$AD$3)&amp;""))</f>
        <v/>
      </c>
    </row>
    <row r="6008" spans="16:18" x14ac:dyDescent="0.3">
      <c r="P6008" s="22"/>
      <c r="Q6008">
        <v>6004</v>
      </c>
      <c r="R6008" t="str">
        <f>IF($C$3="Live Paste",IF($P6008="","",$P6008&amp;""),IF($AD$3="","",INDEX('Extraction History'!$A$3:$DT$9102,$Q6008,$AD$3)&amp;""))</f>
        <v/>
      </c>
    </row>
    <row r="6009" spans="16:18" x14ac:dyDescent="0.3">
      <c r="P6009" s="22"/>
      <c r="Q6009">
        <v>6005</v>
      </c>
      <c r="R6009" t="str">
        <f>IF($C$3="Live Paste",IF($P6009="","",$P6009&amp;""),IF($AD$3="","",INDEX('Extraction History'!$A$3:$DT$9102,$Q6009,$AD$3)&amp;""))</f>
        <v/>
      </c>
    </row>
    <row r="6010" spans="16:18" x14ac:dyDescent="0.3">
      <c r="P6010" s="22"/>
      <c r="Q6010">
        <v>6006</v>
      </c>
      <c r="R6010" t="str">
        <f>IF($C$3="Live Paste",IF($P6010="","",$P6010&amp;""),IF($AD$3="","",INDEX('Extraction History'!$A$3:$DT$9102,$Q6010,$AD$3)&amp;""))</f>
        <v/>
      </c>
    </row>
    <row r="6011" spans="16:18" x14ac:dyDescent="0.3">
      <c r="P6011" s="22"/>
      <c r="Q6011">
        <v>6007</v>
      </c>
      <c r="R6011" t="str">
        <f>IF($C$3="Live Paste",IF($P6011="","",$P6011&amp;""),IF($AD$3="","",INDEX('Extraction History'!$A$3:$DT$9102,$Q6011,$AD$3)&amp;""))</f>
        <v/>
      </c>
    </row>
    <row r="6012" spans="16:18" x14ac:dyDescent="0.3">
      <c r="P6012" s="22"/>
      <c r="Q6012">
        <v>6008</v>
      </c>
      <c r="R6012" t="str">
        <f>IF($C$3="Live Paste",IF($P6012="","",$P6012&amp;""),IF($AD$3="","",INDEX('Extraction History'!$A$3:$DT$9102,$Q6012,$AD$3)&amp;""))</f>
        <v/>
      </c>
    </row>
    <row r="6013" spans="16:18" x14ac:dyDescent="0.3">
      <c r="P6013" s="22"/>
      <c r="Q6013">
        <v>6009</v>
      </c>
      <c r="R6013" t="str">
        <f>IF($C$3="Live Paste",IF($P6013="","",$P6013&amp;""),IF($AD$3="","",INDEX('Extraction History'!$A$3:$DT$9102,$Q6013,$AD$3)&amp;""))</f>
        <v/>
      </c>
    </row>
    <row r="6014" spans="16:18" x14ac:dyDescent="0.3">
      <c r="P6014" s="22"/>
      <c r="Q6014">
        <v>6010</v>
      </c>
      <c r="R6014" t="str">
        <f>IF($C$3="Live Paste",IF($P6014="","",$P6014&amp;""),IF($AD$3="","",INDEX('Extraction History'!$A$3:$DT$9102,$Q6014,$AD$3)&amp;""))</f>
        <v/>
      </c>
    </row>
    <row r="6015" spans="16:18" x14ac:dyDescent="0.3">
      <c r="P6015" s="22"/>
      <c r="Q6015">
        <v>6011</v>
      </c>
      <c r="R6015" t="str">
        <f>IF($C$3="Live Paste",IF($P6015="","",$P6015&amp;""),IF($AD$3="","",INDEX('Extraction History'!$A$3:$DT$9102,$Q6015,$AD$3)&amp;""))</f>
        <v/>
      </c>
    </row>
    <row r="6016" spans="16:18" x14ac:dyDescent="0.3">
      <c r="P6016" s="22"/>
      <c r="Q6016">
        <v>6012</v>
      </c>
      <c r="R6016" t="str">
        <f>IF($C$3="Live Paste",IF($P6016="","",$P6016&amp;""),IF($AD$3="","",INDEX('Extraction History'!$A$3:$DT$9102,$Q6016,$AD$3)&amp;""))</f>
        <v/>
      </c>
    </row>
    <row r="6017" spans="16:18" x14ac:dyDescent="0.3">
      <c r="P6017" s="22"/>
      <c r="Q6017">
        <v>6013</v>
      </c>
      <c r="R6017" t="str">
        <f>IF($C$3="Live Paste",IF($P6017="","",$P6017&amp;""),IF($AD$3="","",INDEX('Extraction History'!$A$3:$DT$9102,$Q6017,$AD$3)&amp;""))</f>
        <v/>
      </c>
    </row>
    <row r="6018" spans="16:18" x14ac:dyDescent="0.3">
      <c r="P6018" s="22"/>
      <c r="Q6018">
        <v>6014</v>
      </c>
      <c r="R6018" t="str">
        <f>IF($C$3="Live Paste",IF($P6018="","",$P6018&amp;""),IF($AD$3="","",INDEX('Extraction History'!$A$3:$DT$9102,$Q6018,$AD$3)&amp;""))</f>
        <v/>
      </c>
    </row>
    <row r="6019" spans="16:18" x14ac:dyDescent="0.3">
      <c r="P6019" s="22"/>
      <c r="Q6019">
        <v>6015</v>
      </c>
      <c r="R6019" t="str">
        <f>IF($C$3="Live Paste",IF($P6019="","",$P6019&amp;""),IF($AD$3="","",INDEX('Extraction History'!$A$3:$DT$9102,$Q6019,$AD$3)&amp;""))</f>
        <v/>
      </c>
    </row>
    <row r="6020" spans="16:18" x14ac:dyDescent="0.3">
      <c r="P6020" s="22"/>
      <c r="Q6020">
        <v>6016</v>
      </c>
      <c r="R6020" t="str">
        <f>IF($C$3="Live Paste",IF($P6020="","",$P6020&amp;""),IF($AD$3="","",INDEX('Extraction History'!$A$3:$DT$9102,$Q6020,$AD$3)&amp;""))</f>
        <v/>
      </c>
    </row>
    <row r="6021" spans="16:18" x14ac:dyDescent="0.3">
      <c r="P6021" s="22"/>
      <c r="Q6021">
        <v>6017</v>
      </c>
      <c r="R6021" t="str">
        <f>IF($C$3="Live Paste",IF($P6021="","",$P6021&amp;""),IF($AD$3="","",INDEX('Extraction History'!$A$3:$DT$9102,$Q6021,$AD$3)&amp;""))</f>
        <v/>
      </c>
    </row>
    <row r="6022" spans="16:18" x14ac:dyDescent="0.3">
      <c r="P6022" s="22"/>
      <c r="Q6022">
        <v>6018</v>
      </c>
      <c r="R6022" t="str">
        <f>IF($C$3="Live Paste",IF($P6022="","",$P6022&amp;""),IF($AD$3="","",INDEX('Extraction History'!$A$3:$DT$9102,$Q6022,$AD$3)&amp;""))</f>
        <v/>
      </c>
    </row>
    <row r="6023" spans="16:18" x14ac:dyDescent="0.3">
      <c r="P6023" s="22"/>
      <c r="Q6023">
        <v>6019</v>
      </c>
      <c r="R6023" t="str">
        <f>IF($C$3="Live Paste",IF($P6023="","",$P6023&amp;""),IF($AD$3="","",INDEX('Extraction History'!$A$3:$DT$9102,$Q6023,$AD$3)&amp;""))</f>
        <v/>
      </c>
    </row>
    <row r="6024" spans="16:18" x14ac:dyDescent="0.3">
      <c r="P6024" s="22"/>
      <c r="Q6024">
        <v>6020</v>
      </c>
      <c r="R6024" t="str">
        <f>IF($C$3="Live Paste",IF($P6024="","",$P6024&amp;""),IF($AD$3="","",INDEX('Extraction History'!$A$3:$DT$9102,$Q6024,$AD$3)&amp;""))</f>
        <v/>
      </c>
    </row>
    <row r="6025" spans="16:18" x14ac:dyDescent="0.3">
      <c r="P6025" s="22"/>
      <c r="Q6025">
        <v>6021</v>
      </c>
      <c r="R6025" t="str">
        <f>IF($C$3="Live Paste",IF($P6025="","",$P6025&amp;""),IF($AD$3="","",INDEX('Extraction History'!$A$3:$DT$9102,$Q6025,$AD$3)&amp;""))</f>
        <v/>
      </c>
    </row>
    <row r="6026" spans="16:18" x14ac:dyDescent="0.3">
      <c r="P6026" s="22"/>
      <c r="Q6026">
        <v>6022</v>
      </c>
      <c r="R6026" t="str">
        <f>IF($C$3="Live Paste",IF($P6026="","",$P6026&amp;""),IF($AD$3="","",INDEX('Extraction History'!$A$3:$DT$9102,$Q6026,$AD$3)&amp;""))</f>
        <v/>
      </c>
    </row>
    <row r="6027" spans="16:18" x14ac:dyDescent="0.3">
      <c r="P6027" s="22"/>
      <c r="Q6027">
        <v>6023</v>
      </c>
      <c r="R6027" t="str">
        <f>IF($C$3="Live Paste",IF($P6027="","",$P6027&amp;""),IF($AD$3="","",INDEX('Extraction History'!$A$3:$DT$9102,$Q6027,$AD$3)&amp;""))</f>
        <v/>
      </c>
    </row>
    <row r="6028" spans="16:18" x14ac:dyDescent="0.3">
      <c r="P6028" s="22"/>
      <c r="Q6028">
        <v>6024</v>
      </c>
      <c r="R6028" t="str">
        <f>IF($C$3="Live Paste",IF($P6028="","",$P6028&amp;""),IF($AD$3="","",INDEX('Extraction History'!$A$3:$DT$9102,$Q6028,$AD$3)&amp;""))</f>
        <v/>
      </c>
    </row>
    <row r="6029" spans="16:18" x14ac:dyDescent="0.3">
      <c r="P6029" s="22"/>
      <c r="Q6029">
        <v>6025</v>
      </c>
      <c r="R6029" t="str">
        <f>IF($C$3="Live Paste",IF($P6029="","",$P6029&amp;""),IF($AD$3="","",INDEX('Extraction History'!$A$3:$DT$9102,$Q6029,$AD$3)&amp;""))</f>
        <v/>
      </c>
    </row>
    <row r="6030" spans="16:18" x14ac:dyDescent="0.3">
      <c r="P6030" s="22"/>
      <c r="Q6030">
        <v>6026</v>
      </c>
      <c r="R6030" t="str">
        <f>IF($C$3="Live Paste",IF($P6030="","",$P6030&amp;""),IF($AD$3="","",INDEX('Extraction History'!$A$3:$DT$9102,$Q6030,$AD$3)&amp;""))</f>
        <v/>
      </c>
    </row>
    <row r="6031" spans="16:18" x14ac:dyDescent="0.3">
      <c r="P6031" s="22"/>
      <c r="Q6031">
        <v>6027</v>
      </c>
      <c r="R6031" t="str">
        <f>IF($C$3="Live Paste",IF($P6031="","",$P6031&amp;""),IF($AD$3="","",INDEX('Extraction History'!$A$3:$DT$9102,$Q6031,$AD$3)&amp;""))</f>
        <v/>
      </c>
    </row>
    <row r="6032" spans="16:18" x14ac:dyDescent="0.3">
      <c r="P6032" s="22"/>
      <c r="Q6032">
        <v>6028</v>
      </c>
      <c r="R6032" t="str">
        <f>IF($C$3="Live Paste",IF($P6032="","",$P6032&amp;""),IF($AD$3="","",INDEX('Extraction History'!$A$3:$DT$9102,$Q6032,$AD$3)&amp;""))</f>
        <v/>
      </c>
    </row>
    <row r="6033" spans="16:18" x14ac:dyDescent="0.3">
      <c r="P6033" s="22"/>
      <c r="Q6033">
        <v>6029</v>
      </c>
      <c r="R6033" t="str">
        <f>IF($C$3="Live Paste",IF($P6033="","",$P6033&amp;""),IF($AD$3="","",INDEX('Extraction History'!$A$3:$DT$9102,$Q6033,$AD$3)&amp;""))</f>
        <v/>
      </c>
    </row>
    <row r="6034" spans="16:18" x14ac:dyDescent="0.3">
      <c r="P6034" s="22"/>
      <c r="Q6034">
        <v>6030</v>
      </c>
      <c r="R6034" t="str">
        <f>IF($C$3="Live Paste",IF($P6034="","",$P6034&amp;""),IF($AD$3="","",INDEX('Extraction History'!$A$3:$DT$9102,$Q6034,$AD$3)&amp;""))</f>
        <v/>
      </c>
    </row>
    <row r="6035" spans="16:18" x14ac:dyDescent="0.3">
      <c r="P6035" s="22"/>
      <c r="Q6035">
        <v>6031</v>
      </c>
      <c r="R6035" t="str">
        <f>IF($C$3="Live Paste",IF($P6035="","",$P6035&amp;""),IF($AD$3="","",INDEX('Extraction History'!$A$3:$DT$9102,$Q6035,$AD$3)&amp;""))</f>
        <v/>
      </c>
    </row>
    <row r="6036" spans="16:18" x14ac:dyDescent="0.3">
      <c r="P6036" s="22"/>
      <c r="Q6036">
        <v>6032</v>
      </c>
      <c r="R6036" t="str">
        <f>IF($C$3="Live Paste",IF($P6036="","",$P6036&amp;""),IF($AD$3="","",INDEX('Extraction History'!$A$3:$DT$9102,$Q6036,$AD$3)&amp;""))</f>
        <v/>
      </c>
    </row>
    <row r="6037" spans="16:18" x14ac:dyDescent="0.3">
      <c r="P6037" s="22"/>
      <c r="Q6037">
        <v>6033</v>
      </c>
      <c r="R6037" t="str">
        <f>IF($C$3="Live Paste",IF($P6037="","",$P6037&amp;""),IF($AD$3="","",INDEX('Extraction History'!$A$3:$DT$9102,$Q6037,$AD$3)&amp;""))</f>
        <v/>
      </c>
    </row>
    <row r="6038" spans="16:18" x14ac:dyDescent="0.3">
      <c r="P6038" s="22"/>
      <c r="Q6038">
        <v>6034</v>
      </c>
      <c r="R6038" t="str">
        <f>IF($C$3="Live Paste",IF($P6038="","",$P6038&amp;""),IF($AD$3="","",INDEX('Extraction History'!$A$3:$DT$9102,$Q6038,$AD$3)&amp;""))</f>
        <v/>
      </c>
    </row>
    <row r="6039" spans="16:18" x14ac:dyDescent="0.3">
      <c r="P6039" s="22"/>
      <c r="Q6039">
        <v>6035</v>
      </c>
      <c r="R6039" t="str">
        <f>IF($C$3="Live Paste",IF($P6039="","",$P6039&amp;""),IF($AD$3="","",INDEX('Extraction History'!$A$3:$DT$9102,$Q6039,$AD$3)&amp;""))</f>
        <v/>
      </c>
    </row>
    <row r="6040" spans="16:18" x14ac:dyDescent="0.3">
      <c r="P6040" s="22"/>
      <c r="Q6040">
        <v>6036</v>
      </c>
      <c r="R6040" t="str">
        <f>IF($C$3="Live Paste",IF($P6040="","",$P6040&amp;""),IF($AD$3="","",INDEX('Extraction History'!$A$3:$DT$9102,$Q6040,$AD$3)&amp;""))</f>
        <v/>
      </c>
    </row>
    <row r="6041" spans="16:18" x14ac:dyDescent="0.3">
      <c r="P6041" s="22"/>
      <c r="Q6041">
        <v>6037</v>
      </c>
      <c r="R6041" t="str">
        <f>IF($C$3="Live Paste",IF($P6041="","",$P6041&amp;""),IF($AD$3="","",INDEX('Extraction History'!$A$3:$DT$9102,$Q6041,$AD$3)&amp;""))</f>
        <v/>
      </c>
    </row>
    <row r="6042" spans="16:18" x14ac:dyDescent="0.3">
      <c r="P6042" s="22"/>
      <c r="Q6042">
        <v>6038</v>
      </c>
      <c r="R6042" t="str">
        <f>IF($C$3="Live Paste",IF($P6042="","",$P6042&amp;""),IF($AD$3="","",INDEX('Extraction History'!$A$3:$DT$9102,$Q6042,$AD$3)&amp;""))</f>
        <v/>
      </c>
    </row>
    <row r="6043" spans="16:18" x14ac:dyDescent="0.3">
      <c r="P6043" s="22"/>
      <c r="Q6043">
        <v>6039</v>
      </c>
      <c r="R6043" t="str">
        <f>IF($C$3="Live Paste",IF($P6043="","",$P6043&amp;""),IF($AD$3="","",INDEX('Extraction History'!$A$3:$DT$9102,$Q6043,$AD$3)&amp;""))</f>
        <v/>
      </c>
    </row>
    <row r="6044" spans="16:18" x14ac:dyDescent="0.3">
      <c r="P6044" s="22"/>
      <c r="Q6044">
        <v>6040</v>
      </c>
      <c r="R6044" t="str">
        <f>IF($C$3="Live Paste",IF($P6044="","",$P6044&amp;""),IF($AD$3="","",INDEX('Extraction History'!$A$3:$DT$9102,$Q6044,$AD$3)&amp;""))</f>
        <v/>
      </c>
    </row>
    <row r="6045" spans="16:18" x14ac:dyDescent="0.3">
      <c r="P6045" s="22"/>
      <c r="Q6045">
        <v>6041</v>
      </c>
      <c r="R6045" t="str">
        <f>IF($C$3="Live Paste",IF($P6045="","",$P6045&amp;""),IF($AD$3="","",INDEX('Extraction History'!$A$3:$DT$9102,$Q6045,$AD$3)&amp;""))</f>
        <v/>
      </c>
    </row>
    <row r="6046" spans="16:18" x14ac:dyDescent="0.3">
      <c r="P6046" s="22"/>
      <c r="Q6046">
        <v>6042</v>
      </c>
      <c r="R6046" t="str">
        <f>IF($C$3="Live Paste",IF($P6046="","",$P6046&amp;""),IF($AD$3="","",INDEX('Extraction History'!$A$3:$DT$9102,$Q6046,$AD$3)&amp;""))</f>
        <v/>
      </c>
    </row>
    <row r="6047" spans="16:18" x14ac:dyDescent="0.3">
      <c r="P6047" s="22"/>
      <c r="Q6047">
        <v>6043</v>
      </c>
      <c r="R6047" t="str">
        <f>IF($C$3="Live Paste",IF($P6047="","",$P6047&amp;""),IF($AD$3="","",INDEX('Extraction History'!$A$3:$DT$9102,$Q6047,$AD$3)&amp;""))</f>
        <v/>
      </c>
    </row>
    <row r="6048" spans="16:18" x14ac:dyDescent="0.3">
      <c r="P6048" s="22"/>
      <c r="Q6048">
        <v>6044</v>
      </c>
      <c r="R6048" t="str">
        <f>IF($C$3="Live Paste",IF($P6048="","",$P6048&amp;""),IF($AD$3="","",INDEX('Extraction History'!$A$3:$DT$9102,$Q6048,$AD$3)&amp;""))</f>
        <v/>
      </c>
    </row>
    <row r="6049" spans="16:18" x14ac:dyDescent="0.3">
      <c r="P6049" s="22"/>
      <c r="Q6049">
        <v>6045</v>
      </c>
      <c r="R6049" t="str">
        <f>IF($C$3="Live Paste",IF($P6049="","",$P6049&amp;""),IF($AD$3="","",INDEX('Extraction History'!$A$3:$DT$9102,$Q6049,$AD$3)&amp;""))</f>
        <v/>
      </c>
    </row>
    <row r="6050" spans="16:18" x14ac:dyDescent="0.3">
      <c r="P6050" s="22"/>
      <c r="Q6050">
        <v>6046</v>
      </c>
      <c r="R6050" t="str">
        <f>IF($C$3="Live Paste",IF($P6050="","",$P6050&amp;""),IF($AD$3="","",INDEX('Extraction History'!$A$3:$DT$9102,$Q6050,$AD$3)&amp;""))</f>
        <v/>
      </c>
    </row>
    <row r="6051" spans="16:18" x14ac:dyDescent="0.3">
      <c r="P6051" s="22"/>
      <c r="Q6051">
        <v>6047</v>
      </c>
      <c r="R6051" t="str">
        <f>IF($C$3="Live Paste",IF($P6051="","",$P6051&amp;""),IF($AD$3="","",INDEX('Extraction History'!$A$3:$DT$9102,$Q6051,$AD$3)&amp;""))</f>
        <v/>
      </c>
    </row>
    <row r="6052" spans="16:18" x14ac:dyDescent="0.3">
      <c r="P6052" s="22"/>
      <c r="Q6052">
        <v>6048</v>
      </c>
      <c r="R6052" t="str">
        <f>IF($C$3="Live Paste",IF($P6052="","",$P6052&amp;""),IF($AD$3="","",INDEX('Extraction History'!$A$3:$DT$9102,$Q6052,$AD$3)&amp;""))</f>
        <v/>
      </c>
    </row>
    <row r="6053" spans="16:18" x14ac:dyDescent="0.3">
      <c r="P6053" s="22"/>
      <c r="Q6053">
        <v>6049</v>
      </c>
      <c r="R6053" t="str">
        <f>IF($C$3="Live Paste",IF($P6053="","",$P6053&amp;""),IF($AD$3="","",INDEX('Extraction History'!$A$3:$DT$9102,$Q6053,$AD$3)&amp;""))</f>
        <v/>
      </c>
    </row>
    <row r="6054" spans="16:18" x14ac:dyDescent="0.3">
      <c r="P6054" s="22"/>
      <c r="Q6054">
        <v>6050</v>
      </c>
      <c r="R6054" t="str">
        <f>IF($C$3="Live Paste",IF($P6054="","",$P6054&amp;""),IF($AD$3="","",INDEX('Extraction History'!$A$3:$DT$9102,$Q6054,$AD$3)&amp;""))</f>
        <v/>
      </c>
    </row>
    <row r="6055" spans="16:18" x14ac:dyDescent="0.3">
      <c r="P6055" s="22"/>
      <c r="Q6055">
        <v>6051</v>
      </c>
      <c r="R6055" t="str">
        <f>IF($C$3="Live Paste",IF($P6055="","",$P6055&amp;""),IF($AD$3="","",INDEX('Extraction History'!$A$3:$DT$9102,$Q6055,$AD$3)&amp;""))</f>
        <v/>
      </c>
    </row>
    <row r="6056" spans="16:18" x14ac:dyDescent="0.3">
      <c r="P6056" s="22"/>
      <c r="Q6056">
        <v>6052</v>
      </c>
      <c r="R6056" t="str">
        <f>IF($C$3="Live Paste",IF($P6056="","",$P6056&amp;""),IF($AD$3="","",INDEX('Extraction History'!$A$3:$DT$9102,$Q6056,$AD$3)&amp;""))</f>
        <v/>
      </c>
    </row>
    <row r="6057" spans="16:18" x14ac:dyDescent="0.3">
      <c r="P6057" s="22"/>
      <c r="Q6057">
        <v>6053</v>
      </c>
      <c r="R6057" t="str">
        <f>IF($C$3="Live Paste",IF($P6057="","",$P6057&amp;""),IF($AD$3="","",INDEX('Extraction History'!$A$3:$DT$9102,$Q6057,$AD$3)&amp;""))</f>
        <v/>
      </c>
    </row>
    <row r="6058" spans="16:18" x14ac:dyDescent="0.3">
      <c r="P6058" s="22"/>
      <c r="Q6058">
        <v>6054</v>
      </c>
      <c r="R6058" t="str">
        <f>IF($C$3="Live Paste",IF($P6058="","",$P6058&amp;""),IF($AD$3="","",INDEX('Extraction History'!$A$3:$DT$9102,$Q6058,$AD$3)&amp;""))</f>
        <v/>
      </c>
    </row>
    <row r="6059" spans="16:18" x14ac:dyDescent="0.3">
      <c r="P6059" s="22"/>
      <c r="Q6059">
        <v>6055</v>
      </c>
      <c r="R6059" t="str">
        <f>IF($C$3="Live Paste",IF($P6059="","",$P6059&amp;""),IF($AD$3="","",INDEX('Extraction History'!$A$3:$DT$9102,$Q6059,$AD$3)&amp;""))</f>
        <v/>
      </c>
    </row>
    <row r="6060" spans="16:18" x14ac:dyDescent="0.3">
      <c r="P6060" s="22"/>
      <c r="Q6060">
        <v>6056</v>
      </c>
      <c r="R6060" t="str">
        <f>IF($C$3="Live Paste",IF($P6060="","",$P6060&amp;""),IF($AD$3="","",INDEX('Extraction History'!$A$3:$DT$9102,$Q6060,$AD$3)&amp;""))</f>
        <v/>
      </c>
    </row>
    <row r="6061" spans="16:18" x14ac:dyDescent="0.3">
      <c r="P6061" s="22"/>
      <c r="Q6061">
        <v>6057</v>
      </c>
      <c r="R6061" t="str">
        <f>IF($C$3="Live Paste",IF($P6061="","",$P6061&amp;""),IF($AD$3="","",INDEX('Extraction History'!$A$3:$DT$9102,$Q6061,$AD$3)&amp;""))</f>
        <v/>
      </c>
    </row>
    <row r="6062" spans="16:18" x14ac:dyDescent="0.3">
      <c r="P6062" s="22"/>
      <c r="Q6062">
        <v>6058</v>
      </c>
      <c r="R6062" t="str">
        <f>IF($C$3="Live Paste",IF($P6062="","",$P6062&amp;""),IF($AD$3="","",INDEX('Extraction History'!$A$3:$DT$9102,$Q6062,$AD$3)&amp;""))</f>
        <v/>
      </c>
    </row>
    <row r="6063" spans="16:18" x14ac:dyDescent="0.3">
      <c r="P6063" s="22"/>
      <c r="Q6063">
        <v>6059</v>
      </c>
      <c r="R6063" t="str">
        <f>IF($C$3="Live Paste",IF($P6063="","",$P6063&amp;""),IF($AD$3="","",INDEX('Extraction History'!$A$3:$DT$9102,$Q6063,$AD$3)&amp;""))</f>
        <v/>
      </c>
    </row>
    <row r="6064" spans="16:18" x14ac:dyDescent="0.3">
      <c r="P6064" s="22"/>
      <c r="Q6064">
        <v>6060</v>
      </c>
      <c r="R6064" t="str">
        <f>IF($C$3="Live Paste",IF($P6064="","",$P6064&amp;""),IF($AD$3="","",INDEX('Extraction History'!$A$3:$DT$9102,$Q6064,$AD$3)&amp;""))</f>
        <v/>
      </c>
    </row>
    <row r="6065" spans="16:18" x14ac:dyDescent="0.3">
      <c r="P6065" s="22"/>
      <c r="Q6065">
        <v>6061</v>
      </c>
      <c r="R6065" t="str">
        <f>IF($C$3="Live Paste",IF($P6065="","",$P6065&amp;""),IF($AD$3="","",INDEX('Extraction History'!$A$3:$DT$9102,$Q6065,$AD$3)&amp;""))</f>
        <v/>
      </c>
    </row>
    <row r="6066" spans="16:18" x14ac:dyDescent="0.3">
      <c r="P6066" s="22"/>
      <c r="Q6066">
        <v>6062</v>
      </c>
      <c r="R6066" t="str">
        <f>IF($C$3="Live Paste",IF($P6066="","",$P6066&amp;""),IF($AD$3="","",INDEX('Extraction History'!$A$3:$DT$9102,$Q6066,$AD$3)&amp;""))</f>
        <v/>
      </c>
    </row>
    <row r="6067" spans="16:18" x14ac:dyDescent="0.3">
      <c r="P6067" s="22"/>
      <c r="Q6067">
        <v>6063</v>
      </c>
      <c r="R6067" t="str">
        <f>IF($C$3="Live Paste",IF($P6067="","",$P6067&amp;""),IF($AD$3="","",INDEX('Extraction History'!$A$3:$DT$9102,$Q6067,$AD$3)&amp;""))</f>
        <v/>
      </c>
    </row>
    <row r="6068" spans="16:18" x14ac:dyDescent="0.3">
      <c r="P6068" s="22"/>
      <c r="Q6068">
        <v>6064</v>
      </c>
      <c r="R6068" t="str">
        <f>IF($C$3="Live Paste",IF($P6068="","",$P6068&amp;""),IF($AD$3="","",INDEX('Extraction History'!$A$3:$DT$9102,$Q6068,$AD$3)&amp;""))</f>
        <v/>
      </c>
    </row>
    <row r="6069" spans="16:18" x14ac:dyDescent="0.3">
      <c r="P6069" s="22"/>
      <c r="Q6069">
        <v>6065</v>
      </c>
      <c r="R6069" t="str">
        <f>IF($C$3="Live Paste",IF($P6069="","",$P6069&amp;""),IF($AD$3="","",INDEX('Extraction History'!$A$3:$DT$9102,$Q6069,$AD$3)&amp;""))</f>
        <v/>
      </c>
    </row>
    <row r="6070" spans="16:18" x14ac:dyDescent="0.3">
      <c r="P6070" s="22"/>
      <c r="Q6070">
        <v>6066</v>
      </c>
      <c r="R6070" t="str">
        <f>IF($C$3="Live Paste",IF($P6070="","",$P6070&amp;""),IF($AD$3="","",INDEX('Extraction History'!$A$3:$DT$9102,$Q6070,$AD$3)&amp;""))</f>
        <v/>
      </c>
    </row>
    <row r="6071" spans="16:18" x14ac:dyDescent="0.3">
      <c r="P6071" s="22"/>
      <c r="Q6071">
        <v>6067</v>
      </c>
      <c r="R6071" t="str">
        <f>IF($C$3="Live Paste",IF($P6071="","",$P6071&amp;""),IF($AD$3="","",INDEX('Extraction History'!$A$3:$DT$9102,$Q6071,$AD$3)&amp;""))</f>
        <v/>
      </c>
    </row>
    <row r="6072" spans="16:18" x14ac:dyDescent="0.3">
      <c r="P6072" s="22"/>
      <c r="Q6072">
        <v>6068</v>
      </c>
      <c r="R6072" t="str">
        <f>IF($C$3="Live Paste",IF($P6072="","",$P6072&amp;""),IF($AD$3="","",INDEX('Extraction History'!$A$3:$DT$9102,$Q6072,$AD$3)&amp;""))</f>
        <v/>
      </c>
    </row>
    <row r="6073" spans="16:18" x14ac:dyDescent="0.3">
      <c r="P6073" s="22"/>
      <c r="Q6073">
        <v>6069</v>
      </c>
      <c r="R6073" t="str">
        <f>IF($C$3="Live Paste",IF($P6073="","",$P6073&amp;""),IF($AD$3="","",INDEX('Extraction History'!$A$3:$DT$9102,$Q6073,$AD$3)&amp;""))</f>
        <v/>
      </c>
    </row>
    <row r="6074" spans="16:18" x14ac:dyDescent="0.3">
      <c r="P6074" s="22"/>
      <c r="Q6074">
        <v>6070</v>
      </c>
      <c r="R6074" t="str">
        <f>IF($C$3="Live Paste",IF($P6074="","",$P6074&amp;""),IF($AD$3="","",INDEX('Extraction History'!$A$3:$DT$9102,$Q6074,$AD$3)&amp;""))</f>
        <v/>
      </c>
    </row>
    <row r="6075" spans="16:18" x14ac:dyDescent="0.3">
      <c r="P6075" s="22"/>
      <c r="Q6075">
        <v>6071</v>
      </c>
      <c r="R6075" t="str">
        <f>IF($C$3="Live Paste",IF($P6075="","",$P6075&amp;""),IF($AD$3="","",INDEX('Extraction History'!$A$3:$DT$9102,$Q6075,$AD$3)&amp;""))</f>
        <v/>
      </c>
    </row>
    <row r="6076" spans="16:18" x14ac:dyDescent="0.3">
      <c r="P6076" s="22"/>
      <c r="Q6076">
        <v>6072</v>
      </c>
      <c r="R6076" t="str">
        <f>IF($C$3="Live Paste",IF($P6076="","",$P6076&amp;""),IF($AD$3="","",INDEX('Extraction History'!$A$3:$DT$9102,$Q6076,$AD$3)&amp;""))</f>
        <v/>
      </c>
    </row>
    <row r="6077" spans="16:18" x14ac:dyDescent="0.3">
      <c r="P6077" s="22"/>
      <c r="Q6077">
        <v>6073</v>
      </c>
      <c r="R6077" t="str">
        <f>IF($C$3="Live Paste",IF($P6077="","",$P6077&amp;""),IF($AD$3="","",INDEX('Extraction History'!$A$3:$DT$9102,$Q6077,$AD$3)&amp;""))</f>
        <v/>
      </c>
    </row>
    <row r="6078" spans="16:18" x14ac:dyDescent="0.3">
      <c r="P6078" s="22"/>
      <c r="Q6078">
        <v>6074</v>
      </c>
      <c r="R6078" t="str">
        <f>IF($C$3="Live Paste",IF($P6078="","",$P6078&amp;""),IF($AD$3="","",INDEX('Extraction History'!$A$3:$DT$9102,$Q6078,$AD$3)&amp;""))</f>
        <v/>
      </c>
    </row>
    <row r="6079" spans="16:18" x14ac:dyDescent="0.3">
      <c r="P6079" s="22"/>
      <c r="Q6079">
        <v>6075</v>
      </c>
      <c r="R6079" t="str">
        <f>IF($C$3="Live Paste",IF($P6079="","",$P6079&amp;""),IF($AD$3="","",INDEX('Extraction History'!$A$3:$DT$9102,$Q6079,$AD$3)&amp;""))</f>
        <v/>
      </c>
    </row>
    <row r="6080" spans="16:18" x14ac:dyDescent="0.3">
      <c r="P6080" s="22"/>
      <c r="Q6080">
        <v>6076</v>
      </c>
      <c r="R6080" t="str">
        <f>IF($C$3="Live Paste",IF($P6080="","",$P6080&amp;""),IF($AD$3="","",INDEX('Extraction History'!$A$3:$DT$9102,$Q6080,$AD$3)&amp;""))</f>
        <v/>
      </c>
    </row>
    <row r="6081" spans="16:18" x14ac:dyDescent="0.3">
      <c r="P6081" s="22"/>
      <c r="Q6081">
        <v>6077</v>
      </c>
      <c r="R6081" t="str">
        <f>IF($C$3="Live Paste",IF($P6081="","",$P6081&amp;""),IF($AD$3="","",INDEX('Extraction History'!$A$3:$DT$9102,$Q6081,$AD$3)&amp;""))</f>
        <v/>
      </c>
    </row>
    <row r="6082" spans="16:18" x14ac:dyDescent="0.3">
      <c r="P6082" s="22"/>
      <c r="Q6082">
        <v>6078</v>
      </c>
      <c r="R6082" t="str">
        <f>IF($C$3="Live Paste",IF($P6082="","",$P6082&amp;""),IF($AD$3="","",INDEX('Extraction History'!$A$3:$DT$9102,$Q6082,$AD$3)&amp;""))</f>
        <v/>
      </c>
    </row>
    <row r="6083" spans="16:18" x14ac:dyDescent="0.3">
      <c r="P6083" s="22"/>
      <c r="Q6083">
        <v>6079</v>
      </c>
      <c r="R6083" t="str">
        <f>IF($C$3="Live Paste",IF($P6083="","",$P6083&amp;""),IF($AD$3="","",INDEX('Extraction History'!$A$3:$DT$9102,$Q6083,$AD$3)&amp;""))</f>
        <v/>
      </c>
    </row>
    <row r="6084" spans="16:18" x14ac:dyDescent="0.3">
      <c r="P6084" s="22"/>
      <c r="Q6084">
        <v>6080</v>
      </c>
      <c r="R6084" t="str">
        <f>IF($C$3="Live Paste",IF($P6084="","",$P6084&amp;""),IF($AD$3="","",INDEX('Extraction History'!$A$3:$DT$9102,$Q6084,$AD$3)&amp;""))</f>
        <v/>
      </c>
    </row>
    <row r="6085" spans="16:18" x14ac:dyDescent="0.3">
      <c r="P6085" s="22"/>
      <c r="Q6085">
        <v>6081</v>
      </c>
      <c r="R6085" t="str">
        <f>IF($C$3="Live Paste",IF($P6085="","",$P6085&amp;""),IF($AD$3="","",INDEX('Extraction History'!$A$3:$DT$9102,$Q6085,$AD$3)&amp;""))</f>
        <v/>
      </c>
    </row>
    <row r="6086" spans="16:18" x14ac:dyDescent="0.3">
      <c r="P6086" s="22"/>
      <c r="Q6086">
        <v>6082</v>
      </c>
      <c r="R6086" t="str">
        <f>IF($C$3="Live Paste",IF($P6086="","",$P6086&amp;""),IF($AD$3="","",INDEX('Extraction History'!$A$3:$DT$9102,$Q6086,$AD$3)&amp;""))</f>
        <v/>
      </c>
    </row>
    <row r="6087" spans="16:18" x14ac:dyDescent="0.3">
      <c r="P6087" s="22"/>
      <c r="Q6087">
        <v>6083</v>
      </c>
      <c r="R6087" t="str">
        <f>IF($C$3="Live Paste",IF($P6087="","",$P6087&amp;""),IF($AD$3="","",INDEX('Extraction History'!$A$3:$DT$9102,$Q6087,$AD$3)&amp;""))</f>
        <v/>
      </c>
    </row>
    <row r="6088" spans="16:18" x14ac:dyDescent="0.3">
      <c r="P6088" s="22"/>
      <c r="Q6088">
        <v>6084</v>
      </c>
      <c r="R6088" t="str">
        <f>IF($C$3="Live Paste",IF($P6088="","",$P6088&amp;""),IF($AD$3="","",INDEX('Extraction History'!$A$3:$DT$9102,$Q6088,$AD$3)&amp;""))</f>
        <v/>
      </c>
    </row>
    <row r="6089" spans="16:18" x14ac:dyDescent="0.3">
      <c r="P6089" s="22"/>
      <c r="Q6089">
        <v>6085</v>
      </c>
      <c r="R6089" t="str">
        <f>IF($C$3="Live Paste",IF($P6089="","",$P6089&amp;""),IF($AD$3="","",INDEX('Extraction History'!$A$3:$DT$9102,$Q6089,$AD$3)&amp;""))</f>
        <v/>
      </c>
    </row>
    <row r="6090" spans="16:18" x14ac:dyDescent="0.3">
      <c r="P6090" s="22"/>
      <c r="Q6090">
        <v>6086</v>
      </c>
      <c r="R6090" t="str">
        <f>IF($C$3="Live Paste",IF($P6090="","",$P6090&amp;""),IF($AD$3="","",INDEX('Extraction History'!$A$3:$DT$9102,$Q6090,$AD$3)&amp;""))</f>
        <v/>
      </c>
    </row>
    <row r="6091" spans="16:18" x14ac:dyDescent="0.3">
      <c r="P6091" s="22"/>
      <c r="Q6091">
        <v>6087</v>
      </c>
      <c r="R6091" t="str">
        <f>IF($C$3="Live Paste",IF($P6091="","",$P6091&amp;""),IF($AD$3="","",INDEX('Extraction History'!$A$3:$DT$9102,$Q6091,$AD$3)&amp;""))</f>
        <v/>
      </c>
    </row>
    <row r="6092" spans="16:18" x14ac:dyDescent="0.3">
      <c r="P6092" s="22"/>
      <c r="Q6092">
        <v>6088</v>
      </c>
      <c r="R6092" t="str">
        <f>IF($C$3="Live Paste",IF($P6092="","",$P6092&amp;""),IF($AD$3="","",INDEX('Extraction History'!$A$3:$DT$9102,$Q6092,$AD$3)&amp;""))</f>
        <v/>
      </c>
    </row>
    <row r="6093" spans="16:18" x14ac:dyDescent="0.3">
      <c r="P6093" s="22"/>
      <c r="Q6093">
        <v>6089</v>
      </c>
      <c r="R6093" t="str">
        <f>IF($C$3="Live Paste",IF($P6093="","",$P6093&amp;""),IF($AD$3="","",INDEX('Extraction History'!$A$3:$DT$9102,$Q6093,$AD$3)&amp;""))</f>
        <v/>
      </c>
    </row>
    <row r="6094" spans="16:18" x14ac:dyDescent="0.3">
      <c r="P6094" s="22"/>
      <c r="Q6094">
        <v>6090</v>
      </c>
      <c r="R6094" t="str">
        <f>IF($C$3="Live Paste",IF($P6094="","",$P6094&amp;""),IF($AD$3="","",INDEX('Extraction History'!$A$3:$DT$9102,$Q6094,$AD$3)&amp;""))</f>
        <v/>
      </c>
    </row>
    <row r="6095" spans="16:18" x14ac:dyDescent="0.3">
      <c r="P6095" s="22"/>
      <c r="Q6095">
        <v>6091</v>
      </c>
      <c r="R6095" t="str">
        <f>IF($C$3="Live Paste",IF($P6095="","",$P6095&amp;""),IF($AD$3="","",INDEX('Extraction History'!$A$3:$DT$9102,$Q6095,$AD$3)&amp;""))</f>
        <v/>
      </c>
    </row>
    <row r="6096" spans="16:18" x14ac:dyDescent="0.3">
      <c r="P6096" s="22"/>
      <c r="Q6096">
        <v>6092</v>
      </c>
      <c r="R6096" t="str">
        <f>IF($C$3="Live Paste",IF($P6096="","",$P6096&amp;""),IF($AD$3="","",INDEX('Extraction History'!$A$3:$DT$9102,$Q6096,$AD$3)&amp;""))</f>
        <v/>
      </c>
    </row>
    <row r="6097" spans="16:18" x14ac:dyDescent="0.3">
      <c r="P6097" s="22"/>
      <c r="Q6097">
        <v>6093</v>
      </c>
      <c r="R6097" t="str">
        <f>IF($C$3="Live Paste",IF($P6097="","",$P6097&amp;""),IF($AD$3="","",INDEX('Extraction History'!$A$3:$DT$9102,$Q6097,$AD$3)&amp;""))</f>
        <v/>
      </c>
    </row>
    <row r="6098" spans="16:18" x14ac:dyDescent="0.3">
      <c r="P6098" s="22"/>
      <c r="Q6098">
        <v>6094</v>
      </c>
      <c r="R6098" t="str">
        <f>IF($C$3="Live Paste",IF($P6098="","",$P6098&amp;""),IF($AD$3="","",INDEX('Extraction History'!$A$3:$DT$9102,$Q6098,$AD$3)&amp;""))</f>
        <v/>
      </c>
    </row>
    <row r="6099" spans="16:18" x14ac:dyDescent="0.3">
      <c r="P6099" s="22"/>
      <c r="Q6099">
        <v>6095</v>
      </c>
      <c r="R6099" t="str">
        <f>IF($C$3="Live Paste",IF($P6099="","",$P6099&amp;""),IF($AD$3="","",INDEX('Extraction History'!$A$3:$DT$9102,$Q6099,$AD$3)&amp;""))</f>
        <v/>
      </c>
    </row>
    <row r="6100" spans="16:18" x14ac:dyDescent="0.3">
      <c r="P6100" s="22"/>
      <c r="Q6100">
        <v>6096</v>
      </c>
      <c r="R6100" t="str">
        <f>IF($C$3="Live Paste",IF($P6100="","",$P6100&amp;""),IF($AD$3="","",INDEX('Extraction History'!$A$3:$DT$9102,$Q6100,$AD$3)&amp;""))</f>
        <v/>
      </c>
    </row>
    <row r="6101" spans="16:18" x14ac:dyDescent="0.3">
      <c r="P6101" s="22"/>
      <c r="Q6101">
        <v>6097</v>
      </c>
      <c r="R6101" t="str">
        <f>IF($C$3="Live Paste",IF($P6101="","",$P6101&amp;""),IF($AD$3="","",INDEX('Extraction History'!$A$3:$DT$9102,$Q6101,$AD$3)&amp;""))</f>
        <v/>
      </c>
    </row>
    <row r="6102" spans="16:18" x14ac:dyDescent="0.3">
      <c r="P6102" s="22"/>
      <c r="Q6102">
        <v>6098</v>
      </c>
      <c r="R6102" t="str">
        <f>IF($C$3="Live Paste",IF($P6102="","",$P6102&amp;""),IF($AD$3="","",INDEX('Extraction History'!$A$3:$DT$9102,$Q6102,$AD$3)&amp;""))</f>
        <v/>
      </c>
    </row>
    <row r="6103" spans="16:18" x14ac:dyDescent="0.3">
      <c r="P6103" s="22"/>
      <c r="Q6103">
        <v>6099</v>
      </c>
      <c r="R6103" t="str">
        <f>IF($C$3="Live Paste",IF($P6103="","",$P6103&amp;""),IF($AD$3="","",INDEX('Extraction History'!$A$3:$DT$9102,$Q6103,$AD$3)&amp;""))</f>
        <v/>
      </c>
    </row>
    <row r="6104" spans="16:18" x14ac:dyDescent="0.3">
      <c r="P6104" s="22"/>
      <c r="Q6104">
        <v>6100</v>
      </c>
      <c r="R6104" t="str">
        <f>IF($C$3="Live Paste",IF($P6104="","",$P6104&amp;""),IF($AD$3="","",INDEX('Extraction History'!$A$3:$DT$9102,$Q6104,$AD$3)&amp;""))</f>
        <v/>
      </c>
    </row>
    <row r="6105" spans="16:18" x14ac:dyDescent="0.3">
      <c r="P6105" s="22"/>
      <c r="Q6105">
        <v>6101</v>
      </c>
      <c r="R6105" t="str">
        <f>IF($C$3="Live Paste",IF($P6105="","",$P6105&amp;""),IF($AD$3="","",INDEX('Extraction History'!$A$3:$DT$9102,$Q6105,$AD$3)&amp;""))</f>
        <v/>
      </c>
    </row>
    <row r="6106" spans="16:18" x14ac:dyDescent="0.3">
      <c r="P6106" s="22"/>
      <c r="Q6106">
        <v>6102</v>
      </c>
      <c r="R6106" t="str">
        <f>IF($C$3="Live Paste",IF($P6106="","",$P6106&amp;""),IF($AD$3="","",INDEX('Extraction History'!$A$3:$DT$9102,$Q6106,$AD$3)&amp;""))</f>
        <v/>
      </c>
    </row>
    <row r="6107" spans="16:18" x14ac:dyDescent="0.3">
      <c r="P6107" s="22"/>
      <c r="Q6107">
        <v>6103</v>
      </c>
      <c r="R6107" t="str">
        <f>IF($C$3="Live Paste",IF($P6107="","",$P6107&amp;""),IF($AD$3="","",INDEX('Extraction History'!$A$3:$DT$9102,$Q6107,$AD$3)&amp;""))</f>
        <v/>
      </c>
    </row>
    <row r="6108" spans="16:18" x14ac:dyDescent="0.3">
      <c r="P6108" s="22"/>
      <c r="Q6108">
        <v>6104</v>
      </c>
      <c r="R6108" t="str">
        <f>IF($C$3="Live Paste",IF($P6108="","",$P6108&amp;""),IF($AD$3="","",INDEX('Extraction History'!$A$3:$DT$9102,$Q6108,$AD$3)&amp;""))</f>
        <v/>
      </c>
    </row>
    <row r="6109" spans="16:18" x14ac:dyDescent="0.3">
      <c r="P6109" s="22"/>
      <c r="Q6109">
        <v>6105</v>
      </c>
      <c r="R6109" t="str">
        <f>IF($C$3="Live Paste",IF($P6109="","",$P6109&amp;""),IF($AD$3="","",INDEX('Extraction History'!$A$3:$DT$9102,$Q6109,$AD$3)&amp;""))</f>
        <v/>
      </c>
    </row>
    <row r="6110" spans="16:18" x14ac:dyDescent="0.3">
      <c r="P6110" s="22"/>
      <c r="Q6110">
        <v>6106</v>
      </c>
      <c r="R6110" t="str">
        <f>IF($C$3="Live Paste",IF($P6110="","",$P6110&amp;""),IF($AD$3="","",INDEX('Extraction History'!$A$3:$DT$9102,$Q6110,$AD$3)&amp;""))</f>
        <v/>
      </c>
    </row>
    <row r="6111" spans="16:18" x14ac:dyDescent="0.3">
      <c r="P6111" s="22"/>
      <c r="Q6111">
        <v>6107</v>
      </c>
      <c r="R6111" t="str">
        <f>IF($C$3="Live Paste",IF($P6111="","",$P6111&amp;""),IF($AD$3="","",INDEX('Extraction History'!$A$3:$DT$9102,$Q6111,$AD$3)&amp;""))</f>
        <v/>
      </c>
    </row>
    <row r="6112" spans="16:18" x14ac:dyDescent="0.3">
      <c r="P6112" s="22"/>
      <c r="Q6112">
        <v>6108</v>
      </c>
      <c r="R6112" t="str">
        <f>IF($C$3="Live Paste",IF($P6112="","",$P6112&amp;""),IF($AD$3="","",INDEX('Extraction History'!$A$3:$DT$9102,$Q6112,$AD$3)&amp;""))</f>
        <v/>
      </c>
    </row>
    <row r="6113" spans="16:18" x14ac:dyDescent="0.3">
      <c r="P6113" s="22"/>
      <c r="Q6113">
        <v>6109</v>
      </c>
      <c r="R6113" t="str">
        <f>IF($C$3="Live Paste",IF($P6113="","",$P6113&amp;""),IF($AD$3="","",INDEX('Extraction History'!$A$3:$DT$9102,$Q6113,$AD$3)&amp;""))</f>
        <v/>
      </c>
    </row>
    <row r="6114" spans="16:18" x14ac:dyDescent="0.3">
      <c r="P6114" s="22"/>
      <c r="Q6114">
        <v>6110</v>
      </c>
      <c r="R6114" t="str">
        <f>IF($C$3="Live Paste",IF($P6114="","",$P6114&amp;""),IF($AD$3="","",INDEX('Extraction History'!$A$3:$DT$9102,$Q6114,$AD$3)&amp;""))</f>
        <v/>
      </c>
    </row>
    <row r="6115" spans="16:18" x14ac:dyDescent="0.3">
      <c r="P6115" s="22"/>
      <c r="Q6115">
        <v>6111</v>
      </c>
      <c r="R6115" t="str">
        <f>IF($C$3="Live Paste",IF($P6115="","",$P6115&amp;""),IF($AD$3="","",INDEX('Extraction History'!$A$3:$DT$9102,$Q6115,$AD$3)&amp;""))</f>
        <v/>
      </c>
    </row>
    <row r="6116" spans="16:18" x14ac:dyDescent="0.3">
      <c r="P6116" s="22"/>
      <c r="Q6116">
        <v>6112</v>
      </c>
      <c r="R6116" t="str">
        <f>IF($C$3="Live Paste",IF($P6116="","",$P6116&amp;""),IF($AD$3="","",INDEX('Extraction History'!$A$3:$DT$9102,$Q6116,$AD$3)&amp;""))</f>
        <v/>
      </c>
    </row>
    <row r="6117" spans="16:18" x14ac:dyDescent="0.3">
      <c r="P6117" s="22"/>
      <c r="Q6117">
        <v>6113</v>
      </c>
      <c r="R6117" t="str">
        <f>IF($C$3="Live Paste",IF($P6117="","",$P6117&amp;""),IF($AD$3="","",INDEX('Extraction History'!$A$3:$DT$9102,$Q6117,$AD$3)&amp;""))</f>
        <v/>
      </c>
    </row>
    <row r="6118" spans="16:18" x14ac:dyDescent="0.3">
      <c r="P6118" s="22"/>
      <c r="Q6118">
        <v>6114</v>
      </c>
      <c r="R6118" t="str">
        <f>IF($C$3="Live Paste",IF($P6118="","",$P6118&amp;""),IF($AD$3="","",INDEX('Extraction History'!$A$3:$DT$9102,$Q6118,$AD$3)&amp;""))</f>
        <v/>
      </c>
    </row>
    <row r="6119" spans="16:18" x14ac:dyDescent="0.3">
      <c r="P6119" s="22"/>
      <c r="Q6119">
        <v>6115</v>
      </c>
      <c r="R6119" t="str">
        <f>IF($C$3="Live Paste",IF($P6119="","",$P6119&amp;""),IF($AD$3="","",INDEX('Extraction History'!$A$3:$DT$9102,$Q6119,$AD$3)&amp;""))</f>
        <v/>
      </c>
    </row>
    <row r="6120" spans="16:18" x14ac:dyDescent="0.3">
      <c r="P6120" s="22"/>
      <c r="Q6120">
        <v>6116</v>
      </c>
      <c r="R6120" t="str">
        <f>IF($C$3="Live Paste",IF($P6120="","",$P6120&amp;""),IF($AD$3="","",INDEX('Extraction History'!$A$3:$DT$9102,$Q6120,$AD$3)&amp;""))</f>
        <v/>
      </c>
    </row>
    <row r="6121" spans="16:18" x14ac:dyDescent="0.3">
      <c r="P6121" s="22"/>
      <c r="Q6121">
        <v>6117</v>
      </c>
      <c r="R6121" t="str">
        <f>IF($C$3="Live Paste",IF($P6121="","",$P6121&amp;""),IF($AD$3="","",INDEX('Extraction History'!$A$3:$DT$9102,$Q6121,$AD$3)&amp;""))</f>
        <v/>
      </c>
    </row>
    <row r="6122" spans="16:18" x14ac:dyDescent="0.3">
      <c r="P6122" s="22"/>
      <c r="Q6122">
        <v>6118</v>
      </c>
      <c r="R6122" t="str">
        <f>IF($C$3="Live Paste",IF($P6122="","",$P6122&amp;""),IF($AD$3="","",INDEX('Extraction History'!$A$3:$DT$9102,$Q6122,$AD$3)&amp;""))</f>
        <v/>
      </c>
    </row>
    <row r="6123" spans="16:18" x14ac:dyDescent="0.3">
      <c r="P6123" s="22"/>
      <c r="Q6123">
        <v>6119</v>
      </c>
      <c r="R6123" t="str">
        <f>IF($C$3="Live Paste",IF($P6123="","",$P6123&amp;""),IF($AD$3="","",INDEX('Extraction History'!$A$3:$DT$9102,$Q6123,$AD$3)&amp;""))</f>
        <v/>
      </c>
    </row>
    <row r="6124" spans="16:18" x14ac:dyDescent="0.3">
      <c r="P6124" s="22"/>
      <c r="Q6124">
        <v>6120</v>
      </c>
      <c r="R6124" t="str">
        <f>IF($C$3="Live Paste",IF($P6124="","",$P6124&amp;""),IF($AD$3="","",INDEX('Extraction History'!$A$3:$DT$9102,$Q6124,$AD$3)&amp;""))</f>
        <v/>
      </c>
    </row>
    <row r="6125" spans="16:18" x14ac:dyDescent="0.3">
      <c r="P6125" s="22"/>
      <c r="Q6125">
        <v>6121</v>
      </c>
      <c r="R6125" t="str">
        <f>IF($C$3="Live Paste",IF($P6125="","",$P6125&amp;""),IF($AD$3="","",INDEX('Extraction History'!$A$3:$DT$9102,$Q6125,$AD$3)&amp;""))</f>
        <v/>
      </c>
    </row>
    <row r="6126" spans="16:18" x14ac:dyDescent="0.3">
      <c r="P6126" s="22"/>
      <c r="Q6126">
        <v>6122</v>
      </c>
      <c r="R6126" t="str">
        <f>IF($C$3="Live Paste",IF($P6126="","",$P6126&amp;""),IF($AD$3="","",INDEX('Extraction History'!$A$3:$DT$9102,$Q6126,$AD$3)&amp;""))</f>
        <v/>
      </c>
    </row>
    <row r="6127" spans="16:18" x14ac:dyDescent="0.3">
      <c r="P6127" s="22"/>
      <c r="Q6127">
        <v>6123</v>
      </c>
      <c r="R6127" t="str">
        <f>IF($C$3="Live Paste",IF($P6127="","",$P6127&amp;""),IF($AD$3="","",INDEX('Extraction History'!$A$3:$DT$9102,$Q6127,$AD$3)&amp;""))</f>
        <v/>
      </c>
    </row>
    <row r="6128" spans="16:18" x14ac:dyDescent="0.3">
      <c r="P6128" s="22"/>
      <c r="Q6128">
        <v>6124</v>
      </c>
      <c r="R6128" t="str">
        <f>IF($C$3="Live Paste",IF($P6128="","",$P6128&amp;""),IF($AD$3="","",INDEX('Extraction History'!$A$3:$DT$9102,$Q6128,$AD$3)&amp;""))</f>
        <v/>
      </c>
    </row>
    <row r="6129" spans="16:18" x14ac:dyDescent="0.3">
      <c r="P6129" s="22"/>
      <c r="Q6129">
        <v>6125</v>
      </c>
      <c r="R6129" t="str">
        <f>IF($C$3="Live Paste",IF($P6129="","",$P6129&amp;""),IF($AD$3="","",INDEX('Extraction History'!$A$3:$DT$9102,$Q6129,$AD$3)&amp;""))</f>
        <v/>
      </c>
    </row>
    <row r="6130" spans="16:18" x14ac:dyDescent="0.3">
      <c r="P6130" s="22"/>
      <c r="Q6130">
        <v>6126</v>
      </c>
      <c r="R6130" t="str">
        <f>IF($C$3="Live Paste",IF($P6130="","",$P6130&amp;""),IF($AD$3="","",INDEX('Extraction History'!$A$3:$DT$9102,$Q6130,$AD$3)&amp;""))</f>
        <v/>
      </c>
    </row>
    <row r="6131" spans="16:18" x14ac:dyDescent="0.3">
      <c r="P6131" s="22"/>
      <c r="Q6131">
        <v>6127</v>
      </c>
      <c r="R6131" t="str">
        <f>IF($C$3="Live Paste",IF($P6131="","",$P6131&amp;""),IF($AD$3="","",INDEX('Extraction History'!$A$3:$DT$9102,$Q6131,$AD$3)&amp;""))</f>
        <v/>
      </c>
    </row>
    <row r="6132" spans="16:18" x14ac:dyDescent="0.3">
      <c r="P6132" s="22"/>
      <c r="Q6132">
        <v>6128</v>
      </c>
      <c r="R6132" t="str">
        <f>IF($C$3="Live Paste",IF($P6132="","",$P6132&amp;""),IF($AD$3="","",INDEX('Extraction History'!$A$3:$DT$9102,$Q6132,$AD$3)&amp;""))</f>
        <v/>
      </c>
    </row>
    <row r="6133" spans="16:18" x14ac:dyDescent="0.3">
      <c r="P6133" s="22"/>
      <c r="Q6133">
        <v>6129</v>
      </c>
      <c r="R6133" t="str">
        <f>IF($C$3="Live Paste",IF($P6133="","",$P6133&amp;""),IF($AD$3="","",INDEX('Extraction History'!$A$3:$DT$9102,$Q6133,$AD$3)&amp;""))</f>
        <v/>
      </c>
    </row>
    <row r="6134" spans="16:18" x14ac:dyDescent="0.3">
      <c r="P6134" s="22"/>
      <c r="Q6134">
        <v>6130</v>
      </c>
      <c r="R6134" t="str">
        <f>IF($C$3="Live Paste",IF($P6134="","",$P6134&amp;""),IF($AD$3="","",INDEX('Extraction History'!$A$3:$DT$9102,$Q6134,$AD$3)&amp;""))</f>
        <v/>
      </c>
    </row>
    <row r="6135" spans="16:18" x14ac:dyDescent="0.3">
      <c r="P6135" s="22"/>
      <c r="Q6135">
        <v>6131</v>
      </c>
      <c r="R6135" t="str">
        <f>IF($C$3="Live Paste",IF($P6135="","",$P6135&amp;""),IF($AD$3="","",INDEX('Extraction History'!$A$3:$DT$9102,$Q6135,$AD$3)&amp;""))</f>
        <v/>
      </c>
    </row>
    <row r="6136" spans="16:18" x14ac:dyDescent="0.3">
      <c r="P6136" s="22"/>
      <c r="Q6136">
        <v>6132</v>
      </c>
      <c r="R6136" t="str">
        <f>IF($C$3="Live Paste",IF($P6136="","",$P6136&amp;""),IF($AD$3="","",INDEX('Extraction History'!$A$3:$DT$9102,$Q6136,$AD$3)&amp;""))</f>
        <v/>
      </c>
    </row>
    <row r="6137" spans="16:18" x14ac:dyDescent="0.3">
      <c r="P6137" s="22"/>
      <c r="Q6137">
        <v>6133</v>
      </c>
      <c r="R6137" t="str">
        <f>IF($C$3="Live Paste",IF($P6137="","",$P6137&amp;""),IF($AD$3="","",INDEX('Extraction History'!$A$3:$DT$9102,$Q6137,$AD$3)&amp;""))</f>
        <v/>
      </c>
    </row>
    <row r="6138" spans="16:18" x14ac:dyDescent="0.3">
      <c r="P6138" s="22"/>
      <c r="Q6138">
        <v>6134</v>
      </c>
      <c r="R6138" t="str">
        <f>IF($C$3="Live Paste",IF($P6138="","",$P6138&amp;""),IF($AD$3="","",INDEX('Extraction History'!$A$3:$DT$9102,$Q6138,$AD$3)&amp;""))</f>
        <v/>
      </c>
    </row>
    <row r="6139" spans="16:18" x14ac:dyDescent="0.3">
      <c r="P6139" s="22"/>
      <c r="Q6139">
        <v>6135</v>
      </c>
      <c r="R6139" t="str">
        <f>IF($C$3="Live Paste",IF($P6139="","",$P6139&amp;""),IF($AD$3="","",INDEX('Extraction History'!$A$3:$DT$9102,$Q6139,$AD$3)&amp;""))</f>
        <v/>
      </c>
    </row>
    <row r="6140" spans="16:18" x14ac:dyDescent="0.3">
      <c r="P6140" s="22"/>
      <c r="Q6140">
        <v>6136</v>
      </c>
      <c r="R6140" t="str">
        <f>IF($C$3="Live Paste",IF($P6140="","",$P6140&amp;""),IF($AD$3="","",INDEX('Extraction History'!$A$3:$DT$9102,$Q6140,$AD$3)&amp;""))</f>
        <v/>
      </c>
    </row>
    <row r="6141" spans="16:18" x14ac:dyDescent="0.3">
      <c r="P6141" s="22"/>
      <c r="Q6141">
        <v>6137</v>
      </c>
      <c r="R6141" t="str">
        <f>IF($C$3="Live Paste",IF($P6141="","",$P6141&amp;""),IF($AD$3="","",INDEX('Extraction History'!$A$3:$DT$9102,$Q6141,$AD$3)&amp;""))</f>
        <v/>
      </c>
    </row>
    <row r="6142" spans="16:18" x14ac:dyDescent="0.3">
      <c r="P6142" s="22"/>
      <c r="Q6142">
        <v>6138</v>
      </c>
      <c r="R6142" t="str">
        <f>IF($C$3="Live Paste",IF($P6142="","",$P6142&amp;""),IF($AD$3="","",INDEX('Extraction History'!$A$3:$DT$9102,$Q6142,$AD$3)&amp;""))</f>
        <v/>
      </c>
    </row>
    <row r="6143" spans="16:18" x14ac:dyDescent="0.3">
      <c r="P6143" s="22"/>
      <c r="Q6143">
        <v>6139</v>
      </c>
      <c r="R6143" t="str">
        <f>IF($C$3="Live Paste",IF($P6143="","",$P6143&amp;""),IF($AD$3="","",INDEX('Extraction History'!$A$3:$DT$9102,$Q6143,$AD$3)&amp;""))</f>
        <v/>
      </c>
    </row>
    <row r="6144" spans="16:18" x14ac:dyDescent="0.3">
      <c r="P6144" s="22"/>
      <c r="Q6144">
        <v>6140</v>
      </c>
      <c r="R6144" t="str">
        <f>IF($C$3="Live Paste",IF($P6144="","",$P6144&amp;""),IF($AD$3="","",INDEX('Extraction History'!$A$3:$DT$9102,$Q6144,$AD$3)&amp;""))</f>
        <v/>
      </c>
    </row>
    <row r="6145" spans="16:18" x14ac:dyDescent="0.3">
      <c r="P6145" s="22"/>
      <c r="Q6145">
        <v>6141</v>
      </c>
      <c r="R6145" t="str">
        <f>IF($C$3="Live Paste",IF($P6145="","",$P6145&amp;""),IF($AD$3="","",INDEX('Extraction History'!$A$3:$DT$9102,$Q6145,$AD$3)&amp;""))</f>
        <v/>
      </c>
    </row>
    <row r="6146" spans="16:18" x14ac:dyDescent="0.3">
      <c r="P6146" s="22"/>
      <c r="Q6146">
        <v>6142</v>
      </c>
      <c r="R6146" t="str">
        <f>IF($C$3="Live Paste",IF($P6146="","",$P6146&amp;""),IF($AD$3="","",INDEX('Extraction History'!$A$3:$DT$9102,$Q6146,$AD$3)&amp;""))</f>
        <v/>
      </c>
    </row>
    <row r="6147" spans="16:18" x14ac:dyDescent="0.3">
      <c r="P6147" s="22"/>
      <c r="Q6147">
        <v>6143</v>
      </c>
      <c r="R6147" t="str">
        <f>IF($C$3="Live Paste",IF($P6147="","",$P6147&amp;""),IF($AD$3="","",INDEX('Extraction History'!$A$3:$DT$9102,$Q6147,$AD$3)&amp;""))</f>
        <v/>
      </c>
    </row>
    <row r="6148" spans="16:18" x14ac:dyDescent="0.3">
      <c r="P6148" s="22"/>
      <c r="Q6148">
        <v>6144</v>
      </c>
      <c r="R6148" t="str">
        <f>IF($C$3="Live Paste",IF($P6148="","",$P6148&amp;""),IF($AD$3="","",INDEX('Extraction History'!$A$3:$DT$9102,$Q6148,$AD$3)&amp;""))</f>
        <v/>
      </c>
    </row>
    <row r="6149" spans="16:18" x14ac:dyDescent="0.3">
      <c r="P6149" s="22"/>
      <c r="Q6149">
        <v>6145</v>
      </c>
      <c r="R6149" t="str">
        <f>IF($C$3="Live Paste",IF($P6149="","",$P6149&amp;""),IF($AD$3="","",INDEX('Extraction History'!$A$3:$DT$9102,$Q6149,$AD$3)&amp;""))</f>
        <v/>
      </c>
    </row>
    <row r="6150" spans="16:18" x14ac:dyDescent="0.3">
      <c r="P6150" s="22"/>
      <c r="Q6150">
        <v>6146</v>
      </c>
      <c r="R6150" t="str">
        <f>IF($C$3="Live Paste",IF($P6150="","",$P6150&amp;""),IF($AD$3="","",INDEX('Extraction History'!$A$3:$DT$9102,$Q6150,$AD$3)&amp;""))</f>
        <v/>
      </c>
    </row>
    <row r="6151" spans="16:18" x14ac:dyDescent="0.3">
      <c r="P6151" s="22"/>
      <c r="Q6151">
        <v>6147</v>
      </c>
      <c r="R6151" t="str">
        <f>IF($C$3="Live Paste",IF($P6151="","",$P6151&amp;""),IF($AD$3="","",INDEX('Extraction History'!$A$3:$DT$9102,$Q6151,$AD$3)&amp;""))</f>
        <v/>
      </c>
    </row>
    <row r="6152" spans="16:18" x14ac:dyDescent="0.3">
      <c r="P6152" s="22"/>
      <c r="Q6152">
        <v>6148</v>
      </c>
      <c r="R6152" t="str">
        <f>IF($C$3="Live Paste",IF($P6152="","",$P6152&amp;""),IF($AD$3="","",INDEX('Extraction History'!$A$3:$DT$9102,$Q6152,$AD$3)&amp;""))</f>
        <v/>
      </c>
    </row>
    <row r="6153" spans="16:18" x14ac:dyDescent="0.3">
      <c r="P6153" s="22"/>
      <c r="Q6153">
        <v>6149</v>
      </c>
      <c r="R6153" t="str">
        <f>IF($C$3="Live Paste",IF($P6153="","",$P6153&amp;""),IF($AD$3="","",INDEX('Extraction History'!$A$3:$DT$9102,$Q6153,$AD$3)&amp;""))</f>
        <v/>
      </c>
    </row>
    <row r="6154" spans="16:18" x14ac:dyDescent="0.3">
      <c r="P6154" s="22"/>
      <c r="Q6154">
        <v>6150</v>
      </c>
      <c r="R6154" t="str">
        <f>IF($C$3="Live Paste",IF($P6154="","",$P6154&amp;""),IF($AD$3="","",INDEX('Extraction History'!$A$3:$DT$9102,$Q6154,$AD$3)&amp;""))</f>
        <v/>
      </c>
    </row>
    <row r="6155" spans="16:18" x14ac:dyDescent="0.3">
      <c r="P6155" s="22"/>
      <c r="Q6155">
        <v>6151</v>
      </c>
      <c r="R6155" t="str">
        <f>IF($C$3="Live Paste",IF($P6155="","",$P6155&amp;""),IF($AD$3="","",INDEX('Extraction History'!$A$3:$DT$9102,$Q6155,$AD$3)&amp;""))</f>
        <v/>
      </c>
    </row>
    <row r="6156" spans="16:18" x14ac:dyDescent="0.3">
      <c r="P6156" s="22"/>
      <c r="Q6156">
        <v>6152</v>
      </c>
      <c r="R6156" t="str">
        <f>IF($C$3="Live Paste",IF($P6156="","",$P6156&amp;""),IF($AD$3="","",INDEX('Extraction History'!$A$3:$DT$9102,$Q6156,$AD$3)&amp;""))</f>
        <v/>
      </c>
    </row>
    <row r="6157" spans="16:18" x14ac:dyDescent="0.3">
      <c r="P6157" s="22"/>
      <c r="Q6157">
        <v>6153</v>
      </c>
      <c r="R6157" t="str">
        <f>IF($C$3="Live Paste",IF($P6157="","",$P6157&amp;""),IF($AD$3="","",INDEX('Extraction History'!$A$3:$DT$9102,$Q6157,$AD$3)&amp;""))</f>
        <v/>
      </c>
    </row>
    <row r="6158" spans="16:18" x14ac:dyDescent="0.3">
      <c r="P6158" s="22"/>
      <c r="Q6158">
        <v>6154</v>
      </c>
      <c r="R6158" t="str">
        <f>IF($C$3="Live Paste",IF($P6158="","",$P6158&amp;""),IF($AD$3="","",INDEX('Extraction History'!$A$3:$DT$9102,$Q6158,$AD$3)&amp;""))</f>
        <v/>
      </c>
    </row>
    <row r="6159" spans="16:18" x14ac:dyDescent="0.3">
      <c r="P6159" s="22"/>
      <c r="Q6159">
        <v>6155</v>
      </c>
      <c r="R6159" t="str">
        <f>IF($C$3="Live Paste",IF($P6159="","",$P6159&amp;""),IF($AD$3="","",INDEX('Extraction History'!$A$3:$DT$9102,$Q6159,$AD$3)&amp;""))</f>
        <v/>
      </c>
    </row>
    <row r="6160" spans="16:18" x14ac:dyDescent="0.3">
      <c r="P6160" s="22"/>
      <c r="Q6160">
        <v>6156</v>
      </c>
      <c r="R6160" t="str">
        <f>IF($C$3="Live Paste",IF($P6160="","",$P6160&amp;""),IF($AD$3="","",INDEX('Extraction History'!$A$3:$DT$9102,$Q6160,$AD$3)&amp;""))</f>
        <v/>
      </c>
    </row>
    <row r="6161" spans="16:18" x14ac:dyDescent="0.3">
      <c r="P6161" s="22"/>
      <c r="Q6161">
        <v>6157</v>
      </c>
      <c r="R6161" t="str">
        <f>IF($C$3="Live Paste",IF($P6161="","",$P6161&amp;""),IF($AD$3="","",INDEX('Extraction History'!$A$3:$DT$9102,$Q6161,$AD$3)&amp;""))</f>
        <v/>
      </c>
    </row>
    <row r="6162" spans="16:18" x14ac:dyDescent="0.3">
      <c r="P6162" s="22"/>
      <c r="Q6162">
        <v>6158</v>
      </c>
      <c r="R6162" t="str">
        <f>IF($C$3="Live Paste",IF($P6162="","",$P6162&amp;""),IF($AD$3="","",INDEX('Extraction History'!$A$3:$DT$9102,$Q6162,$AD$3)&amp;""))</f>
        <v/>
      </c>
    </row>
    <row r="6163" spans="16:18" x14ac:dyDescent="0.3">
      <c r="P6163" s="22"/>
      <c r="Q6163">
        <v>6159</v>
      </c>
      <c r="R6163" t="str">
        <f>IF($C$3="Live Paste",IF($P6163="","",$P6163&amp;""),IF($AD$3="","",INDEX('Extraction History'!$A$3:$DT$9102,$Q6163,$AD$3)&amp;""))</f>
        <v/>
      </c>
    </row>
    <row r="6164" spans="16:18" x14ac:dyDescent="0.3">
      <c r="P6164" s="22"/>
      <c r="Q6164">
        <v>6160</v>
      </c>
      <c r="R6164" t="str">
        <f>IF($C$3="Live Paste",IF($P6164="","",$P6164&amp;""),IF($AD$3="","",INDEX('Extraction History'!$A$3:$DT$9102,$Q6164,$AD$3)&amp;""))</f>
        <v/>
      </c>
    </row>
    <row r="6165" spans="16:18" x14ac:dyDescent="0.3">
      <c r="P6165" s="22"/>
      <c r="Q6165">
        <v>6161</v>
      </c>
      <c r="R6165" t="str">
        <f>IF($C$3="Live Paste",IF($P6165="","",$P6165&amp;""),IF($AD$3="","",INDEX('Extraction History'!$A$3:$DT$9102,$Q6165,$AD$3)&amp;""))</f>
        <v/>
      </c>
    </row>
    <row r="6166" spans="16:18" x14ac:dyDescent="0.3">
      <c r="P6166" s="22"/>
      <c r="Q6166">
        <v>6162</v>
      </c>
      <c r="R6166" t="str">
        <f>IF($C$3="Live Paste",IF($P6166="","",$P6166&amp;""),IF($AD$3="","",INDEX('Extraction History'!$A$3:$DT$9102,$Q6166,$AD$3)&amp;""))</f>
        <v/>
      </c>
    </row>
    <row r="6167" spans="16:18" x14ac:dyDescent="0.3">
      <c r="P6167" s="22"/>
      <c r="Q6167">
        <v>6163</v>
      </c>
      <c r="R6167" t="str">
        <f>IF($C$3="Live Paste",IF($P6167="","",$P6167&amp;""),IF($AD$3="","",INDEX('Extraction History'!$A$3:$DT$9102,$Q6167,$AD$3)&amp;""))</f>
        <v/>
      </c>
    </row>
    <row r="6168" spans="16:18" x14ac:dyDescent="0.3">
      <c r="P6168" s="22"/>
      <c r="Q6168">
        <v>6164</v>
      </c>
      <c r="R6168" t="str">
        <f>IF($C$3="Live Paste",IF($P6168="","",$P6168&amp;""),IF($AD$3="","",INDEX('Extraction History'!$A$3:$DT$9102,$Q6168,$AD$3)&amp;""))</f>
        <v/>
      </c>
    </row>
    <row r="6169" spans="16:18" x14ac:dyDescent="0.3">
      <c r="P6169" s="22"/>
      <c r="Q6169">
        <v>6165</v>
      </c>
      <c r="R6169" t="str">
        <f>IF($C$3="Live Paste",IF($P6169="","",$P6169&amp;""),IF($AD$3="","",INDEX('Extraction History'!$A$3:$DT$9102,$Q6169,$AD$3)&amp;""))</f>
        <v/>
      </c>
    </row>
    <row r="6170" spans="16:18" x14ac:dyDescent="0.3">
      <c r="P6170" s="22"/>
      <c r="Q6170">
        <v>6166</v>
      </c>
      <c r="R6170" t="str">
        <f>IF($C$3="Live Paste",IF($P6170="","",$P6170&amp;""),IF($AD$3="","",INDEX('Extraction History'!$A$3:$DT$9102,$Q6170,$AD$3)&amp;""))</f>
        <v/>
      </c>
    </row>
    <row r="6171" spans="16:18" x14ac:dyDescent="0.3">
      <c r="P6171" s="22"/>
      <c r="Q6171">
        <v>6167</v>
      </c>
      <c r="R6171" t="str">
        <f>IF($C$3="Live Paste",IF($P6171="","",$P6171&amp;""),IF($AD$3="","",INDEX('Extraction History'!$A$3:$DT$9102,$Q6171,$AD$3)&amp;""))</f>
        <v/>
      </c>
    </row>
    <row r="6172" spans="16:18" x14ac:dyDescent="0.3">
      <c r="P6172" s="22"/>
      <c r="Q6172">
        <v>6168</v>
      </c>
      <c r="R6172" t="str">
        <f>IF($C$3="Live Paste",IF($P6172="","",$P6172&amp;""),IF($AD$3="","",INDEX('Extraction History'!$A$3:$DT$9102,$Q6172,$AD$3)&amp;""))</f>
        <v/>
      </c>
    </row>
    <row r="6173" spans="16:18" x14ac:dyDescent="0.3">
      <c r="P6173" s="22"/>
      <c r="Q6173">
        <v>6169</v>
      </c>
      <c r="R6173" t="str">
        <f>IF($C$3="Live Paste",IF($P6173="","",$P6173&amp;""),IF($AD$3="","",INDEX('Extraction History'!$A$3:$DT$9102,$Q6173,$AD$3)&amp;""))</f>
        <v/>
      </c>
    </row>
    <row r="6174" spans="16:18" x14ac:dyDescent="0.3">
      <c r="P6174" s="22"/>
      <c r="Q6174">
        <v>6170</v>
      </c>
      <c r="R6174" t="str">
        <f>IF($C$3="Live Paste",IF($P6174="","",$P6174&amp;""),IF($AD$3="","",INDEX('Extraction History'!$A$3:$DT$9102,$Q6174,$AD$3)&amp;""))</f>
        <v/>
      </c>
    </row>
    <row r="6175" spans="16:18" x14ac:dyDescent="0.3">
      <c r="P6175" s="22"/>
      <c r="Q6175">
        <v>6171</v>
      </c>
      <c r="R6175" t="str">
        <f>IF($C$3="Live Paste",IF($P6175="","",$P6175&amp;""),IF($AD$3="","",INDEX('Extraction History'!$A$3:$DT$9102,$Q6175,$AD$3)&amp;""))</f>
        <v/>
      </c>
    </row>
    <row r="6176" spans="16:18" x14ac:dyDescent="0.3">
      <c r="P6176" s="22"/>
      <c r="Q6176">
        <v>6172</v>
      </c>
      <c r="R6176" t="str">
        <f>IF($C$3="Live Paste",IF($P6176="","",$P6176&amp;""),IF($AD$3="","",INDEX('Extraction History'!$A$3:$DT$9102,$Q6176,$AD$3)&amp;""))</f>
        <v/>
      </c>
    </row>
    <row r="6177" spans="16:18" x14ac:dyDescent="0.3">
      <c r="P6177" s="22"/>
      <c r="Q6177">
        <v>6173</v>
      </c>
      <c r="R6177" t="str">
        <f>IF($C$3="Live Paste",IF($P6177="","",$P6177&amp;""),IF($AD$3="","",INDEX('Extraction History'!$A$3:$DT$9102,$Q6177,$AD$3)&amp;""))</f>
        <v/>
      </c>
    </row>
    <row r="6178" spans="16:18" x14ac:dyDescent="0.3">
      <c r="P6178" s="22"/>
      <c r="Q6178">
        <v>6174</v>
      </c>
      <c r="R6178" t="str">
        <f>IF($C$3="Live Paste",IF($P6178="","",$P6178&amp;""),IF($AD$3="","",INDEX('Extraction History'!$A$3:$DT$9102,$Q6178,$AD$3)&amp;""))</f>
        <v/>
      </c>
    </row>
    <row r="6179" spans="16:18" x14ac:dyDescent="0.3">
      <c r="P6179" s="22"/>
      <c r="Q6179">
        <v>6175</v>
      </c>
      <c r="R6179" t="str">
        <f>IF($C$3="Live Paste",IF($P6179="","",$P6179&amp;""),IF($AD$3="","",INDEX('Extraction History'!$A$3:$DT$9102,$Q6179,$AD$3)&amp;""))</f>
        <v/>
      </c>
    </row>
    <row r="6180" spans="16:18" x14ac:dyDescent="0.3">
      <c r="P6180" s="22"/>
      <c r="Q6180">
        <v>6176</v>
      </c>
      <c r="R6180" t="str">
        <f>IF($C$3="Live Paste",IF($P6180="","",$P6180&amp;""),IF($AD$3="","",INDEX('Extraction History'!$A$3:$DT$9102,$Q6180,$AD$3)&amp;""))</f>
        <v/>
      </c>
    </row>
    <row r="6181" spans="16:18" x14ac:dyDescent="0.3">
      <c r="P6181" s="22"/>
      <c r="Q6181">
        <v>6177</v>
      </c>
      <c r="R6181" t="str">
        <f>IF($C$3="Live Paste",IF($P6181="","",$P6181&amp;""),IF($AD$3="","",INDEX('Extraction History'!$A$3:$DT$9102,$Q6181,$AD$3)&amp;""))</f>
        <v/>
      </c>
    </row>
    <row r="6182" spans="16:18" x14ac:dyDescent="0.3">
      <c r="P6182" s="22"/>
      <c r="Q6182">
        <v>6178</v>
      </c>
      <c r="R6182" t="str">
        <f>IF($C$3="Live Paste",IF($P6182="","",$P6182&amp;""),IF($AD$3="","",INDEX('Extraction History'!$A$3:$DT$9102,$Q6182,$AD$3)&amp;""))</f>
        <v/>
      </c>
    </row>
    <row r="6183" spans="16:18" x14ac:dyDescent="0.3">
      <c r="P6183" s="22"/>
      <c r="Q6183">
        <v>6179</v>
      </c>
      <c r="R6183" t="str">
        <f>IF($C$3="Live Paste",IF($P6183="","",$P6183&amp;""),IF($AD$3="","",INDEX('Extraction History'!$A$3:$DT$9102,$Q6183,$AD$3)&amp;""))</f>
        <v/>
      </c>
    </row>
    <row r="6184" spans="16:18" x14ac:dyDescent="0.3">
      <c r="P6184" s="22"/>
      <c r="Q6184">
        <v>6180</v>
      </c>
      <c r="R6184" t="str">
        <f>IF($C$3="Live Paste",IF($P6184="","",$P6184&amp;""),IF($AD$3="","",INDEX('Extraction History'!$A$3:$DT$9102,$Q6184,$AD$3)&amp;""))</f>
        <v/>
      </c>
    </row>
    <row r="6185" spans="16:18" x14ac:dyDescent="0.3">
      <c r="P6185" s="22"/>
      <c r="Q6185">
        <v>6181</v>
      </c>
      <c r="R6185" t="str">
        <f>IF($C$3="Live Paste",IF($P6185="","",$P6185&amp;""),IF($AD$3="","",INDEX('Extraction History'!$A$3:$DT$9102,$Q6185,$AD$3)&amp;""))</f>
        <v/>
      </c>
    </row>
    <row r="6186" spans="16:18" x14ac:dyDescent="0.3">
      <c r="P6186" s="22"/>
      <c r="Q6186">
        <v>6182</v>
      </c>
      <c r="R6186" t="str">
        <f>IF($C$3="Live Paste",IF($P6186="","",$P6186&amp;""),IF($AD$3="","",INDEX('Extraction History'!$A$3:$DT$9102,$Q6186,$AD$3)&amp;""))</f>
        <v/>
      </c>
    </row>
    <row r="6187" spans="16:18" x14ac:dyDescent="0.3">
      <c r="P6187" s="22"/>
      <c r="Q6187">
        <v>6183</v>
      </c>
      <c r="R6187" t="str">
        <f>IF($C$3="Live Paste",IF($P6187="","",$P6187&amp;""),IF($AD$3="","",INDEX('Extraction History'!$A$3:$DT$9102,$Q6187,$AD$3)&amp;""))</f>
        <v/>
      </c>
    </row>
    <row r="6188" spans="16:18" x14ac:dyDescent="0.3">
      <c r="P6188" s="22"/>
      <c r="Q6188">
        <v>6184</v>
      </c>
      <c r="R6188" t="str">
        <f>IF($C$3="Live Paste",IF($P6188="","",$P6188&amp;""),IF($AD$3="","",INDEX('Extraction History'!$A$3:$DT$9102,$Q6188,$AD$3)&amp;""))</f>
        <v/>
      </c>
    </row>
    <row r="6189" spans="16:18" x14ac:dyDescent="0.3">
      <c r="P6189" s="22"/>
      <c r="Q6189">
        <v>6185</v>
      </c>
      <c r="R6189" t="str">
        <f>IF($C$3="Live Paste",IF($P6189="","",$P6189&amp;""),IF($AD$3="","",INDEX('Extraction History'!$A$3:$DT$9102,$Q6189,$AD$3)&amp;""))</f>
        <v/>
      </c>
    </row>
    <row r="6190" spans="16:18" x14ac:dyDescent="0.3">
      <c r="P6190" s="22"/>
      <c r="Q6190">
        <v>6186</v>
      </c>
      <c r="R6190" t="str">
        <f>IF($C$3="Live Paste",IF($P6190="","",$P6190&amp;""),IF($AD$3="","",INDEX('Extraction History'!$A$3:$DT$9102,$Q6190,$AD$3)&amp;""))</f>
        <v/>
      </c>
    </row>
    <row r="6191" spans="16:18" x14ac:dyDescent="0.3">
      <c r="P6191" s="22"/>
      <c r="Q6191">
        <v>6187</v>
      </c>
      <c r="R6191" t="str">
        <f>IF($C$3="Live Paste",IF($P6191="","",$P6191&amp;""),IF($AD$3="","",INDEX('Extraction History'!$A$3:$DT$9102,$Q6191,$AD$3)&amp;""))</f>
        <v/>
      </c>
    </row>
    <row r="6192" spans="16:18" x14ac:dyDescent="0.3">
      <c r="P6192" s="22"/>
      <c r="Q6192">
        <v>6188</v>
      </c>
      <c r="R6192" t="str">
        <f>IF($C$3="Live Paste",IF($P6192="","",$P6192&amp;""),IF($AD$3="","",INDEX('Extraction History'!$A$3:$DT$9102,$Q6192,$AD$3)&amp;""))</f>
        <v/>
      </c>
    </row>
    <row r="6193" spans="16:18" x14ac:dyDescent="0.3">
      <c r="P6193" s="22"/>
      <c r="Q6193">
        <v>6189</v>
      </c>
      <c r="R6193" t="str">
        <f>IF($C$3="Live Paste",IF($P6193="","",$P6193&amp;""),IF($AD$3="","",INDEX('Extraction History'!$A$3:$DT$9102,$Q6193,$AD$3)&amp;""))</f>
        <v/>
      </c>
    </row>
    <row r="6194" spans="16:18" x14ac:dyDescent="0.3">
      <c r="P6194" s="22"/>
      <c r="Q6194">
        <v>6190</v>
      </c>
      <c r="R6194" t="str">
        <f>IF($C$3="Live Paste",IF($P6194="","",$P6194&amp;""),IF($AD$3="","",INDEX('Extraction History'!$A$3:$DT$9102,$Q6194,$AD$3)&amp;""))</f>
        <v/>
      </c>
    </row>
    <row r="6195" spans="16:18" x14ac:dyDescent="0.3">
      <c r="P6195" s="22"/>
      <c r="Q6195">
        <v>6191</v>
      </c>
      <c r="R6195" t="str">
        <f>IF($C$3="Live Paste",IF($P6195="","",$P6195&amp;""),IF($AD$3="","",INDEX('Extraction History'!$A$3:$DT$9102,$Q6195,$AD$3)&amp;""))</f>
        <v/>
      </c>
    </row>
    <row r="6196" spans="16:18" x14ac:dyDescent="0.3">
      <c r="P6196" s="22"/>
      <c r="Q6196">
        <v>6192</v>
      </c>
      <c r="R6196" t="str">
        <f>IF($C$3="Live Paste",IF($P6196="","",$P6196&amp;""),IF($AD$3="","",INDEX('Extraction History'!$A$3:$DT$9102,$Q6196,$AD$3)&amp;""))</f>
        <v/>
      </c>
    </row>
    <row r="6197" spans="16:18" x14ac:dyDescent="0.3">
      <c r="P6197" s="22"/>
      <c r="Q6197">
        <v>6193</v>
      </c>
      <c r="R6197" t="str">
        <f>IF($C$3="Live Paste",IF($P6197="","",$P6197&amp;""),IF($AD$3="","",INDEX('Extraction History'!$A$3:$DT$9102,$Q6197,$AD$3)&amp;""))</f>
        <v/>
      </c>
    </row>
    <row r="6198" spans="16:18" x14ac:dyDescent="0.3">
      <c r="P6198" s="22"/>
      <c r="Q6198">
        <v>6194</v>
      </c>
      <c r="R6198" t="str">
        <f>IF($C$3="Live Paste",IF($P6198="","",$P6198&amp;""),IF($AD$3="","",INDEX('Extraction History'!$A$3:$DT$9102,$Q6198,$AD$3)&amp;""))</f>
        <v/>
      </c>
    </row>
    <row r="6199" spans="16:18" x14ac:dyDescent="0.3">
      <c r="P6199" s="22"/>
      <c r="Q6199">
        <v>6195</v>
      </c>
      <c r="R6199" t="str">
        <f>IF($C$3="Live Paste",IF($P6199="","",$P6199&amp;""),IF($AD$3="","",INDEX('Extraction History'!$A$3:$DT$9102,$Q6199,$AD$3)&amp;""))</f>
        <v/>
      </c>
    </row>
    <row r="6200" spans="16:18" x14ac:dyDescent="0.3">
      <c r="P6200" s="22"/>
      <c r="Q6200">
        <v>6196</v>
      </c>
      <c r="R6200" t="str">
        <f>IF($C$3="Live Paste",IF($P6200="","",$P6200&amp;""),IF($AD$3="","",INDEX('Extraction History'!$A$3:$DT$9102,$Q6200,$AD$3)&amp;""))</f>
        <v/>
      </c>
    </row>
    <row r="6201" spans="16:18" x14ac:dyDescent="0.3">
      <c r="P6201" s="22"/>
      <c r="Q6201">
        <v>6197</v>
      </c>
      <c r="R6201" t="str">
        <f>IF($C$3="Live Paste",IF($P6201="","",$P6201&amp;""),IF($AD$3="","",INDEX('Extraction History'!$A$3:$DT$9102,$Q6201,$AD$3)&amp;""))</f>
        <v/>
      </c>
    </row>
    <row r="6202" spans="16:18" x14ac:dyDescent="0.3">
      <c r="P6202" s="22"/>
      <c r="Q6202">
        <v>6198</v>
      </c>
      <c r="R6202" t="str">
        <f>IF($C$3="Live Paste",IF($P6202="","",$P6202&amp;""),IF($AD$3="","",INDEX('Extraction History'!$A$3:$DT$9102,$Q6202,$AD$3)&amp;""))</f>
        <v/>
      </c>
    </row>
    <row r="6203" spans="16:18" x14ac:dyDescent="0.3">
      <c r="P6203" s="22"/>
      <c r="Q6203">
        <v>6199</v>
      </c>
      <c r="R6203" t="str">
        <f>IF($C$3="Live Paste",IF($P6203="","",$P6203&amp;""),IF($AD$3="","",INDEX('Extraction History'!$A$3:$DT$9102,$Q6203,$AD$3)&amp;""))</f>
        <v/>
      </c>
    </row>
    <row r="6204" spans="16:18" x14ac:dyDescent="0.3">
      <c r="P6204" s="22"/>
      <c r="Q6204">
        <v>6200</v>
      </c>
      <c r="R6204" t="str">
        <f>IF($C$3="Live Paste",IF($P6204="","",$P6204&amp;""),IF($AD$3="","",INDEX('Extraction History'!$A$3:$DT$9102,$Q6204,$AD$3)&amp;""))</f>
        <v/>
      </c>
    </row>
    <row r="6205" spans="16:18" x14ac:dyDescent="0.3">
      <c r="P6205" s="22"/>
      <c r="Q6205">
        <v>6201</v>
      </c>
      <c r="R6205" t="str">
        <f>IF($C$3="Live Paste",IF($P6205="","",$P6205&amp;""),IF($AD$3="","",INDEX('Extraction History'!$A$3:$DT$9102,$Q6205,$AD$3)&amp;""))</f>
        <v/>
      </c>
    </row>
    <row r="6206" spans="16:18" x14ac:dyDescent="0.3">
      <c r="P6206" s="22"/>
      <c r="Q6206">
        <v>6202</v>
      </c>
      <c r="R6206" t="str">
        <f>IF($C$3="Live Paste",IF($P6206="","",$P6206&amp;""),IF($AD$3="","",INDEX('Extraction History'!$A$3:$DT$9102,$Q6206,$AD$3)&amp;""))</f>
        <v/>
      </c>
    </row>
    <row r="6207" spans="16:18" x14ac:dyDescent="0.3">
      <c r="P6207" s="22"/>
      <c r="Q6207">
        <v>6203</v>
      </c>
      <c r="R6207" t="str">
        <f>IF($C$3="Live Paste",IF($P6207="","",$P6207&amp;""),IF($AD$3="","",INDEX('Extraction History'!$A$3:$DT$9102,$Q6207,$AD$3)&amp;""))</f>
        <v/>
      </c>
    </row>
    <row r="6208" spans="16:18" x14ac:dyDescent="0.3">
      <c r="P6208" s="22"/>
      <c r="Q6208">
        <v>6204</v>
      </c>
      <c r="R6208" t="str">
        <f>IF($C$3="Live Paste",IF($P6208="","",$P6208&amp;""),IF($AD$3="","",INDEX('Extraction History'!$A$3:$DT$9102,$Q6208,$AD$3)&amp;""))</f>
        <v/>
      </c>
    </row>
    <row r="6209" spans="16:18" x14ac:dyDescent="0.3">
      <c r="P6209" s="22"/>
      <c r="Q6209">
        <v>6205</v>
      </c>
      <c r="R6209" t="str">
        <f>IF($C$3="Live Paste",IF($P6209="","",$P6209&amp;""),IF($AD$3="","",INDEX('Extraction History'!$A$3:$DT$9102,$Q6209,$AD$3)&amp;""))</f>
        <v/>
      </c>
    </row>
    <row r="6210" spans="16:18" x14ac:dyDescent="0.3">
      <c r="P6210" s="22"/>
      <c r="Q6210">
        <v>6206</v>
      </c>
      <c r="R6210" t="str">
        <f>IF($C$3="Live Paste",IF($P6210="","",$P6210&amp;""),IF($AD$3="","",INDEX('Extraction History'!$A$3:$DT$9102,$Q6210,$AD$3)&amp;""))</f>
        <v/>
      </c>
    </row>
    <row r="6211" spans="16:18" x14ac:dyDescent="0.3">
      <c r="P6211" s="22"/>
      <c r="Q6211">
        <v>6207</v>
      </c>
      <c r="R6211" t="str">
        <f>IF($C$3="Live Paste",IF($P6211="","",$P6211&amp;""),IF($AD$3="","",INDEX('Extraction History'!$A$3:$DT$9102,$Q6211,$AD$3)&amp;""))</f>
        <v/>
      </c>
    </row>
    <row r="6212" spans="16:18" x14ac:dyDescent="0.3">
      <c r="P6212" s="22"/>
      <c r="Q6212">
        <v>6208</v>
      </c>
      <c r="R6212" t="str">
        <f>IF($C$3="Live Paste",IF($P6212="","",$P6212&amp;""),IF($AD$3="","",INDEX('Extraction History'!$A$3:$DT$9102,$Q6212,$AD$3)&amp;""))</f>
        <v/>
      </c>
    </row>
    <row r="6213" spans="16:18" x14ac:dyDescent="0.3">
      <c r="P6213" s="22"/>
      <c r="Q6213">
        <v>6209</v>
      </c>
      <c r="R6213" t="str">
        <f>IF($C$3="Live Paste",IF($P6213="","",$P6213&amp;""),IF($AD$3="","",INDEX('Extraction History'!$A$3:$DT$9102,$Q6213,$AD$3)&amp;""))</f>
        <v/>
      </c>
    </row>
    <row r="6214" spans="16:18" x14ac:dyDescent="0.3">
      <c r="P6214" s="22"/>
      <c r="Q6214">
        <v>6210</v>
      </c>
      <c r="R6214" t="str">
        <f>IF($C$3="Live Paste",IF($P6214="","",$P6214&amp;""),IF($AD$3="","",INDEX('Extraction History'!$A$3:$DT$9102,$Q6214,$AD$3)&amp;""))</f>
        <v/>
      </c>
    </row>
    <row r="6215" spans="16:18" x14ac:dyDescent="0.3">
      <c r="P6215" s="22"/>
      <c r="Q6215">
        <v>6211</v>
      </c>
      <c r="R6215" t="str">
        <f>IF($C$3="Live Paste",IF($P6215="","",$P6215&amp;""),IF($AD$3="","",INDEX('Extraction History'!$A$3:$DT$9102,$Q6215,$AD$3)&amp;""))</f>
        <v/>
      </c>
    </row>
    <row r="6216" spans="16:18" x14ac:dyDescent="0.3">
      <c r="P6216" s="22"/>
      <c r="Q6216">
        <v>6212</v>
      </c>
      <c r="R6216" t="str">
        <f>IF($C$3="Live Paste",IF($P6216="","",$P6216&amp;""),IF($AD$3="","",INDEX('Extraction History'!$A$3:$DT$9102,$Q6216,$AD$3)&amp;""))</f>
        <v/>
      </c>
    </row>
    <row r="6217" spans="16:18" x14ac:dyDescent="0.3">
      <c r="P6217" s="22"/>
      <c r="Q6217">
        <v>6213</v>
      </c>
      <c r="R6217" t="str">
        <f>IF($C$3="Live Paste",IF($P6217="","",$P6217&amp;""),IF($AD$3="","",INDEX('Extraction History'!$A$3:$DT$9102,$Q6217,$AD$3)&amp;""))</f>
        <v/>
      </c>
    </row>
    <row r="6218" spans="16:18" x14ac:dyDescent="0.3">
      <c r="P6218" s="22"/>
      <c r="Q6218">
        <v>6214</v>
      </c>
      <c r="R6218" t="str">
        <f>IF($C$3="Live Paste",IF($P6218="","",$P6218&amp;""),IF($AD$3="","",INDEX('Extraction History'!$A$3:$DT$9102,$Q6218,$AD$3)&amp;""))</f>
        <v/>
      </c>
    </row>
    <row r="6219" spans="16:18" x14ac:dyDescent="0.3">
      <c r="P6219" s="22"/>
      <c r="Q6219">
        <v>6215</v>
      </c>
      <c r="R6219" t="str">
        <f>IF($C$3="Live Paste",IF($P6219="","",$P6219&amp;""),IF($AD$3="","",INDEX('Extraction History'!$A$3:$DT$9102,$Q6219,$AD$3)&amp;""))</f>
        <v/>
      </c>
    </row>
    <row r="6220" spans="16:18" x14ac:dyDescent="0.3">
      <c r="P6220" s="22"/>
      <c r="Q6220">
        <v>6216</v>
      </c>
      <c r="R6220" t="str">
        <f>IF($C$3="Live Paste",IF($P6220="","",$P6220&amp;""),IF($AD$3="","",INDEX('Extraction History'!$A$3:$DT$9102,$Q6220,$AD$3)&amp;""))</f>
        <v/>
      </c>
    </row>
    <row r="6221" spans="16:18" x14ac:dyDescent="0.3">
      <c r="P6221" s="22"/>
      <c r="Q6221">
        <v>6217</v>
      </c>
      <c r="R6221" t="str">
        <f>IF($C$3="Live Paste",IF($P6221="","",$P6221&amp;""),IF($AD$3="","",INDEX('Extraction History'!$A$3:$DT$9102,$Q6221,$AD$3)&amp;""))</f>
        <v/>
      </c>
    </row>
    <row r="6222" spans="16:18" x14ac:dyDescent="0.3">
      <c r="P6222" s="22"/>
      <c r="Q6222">
        <v>6218</v>
      </c>
      <c r="R6222" t="str">
        <f>IF($C$3="Live Paste",IF($P6222="","",$P6222&amp;""),IF($AD$3="","",INDEX('Extraction History'!$A$3:$DT$9102,$Q6222,$AD$3)&amp;""))</f>
        <v/>
      </c>
    </row>
    <row r="6223" spans="16:18" x14ac:dyDescent="0.3">
      <c r="P6223" s="22"/>
      <c r="Q6223">
        <v>6219</v>
      </c>
      <c r="R6223" t="str">
        <f>IF($C$3="Live Paste",IF($P6223="","",$P6223&amp;""),IF($AD$3="","",INDEX('Extraction History'!$A$3:$DT$9102,$Q6223,$AD$3)&amp;""))</f>
        <v/>
      </c>
    </row>
    <row r="6224" spans="16:18" x14ac:dyDescent="0.3">
      <c r="P6224" s="22"/>
      <c r="Q6224">
        <v>6220</v>
      </c>
      <c r="R6224" t="str">
        <f>IF($C$3="Live Paste",IF($P6224="","",$P6224&amp;""),IF($AD$3="","",INDEX('Extraction History'!$A$3:$DT$9102,$Q6224,$AD$3)&amp;""))</f>
        <v/>
      </c>
    </row>
    <row r="6225" spans="16:18" x14ac:dyDescent="0.3">
      <c r="P6225" s="22"/>
      <c r="Q6225">
        <v>6221</v>
      </c>
      <c r="R6225" t="str">
        <f>IF($C$3="Live Paste",IF($P6225="","",$P6225&amp;""),IF($AD$3="","",INDEX('Extraction History'!$A$3:$DT$9102,$Q6225,$AD$3)&amp;""))</f>
        <v/>
      </c>
    </row>
    <row r="6226" spans="16:18" x14ac:dyDescent="0.3">
      <c r="P6226" s="22"/>
      <c r="Q6226">
        <v>6222</v>
      </c>
      <c r="R6226" t="str">
        <f>IF($C$3="Live Paste",IF($P6226="","",$P6226&amp;""),IF($AD$3="","",INDEX('Extraction History'!$A$3:$DT$9102,$Q6226,$AD$3)&amp;""))</f>
        <v/>
      </c>
    </row>
    <row r="6227" spans="16:18" x14ac:dyDescent="0.3">
      <c r="P6227" s="22"/>
      <c r="Q6227">
        <v>6223</v>
      </c>
      <c r="R6227" t="str">
        <f>IF($C$3="Live Paste",IF($P6227="","",$P6227&amp;""),IF($AD$3="","",INDEX('Extraction History'!$A$3:$DT$9102,$Q6227,$AD$3)&amp;""))</f>
        <v/>
      </c>
    </row>
    <row r="6228" spans="16:18" x14ac:dyDescent="0.3">
      <c r="P6228" s="22"/>
      <c r="Q6228">
        <v>6224</v>
      </c>
      <c r="R6228" t="str">
        <f>IF($C$3="Live Paste",IF($P6228="","",$P6228&amp;""),IF($AD$3="","",INDEX('Extraction History'!$A$3:$DT$9102,$Q6228,$AD$3)&amp;""))</f>
        <v/>
      </c>
    </row>
    <row r="6229" spans="16:18" x14ac:dyDescent="0.3">
      <c r="P6229" s="22"/>
      <c r="Q6229">
        <v>6225</v>
      </c>
      <c r="R6229" t="str">
        <f>IF($C$3="Live Paste",IF($P6229="","",$P6229&amp;""),IF($AD$3="","",INDEX('Extraction History'!$A$3:$DT$9102,$Q6229,$AD$3)&amp;""))</f>
        <v/>
      </c>
    </row>
    <row r="6230" spans="16:18" x14ac:dyDescent="0.3">
      <c r="P6230" s="22"/>
      <c r="Q6230">
        <v>6226</v>
      </c>
      <c r="R6230" t="str">
        <f>IF($C$3="Live Paste",IF($P6230="","",$P6230&amp;""),IF($AD$3="","",INDEX('Extraction History'!$A$3:$DT$9102,$Q6230,$AD$3)&amp;""))</f>
        <v/>
      </c>
    </row>
    <row r="6231" spans="16:18" x14ac:dyDescent="0.3">
      <c r="P6231" s="22"/>
      <c r="Q6231">
        <v>6227</v>
      </c>
      <c r="R6231" t="str">
        <f>IF($C$3="Live Paste",IF($P6231="","",$P6231&amp;""),IF($AD$3="","",INDEX('Extraction History'!$A$3:$DT$9102,$Q6231,$AD$3)&amp;""))</f>
        <v/>
      </c>
    </row>
    <row r="6232" spans="16:18" x14ac:dyDescent="0.3">
      <c r="P6232" s="22"/>
      <c r="Q6232">
        <v>6228</v>
      </c>
      <c r="R6232" t="str">
        <f>IF($C$3="Live Paste",IF($P6232="","",$P6232&amp;""),IF($AD$3="","",INDEX('Extraction History'!$A$3:$DT$9102,$Q6232,$AD$3)&amp;""))</f>
        <v/>
      </c>
    </row>
    <row r="6233" spans="16:18" x14ac:dyDescent="0.3">
      <c r="P6233" s="22"/>
      <c r="Q6233">
        <v>6229</v>
      </c>
      <c r="R6233" t="str">
        <f>IF($C$3="Live Paste",IF($P6233="","",$P6233&amp;""),IF($AD$3="","",INDEX('Extraction History'!$A$3:$DT$9102,$Q6233,$AD$3)&amp;""))</f>
        <v/>
      </c>
    </row>
    <row r="6234" spans="16:18" x14ac:dyDescent="0.3">
      <c r="P6234" s="22"/>
      <c r="Q6234">
        <v>6230</v>
      </c>
      <c r="R6234" t="str">
        <f>IF($C$3="Live Paste",IF($P6234="","",$P6234&amp;""),IF($AD$3="","",INDEX('Extraction History'!$A$3:$DT$9102,$Q6234,$AD$3)&amp;""))</f>
        <v/>
      </c>
    </row>
    <row r="6235" spans="16:18" x14ac:dyDescent="0.3">
      <c r="P6235" s="22"/>
      <c r="Q6235">
        <v>6231</v>
      </c>
      <c r="R6235" t="str">
        <f>IF($C$3="Live Paste",IF($P6235="","",$P6235&amp;""),IF($AD$3="","",INDEX('Extraction History'!$A$3:$DT$9102,$Q6235,$AD$3)&amp;""))</f>
        <v/>
      </c>
    </row>
    <row r="6236" spans="16:18" x14ac:dyDescent="0.3">
      <c r="P6236" s="22"/>
      <c r="Q6236">
        <v>6232</v>
      </c>
      <c r="R6236" t="str">
        <f>IF($C$3="Live Paste",IF($P6236="","",$P6236&amp;""),IF($AD$3="","",INDEX('Extraction History'!$A$3:$DT$9102,$Q6236,$AD$3)&amp;""))</f>
        <v/>
      </c>
    </row>
    <row r="6237" spans="16:18" x14ac:dyDescent="0.3">
      <c r="P6237" s="22"/>
      <c r="Q6237">
        <v>6233</v>
      </c>
      <c r="R6237" t="str">
        <f>IF($C$3="Live Paste",IF($P6237="","",$P6237&amp;""),IF($AD$3="","",INDEX('Extraction History'!$A$3:$DT$9102,$Q6237,$AD$3)&amp;""))</f>
        <v/>
      </c>
    </row>
    <row r="6238" spans="16:18" x14ac:dyDescent="0.3">
      <c r="P6238" s="22"/>
      <c r="Q6238">
        <v>6234</v>
      </c>
      <c r="R6238" t="str">
        <f>IF($C$3="Live Paste",IF($P6238="","",$P6238&amp;""),IF($AD$3="","",INDEX('Extraction History'!$A$3:$DT$9102,$Q6238,$AD$3)&amp;""))</f>
        <v/>
      </c>
    </row>
    <row r="6239" spans="16:18" x14ac:dyDescent="0.3">
      <c r="P6239" s="22"/>
      <c r="Q6239">
        <v>6235</v>
      </c>
      <c r="R6239" t="str">
        <f>IF($C$3="Live Paste",IF($P6239="","",$P6239&amp;""),IF($AD$3="","",INDEX('Extraction History'!$A$3:$DT$9102,$Q6239,$AD$3)&amp;""))</f>
        <v/>
      </c>
    </row>
    <row r="6240" spans="16:18" x14ac:dyDescent="0.3">
      <c r="P6240" s="22"/>
      <c r="Q6240">
        <v>6236</v>
      </c>
      <c r="R6240" t="str">
        <f>IF($C$3="Live Paste",IF($P6240="","",$P6240&amp;""),IF($AD$3="","",INDEX('Extraction History'!$A$3:$DT$9102,$Q6240,$AD$3)&amp;""))</f>
        <v/>
      </c>
    </row>
    <row r="6241" spans="16:18" x14ac:dyDescent="0.3">
      <c r="P6241" s="22"/>
      <c r="Q6241">
        <v>6237</v>
      </c>
      <c r="R6241" t="str">
        <f>IF($C$3="Live Paste",IF($P6241="","",$P6241&amp;""),IF($AD$3="","",INDEX('Extraction History'!$A$3:$DT$9102,$Q6241,$AD$3)&amp;""))</f>
        <v/>
      </c>
    </row>
    <row r="6242" spans="16:18" x14ac:dyDescent="0.3">
      <c r="P6242" s="22"/>
      <c r="Q6242">
        <v>6238</v>
      </c>
      <c r="R6242" t="str">
        <f>IF($C$3="Live Paste",IF($P6242="","",$P6242&amp;""),IF($AD$3="","",INDEX('Extraction History'!$A$3:$DT$9102,$Q6242,$AD$3)&amp;""))</f>
        <v/>
      </c>
    </row>
    <row r="6243" spans="16:18" x14ac:dyDescent="0.3">
      <c r="P6243" s="22"/>
      <c r="Q6243">
        <v>6239</v>
      </c>
      <c r="R6243" t="str">
        <f>IF($C$3="Live Paste",IF($P6243="","",$P6243&amp;""),IF($AD$3="","",INDEX('Extraction History'!$A$3:$DT$9102,$Q6243,$AD$3)&amp;""))</f>
        <v/>
      </c>
    </row>
    <row r="6244" spans="16:18" x14ac:dyDescent="0.3">
      <c r="P6244" s="22"/>
      <c r="Q6244">
        <v>6240</v>
      </c>
      <c r="R6244" t="str">
        <f>IF($C$3="Live Paste",IF($P6244="","",$P6244&amp;""),IF($AD$3="","",INDEX('Extraction History'!$A$3:$DT$9102,$Q6244,$AD$3)&amp;""))</f>
        <v/>
      </c>
    </row>
    <row r="6245" spans="16:18" x14ac:dyDescent="0.3">
      <c r="P6245" s="22"/>
      <c r="Q6245">
        <v>6241</v>
      </c>
      <c r="R6245" t="str">
        <f>IF($C$3="Live Paste",IF($P6245="","",$P6245&amp;""),IF($AD$3="","",INDEX('Extraction History'!$A$3:$DT$9102,$Q6245,$AD$3)&amp;""))</f>
        <v/>
      </c>
    </row>
    <row r="6246" spans="16:18" x14ac:dyDescent="0.3">
      <c r="P6246" s="22"/>
      <c r="Q6246">
        <v>6242</v>
      </c>
      <c r="R6246" t="str">
        <f>IF($C$3="Live Paste",IF($P6246="","",$P6246&amp;""),IF($AD$3="","",INDEX('Extraction History'!$A$3:$DT$9102,$Q6246,$AD$3)&amp;""))</f>
        <v/>
      </c>
    </row>
    <row r="6247" spans="16:18" x14ac:dyDescent="0.3">
      <c r="P6247" s="22"/>
      <c r="Q6247">
        <v>6243</v>
      </c>
      <c r="R6247" t="str">
        <f>IF($C$3="Live Paste",IF($P6247="","",$P6247&amp;""),IF($AD$3="","",INDEX('Extraction History'!$A$3:$DT$9102,$Q6247,$AD$3)&amp;""))</f>
        <v/>
      </c>
    </row>
    <row r="6248" spans="16:18" x14ac:dyDescent="0.3">
      <c r="P6248" s="22"/>
      <c r="Q6248">
        <v>6244</v>
      </c>
      <c r="R6248" t="str">
        <f>IF($C$3="Live Paste",IF($P6248="","",$P6248&amp;""),IF($AD$3="","",INDEX('Extraction History'!$A$3:$DT$9102,$Q6248,$AD$3)&amp;""))</f>
        <v/>
      </c>
    </row>
    <row r="6249" spans="16:18" x14ac:dyDescent="0.3">
      <c r="P6249" s="22"/>
      <c r="Q6249">
        <v>6245</v>
      </c>
      <c r="R6249" t="str">
        <f>IF($C$3="Live Paste",IF($P6249="","",$P6249&amp;""),IF($AD$3="","",INDEX('Extraction History'!$A$3:$DT$9102,$Q6249,$AD$3)&amp;""))</f>
        <v/>
      </c>
    </row>
    <row r="6250" spans="16:18" x14ac:dyDescent="0.3">
      <c r="P6250" s="22"/>
      <c r="Q6250">
        <v>6246</v>
      </c>
      <c r="R6250" t="str">
        <f>IF($C$3="Live Paste",IF($P6250="","",$P6250&amp;""),IF($AD$3="","",INDEX('Extraction History'!$A$3:$DT$9102,$Q6250,$AD$3)&amp;""))</f>
        <v/>
      </c>
    </row>
    <row r="6251" spans="16:18" x14ac:dyDescent="0.3">
      <c r="P6251" s="22"/>
      <c r="Q6251">
        <v>6247</v>
      </c>
      <c r="R6251" t="str">
        <f>IF($C$3="Live Paste",IF($P6251="","",$P6251&amp;""),IF($AD$3="","",INDEX('Extraction History'!$A$3:$DT$9102,$Q6251,$AD$3)&amp;""))</f>
        <v/>
      </c>
    </row>
    <row r="6252" spans="16:18" x14ac:dyDescent="0.3">
      <c r="P6252" s="22"/>
      <c r="Q6252">
        <v>6248</v>
      </c>
      <c r="R6252" t="str">
        <f>IF($C$3="Live Paste",IF($P6252="","",$P6252&amp;""),IF($AD$3="","",INDEX('Extraction History'!$A$3:$DT$9102,$Q6252,$AD$3)&amp;""))</f>
        <v/>
      </c>
    </row>
    <row r="6253" spans="16:18" x14ac:dyDescent="0.3">
      <c r="P6253" s="22"/>
      <c r="Q6253">
        <v>6249</v>
      </c>
      <c r="R6253" t="str">
        <f>IF($C$3="Live Paste",IF($P6253="","",$P6253&amp;""),IF($AD$3="","",INDEX('Extraction History'!$A$3:$DT$9102,$Q6253,$AD$3)&amp;""))</f>
        <v/>
      </c>
    </row>
    <row r="6254" spans="16:18" x14ac:dyDescent="0.3">
      <c r="P6254" s="22"/>
      <c r="Q6254">
        <v>6250</v>
      </c>
      <c r="R6254" t="str">
        <f>IF($C$3="Live Paste",IF($P6254="","",$P6254&amp;""),IF($AD$3="","",INDEX('Extraction History'!$A$3:$DT$9102,$Q6254,$AD$3)&amp;""))</f>
        <v/>
      </c>
    </row>
    <row r="6255" spans="16:18" x14ac:dyDescent="0.3">
      <c r="P6255" s="22"/>
      <c r="Q6255">
        <v>6251</v>
      </c>
      <c r="R6255" t="str">
        <f>IF($C$3="Live Paste",IF($P6255="","",$P6255&amp;""),IF($AD$3="","",INDEX('Extraction History'!$A$3:$DT$9102,$Q6255,$AD$3)&amp;""))</f>
        <v/>
      </c>
    </row>
    <row r="6256" spans="16:18" x14ac:dyDescent="0.3">
      <c r="P6256" s="22"/>
      <c r="Q6256">
        <v>6252</v>
      </c>
      <c r="R6256" t="str">
        <f>IF($C$3="Live Paste",IF($P6256="","",$P6256&amp;""),IF($AD$3="","",INDEX('Extraction History'!$A$3:$DT$9102,$Q6256,$AD$3)&amp;""))</f>
        <v/>
      </c>
    </row>
    <row r="6257" spans="16:18" x14ac:dyDescent="0.3">
      <c r="P6257" s="22"/>
      <c r="Q6257">
        <v>6253</v>
      </c>
      <c r="R6257" t="str">
        <f>IF($C$3="Live Paste",IF($P6257="","",$P6257&amp;""),IF($AD$3="","",INDEX('Extraction History'!$A$3:$DT$9102,$Q6257,$AD$3)&amp;""))</f>
        <v/>
      </c>
    </row>
    <row r="6258" spans="16:18" x14ac:dyDescent="0.3">
      <c r="P6258" s="22"/>
      <c r="Q6258">
        <v>6254</v>
      </c>
      <c r="R6258" t="str">
        <f>IF($C$3="Live Paste",IF($P6258="","",$P6258&amp;""),IF($AD$3="","",INDEX('Extraction History'!$A$3:$DT$9102,$Q6258,$AD$3)&amp;""))</f>
        <v/>
      </c>
    </row>
    <row r="6259" spans="16:18" x14ac:dyDescent="0.3">
      <c r="P6259" s="22"/>
      <c r="Q6259">
        <v>6255</v>
      </c>
      <c r="R6259" t="str">
        <f>IF($C$3="Live Paste",IF($P6259="","",$P6259&amp;""),IF($AD$3="","",INDEX('Extraction History'!$A$3:$DT$9102,$Q6259,$AD$3)&amp;""))</f>
        <v/>
      </c>
    </row>
    <row r="6260" spans="16:18" x14ac:dyDescent="0.3">
      <c r="P6260" s="22"/>
      <c r="Q6260">
        <v>6256</v>
      </c>
      <c r="R6260" t="str">
        <f>IF($C$3="Live Paste",IF($P6260="","",$P6260&amp;""),IF($AD$3="","",INDEX('Extraction History'!$A$3:$DT$9102,$Q6260,$AD$3)&amp;""))</f>
        <v/>
      </c>
    </row>
    <row r="6261" spans="16:18" x14ac:dyDescent="0.3">
      <c r="P6261" s="22"/>
      <c r="Q6261">
        <v>6257</v>
      </c>
      <c r="R6261" t="str">
        <f>IF($C$3="Live Paste",IF($P6261="","",$P6261&amp;""),IF($AD$3="","",INDEX('Extraction History'!$A$3:$DT$9102,$Q6261,$AD$3)&amp;""))</f>
        <v/>
      </c>
    </row>
    <row r="6262" spans="16:18" x14ac:dyDescent="0.3">
      <c r="P6262" s="22"/>
      <c r="Q6262">
        <v>6258</v>
      </c>
      <c r="R6262" t="str">
        <f>IF($C$3="Live Paste",IF($P6262="","",$P6262&amp;""),IF($AD$3="","",INDEX('Extraction History'!$A$3:$DT$9102,$Q6262,$AD$3)&amp;""))</f>
        <v/>
      </c>
    </row>
    <row r="6263" spans="16:18" x14ac:dyDescent="0.3">
      <c r="P6263" s="22"/>
      <c r="Q6263">
        <v>6259</v>
      </c>
      <c r="R6263" t="str">
        <f>IF($C$3="Live Paste",IF($P6263="","",$P6263&amp;""),IF($AD$3="","",INDEX('Extraction History'!$A$3:$DT$9102,$Q6263,$AD$3)&amp;""))</f>
        <v/>
      </c>
    </row>
    <row r="6264" spans="16:18" x14ac:dyDescent="0.3">
      <c r="P6264" s="22"/>
      <c r="Q6264">
        <v>6260</v>
      </c>
      <c r="R6264" t="str">
        <f>IF($C$3="Live Paste",IF($P6264="","",$P6264&amp;""),IF($AD$3="","",INDEX('Extraction History'!$A$3:$DT$9102,$Q6264,$AD$3)&amp;""))</f>
        <v/>
      </c>
    </row>
    <row r="6265" spans="16:18" x14ac:dyDescent="0.3">
      <c r="P6265" s="22"/>
      <c r="Q6265">
        <v>6261</v>
      </c>
      <c r="R6265" t="str">
        <f>IF($C$3="Live Paste",IF($P6265="","",$P6265&amp;""),IF($AD$3="","",INDEX('Extraction History'!$A$3:$DT$9102,$Q6265,$AD$3)&amp;""))</f>
        <v/>
      </c>
    </row>
    <row r="6266" spans="16:18" x14ac:dyDescent="0.3">
      <c r="P6266" s="22"/>
      <c r="Q6266">
        <v>6262</v>
      </c>
      <c r="R6266" t="str">
        <f>IF($C$3="Live Paste",IF($P6266="","",$P6266&amp;""),IF($AD$3="","",INDEX('Extraction History'!$A$3:$DT$9102,$Q6266,$AD$3)&amp;""))</f>
        <v/>
      </c>
    </row>
    <row r="6267" spans="16:18" x14ac:dyDescent="0.3">
      <c r="P6267" s="22"/>
      <c r="Q6267">
        <v>6263</v>
      </c>
      <c r="R6267" t="str">
        <f>IF($C$3="Live Paste",IF($P6267="","",$P6267&amp;""),IF($AD$3="","",INDEX('Extraction History'!$A$3:$DT$9102,$Q6267,$AD$3)&amp;""))</f>
        <v/>
      </c>
    </row>
    <row r="6268" spans="16:18" x14ac:dyDescent="0.3">
      <c r="P6268" s="22"/>
      <c r="Q6268">
        <v>6264</v>
      </c>
      <c r="R6268" t="str">
        <f>IF($C$3="Live Paste",IF($P6268="","",$P6268&amp;""),IF($AD$3="","",INDEX('Extraction History'!$A$3:$DT$9102,$Q6268,$AD$3)&amp;""))</f>
        <v/>
      </c>
    </row>
    <row r="6269" spans="16:18" x14ac:dyDescent="0.3">
      <c r="P6269" s="22"/>
      <c r="Q6269">
        <v>6265</v>
      </c>
      <c r="R6269" t="str">
        <f>IF($C$3="Live Paste",IF($P6269="","",$P6269&amp;""),IF($AD$3="","",INDEX('Extraction History'!$A$3:$DT$9102,$Q6269,$AD$3)&amp;""))</f>
        <v/>
      </c>
    </row>
    <row r="6270" spans="16:18" x14ac:dyDescent="0.3">
      <c r="P6270" s="22"/>
      <c r="Q6270">
        <v>6266</v>
      </c>
      <c r="R6270" t="str">
        <f>IF($C$3="Live Paste",IF($P6270="","",$P6270&amp;""),IF($AD$3="","",INDEX('Extraction History'!$A$3:$DT$9102,$Q6270,$AD$3)&amp;""))</f>
        <v/>
      </c>
    </row>
    <row r="6271" spans="16:18" x14ac:dyDescent="0.3">
      <c r="P6271" s="22"/>
      <c r="Q6271">
        <v>6267</v>
      </c>
      <c r="R6271" t="str">
        <f>IF($C$3="Live Paste",IF($P6271="","",$P6271&amp;""),IF($AD$3="","",INDEX('Extraction History'!$A$3:$DT$9102,$Q6271,$AD$3)&amp;""))</f>
        <v/>
      </c>
    </row>
    <row r="6272" spans="16:18" x14ac:dyDescent="0.3">
      <c r="P6272" s="22"/>
      <c r="Q6272">
        <v>6268</v>
      </c>
      <c r="R6272" t="str">
        <f>IF($C$3="Live Paste",IF($P6272="","",$P6272&amp;""),IF($AD$3="","",INDEX('Extraction History'!$A$3:$DT$9102,$Q6272,$AD$3)&amp;""))</f>
        <v/>
      </c>
    </row>
    <row r="6273" spans="16:18" x14ac:dyDescent="0.3">
      <c r="P6273" s="22"/>
      <c r="Q6273">
        <v>6269</v>
      </c>
      <c r="R6273" t="str">
        <f>IF($C$3="Live Paste",IF($P6273="","",$P6273&amp;""),IF($AD$3="","",INDEX('Extraction History'!$A$3:$DT$9102,$Q6273,$AD$3)&amp;""))</f>
        <v/>
      </c>
    </row>
    <row r="6274" spans="16:18" x14ac:dyDescent="0.3">
      <c r="P6274" s="22"/>
      <c r="Q6274">
        <v>6270</v>
      </c>
      <c r="R6274" t="str">
        <f>IF($C$3="Live Paste",IF($P6274="","",$P6274&amp;""),IF($AD$3="","",INDEX('Extraction History'!$A$3:$DT$9102,$Q6274,$AD$3)&amp;""))</f>
        <v/>
      </c>
    </row>
    <row r="6275" spans="16:18" x14ac:dyDescent="0.3">
      <c r="P6275" s="22"/>
      <c r="Q6275">
        <v>6271</v>
      </c>
      <c r="R6275" t="str">
        <f>IF($C$3="Live Paste",IF($P6275="","",$P6275&amp;""),IF($AD$3="","",INDEX('Extraction History'!$A$3:$DT$9102,$Q6275,$AD$3)&amp;""))</f>
        <v/>
      </c>
    </row>
    <row r="6276" spans="16:18" x14ac:dyDescent="0.3">
      <c r="P6276" s="22"/>
      <c r="Q6276">
        <v>6272</v>
      </c>
      <c r="R6276" t="str">
        <f>IF($C$3="Live Paste",IF($P6276="","",$P6276&amp;""),IF($AD$3="","",INDEX('Extraction History'!$A$3:$DT$9102,$Q6276,$AD$3)&amp;""))</f>
        <v/>
      </c>
    </row>
    <row r="6277" spans="16:18" x14ac:dyDescent="0.3">
      <c r="P6277" s="22"/>
      <c r="Q6277">
        <v>6273</v>
      </c>
      <c r="R6277" t="str">
        <f>IF($C$3="Live Paste",IF($P6277="","",$P6277&amp;""),IF($AD$3="","",INDEX('Extraction History'!$A$3:$DT$9102,$Q6277,$AD$3)&amp;""))</f>
        <v/>
      </c>
    </row>
    <row r="6278" spans="16:18" x14ac:dyDescent="0.3">
      <c r="P6278" s="22"/>
      <c r="Q6278">
        <v>6274</v>
      </c>
      <c r="R6278" t="str">
        <f>IF($C$3="Live Paste",IF($P6278="","",$P6278&amp;""),IF($AD$3="","",INDEX('Extraction History'!$A$3:$DT$9102,$Q6278,$AD$3)&amp;""))</f>
        <v/>
      </c>
    </row>
    <row r="6279" spans="16:18" x14ac:dyDescent="0.3">
      <c r="P6279" s="22"/>
      <c r="Q6279">
        <v>6275</v>
      </c>
      <c r="R6279" t="str">
        <f>IF($C$3="Live Paste",IF($P6279="","",$P6279&amp;""),IF($AD$3="","",INDEX('Extraction History'!$A$3:$DT$9102,$Q6279,$AD$3)&amp;""))</f>
        <v/>
      </c>
    </row>
    <row r="6280" spans="16:18" x14ac:dyDescent="0.3">
      <c r="P6280" s="22"/>
      <c r="Q6280">
        <v>6276</v>
      </c>
      <c r="R6280" t="str">
        <f>IF($C$3="Live Paste",IF($P6280="","",$P6280&amp;""),IF($AD$3="","",INDEX('Extraction History'!$A$3:$DT$9102,$Q6280,$AD$3)&amp;""))</f>
        <v/>
      </c>
    </row>
    <row r="6281" spans="16:18" x14ac:dyDescent="0.3">
      <c r="P6281" s="22"/>
      <c r="Q6281">
        <v>6277</v>
      </c>
      <c r="R6281" t="str">
        <f>IF($C$3="Live Paste",IF($P6281="","",$P6281&amp;""),IF($AD$3="","",INDEX('Extraction History'!$A$3:$DT$9102,$Q6281,$AD$3)&amp;""))</f>
        <v/>
      </c>
    </row>
    <row r="6282" spans="16:18" x14ac:dyDescent="0.3">
      <c r="P6282" s="22"/>
      <c r="Q6282">
        <v>6278</v>
      </c>
      <c r="R6282" t="str">
        <f>IF($C$3="Live Paste",IF($P6282="","",$P6282&amp;""),IF($AD$3="","",INDEX('Extraction History'!$A$3:$DT$9102,$Q6282,$AD$3)&amp;""))</f>
        <v/>
      </c>
    </row>
    <row r="6283" spans="16:18" x14ac:dyDescent="0.3">
      <c r="P6283" s="22"/>
      <c r="Q6283">
        <v>6279</v>
      </c>
      <c r="R6283" t="str">
        <f>IF($C$3="Live Paste",IF($P6283="","",$P6283&amp;""),IF($AD$3="","",INDEX('Extraction History'!$A$3:$DT$9102,$Q6283,$AD$3)&amp;""))</f>
        <v/>
      </c>
    </row>
    <row r="6284" spans="16:18" x14ac:dyDescent="0.3">
      <c r="P6284" s="22"/>
      <c r="Q6284">
        <v>6280</v>
      </c>
      <c r="R6284" t="str">
        <f>IF($C$3="Live Paste",IF($P6284="","",$P6284&amp;""),IF($AD$3="","",INDEX('Extraction History'!$A$3:$DT$9102,$Q6284,$AD$3)&amp;""))</f>
        <v/>
      </c>
    </row>
    <row r="6285" spans="16:18" x14ac:dyDescent="0.3">
      <c r="P6285" s="22"/>
      <c r="Q6285">
        <v>6281</v>
      </c>
      <c r="R6285" t="str">
        <f>IF($C$3="Live Paste",IF($P6285="","",$P6285&amp;""),IF($AD$3="","",INDEX('Extraction History'!$A$3:$DT$9102,$Q6285,$AD$3)&amp;""))</f>
        <v/>
      </c>
    </row>
    <row r="6286" spans="16:18" x14ac:dyDescent="0.3">
      <c r="P6286" s="22"/>
      <c r="Q6286">
        <v>6282</v>
      </c>
      <c r="R6286" t="str">
        <f>IF($C$3="Live Paste",IF($P6286="","",$P6286&amp;""),IF($AD$3="","",INDEX('Extraction History'!$A$3:$DT$9102,$Q6286,$AD$3)&amp;""))</f>
        <v/>
      </c>
    </row>
    <row r="6287" spans="16:18" x14ac:dyDescent="0.3">
      <c r="P6287" s="22"/>
      <c r="Q6287">
        <v>6283</v>
      </c>
      <c r="R6287" t="str">
        <f>IF($C$3="Live Paste",IF($P6287="","",$P6287&amp;""),IF($AD$3="","",INDEX('Extraction History'!$A$3:$DT$9102,$Q6287,$AD$3)&amp;""))</f>
        <v/>
      </c>
    </row>
    <row r="6288" spans="16:18" x14ac:dyDescent="0.3">
      <c r="P6288" s="22"/>
      <c r="Q6288">
        <v>6284</v>
      </c>
      <c r="R6288" t="str">
        <f>IF($C$3="Live Paste",IF($P6288="","",$P6288&amp;""),IF($AD$3="","",INDEX('Extraction History'!$A$3:$DT$9102,$Q6288,$AD$3)&amp;""))</f>
        <v/>
      </c>
    </row>
    <row r="6289" spans="16:18" x14ac:dyDescent="0.3">
      <c r="P6289" s="22"/>
      <c r="Q6289">
        <v>6285</v>
      </c>
      <c r="R6289" t="str">
        <f>IF($C$3="Live Paste",IF($P6289="","",$P6289&amp;""),IF($AD$3="","",INDEX('Extraction History'!$A$3:$DT$9102,$Q6289,$AD$3)&amp;""))</f>
        <v/>
      </c>
    </row>
    <row r="6290" spans="16:18" x14ac:dyDescent="0.3">
      <c r="P6290" s="22"/>
      <c r="Q6290">
        <v>6286</v>
      </c>
      <c r="R6290" t="str">
        <f>IF($C$3="Live Paste",IF($P6290="","",$P6290&amp;""),IF($AD$3="","",INDEX('Extraction History'!$A$3:$DT$9102,$Q6290,$AD$3)&amp;""))</f>
        <v/>
      </c>
    </row>
    <row r="6291" spans="16:18" x14ac:dyDescent="0.3">
      <c r="P6291" s="22"/>
      <c r="Q6291">
        <v>6287</v>
      </c>
      <c r="R6291" t="str">
        <f>IF($C$3="Live Paste",IF($P6291="","",$P6291&amp;""),IF($AD$3="","",INDEX('Extraction History'!$A$3:$DT$9102,$Q6291,$AD$3)&amp;""))</f>
        <v/>
      </c>
    </row>
    <row r="6292" spans="16:18" x14ac:dyDescent="0.3">
      <c r="P6292" s="22"/>
      <c r="Q6292">
        <v>6288</v>
      </c>
      <c r="R6292" t="str">
        <f>IF($C$3="Live Paste",IF($P6292="","",$P6292&amp;""),IF($AD$3="","",INDEX('Extraction History'!$A$3:$DT$9102,$Q6292,$AD$3)&amp;""))</f>
        <v/>
      </c>
    </row>
    <row r="6293" spans="16:18" x14ac:dyDescent="0.3">
      <c r="P6293" s="22"/>
      <c r="Q6293">
        <v>6289</v>
      </c>
      <c r="R6293" t="str">
        <f>IF($C$3="Live Paste",IF($P6293="","",$P6293&amp;""),IF($AD$3="","",INDEX('Extraction History'!$A$3:$DT$9102,$Q6293,$AD$3)&amp;""))</f>
        <v/>
      </c>
    </row>
    <row r="6294" spans="16:18" x14ac:dyDescent="0.3">
      <c r="P6294" s="22"/>
      <c r="Q6294">
        <v>6290</v>
      </c>
      <c r="R6294" t="str">
        <f>IF($C$3="Live Paste",IF($P6294="","",$P6294&amp;""),IF($AD$3="","",INDEX('Extraction History'!$A$3:$DT$9102,$Q6294,$AD$3)&amp;""))</f>
        <v/>
      </c>
    </row>
    <row r="6295" spans="16:18" x14ac:dyDescent="0.3">
      <c r="P6295" s="22"/>
      <c r="Q6295">
        <v>6291</v>
      </c>
      <c r="R6295" t="str">
        <f>IF($C$3="Live Paste",IF($P6295="","",$P6295&amp;""),IF($AD$3="","",INDEX('Extraction History'!$A$3:$DT$9102,$Q6295,$AD$3)&amp;""))</f>
        <v/>
      </c>
    </row>
    <row r="6296" spans="16:18" x14ac:dyDescent="0.3">
      <c r="P6296" s="22"/>
      <c r="Q6296">
        <v>6292</v>
      </c>
      <c r="R6296" t="str">
        <f>IF($C$3="Live Paste",IF($P6296="","",$P6296&amp;""),IF($AD$3="","",INDEX('Extraction History'!$A$3:$DT$9102,$Q6296,$AD$3)&amp;""))</f>
        <v/>
      </c>
    </row>
    <row r="6297" spans="16:18" x14ac:dyDescent="0.3">
      <c r="P6297" s="22"/>
      <c r="Q6297">
        <v>6293</v>
      </c>
      <c r="R6297" t="str">
        <f>IF($C$3="Live Paste",IF($P6297="","",$P6297&amp;""),IF($AD$3="","",INDEX('Extraction History'!$A$3:$DT$9102,$Q6297,$AD$3)&amp;""))</f>
        <v/>
      </c>
    </row>
    <row r="6298" spans="16:18" x14ac:dyDescent="0.3">
      <c r="P6298" s="22"/>
      <c r="Q6298">
        <v>6294</v>
      </c>
      <c r="R6298" t="str">
        <f>IF($C$3="Live Paste",IF($P6298="","",$P6298&amp;""),IF($AD$3="","",INDEX('Extraction History'!$A$3:$DT$9102,$Q6298,$AD$3)&amp;""))</f>
        <v/>
      </c>
    </row>
    <row r="6299" spans="16:18" x14ac:dyDescent="0.3">
      <c r="P6299" s="22"/>
      <c r="Q6299">
        <v>6295</v>
      </c>
      <c r="R6299" t="str">
        <f>IF($C$3="Live Paste",IF($P6299="","",$P6299&amp;""),IF($AD$3="","",INDEX('Extraction History'!$A$3:$DT$9102,$Q6299,$AD$3)&amp;""))</f>
        <v/>
      </c>
    </row>
    <row r="6300" spans="16:18" x14ac:dyDescent="0.3">
      <c r="P6300" s="22"/>
      <c r="Q6300">
        <v>6296</v>
      </c>
      <c r="R6300" t="str">
        <f>IF($C$3="Live Paste",IF($P6300="","",$P6300&amp;""),IF($AD$3="","",INDEX('Extraction History'!$A$3:$DT$9102,$Q6300,$AD$3)&amp;""))</f>
        <v/>
      </c>
    </row>
    <row r="6301" spans="16:18" x14ac:dyDescent="0.3">
      <c r="P6301" s="22"/>
      <c r="Q6301">
        <v>6297</v>
      </c>
      <c r="R6301" t="str">
        <f>IF($C$3="Live Paste",IF($P6301="","",$P6301&amp;""),IF($AD$3="","",INDEX('Extraction History'!$A$3:$DT$9102,$Q6301,$AD$3)&amp;""))</f>
        <v/>
      </c>
    </row>
    <row r="6302" spans="16:18" x14ac:dyDescent="0.3">
      <c r="P6302" s="22"/>
      <c r="Q6302">
        <v>6298</v>
      </c>
      <c r="R6302" t="str">
        <f>IF($C$3="Live Paste",IF($P6302="","",$P6302&amp;""),IF($AD$3="","",INDEX('Extraction History'!$A$3:$DT$9102,$Q6302,$AD$3)&amp;""))</f>
        <v/>
      </c>
    </row>
    <row r="6303" spans="16:18" x14ac:dyDescent="0.3">
      <c r="P6303" s="22"/>
      <c r="Q6303">
        <v>6299</v>
      </c>
      <c r="R6303" t="str">
        <f>IF($C$3="Live Paste",IF($P6303="","",$P6303&amp;""),IF($AD$3="","",INDEX('Extraction History'!$A$3:$DT$9102,$Q6303,$AD$3)&amp;""))</f>
        <v/>
      </c>
    </row>
    <row r="6304" spans="16:18" x14ac:dyDescent="0.3">
      <c r="P6304" s="22"/>
      <c r="Q6304">
        <v>6300</v>
      </c>
      <c r="R6304" t="str">
        <f>IF($C$3="Live Paste",IF($P6304="","",$P6304&amp;""),IF($AD$3="","",INDEX('Extraction History'!$A$3:$DT$9102,$Q6304,$AD$3)&amp;""))</f>
        <v/>
      </c>
    </row>
    <row r="6305" spans="16:18" x14ac:dyDescent="0.3">
      <c r="P6305" s="22"/>
      <c r="Q6305">
        <v>6301</v>
      </c>
      <c r="R6305" t="str">
        <f>IF($C$3="Live Paste",IF($P6305="","",$P6305&amp;""),IF($AD$3="","",INDEX('Extraction History'!$A$3:$DT$9102,$Q6305,$AD$3)&amp;""))</f>
        <v/>
      </c>
    </row>
    <row r="6306" spans="16:18" x14ac:dyDescent="0.3">
      <c r="P6306" s="22"/>
      <c r="Q6306">
        <v>6302</v>
      </c>
      <c r="R6306" t="str">
        <f>IF($C$3="Live Paste",IF($P6306="","",$P6306&amp;""),IF($AD$3="","",INDEX('Extraction History'!$A$3:$DT$9102,$Q6306,$AD$3)&amp;""))</f>
        <v/>
      </c>
    </row>
    <row r="6307" spans="16:18" x14ac:dyDescent="0.3">
      <c r="P6307" s="22"/>
      <c r="Q6307">
        <v>6303</v>
      </c>
      <c r="R6307" t="str">
        <f>IF($C$3="Live Paste",IF($P6307="","",$P6307&amp;""),IF($AD$3="","",INDEX('Extraction History'!$A$3:$DT$9102,$Q6307,$AD$3)&amp;""))</f>
        <v/>
      </c>
    </row>
    <row r="6308" spans="16:18" x14ac:dyDescent="0.3">
      <c r="P6308" s="22"/>
      <c r="Q6308">
        <v>6304</v>
      </c>
      <c r="R6308" t="str">
        <f>IF($C$3="Live Paste",IF($P6308="","",$P6308&amp;""),IF($AD$3="","",INDEX('Extraction History'!$A$3:$DT$9102,$Q6308,$AD$3)&amp;""))</f>
        <v/>
      </c>
    </row>
    <row r="6309" spans="16:18" x14ac:dyDescent="0.3">
      <c r="P6309" s="22"/>
      <c r="Q6309">
        <v>6305</v>
      </c>
      <c r="R6309" t="str">
        <f>IF($C$3="Live Paste",IF($P6309="","",$P6309&amp;""),IF($AD$3="","",INDEX('Extraction History'!$A$3:$DT$9102,$Q6309,$AD$3)&amp;""))</f>
        <v/>
      </c>
    </row>
    <row r="6310" spans="16:18" x14ac:dyDescent="0.3">
      <c r="P6310" s="22"/>
      <c r="Q6310">
        <v>6306</v>
      </c>
      <c r="R6310" t="str">
        <f>IF($C$3="Live Paste",IF($P6310="","",$P6310&amp;""),IF($AD$3="","",INDEX('Extraction History'!$A$3:$DT$9102,$Q6310,$AD$3)&amp;""))</f>
        <v/>
      </c>
    </row>
    <row r="6311" spans="16:18" x14ac:dyDescent="0.3">
      <c r="P6311" s="22"/>
      <c r="Q6311">
        <v>6307</v>
      </c>
      <c r="R6311" t="str">
        <f>IF($C$3="Live Paste",IF($P6311="","",$P6311&amp;""),IF($AD$3="","",INDEX('Extraction History'!$A$3:$DT$9102,$Q6311,$AD$3)&amp;""))</f>
        <v/>
      </c>
    </row>
    <row r="6312" spans="16:18" x14ac:dyDescent="0.3">
      <c r="P6312" s="22"/>
      <c r="Q6312">
        <v>6308</v>
      </c>
      <c r="R6312" t="str">
        <f>IF($C$3="Live Paste",IF($P6312="","",$P6312&amp;""),IF($AD$3="","",INDEX('Extraction History'!$A$3:$DT$9102,$Q6312,$AD$3)&amp;""))</f>
        <v/>
      </c>
    </row>
    <row r="6313" spans="16:18" x14ac:dyDescent="0.3">
      <c r="P6313" s="22"/>
      <c r="Q6313">
        <v>6309</v>
      </c>
      <c r="R6313" t="str">
        <f>IF($C$3="Live Paste",IF($P6313="","",$P6313&amp;""),IF($AD$3="","",INDEX('Extraction History'!$A$3:$DT$9102,$Q6313,$AD$3)&amp;""))</f>
        <v/>
      </c>
    </row>
    <row r="6314" spans="16:18" x14ac:dyDescent="0.3">
      <c r="P6314" s="22"/>
      <c r="Q6314">
        <v>6310</v>
      </c>
      <c r="R6314" t="str">
        <f>IF($C$3="Live Paste",IF($P6314="","",$P6314&amp;""),IF($AD$3="","",INDEX('Extraction History'!$A$3:$DT$9102,$Q6314,$AD$3)&amp;""))</f>
        <v/>
      </c>
    </row>
    <row r="6315" spans="16:18" x14ac:dyDescent="0.3">
      <c r="P6315" s="22"/>
      <c r="Q6315">
        <v>6311</v>
      </c>
      <c r="R6315" t="str">
        <f>IF($C$3="Live Paste",IF($P6315="","",$P6315&amp;""),IF($AD$3="","",INDEX('Extraction History'!$A$3:$DT$9102,$Q6315,$AD$3)&amp;""))</f>
        <v/>
      </c>
    </row>
    <row r="6316" spans="16:18" x14ac:dyDescent="0.3">
      <c r="P6316" s="22"/>
      <c r="Q6316">
        <v>6312</v>
      </c>
      <c r="R6316" t="str">
        <f>IF($C$3="Live Paste",IF($P6316="","",$P6316&amp;""),IF($AD$3="","",INDEX('Extraction History'!$A$3:$DT$9102,$Q6316,$AD$3)&amp;""))</f>
        <v/>
      </c>
    </row>
    <row r="6317" spans="16:18" x14ac:dyDescent="0.3">
      <c r="P6317" s="22"/>
      <c r="Q6317">
        <v>6313</v>
      </c>
      <c r="R6317" t="str">
        <f>IF($C$3="Live Paste",IF($P6317="","",$P6317&amp;""),IF($AD$3="","",INDEX('Extraction History'!$A$3:$DT$9102,$Q6317,$AD$3)&amp;""))</f>
        <v/>
      </c>
    </row>
    <row r="6318" spans="16:18" x14ac:dyDescent="0.3">
      <c r="P6318" s="22"/>
      <c r="Q6318">
        <v>6314</v>
      </c>
      <c r="R6318" t="str">
        <f>IF($C$3="Live Paste",IF($P6318="","",$P6318&amp;""),IF($AD$3="","",INDEX('Extraction History'!$A$3:$DT$9102,$Q6318,$AD$3)&amp;""))</f>
        <v/>
      </c>
    </row>
    <row r="6319" spans="16:18" x14ac:dyDescent="0.3">
      <c r="P6319" s="22"/>
      <c r="Q6319">
        <v>6315</v>
      </c>
      <c r="R6319" t="str">
        <f>IF($C$3="Live Paste",IF($P6319="","",$P6319&amp;""),IF($AD$3="","",INDEX('Extraction History'!$A$3:$DT$9102,$Q6319,$AD$3)&amp;""))</f>
        <v/>
      </c>
    </row>
    <row r="6320" spans="16:18" x14ac:dyDescent="0.3">
      <c r="P6320" s="22"/>
      <c r="Q6320">
        <v>6316</v>
      </c>
      <c r="R6320" t="str">
        <f>IF($C$3="Live Paste",IF($P6320="","",$P6320&amp;""),IF($AD$3="","",INDEX('Extraction History'!$A$3:$DT$9102,$Q6320,$AD$3)&amp;""))</f>
        <v/>
      </c>
    </row>
    <row r="6321" spans="16:18" x14ac:dyDescent="0.3">
      <c r="P6321" s="22"/>
      <c r="Q6321">
        <v>6317</v>
      </c>
      <c r="R6321" t="str">
        <f>IF($C$3="Live Paste",IF($P6321="","",$P6321&amp;""),IF($AD$3="","",INDEX('Extraction History'!$A$3:$DT$9102,$Q6321,$AD$3)&amp;""))</f>
        <v/>
      </c>
    </row>
    <row r="6322" spans="16:18" x14ac:dyDescent="0.3">
      <c r="P6322" s="22"/>
      <c r="Q6322">
        <v>6318</v>
      </c>
      <c r="R6322" t="str">
        <f>IF($C$3="Live Paste",IF($P6322="","",$P6322&amp;""),IF($AD$3="","",INDEX('Extraction History'!$A$3:$DT$9102,$Q6322,$AD$3)&amp;""))</f>
        <v/>
      </c>
    </row>
    <row r="6323" spans="16:18" x14ac:dyDescent="0.3">
      <c r="P6323" s="22"/>
      <c r="Q6323">
        <v>6319</v>
      </c>
      <c r="R6323" t="str">
        <f>IF($C$3="Live Paste",IF($P6323="","",$P6323&amp;""),IF($AD$3="","",INDEX('Extraction History'!$A$3:$DT$9102,$Q6323,$AD$3)&amp;""))</f>
        <v/>
      </c>
    </row>
    <row r="6324" spans="16:18" x14ac:dyDescent="0.3">
      <c r="P6324" s="22"/>
      <c r="Q6324">
        <v>6320</v>
      </c>
      <c r="R6324" t="str">
        <f>IF($C$3="Live Paste",IF($P6324="","",$P6324&amp;""),IF($AD$3="","",INDEX('Extraction History'!$A$3:$DT$9102,$Q6324,$AD$3)&amp;""))</f>
        <v/>
      </c>
    </row>
    <row r="6325" spans="16:18" x14ac:dyDescent="0.3">
      <c r="P6325" s="22"/>
      <c r="Q6325">
        <v>6321</v>
      </c>
      <c r="R6325" t="str">
        <f>IF($C$3="Live Paste",IF($P6325="","",$P6325&amp;""),IF($AD$3="","",INDEX('Extraction History'!$A$3:$DT$9102,$Q6325,$AD$3)&amp;""))</f>
        <v/>
      </c>
    </row>
    <row r="6326" spans="16:18" x14ac:dyDescent="0.3">
      <c r="P6326" s="22"/>
      <c r="Q6326">
        <v>6322</v>
      </c>
      <c r="R6326" t="str">
        <f>IF($C$3="Live Paste",IF($P6326="","",$P6326&amp;""),IF($AD$3="","",INDEX('Extraction History'!$A$3:$DT$9102,$Q6326,$AD$3)&amp;""))</f>
        <v/>
      </c>
    </row>
    <row r="6327" spans="16:18" x14ac:dyDescent="0.3">
      <c r="P6327" s="22"/>
      <c r="Q6327">
        <v>6323</v>
      </c>
      <c r="R6327" t="str">
        <f>IF($C$3="Live Paste",IF($P6327="","",$P6327&amp;""),IF($AD$3="","",INDEX('Extraction History'!$A$3:$DT$9102,$Q6327,$AD$3)&amp;""))</f>
        <v/>
      </c>
    </row>
    <row r="6328" spans="16:18" x14ac:dyDescent="0.3">
      <c r="P6328" s="22"/>
      <c r="Q6328">
        <v>6324</v>
      </c>
      <c r="R6328" t="str">
        <f>IF($C$3="Live Paste",IF($P6328="","",$P6328&amp;""),IF($AD$3="","",INDEX('Extraction History'!$A$3:$DT$9102,$Q6328,$AD$3)&amp;""))</f>
        <v/>
      </c>
    </row>
    <row r="6329" spans="16:18" x14ac:dyDescent="0.3">
      <c r="P6329" s="22"/>
      <c r="Q6329">
        <v>6325</v>
      </c>
      <c r="R6329" t="str">
        <f>IF($C$3="Live Paste",IF($P6329="","",$P6329&amp;""),IF($AD$3="","",INDEX('Extraction History'!$A$3:$DT$9102,$Q6329,$AD$3)&amp;""))</f>
        <v/>
      </c>
    </row>
    <row r="6330" spans="16:18" x14ac:dyDescent="0.3">
      <c r="P6330" s="22"/>
      <c r="Q6330">
        <v>6326</v>
      </c>
      <c r="R6330" t="str">
        <f>IF($C$3="Live Paste",IF($P6330="","",$P6330&amp;""),IF($AD$3="","",INDEX('Extraction History'!$A$3:$DT$9102,$Q6330,$AD$3)&amp;""))</f>
        <v/>
      </c>
    </row>
    <row r="6331" spans="16:18" x14ac:dyDescent="0.3">
      <c r="P6331" s="22"/>
      <c r="Q6331">
        <v>6327</v>
      </c>
      <c r="R6331" t="str">
        <f>IF($C$3="Live Paste",IF($P6331="","",$P6331&amp;""),IF($AD$3="","",INDEX('Extraction History'!$A$3:$DT$9102,$Q6331,$AD$3)&amp;""))</f>
        <v/>
      </c>
    </row>
    <row r="6332" spans="16:18" x14ac:dyDescent="0.3">
      <c r="P6332" s="22"/>
      <c r="Q6332">
        <v>6328</v>
      </c>
      <c r="R6332" t="str">
        <f>IF($C$3="Live Paste",IF($P6332="","",$P6332&amp;""),IF($AD$3="","",INDEX('Extraction History'!$A$3:$DT$9102,$Q6332,$AD$3)&amp;""))</f>
        <v/>
      </c>
    </row>
    <row r="6333" spans="16:18" x14ac:dyDescent="0.3">
      <c r="P6333" s="22"/>
      <c r="Q6333">
        <v>6329</v>
      </c>
      <c r="R6333" t="str">
        <f>IF($C$3="Live Paste",IF($P6333="","",$P6333&amp;""),IF($AD$3="","",INDEX('Extraction History'!$A$3:$DT$9102,$Q6333,$AD$3)&amp;""))</f>
        <v/>
      </c>
    </row>
    <row r="6334" spans="16:18" x14ac:dyDescent="0.3">
      <c r="P6334" s="22"/>
      <c r="Q6334">
        <v>6330</v>
      </c>
      <c r="R6334" t="str">
        <f>IF($C$3="Live Paste",IF($P6334="","",$P6334&amp;""),IF($AD$3="","",INDEX('Extraction History'!$A$3:$DT$9102,$Q6334,$AD$3)&amp;""))</f>
        <v/>
      </c>
    </row>
    <row r="6335" spans="16:18" x14ac:dyDescent="0.3">
      <c r="P6335" s="22"/>
      <c r="Q6335">
        <v>6331</v>
      </c>
      <c r="R6335" t="str">
        <f>IF($C$3="Live Paste",IF($P6335="","",$P6335&amp;""),IF($AD$3="","",INDEX('Extraction History'!$A$3:$DT$9102,$Q6335,$AD$3)&amp;""))</f>
        <v/>
      </c>
    </row>
    <row r="6336" spans="16:18" x14ac:dyDescent="0.3">
      <c r="P6336" s="22"/>
      <c r="Q6336">
        <v>6332</v>
      </c>
      <c r="R6336" t="str">
        <f>IF($C$3="Live Paste",IF($P6336="","",$P6336&amp;""),IF($AD$3="","",INDEX('Extraction History'!$A$3:$DT$9102,$Q6336,$AD$3)&amp;""))</f>
        <v/>
      </c>
    </row>
    <row r="6337" spans="16:18" x14ac:dyDescent="0.3">
      <c r="P6337" s="22"/>
      <c r="Q6337">
        <v>6333</v>
      </c>
      <c r="R6337" t="str">
        <f>IF($C$3="Live Paste",IF($P6337="","",$P6337&amp;""),IF($AD$3="","",INDEX('Extraction History'!$A$3:$DT$9102,$Q6337,$AD$3)&amp;""))</f>
        <v/>
      </c>
    </row>
    <row r="6338" spans="16:18" x14ac:dyDescent="0.3">
      <c r="P6338" s="22"/>
      <c r="Q6338">
        <v>6334</v>
      </c>
      <c r="R6338" t="str">
        <f>IF($C$3="Live Paste",IF($P6338="","",$P6338&amp;""),IF($AD$3="","",INDEX('Extraction History'!$A$3:$DT$9102,$Q6338,$AD$3)&amp;""))</f>
        <v/>
      </c>
    </row>
    <row r="6339" spans="16:18" x14ac:dyDescent="0.3">
      <c r="P6339" s="22"/>
      <c r="Q6339">
        <v>6335</v>
      </c>
      <c r="R6339" t="str">
        <f>IF($C$3="Live Paste",IF($P6339="","",$P6339&amp;""),IF($AD$3="","",INDEX('Extraction History'!$A$3:$DT$9102,$Q6339,$AD$3)&amp;""))</f>
        <v/>
      </c>
    </row>
    <row r="6340" spans="16:18" x14ac:dyDescent="0.3">
      <c r="P6340" s="22"/>
      <c r="Q6340">
        <v>6336</v>
      </c>
      <c r="R6340" t="str">
        <f>IF($C$3="Live Paste",IF($P6340="","",$P6340&amp;""),IF($AD$3="","",INDEX('Extraction History'!$A$3:$DT$9102,$Q6340,$AD$3)&amp;""))</f>
        <v/>
      </c>
    </row>
    <row r="6341" spans="16:18" x14ac:dyDescent="0.3">
      <c r="P6341" s="22"/>
      <c r="Q6341">
        <v>6337</v>
      </c>
      <c r="R6341" t="str">
        <f>IF($C$3="Live Paste",IF($P6341="","",$P6341&amp;""),IF($AD$3="","",INDEX('Extraction History'!$A$3:$DT$9102,$Q6341,$AD$3)&amp;""))</f>
        <v/>
      </c>
    </row>
    <row r="6342" spans="16:18" x14ac:dyDescent="0.3">
      <c r="P6342" s="22"/>
      <c r="Q6342">
        <v>6338</v>
      </c>
      <c r="R6342" t="str">
        <f>IF($C$3="Live Paste",IF($P6342="","",$P6342&amp;""),IF($AD$3="","",INDEX('Extraction History'!$A$3:$DT$9102,$Q6342,$AD$3)&amp;""))</f>
        <v/>
      </c>
    </row>
    <row r="6343" spans="16:18" x14ac:dyDescent="0.3">
      <c r="P6343" s="22"/>
      <c r="Q6343">
        <v>6339</v>
      </c>
      <c r="R6343" t="str">
        <f>IF($C$3="Live Paste",IF($P6343="","",$P6343&amp;""),IF($AD$3="","",INDEX('Extraction History'!$A$3:$DT$9102,$Q6343,$AD$3)&amp;""))</f>
        <v/>
      </c>
    </row>
    <row r="6344" spans="16:18" x14ac:dyDescent="0.3">
      <c r="P6344" s="22"/>
      <c r="Q6344">
        <v>6340</v>
      </c>
      <c r="R6344" t="str">
        <f>IF($C$3="Live Paste",IF($P6344="","",$P6344&amp;""),IF($AD$3="","",INDEX('Extraction History'!$A$3:$DT$9102,$Q6344,$AD$3)&amp;""))</f>
        <v/>
      </c>
    </row>
    <row r="6345" spans="16:18" x14ac:dyDescent="0.3">
      <c r="P6345" s="22"/>
      <c r="Q6345">
        <v>6341</v>
      </c>
      <c r="R6345" t="str">
        <f>IF($C$3="Live Paste",IF($P6345="","",$P6345&amp;""),IF($AD$3="","",INDEX('Extraction History'!$A$3:$DT$9102,$Q6345,$AD$3)&amp;""))</f>
        <v/>
      </c>
    </row>
    <row r="6346" spans="16:18" x14ac:dyDescent="0.3">
      <c r="P6346" s="22"/>
      <c r="Q6346">
        <v>6342</v>
      </c>
      <c r="R6346" t="str">
        <f>IF($C$3="Live Paste",IF($P6346="","",$P6346&amp;""),IF($AD$3="","",INDEX('Extraction History'!$A$3:$DT$9102,$Q6346,$AD$3)&amp;""))</f>
        <v/>
      </c>
    </row>
    <row r="6347" spans="16:18" x14ac:dyDescent="0.3">
      <c r="P6347" s="22"/>
      <c r="Q6347">
        <v>6343</v>
      </c>
      <c r="R6347" t="str">
        <f>IF($C$3="Live Paste",IF($P6347="","",$P6347&amp;""),IF($AD$3="","",INDEX('Extraction History'!$A$3:$DT$9102,$Q6347,$AD$3)&amp;""))</f>
        <v/>
      </c>
    </row>
    <row r="6348" spans="16:18" x14ac:dyDescent="0.3">
      <c r="P6348" s="22"/>
      <c r="Q6348">
        <v>6344</v>
      </c>
      <c r="R6348" t="str">
        <f>IF($C$3="Live Paste",IF($P6348="","",$P6348&amp;""),IF($AD$3="","",INDEX('Extraction History'!$A$3:$DT$9102,$Q6348,$AD$3)&amp;""))</f>
        <v/>
      </c>
    </row>
    <row r="6349" spans="16:18" x14ac:dyDescent="0.3">
      <c r="P6349" s="22"/>
      <c r="Q6349">
        <v>6345</v>
      </c>
      <c r="R6349" t="str">
        <f>IF($C$3="Live Paste",IF($P6349="","",$P6349&amp;""),IF($AD$3="","",INDEX('Extraction History'!$A$3:$DT$9102,$Q6349,$AD$3)&amp;""))</f>
        <v/>
      </c>
    </row>
    <row r="6350" spans="16:18" x14ac:dyDescent="0.3">
      <c r="P6350" s="22"/>
      <c r="Q6350">
        <v>6346</v>
      </c>
      <c r="R6350" t="str">
        <f>IF($C$3="Live Paste",IF($P6350="","",$P6350&amp;""),IF($AD$3="","",INDEX('Extraction History'!$A$3:$DT$9102,$Q6350,$AD$3)&amp;""))</f>
        <v/>
      </c>
    </row>
    <row r="6351" spans="16:18" x14ac:dyDescent="0.3">
      <c r="P6351" s="22"/>
      <c r="Q6351">
        <v>6347</v>
      </c>
      <c r="R6351" t="str">
        <f>IF($C$3="Live Paste",IF($P6351="","",$P6351&amp;""),IF($AD$3="","",INDEX('Extraction History'!$A$3:$DT$9102,$Q6351,$AD$3)&amp;""))</f>
        <v/>
      </c>
    </row>
    <row r="6352" spans="16:18" x14ac:dyDescent="0.3">
      <c r="P6352" s="22"/>
      <c r="Q6352">
        <v>6348</v>
      </c>
      <c r="R6352" t="str">
        <f>IF($C$3="Live Paste",IF($P6352="","",$P6352&amp;""),IF($AD$3="","",INDEX('Extraction History'!$A$3:$DT$9102,$Q6352,$AD$3)&amp;""))</f>
        <v/>
      </c>
    </row>
    <row r="6353" spans="16:18" x14ac:dyDescent="0.3">
      <c r="P6353" s="22"/>
      <c r="Q6353">
        <v>6349</v>
      </c>
      <c r="R6353" t="str">
        <f>IF($C$3="Live Paste",IF($P6353="","",$P6353&amp;""),IF($AD$3="","",INDEX('Extraction History'!$A$3:$DT$9102,$Q6353,$AD$3)&amp;""))</f>
        <v/>
      </c>
    </row>
    <row r="6354" spans="16:18" x14ac:dyDescent="0.3">
      <c r="P6354" s="22"/>
      <c r="Q6354">
        <v>6350</v>
      </c>
      <c r="R6354" t="str">
        <f>IF($C$3="Live Paste",IF($P6354="","",$P6354&amp;""),IF($AD$3="","",INDEX('Extraction History'!$A$3:$DT$9102,$Q6354,$AD$3)&amp;""))</f>
        <v/>
      </c>
    </row>
    <row r="6355" spans="16:18" x14ac:dyDescent="0.3">
      <c r="P6355" s="22"/>
      <c r="Q6355">
        <v>6351</v>
      </c>
      <c r="R6355" t="str">
        <f>IF($C$3="Live Paste",IF($P6355="","",$P6355&amp;""),IF($AD$3="","",INDEX('Extraction History'!$A$3:$DT$9102,$Q6355,$AD$3)&amp;""))</f>
        <v/>
      </c>
    </row>
    <row r="6356" spans="16:18" x14ac:dyDescent="0.3">
      <c r="P6356" s="22"/>
      <c r="Q6356">
        <v>6352</v>
      </c>
      <c r="R6356" t="str">
        <f>IF($C$3="Live Paste",IF($P6356="","",$P6356&amp;""),IF($AD$3="","",INDEX('Extraction History'!$A$3:$DT$9102,$Q6356,$AD$3)&amp;""))</f>
        <v/>
      </c>
    </row>
    <row r="6357" spans="16:18" x14ac:dyDescent="0.3">
      <c r="P6357" s="22"/>
      <c r="Q6357">
        <v>6353</v>
      </c>
      <c r="R6357" t="str">
        <f>IF($C$3="Live Paste",IF($P6357="","",$P6357&amp;""),IF($AD$3="","",INDEX('Extraction History'!$A$3:$DT$9102,$Q6357,$AD$3)&amp;""))</f>
        <v/>
      </c>
    </row>
    <row r="6358" spans="16:18" x14ac:dyDescent="0.3">
      <c r="P6358" s="22"/>
      <c r="Q6358">
        <v>6354</v>
      </c>
      <c r="R6358" t="str">
        <f>IF($C$3="Live Paste",IF($P6358="","",$P6358&amp;""),IF($AD$3="","",INDEX('Extraction History'!$A$3:$DT$9102,$Q6358,$AD$3)&amp;""))</f>
        <v/>
      </c>
    </row>
    <row r="6359" spans="16:18" x14ac:dyDescent="0.3">
      <c r="P6359" s="22"/>
      <c r="Q6359">
        <v>6355</v>
      </c>
      <c r="R6359" t="str">
        <f>IF($C$3="Live Paste",IF($P6359="","",$P6359&amp;""),IF($AD$3="","",INDEX('Extraction History'!$A$3:$DT$9102,$Q6359,$AD$3)&amp;""))</f>
        <v/>
      </c>
    </row>
    <row r="6360" spans="16:18" x14ac:dyDescent="0.3">
      <c r="P6360" s="22"/>
      <c r="Q6360">
        <v>6356</v>
      </c>
      <c r="R6360" t="str">
        <f>IF($C$3="Live Paste",IF($P6360="","",$P6360&amp;""),IF($AD$3="","",INDEX('Extraction History'!$A$3:$DT$9102,$Q6360,$AD$3)&amp;""))</f>
        <v/>
      </c>
    </row>
    <row r="6361" spans="16:18" x14ac:dyDescent="0.3">
      <c r="P6361" s="22"/>
      <c r="Q6361">
        <v>6357</v>
      </c>
      <c r="R6361" t="str">
        <f>IF($C$3="Live Paste",IF($P6361="","",$P6361&amp;""),IF($AD$3="","",INDEX('Extraction History'!$A$3:$DT$9102,$Q6361,$AD$3)&amp;""))</f>
        <v/>
      </c>
    </row>
    <row r="6362" spans="16:18" x14ac:dyDescent="0.3">
      <c r="P6362" s="22"/>
      <c r="Q6362">
        <v>6358</v>
      </c>
      <c r="R6362" t="str">
        <f>IF($C$3="Live Paste",IF($P6362="","",$P6362&amp;""),IF($AD$3="","",INDEX('Extraction History'!$A$3:$DT$9102,$Q6362,$AD$3)&amp;""))</f>
        <v/>
      </c>
    </row>
    <row r="6363" spans="16:18" x14ac:dyDescent="0.3">
      <c r="P6363" s="22"/>
      <c r="Q6363">
        <v>6359</v>
      </c>
      <c r="R6363" t="str">
        <f>IF($C$3="Live Paste",IF($P6363="","",$P6363&amp;""),IF($AD$3="","",INDEX('Extraction History'!$A$3:$DT$9102,$Q6363,$AD$3)&amp;""))</f>
        <v/>
      </c>
    </row>
    <row r="6364" spans="16:18" x14ac:dyDescent="0.3">
      <c r="P6364" s="22"/>
      <c r="Q6364">
        <v>6360</v>
      </c>
      <c r="R6364" t="str">
        <f>IF($C$3="Live Paste",IF($P6364="","",$P6364&amp;""),IF($AD$3="","",INDEX('Extraction History'!$A$3:$DT$9102,$Q6364,$AD$3)&amp;""))</f>
        <v/>
      </c>
    </row>
    <row r="6365" spans="16:18" x14ac:dyDescent="0.3">
      <c r="P6365" s="22"/>
      <c r="Q6365">
        <v>6361</v>
      </c>
      <c r="R6365" t="str">
        <f>IF($C$3="Live Paste",IF($P6365="","",$P6365&amp;""),IF($AD$3="","",INDEX('Extraction History'!$A$3:$DT$9102,$Q6365,$AD$3)&amp;""))</f>
        <v/>
      </c>
    </row>
    <row r="6366" spans="16:18" x14ac:dyDescent="0.3">
      <c r="P6366" s="22"/>
      <c r="Q6366">
        <v>6362</v>
      </c>
      <c r="R6366" t="str">
        <f>IF($C$3="Live Paste",IF($P6366="","",$P6366&amp;""),IF($AD$3="","",INDEX('Extraction History'!$A$3:$DT$9102,$Q6366,$AD$3)&amp;""))</f>
        <v/>
      </c>
    </row>
    <row r="6367" spans="16:18" x14ac:dyDescent="0.3">
      <c r="P6367" s="22"/>
      <c r="Q6367">
        <v>6363</v>
      </c>
      <c r="R6367" t="str">
        <f>IF($C$3="Live Paste",IF($P6367="","",$P6367&amp;""),IF($AD$3="","",INDEX('Extraction History'!$A$3:$DT$9102,$Q6367,$AD$3)&amp;""))</f>
        <v/>
      </c>
    </row>
    <row r="6368" spans="16:18" x14ac:dyDescent="0.3">
      <c r="P6368" s="22"/>
      <c r="Q6368">
        <v>6364</v>
      </c>
      <c r="R6368" t="str">
        <f>IF($C$3="Live Paste",IF($P6368="","",$P6368&amp;""),IF($AD$3="","",INDEX('Extraction History'!$A$3:$DT$9102,$Q6368,$AD$3)&amp;""))</f>
        <v/>
      </c>
    </row>
    <row r="6369" spans="16:18" x14ac:dyDescent="0.3">
      <c r="P6369" s="22"/>
      <c r="Q6369">
        <v>6365</v>
      </c>
      <c r="R6369" t="str">
        <f>IF($C$3="Live Paste",IF($P6369="","",$P6369&amp;""),IF($AD$3="","",INDEX('Extraction History'!$A$3:$DT$9102,$Q6369,$AD$3)&amp;""))</f>
        <v/>
      </c>
    </row>
    <row r="6370" spans="16:18" x14ac:dyDescent="0.3">
      <c r="P6370" s="22"/>
      <c r="Q6370">
        <v>6366</v>
      </c>
      <c r="R6370" t="str">
        <f>IF($C$3="Live Paste",IF($P6370="","",$P6370&amp;""),IF($AD$3="","",INDEX('Extraction History'!$A$3:$DT$9102,$Q6370,$AD$3)&amp;""))</f>
        <v/>
      </c>
    </row>
    <row r="6371" spans="16:18" x14ac:dyDescent="0.3">
      <c r="P6371" s="22"/>
      <c r="Q6371">
        <v>6367</v>
      </c>
      <c r="R6371" t="str">
        <f>IF($C$3="Live Paste",IF($P6371="","",$P6371&amp;""),IF($AD$3="","",INDEX('Extraction History'!$A$3:$DT$9102,$Q6371,$AD$3)&amp;""))</f>
        <v/>
      </c>
    </row>
    <row r="6372" spans="16:18" x14ac:dyDescent="0.3">
      <c r="P6372" s="22"/>
      <c r="Q6372">
        <v>6368</v>
      </c>
      <c r="R6372" t="str">
        <f>IF($C$3="Live Paste",IF($P6372="","",$P6372&amp;""),IF($AD$3="","",INDEX('Extraction History'!$A$3:$DT$9102,$Q6372,$AD$3)&amp;""))</f>
        <v/>
      </c>
    </row>
    <row r="6373" spans="16:18" x14ac:dyDescent="0.3">
      <c r="P6373" s="22"/>
      <c r="Q6373">
        <v>6369</v>
      </c>
      <c r="R6373" t="str">
        <f>IF($C$3="Live Paste",IF($P6373="","",$P6373&amp;""),IF($AD$3="","",INDEX('Extraction History'!$A$3:$DT$9102,$Q6373,$AD$3)&amp;""))</f>
        <v/>
      </c>
    </row>
    <row r="6374" spans="16:18" x14ac:dyDescent="0.3">
      <c r="P6374" s="22"/>
      <c r="Q6374">
        <v>6370</v>
      </c>
      <c r="R6374" t="str">
        <f>IF($C$3="Live Paste",IF($P6374="","",$P6374&amp;""),IF($AD$3="","",INDEX('Extraction History'!$A$3:$DT$9102,$Q6374,$AD$3)&amp;""))</f>
        <v/>
      </c>
    </row>
    <row r="6375" spans="16:18" x14ac:dyDescent="0.3">
      <c r="P6375" s="22"/>
      <c r="Q6375">
        <v>6371</v>
      </c>
      <c r="R6375" t="str">
        <f>IF($C$3="Live Paste",IF($P6375="","",$P6375&amp;""),IF($AD$3="","",INDEX('Extraction History'!$A$3:$DT$9102,$Q6375,$AD$3)&amp;""))</f>
        <v/>
      </c>
    </row>
    <row r="6376" spans="16:18" x14ac:dyDescent="0.3">
      <c r="P6376" s="22"/>
      <c r="Q6376">
        <v>6372</v>
      </c>
      <c r="R6376" t="str">
        <f>IF($C$3="Live Paste",IF($P6376="","",$P6376&amp;""),IF($AD$3="","",INDEX('Extraction History'!$A$3:$DT$9102,$Q6376,$AD$3)&amp;""))</f>
        <v/>
      </c>
    </row>
    <row r="6377" spans="16:18" x14ac:dyDescent="0.3">
      <c r="P6377" s="22"/>
      <c r="Q6377">
        <v>6373</v>
      </c>
      <c r="R6377" t="str">
        <f>IF($C$3="Live Paste",IF($P6377="","",$P6377&amp;""),IF($AD$3="","",INDEX('Extraction History'!$A$3:$DT$9102,$Q6377,$AD$3)&amp;""))</f>
        <v/>
      </c>
    </row>
    <row r="6378" spans="16:18" x14ac:dyDescent="0.3">
      <c r="P6378" s="22"/>
      <c r="Q6378">
        <v>6374</v>
      </c>
      <c r="R6378" t="str">
        <f>IF($C$3="Live Paste",IF($P6378="","",$P6378&amp;""),IF($AD$3="","",INDEX('Extraction History'!$A$3:$DT$9102,$Q6378,$AD$3)&amp;""))</f>
        <v/>
      </c>
    </row>
    <row r="6379" spans="16:18" x14ac:dyDescent="0.3">
      <c r="P6379" s="22"/>
      <c r="Q6379">
        <v>6375</v>
      </c>
      <c r="R6379" t="str">
        <f>IF($C$3="Live Paste",IF($P6379="","",$P6379&amp;""),IF($AD$3="","",INDEX('Extraction History'!$A$3:$DT$9102,$Q6379,$AD$3)&amp;""))</f>
        <v/>
      </c>
    </row>
    <row r="6380" spans="16:18" x14ac:dyDescent="0.3">
      <c r="P6380" s="22"/>
      <c r="Q6380">
        <v>6376</v>
      </c>
      <c r="R6380" t="str">
        <f>IF($C$3="Live Paste",IF($P6380="","",$P6380&amp;""),IF($AD$3="","",INDEX('Extraction History'!$A$3:$DT$9102,$Q6380,$AD$3)&amp;""))</f>
        <v/>
      </c>
    </row>
    <row r="6381" spans="16:18" x14ac:dyDescent="0.3">
      <c r="P6381" s="22"/>
      <c r="Q6381">
        <v>6377</v>
      </c>
      <c r="R6381" t="str">
        <f>IF($C$3="Live Paste",IF($P6381="","",$P6381&amp;""),IF($AD$3="","",INDEX('Extraction History'!$A$3:$DT$9102,$Q6381,$AD$3)&amp;""))</f>
        <v/>
      </c>
    </row>
    <row r="6382" spans="16:18" x14ac:dyDescent="0.3">
      <c r="P6382" s="22"/>
      <c r="Q6382">
        <v>6378</v>
      </c>
      <c r="R6382" t="str">
        <f>IF($C$3="Live Paste",IF($P6382="","",$P6382&amp;""),IF($AD$3="","",INDEX('Extraction History'!$A$3:$DT$9102,$Q6382,$AD$3)&amp;""))</f>
        <v/>
      </c>
    </row>
    <row r="6383" spans="16:18" x14ac:dyDescent="0.3">
      <c r="P6383" s="22"/>
      <c r="Q6383">
        <v>6379</v>
      </c>
      <c r="R6383" t="str">
        <f>IF($C$3="Live Paste",IF($P6383="","",$P6383&amp;""),IF($AD$3="","",INDEX('Extraction History'!$A$3:$DT$9102,$Q6383,$AD$3)&amp;""))</f>
        <v/>
      </c>
    </row>
    <row r="6384" spans="16:18" x14ac:dyDescent="0.3">
      <c r="P6384" s="22"/>
      <c r="Q6384">
        <v>6380</v>
      </c>
      <c r="R6384" t="str">
        <f>IF($C$3="Live Paste",IF($P6384="","",$P6384&amp;""),IF($AD$3="","",INDEX('Extraction History'!$A$3:$DT$9102,$Q6384,$AD$3)&amp;""))</f>
        <v/>
      </c>
    </row>
    <row r="6385" spans="16:18" x14ac:dyDescent="0.3">
      <c r="P6385" s="22"/>
      <c r="Q6385">
        <v>6381</v>
      </c>
      <c r="R6385" t="str">
        <f>IF($C$3="Live Paste",IF($P6385="","",$P6385&amp;""),IF($AD$3="","",INDEX('Extraction History'!$A$3:$DT$9102,$Q6385,$AD$3)&amp;""))</f>
        <v/>
      </c>
    </row>
    <row r="6386" spans="16:18" x14ac:dyDescent="0.3">
      <c r="P6386" s="22"/>
      <c r="Q6386">
        <v>6382</v>
      </c>
      <c r="R6386" t="str">
        <f>IF($C$3="Live Paste",IF($P6386="","",$P6386&amp;""),IF($AD$3="","",INDEX('Extraction History'!$A$3:$DT$9102,$Q6386,$AD$3)&amp;""))</f>
        <v/>
      </c>
    </row>
    <row r="6387" spans="16:18" x14ac:dyDescent="0.3">
      <c r="P6387" s="22"/>
      <c r="Q6387">
        <v>6383</v>
      </c>
      <c r="R6387" t="str">
        <f>IF($C$3="Live Paste",IF($P6387="","",$P6387&amp;""),IF($AD$3="","",INDEX('Extraction History'!$A$3:$DT$9102,$Q6387,$AD$3)&amp;""))</f>
        <v/>
      </c>
    </row>
    <row r="6388" spans="16:18" x14ac:dyDescent="0.3">
      <c r="P6388" s="22"/>
      <c r="Q6388">
        <v>6384</v>
      </c>
      <c r="R6388" t="str">
        <f>IF($C$3="Live Paste",IF($P6388="","",$P6388&amp;""),IF($AD$3="","",INDEX('Extraction History'!$A$3:$DT$9102,$Q6388,$AD$3)&amp;""))</f>
        <v/>
      </c>
    </row>
    <row r="6389" spans="16:18" x14ac:dyDescent="0.3">
      <c r="P6389" s="22"/>
      <c r="Q6389">
        <v>6385</v>
      </c>
      <c r="R6389" t="str">
        <f>IF($C$3="Live Paste",IF($P6389="","",$P6389&amp;""),IF($AD$3="","",INDEX('Extraction History'!$A$3:$DT$9102,$Q6389,$AD$3)&amp;""))</f>
        <v/>
      </c>
    </row>
    <row r="6390" spans="16:18" x14ac:dyDescent="0.3">
      <c r="P6390" s="22"/>
      <c r="Q6390">
        <v>6386</v>
      </c>
      <c r="R6390" t="str">
        <f>IF($C$3="Live Paste",IF($P6390="","",$P6390&amp;""),IF($AD$3="","",INDEX('Extraction History'!$A$3:$DT$9102,$Q6390,$AD$3)&amp;""))</f>
        <v/>
      </c>
    </row>
    <row r="6391" spans="16:18" x14ac:dyDescent="0.3">
      <c r="P6391" s="22"/>
      <c r="Q6391">
        <v>6387</v>
      </c>
      <c r="R6391" t="str">
        <f>IF($C$3="Live Paste",IF($P6391="","",$P6391&amp;""),IF($AD$3="","",INDEX('Extraction History'!$A$3:$DT$9102,$Q6391,$AD$3)&amp;""))</f>
        <v/>
      </c>
    </row>
    <row r="6392" spans="16:18" x14ac:dyDescent="0.3">
      <c r="P6392" s="22"/>
      <c r="Q6392">
        <v>6388</v>
      </c>
      <c r="R6392" t="str">
        <f>IF($C$3="Live Paste",IF($P6392="","",$P6392&amp;""),IF($AD$3="","",INDEX('Extraction History'!$A$3:$DT$9102,$Q6392,$AD$3)&amp;""))</f>
        <v/>
      </c>
    </row>
    <row r="6393" spans="16:18" x14ac:dyDescent="0.3">
      <c r="P6393" s="22"/>
      <c r="Q6393">
        <v>6389</v>
      </c>
      <c r="R6393" t="str">
        <f>IF($C$3="Live Paste",IF($P6393="","",$P6393&amp;""),IF($AD$3="","",INDEX('Extraction History'!$A$3:$DT$9102,$Q6393,$AD$3)&amp;""))</f>
        <v/>
      </c>
    </row>
    <row r="6394" spans="16:18" x14ac:dyDescent="0.3">
      <c r="P6394" s="22"/>
      <c r="Q6394">
        <v>6390</v>
      </c>
      <c r="R6394" t="str">
        <f>IF($C$3="Live Paste",IF($P6394="","",$P6394&amp;""),IF($AD$3="","",INDEX('Extraction History'!$A$3:$DT$9102,$Q6394,$AD$3)&amp;""))</f>
        <v/>
      </c>
    </row>
    <row r="6395" spans="16:18" x14ac:dyDescent="0.3">
      <c r="P6395" s="22"/>
      <c r="Q6395">
        <v>6391</v>
      </c>
      <c r="R6395" t="str">
        <f>IF($C$3="Live Paste",IF($P6395="","",$P6395&amp;""),IF($AD$3="","",INDEX('Extraction History'!$A$3:$DT$9102,$Q6395,$AD$3)&amp;""))</f>
        <v/>
      </c>
    </row>
    <row r="6396" spans="16:18" x14ac:dyDescent="0.3">
      <c r="P6396" s="22"/>
      <c r="Q6396">
        <v>6392</v>
      </c>
      <c r="R6396" t="str">
        <f>IF($C$3="Live Paste",IF($P6396="","",$P6396&amp;""),IF($AD$3="","",INDEX('Extraction History'!$A$3:$DT$9102,$Q6396,$AD$3)&amp;""))</f>
        <v/>
      </c>
    </row>
    <row r="6397" spans="16:18" x14ac:dyDescent="0.3">
      <c r="P6397" s="22"/>
      <c r="Q6397">
        <v>6393</v>
      </c>
      <c r="R6397" t="str">
        <f>IF($C$3="Live Paste",IF($P6397="","",$P6397&amp;""),IF($AD$3="","",INDEX('Extraction History'!$A$3:$DT$9102,$Q6397,$AD$3)&amp;""))</f>
        <v/>
      </c>
    </row>
    <row r="6398" spans="16:18" x14ac:dyDescent="0.3">
      <c r="P6398" s="22"/>
      <c r="Q6398">
        <v>6394</v>
      </c>
      <c r="R6398" t="str">
        <f>IF($C$3="Live Paste",IF($P6398="","",$P6398&amp;""),IF($AD$3="","",INDEX('Extraction History'!$A$3:$DT$9102,$Q6398,$AD$3)&amp;""))</f>
        <v/>
      </c>
    </row>
    <row r="6399" spans="16:18" x14ac:dyDescent="0.3">
      <c r="P6399" s="22"/>
      <c r="Q6399">
        <v>6395</v>
      </c>
      <c r="R6399" t="str">
        <f>IF($C$3="Live Paste",IF($P6399="","",$P6399&amp;""),IF($AD$3="","",INDEX('Extraction History'!$A$3:$DT$9102,$Q6399,$AD$3)&amp;""))</f>
        <v/>
      </c>
    </row>
    <row r="6400" spans="16:18" x14ac:dyDescent="0.3">
      <c r="P6400" s="22"/>
      <c r="Q6400">
        <v>6396</v>
      </c>
      <c r="R6400" t="str">
        <f>IF($C$3="Live Paste",IF($P6400="","",$P6400&amp;""),IF($AD$3="","",INDEX('Extraction History'!$A$3:$DT$9102,$Q6400,$AD$3)&amp;""))</f>
        <v/>
      </c>
    </row>
    <row r="6401" spans="16:18" x14ac:dyDescent="0.3">
      <c r="P6401" s="22"/>
      <c r="Q6401">
        <v>6397</v>
      </c>
      <c r="R6401" t="str">
        <f>IF($C$3="Live Paste",IF($P6401="","",$P6401&amp;""),IF($AD$3="","",INDEX('Extraction History'!$A$3:$DT$9102,$Q6401,$AD$3)&amp;""))</f>
        <v/>
      </c>
    </row>
    <row r="6402" spans="16:18" x14ac:dyDescent="0.3">
      <c r="P6402" s="22"/>
      <c r="Q6402">
        <v>6398</v>
      </c>
      <c r="R6402" t="str">
        <f>IF($C$3="Live Paste",IF($P6402="","",$P6402&amp;""),IF($AD$3="","",INDEX('Extraction History'!$A$3:$DT$9102,$Q6402,$AD$3)&amp;""))</f>
        <v/>
      </c>
    </row>
    <row r="6403" spans="16:18" x14ac:dyDescent="0.3">
      <c r="P6403" s="22"/>
      <c r="Q6403">
        <v>6399</v>
      </c>
      <c r="R6403" t="str">
        <f>IF($C$3="Live Paste",IF($P6403="","",$P6403&amp;""),IF($AD$3="","",INDEX('Extraction History'!$A$3:$DT$9102,$Q6403,$AD$3)&amp;""))</f>
        <v/>
      </c>
    </row>
    <row r="6404" spans="16:18" x14ac:dyDescent="0.3">
      <c r="P6404" s="22"/>
      <c r="Q6404">
        <v>6400</v>
      </c>
      <c r="R6404" t="str">
        <f>IF($C$3="Live Paste",IF($P6404="","",$P6404&amp;""),IF($AD$3="","",INDEX('Extraction History'!$A$3:$DT$9102,$Q6404,$AD$3)&amp;""))</f>
        <v/>
      </c>
    </row>
    <row r="6405" spans="16:18" x14ac:dyDescent="0.3">
      <c r="P6405" s="22"/>
      <c r="Q6405">
        <v>6401</v>
      </c>
      <c r="R6405" t="str">
        <f>IF($C$3="Live Paste",IF($P6405="","",$P6405&amp;""),IF($AD$3="","",INDEX('Extraction History'!$A$3:$DT$9102,$Q6405,$AD$3)&amp;""))</f>
        <v/>
      </c>
    </row>
    <row r="6406" spans="16:18" x14ac:dyDescent="0.3">
      <c r="P6406" s="22"/>
      <c r="Q6406">
        <v>6402</v>
      </c>
      <c r="R6406" t="str">
        <f>IF($C$3="Live Paste",IF($P6406="","",$P6406&amp;""),IF($AD$3="","",INDEX('Extraction History'!$A$3:$DT$9102,$Q6406,$AD$3)&amp;""))</f>
        <v/>
      </c>
    </row>
    <row r="6407" spans="16:18" x14ac:dyDescent="0.3">
      <c r="P6407" s="22"/>
      <c r="Q6407">
        <v>6403</v>
      </c>
      <c r="R6407" t="str">
        <f>IF($C$3="Live Paste",IF($P6407="","",$P6407&amp;""),IF($AD$3="","",INDEX('Extraction History'!$A$3:$DT$9102,$Q6407,$AD$3)&amp;""))</f>
        <v/>
      </c>
    </row>
    <row r="6408" spans="16:18" x14ac:dyDescent="0.3">
      <c r="P6408" s="22"/>
      <c r="Q6408">
        <v>6404</v>
      </c>
      <c r="R6408" t="str">
        <f>IF($C$3="Live Paste",IF($P6408="","",$P6408&amp;""),IF($AD$3="","",INDEX('Extraction History'!$A$3:$DT$9102,$Q6408,$AD$3)&amp;""))</f>
        <v/>
      </c>
    </row>
    <row r="6409" spans="16:18" x14ac:dyDescent="0.3">
      <c r="P6409" s="22"/>
      <c r="Q6409">
        <v>6405</v>
      </c>
      <c r="R6409" t="str">
        <f>IF($C$3="Live Paste",IF($P6409="","",$P6409&amp;""),IF($AD$3="","",INDEX('Extraction History'!$A$3:$DT$9102,$Q6409,$AD$3)&amp;""))</f>
        <v/>
      </c>
    </row>
    <row r="6410" spans="16:18" x14ac:dyDescent="0.3">
      <c r="P6410" s="22"/>
      <c r="Q6410">
        <v>6406</v>
      </c>
      <c r="R6410" t="str">
        <f>IF($C$3="Live Paste",IF($P6410="","",$P6410&amp;""),IF($AD$3="","",INDEX('Extraction History'!$A$3:$DT$9102,$Q6410,$AD$3)&amp;""))</f>
        <v/>
      </c>
    </row>
    <row r="6411" spans="16:18" x14ac:dyDescent="0.3">
      <c r="P6411" s="22"/>
      <c r="Q6411">
        <v>6407</v>
      </c>
      <c r="R6411" t="str">
        <f>IF($C$3="Live Paste",IF($P6411="","",$P6411&amp;""),IF($AD$3="","",INDEX('Extraction History'!$A$3:$DT$9102,$Q6411,$AD$3)&amp;""))</f>
        <v/>
      </c>
    </row>
    <row r="6412" spans="16:18" x14ac:dyDescent="0.3">
      <c r="P6412" s="22"/>
      <c r="Q6412">
        <v>6408</v>
      </c>
      <c r="R6412" t="str">
        <f>IF($C$3="Live Paste",IF($P6412="","",$P6412&amp;""),IF($AD$3="","",INDEX('Extraction History'!$A$3:$DT$9102,$Q6412,$AD$3)&amp;""))</f>
        <v/>
      </c>
    </row>
    <row r="6413" spans="16:18" x14ac:dyDescent="0.3">
      <c r="P6413" s="22"/>
      <c r="Q6413">
        <v>6409</v>
      </c>
      <c r="R6413" t="str">
        <f>IF($C$3="Live Paste",IF($P6413="","",$P6413&amp;""),IF($AD$3="","",INDEX('Extraction History'!$A$3:$DT$9102,$Q6413,$AD$3)&amp;""))</f>
        <v/>
      </c>
    </row>
    <row r="6414" spans="16:18" x14ac:dyDescent="0.3">
      <c r="P6414" s="22"/>
      <c r="Q6414">
        <v>6410</v>
      </c>
      <c r="R6414" t="str">
        <f>IF($C$3="Live Paste",IF($P6414="","",$P6414&amp;""),IF($AD$3="","",INDEX('Extraction History'!$A$3:$DT$9102,$Q6414,$AD$3)&amp;""))</f>
        <v/>
      </c>
    </row>
    <row r="6415" spans="16:18" x14ac:dyDescent="0.3">
      <c r="P6415" s="22"/>
      <c r="Q6415">
        <v>6411</v>
      </c>
      <c r="R6415" t="str">
        <f>IF($C$3="Live Paste",IF($P6415="","",$P6415&amp;""),IF($AD$3="","",INDEX('Extraction History'!$A$3:$DT$9102,$Q6415,$AD$3)&amp;""))</f>
        <v/>
      </c>
    </row>
    <row r="6416" spans="16:18" x14ac:dyDescent="0.3">
      <c r="P6416" s="22"/>
      <c r="Q6416">
        <v>6412</v>
      </c>
      <c r="R6416" t="str">
        <f>IF($C$3="Live Paste",IF($P6416="","",$P6416&amp;""),IF($AD$3="","",INDEX('Extraction History'!$A$3:$DT$9102,$Q6416,$AD$3)&amp;""))</f>
        <v/>
      </c>
    </row>
    <row r="6417" spans="16:18" x14ac:dyDescent="0.3">
      <c r="P6417" s="22"/>
      <c r="Q6417">
        <v>6413</v>
      </c>
      <c r="R6417" t="str">
        <f>IF($C$3="Live Paste",IF($P6417="","",$P6417&amp;""),IF($AD$3="","",INDEX('Extraction History'!$A$3:$DT$9102,$Q6417,$AD$3)&amp;""))</f>
        <v/>
      </c>
    </row>
    <row r="6418" spans="16:18" x14ac:dyDescent="0.3">
      <c r="P6418" s="22"/>
      <c r="Q6418">
        <v>6414</v>
      </c>
      <c r="R6418" t="str">
        <f>IF($C$3="Live Paste",IF($P6418="","",$P6418&amp;""),IF($AD$3="","",INDEX('Extraction History'!$A$3:$DT$9102,$Q6418,$AD$3)&amp;""))</f>
        <v/>
      </c>
    </row>
    <row r="6419" spans="16:18" x14ac:dyDescent="0.3">
      <c r="P6419" s="22"/>
      <c r="Q6419">
        <v>6415</v>
      </c>
      <c r="R6419" t="str">
        <f>IF($C$3="Live Paste",IF($P6419="","",$P6419&amp;""),IF($AD$3="","",INDEX('Extraction History'!$A$3:$DT$9102,$Q6419,$AD$3)&amp;""))</f>
        <v/>
      </c>
    </row>
    <row r="6420" spans="16:18" x14ac:dyDescent="0.3">
      <c r="P6420" s="22"/>
      <c r="Q6420">
        <v>6416</v>
      </c>
      <c r="R6420" t="str">
        <f>IF($C$3="Live Paste",IF($P6420="","",$P6420&amp;""),IF($AD$3="","",INDEX('Extraction History'!$A$3:$DT$9102,$Q6420,$AD$3)&amp;""))</f>
        <v/>
      </c>
    </row>
    <row r="6421" spans="16:18" x14ac:dyDescent="0.3">
      <c r="P6421" s="22"/>
      <c r="Q6421">
        <v>6417</v>
      </c>
      <c r="R6421" t="str">
        <f>IF($C$3="Live Paste",IF($P6421="","",$P6421&amp;""),IF($AD$3="","",INDEX('Extraction History'!$A$3:$DT$9102,$Q6421,$AD$3)&amp;""))</f>
        <v/>
      </c>
    </row>
    <row r="6422" spans="16:18" x14ac:dyDescent="0.3">
      <c r="P6422" s="22"/>
      <c r="Q6422">
        <v>6418</v>
      </c>
      <c r="R6422" t="str">
        <f>IF($C$3="Live Paste",IF($P6422="","",$P6422&amp;""),IF($AD$3="","",INDEX('Extraction History'!$A$3:$DT$9102,$Q6422,$AD$3)&amp;""))</f>
        <v/>
      </c>
    </row>
    <row r="6423" spans="16:18" x14ac:dyDescent="0.3">
      <c r="P6423" s="22"/>
      <c r="Q6423">
        <v>6419</v>
      </c>
      <c r="R6423" t="str">
        <f>IF($C$3="Live Paste",IF($P6423="","",$P6423&amp;""),IF($AD$3="","",INDEX('Extraction History'!$A$3:$DT$9102,$Q6423,$AD$3)&amp;""))</f>
        <v/>
      </c>
    </row>
    <row r="6424" spans="16:18" x14ac:dyDescent="0.3">
      <c r="P6424" s="22"/>
      <c r="Q6424">
        <v>6420</v>
      </c>
      <c r="R6424" t="str">
        <f>IF($C$3="Live Paste",IF($P6424="","",$P6424&amp;""),IF($AD$3="","",INDEX('Extraction History'!$A$3:$DT$9102,$Q6424,$AD$3)&amp;""))</f>
        <v/>
      </c>
    </row>
    <row r="6425" spans="16:18" x14ac:dyDescent="0.3">
      <c r="P6425" s="22"/>
      <c r="Q6425">
        <v>6421</v>
      </c>
      <c r="R6425" t="str">
        <f>IF($C$3="Live Paste",IF($P6425="","",$P6425&amp;""),IF($AD$3="","",INDEX('Extraction History'!$A$3:$DT$9102,$Q6425,$AD$3)&amp;""))</f>
        <v/>
      </c>
    </row>
    <row r="6426" spans="16:18" x14ac:dyDescent="0.3">
      <c r="P6426" s="22"/>
      <c r="Q6426">
        <v>6422</v>
      </c>
      <c r="R6426" t="str">
        <f>IF($C$3="Live Paste",IF($P6426="","",$P6426&amp;""),IF($AD$3="","",INDEX('Extraction History'!$A$3:$DT$9102,$Q6426,$AD$3)&amp;""))</f>
        <v/>
      </c>
    </row>
    <row r="6427" spans="16:18" x14ac:dyDescent="0.3">
      <c r="P6427" s="22"/>
      <c r="Q6427">
        <v>6423</v>
      </c>
      <c r="R6427" t="str">
        <f>IF($C$3="Live Paste",IF($P6427="","",$P6427&amp;""),IF($AD$3="","",INDEX('Extraction History'!$A$3:$DT$9102,$Q6427,$AD$3)&amp;""))</f>
        <v/>
      </c>
    </row>
    <row r="6428" spans="16:18" x14ac:dyDescent="0.3">
      <c r="P6428" s="22"/>
      <c r="Q6428">
        <v>6424</v>
      </c>
      <c r="R6428" t="str">
        <f>IF($C$3="Live Paste",IF($P6428="","",$P6428&amp;""),IF($AD$3="","",INDEX('Extraction History'!$A$3:$DT$9102,$Q6428,$AD$3)&amp;""))</f>
        <v/>
      </c>
    </row>
    <row r="6429" spans="16:18" x14ac:dyDescent="0.3">
      <c r="P6429" s="22"/>
      <c r="Q6429">
        <v>6425</v>
      </c>
      <c r="R6429" t="str">
        <f>IF($C$3="Live Paste",IF($P6429="","",$P6429&amp;""),IF($AD$3="","",INDEX('Extraction History'!$A$3:$DT$9102,$Q6429,$AD$3)&amp;""))</f>
        <v/>
      </c>
    </row>
    <row r="6430" spans="16:18" x14ac:dyDescent="0.3">
      <c r="P6430" s="22"/>
      <c r="Q6430">
        <v>6426</v>
      </c>
      <c r="R6430" t="str">
        <f>IF($C$3="Live Paste",IF($P6430="","",$P6430&amp;""),IF($AD$3="","",INDEX('Extraction History'!$A$3:$DT$9102,$Q6430,$AD$3)&amp;""))</f>
        <v/>
      </c>
    </row>
    <row r="6431" spans="16:18" x14ac:dyDescent="0.3">
      <c r="P6431" s="22"/>
      <c r="Q6431">
        <v>6427</v>
      </c>
      <c r="R6431" t="str">
        <f>IF($C$3="Live Paste",IF($P6431="","",$P6431&amp;""),IF($AD$3="","",INDEX('Extraction History'!$A$3:$DT$9102,$Q6431,$AD$3)&amp;""))</f>
        <v/>
      </c>
    </row>
    <row r="6432" spans="16:18" x14ac:dyDescent="0.3">
      <c r="P6432" s="22"/>
      <c r="Q6432">
        <v>6428</v>
      </c>
      <c r="R6432" t="str">
        <f>IF($C$3="Live Paste",IF($P6432="","",$P6432&amp;""),IF($AD$3="","",INDEX('Extraction History'!$A$3:$DT$9102,$Q6432,$AD$3)&amp;""))</f>
        <v/>
      </c>
    </row>
    <row r="6433" spans="16:18" x14ac:dyDescent="0.3">
      <c r="P6433" s="22"/>
      <c r="Q6433">
        <v>6429</v>
      </c>
      <c r="R6433" t="str">
        <f>IF($C$3="Live Paste",IF($P6433="","",$P6433&amp;""),IF($AD$3="","",INDEX('Extraction History'!$A$3:$DT$9102,$Q6433,$AD$3)&amp;""))</f>
        <v/>
      </c>
    </row>
    <row r="6434" spans="16:18" x14ac:dyDescent="0.3">
      <c r="P6434" s="22"/>
      <c r="Q6434">
        <v>6430</v>
      </c>
      <c r="R6434" t="str">
        <f>IF($C$3="Live Paste",IF($P6434="","",$P6434&amp;""),IF($AD$3="","",INDEX('Extraction History'!$A$3:$DT$9102,$Q6434,$AD$3)&amp;""))</f>
        <v/>
      </c>
    </row>
    <row r="6435" spans="16:18" x14ac:dyDescent="0.3">
      <c r="P6435" s="22"/>
      <c r="Q6435">
        <v>6431</v>
      </c>
      <c r="R6435" t="str">
        <f>IF($C$3="Live Paste",IF($P6435="","",$P6435&amp;""),IF($AD$3="","",INDEX('Extraction History'!$A$3:$DT$9102,$Q6435,$AD$3)&amp;""))</f>
        <v/>
      </c>
    </row>
    <row r="6436" spans="16:18" x14ac:dyDescent="0.3">
      <c r="P6436" s="22"/>
      <c r="Q6436">
        <v>6432</v>
      </c>
      <c r="R6436" t="str">
        <f>IF($C$3="Live Paste",IF($P6436="","",$P6436&amp;""),IF($AD$3="","",INDEX('Extraction History'!$A$3:$DT$9102,$Q6436,$AD$3)&amp;""))</f>
        <v/>
      </c>
    </row>
    <row r="6437" spans="16:18" x14ac:dyDescent="0.3">
      <c r="P6437" s="22"/>
      <c r="Q6437">
        <v>6433</v>
      </c>
      <c r="R6437" t="str">
        <f>IF($C$3="Live Paste",IF($P6437="","",$P6437&amp;""),IF($AD$3="","",INDEX('Extraction History'!$A$3:$DT$9102,$Q6437,$AD$3)&amp;""))</f>
        <v/>
      </c>
    </row>
    <row r="6438" spans="16:18" x14ac:dyDescent="0.3">
      <c r="P6438" s="22"/>
      <c r="Q6438">
        <v>6434</v>
      </c>
      <c r="R6438" t="str">
        <f>IF($C$3="Live Paste",IF($P6438="","",$P6438&amp;""),IF($AD$3="","",INDEX('Extraction History'!$A$3:$DT$9102,$Q6438,$AD$3)&amp;""))</f>
        <v/>
      </c>
    </row>
    <row r="6439" spans="16:18" x14ac:dyDescent="0.3">
      <c r="P6439" s="22"/>
      <c r="Q6439">
        <v>6435</v>
      </c>
      <c r="R6439" t="str">
        <f>IF($C$3="Live Paste",IF($P6439="","",$P6439&amp;""),IF($AD$3="","",INDEX('Extraction History'!$A$3:$DT$9102,$Q6439,$AD$3)&amp;""))</f>
        <v/>
      </c>
    </row>
    <row r="6440" spans="16:18" x14ac:dyDescent="0.3">
      <c r="P6440" s="22"/>
      <c r="Q6440">
        <v>6436</v>
      </c>
      <c r="R6440" t="str">
        <f>IF($C$3="Live Paste",IF($P6440="","",$P6440&amp;""),IF($AD$3="","",INDEX('Extraction History'!$A$3:$DT$9102,$Q6440,$AD$3)&amp;""))</f>
        <v/>
      </c>
    </row>
    <row r="6441" spans="16:18" x14ac:dyDescent="0.3">
      <c r="P6441" s="22"/>
      <c r="Q6441">
        <v>6437</v>
      </c>
      <c r="R6441" t="str">
        <f>IF($C$3="Live Paste",IF($P6441="","",$P6441&amp;""),IF($AD$3="","",INDEX('Extraction History'!$A$3:$DT$9102,$Q6441,$AD$3)&amp;""))</f>
        <v/>
      </c>
    </row>
    <row r="6442" spans="16:18" x14ac:dyDescent="0.3">
      <c r="P6442" s="22"/>
      <c r="Q6442">
        <v>6438</v>
      </c>
      <c r="R6442" t="str">
        <f>IF($C$3="Live Paste",IF($P6442="","",$P6442&amp;""),IF($AD$3="","",INDEX('Extraction History'!$A$3:$DT$9102,$Q6442,$AD$3)&amp;""))</f>
        <v/>
      </c>
    </row>
    <row r="6443" spans="16:18" x14ac:dyDescent="0.3">
      <c r="P6443" s="22"/>
      <c r="Q6443">
        <v>6439</v>
      </c>
      <c r="R6443" t="str">
        <f>IF($C$3="Live Paste",IF($P6443="","",$P6443&amp;""),IF($AD$3="","",INDEX('Extraction History'!$A$3:$DT$9102,$Q6443,$AD$3)&amp;""))</f>
        <v/>
      </c>
    </row>
    <row r="6444" spans="16:18" x14ac:dyDescent="0.3">
      <c r="P6444" s="22"/>
      <c r="Q6444">
        <v>6440</v>
      </c>
      <c r="R6444" t="str">
        <f>IF($C$3="Live Paste",IF($P6444="","",$P6444&amp;""),IF($AD$3="","",INDEX('Extraction History'!$A$3:$DT$9102,$Q6444,$AD$3)&amp;""))</f>
        <v/>
      </c>
    </row>
    <row r="6445" spans="16:18" x14ac:dyDescent="0.3">
      <c r="P6445" s="22"/>
      <c r="Q6445">
        <v>6441</v>
      </c>
      <c r="R6445" t="str">
        <f>IF($C$3="Live Paste",IF($P6445="","",$P6445&amp;""),IF($AD$3="","",INDEX('Extraction History'!$A$3:$DT$9102,$Q6445,$AD$3)&amp;""))</f>
        <v/>
      </c>
    </row>
    <row r="6446" spans="16:18" x14ac:dyDescent="0.3">
      <c r="P6446" s="22"/>
      <c r="Q6446">
        <v>6442</v>
      </c>
      <c r="R6446" t="str">
        <f>IF($C$3="Live Paste",IF($P6446="","",$P6446&amp;""),IF($AD$3="","",INDEX('Extraction History'!$A$3:$DT$9102,$Q6446,$AD$3)&amp;""))</f>
        <v/>
      </c>
    </row>
    <row r="6447" spans="16:18" x14ac:dyDescent="0.3">
      <c r="P6447" s="22"/>
      <c r="Q6447">
        <v>6443</v>
      </c>
      <c r="R6447" t="str">
        <f>IF($C$3="Live Paste",IF($P6447="","",$P6447&amp;""),IF($AD$3="","",INDEX('Extraction History'!$A$3:$DT$9102,$Q6447,$AD$3)&amp;""))</f>
        <v/>
      </c>
    </row>
    <row r="6448" spans="16:18" x14ac:dyDescent="0.3">
      <c r="P6448" s="22"/>
      <c r="Q6448">
        <v>6444</v>
      </c>
      <c r="R6448" t="str">
        <f>IF($C$3="Live Paste",IF($P6448="","",$P6448&amp;""),IF($AD$3="","",INDEX('Extraction History'!$A$3:$DT$9102,$Q6448,$AD$3)&amp;""))</f>
        <v/>
      </c>
    </row>
    <row r="6449" spans="16:18" x14ac:dyDescent="0.3">
      <c r="P6449" s="22"/>
      <c r="Q6449">
        <v>6445</v>
      </c>
      <c r="R6449" t="str">
        <f>IF($C$3="Live Paste",IF($P6449="","",$P6449&amp;""),IF($AD$3="","",INDEX('Extraction History'!$A$3:$DT$9102,$Q6449,$AD$3)&amp;""))</f>
        <v/>
      </c>
    </row>
    <row r="6450" spans="16:18" x14ac:dyDescent="0.3">
      <c r="P6450" s="22"/>
      <c r="Q6450">
        <v>6446</v>
      </c>
      <c r="R6450" t="str">
        <f>IF($C$3="Live Paste",IF($P6450="","",$P6450&amp;""),IF($AD$3="","",INDEX('Extraction History'!$A$3:$DT$9102,$Q6450,$AD$3)&amp;""))</f>
        <v/>
      </c>
    </row>
    <row r="6451" spans="16:18" x14ac:dyDescent="0.3">
      <c r="P6451" s="22"/>
      <c r="Q6451">
        <v>6447</v>
      </c>
      <c r="R6451" t="str">
        <f>IF($C$3="Live Paste",IF($P6451="","",$P6451&amp;""),IF($AD$3="","",INDEX('Extraction History'!$A$3:$DT$9102,$Q6451,$AD$3)&amp;""))</f>
        <v/>
      </c>
    </row>
    <row r="6452" spans="16:18" x14ac:dyDescent="0.3">
      <c r="P6452" s="22"/>
      <c r="Q6452">
        <v>6448</v>
      </c>
      <c r="R6452" t="str">
        <f>IF($C$3="Live Paste",IF($P6452="","",$P6452&amp;""),IF($AD$3="","",INDEX('Extraction History'!$A$3:$DT$9102,$Q6452,$AD$3)&amp;""))</f>
        <v/>
      </c>
    </row>
    <row r="6453" spans="16:18" x14ac:dyDescent="0.3">
      <c r="P6453" s="22"/>
      <c r="Q6453">
        <v>6449</v>
      </c>
      <c r="R6453" t="str">
        <f>IF($C$3="Live Paste",IF($P6453="","",$P6453&amp;""),IF($AD$3="","",INDEX('Extraction History'!$A$3:$DT$9102,$Q6453,$AD$3)&amp;""))</f>
        <v/>
      </c>
    </row>
    <row r="6454" spans="16:18" x14ac:dyDescent="0.3">
      <c r="P6454" s="22"/>
      <c r="Q6454">
        <v>6450</v>
      </c>
      <c r="R6454" t="str">
        <f>IF($C$3="Live Paste",IF($P6454="","",$P6454&amp;""),IF($AD$3="","",INDEX('Extraction History'!$A$3:$DT$9102,$Q6454,$AD$3)&amp;""))</f>
        <v/>
      </c>
    </row>
    <row r="6455" spans="16:18" x14ac:dyDescent="0.3">
      <c r="P6455" s="22"/>
      <c r="Q6455">
        <v>6451</v>
      </c>
      <c r="R6455" t="str">
        <f>IF($C$3="Live Paste",IF($P6455="","",$P6455&amp;""),IF($AD$3="","",INDEX('Extraction History'!$A$3:$DT$9102,$Q6455,$AD$3)&amp;""))</f>
        <v/>
      </c>
    </row>
    <row r="6456" spans="16:18" x14ac:dyDescent="0.3">
      <c r="P6456" s="22"/>
      <c r="Q6456">
        <v>6452</v>
      </c>
      <c r="R6456" t="str">
        <f>IF($C$3="Live Paste",IF($P6456="","",$P6456&amp;""),IF($AD$3="","",INDEX('Extraction History'!$A$3:$DT$9102,$Q6456,$AD$3)&amp;""))</f>
        <v/>
      </c>
    </row>
    <row r="6457" spans="16:18" x14ac:dyDescent="0.3">
      <c r="P6457" s="22"/>
      <c r="Q6457">
        <v>6453</v>
      </c>
      <c r="R6457" t="str">
        <f>IF($C$3="Live Paste",IF($P6457="","",$P6457&amp;""),IF($AD$3="","",INDEX('Extraction History'!$A$3:$DT$9102,$Q6457,$AD$3)&amp;""))</f>
        <v/>
      </c>
    </row>
    <row r="6458" spans="16:18" x14ac:dyDescent="0.3">
      <c r="P6458" s="22"/>
      <c r="Q6458">
        <v>6454</v>
      </c>
      <c r="R6458" t="str">
        <f>IF($C$3="Live Paste",IF($P6458="","",$P6458&amp;""),IF($AD$3="","",INDEX('Extraction History'!$A$3:$DT$9102,$Q6458,$AD$3)&amp;""))</f>
        <v/>
      </c>
    </row>
    <row r="6459" spans="16:18" x14ac:dyDescent="0.3">
      <c r="P6459" s="22"/>
      <c r="Q6459">
        <v>6455</v>
      </c>
      <c r="R6459" t="str">
        <f>IF($C$3="Live Paste",IF($P6459="","",$P6459&amp;""),IF($AD$3="","",INDEX('Extraction History'!$A$3:$DT$9102,$Q6459,$AD$3)&amp;""))</f>
        <v/>
      </c>
    </row>
    <row r="6460" spans="16:18" x14ac:dyDescent="0.3">
      <c r="P6460" s="22"/>
      <c r="Q6460">
        <v>6456</v>
      </c>
      <c r="R6460" t="str">
        <f>IF($C$3="Live Paste",IF($P6460="","",$P6460&amp;""),IF($AD$3="","",INDEX('Extraction History'!$A$3:$DT$9102,$Q6460,$AD$3)&amp;""))</f>
        <v/>
      </c>
    </row>
    <row r="6461" spans="16:18" x14ac:dyDescent="0.3">
      <c r="P6461" s="22"/>
      <c r="Q6461">
        <v>6457</v>
      </c>
      <c r="R6461" t="str">
        <f>IF($C$3="Live Paste",IF($P6461="","",$P6461&amp;""),IF($AD$3="","",INDEX('Extraction History'!$A$3:$DT$9102,$Q6461,$AD$3)&amp;""))</f>
        <v/>
      </c>
    </row>
    <row r="6462" spans="16:18" x14ac:dyDescent="0.3">
      <c r="P6462" s="22"/>
      <c r="Q6462">
        <v>6458</v>
      </c>
      <c r="R6462" t="str">
        <f>IF($C$3="Live Paste",IF($P6462="","",$P6462&amp;""),IF($AD$3="","",INDEX('Extraction History'!$A$3:$DT$9102,$Q6462,$AD$3)&amp;""))</f>
        <v/>
      </c>
    </row>
    <row r="6463" spans="16:18" x14ac:dyDescent="0.3">
      <c r="P6463" s="22"/>
      <c r="Q6463">
        <v>6459</v>
      </c>
      <c r="R6463" t="str">
        <f>IF($C$3="Live Paste",IF($P6463="","",$P6463&amp;""),IF($AD$3="","",INDEX('Extraction History'!$A$3:$DT$9102,$Q6463,$AD$3)&amp;""))</f>
        <v/>
      </c>
    </row>
    <row r="6464" spans="16:18" x14ac:dyDescent="0.3">
      <c r="P6464" s="22"/>
      <c r="Q6464">
        <v>6460</v>
      </c>
      <c r="R6464" t="str">
        <f>IF($C$3="Live Paste",IF($P6464="","",$P6464&amp;""),IF($AD$3="","",INDEX('Extraction History'!$A$3:$DT$9102,$Q6464,$AD$3)&amp;""))</f>
        <v/>
      </c>
    </row>
    <row r="6465" spans="16:18" x14ac:dyDescent="0.3">
      <c r="P6465" s="22"/>
      <c r="Q6465">
        <v>6461</v>
      </c>
      <c r="R6465" t="str">
        <f>IF($C$3="Live Paste",IF($P6465="","",$P6465&amp;""),IF($AD$3="","",INDEX('Extraction History'!$A$3:$DT$9102,$Q6465,$AD$3)&amp;""))</f>
        <v/>
      </c>
    </row>
    <row r="6466" spans="16:18" x14ac:dyDescent="0.3">
      <c r="P6466" s="22"/>
      <c r="Q6466">
        <v>6462</v>
      </c>
      <c r="R6466" t="str">
        <f>IF($C$3="Live Paste",IF($P6466="","",$P6466&amp;""),IF($AD$3="","",INDEX('Extraction History'!$A$3:$DT$9102,$Q6466,$AD$3)&amp;""))</f>
        <v/>
      </c>
    </row>
    <row r="6467" spans="16:18" x14ac:dyDescent="0.3">
      <c r="P6467" s="22"/>
      <c r="Q6467">
        <v>6463</v>
      </c>
      <c r="R6467" t="str">
        <f>IF($C$3="Live Paste",IF($P6467="","",$P6467&amp;""),IF($AD$3="","",INDEX('Extraction History'!$A$3:$DT$9102,$Q6467,$AD$3)&amp;""))</f>
        <v/>
      </c>
    </row>
    <row r="6468" spans="16:18" x14ac:dyDescent="0.3">
      <c r="P6468" s="22"/>
      <c r="Q6468">
        <v>6464</v>
      </c>
      <c r="R6468" t="str">
        <f>IF($C$3="Live Paste",IF($P6468="","",$P6468&amp;""),IF($AD$3="","",INDEX('Extraction History'!$A$3:$DT$9102,$Q6468,$AD$3)&amp;""))</f>
        <v/>
      </c>
    </row>
    <row r="6469" spans="16:18" x14ac:dyDescent="0.3">
      <c r="P6469" s="22"/>
      <c r="Q6469">
        <v>6465</v>
      </c>
      <c r="R6469" t="str">
        <f>IF($C$3="Live Paste",IF($P6469="","",$P6469&amp;""),IF($AD$3="","",INDEX('Extraction History'!$A$3:$DT$9102,$Q6469,$AD$3)&amp;""))</f>
        <v/>
      </c>
    </row>
    <row r="6470" spans="16:18" x14ac:dyDescent="0.3">
      <c r="P6470" s="22"/>
      <c r="Q6470">
        <v>6466</v>
      </c>
      <c r="R6470" t="str">
        <f>IF($C$3="Live Paste",IF($P6470="","",$P6470&amp;""),IF($AD$3="","",INDEX('Extraction History'!$A$3:$DT$9102,$Q6470,$AD$3)&amp;""))</f>
        <v/>
      </c>
    </row>
    <row r="6471" spans="16:18" x14ac:dyDescent="0.3">
      <c r="P6471" s="22"/>
      <c r="Q6471">
        <v>6467</v>
      </c>
      <c r="R6471" t="str">
        <f>IF($C$3="Live Paste",IF($P6471="","",$P6471&amp;""),IF($AD$3="","",INDEX('Extraction History'!$A$3:$DT$9102,$Q6471,$AD$3)&amp;""))</f>
        <v/>
      </c>
    </row>
    <row r="6472" spans="16:18" x14ac:dyDescent="0.3">
      <c r="P6472" s="22"/>
      <c r="Q6472">
        <v>6468</v>
      </c>
      <c r="R6472" t="str">
        <f>IF($C$3="Live Paste",IF($P6472="","",$P6472&amp;""),IF($AD$3="","",INDEX('Extraction History'!$A$3:$DT$9102,$Q6472,$AD$3)&amp;""))</f>
        <v/>
      </c>
    </row>
    <row r="6473" spans="16:18" x14ac:dyDescent="0.3">
      <c r="P6473" s="22"/>
      <c r="Q6473">
        <v>6469</v>
      </c>
      <c r="R6473" t="str">
        <f>IF($C$3="Live Paste",IF($P6473="","",$P6473&amp;""),IF($AD$3="","",INDEX('Extraction History'!$A$3:$DT$9102,$Q6473,$AD$3)&amp;""))</f>
        <v/>
      </c>
    </row>
    <row r="6474" spans="16:18" x14ac:dyDescent="0.3">
      <c r="P6474" s="22"/>
      <c r="Q6474">
        <v>6470</v>
      </c>
      <c r="R6474" t="str">
        <f>IF($C$3="Live Paste",IF($P6474="","",$P6474&amp;""),IF($AD$3="","",INDEX('Extraction History'!$A$3:$DT$9102,$Q6474,$AD$3)&amp;""))</f>
        <v/>
      </c>
    </row>
    <row r="6475" spans="16:18" x14ac:dyDescent="0.3">
      <c r="P6475" s="22"/>
      <c r="Q6475">
        <v>6471</v>
      </c>
      <c r="R6475" t="str">
        <f>IF($C$3="Live Paste",IF($P6475="","",$P6475&amp;""),IF($AD$3="","",INDEX('Extraction History'!$A$3:$DT$9102,$Q6475,$AD$3)&amp;""))</f>
        <v/>
      </c>
    </row>
    <row r="6476" spans="16:18" x14ac:dyDescent="0.3">
      <c r="P6476" s="22"/>
      <c r="Q6476">
        <v>6472</v>
      </c>
      <c r="R6476" t="str">
        <f>IF($C$3="Live Paste",IF($P6476="","",$P6476&amp;""),IF($AD$3="","",INDEX('Extraction History'!$A$3:$DT$9102,$Q6476,$AD$3)&amp;""))</f>
        <v/>
      </c>
    </row>
    <row r="6477" spans="16:18" x14ac:dyDescent="0.3">
      <c r="P6477" s="22"/>
      <c r="Q6477">
        <v>6473</v>
      </c>
      <c r="R6477" t="str">
        <f>IF($C$3="Live Paste",IF($P6477="","",$P6477&amp;""),IF($AD$3="","",INDEX('Extraction History'!$A$3:$DT$9102,$Q6477,$AD$3)&amp;""))</f>
        <v/>
      </c>
    </row>
    <row r="6478" spans="16:18" x14ac:dyDescent="0.3">
      <c r="P6478" s="22"/>
      <c r="Q6478">
        <v>6474</v>
      </c>
      <c r="R6478" t="str">
        <f>IF($C$3="Live Paste",IF($P6478="","",$P6478&amp;""),IF($AD$3="","",INDEX('Extraction History'!$A$3:$DT$9102,$Q6478,$AD$3)&amp;""))</f>
        <v/>
      </c>
    </row>
    <row r="6479" spans="16:18" x14ac:dyDescent="0.3">
      <c r="P6479" s="22"/>
      <c r="Q6479">
        <v>6475</v>
      </c>
      <c r="R6479" t="str">
        <f>IF($C$3="Live Paste",IF($P6479="","",$P6479&amp;""),IF($AD$3="","",INDEX('Extraction History'!$A$3:$DT$9102,$Q6479,$AD$3)&amp;""))</f>
        <v/>
      </c>
    </row>
    <row r="6480" spans="16:18" x14ac:dyDescent="0.3">
      <c r="P6480" s="22"/>
      <c r="Q6480">
        <v>6476</v>
      </c>
      <c r="R6480" t="str">
        <f>IF($C$3="Live Paste",IF($P6480="","",$P6480&amp;""),IF($AD$3="","",INDEX('Extraction History'!$A$3:$DT$9102,$Q6480,$AD$3)&amp;""))</f>
        <v/>
      </c>
    </row>
    <row r="6481" spans="16:18" x14ac:dyDescent="0.3">
      <c r="P6481" s="22"/>
      <c r="Q6481">
        <v>6477</v>
      </c>
      <c r="R6481" t="str">
        <f>IF($C$3="Live Paste",IF($P6481="","",$P6481&amp;""),IF($AD$3="","",INDEX('Extraction History'!$A$3:$DT$9102,$Q6481,$AD$3)&amp;""))</f>
        <v/>
      </c>
    </row>
    <row r="6482" spans="16:18" x14ac:dyDescent="0.3">
      <c r="P6482" s="22"/>
      <c r="Q6482">
        <v>6478</v>
      </c>
      <c r="R6482" t="str">
        <f>IF($C$3="Live Paste",IF($P6482="","",$P6482&amp;""),IF($AD$3="","",INDEX('Extraction History'!$A$3:$DT$9102,$Q6482,$AD$3)&amp;""))</f>
        <v/>
      </c>
    </row>
    <row r="6483" spans="16:18" x14ac:dyDescent="0.3">
      <c r="P6483" s="22"/>
      <c r="Q6483">
        <v>6479</v>
      </c>
      <c r="R6483" t="str">
        <f>IF($C$3="Live Paste",IF($P6483="","",$P6483&amp;""),IF($AD$3="","",INDEX('Extraction History'!$A$3:$DT$9102,$Q6483,$AD$3)&amp;""))</f>
        <v/>
      </c>
    </row>
    <row r="6484" spans="16:18" x14ac:dyDescent="0.3">
      <c r="P6484" s="22"/>
      <c r="Q6484">
        <v>6480</v>
      </c>
      <c r="R6484" t="str">
        <f>IF($C$3="Live Paste",IF($P6484="","",$P6484&amp;""),IF($AD$3="","",INDEX('Extraction History'!$A$3:$DT$9102,$Q6484,$AD$3)&amp;""))</f>
        <v/>
      </c>
    </row>
    <row r="6485" spans="16:18" x14ac:dyDescent="0.3">
      <c r="P6485" s="22"/>
      <c r="Q6485">
        <v>6481</v>
      </c>
      <c r="R6485" t="str">
        <f>IF($C$3="Live Paste",IF($P6485="","",$P6485&amp;""),IF($AD$3="","",INDEX('Extraction History'!$A$3:$DT$9102,$Q6485,$AD$3)&amp;""))</f>
        <v/>
      </c>
    </row>
    <row r="6486" spans="16:18" x14ac:dyDescent="0.3">
      <c r="P6486" s="22"/>
      <c r="Q6486">
        <v>6482</v>
      </c>
      <c r="R6486" t="str">
        <f>IF($C$3="Live Paste",IF($P6486="","",$P6486&amp;""),IF($AD$3="","",INDEX('Extraction History'!$A$3:$DT$9102,$Q6486,$AD$3)&amp;""))</f>
        <v/>
      </c>
    </row>
    <row r="6487" spans="16:18" x14ac:dyDescent="0.3">
      <c r="P6487" s="22"/>
      <c r="Q6487">
        <v>6483</v>
      </c>
      <c r="R6487" t="str">
        <f>IF($C$3="Live Paste",IF($P6487="","",$P6487&amp;""),IF($AD$3="","",INDEX('Extraction History'!$A$3:$DT$9102,$Q6487,$AD$3)&amp;""))</f>
        <v/>
      </c>
    </row>
    <row r="6488" spans="16:18" x14ac:dyDescent="0.3">
      <c r="P6488" s="22"/>
      <c r="Q6488">
        <v>6484</v>
      </c>
      <c r="R6488" t="str">
        <f>IF($C$3="Live Paste",IF($P6488="","",$P6488&amp;""),IF($AD$3="","",INDEX('Extraction History'!$A$3:$DT$9102,$Q6488,$AD$3)&amp;""))</f>
        <v/>
      </c>
    </row>
    <row r="6489" spans="16:18" x14ac:dyDescent="0.3">
      <c r="P6489" s="22"/>
      <c r="Q6489">
        <v>6485</v>
      </c>
      <c r="R6489" t="str">
        <f>IF($C$3="Live Paste",IF($P6489="","",$P6489&amp;""),IF($AD$3="","",INDEX('Extraction History'!$A$3:$DT$9102,$Q6489,$AD$3)&amp;""))</f>
        <v/>
      </c>
    </row>
    <row r="6490" spans="16:18" x14ac:dyDescent="0.3">
      <c r="P6490" s="22"/>
      <c r="Q6490">
        <v>6486</v>
      </c>
      <c r="R6490" t="str">
        <f>IF($C$3="Live Paste",IF($P6490="","",$P6490&amp;""),IF($AD$3="","",INDEX('Extraction History'!$A$3:$DT$9102,$Q6490,$AD$3)&amp;""))</f>
        <v/>
      </c>
    </row>
    <row r="6491" spans="16:18" x14ac:dyDescent="0.3">
      <c r="P6491" s="22"/>
      <c r="Q6491">
        <v>6487</v>
      </c>
      <c r="R6491" t="str">
        <f>IF($C$3="Live Paste",IF($P6491="","",$P6491&amp;""),IF($AD$3="","",INDEX('Extraction History'!$A$3:$DT$9102,$Q6491,$AD$3)&amp;""))</f>
        <v/>
      </c>
    </row>
    <row r="6492" spans="16:18" x14ac:dyDescent="0.3">
      <c r="P6492" s="22"/>
      <c r="Q6492">
        <v>6488</v>
      </c>
      <c r="R6492" t="str">
        <f>IF($C$3="Live Paste",IF($P6492="","",$P6492&amp;""),IF($AD$3="","",INDEX('Extraction History'!$A$3:$DT$9102,$Q6492,$AD$3)&amp;""))</f>
        <v/>
      </c>
    </row>
    <row r="6493" spans="16:18" x14ac:dyDescent="0.3">
      <c r="P6493" s="22"/>
      <c r="Q6493">
        <v>6489</v>
      </c>
      <c r="R6493" t="str">
        <f>IF($C$3="Live Paste",IF($P6493="","",$P6493&amp;""),IF($AD$3="","",INDEX('Extraction History'!$A$3:$DT$9102,$Q6493,$AD$3)&amp;""))</f>
        <v/>
      </c>
    </row>
    <row r="6494" spans="16:18" x14ac:dyDescent="0.3">
      <c r="P6494" s="22"/>
      <c r="Q6494">
        <v>6490</v>
      </c>
      <c r="R6494" t="str">
        <f>IF($C$3="Live Paste",IF($P6494="","",$P6494&amp;""),IF($AD$3="","",INDEX('Extraction History'!$A$3:$DT$9102,$Q6494,$AD$3)&amp;""))</f>
        <v/>
      </c>
    </row>
    <row r="6495" spans="16:18" x14ac:dyDescent="0.3">
      <c r="P6495" s="22"/>
      <c r="Q6495">
        <v>6491</v>
      </c>
      <c r="R6495" t="str">
        <f>IF($C$3="Live Paste",IF($P6495="","",$P6495&amp;""),IF($AD$3="","",INDEX('Extraction History'!$A$3:$DT$9102,$Q6495,$AD$3)&amp;""))</f>
        <v/>
      </c>
    </row>
    <row r="6496" spans="16:18" x14ac:dyDescent="0.3">
      <c r="P6496" s="22"/>
      <c r="Q6496">
        <v>6492</v>
      </c>
      <c r="R6496" t="str">
        <f>IF($C$3="Live Paste",IF($P6496="","",$P6496&amp;""),IF($AD$3="","",INDEX('Extraction History'!$A$3:$DT$9102,$Q6496,$AD$3)&amp;""))</f>
        <v/>
      </c>
    </row>
    <row r="6497" spans="16:18" x14ac:dyDescent="0.3">
      <c r="P6497" s="22"/>
      <c r="Q6497">
        <v>6493</v>
      </c>
      <c r="R6497" t="str">
        <f>IF($C$3="Live Paste",IF($P6497="","",$P6497&amp;""),IF($AD$3="","",INDEX('Extraction History'!$A$3:$DT$9102,$Q6497,$AD$3)&amp;""))</f>
        <v/>
      </c>
    </row>
    <row r="6498" spans="16:18" x14ac:dyDescent="0.3">
      <c r="P6498" s="22"/>
      <c r="Q6498">
        <v>6494</v>
      </c>
      <c r="R6498" t="str">
        <f>IF($C$3="Live Paste",IF($P6498="","",$P6498&amp;""),IF($AD$3="","",INDEX('Extraction History'!$A$3:$DT$9102,$Q6498,$AD$3)&amp;""))</f>
        <v/>
      </c>
    </row>
    <row r="6499" spans="16:18" x14ac:dyDescent="0.3">
      <c r="P6499" s="22"/>
      <c r="Q6499">
        <v>6495</v>
      </c>
      <c r="R6499" t="str">
        <f>IF($C$3="Live Paste",IF($P6499="","",$P6499&amp;""),IF($AD$3="","",INDEX('Extraction History'!$A$3:$DT$9102,$Q6499,$AD$3)&amp;""))</f>
        <v/>
      </c>
    </row>
    <row r="6500" spans="16:18" x14ac:dyDescent="0.3">
      <c r="P6500" s="22"/>
      <c r="Q6500">
        <v>6496</v>
      </c>
      <c r="R6500" t="str">
        <f>IF($C$3="Live Paste",IF($P6500="","",$P6500&amp;""),IF($AD$3="","",INDEX('Extraction History'!$A$3:$DT$9102,$Q6500,$AD$3)&amp;""))</f>
        <v/>
      </c>
    </row>
    <row r="6501" spans="16:18" x14ac:dyDescent="0.3">
      <c r="P6501" s="22"/>
      <c r="Q6501">
        <v>6497</v>
      </c>
      <c r="R6501" t="str">
        <f>IF($C$3="Live Paste",IF($P6501="","",$P6501&amp;""),IF($AD$3="","",INDEX('Extraction History'!$A$3:$DT$9102,$Q6501,$AD$3)&amp;""))</f>
        <v/>
      </c>
    </row>
    <row r="6502" spans="16:18" x14ac:dyDescent="0.3">
      <c r="P6502" s="22"/>
      <c r="Q6502">
        <v>6498</v>
      </c>
      <c r="R6502" t="str">
        <f>IF($C$3="Live Paste",IF($P6502="","",$P6502&amp;""),IF($AD$3="","",INDEX('Extraction History'!$A$3:$DT$9102,$Q6502,$AD$3)&amp;""))</f>
        <v/>
      </c>
    </row>
    <row r="6503" spans="16:18" x14ac:dyDescent="0.3">
      <c r="P6503" s="22"/>
      <c r="Q6503">
        <v>6499</v>
      </c>
      <c r="R6503" t="str">
        <f>IF($C$3="Live Paste",IF($P6503="","",$P6503&amp;""),IF($AD$3="","",INDEX('Extraction History'!$A$3:$DT$9102,$Q6503,$AD$3)&amp;""))</f>
        <v/>
      </c>
    </row>
    <row r="6504" spans="16:18" x14ac:dyDescent="0.3">
      <c r="P6504" s="22"/>
      <c r="Q6504">
        <v>6500</v>
      </c>
      <c r="R6504" t="str">
        <f>IF($C$3="Live Paste",IF($P6504="","",$P6504&amp;""),IF($AD$3="","",INDEX('Extraction History'!$A$3:$DT$9102,$Q6504,$AD$3)&amp;""))</f>
        <v/>
      </c>
    </row>
    <row r="6505" spans="16:18" x14ac:dyDescent="0.3">
      <c r="P6505" s="22"/>
      <c r="Q6505">
        <v>6501</v>
      </c>
      <c r="R6505" t="str">
        <f>IF($C$3="Live Paste",IF($P6505="","",$P6505&amp;""),IF($AD$3="","",INDEX('Extraction History'!$A$3:$DT$9102,$Q6505,$AD$3)&amp;""))</f>
        <v/>
      </c>
    </row>
    <row r="6506" spans="16:18" x14ac:dyDescent="0.3">
      <c r="P6506" s="22"/>
      <c r="Q6506">
        <v>6502</v>
      </c>
      <c r="R6506" t="str">
        <f>IF($C$3="Live Paste",IF($P6506="","",$P6506&amp;""),IF($AD$3="","",INDEX('Extraction History'!$A$3:$DT$9102,$Q6506,$AD$3)&amp;""))</f>
        <v/>
      </c>
    </row>
    <row r="6507" spans="16:18" x14ac:dyDescent="0.3">
      <c r="P6507" s="22"/>
      <c r="Q6507">
        <v>6503</v>
      </c>
      <c r="R6507" t="str">
        <f>IF($C$3="Live Paste",IF($P6507="","",$P6507&amp;""),IF($AD$3="","",INDEX('Extraction History'!$A$3:$DT$9102,$Q6507,$AD$3)&amp;""))</f>
        <v/>
      </c>
    </row>
    <row r="6508" spans="16:18" x14ac:dyDescent="0.3">
      <c r="P6508" s="22"/>
      <c r="Q6508">
        <v>6504</v>
      </c>
      <c r="R6508" t="str">
        <f>IF($C$3="Live Paste",IF($P6508="","",$P6508&amp;""),IF($AD$3="","",INDEX('Extraction History'!$A$3:$DT$9102,$Q6508,$AD$3)&amp;""))</f>
        <v/>
      </c>
    </row>
    <row r="6509" spans="16:18" x14ac:dyDescent="0.3">
      <c r="P6509" s="22"/>
      <c r="Q6509">
        <v>6505</v>
      </c>
      <c r="R6509" t="str">
        <f>IF($C$3="Live Paste",IF($P6509="","",$P6509&amp;""),IF($AD$3="","",INDEX('Extraction History'!$A$3:$DT$9102,$Q6509,$AD$3)&amp;""))</f>
        <v/>
      </c>
    </row>
    <row r="6510" spans="16:18" x14ac:dyDescent="0.3">
      <c r="P6510" s="22"/>
      <c r="Q6510">
        <v>6506</v>
      </c>
      <c r="R6510" t="str">
        <f>IF($C$3="Live Paste",IF($P6510="","",$P6510&amp;""),IF($AD$3="","",INDEX('Extraction History'!$A$3:$DT$9102,$Q6510,$AD$3)&amp;""))</f>
        <v/>
      </c>
    </row>
    <row r="6511" spans="16:18" x14ac:dyDescent="0.3">
      <c r="P6511" s="22"/>
      <c r="Q6511">
        <v>6507</v>
      </c>
      <c r="R6511" t="str">
        <f>IF($C$3="Live Paste",IF($P6511="","",$P6511&amp;""),IF($AD$3="","",INDEX('Extraction History'!$A$3:$DT$9102,$Q6511,$AD$3)&amp;""))</f>
        <v/>
      </c>
    </row>
    <row r="6512" spans="16:18" x14ac:dyDescent="0.3">
      <c r="P6512" s="22"/>
      <c r="Q6512">
        <v>6508</v>
      </c>
      <c r="R6512" t="str">
        <f>IF($C$3="Live Paste",IF($P6512="","",$P6512&amp;""),IF($AD$3="","",INDEX('Extraction History'!$A$3:$DT$9102,$Q6512,$AD$3)&amp;""))</f>
        <v/>
      </c>
    </row>
    <row r="6513" spans="16:18" x14ac:dyDescent="0.3">
      <c r="P6513" s="22"/>
      <c r="Q6513">
        <v>6509</v>
      </c>
      <c r="R6513" t="str">
        <f>IF($C$3="Live Paste",IF($P6513="","",$P6513&amp;""),IF($AD$3="","",INDEX('Extraction History'!$A$3:$DT$9102,$Q6513,$AD$3)&amp;""))</f>
        <v/>
      </c>
    </row>
    <row r="6514" spans="16:18" x14ac:dyDescent="0.3">
      <c r="P6514" s="22"/>
      <c r="Q6514">
        <v>6510</v>
      </c>
      <c r="R6514" t="str">
        <f>IF($C$3="Live Paste",IF($P6514="","",$P6514&amp;""),IF($AD$3="","",INDEX('Extraction History'!$A$3:$DT$9102,$Q6514,$AD$3)&amp;""))</f>
        <v/>
      </c>
    </row>
    <row r="6515" spans="16:18" x14ac:dyDescent="0.3">
      <c r="P6515" s="22"/>
      <c r="Q6515">
        <v>6511</v>
      </c>
      <c r="R6515" t="str">
        <f>IF($C$3="Live Paste",IF($P6515="","",$P6515&amp;""),IF($AD$3="","",INDEX('Extraction History'!$A$3:$DT$9102,$Q6515,$AD$3)&amp;""))</f>
        <v/>
      </c>
    </row>
    <row r="6516" spans="16:18" x14ac:dyDescent="0.3">
      <c r="P6516" s="22"/>
      <c r="Q6516">
        <v>6512</v>
      </c>
      <c r="R6516" t="str">
        <f>IF($C$3="Live Paste",IF($P6516="","",$P6516&amp;""),IF($AD$3="","",INDEX('Extraction History'!$A$3:$DT$9102,$Q6516,$AD$3)&amp;""))</f>
        <v/>
      </c>
    </row>
    <row r="6517" spans="16:18" x14ac:dyDescent="0.3">
      <c r="P6517" s="22"/>
      <c r="Q6517">
        <v>6513</v>
      </c>
      <c r="R6517" t="str">
        <f>IF($C$3="Live Paste",IF($P6517="","",$P6517&amp;""),IF($AD$3="","",INDEX('Extraction History'!$A$3:$DT$9102,$Q6517,$AD$3)&amp;""))</f>
        <v/>
      </c>
    </row>
    <row r="6518" spans="16:18" x14ac:dyDescent="0.3">
      <c r="P6518" s="22"/>
      <c r="Q6518">
        <v>6514</v>
      </c>
      <c r="R6518" t="str">
        <f>IF($C$3="Live Paste",IF($P6518="","",$P6518&amp;""),IF($AD$3="","",INDEX('Extraction History'!$A$3:$DT$9102,$Q6518,$AD$3)&amp;""))</f>
        <v/>
      </c>
    </row>
    <row r="6519" spans="16:18" x14ac:dyDescent="0.3">
      <c r="P6519" s="22"/>
      <c r="Q6519">
        <v>6515</v>
      </c>
      <c r="R6519" t="str">
        <f>IF($C$3="Live Paste",IF($P6519="","",$P6519&amp;""),IF($AD$3="","",INDEX('Extraction History'!$A$3:$DT$9102,$Q6519,$AD$3)&amp;""))</f>
        <v/>
      </c>
    </row>
    <row r="6520" spans="16:18" x14ac:dyDescent="0.3">
      <c r="P6520" s="22"/>
      <c r="Q6520">
        <v>6516</v>
      </c>
      <c r="R6520" t="str">
        <f>IF($C$3="Live Paste",IF($P6520="","",$P6520&amp;""),IF($AD$3="","",INDEX('Extraction History'!$A$3:$DT$9102,$Q6520,$AD$3)&amp;""))</f>
        <v/>
      </c>
    </row>
    <row r="6521" spans="16:18" x14ac:dyDescent="0.3">
      <c r="P6521" s="22"/>
      <c r="Q6521">
        <v>6517</v>
      </c>
      <c r="R6521" t="str">
        <f>IF($C$3="Live Paste",IF($P6521="","",$P6521&amp;""),IF($AD$3="","",INDEX('Extraction History'!$A$3:$DT$9102,$Q6521,$AD$3)&amp;""))</f>
        <v/>
      </c>
    </row>
    <row r="6522" spans="16:18" x14ac:dyDescent="0.3">
      <c r="P6522" s="22"/>
      <c r="Q6522">
        <v>6518</v>
      </c>
      <c r="R6522" t="str">
        <f>IF($C$3="Live Paste",IF($P6522="","",$P6522&amp;""),IF($AD$3="","",INDEX('Extraction History'!$A$3:$DT$9102,$Q6522,$AD$3)&amp;""))</f>
        <v/>
      </c>
    </row>
    <row r="6523" spans="16:18" x14ac:dyDescent="0.3">
      <c r="P6523" s="22"/>
      <c r="Q6523">
        <v>6519</v>
      </c>
      <c r="R6523" t="str">
        <f>IF($C$3="Live Paste",IF($P6523="","",$P6523&amp;""),IF($AD$3="","",INDEX('Extraction History'!$A$3:$DT$9102,$Q6523,$AD$3)&amp;""))</f>
        <v/>
      </c>
    </row>
    <row r="6524" spans="16:18" x14ac:dyDescent="0.3">
      <c r="P6524" s="22"/>
      <c r="Q6524">
        <v>6520</v>
      </c>
      <c r="R6524" t="str">
        <f>IF($C$3="Live Paste",IF($P6524="","",$P6524&amp;""),IF($AD$3="","",INDEX('Extraction History'!$A$3:$DT$9102,$Q6524,$AD$3)&amp;""))</f>
        <v/>
      </c>
    </row>
    <row r="6525" spans="16:18" x14ac:dyDescent="0.3">
      <c r="P6525" s="22"/>
      <c r="Q6525">
        <v>6521</v>
      </c>
      <c r="R6525" t="str">
        <f>IF($C$3="Live Paste",IF($P6525="","",$P6525&amp;""),IF($AD$3="","",INDEX('Extraction History'!$A$3:$DT$9102,$Q6525,$AD$3)&amp;""))</f>
        <v/>
      </c>
    </row>
    <row r="6526" spans="16:18" x14ac:dyDescent="0.3">
      <c r="P6526" s="22"/>
      <c r="Q6526">
        <v>6522</v>
      </c>
      <c r="R6526" t="str">
        <f>IF($C$3="Live Paste",IF($P6526="","",$P6526&amp;""),IF($AD$3="","",INDEX('Extraction History'!$A$3:$DT$9102,$Q6526,$AD$3)&amp;""))</f>
        <v/>
      </c>
    </row>
    <row r="6527" spans="16:18" x14ac:dyDescent="0.3">
      <c r="P6527" s="22"/>
      <c r="Q6527">
        <v>6523</v>
      </c>
      <c r="R6527" t="str">
        <f>IF($C$3="Live Paste",IF($P6527="","",$P6527&amp;""),IF($AD$3="","",INDEX('Extraction History'!$A$3:$DT$9102,$Q6527,$AD$3)&amp;""))</f>
        <v/>
      </c>
    </row>
    <row r="6528" spans="16:18" x14ac:dyDescent="0.3">
      <c r="P6528" s="22"/>
      <c r="Q6528">
        <v>6524</v>
      </c>
      <c r="R6528" t="str">
        <f>IF($C$3="Live Paste",IF($P6528="","",$P6528&amp;""),IF($AD$3="","",INDEX('Extraction History'!$A$3:$DT$9102,$Q6528,$AD$3)&amp;""))</f>
        <v/>
      </c>
    </row>
    <row r="6529" spans="16:18" x14ac:dyDescent="0.3">
      <c r="P6529" s="22"/>
      <c r="Q6529">
        <v>6525</v>
      </c>
      <c r="R6529" t="str">
        <f>IF($C$3="Live Paste",IF($P6529="","",$P6529&amp;""),IF($AD$3="","",INDEX('Extraction History'!$A$3:$DT$9102,$Q6529,$AD$3)&amp;""))</f>
        <v/>
      </c>
    </row>
    <row r="6530" spans="16:18" x14ac:dyDescent="0.3">
      <c r="P6530" s="22"/>
      <c r="Q6530">
        <v>6526</v>
      </c>
      <c r="R6530" t="str">
        <f>IF($C$3="Live Paste",IF($P6530="","",$P6530&amp;""),IF($AD$3="","",INDEX('Extraction History'!$A$3:$DT$9102,$Q6530,$AD$3)&amp;""))</f>
        <v/>
      </c>
    </row>
    <row r="6531" spans="16:18" x14ac:dyDescent="0.3">
      <c r="P6531" s="22"/>
      <c r="Q6531">
        <v>6527</v>
      </c>
      <c r="R6531" t="str">
        <f>IF($C$3="Live Paste",IF($P6531="","",$P6531&amp;""),IF($AD$3="","",INDEX('Extraction History'!$A$3:$DT$9102,$Q6531,$AD$3)&amp;""))</f>
        <v/>
      </c>
    </row>
    <row r="6532" spans="16:18" x14ac:dyDescent="0.3">
      <c r="P6532" s="22"/>
      <c r="Q6532">
        <v>6528</v>
      </c>
      <c r="R6532" t="str">
        <f>IF($C$3="Live Paste",IF($P6532="","",$P6532&amp;""),IF($AD$3="","",INDEX('Extraction History'!$A$3:$DT$9102,$Q6532,$AD$3)&amp;""))</f>
        <v/>
      </c>
    </row>
    <row r="6533" spans="16:18" x14ac:dyDescent="0.3">
      <c r="P6533" s="22"/>
      <c r="Q6533">
        <v>6529</v>
      </c>
      <c r="R6533" t="str">
        <f>IF($C$3="Live Paste",IF($P6533="","",$P6533&amp;""),IF($AD$3="","",INDEX('Extraction History'!$A$3:$DT$9102,$Q6533,$AD$3)&amp;""))</f>
        <v/>
      </c>
    </row>
    <row r="6534" spans="16:18" x14ac:dyDescent="0.3">
      <c r="P6534" s="22"/>
      <c r="Q6534">
        <v>6530</v>
      </c>
      <c r="R6534" t="str">
        <f>IF($C$3="Live Paste",IF($P6534="","",$P6534&amp;""),IF($AD$3="","",INDEX('Extraction History'!$A$3:$DT$9102,$Q6534,$AD$3)&amp;""))</f>
        <v/>
      </c>
    </row>
    <row r="6535" spans="16:18" x14ac:dyDescent="0.3">
      <c r="P6535" s="22"/>
      <c r="Q6535">
        <v>6531</v>
      </c>
      <c r="R6535" t="str">
        <f>IF($C$3="Live Paste",IF($P6535="","",$P6535&amp;""),IF($AD$3="","",INDEX('Extraction History'!$A$3:$DT$9102,$Q6535,$AD$3)&amp;""))</f>
        <v/>
      </c>
    </row>
    <row r="6536" spans="16:18" x14ac:dyDescent="0.3">
      <c r="P6536" s="22"/>
      <c r="Q6536">
        <v>6532</v>
      </c>
      <c r="R6536" t="str">
        <f>IF($C$3="Live Paste",IF($P6536="","",$P6536&amp;""),IF($AD$3="","",INDEX('Extraction History'!$A$3:$DT$9102,$Q6536,$AD$3)&amp;""))</f>
        <v/>
      </c>
    </row>
    <row r="6537" spans="16:18" x14ac:dyDescent="0.3">
      <c r="P6537" s="22"/>
      <c r="Q6537">
        <v>6533</v>
      </c>
      <c r="R6537" t="str">
        <f>IF($C$3="Live Paste",IF($P6537="","",$P6537&amp;""),IF($AD$3="","",INDEX('Extraction History'!$A$3:$DT$9102,$Q6537,$AD$3)&amp;""))</f>
        <v/>
      </c>
    </row>
    <row r="6538" spans="16:18" x14ac:dyDescent="0.3">
      <c r="P6538" s="22"/>
      <c r="Q6538">
        <v>6534</v>
      </c>
      <c r="R6538" t="str">
        <f>IF($C$3="Live Paste",IF($P6538="","",$P6538&amp;""),IF($AD$3="","",INDEX('Extraction History'!$A$3:$DT$9102,$Q6538,$AD$3)&amp;""))</f>
        <v/>
      </c>
    </row>
    <row r="6539" spans="16:18" x14ac:dyDescent="0.3">
      <c r="P6539" s="22"/>
      <c r="Q6539">
        <v>6535</v>
      </c>
      <c r="R6539" t="str">
        <f>IF($C$3="Live Paste",IF($P6539="","",$P6539&amp;""),IF($AD$3="","",INDEX('Extraction History'!$A$3:$DT$9102,$Q6539,$AD$3)&amp;""))</f>
        <v/>
      </c>
    </row>
    <row r="6540" spans="16:18" x14ac:dyDescent="0.3">
      <c r="P6540" s="22"/>
      <c r="Q6540">
        <v>6536</v>
      </c>
      <c r="R6540" t="str">
        <f>IF($C$3="Live Paste",IF($P6540="","",$P6540&amp;""),IF($AD$3="","",INDEX('Extraction History'!$A$3:$DT$9102,$Q6540,$AD$3)&amp;""))</f>
        <v/>
      </c>
    </row>
    <row r="6541" spans="16:18" x14ac:dyDescent="0.3">
      <c r="P6541" s="22"/>
      <c r="Q6541">
        <v>6537</v>
      </c>
      <c r="R6541" t="str">
        <f>IF($C$3="Live Paste",IF($P6541="","",$P6541&amp;""),IF($AD$3="","",INDEX('Extraction History'!$A$3:$DT$9102,$Q6541,$AD$3)&amp;""))</f>
        <v/>
      </c>
    </row>
    <row r="6542" spans="16:18" x14ac:dyDescent="0.3">
      <c r="P6542" s="22"/>
      <c r="Q6542">
        <v>6538</v>
      </c>
      <c r="R6542" t="str">
        <f>IF($C$3="Live Paste",IF($P6542="","",$P6542&amp;""),IF($AD$3="","",INDEX('Extraction History'!$A$3:$DT$9102,$Q6542,$AD$3)&amp;""))</f>
        <v/>
      </c>
    </row>
    <row r="6543" spans="16:18" x14ac:dyDescent="0.3">
      <c r="P6543" s="22"/>
      <c r="Q6543">
        <v>6539</v>
      </c>
      <c r="R6543" t="str">
        <f>IF($C$3="Live Paste",IF($P6543="","",$P6543&amp;""),IF($AD$3="","",INDEX('Extraction History'!$A$3:$DT$9102,$Q6543,$AD$3)&amp;""))</f>
        <v/>
      </c>
    </row>
    <row r="6544" spans="16:18" x14ac:dyDescent="0.3">
      <c r="P6544" s="22"/>
      <c r="Q6544">
        <v>6540</v>
      </c>
      <c r="R6544" t="str">
        <f>IF($C$3="Live Paste",IF($P6544="","",$P6544&amp;""),IF($AD$3="","",INDEX('Extraction History'!$A$3:$DT$9102,$Q6544,$AD$3)&amp;""))</f>
        <v/>
      </c>
    </row>
    <row r="6545" spans="16:18" x14ac:dyDescent="0.3">
      <c r="P6545" s="22"/>
      <c r="Q6545">
        <v>6541</v>
      </c>
      <c r="R6545" t="str">
        <f>IF($C$3="Live Paste",IF($P6545="","",$P6545&amp;""),IF($AD$3="","",INDEX('Extraction History'!$A$3:$DT$9102,$Q6545,$AD$3)&amp;""))</f>
        <v/>
      </c>
    </row>
    <row r="6546" spans="16:18" x14ac:dyDescent="0.3">
      <c r="P6546" s="22"/>
      <c r="Q6546">
        <v>6542</v>
      </c>
      <c r="R6546" t="str">
        <f>IF($C$3="Live Paste",IF($P6546="","",$P6546&amp;""),IF($AD$3="","",INDEX('Extraction History'!$A$3:$DT$9102,$Q6546,$AD$3)&amp;""))</f>
        <v/>
      </c>
    </row>
    <row r="6547" spans="16:18" x14ac:dyDescent="0.3">
      <c r="P6547" s="22"/>
      <c r="Q6547">
        <v>6543</v>
      </c>
      <c r="R6547" t="str">
        <f>IF($C$3="Live Paste",IF($P6547="","",$P6547&amp;""),IF($AD$3="","",INDEX('Extraction History'!$A$3:$DT$9102,$Q6547,$AD$3)&amp;""))</f>
        <v/>
      </c>
    </row>
    <row r="6548" spans="16:18" x14ac:dyDescent="0.3">
      <c r="P6548" s="22"/>
      <c r="Q6548">
        <v>6544</v>
      </c>
      <c r="R6548" t="str">
        <f>IF($C$3="Live Paste",IF($P6548="","",$P6548&amp;""),IF($AD$3="","",INDEX('Extraction History'!$A$3:$DT$9102,$Q6548,$AD$3)&amp;""))</f>
        <v/>
      </c>
    </row>
    <row r="6549" spans="16:18" x14ac:dyDescent="0.3">
      <c r="P6549" s="22"/>
      <c r="Q6549">
        <v>6545</v>
      </c>
      <c r="R6549" t="str">
        <f>IF($C$3="Live Paste",IF($P6549="","",$P6549&amp;""),IF($AD$3="","",INDEX('Extraction History'!$A$3:$DT$9102,$Q6549,$AD$3)&amp;""))</f>
        <v/>
      </c>
    </row>
    <row r="6550" spans="16:18" x14ac:dyDescent="0.3">
      <c r="P6550" s="22"/>
      <c r="Q6550">
        <v>6546</v>
      </c>
      <c r="R6550" t="str">
        <f>IF($C$3="Live Paste",IF($P6550="","",$P6550&amp;""),IF($AD$3="","",INDEX('Extraction History'!$A$3:$DT$9102,$Q6550,$AD$3)&amp;""))</f>
        <v/>
      </c>
    </row>
    <row r="6551" spans="16:18" x14ac:dyDescent="0.3">
      <c r="P6551" s="22"/>
      <c r="Q6551">
        <v>6547</v>
      </c>
      <c r="R6551" t="str">
        <f>IF($C$3="Live Paste",IF($P6551="","",$P6551&amp;""),IF($AD$3="","",INDEX('Extraction History'!$A$3:$DT$9102,$Q6551,$AD$3)&amp;""))</f>
        <v/>
      </c>
    </row>
    <row r="6552" spans="16:18" x14ac:dyDescent="0.3">
      <c r="P6552" s="22"/>
      <c r="Q6552">
        <v>6548</v>
      </c>
      <c r="R6552" t="str">
        <f>IF($C$3="Live Paste",IF($P6552="","",$P6552&amp;""),IF($AD$3="","",INDEX('Extraction History'!$A$3:$DT$9102,$Q6552,$AD$3)&amp;""))</f>
        <v/>
      </c>
    </row>
    <row r="6553" spans="16:18" x14ac:dyDescent="0.3">
      <c r="P6553" s="22"/>
      <c r="Q6553">
        <v>6549</v>
      </c>
      <c r="R6553" t="str">
        <f>IF($C$3="Live Paste",IF($P6553="","",$P6553&amp;""),IF($AD$3="","",INDEX('Extraction History'!$A$3:$DT$9102,$Q6553,$AD$3)&amp;""))</f>
        <v/>
      </c>
    </row>
    <row r="6554" spans="16:18" x14ac:dyDescent="0.3">
      <c r="P6554" s="22"/>
      <c r="Q6554">
        <v>6550</v>
      </c>
      <c r="R6554" t="str">
        <f>IF($C$3="Live Paste",IF($P6554="","",$P6554&amp;""),IF($AD$3="","",INDEX('Extraction History'!$A$3:$DT$9102,$Q6554,$AD$3)&amp;""))</f>
        <v/>
      </c>
    </row>
    <row r="6555" spans="16:18" x14ac:dyDescent="0.3">
      <c r="P6555" s="22"/>
      <c r="Q6555">
        <v>6551</v>
      </c>
      <c r="R6555" t="str">
        <f>IF($C$3="Live Paste",IF($P6555="","",$P6555&amp;""),IF($AD$3="","",INDEX('Extraction History'!$A$3:$DT$9102,$Q6555,$AD$3)&amp;""))</f>
        <v/>
      </c>
    </row>
    <row r="6556" spans="16:18" x14ac:dyDescent="0.3">
      <c r="P6556" s="22"/>
      <c r="Q6556">
        <v>6552</v>
      </c>
      <c r="R6556" t="str">
        <f>IF($C$3="Live Paste",IF($P6556="","",$P6556&amp;""),IF($AD$3="","",INDEX('Extraction History'!$A$3:$DT$9102,$Q6556,$AD$3)&amp;""))</f>
        <v/>
      </c>
    </row>
    <row r="6557" spans="16:18" x14ac:dyDescent="0.3">
      <c r="P6557" s="22"/>
      <c r="Q6557">
        <v>6553</v>
      </c>
      <c r="R6557" t="str">
        <f>IF($C$3="Live Paste",IF($P6557="","",$P6557&amp;""),IF($AD$3="","",INDEX('Extraction History'!$A$3:$DT$9102,$Q6557,$AD$3)&amp;""))</f>
        <v/>
      </c>
    </row>
    <row r="6558" spans="16:18" x14ac:dyDescent="0.3">
      <c r="P6558" s="22"/>
      <c r="Q6558">
        <v>6554</v>
      </c>
      <c r="R6558" t="str">
        <f>IF($C$3="Live Paste",IF($P6558="","",$P6558&amp;""),IF($AD$3="","",INDEX('Extraction History'!$A$3:$DT$9102,$Q6558,$AD$3)&amp;""))</f>
        <v/>
      </c>
    </row>
    <row r="6559" spans="16:18" x14ac:dyDescent="0.3">
      <c r="P6559" s="22"/>
      <c r="Q6559">
        <v>6555</v>
      </c>
      <c r="R6559" t="str">
        <f>IF($C$3="Live Paste",IF($P6559="","",$P6559&amp;""),IF($AD$3="","",INDEX('Extraction History'!$A$3:$DT$9102,$Q6559,$AD$3)&amp;""))</f>
        <v/>
      </c>
    </row>
    <row r="6560" spans="16:18" x14ac:dyDescent="0.3">
      <c r="P6560" s="22"/>
      <c r="Q6560">
        <v>6556</v>
      </c>
      <c r="R6560" t="str">
        <f>IF($C$3="Live Paste",IF($P6560="","",$P6560&amp;""),IF($AD$3="","",INDEX('Extraction History'!$A$3:$DT$9102,$Q6560,$AD$3)&amp;""))</f>
        <v/>
      </c>
    </row>
    <row r="6561" spans="16:18" x14ac:dyDescent="0.3">
      <c r="P6561" s="22"/>
      <c r="Q6561">
        <v>6557</v>
      </c>
      <c r="R6561" t="str">
        <f>IF($C$3="Live Paste",IF($P6561="","",$P6561&amp;""),IF($AD$3="","",INDEX('Extraction History'!$A$3:$DT$9102,$Q6561,$AD$3)&amp;""))</f>
        <v/>
      </c>
    </row>
    <row r="6562" spans="16:18" x14ac:dyDescent="0.3">
      <c r="P6562" s="22"/>
      <c r="Q6562">
        <v>6558</v>
      </c>
      <c r="R6562" t="str">
        <f>IF($C$3="Live Paste",IF($P6562="","",$P6562&amp;""),IF($AD$3="","",INDEX('Extraction History'!$A$3:$DT$9102,$Q6562,$AD$3)&amp;""))</f>
        <v/>
      </c>
    </row>
    <row r="6563" spans="16:18" x14ac:dyDescent="0.3">
      <c r="P6563" s="22"/>
      <c r="Q6563">
        <v>6559</v>
      </c>
      <c r="R6563" t="str">
        <f>IF($C$3="Live Paste",IF($P6563="","",$P6563&amp;""),IF($AD$3="","",INDEX('Extraction History'!$A$3:$DT$9102,$Q6563,$AD$3)&amp;""))</f>
        <v/>
      </c>
    </row>
    <row r="6564" spans="16:18" x14ac:dyDescent="0.3">
      <c r="P6564" s="22"/>
      <c r="Q6564">
        <v>6560</v>
      </c>
      <c r="R6564" t="str">
        <f>IF($C$3="Live Paste",IF($P6564="","",$P6564&amp;""),IF($AD$3="","",INDEX('Extraction History'!$A$3:$DT$9102,$Q6564,$AD$3)&amp;""))</f>
        <v/>
      </c>
    </row>
    <row r="6565" spans="16:18" x14ac:dyDescent="0.3">
      <c r="P6565" s="22"/>
      <c r="Q6565">
        <v>6561</v>
      </c>
      <c r="R6565" t="str">
        <f>IF($C$3="Live Paste",IF($P6565="","",$P6565&amp;""),IF($AD$3="","",INDEX('Extraction History'!$A$3:$DT$9102,$Q6565,$AD$3)&amp;""))</f>
        <v/>
      </c>
    </row>
    <row r="6566" spans="16:18" x14ac:dyDescent="0.3">
      <c r="P6566" s="22"/>
      <c r="Q6566">
        <v>6562</v>
      </c>
      <c r="R6566" t="str">
        <f>IF($C$3="Live Paste",IF($P6566="","",$P6566&amp;""),IF($AD$3="","",INDEX('Extraction History'!$A$3:$DT$9102,$Q6566,$AD$3)&amp;""))</f>
        <v/>
      </c>
    </row>
    <row r="6567" spans="16:18" x14ac:dyDescent="0.3">
      <c r="P6567" s="22"/>
      <c r="Q6567">
        <v>6563</v>
      </c>
      <c r="R6567" t="str">
        <f>IF($C$3="Live Paste",IF($P6567="","",$P6567&amp;""),IF($AD$3="","",INDEX('Extraction History'!$A$3:$DT$9102,$Q6567,$AD$3)&amp;""))</f>
        <v/>
      </c>
    </row>
    <row r="6568" spans="16:18" x14ac:dyDescent="0.3">
      <c r="P6568" s="22"/>
      <c r="Q6568">
        <v>6564</v>
      </c>
      <c r="R6568" t="str">
        <f>IF($C$3="Live Paste",IF($P6568="","",$P6568&amp;""),IF($AD$3="","",INDEX('Extraction History'!$A$3:$DT$9102,$Q6568,$AD$3)&amp;""))</f>
        <v/>
      </c>
    </row>
    <row r="6569" spans="16:18" x14ac:dyDescent="0.3">
      <c r="P6569" s="22"/>
      <c r="Q6569">
        <v>6565</v>
      </c>
      <c r="R6569" t="str">
        <f>IF($C$3="Live Paste",IF($P6569="","",$P6569&amp;""),IF($AD$3="","",INDEX('Extraction History'!$A$3:$DT$9102,$Q6569,$AD$3)&amp;""))</f>
        <v/>
      </c>
    </row>
    <row r="6570" spans="16:18" x14ac:dyDescent="0.3">
      <c r="P6570" s="22"/>
      <c r="Q6570">
        <v>6566</v>
      </c>
      <c r="R6570" t="str">
        <f>IF($C$3="Live Paste",IF($P6570="","",$P6570&amp;""),IF($AD$3="","",INDEX('Extraction History'!$A$3:$DT$9102,$Q6570,$AD$3)&amp;""))</f>
        <v/>
      </c>
    </row>
    <row r="6571" spans="16:18" x14ac:dyDescent="0.3">
      <c r="P6571" s="22"/>
      <c r="Q6571">
        <v>6567</v>
      </c>
      <c r="R6571" t="str">
        <f>IF($C$3="Live Paste",IF($P6571="","",$P6571&amp;""),IF($AD$3="","",INDEX('Extraction History'!$A$3:$DT$9102,$Q6571,$AD$3)&amp;""))</f>
        <v/>
      </c>
    </row>
    <row r="6572" spans="16:18" x14ac:dyDescent="0.3">
      <c r="P6572" s="22"/>
      <c r="Q6572">
        <v>6568</v>
      </c>
      <c r="R6572" t="str">
        <f>IF($C$3="Live Paste",IF($P6572="","",$P6572&amp;""),IF($AD$3="","",INDEX('Extraction History'!$A$3:$DT$9102,$Q6572,$AD$3)&amp;""))</f>
        <v/>
      </c>
    </row>
    <row r="6573" spans="16:18" x14ac:dyDescent="0.3">
      <c r="P6573" s="22"/>
      <c r="Q6573">
        <v>6569</v>
      </c>
      <c r="R6573" t="str">
        <f>IF($C$3="Live Paste",IF($P6573="","",$P6573&amp;""),IF($AD$3="","",INDEX('Extraction History'!$A$3:$DT$9102,$Q6573,$AD$3)&amp;""))</f>
        <v/>
      </c>
    </row>
    <row r="6574" spans="16:18" x14ac:dyDescent="0.3">
      <c r="P6574" s="22"/>
      <c r="Q6574">
        <v>6570</v>
      </c>
      <c r="R6574" t="str">
        <f>IF($C$3="Live Paste",IF($P6574="","",$P6574&amp;""),IF($AD$3="","",INDEX('Extraction History'!$A$3:$DT$9102,$Q6574,$AD$3)&amp;""))</f>
        <v/>
      </c>
    </row>
    <row r="6575" spans="16:18" x14ac:dyDescent="0.3">
      <c r="P6575" s="22"/>
      <c r="Q6575">
        <v>6571</v>
      </c>
      <c r="R6575" t="str">
        <f>IF($C$3="Live Paste",IF($P6575="","",$P6575&amp;""),IF($AD$3="","",INDEX('Extraction History'!$A$3:$DT$9102,$Q6575,$AD$3)&amp;""))</f>
        <v/>
      </c>
    </row>
    <row r="6576" spans="16:18" x14ac:dyDescent="0.3">
      <c r="P6576" s="22"/>
      <c r="Q6576">
        <v>6572</v>
      </c>
      <c r="R6576" t="str">
        <f>IF($C$3="Live Paste",IF($P6576="","",$P6576&amp;""),IF($AD$3="","",INDEX('Extraction History'!$A$3:$DT$9102,$Q6576,$AD$3)&amp;""))</f>
        <v/>
      </c>
    </row>
    <row r="6577" spans="16:18" x14ac:dyDescent="0.3">
      <c r="P6577" s="22"/>
      <c r="Q6577">
        <v>6573</v>
      </c>
      <c r="R6577" t="str">
        <f>IF($C$3="Live Paste",IF($P6577="","",$P6577&amp;""),IF($AD$3="","",INDEX('Extraction History'!$A$3:$DT$9102,$Q6577,$AD$3)&amp;""))</f>
        <v/>
      </c>
    </row>
    <row r="6578" spans="16:18" x14ac:dyDescent="0.3">
      <c r="P6578" s="22"/>
      <c r="Q6578">
        <v>6574</v>
      </c>
      <c r="R6578" t="str">
        <f>IF($C$3="Live Paste",IF($P6578="","",$P6578&amp;""),IF($AD$3="","",INDEX('Extraction History'!$A$3:$DT$9102,$Q6578,$AD$3)&amp;""))</f>
        <v/>
      </c>
    </row>
    <row r="6579" spans="16:18" x14ac:dyDescent="0.3">
      <c r="P6579" s="22"/>
      <c r="Q6579">
        <v>6575</v>
      </c>
      <c r="R6579" t="str">
        <f>IF($C$3="Live Paste",IF($P6579="","",$P6579&amp;""),IF($AD$3="","",INDEX('Extraction History'!$A$3:$DT$9102,$Q6579,$AD$3)&amp;""))</f>
        <v/>
      </c>
    </row>
    <row r="6580" spans="16:18" x14ac:dyDescent="0.3">
      <c r="P6580" s="22"/>
      <c r="Q6580">
        <v>6576</v>
      </c>
      <c r="R6580" t="str">
        <f>IF($C$3="Live Paste",IF($P6580="","",$P6580&amp;""),IF($AD$3="","",INDEX('Extraction History'!$A$3:$DT$9102,$Q6580,$AD$3)&amp;""))</f>
        <v/>
      </c>
    </row>
    <row r="6581" spans="16:18" x14ac:dyDescent="0.3">
      <c r="P6581" s="22"/>
      <c r="Q6581">
        <v>6577</v>
      </c>
      <c r="R6581" t="str">
        <f>IF($C$3="Live Paste",IF($P6581="","",$P6581&amp;""),IF($AD$3="","",INDEX('Extraction History'!$A$3:$DT$9102,$Q6581,$AD$3)&amp;""))</f>
        <v/>
      </c>
    </row>
    <row r="6582" spans="16:18" x14ac:dyDescent="0.3">
      <c r="P6582" s="22"/>
      <c r="Q6582">
        <v>6578</v>
      </c>
      <c r="R6582" t="str">
        <f>IF($C$3="Live Paste",IF($P6582="","",$P6582&amp;""),IF($AD$3="","",INDEX('Extraction History'!$A$3:$DT$9102,$Q6582,$AD$3)&amp;""))</f>
        <v/>
      </c>
    </row>
    <row r="6583" spans="16:18" x14ac:dyDescent="0.3">
      <c r="P6583" s="22"/>
      <c r="Q6583">
        <v>6579</v>
      </c>
      <c r="R6583" t="str">
        <f>IF($C$3="Live Paste",IF($P6583="","",$P6583&amp;""),IF($AD$3="","",INDEX('Extraction History'!$A$3:$DT$9102,$Q6583,$AD$3)&amp;""))</f>
        <v/>
      </c>
    </row>
    <row r="6584" spans="16:18" x14ac:dyDescent="0.3">
      <c r="P6584" s="22"/>
      <c r="Q6584">
        <v>6580</v>
      </c>
      <c r="R6584" t="str">
        <f>IF($C$3="Live Paste",IF($P6584="","",$P6584&amp;""),IF($AD$3="","",INDEX('Extraction History'!$A$3:$DT$9102,$Q6584,$AD$3)&amp;""))</f>
        <v/>
      </c>
    </row>
    <row r="6585" spans="16:18" x14ac:dyDescent="0.3">
      <c r="P6585" s="22"/>
      <c r="Q6585">
        <v>6581</v>
      </c>
      <c r="R6585" t="str">
        <f>IF($C$3="Live Paste",IF($P6585="","",$P6585&amp;""),IF($AD$3="","",INDEX('Extraction History'!$A$3:$DT$9102,$Q6585,$AD$3)&amp;""))</f>
        <v/>
      </c>
    </row>
    <row r="6586" spans="16:18" x14ac:dyDescent="0.3">
      <c r="P6586" s="22"/>
      <c r="Q6586">
        <v>6582</v>
      </c>
      <c r="R6586" t="str">
        <f>IF($C$3="Live Paste",IF($P6586="","",$P6586&amp;""),IF($AD$3="","",INDEX('Extraction History'!$A$3:$DT$9102,$Q6586,$AD$3)&amp;""))</f>
        <v/>
      </c>
    </row>
    <row r="6587" spans="16:18" x14ac:dyDescent="0.3">
      <c r="P6587" s="22"/>
      <c r="Q6587">
        <v>6583</v>
      </c>
      <c r="R6587" t="str">
        <f>IF($C$3="Live Paste",IF($P6587="","",$P6587&amp;""),IF($AD$3="","",INDEX('Extraction History'!$A$3:$DT$9102,$Q6587,$AD$3)&amp;""))</f>
        <v/>
      </c>
    </row>
    <row r="6588" spans="16:18" x14ac:dyDescent="0.3">
      <c r="P6588" s="22"/>
      <c r="Q6588">
        <v>6584</v>
      </c>
      <c r="R6588" t="str">
        <f>IF($C$3="Live Paste",IF($P6588="","",$P6588&amp;""),IF($AD$3="","",INDEX('Extraction History'!$A$3:$DT$9102,$Q6588,$AD$3)&amp;""))</f>
        <v/>
      </c>
    </row>
    <row r="6589" spans="16:18" x14ac:dyDescent="0.3">
      <c r="P6589" s="22"/>
      <c r="Q6589">
        <v>6585</v>
      </c>
      <c r="R6589" t="str">
        <f>IF($C$3="Live Paste",IF($P6589="","",$P6589&amp;""),IF($AD$3="","",INDEX('Extraction History'!$A$3:$DT$9102,$Q6589,$AD$3)&amp;""))</f>
        <v/>
      </c>
    </row>
    <row r="6590" spans="16:18" x14ac:dyDescent="0.3">
      <c r="P6590" s="22"/>
      <c r="Q6590">
        <v>6586</v>
      </c>
      <c r="R6590" t="str">
        <f>IF($C$3="Live Paste",IF($P6590="","",$P6590&amp;""),IF($AD$3="","",INDEX('Extraction History'!$A$3:$DT$9102,$Q6590,$AD$3)&amp;""))</f>
        <v/>
      </c>
    </row>
    <row r="6591" spans="16:18" x14ac:dyDescent="0.3">
      <c r="P6591" s="22"/>
      <c r="Q6591">
        <v>6587</v>
      </c>
      <c r="R6591" t="str">
        <f>IF($C$3="Live Paste",IF($P6591="","",$P6591&amp;""),IF($AD$3="","",INDEX('Extraction History'!$A$3:$DT$9102,$Q6591,$AD$3)&amp;""))</f>
        <v/>
      </c>
    </row>
    <row r="6592" spans="16:18" x14ac:dyDescent="0.3">
      <c r="P6592" s="22"/>
      <c r="Q6592">
        <v>6588</v>
      </c>
      <c r="R6592" t="str">
        <f>IF($C$3="Live Paste",IF($P6592="","",$P6592&amp;""),IF($AD$3="","",INDEX('Extraction History'!$A$3:$DT$9102,$Q6592,$AD$3)&amp;""))</f>
        <v/>
      </c>
    </row>
    <row r="6593" spans="16:18" x14ac:dyDescent="0.3">
      <c r="P6593" s="22"/>
      <c r="Q6593">
        <v>6589</v>
      </c>
      <c r="R6593" t="str">
        <f>IF($C$3="Live Paste",IF($P6593="","",$P6593&amp;""),IF($AD$3="","",INDEX('Extraction History'!$A$3:$DT$9102,$Q6593,$AD$3)&amp;""))</f>
        <v/>
      </c>
    </row>
    <row r="6594" spans="16:18" x14ac:dyDescent="0.3">
      <c r="P6594" s="22"/>
      <c r="Q6594">
        <v>6590</v>
      </c>
      <c r="R6594" t="str">
        <f>IF($C$3="Live Paste",IF($P6594="","",$P6594&amp;""),IF($AD$3="","",INDEX('Extraction History'!$A$3:$DT$9102,$Q6594,$AD$3)&amp;""))</f>
        <v/>
      </c>
    </row>
    <row r="6595" spans="16:18" x14ac:dyDescent="0.3">
      <c r="P6595" s="22"/>
      <c r="Q6595">
        <v>6591</v>
      </c>
      <c r="R6595" t="str">
        <f>IF($C$3="Live Paste",IF($P6595="","",$P6595&amp;""),IF($AD$3="","",INDEX('Extraction History'!$A$3:$DT$9102,$Q6595,$AD$3)&amp;""))</f>
        <v/>
      </c>
    </row>
    <row r="6596" spans="16:18" x14ac:dyDescent="0.3">
      <c r="P6596" s="22"/>
      <c r="Q6596">
        <v>6592</v>
      </c>
      <c r="R6596" t="str">
        <f>IF($C$3="Live Paste",IF($P6596="","",$P6596&amp;""),IF($AD$3="","",INDEX('Extraction History'!$A$3:$DT$9102,$Q6596,$AD$3)&amp;""))</f>
        <v/>
      </c>
    </row>
    <row r="6597" spans="16:18" x14ac:dyDescent="0.3">
      <c r="P6597" s="22"/>
      <c r="Q6597">
        <v>6593</v>
      </c>
      <c r="R6597" t="str">
        <f>IF($C$3="Live Paste",IF($P6597="","",$P6597&amp;""),IF($AD$3="","",INDEX('Extraction History'!$A$3:$DT$9102,$Q6597,$AD$3)&amp;""))</f>
        <v/>
      </c>
    </row>
    <row r="6598" spans="16:18" x14ac:dyDescent="0.3">
      <c r="P6598" s="22"/>
      <c r="Q6598">
        <v>6594</v>
      </c>
      <c r="R6598" t="str">
        <f>IF($C$3="Live Paste",IF($P6598="","",$P6598&amp;""),IF($AD$3="","",INDEX('Extraction History'!$A$3:$DT$9102,$Q6598,$AD$3)&amp;""))</f>
        <v/>
      </c>
    </row>
    <row r="6599" spans="16:18" x14ac:dyDescent="0.3">
      <c r="P6599" s="22"/>
      <c r="Q6599">
        <v>6595</v>
      </c>
      <c r="R6599" t="str">
        <f>IF($C$3="Live Paste",IF($P6599="","",$P6599&amp;""),IF($AD$3="","",INDEX('Extraction History'!$A$3:$DT$9102,$Q6599,$AD$3)&amp;""))</f>
        <v/>
      </c>
    </row>
    <row r="6600" spans="16:18" x14ac:dyDescent="0.3">
      <c r="P6600" s="22"/>
      <c r="Q6600">
        <v>6596</v>
      </c>
      <c r="R6600" t="str">
        <f>IF($C$3="Live Paste",IF($P6600="","",$P6600&amp;""),IF($AD$3="","",INDEX('Extraction History'!$A$3:$DT$9102,$Q6600,$AD$3)&amp;""))</f>
        <v/>
      </c>
    </row>
    <row r="6601" spans="16:18" x14ac:dyDescent="0.3">
      <c r="P6601" s="22"/>
      <c r="Q6601">
        <v>6597</v>
      </c>
      <c r="R6601" t="str">
        <f>IF($C$3="Live Paste",IF($P6601="","",$P6601&amp;""),IF($AD$3="","",INDEX('Extraction History'!$A$3:$DT$9102,$Q6601,$AD$3)&amp;""))</f>
        <v/>
      </c>
    </row>
    <row r="6602" spans="16:18" x14ac:dyDescent="0.3">
      <c r="P6602" s="22"/>
      <c r="Q6602">
        <v>6598</v>
      </c>
      <c r="R6602" t="str">
        <f>IF($C$3="Live Paste",IF($P6602="","",$P6602&amp;""),IF($AD$3="","",INDEX('Extraction History'!$A$3:$DT$9102,$Q6602,$AD$3)&amp;""))</f>
        <v/>
      </c>
    </row>
    <row r="6603" spans="16:18" x14ac:dyDescent="0.3">
      <c r="P6603" s="22"/>
      <c r="Q6603">
        <v>6599</v>
      </c>
      <c r="R6603" t="str">
        <f>IF($C$3="Live Paste",IF($P6603="","",$P6603&amp;""),IF($AD$3="","",INDEX('Extraction History'!$A$3:$DT$9102,$Q6603,$AD$3)&amp;""))</f>
        <v/>
      </c>
    </row>
    <row r="6604" spans="16:18" x14ac:dyDescent="0.3">
      <c r="P6604" s="22"/>
      <c r="Q6604">
        <v>6600</v>
      </c>
      <c r="R6604" t="str">
        <f>IF($C$3="Live Paste",IF($P6604="","",$P6604&amp;""),IF($AD$3="","",INDEX('Extraction History'!$A$3:$DT$9102,$Q6604,$AD$3)&amp;""))</f>
        <v/>
      </c>
    </row>
    <row r="6605" spans="16:18" x14ac:dyDescent="0.3">
      <c r="P6605" s="22"/>
      <c r="Q6605">
        <v>6601</v>
      </c>
      <c r="R6605" t="str">
        <f>IF($C$3="Live Paste",IF($P6605="","",$P6605&amp;""),IF($AD$3="","",INDEX('Extraction History'!$A$3:$DT$9102,$Q6605,$AD$3)&amp;""))</f>
        <v/>
      </c>
    </row>
    <row r="6606" spans="16:18" x14ac:dyDescent="0.3">
      <c r="P6606" s="22"/>
      <c r="Q6606">
        <v>6602</v>
      </c>
      <c r="R6606" t="str">
        <f>IF($C$3="Live Paste",IF($P6606="","",$P6606&amp;""),IF($AD$3="","",INDEX('Extraction History'!$A$3:$DT$9102,$Q6606,$AD$3)&amp;""))</f>
        <v/>
      </c>
    </row>
    <row r="6607" spans="16:18" x14ac:dyDescent="0.3">
      <c r="P6607" s="22"/>
      <c r="Q6607">
        <v>6603</v>
      </c>
      <c r="R6607" t="str">
        <f>IF($C$3="Live Paste",IF($P6607="","",$P6607&amp;""),IF($AD$3="","",INDEX('Extraction History'!$A$3:$DT$9102,$Q6607,$AD$3)&amp;""))</f>
        <v/>
      </c>
    </row>
    <row r="6608" spans="16:18" x14ac:dyDescent="0.3">
      <c r="P6608" s="22"/>
      <c r="Q6608">
        <v>6604</v>
      </c>
      <c r="R6608" t="str">
        <f>IF($C$3="Live Paste",IF($P6608="","",$P6608&amp;""),IF($AD$3="","",INDEX('Extraction History'!$A$3:$DT$9102,$Q6608,$AD$3)&amp;""))</f>
        <v/>
      </c>
    </row>
    <row r="6609" spans="16:18" x14ac:dyDescent="0.3">
      <c r="P6609" s="22"/>
      <c r="Q6609">
        <v>6605</v>
      </c>
      <c r="R6609" t="str">
        <f>IF($C$3="Live Paste",IF($P6609="","",$P6609&amp;""),IF($AD$3="","",INDEX('Extraction History'!$A$3:$DT$9102,$Q6609,$AD$3)&amp;""))</f>
        <v/>
      </c>
    </row>
    <row r="6610" spans="16:18" x14ac:dyDescent="0.3">
      <c r="P6610" s="22"/>
      <c r="Q6610">
        <v>6606</v>
      </c>
      <c r="R6610" t="str">
        <f>IF($C$3="Live Paste",IF($P6610="","",$P6610&amp;""),IF($AD$3="","",INDEX('Extraction History'!$A$3:$DT$9102,$Q6610,$AD$3)&amp;""))</f>
        <v/>
      </c>
    </row>
    <row r="6611" spans="16:18" x14ac:dyDescent="0.3">
      <c r="P6611" s="22"/>
      <c r="Q6611">
        <v>6607</v>
      </c>
      <c r="R6611" t="str">
        <f>IF($C$3="Live Paste",IF($P6611="","",$P6611&amp;""),IF($AD$3="","",INDEX('Extraction History'!$A$3:$DT$9102,$Q6611,$AD$3)&amp;""))</f>
        <v/>
      </c>
    </row>
    <row r="6612" spans="16:18" x14ac:dyDescent="0.3">
      <c r="P6612" s="22"/>
      <c r="Q6612">
        <v>6608</v>
      </c>
      <c r="R6612" t="str">
        <f>IF($C$3="Live Paste",IF($P6612="","",$P6612&amp;""),IF($AD$3="","",INDEX('Extraction History'!$A$3:$DT$9102,$Q6612,$AD$3)&amp;""))</f>
        <v/>
      </c>
    </row>
    <row r="6613" spans="16:18" x14ac:dyDescent="0.3">
      <c r="P6613" s="22"/>
      <c r="Q6613">
        <v>6609</v>
      </c>
      <c r="R6613" t="str">
        <f>IF($C$3="Live Paste",IF($P6613="","",$P6613&amp;""),IF($AD$3="","",INDEX('Extraction History'!$A$3:$DT$9102,$Q6613,$AD$3)&amp;""))</f>
        <v/>
      </c>
    </row>
    <row r="6614" spans="16:18" x14ac:dyDescent="0.3">
      <c r="P6614" s="22"/>
      <c r="Q6614">
        <v>6610</v>
      </c>
      <c r="R6614" t="str">
        <f>IF($C$3="Live Paste",IF($P6614="","",$P6614&amp;""),IF($AD$3="","",INDEX('Extraction History'!$A$3:$DT$9102,$Q6614,$AD$3)&amp;""))</f>
        <v/>
      </c>
    </row>
    <row r="6615" spans="16:18" x14ac:dyDescent="0.3">
      <c r="P6615" s="22"/>
      <c r="Q6615">
        <v>6611</v>
      </c>
      <c r="R6615" t="str">
        <f>IF($C$3="Live Paste",IF($P6615="","",$P6615&amp;""),IF($AD$3="","",INDEX('Extraction History'!$A$3:$DT$9102,$Q6615,$AD$3)&amp;""))</f>
        <v/>
      </c>
    </row>
    <row r="6616" spans="16:18" x14ac:dyDescent="0.3">
      <c r="P6616" s="22"/>
      <c r="Q6616">
        <v>6612</v>
      </c>
      <c r="R6616" t="str">
        <f>IF($C$3="Live Paste",IF($P6616="","",$P6616&amp;""),IF($AD$3="","",INDEX('Extraction History'!$A$3:$DT$9102,$Q6616,$AD$3)&amp;""))</f>
        <v/>
      </c>
    </row>
    <row r="6617" spans="16:18" x14ac:dyDescent="0.3">
      <c r="P6617" s="22"/>
      <c r="Q6617">
        <v>6613</v>
      </c>
      <c r="R6617" t="str">
        <f>IF($C$3="Live Paste",IF($P6617="","",$P6617&amp;""),IF($AD$3="","",INDEX('Extraction History'!$A$3:$DT$9102,$Q6617,$AD$3)&amp;""))</f>
        <v/>
      </c>
    </row>
    <row r="6618" spans="16:18" x14ac:dyDescent="0.3">
      <c r="P6618" s="22"/>
      <c r="Q6618">
        <v>6614</v>
      </c>
      <c r="R6618" t="str">
        <f>IF($C$3="Live Paste",IF($P6618="","",$P6618&amp;""),IF($AD$3="","",INDEX('Extraction History'!$A$3:$DT$9102,$Q6618,$AD$3)&amp;""))</f>
        <v/>
      </c>
    </row>
    <row r="6619" spans="16:18" x14ac:dyDescent="0.3">
      <c r="P6619" s="22"/>
      <c r="Q6619">
        <v>6615</v>
      </c>
      <c r="R6619" t="str">
        <f>IF($C$3="Live Paste",IF($P6619="","",$P6619&amp;""),IF($AD$3="","",INDEX('Extraction History'!$A$3:$DT$9102,$Q6619,$AD$3)&amp;""))</f>
        <v/>
      </c>
    </row>
    <row r="6620" spans="16:18" x14ac:dyDescent="0.3">
      <c r="P6620" s="22"/>
      <c r="Q6620">
        <v>6616</v>
      </c>
      <c r="R6620" t="str">
        <f>IF($C$3="Live Paste",IF($P6620="","",$P6620&amp;""),IF($AD$3="","",INDEX('Extraction History'!$A$3:$DT$9102,$Q6620,$AD$3)&amp;""))</f>
        <v/>
      </c>
    </row>
    <row r="6621" spans="16:18" x14ac:dyDescent="0.3">
      <c r="P6621" s="22"/>
      <c r="Q6621">
        <v>6617</v>
      </c>
      <c r="R6621" t="str">
        <f>IF($C$3="Live Paste",IF($P6621="","",$P6621&amp;""),IF($AD$3="","",INDEX('Extraction History'!$A$3:$DT$9102,$Q6621,$AD$3)&amp;""))</f>
        <v/>
      </c>
    </row>
    <row r="6622" spans="16:18" x14ac:dyDescent="0.3">
      <c r="P6622" s="22"/>
      <c r="Q6622">
        <v>6618</v>
      </c>
      <c r="R6622" t="str">
        <f>IF($C$3="Live Paste",IF($P6622="","",$P6622&amp;""),IF($AD$3="","",INDEX('Extraction History'!$A$3:$DT$9102,$Q6622,$AD$3)&amp;""))</f>
        <v/>
      </c>
    </row>
    <row r="6623" spans="16:18" x14ac:dyDescent="0.3">
      <c r="P6623" s="22"/>
      <c r="Q6623">
        <v>6619</v>
      </c>
      <c r="R6623" t="str">
        <f>IF($C$3="Live Paste",IF($P6623="","",$P6623&amp;""),IF($AD$3="","",INDEX('Extraction History'!$A$3:$DT$9102,$Q6623,$AD$3)&amp;""))</f>
        <v/>
      </c>
    </row>
    <row r="6624" spans="16:18" x14ac:dyDescent="0.3">
      <c r="P6624" s="22"/>
      <c r="Q6624">
        <v>6620</v>
      </c>
      <c r="R6624" t="str">
        <f>IF($C$3="Live Paste",IF($P6624="","",$P6624&amp;""),IF($AD$3="","",INDEX('Extraction History'!$A$3:$DT$9102,$Q6624,$AD$3)&amp;""))</f>
        <v/>
      </c>
    </row>
    <row r="6625" spans="16:18" x14ac:dyDescent="0.3">
      <c r="P6625" s="22"/>
      <c r="Q6625">
        <v>6621</v>
      </c>
      <c r="R6625" t="str">
        <f>IF($C$3="Live Paste",IF($P6625="","",$P6625&amp;""),IF($AD$3="","",INDEX('Extraction History'!$A$3:$DT$9102,$Q6625,$AD$3)&amp;""))</f>
        <v/>
      </c>
    </row>
    <row r="6626" spans="16:18" x14ac:dyDescent="0.3">
      <c r="P6626" s="22"/>
      <c r="Q6626">
        <v>6622</v>
      </c>
      <c r="R6626" t="str">
        <f>IF($C$3="Live Paste",IF($P6626="","",$P6626&amp;""),IF($AD$3="","",INDEX('Extraction History'!$A$3:$DT$9102,$Q6626,$AD$3)&amp;""))</f>
        <v/>
      </c>
    </row>
    <row r="6627" spans="16:18" x14ac:dyDescent="0.3">
      <c r="P6627" s="22"/>
      <c r="Q6627">
        <v>6623</v>
      </c>
      <c r="R6627" t="str">
        <f>IF($C$3="Live Paste",IF($P6627="","",$P6627&amp;""),IF($AD$3="","",INDEX('Extraction History'!$A$3:$DT$9102,$Q6627,$AD$3)&amp;""))</f>
        <v/>
      </c>
    </row>
    <row r="6628" spans="16:18" x14ac:dyDescent="0.3">
      <c r="P6628" s="22"/>
      <c r="Q6628">
        <v>6624</v>
      </c>
      <c r="R6628" t="str">
        <f>IF($C$3="Live Paste",IF($P6628="","",$P6628&amp;""),IF($AD$3="","",INDEX('Extraction History'!$A$3:$DT$9102,$Q6628,$AD$3)&amp;""))</f>
        <v/>
      </c>
    </row>
    <row r="6629" spans="16:18" x14ac:dyDescent="0.3">
      <c r="P6629" s="22"/>
      <c r="Q6629">
        <v>6625</v>
      </c>
      <c r="R6629" t="str">
        <f>IF($C$3="Live Paste",IF($P6629="","",$P6629&amp;""),IF($AD$3="","",INDEX('Extraction History'!$A$3:$DT$9102,$Q6629,$AD$3)&amp;""))</f>
        <v/>
      </c>
    </row>
    <row r="6630" spans="16:18" x14ac:dyDescent="0.3">
      <c r="P6630" s="22"/>
      <c r="Q6630">
        <v>6626</v>
      </c>
      <c r="R6630" t="str">
        <f>IF($C$3="Live Paste",IF($P6630="","",$P6630&amp;""),IF($AD$3="","",INDEX('Extraction History'!$A$3:$DT$9102,$Q6630,$AD$3)&amp;""))</f>
        <v/>
      </c>
    </row>
    <row r="6631" spans="16:18" x14ac:dyDescent="0.3">
      <c r="P6631" s="22"/>
      <c r="Q6631">
        <v>6627</v>
      </c>
      <c r="R6631" t="str">
        <f>IF($C$3="Live Paste",IF($P6631="","",$P6631&amp;""),IF($AD$3="","",INDEX('Extraction History'!$A$3:$DT$9102,$Q6631,$AD$3)&amp;""))</f>
        <v/>
      </c>
    </row>
    <row r="6632" spans="16:18" x14ac:dyDescent="0.3">
      <c r="P6632" s="22"/>
      <c r="Q6632">
        <v>6628</v>
      </c>
      <c r="R6632" t="str">
        <f>IF($C$3="Live Paste",IF($P6632="","",$P6632&amp;""),IF($AD$3="","",INDEX('Extraction History'!$A$3:$DT$9102,$Q6632,$AD$3)&amp;""))</f>
        <v/>
      </c>
    </row>
    <row r="6633" spans="16:18" x14ac:dyDescent="0.3">
      <c r="P6633" s="22"/>
      <c r="Q6633">
        <v>6629</v>
      </c>
      <c r="R6633" t="str">
        <f>IF($C$3="Live Paste",IF($P6633="","",$P6633&amp;""),IF($AD$3="","",INDEX('Extraction History'!$A$3:$DT$9102,$Q6633,$AD$3)&amp;""))</f>
        <v/>
      </c>
    </row>
    <row r="6634" spans="16:18" x14ac:dyDescent="0.3">
      <c r="P6634" s="22"/>
      <c r="Q6634">
        <v>6630</v>
      </c>
      <c r="R6634" t="str">
        <f>IF($C$3="Live Paste",IF($P6634="","",$P6634&amp;""),IF($AD$3="","",INDEX('Extraction History'!$A$3:$DT$9102,$Q6634,$AD$3)&amp;""))</f>
        <v/>
      </c>
    </row>
    <row r="6635" spans="16:18" x14ac:dyDescent="0.3">
      <c r="P6635" s="22"/>
      <c r="Q6635">
        <v>6631</v>
      </c>
      <c r="R6635" t="str">
        <f>IF($C$3="Live Paste",IF($P6635="","",$P6635&amp;""),IF($AD$3="","",INDEX('Extraction History'!$A$3:$DT$9102,$Q6635,$AD$3)&amp;""))</f>
        <v/>
      </c>
    </row>
    <row r="6636" spans="16:18" x14ac:dyDescent="0.3">
      <c r="P6636" s="22"/>
      <c r="Q6636">
        <v>6632</v>
      </c>
      <c r="R6636" t="str">
        <f>IF($C$3="Live Paste",IF($P6636="","",$P6636&amp;""),IF($AD$3="","",INDEX('Extraction History'!$A$3:$DT$9102,$Q6636,$AD$3)&amp;""))</f>
        <v/>
      </c>
    </row>
    <row r="6637" spans="16:18" x14ac:dyDescent="0.3">
      <c r="P6637" s="22"/>
      <c r="Q6637">
        <v>6633</v>
      </c>
      <c r="R6637" t="str">
        <f>IF($C$3="Live Paste",IF($P6637="","",$P6637&amp;""),IF($AD$3="","",INDEX('Extraction History'!$A$3:$DT$9102,$Q6637,$AD$3)&amp;""))</f>
        <v/>
      </c>
    </row>
    <row r="6638" spans="16:18" x14ac:dyDescent="0.3">
      <c r="P6638" s="22"/>
      <c r="Q6638">
        <v>6634</v>
      </c>
      <c r="R6638" t="str">
        <f>IF($C$3="Live Paste",IF($P6638="","",$P6638&amp;""),IF($AD$3="","",INDEX('Extraction History'!$A$3:$DT$9102,$Q6638,$AD$3)&amp;""))</f>
        <v/>
      </c>
    </row>
    <row r="6639" spans="16:18" x14ac:dyDescent="0.3">
      <c r="P6639" s="22"/>
      <c r="Q6639">
        <v>6635</v>
      </c>
      <c r="R6639" t="str">
        <f>IF($C$3="Live Paste",IF($P6639="","",$P6639&amp;""),IF($AD$3="","",INDEX('Extraction History'!$A$3:$DT$9102,$Q6639,$AD$3)&amp;""))</f>
        <v/>
      </c>
    </row>
    <row r="6640" spans="16:18" x14ac:dyDescent="0.3">
      <c r="P6640" s="22"/>
      <c r="Q6640">
        <v>6636</v>
      </c>
      <c r="R6640" t="str">
        <f>IF($C$3="Live Paste",IF($P6640="","",$P6640&amp;""),IF($AD$3="","",INDEX('Extraction History'!$A$3:$DT$9102,$Q6640,$AD$3)&amp;""))</f>
        <v/>
      </c>
    </row>
    <row r="6641" spans="16:18" x14ac:dyDescent="0.3">
      <c r="P6641" s="22"/>
      <c r="Q6641">
        <v>6637</v>
      </c>
      <c r="R6641" t="str">
        <f>IF($C$3="Live Paste",IF($P6641="","",$P6641&amp;""),IF($AD$3="","",INDEX('Extraction History'!$A$3:$DT$9102,$Q6641,$AD$3)&amp;""))</f>
        <v/>
      </c>
    </row>
    <row r="6642" spans="16:18" x14ac:dyDescent="0.3">
      <c r="P6642" s="22"/>
      <c r="Q6642">
        <v>6638</v>
      </c>
      <c r="R6642" t="str">
        <f>IF($C$3="Live Paste",IF($P6642="","",$P6642&amp;""),IF($AD$3="","",INDEX('Extraction History'!$A$3:$DT$9102,$Q6642,$AD$3)&amp;""))</f>
        <v/>
      </c>
    </row>
    <row r="6643" spans="16:18" x14ac:dyDescent="0.3">
      <c r="P6643" s="22"/>
      <c r="Q6643">
        <v>6639</v>
      </c>
      <c r="R6643" t="str">
        <f>IF($C$3="Live Paste",IF($P6643="","",$P6643&amp;""),IF($AD$3="","",INDEX('Extraction History'!$A$3:$DT$9102,$Q6643,$AD$3)&amp;""))</f>
        <v/>
      </c>
    </row>
    <row r="6644" spans="16:18" x14ac:dyDescent="0.3">
      <c r="P6644" s="22"/>
      <c r="Q6644">
        <v>6640</v>
      </c>
      <c r="R6644" t="str">
        <f>IF($C$3="Live Paste",IF($P6644="","",$P6644&amp;""),IF($AD$3="","",INDEX('Extraction History'!$A$3:$DT$9102,$Q6644,$AD$3)&amp;""))</f>
        <v/>
      </c>
    </row>
    <row r="6645" spans="16:18" x14ac:dyDescent="0.3">
      <c r="P6645" s="22"/>
      <c r="Q6645">
        <v>6641</v>
      </c>
      <c r="R6645" t="str">
        <f>IF($C$3="Live Paste",IF($P6645="","",$P6645&amp;""),IF($AD$3="","",INDEX('Extraction History'!$A$3:$DT$9102,$Q6645,$AD$3)&amp;""))</f>
        <v/>
      </c>
    </row>
    <row r="6646" spans="16:18" x14ac:dyDescent="0.3">
      <c r="P6646" s="22"/>
      <c r="Q6646">
        <v>6642</v>
      </c>
      <c r="R6646" t="str">
        <f>IF($C$3="Live Paste",IF($P6646="","",$P6646&amp;""),IF($AD$3="","",INDEX('Extraction History'!$A$3:$DT$9102,$Q6646,$AD$3)&amp;""))</f>
        <v/>
      </c>
    </row>
    <row r="6647" spans="16:18" x14ac:dyDescent="0.3">
      <c r="P6647" s="22"/>
      <c r="Q6647">
        <v>6643</v>
      </c>
      <c r="R6647" t="str">
        <f>IF($C$3="Live Paste",IF($P6647="","",$P6647&amp;""),IF($AD$3="","",INDEX('Extraction History'!$A$3:$DT$9102,$Q6647,$AD$3)&amp;""))</f>
        <v/>
      </c>
    </row>
    <row r="6648" spans="16:18" x14ac:dyDescent="0.3">
      <c r="P6648" s="22"/>
      <c r="Q6648">
        <v>6644</v>
      </c>
      <c r="R6648" t="str">
        <f>IF($C$3="Live Paste",IF($P6648="","",$P6648&amp;""),IF($AD$3="","",INDEX('Extraction History'!$A$3:$DT$9102,$Q6648,$AD$3)&amp;""))</f>
        <v/>
      </c>
    </row>
    <row r="6649" spans="16:18" x14ac:dyDescent="0.3">
      <c r="P6649" s="22"/>
      <c r="Q6649">
        <v>6645</v>
      </c>
      <c r="R6649" t="str">
        <f>IF($C$3="Live Paste",IF($P6649="","",$P6649&amp;""),IF($AD$3="","",INDEX('Extraction History'!$A$3:$DT$9102,$Q6649,$AD$3)&amp;""))</f>
        <v/>
      </c>
    </row>
    <row r="6650" spans="16:18" x14ac:dyDescent="0.3">
      <c r="P6650" s="22"/>
      <c r="Q6650">
        <v>6646</v>
      </c>
      <c r="R6650" t="str">
        <f>IF($C$3="Live Paste",IF($P6650="","",$P6650&amp;""),IF($AD$3="","",INDEX('Extraction History'!$A$3:$DT$9102,$Q6650,$AD$3)&amp;""))</f>
        <v/>
      </c>
    </row>
    <row r="6651" spans="16:18" x14ac:dyDescent="0.3">
      <c r="P6651" s="22"/>
      <c r="Q6651">
        <v>6647</v>
      </c>
      <c r="R6651" t="str">
        <f>IF($C$3="Live Paste",IF($P6651="","",$P6651&amp;""),IF($AD$3="","",INDEX('Extraction History'!$A$3:$DT$9102,$Q6651,$AD$3)&amp;""))</f>
        <v/>
      </c>
    </row>
    <row r="6652" spans="16:18" x14ac:dyDescent="0.3">
      <c r="P6652" s="22"/>
      <c r="Q6652">
        <v>6648</v>
      </c>
      <c r="R6652" t="str">
        <f>IF($C$3="Live Paste",IF($P6652="","",$P6652&amp;""),IF($AD$3="","",INDEX('Extraction History'!$A$3:$DT$9102,$Q6652,$AD$3)&amp;""))</f>
        <v/>
      </c>
    </row>
    <row r="6653" spans="16:18" x14ac:dyDescent="0.3">
      <c r="P6653" s="22"/>
      <c r="Q6653">
        <v>6649</v>
      </c>
      <c r="R6653" t="str">
        <f>IF($C$3="Live Paste",IF($P6653="","",$P6653&amp;""),IF($AD$3="","",INDEX('Extraction History'!$A$3:$DT$9102,$Q6653,$AD$3)&amp;""))</f>
        <v/>
      </c>
    </row>
    <row r="6654" spans="16:18" x14ac:dyDescent="0.3">
      <c r="P6654" s="22"/>
      <c r="Q6654">
        <v>6650</v>
      </c>
      <c r="R6654" t="str">
        <f>IF($C$3="Live Paste",IF($P6654="","",$P6654&amp;""),IF($AD$3="","",INDEX('Extraction History'!$A$3:$DT$9102,$Q6654,$AD$3)&amp;""))</f>
        <v/>
      </c>
    </row>
    <row r="6655" spans="16:18" x14ac:dyDescent="0.3">
      <c r="P6655" s="22"/>
      <c r="Q6655">
        <v>6651</v>
      </c>
      <c r="R6655" t="str">
        <f>IF($C$3="Live Paste",IF($P6655="","",$P6655&amp;""),IF($AD$3="","",INDEX('Extraction History'!$A$3:$DT$9102,$Q6655,$AD$3)&amp;""))</f>
        <v/>
      </c>
    </row>
    <row r="6656" spans="16:18" x14ac:dyDescent="0.3">
      <c r="P6656" s="22"/>
      <c r="Q6656">
        <v>6652</v>
      </c>
      <c r="R6656" t="str">
        <f>IF($C$3="Live Paste",IF($P6656="","",$P6656&amp;""),IF($AD$3="","",INDEX('Extraction History'!$A$3:$DT$9102,$Q6656,$AD$3)&amp;""))</f>
        <v/>
      </c>
    </row>
    <row r="6657" spans="16:18" x14ac:dyDescent="0.3">
      <c r="P6657" s="22"/>
      <c r="Q6657">
        <v>6653</v>
      </c>
      <c r="R6657" t="str">
        <f>IF($C$3="Live Paste",IF($P6657="","",$P6657&amp;""),IF($AD$3="","",INDEX('Extraction History'!$A$3:$DT$9102,$Q6657,$AD$3)&amp;""))</f>
        <v/>
      </c>
    </row>
    <row r="6658" spans="16:18" x14ac:dyDescent="0.3">
      <c r="P6658" s="22"/>
      <c r="Q6658">
        <v>6654</v>
      </c>
      <c r="R6658" t="str">
        <f>IF($C$3="Live Paste",IF($P6658="","",$P6658&amp;""),IF($AD$3="","",INDEX('Extraction History'!$A$3:$DT$9102,$Q6658,$AD$3)&amp;""))</f>
        <v/>
      </c>
    </row>
    <row r="6659" spans="16:18" x14ac:dyDescent="0.3">
      <c r="P6659" s="22"/>
      <c r="Q6659">
        <v>6655</v>
      </c>
      <c r="R6659" t="str">
        <f>IF($C$3="Live Paste",IF($P6659="","",$P6659&amp;""),IF($AD$3="","",INDEX('Extraction History'!$A$3:$DT$9102,$Q6659,$AD$3)&amp;""))</f>
        <v/>
      </c>
    </row>
    <row r="6660" spans="16:18" x14ac:dyDescent="0.3">
      <c r="P6660" s="22"/>
      <c r="Q6660">
        <v>6656</v>
      </c>
      <c r="R6660" t="str">
        <f>IF($C$3="Live Paste",IF($P6660="","",$P6660&amp;""),IF($AD$3="","",INDEX('Extraction History'!$A$3:$DT$9102,$Q6660,$AD$3)&amp;""))</f>
        <v/>
      </c>
    </row>
    <row r="6661" spans="16:18" x14ac:dyDescent="0.3">
      <c r="P6661" s="22"/>
      <c r="Q6661">
        <v>6657</v>
      </c>
      <c r="R6661" t="str">
        <f>IF($C$3="Live Paste",IF($P6661="","",$P6661&amp;""),IF($AD$3="","",INDEX('Extraction History'!$A$3:$DT$9102,$Q6661,$AD$3)&amp;""))</f>
        <v/>
      </c>
    </row>
    <row r="6662" spans="16:18" x14ac:dyDescent="0.3">
      <c r="P6662" s="22"/>
      <c r="Q6662">
        <v>6658</v>
      </c>
      <c r="R6662" t="str">
        <f>IF($C$3="Live Paste",IF($P6662="","",$P6662&amp;""),IF($AD$3="","",INDEX('Extraction History'!$A$3:$DT$9102,$Q6662,$AD$3)&amp;""))</f>
        <v/>
      </c>
    </row>
    <row r="6663" spans="16:18" x14ac:dyDescent="0.3">
      <c r="P6663" s="22"/>
      <c r="Q6663">
        <v>6659</v>
      </c>
      <c r="R6663" t="str">
        <f>IF($C$3="Live Paste",IF($P6663="","",$P6663&amp;""),IF($AD$3="","",INDEX('Extraction History'!$A$3:$DT$9102,$Q6663,$AD$3)&amp;""))</f>
        <v/>
      </c>
    </row>
    <row r="6664" spans="16:18" x14ac:dyDescent="0.3">
      <c r="P6664" s="22"/>
      <c r="Q6664">
        <v>6660</v>
      </c>
      <c r="R6664" t="str">
        <f>IF($C$3="Live Paste",IF($P6664="","",$P6664&amp;""),IF($AD$3="","",INDEX('Extraction History'!$A$3:$DT$9102,$Q6664,$AD$3)&amp;""))</f>
        <v/>
      </c>
    </row>
    <row r="6665" spans="16:18" x14ac:dyDescent="0.3">
      <c r="P6665" s="22"/>
      <c r="Q6665">
        <v>6661</v>
      </c>
      <c r="R6665" t="str">
        <f>IF($C$3="Live Paste",IF($P6665="","",$P6665&amp;""),IF($AD$3="","",INDEX('Extraction History'!$A$3:$DT$9102,$Q6665,$AD$3)&amp;""))</f>
        <v/>
      </c>
    </row>
    <row r="6666" spans="16:18" x14ac:dyDescent="0.3">
      <c r="P6666" s="22"/>
      <c r="Q6666">
        <v>6662</v>
      </c>
      <c r="R6666" t="str">
        <f>IF($C$3="Live Paste",IF($P6666="","",$P6666&amp;""),IF($AD$3="","",INDEX('Extraction History'!$A$3:$DT$9102,$Q6666,$AD$3)&amp;""))</f>
        <v/>
      </c>
    </row>
    <row r="6667" spans="16:18" x14ac:dyDescent="0.3">
      <c r="P6667" s="22"/>
      <c r="Q6667">
        <v>6663</v>
      </c>
      <c r="R6667" t="str">
        <f>IF($C$3="Live Paste",IF($P6667="","",$P6667&amp;""),IF($AD$3="","",INDEX('Extraction History'!$A$3:$DT$9102,$Q6667,$AD$3)&amp;""))</f>
        <v/>
      </c>
    </row>
    <row r="6668" spans="16:18" x14ac:dyDescent="0.3">
      <c r="P6668" s="22"/>
      <c r="Q6668">
        <v>6664</v>
      </c>
      <c r="R6668" t="str">
        <f>IF($C$3="Live Paste",IF($P6668="","",$P6668&amp;""),IF($AD$3="","",INDEX('Extraction History'!$A$3:$DT$9102,$Q6668,$AD$3)&amp;""))</f>
        <v/>
      </c>
    </row>
    <row r="6669" spans="16:18" x14ac:dyDescent="0.3">
      <c r="P6669" s="22"/>
      <c r="Q6669">
        <v>6665</v>
      </c>
      <c r="R6669" t="str">
        <f>IF($C$3="Live Paste",IF($P6669="","",$P6669&amp;""),IF($AD$3="","",INDEX('Extraction History'!$A$3:$DT$9102,$Q6669,$AD$3)&amp;""))</f>
        <v/>
      </c>
    </row>
    <row r="6670" spans="16:18" x14ac:dyDescent="0.3">
      <c r="P6670" s="22"/>
      <c r="Q6670">
        <v>6666</v>
      </c>
      <c r="R6670" t="str">
        <f>IF($C$3="Live Paste",IF($P6670="","",$P6670&amp;""),IF($AD$3="","",INDEX('Extraction History'!$A$3:$DT$9102,$Q6670,$AD$3)&amp;""))</f>
        <v/>
      </c>
    </row>
    <row r="6671" spans="16:18" x14ac:dyDescent="0.3">
      <c r="P6671" s="22"/>
      <c r="Q6671">
        <v>6667</v>
      </c>
      <c r="R6671" t="str">
        <f>IF($C$3="Live Paste",IF($P6671="","",$P6671&amp;""),IF($AD$3="","",INDEX('Extraction History'!$A$3:$DT$9102,$Q6671,$AD$3)&amp;""))</f>
        <v/>
      </c>
    </row>
    <row r="6672" spans="16:18" x14ac:dyDescent="0.3">
      <c r="P6672" s="22"/>
      <c r="Q6672">
        <v>6668</v>
      </c>
      <c r="R6672" t="str">
        <f>IF($C$3="Live Paste",IF($P6672="","",$P6672&amp;""),IF($AD$3="","",INDEX('Extraction History'!$A$3:$DT$9102,$Q6672,$AD$3)&amp;""))</f>
        <v/>
      </c>
    </row>
    <row r="6673" spans="16:18" x14ac:dyDescent="0.3">
      <c r="P6673" s="22"/>
      <c r="Q6673">
        <v>6669</v>
      </c>
      <c r="R6673" t="str">
        <f>IF($C$3="Live Paste",IF($P6673="","",$P6673&amp;""),IF($AD$3="","",INDEX('Extraction History'!$A$3:$DT$9102,$Q6673,$AD$3)&amp;""))</f>
        <v/>
      </c>
    </row>
    <row r="6674" spans="16:18" x14ac:dyDescent="0.3">
      <c r="P6674" s="22"/>
      <c r="Q6674">
        <v>6670</v>
      </c>
      <c r="R6674" t="str">
        <f>IF($C$3="Live Paste",IF($P6674="","",$P6674&amp;""),IF($AD$3="","",INDEX('Extraction History'!$A$3:$DT$9102,$Q6674,$AD$3)&amp;""))</f>
        <v/>
      </c>
    </row>
    <row r="6675" spans="16:18" x14ac:dyDescent="0.3">
      <c r="P6675" s="22"/>
      <c r="Q6675">
        <v>6671</v>
      </c>
      <c r="R6675" t="str">
        <f>IF($C$3="Live Paste",IF($P6675="","",$P6675&amp;""),IF($AD$3="","",INDEX('Extraction History'!$A$3:$DT$9102,$Q6675,$AD$3)&amp;""))</f>
        <v/>
      </c>
    </row>
    <row r="6676" spans="16:18" x14ac:dyDescent="0.3">
      <c r="P6676" s="22"/>
      <c r="Q6676">
        <v>6672</v>
      </c>
      <c r="R6676" t="str">
        <f>IF($C$3="Live Paste",IF($P6676="","",$P6676&amp;""),IF($AD$3="","",INDEX('Extraction History'!$A$3:$DT$9102,$Q6676,$AD$3)&amp;""))</f>
        <v/>
      </c>
    </row>
    <row r="6677" spans="16:18" x14ac:dyDescent="0.3">
      <c r="P6677" s="22"/>
      <c r="Q6677">
        <v>6673</v>
      </c>
      <c r="R6677" t="str">
        <f>IF($C$3="Live Paste",IF($P6677="","",$P6677&amp;""),IF($AD$3="","",INDEX('Extraction History'!$A$3:$DT$9102,$Q6677,$AD$3)&amp;""))</f>
        <v/>
      </c>
    </row>
    <row r="6678" spans="16:18" x14ac:dyDescent="0.3">
      <c r="P6678" s="22"/>
      <c r="Q6678">
        <v>6674</v>
      </c>
      <c r="R6678" t="str">
        <f>IF($C$3="Live Paste",IF($P6678="","",$P6678&amp;""),IF($AD$3="","",INDEX('Extraction History'!$A$3:$DT$9102,$Q6678,$AD$3)&amp;""))</f>
        <v/>
      </c>
    </row>
    <row r="6679" spans="16:18" x14ac:dyDescent="0.3">
      <c r="P6679" s="22"/>
      <c r="Q6679">
        <v>6675</v>
      </c>
      <c r="R6679" t="str">
        <f>IF($C$3="Live Paste",IF($P6679="","",$P6679&amp;""),IF($AD$3="","",INDEX('Extraction History'!$A$3:$DT$9102,$Q6679,$AD$3)&amp;""))</f>
        <v/>
      </c>
    </row>
    <row r="6680" spans="16:18" x14ac:dyDescent="0.3">
      <c r="P6680" s="22"/>
      <c r="Q6680">
        <v>6676</v>
      </c>
      <c r="R6680" t="str">
        <f>IF($C$3="Live Paste",IF($P6680="","",$P6680&amp;""),IF($AD$3="","",INDEX('Extraction History'!$A$3:$DT$9102,$Q6680,$AD$3)&amp;""))</f>
        <v/>
      </c>
    </row>
    <row r="6681" spans="16:18" x14ac:dyDescent="0.3">
      <c r="P6681" s="22"/>
      <c r="Q6681">
        <v>6677</v>
      </c>
      <c r="R6681" t="str">
        <f>IF($C$3="Live Paste",IF($P6681="","",$P6681&amp;""),IF($AD$3="","",INDEX('Extraction History'!$A$3:$DT$9102,$Q6681,$AD$3)&amp;""))</f>
        <v/>
      </c>
    </row>
    <row r="6682" spans="16:18" x14ac:dyDescent="0.3">
      <c r="P6682" s="22"/>
      <c r="Q6682">
        <v>6678</v>
      </c>
      <c r="R6682" t="str">
        <f>IF($C$3="Live Paste",IF($P6682="","",$P6682&amp;""),IF($AD$3="","",INDEX('Extraction History'!$A$3:$DT$9102,$Q6682,$AD$3)&amp;""))</f>
        <v/>
      </c>
    </row>
    <row r="6683" spans="16:18" x14ac:dyDescent="0.3">
      <c r="P6683" s="22"/>
      <c r="Q6683">
        <v>6679</v>
      </c>
      <c r="R6683" t="str">
        <f>IF($C$3="Live Paste",IF($P6683="","",$P6683&amp;""),IF($AD$3="","",INDEX('Extraction History'!$A$3:$DT$9102,$Q6683,$AD$3)&amp;""))</f>
        <v/>
      </c>
    </row>
    <row r="6684" spans="16:18" x14ac:dyDescent="0.3">
      <c r="P6684" s="22"/>
      <c r="Q6684">
        <v>6680</v>
      </c>
      <c r="R6684" t="str">
        <f>IF($C$3="Live Paste",IF($P6684="","",$P6684&amp;""),IF($AD$3="","",INDEX('Extraction History'!$A$3:$DT$9102,$Q6684,$AD$3)&amp;""))</f>
        <v/>
      </c>
    </row>
    <row r="6685" spans="16:18" x14ac:dyDescent="0.3">
      <c r="P6685" s="22"/>
      <c r="Q6685">
        <v>6681</v>
      </c>
      <c r="R6685" t="str">
        <f>IF($C$3="Live Paste",IF($P6685="","",$P6685&amp;""),IF($AD$3="","",INDEX('Extraction History'!$A$3:$DT$9102,$Q6685,$AD$3)&amp;""))</f>
        <v/>
      </c>
    </row>
    <row r="6686" spans="16:18" x14ac:dyDescent="0.3">
      <c r="P6686" s="22"/>
      <c r="Q6686">
        <v>6682</v>
      </c>
      <c r="R6686" t="str">
        <f>IF($C$3="Live Paste",IF($P6686="","",$P6686&amp;""),IF($AD$3="","",INDEX('Extraction History'!$A$3:$DT$9102,$Q6686,$AD$3)&amp;""))</f>
        <v/>
      </c>
    </row>
    <row r="6687" spans="16:18" x14ac:dyDescent="0.3">
      <c r="P6687" s="22"/>
      <c r="Q6687">
        <v>6683</v>
      </c>
      <c r="R6687" t="str">
        <f>IF($C$3="Live Paste",IF($P6687="","",$P6687&amp;""),IF($AD$3="","",INDEX('Extraction History'!$A$3:$DT$9102,$Q6687,$AD$3)&amp;""))</f>
        <v/>
      </c>
    </row>
    <row r="6688" spans="16:18" x14ac:dyDescent="0.3">
      <c r="P6688" s="22"/>
      <c r="Q6688">
        <v>6684</v>
      </c>
      <c r="R6688" t="str">
        <f>IF($C$3="Live Paste",IF($P6688="","",$P6688&amp;""),IF($AD$3="","",INDEX('Extraction History'!$A$3:$DT$9102,$Q6688,$AD$3)&amp;""))</f>
        <v/>
      </c>
    </row>
    <row r="6689" spans="16:18" x14ac:dyDescent="0.3">
      <c r="P6689" s="22"/>
      <c r="Q6689">
        <v>6685</v>
      </c>
      <c r="R6689" t="str">
        <f>IF($C$3="Live Paste",IF($P6689="","",$P6689&amp;""),IF($AD$3="","",INDEX('Extraction History'!$A$3:$DT$9102,$Q6689,$AD$3)&amp;""))</f>
        <v/>
      </c>
    </row>
    <row r="6690" spans="16:18" x14ac:dyDescent="0.3">
      <c r="P6690" s="22"/>
      <c r="Q6690">
        <v>6686</v>
      </c>
      <c r="R6690" t="str">
        <f>IF($C$3="Live Paste",IF($P6690="","",$P6690&amp;""),IF($AD$3="","",INDEX('Extraction History'!$A$3:$DT$9102,$Q6690,$AD$3)&amp;""))</f>
        <v/>
      </c>
    </row>
    <row r="6691" spans="16:18" x14ac:dyDescent="0.3">
      <c r="P6691" s="22"/>
      <c r="Q6691">
        <v>6687</v>
      </c>
      <c r="R6691" t="str">
        <f>IF($C$3="Live Paste",IF($P6691="","",$P6691&amp;""),IF($AD$3="","",INDEX('Extraction History'!$A$3:$DT$9102,$Q6691,$AD$3)&amp;""))</f>
        <v/>
      </c>
    </row>
    <row r="6692" spans="16:18" x14ac:dyDescent="0.3">
      <c r="P6692" s="22"/>
      <c r="Q6692">
        <v>6688</v>
      </c>
      <c r="R6692" t="str">
        <f>IF($C$3="Live Paste",IF($P6692="","",$P6692&amp;""),IF($AD$3="","",INDEX('Extraction History'!$A$3:$DT$9102,$Q6692,$AD$3)&amp;""))</f>
        <v/>
      </c>
    </row>
    <row r="6693" spans="16:18" x14ac:dyDescent="0.3">
      <c r="P6693" s="22"/>
      <c r="Q6693">
        <v>6689</v>
      </c>
      <c r="R6693" t="str">
        <f>IF($C$3="Live Paste",IF($P6693="","",$P6693&amp;""),IF($AD$3="","",INDEX('Extraction History'!$A$3:$DT$9102,$Q6693,$AD$3)&amp;""))</f>
        <v/>
      </c>
    </row>
    <row r="6694" spans="16:18" x14ac:dyDescent="0.3">
      <c r="P6694" s="22"/>
      <c r="Q6694">
        <v>6690</v>
      </c>
      <c r="R6694" t="str">
        <f>IF($C$3="Live Paste",IF($P6694="","",$P6694&amp;""),IF($AD$3="","",INDEX('Extraction History'!$A$3:$DT$9102,$Q6694,$AD$3)&amp;""))</f>
        <v/>
      </c>
    </row>
    <row r="6695" spans="16:18" x14ac:dyDescent="0.3">
      <c r="P6695" s="22"/>
      <c r="Q6695">
        <v>6691</v>
      </c>
      <c r="R6695" t="str">
        <f>IF($C$3="Live Paste",IF($P6695="","",$P6695&amp;""),IF($AD$3="","",INDEX('Extraction History'!$A$3:$DT$9102,$Q6695,$AD$3)&amp;""))</f>
        <v/>
      </c>
    </row>
    <row r="6696" spans="16:18" x14ac:dyDescent="0.3">
      <c r="P6696" s="22"/>
      <c r="Q6696">
        <v>6692</v>
      </c>
      <c r="R6696" t="str">
        <f>IF($C$3="Live Paste",IF($P6696="","",$P6696&amp;""),IF($AD$3="","",INDEX('Extraction History'!$A$3:$DT$9102,$Q6696,$AD$3)&amp;""))</f>
        <v/>
      </c>
    </row>
    <row r="6697" spans="16:18" x14ac:dyDescent="0.3">
      <c r="P6697" s="22"/>
      <c r="Q6697">
        <v>6693</v>
      </c>
      <c r="R6697" t="str">
        <f>IF($C$3="Live Paste",IF($P6697="","",$P6697&amp;""),IF($AD$3="","",INDEX('Extraction History'!$A$3:$DT$9102,$Q6697,$AD$3)&amp;""))</f>
        <v/>
      </c>
    </row>
    <row r="6698" spans="16:18" x14ac:dyDescent="0.3">
      <c r="P6698" s="22"/>
      <c r="Q6698">
        <v>6694</v>
      </c>
      <c r="R6698" t="str">
        <f>IF($C$3="Live Paste",IF($P6698="","",$P6698&amp;""),IF($AD$3="","",INDEX('Extraction History'!$A$3:$DT$9102,$Q6698,$AD$3)&amp;""))</f>
        <v/>
      </c>
    </row>
    <row r="6699" spans="16:18" x14ac:dyDescent="0.3">
      <c r="P6699" s="22"/>
      <c r="Q6699">
        <v>6695</v>
      </c>
      <c r="R6699" t="str">
        <f>IF($C$3="Live Paste",IF($P6699="","",$P6699&amp;""),IF($AD$3="","",INDEX('Extraction History'!$A$3:$DT$9102,$Q6699,$AD$3)&amp;""))</f>
        <v/>
      </c>
    </row>
    <row r="6700" spans="16:18" x14ac:dyDescent="0.3">
      <c r="P6700" s="22"/>
      <c r="Q6700">
        <v>6696</v>
      </c>
      <c r="R6700" t="str">
        <f>IF($C$3="Live Paste",IF($P6700="","",$P6700&amp;""),IF($AD$3="","",INDEX('Extraction History'!$A$3:$DT$9102,$Q6700,$AD$3)&amp;""))</f>
        <v/>
      </c>
    </row>
    <row r="6701" spans="16:18" x14ac:dyDescent="0.3">
      <c r="P6701" s="22"/>
      <c r="Q6701">
        <v>6697</v>
      </c>
      <c r="R6701" t="str">
        <f>IF($C$3="Live Paste",IF($P6701="","",$P6701&amp;""),IF($AD$3="","",INDEX('Extraction History'!$A$3:$DT$9102,$Q6701,$AD$3)&amp;""))</f>
        <v/>
      </c>
    </row>
    <row r="6702" spans="16:18" x14ac:dyDescent="0.3">
      <c r="P6702" s="22"/>
      <c r="Q6702">
        <v>6698</v>
      </c>
      <c r="R6702" t="str">
        <f>IF($C$3="Live Paste",IF($P6702="","",$P6702&amp;""),IF($AD$3="","",INDEX('Extraction History'!$A$3:$DT$9102,$Q6702,$AD$3)&amp;""))</f>
        <v/>
      </c>
    </row>
    <row r="6703" spans="16:18" x14ac:dyDescent="0.3">
      <c r="P6703" s="22"/>
      <c r="Q6703">
        <v>6699</v>
      </c>
      <c r="R6703" t="str">
        <f>IF($C$3="Live Paste",IF($P6703="","",$P6703&amp;""),IF($AD$3="","",INDEX('Extraction History'!$A$3:$DT$9102,$Q6703,$AD$3)&amp;""))</f>
        <v/>
      </c>
    </row>
    <row r="6704" spans="16:18" x14ac:dyDescent="0.3">
      <c r="P6704" s="22"/>
      <c r="Q6704">
        <v>6700</v>
      </c>
      <c r="R6704" t="str">
        <f>IF($C$3="Live Paste",IF($P6704="","",$P6704&amp;""),IF($AD$3="","",INDEX('Extraction History'!$A$3:$DT$9102,$Q6704,$AD$3)&amp;""))</f>
        <v/>
      </c>
    </row>
    <row r="6705" spans="16:18" x14ac:dyDescent="0.3">
      <c r="P6705" s="22"/>
      <c r="Q6705">
        <v>6701</v>
      </c>
      <c r="R6705" t="str">
        <f>IF($C$3="Live Paste",IF($P6705="","",$P6705&amp;""),IF($AD$3="","",INDEX('Extraction History'!$A$3:$DT$9102,$Q6705,$AD$3)&amp;""))</f>
        <v/>
      </c>
    </row>
    <row r="6706" spans="16:18" x14ac:dyDescent="0.3">
      <c r="P6706" s="22"/>
      <c r="Q6706">
        <v>6702</v>
      </c>
      <c r="R6706" t="str">
        <f>IF($C$3="Live Paste",IF($P6706="","",$P6706&amp;""),IF($AD$3="","",INDEX('Extraction History'!$A$3:$DT$9102,$Q6706,$AD$3)&amp;""))</f>
        <v/>
      </c>
    </row>
    <row r="6707" spans="16:18" x14ac:dyDescent="0.3">
      <c r="P6707" s="22"/>
      <c r="Q6707">
        <v>6703</v>
      </c>
      <c r="R6707" t="str">
        <f>IF($C$3="Live Paste",IF($P6707="","",$P6707&amp;""),IF($AD$3="","",INDEX('Extraction History'!$A$3:$DT$9102,$Q6707,$AD$3)&amp;""))</f>
        <v/>
      </c>
    </row>
    <row r="6708" spans="16:18" x14ac:dyDescent="0.3">
      <c r="P6708" s="22"/>
      <c r="Q6708">
        <v>6704</v>
      </c>
      <c r="R6708" t="str">
        <f>IF($C$3="Live Paste",IF($P6708="","",$P6708&amp;""),IF($AD$3="","",INDEX('Extraction History'!$A$3:$DT$9102,$Q6708,$AD$3)&amp;""))</f>
        <v/>
      </c>
    </row>
    <row r="6709" spans="16:18" x14ac:dyDescent="0.3">
      <c r="P6709" s="22"/>
      <c r="Q6709">
        <v>6705</v>
      </c>
      <c r="R6709" t="str">
        <f>IF($C$3="Live Paste",IF($P6709="","",$P6709&amp;""),IF($AD$3="","",INDEX('Extraction History'!$A$3:$DT$9102,$Q6709,$AD$3)&amp;""))</f>
        <v/>
      </c>
    </row>
    <row r="6710" spans="16:18" x14ac:dyDescent="0.3">
      <c r="P6710" s="22"/>
      <c r="Q6710">
        <v>6706</v>
      </c>
      <c r="R6710" t="str">
        <f>IF($C$3="Live Paste",IF($P6710="","",$P6710&amp;""),IF($AD$3="","",INDEX('Extraction History'!$A$3:$DT$9102,$Q6710,$AD$3)&amp;""))</f>
        <v/>
      </c>
    </row>
    <row r="6711" spans="16:18" x14ac:dyDescent="0.3">
      <c r="P6711" s="22"/>
      <c r="Q6711">
        <v>6707</v>
      </c>
      <c r="R6711" t="str">
        <f>IF($C$3="Live Paste",IF($P6711="","",$P6711&amp;""),IF($AD$3="","",INDEX('Extraction History'!$A$3:$DT$9102,$Q6711,$AD$3)&amp;""))</f>
        <v/>
      </c>
    </row>
    <row r="6712" spans="16:18" x14ac:dyDescent="0.3">
      <c r="P6712" s="22"/>
      <c r="Q6712">
        <v>6708</v>
      </c>
      <c r="R6712" t="str">
        <f>IF($C$3="Live Paste",IF($P6712="","",$P6712&amp;""),IF($AD$3="","",INDEX('Extraction History'!$A$3:$DT$9102,$Q6712,$AD$3)&amp;""))</f>
        <v/>
      </c>
    </row>
    <row r="6713" spans="16:18" x14ac:dyDescent="0.3">
      <c r="P6713" s="22"/>
      <c r="Q6713">
        <v>6709</v>
      </c>
      <c r="R6713" t="str">
        <f>IF($C$3="Live Paste",IF($P6713="","",$P6713&amp;""),IF($AD$3="","",INDEX('Extraction History'!$A$3:$DT$9102,$Q6713,$AD$3)&amp;""))</f>
        <v/>
      </c>
    </row>
    <row r="6714" spans="16:18" x14ac:dyDescent="0.3">
      <c r="P6714" s="22"/>
      <c r="Q6714">
        <v>6710</v>
      </c>
      <c r="R6714" t="str">
        <f>IF($C$3="Live Paste",IF($P6714="","",$P6714&amp;""),IF($AD$3="","",INDEX('Extraction History'!$A$3:$DT$9102,$Q6714,$AD$3)&amp;""))</f>
        <v/>
      </c>
    </row>
    <row r="6715" spans="16:18" x14ac:dyDescent="0.3">
      <c r="P6715" s="22"/>
      <c r="Q6715">
        <v>6711</v>
      </c>
      <c r="R6715" t="str">
        <f>IF($C$3="Live Paste",IF($P6715="","",$P6715&amp;""),IF($AD$3="","",INDEX('Extraction History'!$A$3:$DT$9102,$Q6715,$AD$3)&amp;""))</f>
        <v/>
      </c>
    </row>
    <row r="6716" spans="16:18" x14ac:dyDescent="0.3">
      <c r="P6716" s="22"/>
      <c r="Q6716">
        <v>6712</v>
      </c>
      <c r="R6716" t="str">
        <f>IF($C$3="Live Paste",IF($P6716="","",$P6716&amp;""),IF($AD$3="","",INDEX('Extraction History'!$A$3:$DT$9102,$Q6716,$AD$3)&amp;""))</f>
        <v/>
      </c>
    </row>
    <row r="6717" spans="16:18" x14ac:dyDescent="0.3">
      <c r="P6717" s="22"/>
      <c r="Q6717">
        <v>6713</v>
      </c>
      <c r="R6717" t="str">
        <f>IF($C$3="Live Paste",IF($P6717="","",$P6717&amp;""),IF($AD$3="","",INDEX('Extraction History'!$A$3:$DT$9102,$Q6717,$AD$3)&amp;""))</f>
        <v/>
      </c>
    </row>
    <row r="6718" spans="16:18" x14ac:dyDescent="0.3">
      <c r="P6718" s="22"/>
      <c r="Q6718">
        <v>6714</v>
      </c>
      <c r="R6718" t="str">
        <f>IF($C$3="Live Paste",IF($P6718="","",$P6718&amp;""),IF($AD$3="","",INDEX('Extraction History'!$A$3:$DT$9102,$Q6718,$AD$3)&amp;""))</f>
        <v/>
      </c>
    </row>
    <row r="6719" spans="16:18" x14ac:dyDescent="0.3">
      <c r="P6719" s="22"/>
      <c r="Q6719">
        <v>6715</v>
      </c>
      <c r="R6719" t="str">
        <f>IF($C$3="Live Paste",IF($P6719="","",$P6719&amp;""),IF($AD$3="","",INDEX('Extraction History'!$A$3:$DT$9102,$Q6719,$AD$3)&amp;""))</f>
        <v/>
      </c>
    </row>
    <row r="6720" spans="16:18" x14ac:dyDescent="0.3">
      <c r="P6720" s="22"/>
      <c r="Q6720">
        <v>6716</v>
      </c>
      <c r="R6720" t="str">
        <f>IF($C$3="Live Paste",IF($P6720="","",$P6720&amp;""),IF($AD$3="","",INDEX('Extraction History'!$A$3:$DT$9102,$Q6720,$AD$3)&amp;""))</f>
        <v/>
      </c>
    </row>
    <row r="6721" spans="16:18" x14ac:dyDescent="0.3">
      <c r="P6721" s="22"/>
      <c r="Q6721">
        <v>6717</v>
      </c>
      <c r="R6721" t="str">
        <f>IF($C$3="Live Paste",IF($P6721="","",$P6721&amp;""),IF($AD$3="","",INDEX('Extraction History'!$A$3:$DT$9102,$Q6721,$AD$3)&amp;""))</f>
        <v/>
      </c>
    </row>
    <row r="6722" spans="16:18" x14ac:dyDescent="0.3">
      <c r="P6722" s="22"/>
      <c r="Q6722">
        <v>6718</v>
      </c>
      <c r="R6722" t="str">
        <f>IF($C$3="Live Paste",IF($P6722="","",$P6722&amp;""),IF($AD$3="","",INDEX('Extraction History'!$A$3:$DT$9102,$Q6722,$AD$3)&amp;""))</f>
        <v/>
      </c>
    </row>
    <row r="6723" spans="16:18" x14ac:dyDescent="0.3">
      <c r="P6723" s="22"/>
      <c r="Q6723">
        <v>6719</v>
      </c>
      <c r="R6723" t="str">
        <f>IF($C$3="Live Paste",IF($P6723="","",$P6723&amp;""),IF($AD$3="","",INDEX('Extraction History'!$A$3:$DT$9102,$Q6723,$AD$3)&amp;""))</f>
        <v/>
      </c>
    </row>
    <row r="6724" spans="16:18" x14ac:dyDescent="0.3">
      <c r="P6724" s="22"/>
      <c r="Q6724">
        <v>6720</v>
      </c>
      <c r="R6724" t="str">
        <f>IF($C$3="Live Paste",IF($P6724="","",$P6724&amp;""),IF($AD$3="","",INDEX('Extraction History'!$A$3:$DT$9102,$Q6724,$AD$3)&amp;""))</f>
        <v/>
      </c>
    </row>
    <row r="6725" spans="16:18" x14ac:dyDescent="0.3">
      <c r="P6725" s="22"/>
      <c r="Q6725">
        <v>6721</v>
      </c>
      <c r="R6725" t="str">
        <f>IF($C$3="Live Paste",IF($P6725="","",$P6725&amp;""),IF($AD$3="","",INDEX('Extraction History'!$A$3:$DT$9102,$Q6725,$AD$3)&amp;""))</f>
        <v/>
      </c>
    </row>
    <row r="6726" spans="16:18" x14ac:dyDescent="0.3">
      <c r="P6726" s="22"/>
      <c r="Q6726">
        <v>6722</v>
      </c>
      <c r="R6726" t="str">
        <f>IF($C$3="Live Paste",IF($P6726="","",$P6726&amp;""),IF($AD$3="","",INDEX('Extraction History'!$A$3:$DT$9102,$Q6726,$AD$3)&amp;""))</f>
        <v/>
      </c>
    </row>
    <row r="6727" spans="16:18" x14ac:dyDescent="0.3">
      <c r="P6727" s="22"/>
      <c r="Q6727">
        <v>6723</v>
      </c>
      <c r="R6727" t="str">
        <f>IF($C$3="Live Paste",IF($P6727="","",$P6727&amp;""),IF($AD$3="","",INDEX('Extraction History'!$A$3:$DT$9102,$Q6727,$AD$3)&amp;""))</f>
        <v/>
      </c>
    </row>
    <row r="6728" spans="16:18" x14ac:dyDescent="0.3">
      <c r="P6728" s="22"/>
      <c r="Q6728">
        <v>6724</v>
      </c>
      <c r="R6728" t="str">
        <f>IF($C$3="Live Paste",IF($P6728="","",$P6728&amp;""),IF($AD$3="","",INDEX('Extraction History'!$A$3:$DT$9102,$Q6728,$AD$3)&amp;""))</f>
        <v/>
      </c>
    </row>
    <row r="6729" spans="16:18" x14ac:dyDescent="0.3">
      <c r="P6729" s="22"/>
      <c r="Q6729">
        <v>6725</v>
      </c>
      <c r="R6729" t="str">
        <f>IF($C$3="Live Paste",IF($P6729="","",$P6729&amp;""),IF($AD$3="","",INDEX('Extraction History'!$A$3:$DT$9102,$Q6729,$AD$3)&amp;""))</f>
        <v/>
      </c>
    </row>
    <row r="6730" spans="16:18" x14ac:dyDescent="0.3">
      <c r="P6730" s="22"/>
      <c r="Q6730">
        <v>6726</v>
      </c>
      <c r="R6730" t="str">
        <f>IF($C$3="Live Paste",IF($P6730="","",$P6730&amp;""),IF($AD$3="","",INDEX('Extraction History'!$A$3:$DT$9102,$Q6730,$AD$3)&amp;""))</f>
        <v/>
      </c>
    </row>
    <row r="6731" spans="16:18" x14ac:dyDescent="0.3">
      <c r="P6731" s="22"/>
      <c r="Q6731">
        <v>6727</v>
      </c>
      <c r="R6731" t="str">
        <f>IF($C$3="Live Paste",IF($P6731="","",$P6731&amp;""),IF($AD$3="","",INDEX('Extraction History'!$A$3:$DT$9102,$Q6731,$AD$3)&amp;""))</f>
        <v/>
      </c>
    </row>
    <row r="6732" spans="16:18" x14ac:dyDescent="0.3">
      <c r="P6732" s="22"/>
      <c r="Q6732">
        <v>6728</v>
      </c>
      <c r="R6732" t="str">
        <f>IF($C$3="Live Paste",IF($P6732="","",$P6732&amp;""),IF($AD$3="","",INDEX('Extraction History'!$A$3:$DT$9102,$Q6732,$AD$3)&amp;""))</f>
        <v/>
      </c>
    </row>
    <row r="6733" spans="16:18" x14ac:dyDescent="0.3">
      <c r="P6733" s="22"/>
      <c r="Q6733">
        <v>6729</v>
      </c>
      <c r="R6733" t="str">
        <f>IF($C$3="Live Paste",IF($P6733="","",$P6733&amp;""),IF($AD$3="","",INDEX('Extraction History'!$A$3:$DT$9102,$Q6733,$AD$3)&amp;""))</f>
        <v/>
      </c>
    </row>
    <row r="6734" spans="16:18" x14ac:dyDescent="0.3">
      <c r="P6734" s="22"/>
      <c r="Q6734">
        <v>6730</v>
      </c>
      <c r="R6734" t="str">
        <f>IF($C$3="Live Paste",IF($P6734="","",$P6734&amp;""),IF($AD$3="","",INDEX('Extraction History'!$A$3:$DT$9102,$Q6734,$AD$3)&amp;""))</f>
        <v/>
      </c>
    </row>
    <row r="6735" spans="16:18" x14ac:dyDescent="0.3">
      <c r="P6735" s="22"/>
      <c r="Q6735">
        <v>6731</v>
      </c>
      <c r="R6735" t="str">
        <f>IF($C$3="Live Paste",IF($P6735="","",$P6735&amp;""),IF($AD$3="","",INDEX('Extraction History'!$A$3:$DT$9102,$Q6735,$AD$3)&amp;""))</f>
        <v/>
      </c>
    </row>
    <row r="6736" spans="16:18" x14ac:dyDescent="0.3">
      <c r="P6736" s="22"/>
      <c r="Q6736">
        <v>6732</v>
      </c>
      <c r="R6736" t="str">
        <f>IF($C$3="Live Paste",IF($P6736="","",$P6736&amp;""),IF($AD$3="","",INDEX('Extraction History'!$A$3:$DT$9102,$Q6736,$AD$3)&amp;""))</f>
        <v/>
      </c>
    </row>
    <row r="6737" spans="16:18" x14ac:dyDescent="0.3">
      <c r="P6737" s="22"/>
      <c r="Q6737">
        <v>6733</v>
      </c>
      <c r="R6737" t="str">
        <f>IF($C$3="Live Paste",IF($P6737="","",$P6737&amp;""),IF($AD$3="","",INDEX('Extraction History'!$A$3:$DT$9102,$Q6737,$AD$3)&amp;""))</f>
        <v/>
      </c>
    </row>
    <row r="6738" spans="16:18" x14ac:dyDescent="0.3">
      <c r="P6738" s="22"/>
      <c r="Q6738">
        <v>6734</v>
      </c>
      <c r="R6738" t="str">
        <f>IF($C$3="Live Paste",IF($P6738="","",$P6738&amp;""),IF($AD$3="","",INDEX('Extraction History'!$A$3:$DT$9102,$Q6738,$AD$3)&amp;""))</f>
        <v/>
      </c>
    </row>
    <row r="6739" spans="16:18" x14ac:dyDescent="0.3">
      <c r="P6739" s="22"/>
      <c r="Q6739">
        <v>6735</v>
      </c>
      <c r="R6739" t="str">
        <f>IF($C$3="Live Paste",IF($P6739="","",$P6739&amp;""),IF($AD$3="","",INDEX('Extraction History'!$A$3:$DT$9102,$Q6739,$AD$3)&amp;""))</f>
        <v/>
      </c>
    </row>
    <row r="6740" spans="16:18" x14ac:dyDescent="0.3">
      <c r="P6740" s="22"/>
      <c r="Q6740">
        <v>6736</v>
      </c>
      <c r="R6740" t="str">
        <f>IF($C$3="Live Paste",IF($P6740="","",$P6740&amp;""),IF($AD$3="","",INDEX('Extraction History'!$A$3:$DT$9102,$Q6740,$AD$3)&amp;""))</f>
        <v/>
      </c>
    </row>
    <row r="6741" spans="16:18" x14ac:dyDescent="0.3">
      <c r="P6741" s="22"/>
      <c r="Q6741">
        <v>6737</v>
      </c>
      <c r="R6741" t="str">
        <f>IF($C$3="Live Paste",IF($P6741="","",$P6741&amp;""),IF($AD$3="","",INDEX('Extraction History'!$A$3:$DT$9102,$Q6741,$AD$3)&amp;""))</f>
        <v/>
      </c>
    </row>
    <row r="6742" spans="16:18" x14ac:dyDescent="0.3">
      <c r="P6742" s="22"/>
      <c r="Q6742">
        <v>6738</v>
      </c>
      <c r="R6742" t="str">
        <f>IF($C$3="Live Paste",IF($P6742="","",$P6742&amp;""),IF($AD$3="","",INDEX('Extraction History'!$A$3:$DT$9102,$Q6742,$AD$3)&amp;""))</f>
        <v/>
      </c>
    </row>
    <row r="6743" spans="16:18" x14ac:dyDescent="0.3">
      <c r="P6743" s="22"/>
      <c r="Q6743">
        <v>6739</v>
      </c>
      <c r="R6743" t="str">
        <f>IF($C$3="Live Paste",IF($P6743="","",$P6743&amp;""),IF($AD$3="","",INDEX('Extraction History'!$A$3:$DT$9102,$Q6743,$AD$3)&amp;""))</f>
        <v/>
      </c>
    </row>
    <row r="6744" spans="16:18" x14ac:dyDescent="0.3">
      <c r="P6744" s="22"/>
      <c r="Q6744">
        <v>6740</v>
      </c>
      <c r="R6744" t="str">
        <f>IF($C$3="Live Paste",IF($P6744="","",$P6744&amp;""),IF($AD$3="","",INDEX('Extraction History'!$A$3:$DT$9102,$Q6744,$AD$3)&amp;""))</f>
        <v/>
      </c>
    </row>
    <row r="6745" spans="16:18" x14ac:dyDescent="0.3">
      <c r="P6745" s="22"/>
      <c r="Q6745">
        <v>6741</v>
      </c>
      <c r="R6745" t="str">
        <f>IF($C$3="Live Paste",IF($P6745="","",$P6745&amp;""),IF($AD$3="","",INDEX('Extraction History'!$A$3:$DT$9102,$Q6745,$AD$3)&amp;""))</f>
        <v/>
      </c>
    </row>
    <row r="6746" spans="16:18" x14ac:dyDescent="0.3">
      <c r="P6746" s="22"/>
      <c r="Q6746">
        <v>6742</v>
      </c>
      <c r="R6746" t="str">
        <f>IF($C$3="Live Paste",IF($P6746="","",$P6746&amp;""),IF($AD$3="","",INDEX('Extraction History'!$A$3:$DT$9102,$Q6746,$AD$3)&amp;""))</f>
        <v/>
      </c>
    </row>
    <row r="6747" spans="16:18" x14ac:dyDescent="0.3">
      <c r="P6747" s="22"/>
      <c r="Q6747">
        <v>6743</v>
      </c>
      <c r="R6747" t="str">
        <f>IF($C$3="Live Paste",IF($P6747="","",$P6747&amp;""),IF($AD$3="","",INDEX('Extraction History'!$A$3:$DT$9102,$Q6747,$AD$3)&amp;""))</f>
        <v/>
      </c>
    </row>
    <row r="6748" spans="16:18" x14ac:dyDescent="0.3">
      <c r="P6748" s="22"/>
      <c r="Q6748">
        <v>6744</v>
      </c>
      <c r="R6748" t="str">
        <f>IF($C$3="Live Paste",IF($P6748="","",$P6748&amp;""),IF($AD$3="","",INDEX('Extraction History'!$A$3:$DT$9102,$Q6748,$AD$3)&amp;""))</f>
        <v/>
      </c>
    </row>
    <row r="6749" spans="16:18" x14ac:dyDescent="0.3">
      <c r="P6749" s="22"/>
      <c r="Q6749">
        <v>6745</v>
      </c>
      <c r="R6749" t="str">
        <f>IF($C$3="Live Paste",IF($P6749="","",$P6749&amp;""),IF($AD$3="","",INDEX('Extraction History'!$A$3:$DT$9102,$Q6749,$AD$3)&amp;""))</f>
        <v/>
      </c>
    </row>
    <row r="6750" spans="16:18" x14ac:dyDescent="0.3">
      <c r="P6750" s="22"/>
      <c r="Q6750">
        <v>6746</v>
      </c>
      <c r="R6750" t="str">
        <f>IF($C$3="Live Paste",IF($P6750="","",$P6750&amp;""),IF($AD$3="","",INDEX('Extraction History'!$A$3:$DT$9102,$Q6750,$AD$3)&amp;""))</f>
        <v/>
      </c>
    </row>
    <row r="6751" spans="16:18" x14ac:dyDescent="0.3">
      <c r="P6751" s="22"/>
      <c r="Q6751">
        <v>6747</v>
      </c>
      <c r="R6751" t="str">
        <f>IF($C$3="Live Paste",IF($P6751="","",$P6751&amp;""),IF($AD$3="","",INDEX('Extraction History'!$A$3:$DT$9102,$Q6751,$AD$3)&amp;""))</f>
        <v/>
      </c>
    </row>
    <row r="6752" spans="16:18" x14ac:dyDescent="0.3">
      <c r="P6752" s="22"/>
      <c r="Q6752">
        <v>6748</v>
      </c>
      <c r="R6752" t="str">
        <f>IF($C$3="Live Paste",IF($P6752="","",$P6752&amp;""),IF($AD$3="","",INDEX('Extraction History'!$A$3:$DT$9102,$Q6752,$AD$3)&amp;""))</f>
        <v/>
      </c>
    </row>
    <row r="6753" spans="16:18" x14ac:dyDescent="0.3">
      <c r="P6753" s="22"/>
      <c r="Q6753">
        <v>6749</v>
      </c>
      <c r="R6753" t="str">
        <f>IF($C$3="Live Paste",IF($P6753="","",$P6753&amp;""),IF($AD$3="","",INDEX('Extraction History'!$A$3:$DT$9102,$Q6753,$AD$3)&amp;""))</f>
        <v/>
      </c>
    </row>
    <row r="6754" spans="16:18" x14ac:dyDescent="0.3">
      <c r="P6754" s="22"/>
      <c r="Q6754">
        <v>6750</v>
      </c>
      <c r="R6754" t="str">
        <f>IF($C$3="Live Paste",IF($P6754="","",$P6754&amp;""),IF($AD$3="","",INDEX('Extraction History'!$A$3:$DT$9102,$Q6754,$AD$3)&amp;""))</f>
        <v/>
      </c>
    </row>
    <row r="6755" spans="16:18" x14ac:dyDescent="0.3">
      <c r="P6755" s="22"/>
      <c r="Q6755">
        <v>6751</v>
      </c>
      <c r="R6755" t="str">
        <f>IF($C$3="Live Paste",IF($P6755="","",$P6755&amp;""),IF($AD$3="","",INDEX('Extraction History'!$A$3:$DT$9102,$Q6755,$AD$3)&amp;""))</f>
        <v/>
      </c>
    </row>
    <row r="6756" spans="16:18" x14ac:dyDescent="0.3">
      <c r="P6756" s="22"/>
      <c r="Q6756">
        <v>6752</v>
      </c>
      <c r="R6756" t="str">
        <f>IF($C$3="Live Paste",IF($P6756="","",$P6756&amp;""),IF($AD$3="","",INDEX('Extraction History'!$A$3:$DT$9102,$Q6756,$AD$3)&amp;""))</f>
        <v/>
      </c>
    </row>
    <row r="6757" spans="16:18" x14ac:dyDescent="0.3">
      <c r="P6757" s="22"/>
      <c r="Q6757">
        <v>6753</v>
      </c>
      <c r="R6757" t="str">
        <f>IF($C$3="Live Paste",IF($P6757="","",$P6757&amp;""),IF($AD$3="","",INDEX('Extraction History'!$A$3:$DT$9102,$Q6757,$AD$3)&amp;""))</f>
        <v/>
      </c>
    </row>
    <row r="6758" spans="16:18" x14ac:dyDescent="0.3">
      <c r="P6758" s="22"/>
      <c r="Q6758">
        <v>6754</v>
      </c>
      <c r="R6758" t="str">
        <f>IF($C$3="Live Paste",IF($P6758="","",$P6758&amp;""),IF($AD$3="","",INDEX('Extraction History'!$A$3:$DT$9102,$Q6758,$AD$3)&amp;""))</f>
        <v/>
      </c>
    </row>
    <row r="6759" spans="16:18" x14ac:dyDescent="0.3">
      <c r="P6759" s="22"/>
      <c r="Q6759">
        <v>6755</v>
      </c>
      <c r="R6759" t="str">
        <f>IF($C$3="Live Paste",IF($P6759="","",$P6759&amp;""),IF($AD$3="","",INDEX('Extraction History'!$A$3:$DT$9102,$Q6759,$AD$3)&amp;""))</f>
        <v/>
      </c>
    </row>
    <row r="6760" spans="16:18" x14ac:dyDescent="0.3">
      <c r="P6760" s="22"/>
      <c r="Q6760">
        <v>6756</v>
      </c>
      <c r="R6760" t="str">
        <f>IF($C$3="Live Paste",IF($P6760="","",$P6760&amp;""),IF($AD$3="","",INDEX('Extraction History'!$A$3:$DT$9102,$Q6760,$AD$3)&amp;""))</f>
        <v/>
      </c>
    </row>
    <row r="6761" spans="16:18" x14ac:dyDescent="0.3">
      <c r="P6761" s="22"/>
      <c r="Q6761">
        <v>6757</v>
      </c>
      <c r="R6761" t="str">
        <f>IF($C$3="Live Paste",IF($P6761="","",$P6761&amp;""),IF($AD$3="","",INDEX('Extraction History'!$A$3:$DT$9102,$Q6761,$AD$3)&amp;""))</f>
        <v/>
      </c>
    </row>
    <row r="6762" spans="16:18" x14ac:dyDescent="0.3">
      <c r="P6762" s="22"/>
      <c r="Q6762">
        <v>6758</v>
      </c>
      <c r="R6762" t="str">
        <f>IF($C$3="Live Paste",IF($P6762="","",$P6762&amp;""),IF($AD$3="","",INDEX('Extraction History'!$A$3:$DT$9102,$Q6762,$AD$3)&amp;""))</f>
        <v/>
      </c>
    </row>
    <row r="6763" spans="16:18" x14ac:dyDescent="0.3">
      <c r="P6763" s="22"/>
      <c r="Q6763">
        <v>6759</v>
      </c>
      <c r="R6763" t="str">
        <f>IF($C$3="Live Paste",IF($P6763="","",$P6763&amp;""),IF($AD$3="","",INDEX('Extraction History'!$A$3:$DT$9102,$Q6763,$AD$3)&amp;""))</f>
        <v/>
      </c>
    </row>
    <row r="6764" spans="16:18" x14ac:dyDescent="0.3">
      <c r="P6764" s="22"/>
      <c r="Q6764">
        <v>6760</v>
      </c>
      <c r="R6764" t="str">
        <f>IF($C$3="Live Paste",IF($P6764="","",$P6764&amp;""),IF($AD$3="","",INDEX('Extraction History'!$A$3:$DT$9102,$Q6764,$AD$3)&amp;""))</f>
        <v/>
      </c>
    </row>
    <row r="6765" spans="16:18" x14ac:dyDescent="0.3">
      <c r="P6765" s="22"/>
      <c r="Q6765">
        <v>6761</v>
      </c>
      <c r="R6765" t="str">
        <f>IF($C$3="Live Paste",IF($P6765="","",$P6765&amp;""),IF($AD$3="","",INDEX('Extraction History'!$A$3:$DT$9102,$Q6765,$AD$3)&amp;""))</f>
        <v/>
      </c>
    </row>
    <row r="6766" spans="16:18" x14ac:dyDescent="0.3">
      <c r="P6766" s="22"/>
      <c r="Q6766">
        <v>6762</v>
      </c>
      <c r="R6766" t="str">
        <f>IF($C$3="Live Paste",IF($P6766="","",$P6766&amp;""),IF($AD$3="","",INDEX('Extraction History'!$A$3:$DT$9102,$Q6766,$AD$3)&amp;""))</f>
        <v/>
      </c>
    </row>
    <row r="6767" spans="16:18" x14ac:dyDescent="0.3">
      <c r="P6767" s="22"/>
      <c r="Q6767">
        <v>6763</v>
      </c>
      <c r="R6767" t="str">
        <f>IF($C$3="Live Paste",IF($P6767="","",$P6767&amp;""),IF($AD$3="","",INDEX('Extraction History'!$A$3:$DT$9102,$Q6767,$AD$3)&amp;""))</f>
        <v/>
      </c>
    </row>
    <row r="6768" spans="16:18" x14ac:dyDescent="0.3">
      <c r="P6768" s="22"/>
      <c r="Q6768">
        <v>6764</v>
      </c>
      <c r="R6768" t="str">
        <f>IF($C$3="Live Paste",IF($P6768="","",$P6768&amp;""),IF($AD$3="","",INDEX('Extraction History'!$A$3:$DT$9102,$Q6768,$AD$3)&amp;""))</f>
        <v/>
      </c>
    </row>
    <row r="6769" spans="16:18" x14ac:dyDescent="0.3">
      <c r="P6769" s="22"/>
      <c r="Q6769">
        <v>6765</v>
      </c>
      <c r="R6769" t="str">
        <f>IF($C$3="Live Paste",IF($P6769="","",$P6769&amp;""),IF($AD$3="","",INDEX('Extraction History'!$A$3:$DT$9102,$Q6769,$AD$3)&amp;""))</f>
        <v/>
      </c>
    </row>
    <row r="6770" spans="16:18" x14ac:dyDescent="0.3">
      <c r="P6770" s="22"/>
      <c r="Q6770">
        <v>6766</v>
      </c>
      <c r="R6770" t="str">
        <f>IF($C$3="Live Paste",IF($P6770="","",$P6770&amp;""),IF($AD$3="","",INDEX('Extraction History'!$A$3:$DT$9102,$Q6770,$AD$3)&amp;""))</f>
        <v/>
      </c>
    </row>
    <row r="6771" spans="16:18" x14ac:dyDescent="0.3">
      <c r="P6771" s="22"/>
      <c r="Q6771">
        <v>6767</v>
      </c>
      <c r="R6771" t="str">
        <f>IF($C$3="Live Paste",IF($P6771="","",$P6771&amp;""),IF($AD$3="","",INDEX('Extraction History'!$A$3:$DT$9102,$Q6771,$AD$3)&amp;""))</f>
        <v/>
      </c>
    </row>
    <row r="6772" spans="16:18" x14ac:dyDescent="0.3">
      <c r="P6772" s="22"/>
      <c r="Q6772">
        <v>6768</v>
      </c>
      <c r="R6772" t="str">
        <f>IF($C$3="Live Paste",IF($P6772="","",$P6772&amp;""),IF($AD$3="","",INDEX('Extraction History'!$A$3:$DT$9102,$Q6772,$AD$3)&amp;""))</f>
        <v/>
      </c>
    </row>
    <row r="6773" spans="16:18" x14ac:dyDescent="0.3">
      <c r="P6773" s="22"/>
      <c r="Q6773">
        <v>6769</v>
      </c>
      <c r="R6773" t="str">
        <f>IF($C$3="Live Paste",IF($P6773="","",$P6773&amp;""),IF($AD$3="","",INDEX('Extraction History'!$A$3:$DT$9102,$Q6773,$AD$3)&amp;""))</f>
        <v/>
      </c>
    </row>
    <row r="6774" spans="16:18" x14ac:dyDescent="0.3">
      <c r="P6774" s="22"/>
      <c r="Q6774">
        <v>6770</v>
      </c>
      <c r="R6774" t="str">
        <f>IF($C$3="Live Paste",IF($P6774="","",$P6774&amp;""),IF($AD$3="","",INDEX('Extraction History'!$A$3:$DT$9102,$Q6774,$AD$3)&amp;""))</f>
        <v/>
      </c>
    </row>
    <row r="6775" spans="16:18" x14ac:dyDescent="0.3">
      <c r="P6775" s="22"/>
      <c r="Q6775">
        <v>6771</v>
      </c>
      <c r="R6775" t="str">
        <f>IF($C$3="Live Paste",IF($P6775="","",$P6775&amp;""),IF($AD$3="","",INDEX('Extraction History'!$A$3:$DT$9102,$Q6775,$AD$3)&amp;""))</f>
        <v/>
      </c>
    </row>
    <row r="6776" spans="16:18" x14ac:dyDescent="0.3">
      <c r="P6776" s="22"/>
      <c r="Q6776">
        <v>6772</v>
      </c>
      <c r="R6776" t="str">
        <f>IF($C$3="Live Paste",IF($P6776="","",$P6776&amp;""),IF($AD$3="","",INDEX('Extraction History'!$A$3:$DT$9102,$Q6776,$AD$3)&amp;""))</f>
        <v/>
      </c>
    </row>
    <row r="6777" spans="16:18" x14ac:dyDescent="0.3">
      <c r="P6777" s="22"/>
      <c r="Q6777">
        <v>6773</v>
      </c>
      <c r="R6777" t="str">
        <f>IF($C$3="Live Paste",IF($P6777="","",$P6777&amp;""),IF($AD$3="","",INDEX('Extraction History'!$A$3:$DT$9102,$Q6777,$AD$3)&amp;""))</f>
        <v/>
      </c>
    </row>
    <row r="6778" spans="16:18" x14ac:dyDescent="0.3">
      <c r="P6778" s="22"/>
      <c r="Q6778">
        <v>6774</v>
      </c>
      <c r="R6778" t="str">
        <f>IF($C$3="Live Paste",IF($P6778="","",$P6778&amp;""),IF($AD$3="","",INDEX('Extraction History'!$A$3:$DT$9102,$Q6778,$AD$3)&amp;""))</f>
        <v/>
      </c>
    </row>
    <row r="6779" spans="16:18" x14ac:dyDescent="0.3">
      <c r="P6779" s="22"/>
      <c r="Q6779">
        <v>6775</v>
      </c>
      <c r="R6779" t="str">
        <f>IF($C$3="Live Paste",IF($P6779="","",$P6779&amp;""),IF($AD$3="","",INDEX('Extraction History'!$A$3:$DT$9102,$Q6779,$AD$3)&amp;""))</f>
        <v/>
      </c>
    </row>
    <row r="6780" spans="16:18" x14ac:dyDescent="0.3">
      <c r="P6780" s="22"/>
      <c r="Q6780">
        <v>6776</v>
      </c>
      <c r="R6780" t="str">
        <f>IF($C$3="Live Paste",IF($P6780="","",$P6780&amp;""),IF($AD$3="","",INDEX('Extraction History'!$A$3:$DT$9102,$Q6780,$AD$3)&amp;""))</f>
        <v/>
      </c>
    </row>
    <row r="6781" spans="16:18" x14ac:dyDescent="0.3">
      <c r="P6781" s="22"/>
      <c r="Q6781">
        <v>6777</v>
      </c>
      <c r="R6781" t="str">
        <f>IF($C$3="Live Paste",IF($P6781="","",$P6781&amp;""),IF($AD$3="","",INDEX('Extraction History'!$A$3:$DT$9102,$Q6781,$AD$3)&amp;""))</f>
        <v/>
      </c>
    </row>
    <row r="6782" spans="16:18" x14ac:dyDescent="0.3">
      <c r="P6782" s="22"/>
      <c r="Q6782">
        <v>6778</v>
      </c>
      <c r="R6782" t="str">
        <f>IF($C$3="Live Paste",IF($P6782="","",$P6782&amp;""),IF($AD$3="","",INDEX('Extraction History'!$A$3:$DT$9102,$Q6782,$AD$3)&amp;""))</f>
        <v/>
      </c>
    </row>
    <row r="6783" spans="16:18" x14ac:dyDescent="0.3">
      <c r="P6783" s="22"/>
      <c r="Q6783">
        <v>6779</v>
      </c>
      <c r="R6783" t="str">
        <f>IF($C$3="Live Paste",IF($P6783="","",$P6783&amp;""),IF($AD$3="","",INDEX('Extraction History'!$A$3:$DT$9102,$Q6783,$AD$3)&amp;""))</f>
        <v/>
      </c>
    </row>
    <row r="6784" spans="16:18" x14ac:dyDescent="0.3">
      <c r="P6784" s="22"/>
      <c r="Q6784">
        <v>6780</v>
      </c>
      <c r="R6784" t="str">
        <f>IF($C$3="Live Paste",IF($P6784="","",$P6784&amp;""),IF($AD$3="","",INDEX('Extraction History'!$A$3:$DT$9102,$Q6784,$AD$3)&amp;""))</f>
        <v/>
      </c>
    </row>
    <row r="6785" spans="16:18" x14ac:dyDescent="0.3">
      <c r="P6785" s="22"/>
      <c r="Q6785">
        <v>6781</v>
      </c>
      <c r="R6785" t="str">
        <f>IF($C$3="Live Paste",IF($P6785="","",$P6785&amp;""),IF($AD$3="","",INDEX('Extraction History'!$A$3:$DT$9102,$Q6785,$AD$3)&amp;""))</f>
        <v/>
      </c>
    </row>
    <row r="6786" spans="16:18" x14ac:dyDescent="0.3">
      <c r="P6786" s="22"/>
      <c r="Q6786">
        <v>6782</v>
      </c>
      <c r="R6786" t="str">
        <f>IF($C$3="Live Paste",IF($P6786="","",$P6786&amp;""),IF($AD$3="","",INDEX('Extraction History'!$A$3:$DT$9102,$Q6786,$AD$3)&amp;""))</f>
        <v/>
      </c>
    </row>
    <row r="6787" spans="16:18" x14ac:dyDescent="0.3">
      <c r="P6787" s="22"/>
      <c r="Q6787">
        <v>6783</v>
      </c>
      <c r="R6787" t="str">
        <f>IF($C$3="Live Paste",IF($P6787="","",$P6787&amp;""),IF($AD$3="","",INDEX('Extraction History'!$A$3:$DT$9102,$Q6787,$AD$3)&amp;""))</f>
        <v/>
      </c>
    </row>
    <row r="6788" spans="16:18" x14ac:dyDescent="0.3">
      <c r="P6788" s="22"/>
      <c r="Q6788">
        <v>6784</v>
      </c>
      <c r="R6788" t="str">
        <f>IF($C$3="Live Paste",IF($P6788="","",$P6788&amp;""),IF($AD$3="","",INDEX('Extraction History'!$A$3:$DT$9102,$Q6788,$AD$3)&amp;""))</f>
        <v/>
      </c>
    </row>
    <row r="6789" spans="16:18" x14ac:dyDescent="0.3">
      <c r="P6789" s="22"/>
      <c r="Q6789">
        <v>6785</v>
      </c>
      <c r="R6789" t="str">
        <f>IF($C$3="Live Paste",IF($P6789="","",$P6789&amp;""),IF($AD$3="","",INDEX('Extraction History'!$A$3:$DT$9102,$Q6789,$AD$3)&amp;""))</f>
        <v/>
      </c>
    </row>
    <row r="6790" spans="16:18" x14ac:dyDescent="0.3">
      <c r="P6790" s="22"/>
      <c r="Q6790">
        <v>6786</v>
      </c>
      <c r="R6790" t="str">
        <f>IF($C$3="Live Paste",IF($P6790="","",$P6790&amp;""),IF($AD$3="","",INDEX('Extraction History'!$A$3:$DT$9102,$Q6790,$AD$3)&amp;""))</f>
        <v/>
      </c>
    </row>
    <row r="6791" spans="16:18" x14ac:dyDescent="0.3">
      <c r="P6791" s="22"/>
      <c r="Q6791">
        <v>6787</v>
      </c>
      <c r="R6791" t="str">
        <f>IF($C$3="Live Paste",IF($P6791="","",$P6791&amp;""),IF($AD$3="","",INDEX('Extraction History'!$A$3:$DT$9102,$Q6791,$AD$3)&amp;""))</f>
        <v/>
      </c>
    </row>
    <row r="6792" spans="16:18" x14ac:dyDescent="0.3">
      <c r="P6792" s="22"/>
      <c r="Q6792">
        <v>6788</v>
      </c>
      <c r="R6792" t="str">
        <f>IF($C$3="Live Paste",IF($P6792="","",$P6792&amp;""),IF($AD$3="","",INDEX('Extraction History'!$A$3:$DT$9102,$Q6792,$AD$3)&amp;""))</f>
        <v/>
      </c>
    </row>
    <row r="6793" spans="16:18" x14ac:dyDescent="0.3">
      <c r="P6793" s="22"/>
      <c r="Q6793">
        <v>6789</v>
      </c>
      <c r="R6793" t="str">
        <f>IF($C$3="Live Paste",IF($P6793="","",$P6793&amp;""),IF($AD$3="","",INDEX('Extraction History'!$A$3:$DT$9102,$Q6793,$AD$3)&amp;""))</f>
        <v/>
      </c>
    </row>
    <row r="6794" spans="16:18" x14ac:dyDescent="0.3">
      <c r="P6794" s="22"/>
      <c r="Q6794">
        <v>6790</v>
      </c>
      <c r="R6794" t="str">
        <f>IF($C$3="Live Paste",IF($P6794="","",$P6794&amp;""),IF($AD$3="","",INDEX('Extraction History'!$A$3:$DT$9102,$Q6794,$AD$3)&amp;""))</f>
        <v/>
      </c>
    </row>
    <row r="6795" spans="16:18" x14ac:dyDescent="0.3">
      <c r="P6795" s="22"/>
      <c r="Q6795">
        <v>6791</v>
      </c>
      <c r="R6795" t="str">
        <f>IF($C$3="Live Paste",IF($P6795="","",$P6795&amp;""),IF($AD$3="","",INDEX('Extraction History'!$A$3:$DT$9102,$Q6795,$AD$3)&amp;""))</f>
        <v/>
      </c>
    </row>
    <row r="6796" spans="16:18" x14ac:dyDescent="0.3">
      <c r="P6796" s="22"/>
      <c r="Q6796">
        <v>6792</v>
      </c>
      <c r="R6796" t="str">
        <f>IF($C$3="Live Paste",IF($P6796="","",$P6796&amp;""),IF($AD$3="","",INDEX('Extraction History'!$A$3:$DT$9102,$Q6796,$AD$3)&amp;""))</f>
        <v/>
      </c>
    </row>
    <row r="6797" spans="16:18" x14ac:dyDescent="0.3">
      <c r="P6797" s="22"/>
      <c r="Q6797">
        <v>6793</v>
      </c>
      <c r="R6797" t="str">
        <f>IF($C$3="Live Paste",IF($P6797="","",$P6797&amp;""),IF($AD$3="","",INDEX('Extraction History'!$A$3:$DT$9102,$Q6797,$AD$3)&amp;""))</f>
        <v/>
      </c>
    </row>
    <row r="6798" spans="16:18" x14ac:dyDescent="0.3">
      <c r="P6798" s="22"/>
      <c r="Q6798">
        <v>6794</v>
      </c>
      <c r="R6798" t="str">
        <f>IF($C$3="Live Paste",IF($P6798="","",$P6798&amp;""),IF($AD$3="","",INDEX('Extraction History'!$A$3:$DT$9102,$Q6798,$AD$3)&amp;""))</f>
        <v/>
      </c>
    </row>
    <row r="6799" spans="16:18" x14ac:dyDescent="0.3">
      <c r="P6799" s="22"/>
      <c r="Q6799">
        <v>6795</v>
      </c>
      <c r="R6799" t="str">
        <f>IF($C$3="Live Paste",IF($P6799="","",$P6799&amp;""),IF($AD$3="","",INDEX('Extraction History'!$A$3:$DT$9102,$Q6799,$AD$3)&amp;""))</f>
        <v/>
      </c>
    </row>
    <row r="6800" spans="16:18" x14ac:dyDescent="0.3">
      <c r="P6800" s="22"/>
      <c r="Q6800">
        <v>6796</v>
      </c>
      <c r="R6800" t="str">
        <f>IF($C$3="Live Paste",IF($P6800="","",$P6800&amp;""),IF($AD$3="","",INDEX('Extraction History'!$A$3:$DT$9102,$Q6800,$AD$3)&amp;""))</f>
        <v/>
      </c>
    </row>
    <row r="6801" spans="16:18" x14ac:dyDescent="0.3">
      <c r="P6801" s="22"/>
      <c r="Q6801">
        <v>6797</v>
      </c>
      <c r="R6801" t="str">
        <f>IF($C$3="Live Paste",IF($P6801="","",$P6801&amp;""),IF($AD$3="","",INDEX('Extraction History'!$A$3:$DT$9102,$Q6801,$AD$3)&amp;""))</f>
        <v/>
      </c>
    </row>
    <row r="6802" spans="16:18" x14ac:dyDescent="0.3">
      <c r="P6802" s="22"/>
      <c r="Q6802">
        <v>6798</v>
      </c>
      <c r="R6802" t="str">
        <f>IF($C$3="Live Paste",IF($P6802="","",$P6802&amp;""),IF($AD$3="","",INDEX('Extraction History'!$A$3:$DT$9102,$Q6802,$AD$3)&amp;""))</f>
        <v/>
      </c>
    </row>
    <row r="6803" spans="16:18" x14ac:dyDescent="0.3">
      <c r="P6803" s="22"/>
      <c r="Q6803">
        <v>6799</v>
      </c>
      <c r="R6803" t="str">
        <f>IF($C$3="Live Paste",IF($P6803="","",$P6803&amp;""),IF($AD$3="","",INDEX('Extraction History'!$A$3:$DT$9102,$Q6803,$AD$3)&amp;""))</f>
        <v/>
      </c>
    </row>
    <row r="6804" spans="16:18" x14ac:dyDescent="0.3">
      <c r="P6804" s="22"/>
      <c r="Q6804">
        <v>6800</v>
      </c>
      <c r="R6804" t="str">
        <f>IF($C$3="Live Paste",IF($P6804="","",$P6804&amp;""),IF($AD$3="","",INDEX('Extraction History'!$A$3:$DT$9102,$Q6804,$AD$3)&amp;""))</f>
        <v/>
      </c>
    </row>
    <row r="6805" spans="16:18" x14ac:dyDescent="0.3">
      <c r="P6805" s="22"/>
      <c r="Q6805">
        <v>6801</v>
      </c>
      <c r="R6805" t="str">
        <f>IF($C$3="Live Paste",IF($P6805="","",$P6805&amp;""),IF($AD$3="","",INDEX('Extraction History'!$A$3:$DT$9102,$Q6805,$AD$3)&amp;""))</f>
        <v/>
      </c>
    </row>
    <row r="6806" spans="16:18" x14ac:dyDescent="0.3">
      <c r="P6806" s="22"/>
      <c r="Q6806">
        <v>6802</v>
      </c>
      <c r="R6806" t="str">
        <f>IF($C$3="Live Paste",IF($P6806="","",$P6806&amp;""),IF($AD$3="","",INDEX('Extraction History'!$A$3:$DT$9102,$Q6806,$AD$3)&amp;""))</f>
        <v/>
      </c>
    </row>
    <row r="6807" spans="16:18" x14ac:dyDescent="0.3">
      <c r="P6807" s="22"/>
      <c r="Q6807">
        <v>6803</v>
      </c>
      <c r="R6807" t="str">
        <f>IF($C$3="Live Paste",IF($P6807="","",$P6807&amp;""),IF($AD$3="","",INDEX('Extraction History'!$A$3:$DT$9102,$Q6807,$AD$3)&amp;""))</f>
        <v/>
      </c>
    </row>
    <row r="6808" spans="16:18" x14ac:dyDescent="0.3">
      <c r="P6808" s="22"/>
      <c r="Q6808">
        <v>6804</v>
      </c>
      <c r="R6808" t="str">
        <f>IF($C$3="Live Paste",IF($P6808="","",$P6808&amp;""),IF($AD$3="","",INDEX('Extraction History'!$A$3:$DT$9102,$Q6808,$AD$3)&amp;""))</f>
        <v/>
      </c>
    </row>
    <row r="6809" spans="16:18" x14ac:dyDescent="0.3">
      <c r="P6809" s="22"/>
      <c r="Q6809">
        <v>6805</v>
      </c>
      <c r="R6809" t="str">
        <f>IF($C$3="Live Paste",IF($P6809="","",$P6809&amp;""),IF($AD$3="","",INDEX('Extraction History'!$A$3:$DT$9102,$Q6809,$AD$3)&amp;""))</f>
        <v/>
      </c>
    </row>
    <row r="6810" spans="16:18" x14ac:dyDescent="0.3">
      <c r="P6810" s="22"/>
      <c r="Q6810">
        <v>6806</v>
      </c>
      <c r="R6810" t="str">
        <f>IF($C$3="Live Paste",IF($P6810="","",$P6810&amp;""),IF($AD$3="","",INDEX('Extraction History'!$A$3:$DT$9102,$Q6810,$AD$3)&amp;""))</f>
        <v/>
      </c>
    </row>
    <row r="6811" spans="16:18" x14ac:dyDescent="0.3">
      <c r="P6811" s="22"/>
      <c r="Q6811">
        <v>6807</v>
      </c>
      <c r="R6811" t="str">
        <f>IF($C$3="Live Paste",IF($P6811="","",$P6811&amp;""),IF($AD$3="","",INDEX('Extraction History'!$A$3:$DT$9102,$Q6811,$AD$3)&amp;""))</f>
        <v/>
      </c>
    </row>
    <row r="6812" spans="16:18" x14ac:dyDescent="0.3">
      <c r="P6812" s="22"/>
      <c r="Q6812">
        <v>6808</v>
      </c>
      <c r="R6812" t="str">
        <f>IF($C$3="Live Paste",IF($P6812="","",$P6812&amp;""),IF($AD$3="","",INDEX('Extraction History'!$A$3:$DT$9102,$Q6812,$AD$3)&amp;""))</f>
        <v/>
      </c>
    </row>
    <row r="6813" spans="16:18" x14ac:dyDescent="0.3">
      <c r="P6813" s="22"/>
      <c r="Q6813">
        <v>6809</v>
      </c>
      <c r="R6813" t="str">
        <f>IF($C$3="Live Paste",IF($P6813="","",$P6813&amp;""),IF($AD$3="","",INDEX('Extraction History'!$A$3:$DT$9102,$Q6813,$AD$3)&amp;""))</f>
        <v/>
      </c>
    </row>
    <row r="6814" spans="16:18" x14ac:dyDescent="0.3">
      <c r="P6814" s="22"/>
      <c r="Q6814">
        <v>6810</v>
      </c>
      <c r="R6814" t="str">
        <f>IF($C$3="Live Paste",IF($P6814="","",$P6814&amp;""),IF($AD$3="","",INDEX('Extraction History'!$A$3:$DT$9102,$Q6814,$AD$3)&amp;""))</f>
        <v/>
      </c>
    </row>
    <row r="6815" spans="16:18" x14ac:dyDescent="0.3">
      <c r="P6815" s="22"/>
      <c r="Q6815">
        <v>6811</v>
      </c>
      <c r="R6815" t="str">
        <f>IF($C$3="Live Paste",IF($P6815="","",$P6815&amp;""),IF($AD$3="","",INDEX('Extraction History'!$A$3:$DT$9102,$Q6815,$AD$3)&amp;""))</f>
        <v/>
      </c>
    </row>
    <row r="6816" spans="16:18" x14ac:dyDescent="0.3">
      <c r="P6816" s="22"/>
      <c r="Q6816">
        <v>6812</v>
      </c>
      <c r="R6816" t="str">
        <f>IF($C$3="Live Paste",IF($P6816="","",$P6816&amp;""),IF($AD$3="","",INDEX('Extraction History'!$A$3:$DT$9102,$Q6816,$AD$3)&amp;""))</f>
        <v/>
      </c>
    </row>
    <row r="6817" spans="16:18" x14ac:dyDescent="0.3">
      <c r="P6817" s="22"/>
      <c r="Q6817">
        <v>6813</v>
      </c>
      <c r="R6817" t="str">
        <f>IF($C$3="Live Paste",IF($P6817="","",$P6817&amp;""),IF($AD$3="","",INDEX('Extraction History'!$A$3:$DT$9102,$Q6817,$AD$3)&amp;""))</f>
        <v/>
      </c>
    </row>
    <row r="6818" spans="16:18" x14ac:dyDescent="0.3">
      <c r="P6818" s="22"/>
      <c r="Q6818">
        <v>6814</v>
      </c>
      <c r="R6818" t="str">
        <f>IF($C$3="Live Paste",IF($P6818="","",$P6818&amp;""),IF($AD$3="","",INDEX('Extraction History'!$A$3:$DT$9102,$Q6818,$AD$3)&amp;""))</f>
        <v/>
      </c>
    </row>
    <row r="6819" spans="16:18" x14ac:dyDescent="0.3">
      <c r="P6819" s="22"/>
      <c r="Q6819">
        <v>6815</v>
      </c>
      <c r="R6819" t="str">
        <f>IF($C$3="Live Paste",IF($P6819="","",$P6819&amp;""),IF($AD$3="","",INDEX('Extraction History'!$A$3:$DT$9102,$Q6819,$AD$3)&amp;""))</f>
        <v/>
      </c>
    </row>
    <row r="6820" spans="16:18" x14ac:dyDescent="0.3">
      <c r="P6820" s="22"/>
      <c r="Q6820">
        <v>6816</v>
      </c>
      <c r="R6820" t="str">
        <f>IF($C$3="Live Paste",IF($P6820="","",$P6820&amp;""),IF($AD$3="","",INDEX('Extraction History'!$A$3:$DT$9102,$Q6820,$AD$3)&amp;""))</f>
        <v/>
      </c>
    </row>
    <row r="6821" spans="16:18" x14ac:dyDescent="0.3">
      <c r="P6821" s="22"/>
      <c r="Q6821">
        <v>6817</v>
      </c>
      <c r="R6821" t="str">
        <f>IF($C$3="Live Paste",IF($P6821="","",$P6821&amp;""),IF($AD$3="","",INDEX('Extraction History'!$A$3:$DT$9102,$Q6821,$AD$3)&amp;""))</f>
        <v/>
      </c>
    </row>
    <row r="6822" spans="16:18" x14ac:dyDescent="0.3">
      <c r="P6822" s="22"/>
      <c r="Q6822">
        <v>6818</v>
      </c>
      <c r="R6822" t="str">
        <f>IF($C$3="Live Paste",IF($P6822="","",$P6822&amp;""),IF($AD$3="","",INDEX('Extraction History'!$A$3:$DT$9102,$Q6822,$AD$3)&amp;""))</f>
        <v/>
      </c>
    </row>
    <row r="6823" spans="16:18" x14ac:dyDescent="0.3">
      <c r="P6823" s="22"/>
      <c r="Q6823">
        <v>6819</v>
      </c>
      <c r="R6823" t="str">
        <f>IF($C$3="Live Paste",IF($P6823="","",$P6823&amp;""),IF($AD$3="","",INDEX('Extraction History'!$A$3:$DT$9102,$Q6823,$AD$3)&amp;""))</f>
        <v/>
      </c>
    </row>
    <row r="6824" spans="16:18" x14ac:dyDescent="0.3">
      <c r="P6824" s="22"/>
      <c r="Q6824">
        <v>6820</v>
      </c>
      <c r="R6824" t="str">
        <f>IF($C$3="Live Paste",IF($P6824="","",$P6824&amp;""),IF($AD$3="","",INDEX('Extraction History'!$A$3:$DT$9102,$Q6824,$AD$3)&amp;""))</f>
        <v/>
      </c>
    </row>
    <row r="6825" spans="16:18" x14ac:dyDescent="0.3">
      <c r="P6825" s="22"/>
      <c r="Q6825">
        <v>6821</v>
      </c>
      <c r="R6825" t="str">
        <f>IF($C$3="Live Paste",IF($P6825="","",$P6825&amp;""),IF($AD$3="","",INDEX('Extraction History'!$A$3:$DT$9102,$Q6825,$AD$3)&amp;""))</f>
        <v/>
      </c>
    </row>
    <row r="6826" spans="16:18" x14ac:dyDescent="0.3">
      <c r="P6826" s="22"/>
      <c r="Q6826">
        <v>6822</v>
      </c>
      <c r="R6826" t="str">
        <f>IF($C$3="Live Paste",IF($P6826="","",$P6826&amp;""),IF($AD$3="","",INDEX('Extraction History'!$A$3:$DT$9102,$Q6826,$AD$3)&amp;""))</f>
        <v/>
      </c>
    </row>
    <row r="6827" spans="16:18" x14ac:dyDescent="0.3">
      <c r="P6827" s="22"/>
      <c r="Q6827">
        <v>6823</v>
      </c>
      <c r="R6827" t="str">
        <f>IF($C$3="Live Paste",IF($P6827="","",$P6827&amp;""),IF($AD$3="","",INDEX('Extraction History'!$A$3:$DT$9102,$Q6827,$AD$3)&amp;""))</f>
        <v/>
      </c>
    </row>
    <row r="6828" spans="16:18" x14ac:dyDescent="0.3">
      <c r="P6828" s="22"/>
      <c r="Q6828">
        <v>6824</v>
      </c>
      <c r="R6828" t="str">
        <f>IF($C$3="Live Paste",IF($P6828="","",$P6828&amp;""),IF($AD$3="","",INDEX('Extraction History'!$A$3:$DT$9102,$Q6828,$AD$3)&amp;""))</f>
        <v/>
      </c>
    </row>
    <row r="6829" spans="16:18" x14ac:dyDescent="0.3">
      <c r="P6829" s="22"/>
      <c r="Q6829">
        <v>6825</v>
      </c>
      <c r="R6829" t="str">
        <f>IF($C$3="Live Paste",IF($P6829="","",$P6829&amp;""),IF($AD$3="","",INDEX('Extraction History'!$A$3:$DT$9102,$Q6829,$AD$3)&amp;""))</f>
        <v/>
      </c>
    </row>
    <row r="6830" spans="16:18" x14ac:dyDescent="0.3">
      <c r="P6830" s="22"/>
      <c r="Q6830">
        <v>6826</v>
      </c>
      <c r="R6830" t="str">
        <f>IF($C$3="Live Paste",IF($P6830="","",$P6830&amp;""),IF($AD$3="","",INDEX('Extraction History'!$A$3:$DT$9102,$Q6830,$AD$3)&amp;""))</f>
        <v/>
      </c>
    </row>
    <row r="6831" spans="16:18" x14ac:dyDescent="0.3">
      <c r="P6831" s="22"/>
      <c r="Q6831">
        <v>6827</v>
      </c>
      <c r="R6831" t="str">
        <f>IF($C$3="Live Paste",IF($P6831="","",$P6831&amp;""),IF($AD$3="","",INDEX('Extraction History'!$A$3:$DT$9102,$Q6831,$AD$3)&amp;""))</f>
        <v/>
      </c>
    </row>
    <row r="6832" spans="16:18" x14ac:dyDescent="0.3">
      <c r="P6832" s="22"/>
      <c r="Q6832">
        <v>6828</v>
      </c>
      <c r="R6832" t="str">
        <f>IF($C$3="Live Paste",IF($P6832="","",$P6832&amp;""),IF($AD$3="","",INDEX('Extraction History'!$A$3:$DT$9102,$Q6832,$AD$3)&amp;""))</f>
        <v/>
      </c>
    </row>
    <row r="6833" spans="16:18" x14ac:dyDescent="0.3">
      <c r="P6833" s="22"/>
      <c r="Q6833">
        <v>6829</v>
      </c>
      <c r="R6833" t="str">
        <f>IF($C$3="Live Paste",IF($P6833="","",$P6833&amp;""),IF($AD$3="","",INDEX('Extraction History'!$A$3:$DT$9102,$Q6833,$AD$3)&amp;""))</f>
        <v/>
      </c>
    </row>
    <row r="6834" spans="16:18" x14ac:dyDescent="0.3">
      <c r="P6834" s="22"/>
      <c r="Q6834">
        <v>6830</v>
      </c>
      <c r="R6834" t="str">
        <f>IF($C$3="Live Paste",IF($P6834="","",$P6834&amp;""),IF($AD$3="","",INDEX('Extraction History'!$A$3:$DT$9102,$Q6834,$AD$3)&amp;""))</f>
        <v/>
      </c>
    </row>
    <row r="6835" spans="16:18" x14ac:dyDescent="0.3">
      <c r="P6835" s="22"/>
      <c r="Q6835">
        <v>6831</v>
      </c>
      <c r="R6835" t="str">
        <f>IF($C$3="Live Paste",IF($P6835="","",$P6835&amp;""),IF($AD$3="","",INDEX('Extraction History'!$A$3:$DT$9102,$Q6835,$AD$3)&amp;""))</f>
        <v/>
      </c>
    </row>
    <row r="6836" spans="16:18" x14ac:dyDescent="0.3">
      <c r="P6836" s="22"/>
      <c r="Q6836">
        <v>6832</v>
      </c>
      <c r="R6836" t="str">
        <f>IF($C$3="Live Paste",IF($P6836="","",$P6836&amp;""),IF($AD$3="","",INDEX('Extraction History'!$A$3:$DT$9102,$Q6836,$AD$3)&amp;""))</f>
        <v/>
      </c>
    </row>
    <row r="6837" spans="16:18" x14ac:dyDescent="0.3">
      <c r="P6837" s="22"/>
      <c r="Q6837">
        <v>6833</v>
      </c>
      <c r="R6837" t="str">
        <f>IF($C$3="Live Paste",IF($P6837="","",$P6837&amp;""),IF($AD$3="","",INDEX('Extraction History'!$A$3:$DT$9102,$Q6837,$AD$3)&amp;""))</f>
        <v/>
      </c>
    </row>
    <row r="6838" spans="16:18" x14ac:dyDescent="0.3">
      <c r="P6838" s="22"/>
      <c r="Q6838">
        <v>6834</v>
      </c>
      <c r="R6838" t="str">
        <f>IF($C$3="Live Paste",IF($P6838="","",$P6838&amp;""),IF($AD$3="","",INDEX('Extraction History'!$A$3:$DT$9102,$Q6838,$AD$3)&amp;""))</f>
        <v/>
      </c>
    </row>
    <row r="6839" spans="16:18" x14ac:dyDescent="0.3">
      <c r="P6839" s="22"/>
      <c r="Q6839">
        <v>6835</v>
      </c>
      <c r="R6839" t="str">
        <f>IF($C$3="Live Paste",IF($P6839="","",$P6839&amp;""),IF($AD$3="","",INDEX('Extraction History'!$A$3:$DT$9102,$Q6839,$AD$3)&amp;""))</f>
        <v/>
      </c>
    </row>
    <row r="6840" spans="16:18" x14ac:dyDescent="0.3">
      <c r="P6840" s="22"/>
      <c r="Q6840">
        <v>6836</v>
      </c>
      <c r="R6840" t="str">
        <f>IF($C$3="Live Paste",IF($P6840="","",$P6840&amp;""),IF($AD$3="","",INDEX('Extraction History'!$A$3:$DT$9102,$Q6840,$AD$3)&amp;""))</f>
        <v/>
      </c>
    </row>
    <row r="6841" spans="16:18" x14ac:dyDescent="0.3">
      <c r="P6841" s="22"/>
      <c r="Q6841">
        <v>6837</v>
      </c>
      <c r="R6841" t="str">
        <f>IF($C$3="Live Paste",IF($P6841="","",$P6841&amp;""),IF($AD$3="","",INDEX('Extraction History'!$A$3:$DT$9102,$Q6841,$AD$3)&amp;""))</f>
        <v/>
      </c>
    </row>
    <row r="6842" spans="16:18" x14ac:dyDescent="0.3">
      <c r="P6842" s="22"/>
      <c r="Q6842">
        <v>6838</v>
      </c>
      <c r="R6842" t="str">
        <f>IF($C$3="Live Paste",IF($P6842="","",$P6842&amp;""),IF($AD$3="","",INDEX('Extraction History'!$A$3:$DT$9102,$Q6842,$AD$3)&amp;""))</f>
        <v/>
      </c>
    </row>
    <row r="6843" spans="16:18" x14ac:dyDescent="0.3">
      <c r="P6843" s="22"/>
      <c r="Q6843">
        <v>6839</v>
      </c>
      <c r="R6843" t="str">
        <f>IF($C$3="Live Paste",IF($P6843="","",$P6843&amp;""),IF($AD$3="","",INDEX('Extraction History'!$A$3:$DT$9102,$Q6843,$AD$3)&amp;""))</f>
        <v/>
      </c>
    </row>
    <row r="6844" spans="16:18" x14ac:dyDescent="0.3">
      <c r="P6844" s="22"/>
      <c r="Q6844">
        <v>6840</v>
      </c>
      <c r="R6844" t="str">
        <f>IF($C$3="Live Paste",IF($P6844="","",$P6844&amp;""),IF($AD$3="","",INDEX('Extraction History'!$A$3:$DT$9102,$Q6844,$AD$3)&amp;""))</f>
        <v/>
      </c>
    </row>
    <row r="6845" spans="16:18" x14ac:dyDescent="0.3">
      <c r="P6845" s="22"/>
      <c r="Q6845">
        <v>6841</v>
      </c>
      <c r="R6845" t="str">
        <f>IF($C$3="Live Paste",IF($P6845="","",$P6845&amp;""),IF($AD$3="","",INDEX('Extraction History'!$A$3:$DT$9102,$Q6845,$AD$3)&amp;""))</f>
        <v/>
      </c>
    </row>
    <row r="6846" spans="16:18" x14ac:dyDescent="0.3">
      <c r="P6846" s="22"/>
      <c r="Q6846">
        <v>6842</v>
      </c>
      <c r="R6846" t="str">
        <f>IF($C$3="Live Paste",IF($P6846="","",$P6846&amp;""),IF($AD$3="","",INDEX('Extraction History'!$A$3:$DT$9102,$Q6846,$AD$3)&amp;""))</f>
        <v/>
      </c>
    </row>
    <row r="6847" spans="16:18" x14ac:dyDescent="0.3">
      <c r="P6847" s="22"/>
      <c r="Q6847">
        <v>6843</v>
      </c>
      <c r="R6847" t="str">
        <f>IF($C$3="Live Paste",IF($P6847="","",$P6847&amp;""),IF($AD$3="","",INDEX('Extraction History'!$A$3:$DT$9102,$Q6847,$AD$3)&amp;""))</f>
        <v/>
      </c>
    </row>
    <row r="6848" spans="16:18" x14ac:dyDescent="0.3">
      <c r="P6848" s="22"/>
      <c r="Q6848">
        <v>6844</v>
      </c>
      <c r="R6848" t="str">
        <f>IF($C$3="Live Paste",IF($P6848="","",$P6848&amp;""),IF($AD$3="","",INDEX('Extraction History'!$A$3:$DT$9102,$Q6848,$AD$3)&amp;""))</f>
        <v/>
      </c>
    </row>
    <row r="6849" spans="16:18" x14ac:dyDescent="0.3">
      <c r="P6849" s="22"/>
      <c r="Q6849">
        <v>6845</v>
      </c>
      <c r="R6849" t="str">
        <f>IF($C$3="Live Paste",IF($P6849="","",$P6849&amp;""),IF($AD$3="","",INDEX('Extraction History'!$A$3:$DT$9102,$Q6849,$AD$3)&amp;""))</f>
        <v/>
      </c>
    </row>
    <row r="6850" spans="16:18" x14ac:dyDescent="0.3">
      <c r="P6850" s="22"/>
      <c r="Q6850">
        <v>6846</v>
      </c>
      <c r="R6850" t="str">
        <f>IF($C$3="Live Paste",IF($P6850="","",$P6850&amp;""),IF($AD$3="","",INDEX('Extraction History'!$A$3:$DT$9102,$Q6850,$AD$3)&amp;""))</f>
        <v/>
      </c>
    </row>
    <row r="6851" spans="16:18" x14ac:dyDescent="0.3">
      <c r="P6851" s="22"/>
      <c r="Q6851">
        <v>6847</v>
      </c>
      <c r="R6851" t="str">
        <f>IF($C$3="Live Paste",IF($P6851="","",$P6851&amp;""),IF($AD$3="","",INDEX('Extraction History'!$A$3:$DT$9102,$Q6851,$AD$3)&amp;""))</f>
        <v/>
      </c>
    </row>
    <row r="6852" spans="16:18" x14ac:dyDescent="0.3">
      <c r="P6852" s="22"/>
      <c r="Q6852">
        <v>6848</v>
      </c>
      <c r="R6852" t="str">
        <f>IF($C$3="Live Paste",IF($P6852="","",$P6852&amp;""),IF($AD$3="","",INDEX('Extraction History'!$A$3:$DT$9102,$Q6852,$AD$3)&amp;""))</f>
        <v/>
      </c>
    </row>
    <row r="6853" spans="16:18" x14ac:dyDescent="0.3">
      <c r="P6853" s="22"/>
      <c r="Q6853">
        <v>6849</v>
      </c>
      <c r="R6853" t="str">
        <f>IF($C$3="Live Paste",IF($P6853="","",$P6853&amp;""),IF($AD$3="","",INDEX('Extraction History'!$A$3:$DT$9102,$Q6853,$AD$3)&amp;""))</f>
        <v/>
      </c>
    </row>
    <row r="6854" spans="16:18" x14ac:dyDescent="0.3">
      <c r="P6854" s="22"/>
      <c r="Q6854">
        <v>6850</v>
      </c>
      <c r="R6854" t="str">
        <f>IF($C$3="Live Paste",IF($P6854="","",$P6854&amp;""),IF($AD$3="","",INDEX('Extraction History'!$A$3:$DT$9102,$Q6854,$AD$3)&amp;""))</f>
        <v/>
      </c>
    </row>
    <row r="6855" spans="16:18" x14ac:dyDescent="0.3">
      <c r="P6855" s="22"/>
      <c r="Q6855">
        <v>6851</v>
      </c>
      <c r="R6855" t="str">
        <f>IF($C$3="Live Paste",IF($P6855="","",$P6855&amp;""),IF($AD$3="","",INDEX('Extraction History'!$A$3:$DT$9102,$Q6855,$AD$3)&amp;""))</f>
        <v/>
      </c>
    </row>
    <row r="6856" spans="16:18" x14ac:dyDescent="0.3">
      <c r="P6856" s="22"/>
      <c r="Q6856">
        <v>6852</v>
      </c>
      <c r="R6856" t="str">
        <f>IF($C$3="Live Paste",IF($P6856="","",$P6856&amp;""),IF($AD$3="","",INDEX('Extraction History'!$A$3:$DT$9102,$Q6856,$AD$3)&amp;""))</f>
        <v/>
      </c>
    </row>
    <row r="6857" spans="16:18" x14ac:dyDescent="0.3">
      <c r="P6857" s="22"/>
      <c r="Q6857">
        <v>6853</v>
      </c>
      <c r="R6857" t="str">
        <f>IF($C$3="Live Paste",IF($P6857="","",$P6857&amp;""),IF($AD$3="","",INDEX('Extraction History'!$A$3:$DT$9102,$Q6857,$AD$3)&amp;""))</f>
        <v/>
      </c>
    </row>
    <row r="6858" spans="16:18" x14ac:dyDescent="0.3">
      <c r="P6858" s="22"/>
      <c r="Q6858">
        <v>6854</v>
      </c>
      <c r="R6858" t="str">
        <f>IF($C$3="Live Paste",IF($P6858="","",$P6858&amp;""),IF($AD$3="","",INDEX('Extraction History'!$A$3:$DT$9102,$Q6858,$AD$3)&amp;""))</f>
        <v/>
      </c>
    </row>
    <row r="6859" spans="16:18" x14ac:dyDescent="0.3">
      <c r="P6859" s="22"/>
      <c r="Q6859">
        <v>6855</v>
      </c>
      <c r="R6859" t="str">
        <f>IF($C$3="Live Paste",IF($P6859="","",$P6859&amp;""),IF($AD$3="","",INDEX('Extraction History'!$A$3:$DT$9102,$Q6859,$AD$3)&amp;""))</f>
        <v/>
      </c>
    </row>
    <row r="6860" spans="16:18" x14ac:dyDescent="0.3">
      <c r="P6860" s="22"/>
      <c r="Q6860">
        <v>6856</v>
      </c>
      <c r="R6860" t="str">
        <f>IF($C$3="Live Paste",IF($P6860="","",$P6860&amp;""),IF($AD$3="","",INDEX('Extraction History'!$A$3:$DT$9102,$Q6860,$AD$3)&amp;""))</f>
        <v/>
      </c>
    </row>
    <row r="6861" spans="16:18" x14ac:dyDescent="0.3">
      <c r="P6861" s="22"/>
      <c r="Q6861">
        <v>6857</v>
      </c>
      <c r="R6861" t="str">
        <f>IF($C$3="Live Paste",IF($P6861="","",$P6861&amp;""),IF($AD$3="","",INDEX('Extraction History'!$A$3:$DT$9102,$Q6861,$AD$3)&amp;""))</f>
        <v/>
      </c>
    </row>
    <row r="6862" spans="16:18" x14ac:dyDescent="0.3">
      <c r="P6862" s="22"/>
      <c r="Q6862">
        <v>6858</v>
      </c>
      <c r="R6862" t="str">
        <f>IF($C$3="Live Paste",IF($P6862="","",$P6862&amp;""),IF($AD$3="","",INDEX('Extraction History'!$A$3:$DT$9102,$Q6862,$AD$3)&amp;""))</f>
        <v/>
      </c>
    </row>
    <row r="6863" spans="16:18" x14ac:dyDescent="0.3">
      <c r="P6863" s="22"/>
      <c r="Q6863">
        <v>6859</v>
      </c>
      <c r="R6863" t="str">
        <f>IF($C$3="Live Paste",IF($P6863="","",$P6863&amp;""),IF($AD$3="","",INDEX('Extraction History'!$A$3:$DT$9102,$Q6863,$AD$3)&amp;""))</f>
        <v/>
      </c>
    </row>
    <row r="6864" spans="16:18" x14ac:dyDescent="0.3">
      <c r="P6864" s="22"/>
      <c r="Q6864">
        <v>6860</v>
      </c>
      <c r="R6864" t="str">
        <f>IF($C$3="Live Paste",IF($P6864="","",$P6864&amp;""),IF($AD$3="","",INDEX('Extraction History'!$A$3:$DT$9102,$Q6864,$AD$3)&amp;""))</f>
        <v/>
      </c>
    </row>
    <row r="6865" spans="16:18" x14ac:dyDescent="0.3">
      <c r="P6865" s="22"/>
      <c r="Q6865">
        <v>6861</v>
      </c>
      <c r="R6865" t="str">
        <f>IF($C$3="Live Paste",IF($P6865="","",$P6865&amp;""),IF($AD$3="","",INDEX('Extraction History'!$A$3:$DT$9102,$Q6865,$AD$3)&amp;""))</f>
        <v/>
      </c>
    </row>
    <row r="6866" spans="16:18" x14ac:dyDescent="0.3">
      <c r="P6866" s="22"/>
      <c r="Q6866">
        <v>6862</v>
      </c>
      <c r="R6866" t="str">
        <f>IF($C$3="Live Paste",IF($P6866="","",$P6866&amp;""),IF($AD$3="","",INDEX('Extraction History'!$A$3:$DT$9102,$Q6866,$AD$3)&amp;""))</f>
        <v/>
      </c>
    </row>
    <row r="6867" spans="16:18" x14ac:dyDescent="0.3">
      <c r="P6867" s="22"/>
      <c r="Q6867">
        <v>6863</v>
      </c>
      <c r="R6867" t="str">
        <f>IF($C$3="Live Paste",IF($P6867="","",$P6867&amp;""),IF($AD$3="","",INDEX('Extraction History'!$A$3:$DT$9102,$Q6867,$AD$3)&amp;""))</f>
        <v/>
      </c>
    </row>
    <row r="6868" spans="16:18" x14ac:dyDescent="0.3">
      <c r="P6868" s="22"/>
      <c r="Q6868">
        <v>6864</v>
      </c>
      <c r="R6868" t="str">
        <f>IF($C$3="Live Paste",IF($P6868="","",$P6868&amp;""),IF($AD$3="","",INDEX('Extraction History'!$A$3:$DT$9102,$Q6868,$AD$3)&amp;""))</f>
        <v/>
      </c>
    </row>
    <row r="6869" spans="16:18" x14ac:dyDescent="0.3">
      <c r="P6869" s="22"/>
      <c r="Q6869">
        <v>6865</v>
      </c>
      <c r="R6869" t="str">
        <f>IF($C$3="Live Paste",IF($P6869="","",$P6869&amp;""),IF($AD$3="","",INDEX('Extraction History'!$A$3:$DT$9102,$Q6869,$AD$3)&amp;""))</f>
        <v/>
      </c>
    </row>
    <row r="6870" spans="16:18" x14ac:dyDescent="0.3">
      <c r="P6870" s="22"/>
      <c r="Q6870">
        <v>6866</v>
      </c>
      <c r="R6870" t="str">
        <f>IF($C$3="Live Paste",IF($P6870="","",$P6870&amp;""),IF($AD$3="","",INDEX('Extraction History'!$A$3:$DT$9102,$Q6870,$AD$3)&amp;""))</f>
        <v/>
      </c>
    </row>
    <row r="6871" spans="16:18" x14ac:dyDescent="0.3">
      <c r="P6871" s="22"/>
      <c r="Q6871">
        <v>6867</v>
      </c>
      <c r="R6871" t="str">
        <f>IF($C$3="Live Paste",IF($P6871="","",$P6871&amp;""),IF($AD$3="","",INDEX('Extraction History'!$A$3:$DT$9102,$Q6871,$AD$3)&amp;""))</f>
        <v/>
      </c>
    </row>
    <row r="6872" spans="16:18" x14ac:dyDescent="0.3">
      <c r="P6872" s="22"/>
      <c r="Q6872">
        <v>6868</v>
      </c>
      <c r="R6872" t="str">
        <f>IF($C$3="Live Paste",IF($P6872="","",$P6872&amp;""),IF($AD$3="","",INDEX('Extraction History'!$A$3:$DT$9102,$Q6872,$AD$3)&amp;""))</f>
        <v/>
      </c>
    </row>
    <row r="6873" spans="16:18" x14ac:dyDescent="0.3">
      <c r="P6873" s="22"/>
      <c r="Q6873">
        <v>6869</v>
      </c>
      <c r="R6873" t="str">
        <f>IF($C$3="Live Paste",IF($P6873="","",$P6873&amp;""),IF($AD$3="","",INDEX('Extraction History'!$A$3:$DT$9102,$Q6873,$AD$3)&amp;""))</f>
        <v/>
      </c>
    </row>
    <row r="6874" spans="16:18" x14ac:dyDescent="0.3">
      <c r="P6874" s="22"/>
      <c r="Q6874">
        <v>6870</v>
      </c>
      <c r="R6874" t="str">
        <f>IF($C$3="Live Paste",IF($P6874="","",$P6874&amp;""),IF($AD$3="","",INDEX('Extraction History'!$A$3:$DT$9102,$Q6874,$AD$3)&amp;""))</f>
        <v/>
      </c>
    </row>
    <row r="6875" spans="16:18" x14ac:dyDescent="0.3">
      <c r="P6875" s="22"/>
      <c r="Q6875">
        <v>6871</v>
      </c>
      <c r="R6875" t="str">
        <f>IF($C$3="Live Paste",IF($P6875="","",$P6875&amp;""),IF($AD$3="","",INDEX('Extraction History'!$A$3:$DT$9102,$Q6875,$AD$3)&amp;""))</f>
        <v/>
      </c>
    </row>
    <row r="6876" spans="16:18" x14ac:dyDescent="0.3">
      <c r="P6876" s="22"/>
      <c r="Q6876">
        <v>6872</v>
      </c>
      <c r="R6876" t="str">
        <f>IF($C$3="Live Paste",IF($P6876="","",$P6876&amp;""),IF($AD$3="","",INDEX('Extraction History'!$A$3:$DT$9102,$Q6876,$AD$3)&amp;""))</f>
        <v/>
      </c>
    </row>
    <row r="6877" spans="16:18" x14ac:dyDescent="0.3">
      <c r="P6877" s="22"/>
      <c r="Q6877">
        <v>6873</v>
      </c>
      <c r="R6877" t="str">
        <f>IF($C$3="Live Paste",IF($P6877="","",$P6877&amp;""),IF($AD$3="","",INDEX('Extraction History'!$A$3:$DT$9102,$Q6877,$AD$3)&amp;""))</f>
        <v/>
      </c>
    </row>
    <row r="6878" spans="16:18" x14ac:dyDescent="0.3">
      <c r="P6878" s="22"/>
      <c r="Q6878">
        <v>6874</v>
      </c>
      <c r="R6878" t="str">
        <f>IF($C$3="Live Paste",IF($P6878="","",$P6878&amp;""),IF($AD$3="","",INDEX('Extraction History'!$A$3:$DT$9102,$Q6878,$AD$3)&amp;""))</f>
        <v/>
      </c>
    </row>
    <row r="6879" spans="16:18" x14ac:dyDescent="0.3">
      <c r="P6879" s="22"/>
      <c r="Q6879">
        <v>6875</v>
      </c>
      <c r="R6879" t="str">
        <f>IF($C$3="Live Paste",IF($P6879="","",$P6879&amp;""),IF($AD$3="","",INDEX('Extraction History'!$A$3:$DT$9102,$Q6879,$AD$3)&amp;""))</f>
        <v/>
      </c>
    </row>
    <row r="6880" spans="16:18" x14ac:dyDescent="0.3">
      <c r="P6880" s="22"/>
      <c r="Q6880">
        <v>6876</v>
      </c>
      <c r="R6880" t="str">
        <f>IF($C$3="Live Paste",IF($P6880="","",$P6880&amp;""),IF($AD$3="","",INDEX('Extraction History'!$A$3:$DT$9102,$Q6880,$AD$3)&amp;""))</f>
        <v/>
      </c>
    </row>
    <row r="6881" spans="16:18" x14ac:dyDescent="0.3">
      <c r="P6881" s="22"/>
      <c r="Q6881">
        <v>6877</v>
      </c>
      <c r="R6881" t="str">
        <f>IF($C$3="Live Paste",IF($P6881="","",$P6881&amp;""),IF($AD$3="","",INDEX('Extraction History'!$A$3:$DT$9102,$Q6881,$AD$3)&amp;""))</f>
        <v/>
      </c>
    </row>
    <row r="6882" spans="16:18" x14ac:dyDescent="0.3">
      <c r="P6882" s="22"/>
      <c r="Q6882">
        <v>6878</v>
      </c>
      <c r="R6882" t="str">
        <f>IF($C$3="Live Paste",IF($P6882="","",$P6882&amp;""),IF($AD$3="","",INDEX('Extraction History'!$A$3:$DT$9102,$Q6882,$AD$3)&amp;""))</f>
        <v/>
      </c>
    </row>
    <row r="6883" spans="16:18" x14ac:dyDescent="0.3">
      <c r="P6883" s="22"/>
      <c r="Q6883">
        <v>6879</v>
      </c>
      <c r="R6883" t="str">
        <f>IF($C$3="Live Paste",IF($P6883="","",$P6883&amp;""),IF($AD$3="","",INDEX('Extraction History'!$A$3:$DT$9102,$Q6883,$AD$3)&amp;""))</f>
        <v/>
      </c>
    </row>
    <row r="6884" spans="16:18" x14ac:dyDescent="0.3">
      <c r="P6884" s="22"/>
      <c r="Q6884">
        <v>6880</v>
      </c>
      <c r="R6884" t="str">
        <f>IF($C$3="Live Paste",IF($P6884="","",$P6884&amp;""),IF($AD$3="","",INDEX('Extraction History'!$A$3:$DT$9102,$Q6884,$AD$3)&amp;""))</f>
        <v/>
      </c>
    </row>
    <row r="6885" spans="16:18" x14ac:dyDescent="0.3">
      <c r="P6885" s="22"/>
      <c r="Q6885">
        <v>6881</v>
      </c>
      <c r="R6885" t="str">
        <f>IF($C$3="Live Paste",IF($P6885="","",$P6885&amp;""),IF($AD$3="","",INDEX('Extraction History'!$A$3:$DT$9102,$Q6885,$AD$3)&amp;""))</f>
        <v/>
      </c>
    </row>
    <row r="6886" spans="16:18" x14ac:dyDescent="0.3">
      <c r="P6886" s="22"/>
      <c r="Q6886">
        <v>6882</v>
      </c>
      <c r="R6886" t="str">
        <f>IF($C$3="Live Paste",IF($P6886="","",$P6886&amp;""),IF($AD$3="","",INDEX('Extraction History'!$A$3:$DT$9102,$Q6886,$AD$3)&amp;""))</f>
        <v/>
      </c>
    </row>
    <row r="6887" spans="16:18" x14ac:dyDescent="0.3">
      <c r="P6887" s="22"/>
      <c r="Q6887">
        <v>6883</v>
      </c>
      <c r="R6887" t="str">
        <f>IF($C$3="Live Paste",IF($P6887="","",$P6887&amp;""),IF($AD$3="","",INDEX('Extraction History'!$A$3:$DT$9102,$Q6887,$AD$3)&amp;""))</f>
        <v/>
      </c>
    </row>
    <row r="6888" spans="16:18" x14ac:dyDescent="0.3">
      <c r="P6888" s="22"/>
      <c r="Q6888">
        <v>6884</v>
      </c>
      <c r="R6888" t="str">
        <f>IF($C$3="Live Paste",IF($P6888="","",$P6888&amp;""),IF($AD$3="","",INDEX('Extraction History'!$A$3:$DT$9102,$Q6888,$AD$3)&amp;""))</f>
        <v/>
      </c>
    </row>
    <row r="6889" spans="16:18" x14ac:dyDescent="0.3">
      <c r="P6889" s="22"/>
      <c r="Q6889">
        <v>6885</v>
      </c>
      <c r="R6889" t="str">
        <f>IF($C$3="Live Paste",IF($P6889="","",$P6889&amp;""),IF($AD$3="","",INDEX('Extraction History'!$A$3:$DT$9102,$Q6889,$AD$3)&amp;""))</f>
        <v/>
      </c>
    </row>
    <row r="6890" spans="16:18" x14ac:dyDescent="0.3">
      <c r="P6890" s="22"/>
      <c r="Q6890">
        <v>6886</v>
      </c>
      <c r="R6890" t="str">
        <f>IF($C$3="Live Paste",IF($P6890="","",$P6890&amp;""),IF($AD$3="","",INDEX('Extraction History'!$A$3:$DT$9102,$Q6890,$AD$3)&amp;""))</f>
        <v/>
      </c>
    </row>
    <row r="6891" spans="16:18" x14ac:dyDescent="0.3">
      <c r="P6891" s="22"/>
      <c r="Q6891">
        <v>6887</v>
      </c>
      <c r="R6891" t="str">
        <f>IF($C$3="Live Paste",IF($P6891="","",$P6891&amp;""),IF($AD$3="","",INDEX('Extraction History'!$A$3:$DT$9102,$Q6891,$AD$3)&amp;""))</f>
        <v/>
      </c>
    </row>
    <row r="6892" spans="16:18" x14ac:dyDescent="0.3">
      <c r="P6892" s="22"/>
      <c r="Q6892">
        <v>6888</v>
      </c>
      <c r="R6892" t="str">
        <f>IF($C$3="Live Paste",IF($P6892="","",$P6892&amp;""),IF($AD$3="","",INDEX('Extraction History'!$A$3:$DT$9102,$Q6892,$AD$3)&amp;""))</f>
        <v/>
      </c>
    </row>
    <row r="6893" spans="16:18" x14ac:dyDescent="0.3">
      <c r="P6893" s="22"/>
      <c r="Q6893">
        <v>6889</v>
      </c>
      <c r="R6893" t="str">
        <f>IF($C$3="Live Paste",IF($P6893="","",$P6893&amp;""),IF($AD$3="","",INDEX('Extraction History'!$A$3:$DT$9102,$Q6893,$AD$3)&amp;""))</f>
        <v/>
      </c>
    </row>
    <row r="6894" spans="16:18" x14ac:dyDescent="0.3">
      <c r="P6894" s="22"/>
      <c r="Q6894">
        <v>6890</v>
      </c>
      <c r="R6894" t="str">
        <f>IF($C$3="Live Paste",IF($P6894="","",$P6894&amp;""),IF($AD$3="","",INDEX('Extraction History'!$A$3:$DT$9102,$Q6894,$AD$3)&amp;""))</f>
        <v/>
      </c>
    </row>
    <row r="6895" spans="16:18" x14ac:dyDescent="0.3">
      <c r="P6895" s="22"/>
      <c r="Q6895">
        <v>6891</v>
      </c>
      <c r="R6895" t="str">
        <f>IF($C$3="Live Paste",IF($P6895="","",$P6895&amp;""),IF($AD$3="","",INDEX('Extraction History'!$A$3:$DT$9102,$Q6895,$AD$3)&amp;""))</f>
        <v/>
      </c>
    </row>
    <row r="6896" spans="16:18" x14ac:dyDescent="0.3">
      <c r="P6896" s="22"/>
      <c r="Q6896">
        <v>6892</v>
      </c>
      <c r="R6896" t="str">
        <f>IF($C$3="Live Paste",IF($P6896="","",$P6896&amp;""),IF($AD$3="","",INDEX('Extraction History'!$A$3:$DT$9102,$Q6896,$AD$3)&amp;""))</f>
        <v/>
      </c>
    </row>
    <row r="6897" spans="16:18" x14ac:dyDescent="0.3">
      <c r="P6897" s="22"/>
      <c r="Q6897">
        <v>6893</v>
      </c>
      <c r="R6897" t="str">
        <f>IF($C$3="Live Paste",IF($P6897="","",$P6897&amp;""),IF($AD$3="","",INDEX('Extraction History'!$A$3:$DT$9102,$Q6897,$AD$3)&amp;""))</f>
        <v/>
      </c>
    </row>
    <row r="6898" spans="16:18" x14ac:dyDescent="0.3">
      <c r="P6898" s="22"/>
      <c r="Q6898">
        <v>6894</v>
      </c>
      <c r="R6898" t="str">
        <f>IF($C$3="Live Paste",IF($P6898="","",$P6898&amp;""),IF($AD$3="","",INDEX('Extraction History'!$A$3:$DT$9102,$Q6898,$AD$3)&amp;""))</f>
        <v/>
      </c>
    </row>
    <row r="6899" spans="16:18" x14ac:dyDescent="0.3">
      <c r="P6899" s="22"/>
      <c r="Q6899">
        <v>6895</v>
      </c>
      <c r="R6899" t="str">
        <f>IF($C$3="Live Paste",IF($P6899="","",$P6899&amp;""),IF($AD$3="","",INDEX('Extraction History'!$A$3:$DT$9102,$Q6899,$AD$3)&amp;""))</f>
        <v/>
      </c>
    </row>
    <row r="6900" spans="16:18" x14ac:dyDescent="0.3">
      <c r="P6900" s="22"/>
      <c r="Q6900">
        <v>6896</v>
      </c>
      <c r="R6900" t="str">
        <f>IF($C$3="Live Paste",IF($P6900="","",$P6900&amp;""),IF($AD$3="","",INDEX('Extraction History'!$A$3:$DT$9102,$Q6900,$AD$3)&amp;""))</f>
        <v/>
      </c>
    </row>
    <row r="6901" spans="16:18" x14ac:dyDescent="0.3">
      <c r="P6901" s="22"/>
      <c r="Q6901">
        <v>6897</v>
      </c>
      <c r="R6901" t="str">
        <f>IF($C$3="Live Paste",IF($P6901="","",$P6901&amp;""),IF($AD$3="","",INDEX('Extraction History'!$A$3:$DT$9102,$Q6901,$AD$3)&amp;""))</f>
        <v/>
      </c>
    </row>
    <row r="6902" spans="16:18" x14ac:dyDescent="0.3">
      <c r="P6902" s="22"/>
      <c r="Q6902">
        <v>6898</v>
      </c>
      <c r="R6902" t="str">
        <f>IF($C$3="Live Paste",IF($P6902="","",$P6902&amp;""),IF($AD$3="","",INDEX('Extraction History'!$A$3:$DT$9102,$Q6902,$AD$3)&amp;""))</f>
        <v/>
      </c>
    </row>
    <row r="6903" spans="16:18" x14ac:dyDescent="0.3">
      <c r="P6903" s="22"/>
      <c r="Q6903">
        <v>6899</v>
      </c>
      <c r="R6903" t="str">
        <f>IF($C$3="Live Paste",IF($P6903="","",$P6903&amp;""),IF($AD$3="","",INDEX('Extraction History'!$A$3:$DT$9102,$Q6903,$AD$3)&amp;""))</f>
        <v/>
      </c>
    </row>
    <row r="6904" spans="16:18" x14ac:dyDescent="0.3">
      <c r="P6904" s="22"/>
      <c r="Q6904">
        <v>6900</v>
      </c>
      <c r="R6904" t="str">
        <f>IF($C$3="Live Paste",IF($P6904="","",$P6904&amp;""),IF($AD$3="","",INDEX('Extraction History'!$A$3:$DT$9102,$Q6904,$AD$3)&amp;""))</f>
        <v/>
      </c>
    </row>
    <row r="6905" spans="16:18" x14ac:dyDescent="0.3">
      <c r="P6905" s="22"/>
      <c r="Q6905">
        <v>6901</v>
      </c>
      <c r="R6905" t="str">
        <f>IF($C$3="Live Paste",IF($P6905="","",$P6905&amp;""),IF($AD$3="","",INDEX('Extraction History'!$A$3:$DT$9102,$Q6905,$AD$3)&amp;""))</f>
        <v/>
      </c>
    </row>
    <row r="6906" spans="16:18" x14ac:dyDescent="0.3">
      <c r="P6906" s="22"/>
      <c r="Q6906">
        <v>6902</v>
      </c>
      <c r="R6906" t="str">
        <f>IF($C$3="Live Paste",IF($P6906="","",$P6906&amp;""),IF($AD$3="","",INDEX('Extraction History'!$A$3:$DT$9102,$Q6906,$AD$3)&amp;""))</f>
        <v/>
      </c>
    </row>
    <row r="6907" spans="16:18" x14ac:dyDescent="0.3">
      <c r="P6907" s="22"/>
      <c r="Q6907">
        <v>6903</v>
      </c>
      <c r="R6907" t="str">
        <f>IF($C$3="Live Paste",IF($P6907="","",$P6907&amp;""),IF($AD$3="","",INDEX('Extraction History'!$A$3:$DT$9102,$Q6907,$AD$3)&amp;""))</f>
        <v/>
      </c>
    </row>
    <row r="6908" spans="16:18" x14ac:dyDescent="0.3">
      <c r="P6908" s="22"/>
      <c r="Q6908">
        <v>6904</v>
      </c>
      <c r="R6908" t="str">
        <f>IF($C$3="Live Paste",IF($P6908="","",$P6908&amp;""),IF($AD$3="","",INDEX('Extraction History'!$A$3:$DT$9102,$Q6908,$AD$3)&amp;""))</f>
        <v/>
      </c>
    </row>
    <row r="6909" spans="16:18" x14ac:dyDescent="0.3">
      <c r="P6909" s="22"/>
      <c r="Q6909">
        <v>6905</v>
      </c>
      <c r="R6909" t="str">
        <f>IF($C$3="Live Paste",IF($P6909="","",$P6909&amp;""),IF($AD$3="","",INDEX('Extraction History'!$A$3:$DT$9102,$Q6909,$AD$3)&amp;""))</f>
        <v/>
      </c>
    </row>
    <row r="6910" spans="16:18" x14ac:dyDescent="0.3">
      <c r="P6910" s="22"/>
      <c r="Q6910">
        <v>6906</v>
      </c>
      <c r="R6910" t="str">
        <f>IF($C$3="Live Paste",IF($P6910="","",$P6910&amp;""),IF($AD$3="","",INDEX('Extraction History'!$A$3:$DT$9102,$Q6910,$AD$3)&amp;""))</f>
        <v/>
      </c>
    </row>
    <row r="6911" spans="16:18" x14ac:dyDescent="0.3">
      <c r="P6911" s="22"/>
      <c r="Q6911">
        <v>6907</v>
      </c>
      <c r="R6911" t="str">
        <f>IF($C$3="Live Paste",IF($P6911="","",$P6911&amp;""),IF($AD$3="","",INDEX('Extraction History'!$A$3:$DT$9102,$Q6911,$AD$3)&amp;""))</f>
        <v/>
      </c>
    </row>
    <row r="6912" spans="16:18" x14ac:dyDescent="0.3">
      <c r="P6912" s="22"/>
      <c r="Q6912">
        <v>6908</v>
      </c>
      <c r="R6912" t="str">
        <f>IF($C$3="Live Paste",IF($P6912="","",$P6912&amp;""),IF($AD$3="","",INDEX('Extraction History'!$A$3:$DT$9102,$Q6912,$AD$3)&amp;""))</f>
        <v/>
      </c>
    </row>
    <row r="6913" spans="16:18" x14ac:dyDescent="0.3">
      <c r="P6913" s="22"/>
      <c r="Q6913">
        <v>6909</v>
      </c>
      <c r="R6913" t="str">
        <f>IF($C$3="Live Paste",IF($P6913="","",$P6913&amp;""),IF($AD$3="","",INDEX('Extraction History'!$A$3:$DT$9102,$Q6913,$AD$3)&amp;""))</f>
        <v/>
      </c>
    </row>
    <row r="6914" spans="16:18" x14ac:dyDescent="0.3">
      <c r="P6914" s="22"/>
      <c r="Q6914">
        <v>6910</v>
      </c>
      <c r="R6914" t="str">
        <f>IF($C$3="Live Paste",IF($P6914="","",$P6914&amp;""),IF($AD$3="","",INDEX('Extraction History'!$A$3:$DT$9102,$Q6914,$AD$3)&amp;""))</f>
        <v/>
      </c>
    </row>
    <row r="6915" spans="16:18" x14ac:dyDescent="0.3">
      <c r="P6915" s="22"/>
      <c r="Q6915">
        <v>6911</v>
      </c>
      <c r="R6915" t="str">
        <f>IF($C$3="Live Paste",IF($P6915="","",$P6915&amp;""),IF($AD$3="","",INDEX('Extraction History'!$A$3:$DT$9102,$Q6915,$AD$3)&amp;""))</f>
        <v/>
      </c>
    </row>
    <row r="6916" spans="16:18" x14ac:dyDescent="0.3">
      <c r="P6916" s="22"/>
      <c r="Q6916">
        <v>6912</v>
      </c>
      <c r="R6916" t="str">
        <f>IF($C$3="Live Paste",IF($P6916="","",$P6916&amp;""),IF($AD$3="","",INDEX('Extraction History'!$A$3:$DT$9102,$Q6916,$AD$3)&amp;""))</f>
        <v/>
      </c>
    </row>
    <row r="6917" spans="16:18" x14ac:dyDescent="0.3">
      <c r="P6917" s="22"/>
      <c r="Q6917">
        <v>6913</v>
      </c>
      <c r="R6917" t="str">
        <f>IF($C$3="Live Paste",IF($P6917="","",$P6917&amp;""),IF($AD$3="","",INDEX('Extraction History'!$A$3:$DT$9102,$Q6917,$AD$3)&amp;""))</f>
        <v/>
      </c>
    </row>
    <row r="6918" spans="16:18" x14ac:dyDescent="0.3">
      <c r="P6918" s="22"/>
      <c r="Q6918">
        <v>6914</v>
      </c>
      <c r="R6918" t="str">
        <f>IF($C$3="Live Paste",IF($P6918="","",$P6918&amp;""),IF($AD$3="","",INDEX('Extraction History'!$A$3:$DT$9102,$Q6918,$AD$3)&amp;""))</f>
        <v/>
      </c>
    </row>
    <row r="6919" spans="16:18" x14ac:dyDescent="0.3">
      <c r="P6919" s="22"/>
      <c r="Q6919">
        <v>6915</v>
      </c>
      <c r="R6919" t="str">
        <f>IF($C$3="Live Paste",IF($P6919="","",$P6919&amp;""),IF($AD$3="","",INDEX('Extraction History'!$A$3:$DT$9102,$Q6919,$AD$3)&amp;""))</f>
        <v/>
      </c>
    </row>
    <row r="6920" spans="16:18" x14ac:dyDescent="0.3">
      <c r="P6920" s="22"/>
      <c r="Q6920">
        <v>6916</v>
      </c>
      <c r="R6920" t="str">
        <f>IF($C$3="Live Paste",IF($P6920="","",$P6920&amp;""),IF($AD$3="","",INDEX('Extraction History'!$A$3:$DT$9102,$Q6920,$AD$3)&amp;""))</f>
        <v/>
      </c>
    </row>
    <row r="6921" spans="16:18" x14ac:dyDescent="0.3">
      <c r="P6921" s="22"/>
      <c r="Q6921">
        <v>6917</v>
      </c>
      <c r="R6921" t="str">
        <f>IF($C$3="Live Paste",IF($P6921="","",$P6921&amp;""),IF($AD$3="","",INDEX('Extraction History'!$A$3:$DT$9102,$Q6921,$AD$3)&amp;""))</f>
        <v/>
      </c>
    </row>
    <row r="6922" spans="16:18" x14ac:dyDescent="0.3">
      <c r="P6922" s="22"/>
      <c r="Q6922">
        <v>6918</v>
      </c>
      <c r="R6922" t="str">
        <f>IF($C$3="Live Paste",IF($P6922="","",$P6922&amp;""),IF($AD$3="","",INDEX('Extraction History'!$A$3:$DT$9102,$Q6922,$AD$3)&amp;""))</f>
        <v/>
      </c>
    </row>
    <row r="6923" spans="16:18" x14ac:dyDescent="0.3">
      <c r="P6923" s="22"/>
      <c r="Q6923">
        <v>6919</v>
      </c>
      <c r="R6923" t="str">
        <f>IF($C$3="Live Paste",IF($P6923="","",$P6923&amp;""),IF($AD$3="","",INDEX('Extraction History'!$A$3:$DT$9102,$Q6923,$AD$3)&amp;""))</f>
        <v/>
      </c>
    </row>
    <row r="6924" spans="16:18" x14ac:dyDescent="0.3">
      <c r="P6924" s="22"/>
      <c r="Q6924">
        <v>6920</v>
      </c>
      <c r="R6924" t="str">
        <f>IF($C$3="Live Paste",IF($P6924="","",$P6924&amp;""),IF($AD$3="","",INDEX('Extraction History'!$A$3:$DT$9102,$Q6924,$AD$3)&amp;""))</f>
        <v/>
      </c>
    </row>
    <row r="6925" spans="16:18" x14ac:dyDescent="0.3">
      <c r="P6925" s="22"/>
      <c r="Q6925">
        <v>6921</v>
      </c>
      <c r="R6925" t="str">
        <f>IF($C$3="Live Paste",IF($P6925="","",$P6925&amp;""),IF($AD$3="","",INDEX('Extraction History'!$A$3:$DT$9102,$Q6925,$AD$3)&amp;""))</f>
        <v/>
      </c>
    </row>
    <row r="6926" spans="16:18" x14ac:dyDescent="0.3">
      <c r="P6926" s="22"/>
      <c r="Q6926">
        <v>6922</v>
      </c>
      <c r="R6926" t="str">
        <f>IF($C$3="Live Paste",IF($P6926="","",$P6926&amp;""),IF($AD$3="","",INDEX('Extraction History'!$A$3:$DT$9102,$Q6926,$AD$3)&amp;""))</f>
        <v/>
      </c>
    </row>
    <row r="6927" spans="16:18" x14ac:dyDescent="0.3">
      <c r="P6927" s="22"/>
      <c r="Q6927">
        <v>6923</v>
      </c>
      <c r="R6927" t="str">
        <f>IF($C$3="Live Paste",IF($P6927="","",$P6927&amp;""),IF($AD$3="","",INDEX('Extraction History'!$A$3:$DT$9102,$Q6927,$AD$3)&amp;""))</f>
        <v/>
      </c>
    </row>
    <row r="6928" spans="16:18" x14ac:dyDescent="0.3">
      <c r="P6928" s="22"/>
      <c r="Q6928">
        <v>6924</v>
      </c>
      <c r="R6928" t="str">
        <f>IF($C$3="Live Paste",IF($P6928="","",$P6928&amp;""),IF($AD$3="","",INDEX('Extraction History'!$A$3:$DT$9102,$Q6928,$AD$3)&amp;""))</f>
        <v/>
      </c>
    </row>
    <row r="6929" spans="16:18" x14ac:dyDescent="0.3">
      <c r="P6929" s="22"/>
      <c r="Q6929">
        <v>6925</v>
      </c>
      <c r="R6929" t="str">
        <f>IF($C$3="Live Paste",IF($P6929="","",$P6929&amp;""),IF($AD$3="","",INDEX('Extraction History'!$A$3:$DT$9102,$Q6929,$AD$3)&amp;""))</f>
        <v/>
      </c>
    </row>
    <row r="6930" spans="16:18" x14ac:dyDescent="0.3">
      <c r="P6930" s="22"/>
      <c r="Q6930">
        <v>6926</v>
      </c>
      <c r="R6930" t="str">
        <f>IF($C$3="Live Paste",IF($P6930="","",$P6930&amp;""),IF($AD$3="","",INDEX('Extraction History'!$A$3:$DT$9102,$Q6930,$AD$3)&amp;""))</f>
        <v/>
      </c>
    </row>
    <row r="6931" spans="16:18" x14ac:dyDescent="0.3">
      <c r="P6931" s="22"/>
      <c r="Q6931">
        <v>6927</v>
      </c>
      <c r="R6931" t="str">
        <f>IF($C$3="Live Paste",IF($P6931="","",$P6931&amp;""),IF($AD$3="","",INDEX('Extraction History'!$A$3:$DT$9102,$Q6931,$AD$3)&amp;""))</f>
        <v/>
      </c>
    </row>
    <row r="6932" spans="16:18" x14ac:dyDescent="0.3">
      <c r="P6932" s="22"/>
      <c r="Q6932">
        <v>6928</v>
      </c>
      <c r="R6932" t="str">
        <f>IF($C$3="Live Paste",IF($P6932="","",$P6932&amp;""),IF($AD$3="","",INDEX('Extraction History'!$A$3:$DT$9102,$Q6932,$AD$3)&amp;""))</f>
        <v/>
      </c>
    </row>
    <row r="6933" spans="16:18" x14ac:dyDescent="0.3">
      <c r="P6933" s="22"/>
      <c r="Q6933">
        <v>6929</v>
      </c>
      <c r="R6933" t="str">
        <f>IF($C$3="Live Paste",IF($P6933="","",$P6933&amp;""),IF($AD$3="","",INDEX('Extraction History'!$A$3:$DT$9102,$Q6933,$AD$3)&amp;""))</f>
        <v/>
      </c>
    </row>
    <row r="6934" spans="16:18" x14ac:dyDescent="0.3">
      <c r="P6934" s="22"/>
      <c r="Q6934">
        <v>6930</v>
      </c>
      <c r="R6934" t="str">
        <f>IF($C$3="Live Paste",IF($P6934="","",$P6934&amp;""),IF($AD$3="","",INDEX('Extraction History'!$A$3:$DT$9102,$Q6934,$AD$3)&amp;""))</f>
        <v/>
      </c>
    </row>
    <row r="6935" spans="16:18" x14ac:dyDescent="0.3">
      <c r="P6935" s="22"/>
      <c r="Q6935">
        <v>6931</v>
      </c>
      <c r="R6935" t="str">
        <f>IF($C$3="Live Paste",IF($P6935="","",$P6935&amp;""),IF($AD$3="","",INDEX('Extraction History'!$A$3:$DT$9102,$Q6935,$AD$3)&amp;""))</f>
        <v/>
      </c>
    </row>
    <row r="6936" spans="16:18" x14ac:dyDescent="0.3">
      <c r="P6936" s="22"/>
      <c r="Q6936">
        <v>6932</v>
      </c>
      <c r="R6936" t="str">
        <f>IF($C$3="Live Paste",IF($P6936="","",$P6936&amp;""),IF($AD$3="","",INDEX('Extraction History'!$A$3:$DT$9102,$Q6936,$AD$3)&amp;""))</f>
        <v/>
      </c>
    </row>
    <row r="6937" spans="16:18" x14ac:dyDescent="0.3">
      <c r="P6937" s="22"/>
      <c r="Q6937">
        <v>6933</v>
      </c>
      <c r="R6937" t="str">
        <f>IF($C$3="Live Paste",IF($P6937="","",$P6937&amp;""),IF($AD$3="","",INDEX('Extraction History'!$A$3:$DT$9102,$Q6937,$AD$3)&amp;""))</f>
        <v/>
      </c>
    </row>
    <row r="6938" spans="16:18" x14ac:dyDescent="0.3">
      <c r="P6938" s="22"/>
      <c r="Q6938">
        <v>6934</v>
      </c>
      <c r="R6938" t="str">
        <f>IF($C$3="Live Paste",IF($P6938="","",$P6938&amp;""),IF($AD$3="","",INDEX('Extraction History'!$A$3:$DT$9102,$Q6938,$AD$3)&amp;""))</f>
        <v/>
      </c>
    </row>
    <row r="6939" spans="16:18" x14ac:dyDescent="0.3">
      <c r="P6939" s="22"/>
      <c r="Q6939">
        <v>6935</v>
      </c>
      <c r="R6939" t="str">
        <f>IF($C$3="Live Paste",IF($P6939="","",$P6939&amp;""),IF($AD$3="","",INDEX('Extraction History'!$A$3:$DT$9102,$Q6939,$AD$3)&amp;""))</f>
        <v/>
      </c>
    </row>
    <row r="6940" spans="16:18" x14ac:dyDescent="0.3">
      <c r="P6940" s="22"/>
      <c r="Q6940">
        <v>6936</v>
      </c>
      <c r="R6940" t="str">
        <f>IF($C$3="Live Paste",IF($P6940="","",$P6940&amp;""),IF($AD$3="","",INDEX('Extraction History'!$A$3:$DT$9102,$Q6940,$AD$3)&amp;""))</f>
        <v/>
      </c>
    </row>
    <row r="6941" spans="16:18" x14ac:dyDescent="0.3">
      <c r="P6941" s="22"/>
      <c r="Q6941">
        <v>6937</v>
      </c>
      <c r="R6941" t="str">
        <f>IF($C$3="Live Paste",IF($P6941="","",$P6941&amp;""),IF($AD$3="","",INDEX('Extraction History'!$A$3:$DT$9102,$Q6941,$AD$3)&amp;""))</f>
        <v/>
      </c>
    </row>
    <row r="6942" spans="16:18" x14ac:dyDescent="0.3">
      <c r="P6942" s="22"/>
      <c r="Q6942">
        <v>6938</v>
      </c>
      <c r="R6942" t="str">
        <f>IF($C$3="Live Paste",IF($P6942="","",$P6942&amp;""),IF($AD$3="","",INDEX('Extraction History'!$A$3:$DT$9102,$Q6942,$AD$3)&amp;""))</f>
        <v/>
      </c>
    </row>
    <row r="6943" spans="16:18" x14ac:dyDescent="0.3">
      <c r="P6943" s="22"/>
      <c r="Q6943">
        <v>6939</v>
      </c>
      <c r="R6943" t="str">
        <f>IF($C$3="Live Paste",IF($P6943="","",$P6943&amp;""),IF($AD$3="","",INDEX('Extraction History'!$A$3:$DT$9102,$Q6943,$AD$3)&amp;""))</f>
        <v/>
      </c>
    </row>
    <row r="6944" spans="16:18" x14ac:dyDescent="0.3">
      <c r="P6944" s="22"/>
      <c r="Q6944">
        <v>6940</v>
      </c>
      <c r="R6944" t="str">
        <f>IF($C$3="Live Paste",IF($P6944="","",$P6944&amp;""),IF($AD$3="","",INDEX('Extraction History'!$A$3:$DT$9102,$Q6944,$AD$3)&amp;""))</f>
        <v/>
      </c>
    </row>
    <row r="6945" spans="16:18" x14ac:dyDescent="0.3">
      <c r="P6945" s="22"/>
      <c r="Q6945">
        <v>6941</v>
      </c>
      <c r="R6945" t="str">
        <f>IF($C$3="Live Paste",IF($P6945="","",$P6945&amp;""),IF($AD$3="","",INDEX('Extraction History'!$A$3:$DT$9102,$Q6945,$AD$3)&amp;""))</f>
        <v/>
      </c>
    </row>
    <row r="6946" spans="16:18" x14ac:dyDescent="0.3">
      <c r="P6946" s="22"/>
      <c r="Q6946">
        <v>6942</v>
      </c>
      <c r="R6946" t="str">
        <f>IF($C$3="Live Paste",IF($P6946="","",$P6946&amp;""),IF($AD$3="","",INDEX('Extraction History'!$A$3:$DT$9102,$Q6946,$AD$3)&amp;""))</f>
        <v/>
      </c>
    </row>
    <row r="6947" spans="16:18" x14ac:dyDescent="0.3">
      <c r="P6947" s="22"/>
      <c r="Q6947">
        <v>6943</v>
      </c>
      <c r="R6947" t="str">
        <f>IF($C$3="Live Paste",IF($P6947="","",$P6947&amp;""),IF($AD$3="","",INDEX('Extraction History'!$A$3:$DT$9102,$Q6947,$AD$3)&amp;""))</f>
        <v/>
      </c>
    </row>
    <row r="6948" spans="16:18" x14ac:dyDescent="0.3">
      <c r="P6948" s="22"/>
      <c r="Q6948">
        <v>6944</v>
      </c>
      <c r="R6948" t="str">
        <f>IF($C$3="Live Paste",IF($P6948="","",$P6948&amp;""),IF($AD$3="","",INDEX('Extraction History'!$A$3:$DT$9102,$Q6948,$AD$3)&amp;""))</f>
        <v/>
      </c>
    </row>
    <row r="6949" spans="16:18" x14ac:dyDescent="0.3">
      <c r="P6949" s="22"/>
      <c r="Q6949">
        <v>6945</v>
      </c>
      <c r="R6949" t="str">
        <f>IF($C$3="Live Paste",IF($P6949="","",$P6949&amp;""),IF($AD$3="","",INDEX('Extraction History'!$A$3:$DT$9102,$Q6949,$AD$3)&amp;""))</f>
        <v/>
      </c>
    </row>
    <row r="6950" spans="16:18" x14ac:dyDescent="0.3">
      <c r="P6950" s="22"/>
      <c r="Q6950">
        <v>6946</v>
      </c>
      <c r="R6950" t="str">
        <f>IF($C$3="Live Paste",IF($P6950="","",$P6950&amp;""),IF($AD$3="","",INDEX('Extraction History'!$A$3:$DT$9102,$Q6950,$AD$3)&amp;""))</f>
        <v/>
      </c>
    </row>
    <row r="6951" spans="16:18" x14ac:dyDescent="0.3">
      <c r="P6951" s="22"/>
      <c r="Q6951">
        <v>6947</v>
      </c>
      <c r="R6951" t="str">
        <f>IF($C$3="Live Paste",IF($P6951="","",$P6951&amp;""),IF($AD$3="","",INDEX('Extraction History'!$A$3:$DT$9102,$Q6951,$AD$3)&amp;""))</f>
        <v/>
      </c>
    </row>
    <row r="6952" spans="16:18" x14ac:dyDescent="0.3">
      <c r="P6952" s="22"/>
      <c r="Q6952">
        <v>6948</v>
      </c>
      <c r="R6952" t="str">
        <f>IF($C$3="Live Paste",IF($P6952="","",$P6952&amp;""),IF($AD$3="","",INDEX('Extraction History'!$A$3:$DT$9102,$Q6952,$AD$3)&amp;""))</f>
        <v/>
      </c>
    </row>
    <row r="6953" spans="16:18" x14ac:dyDescent="0.3">
      <c r="P6953" s="22"/>
      <c r="Q6953">
        <v>6949</v>
      </c>
      <c r="R6953" t="str">
        <f>IF($C$3="Live Paste",IF($P6953="","",$P6953&amp;""),IF($AD$3="","",INDEX('Extraction History'!$A$3:$DT$9102,$Q6953,$AD$3)&amp;""))</f>
        <v/>
      </c>
    </row>
    <row r="6954" spans="16:18" x14ac:dyDescent="0.3">
      <c r="P6954" s="22"/>
      <c r="Q6954">
        <v>6950</v>
      </c>
      <c r="R6954" t="str">
        <f>IF($C$3="Live Paste",IF($P6954="","",$P6954&amp;""),IF($AD$3="","",INDEX('Extraction History'!$A$3:$DT$9102,$Q6954,$AD$3)&amp;""))</f>
        <v/>
      </c>
    </row>
    <row r="6955" spans="16:18" x14ac:dyDescent="0.3">
      <c r="P6955" s="22"/>
      <c r="Q6955">
        <v>6951</v>
      </c>
      <c r="R6955" t="str">
        <f>IF($C$3="Live Paste",IF($P6955="","",$P6955&amp;""),IF($AD$3="","",INDEX('Extraction History'!$A$3:$DT$9102,$Q6955,$AD$3)&amp;""))</f>
        <v/>
      </c>
    </row>
    <row r="6956" spans="16:18" x14ac:dyDescent="0.3">
      <c r="P6956" s="22"/>
      <c r="Q6956">
        <v>6952</v>
      </c>
      <c r="R6956" t="str">
        <f>IF($C$3="Live Paste",IF($P6956="","",$P6956&amp;""),IF($AD$3="","",INDEX('Extraction History'!$A$3:$DT$9102,$Q6956,$AD$3)&amp;""))</f>
        <v/>
      </c>
    </row>
    <row r="6957" spans="16:18" x14ac:dyDescent="0.3">
      <c r="P6957" s="22"/>
      <c r="Q6957">
        <v>6953</v>
      </c>
      <c r="R6957" t="str">
        <f>IF($C$3="Live Paste",IF($P6957="","",$P6957&amp;""),IF($AD$3="","",INDEX('Extraction History'!$A$3:$DT$9102,$Q6957,$AD$3)&amp;""))</f>
        <v/>
      </c>
    </row>
    <row r="6958" spans="16:18" x14ac:dyDescent="0.3">
      <c r="P6958" s="22"/>
      <c r="Q6958">
        <v>6954</v>
      </c>
      <c r="R6958" t="str">
        <f>IF($C$3="Live Paste",IF($P6958="","",$P6958&amp;""),IF($AD$3="","",INDEX('Extraction History'!$A$3:$DT$9102,$Q6958,$AD$3)&amp;""))</f>
        <v/>
      </c>
    </row>
    <row r="6959" spans="16:18" x14ac:dyDescent="0.3">
      <c r="P6959" s="22"/>
      <c r="Q6959">
        <v>6955</v>
      </c>
      <c r="R6959" t="str">
        <f>IF($C$3="Live Paste",IF($P6959="","",$P6959&amp;""),IF($AD$3="","",INDEX('Extraction History'!$A$3:$DT$9102,$Q6959,$AD$3)&amp;""))</f>
        <v/>
      </c>
    </row>
    <row r="6960" spans="16:18" x14ac:dyDescent="0.3">
      <c r="P6960" s="22"/>
      <c r="Q6960">
        <v>6956</v>
      </c>
      <c r="R6960" t="str">
        <f>IF($C$3="Live Paste",IF($P6960="","",$P6960&amp;""),IF($AD$3="","",INDEX('Extraction History'!$A$3:$DT$9102,$Q6960,$AD$3)&amp;""))</f>
        <v/>
      </c>
    </row>
    <row r="6961" spans="16:18" x14ac:dyDescent="0.3">
      <c r="P6961" s="22"/>
      <c r="Q6961">
        <v>6957</v>
      </c>
      <c r="R6961" t="str">
        <f>IF($C$3="Live Paste",IF($P6961="","",$P6961&amp;""),IF($AD$3="","",INDEX('Extraction History'!$A$3:$DT$9102,$Q6961,$AD$3)&amp;""))</f>
        <v/>
      </c>
    </row>
    <row r="6962" spans="16:18" x14ac:dyDescent="0.3">
      <c r="P6962" s="22"/>
      <c r="Q6962">
        <v>6958</v>
      </c>
      <c r="R6962" t="str">
        <f>IF($C$3="Live Paste",IF($P6962="","",$P6962&amp;""),IF($AD$3="","",INDEX('Extraction History'!$A$3:$DT$9102,$Q6962,$AD$3)&amp;""))</f>
        <v/>
      </c>
    </row>
    <row r="6963" spans="16:18" x14ac:dyDescent="0.3">
      <c r="P6963" s="22"/>
      <c r="Q6963">
        <v>6959</v>
      </c>
      <c r="R6963" t="str">
        <f>IF($C$3="Live Paste",IF($P6963="","",$P6963&amp;""),IF($AD$3="","",INDEX('Extraction History'!$A$3:$DT$9102,$Q6963,$AD$3)&amp;""))</f>
        <v/>
      </c>
    </row>
    <row r="6964" spans="16:18" x14ac:dyDescent="0.3">
      <c r="P6964" s="22"/>
      <c r="Q6964">
        <v>6960</v>
      </c>
      <c r="R6964" t="str">
        <f>IF($C$3="Live Paste",IF($P6964="","",$P6964&amp;""),IF($AD$3="","",INDEX('Extraction History'!$A$3:$DT$9102,$Q6964,$AD$3)&amp;""))</f>
        <v/>
      </c>
    </row>
    <row r="6965" spans="16:18" x14ac:dyDescent="0.3">
      <c r="P6965" s="22"/>
      <c r="Q6965">
        <v>6961</v>
      </c>
      <c r="R6965" t="str">
        <f>IF($C$3="Live Paste",IF($P6965="","",$P6965&amp;""),IF($AD$3="","",INDEX('Extraction History'!$A$3:$DT$9102,$Q6965,$AD$3)&amp;""))</f>
        <v/>
      </c>
    </row>
    <row r="6966" spans="16:18" x14ac:dyDescent="0.3">
      <c r="P6966" s="22"/>
      <c r="Q6966">
        <v>6962</v>
      </c>
      <c r="R6966" t="str">
        <f>IF($C$3="Live Paste",IF($P6966="","",$P6966&amp;""),IF($AD$3="","",INDEX('Extraction History'!$A$3:$DT$9102,$Q6966,$AD$3)&amp;""))</f>
        <v/>
      </c>
    </row>
    <row r="6967" spans="16:18" x14ac:dyDescent="0.3">
      <c r="P6967" s="22"/>
      <c r="Q6967">
        <v>6963</v>
      </c>
      <c r="R6967" t="str">
        <f>IF($C$3="Live Paste",IF($P6967="","",$P6967&amp;""),IF($AD$3="","",INDEX('Extraction History'!$A$3:$DT$9102,$Q6967,$AD$3)&amp;""))</f>
        <v/>
      </c>
    </row>
    <row r="6968" spans="16:18" x14ac:dyDescent="0.3">
      <c r="P6968" s="22"/>
      <c r="Q6968">
        <v>6964</v>
      </c>
      <c r="R6968" t="str">
        <f>IF($C$3="Live Paste",IF($P6968="","",$P6968&amp;""),IF($AD$3="","",INDEX('Extraction History'!$A$3:$DT$9102,$Q6968,$AD$3)&amp;""))</f>
        <v/>
      </c>
    </row>
    <row r="6969" spans="16:18" x14ac:dyDescent="0.3">
      <c r="P6969" s="22"/>
      <c r="Q6969">
        <v>6965</v>
      </c>
      <c r="R6969" t="str">
        <f>IF($C$3="Live Paste",IF($P6969="","",$P6969&amp;""),IF($AD$3="","",INDEX('Extraction History'!$A$3:$DT$9102,$Q6969,$AD$3)&amp;""))</f>
        <v/>
      </c>
    </row>
    <row r="6970" spans="16:18" x14ac:dyDescent="0.3">
      <c r="P6970" s="22"/>
      <c r="Q6970">
        <v>6966</v>
      </c>
      <c r="R6970" t="str">
        <f>IF($C$3="Live Paste",IF($P6970="","",$P6970&amp;""),IF($AD$3="","",INDEX('Extraction History'!$A$3:$DT$9102,$Q6970,$AD$3)&amp;""))</f>
        <v/>
      </c>
    </row>
    <row r="6971" spans="16:18" x14ac:dyDescent="0.3">
      <c r="P6971" s="22"/>
      <c r="Q6971">
        <v>6967</v>
      </c>
      <c r="R6971" t="str">
        <f>IF($C$3="Live Paste",IF($P6971="","",$P6971&amp;""),IF($AD$3="","",INDEX('Extraction History'!$A$3:$DT$9102,$Q6971,$AD$3)&amp;""))</f>
        <v/>
      </c>
    </row>
    <row r="6972" spans="16:18" x14ac:dyDescent="0.3">
      <c r="P6972" s="22"/>
      <c r="Q6972">
        <v>6968</v>
      </c>
      <c r="R6972" t="str">
        <f>IF($C$3="Live Paste",IF($P6972="","",$P6972&amp;""),IF($AD$3="","",INDEX('Extraction History'!$A$3:$DT$9102,$Q6972,$AD$3)&amp;""))</f>
        <v/>
      </c>
    </row>
    <row r="6973" spans="16:18" x14ac:dyDescent="0.3">
      <c r="P6973" s="22"/>
      <c r="Q6973">
        <v>6969</v>
      </c>
      <c r="R6973" t="str">
        <f>IF($C$3="Live Paste",IF($P6973="","",$P6973&amp;""),IF($AD$3="","",INDEX('Extraction History'!$A$3:$DT$9102,$Q6973,$AD$3)&amp;""))</f>
        <v/>
      </c>
    </row>
    <row r="6974" spans="16:18" x14ac:dyDescent="0.3">
      <c r="P6974" s="22"/>
      <c r="Q6974">
        <v>6970</v>
      </c>
      <c r="R6974" t="str">
        <f>IF($C$3="Live Paste",IF($P6974="","",$P6974&amp;""),IF($AD$3="","",INDEX('Extraction History'!$A$3:$DT$9102,$Q6974,$AD$3)&amp;""))</f>
        <v/>
      </c>
    </row>
    <row r="6975" spans="16:18" x14ac:dyDescent="0.3">
      <c r="P6975" s="22"/>
      <c r="Q6975">
        <v>6971</v>
      </c>
      <c r="R6975" t="str">
        <f>IF($C$3="Live Paste",IF($P6975="","",$P6975&amp;""),IF($AD$3="","",INDEX('Extraction History'!$A$3:$DT$9102,$Q6975,$AD$3)&amp;""))</f>
        <v/>
      </c>
    </row>
    <row r="6976" spans="16:18" x14ac:dyDescent="0.3">
      <c r="P6976" s="22"/>
      <c r="Q6976">
        <v>6972</v>
      </c>
      <c r="R6976" t="str">
        <f>IF($C$3="Live Paste",IF($P6976="","",$P6976&amp;""),IF($AD$3="","",INDEX('Extraction History'!$A$3:$DT$9102,$Q6976,$AD$3)&amp;""))</f>
        <v/>
      </c>
    </row>
    <row r="6977" spans="16:18" x14ac:dyDescent="0.3">
      <c r="P6977" s="22"/>
      <c r="Q6977">
        <v>6973</v>
      </c>
      <c r="R6977" t="str">
        <f>IF($C$3="Live Paste",IF($P6977="","",$P6977&amp;""),IF($AD$3="","",INDEX('Extraction History'!$A$3:$DT$9102,$Q6977,$AD$3)&amp;""))</f>
        <v/>
      </c>
    </row>
    <row r="6978" spans="16:18" x14ac:dyDescent="0.3">
      <c r="P6978" s="22"/>
      <c r="Q6978">
        <v>6974</v>
      </c>
      <c r="R6978" t="str">
        <f>IF($C$3="Live Paste",IF($P6978="","",$P6978&amp;""),IF($AD$3="","",INDEX('Extraction History'!$A$3:$DT$9102,$Q6978,$AD$3)&amp;""))</f>
        <v/>
      </c>
    </row>
    <row r="6979" spans="16:18" x14ac:dyDescent="0.3">
      <c r="P6979" s="22"/>
      <c r="Q6979">
        <v>6975</v>
      </c>
      <c r="R6979" t="str">
        <f>IF($C$3="Live Paste",IF($P6979="","",$P6979&amp;""),IF($AD$3="","",INDEX('Extraction History'!$A$3:$DT$9102,$Q6979,$AD$3)&amp;""))</f>
        <v/>
      </c>
    </row>
    <row r="6980" spans="16:18" x14ac:dyDescent="0.3">
      <c r="P6980" s="22"/>
      <c r="Q6980">
        <v>6976</v>
      </c>
      <c r="R6980" t="str">
        <f>IF($C$3="Live Paste",IF($P6980="","",$P6980&amp;""),IF($AD$3="","",INDEX('Extraction History'!$A$3:$DT$9102,$Q6980,$AD$3)&amp;""))</f>
        <v/>
      </c>
    </row>
    <row r="6981" spans="16:18" x14ac:dyDescent="0.3">
      <c r="P6981" s="22"/>
      <c r="Q6981">
        <v>6977</v>
      </c>
      <c r="R6981" t="str">
        <f>IF($C$3="Live Paste",IF($P6981="","",$P6981&amp;""),IF($AD$3="","",INDEX('Extraction History'!$A$3:$DT$9102,$Q6981,$AD$3)&amp;""))</f>
        <v/>
      </c>
    </row>
    <row r="6982" spans="16:18" x14ac:dyDescent="0.3">
      <c r="P6982" s="22"/>
      <c r="Q6982">
        <v>6978</v>
      </c>
      <c r="R6982" t="str">
        <f>IF($C$3="Live Paste",IF($P6982="","",$P6982&amp;""),IF($AD$3="","",INDEX('Extraction History'!$A$3:$DT$9102,$Q6982,$AD$3)&amp;""))</f>
        <v/>
      </c>
    </row>
    <row r="6983" spans="16:18" x14ac:dyDescent="0.3">
      <c r="P6983" s="22"/>
      <c r="Q6983">
        <v>6979</v>
      </c>
      <c r="R6983" t="str">
        <f>IF($C$3="Live Paste",IF($P6983="","",$P6983&amp;""),IF($AD$3="","",INDEX('Extraction History'!$A$3:$DT$9102,$Q6983,$AD$3)&amp;""))</f>
        <v/>
      </c>
    </row>
    <row r="6984" spans="16:18" x14ac:dyDescent="0.3">
      <c r="P6984" s="22"/>
      <c r="Q6984">
        <v>6980</v>
      </c>
      <c r="R6984" t="str">
        <f>IF($C$3="Live Paste",IF($P6984="","",$P6984&amp;""),IF($AD$3="","",INDEX('Extraction History'!$A$3:$DT$9102,$Q6984,$AD$3)&amp;""))</f>
        <v/>
      </c>
    </row>
    <row r="6985" spans="16:18" x14ac:dyDescent="0.3">
      <c r="P6985" s="22"/>
      <c r="Q6985">
        <v>6981</v>
      </c>
      <c r="R6985" t="str">
        <f>IF($C$3="Live Paste",IF($P6985="","",$P6985&amp;""),IF($AD$3="","",INDEX('Extraction History'!$A$3:$DT$9102,$Q6985,$AD$3)&amp;""))</f>
        <v/>
      </c>
    </row>
    <row r="6986" spans="16:18" x14ac:dyDescent="0.3">
      <c r="P6986" s="22"/>
      <c r="Q6986">
        <v>6982</v>
      </c>
      <c r="R6986" t="str">
        <f>IF($C$3="Live Paste",IF($P6986="","",$P6986&amp;""),IF($AD$3="","",INDEX('Extraction History'!$A$3:$DT$9102,$Q6986,$AD$3)&amp;""))</f>
        <v/>
      </c>
    </row>
    <row r="6987" spans="16:18" x14ac:dyDescent="0.3">
      <c r="P6987" s="22"/>
      <c r="Q6987">
        <v>6983</v>
      </c>
      <c r="R6987" t="str">
        <f>IF($C$3="Live Paste",IF($P6987="","",$P6987&amp;""),IF($AD$3="","",INDEX('Extraction History'!$A$3:$DT$9102,$Q6987,$AD$3)&amp;""))</f>
        <v/>
      </c>
    </row>
    <row r="6988" spans="16:18" x14ac:dyDescent="0.3">
      <c r="P6988" s="22"/>
      <c r="Q6988">
        <v>6984</v>
      </c>
      <c r="R6988" t="str">
        <f>IF($C$3="Live Paste",IF($P6988="","",$P6988&amp;""),IF($AD$3="","",INDEX('Extraction History'!$A$3:$DT$9102,$Q6988,$AD$3)&amp;""))</f>
        <v/>
      </c>
    </row>
    <row r="6989" spans="16:18" x14ac:dyDescent="0.3">
      <c r="P6989" s="22"/>
      <c r="Q6989">
        <v>6985</v>
      </c>
      <c r="R6989" t="str">
        <f>IF($C$3="Live Paste",IF($P6989="","",$P6989&amp;""),IF($AD$3="","",INDEX('Extraction History'!$A$3:$DT$9102,$Q6989,$AD$3)&amp;""))</f>
        <v/>
      </c>
    </row>
    <row r="6990" spans="16:18" x14ac:dyDescent="0.3">
      <c r="P6990" s="22"/>
      <c r="Q6990">
        <v>6986</v>
      </c>
      <c r="R6990" t="str">
        <f>IF($C$3="Live Paste",IF($P6990="","",$P6990&amp;""),IF($AD$3="","",INDEX('Extraction History'!$A$3:$DT$9102,$Q6990,$AD$3)&amp;""))</f>
        <v/>
      </c>
    </row>
    <row r="6991" spans="16:18" x14ac:dyDescent="0.3">
      <c r="P6991" s="22"/>
      <c r="Q6991">
        <v>6987</v>
      </c>
      <c r="R6991" t="str">
        <f>IF($C$3="Live Paste",IF($P6991="","",$P6991&amp;""),IF($AD$3="","",INDEX('Extraction History'!$A$3:$DT$9102,$Q6991,$AD$3)&amp;""))</f>
        <v/>
      </c>
    </row>
    <row r="6992" spans="16:18" x14ac:dyDescent="0.3">
      <c r="P6992" s="22"/>
      <c r="Q6992">
        <v>6988</v>
      </c>
      <c r="R6992" t="str">
        <f>IF($C$3="Live Paste",IF($P6992="","",$P6992&amp;""),IF($AD$3="","",INDEX('Extraction History'!$A$3:$DT$9102,$Q6992,$AD$3)&amp;""))</f>
        <v/>
      </c>
    </row>
    <row r="6993" spans="16:18" x14ac:dyDescent="0.3">
      <c r="P6993" s="22"/>
      <c r="Q6993">
        <v>6989</v>
      </c>
      <c r="R6993" t="str">
        <f>IF($C$3="Live Paste",IF($P6993="","",$P6993&amp;""),IF($AD$3="","",INDEX('Extraction History'!$A$3:$DT$9102,$Q6993,$AD$3)&amp;""))</f>
        <v/>
      </c>
    </row>
    <row r="6994" spans="16:18" x14ac:dyDescent="0.3">
      <c r="P6994" s="22"/>
      <c r="Q6994">
        <v>6990</v>
      </c>
      <c r="R6994" t="str">
        <f>IF($C$3="Live Paste",IF($P6994="","",$P6994&amp;""),IF($AD$3="","",INDEX('Extraction History'!$A$3:$DT$9102,$Q6994,$AD$3)&amp;""))</f>
        <v/>
      </c>
    </row>
    <row r="6995" spans="16:18" x14ac:dyDescent="0.3">
      <c r="P6995" s="22"/>
      <c r="Q6995">
        <v>6991</v>
      </c>
      <c r="R6995" t="str">
        <f>IF($C$3="Live Paste",IF($P6995="","",$P6995&amp;""),IF($AD$3="","",INDEX('Extraction History'!$A$3:$DT$9102,$Q6995,$AD$3)&amp;""))</f>
        <v/>
      </c>
    </row>
    <row r="6996" spans="16:18" x14ac:dyDescent="0.3">
      <c r="P6996" s="22"/>
      <c r="Q6996">
        <v>6992</v>
      </c>
      <c r="R6996" t="str">
        <f>IF($C$3="Live Paste",IF($P6996="","",$P6996&amp;""),IF($AD$3="","",INDEX('Extraction History'!$A$3:$DT$9102,$Q6996,$AD$3)&amp;""))</f>
        <v/>
      </c>
    </row>
    <row r="6997" spans="16:18" x14ac:dyDescent="0.3">
      <c r="P6997" s="22"/>
      <c r="Q6997">
        <v>6993</v>
      </c>
      <c r="R6997" t="str">
        <f>IF($C$3="Live Paste",IF($P6997="","",$P6997&amp;""),IF($AD$3="","",INDEX('Extraction History'!$A$3:$DT$9102,$Q6997,$AD$3)&amp;""))</f>
        <v/>
      </c>
    </row>
    <row r="6998" spans="16:18" x14ac:dyDescent="0.3">
      <c r="P6998" s="22"/>
      <c r="Q6998">
        <v>6994</v>
      </c>
      <c r="R6998" t="str">
        <f>IF($C$3="Live Paste",IF($P6998="","",$P6998&amp;""),IF($AD$3="","",INDEX('Extraction History'!$A$3:$DT$9102,$Q6998,$AD$3)&amp;""))</f>
        <v/>
      </c>
    </row>
    <row r="6999" spans="16:18" x14ac:dyDescent="0.3">
      <c r="P6999" s="22"/>
      <c r="Q6999">
        <v>6995</v>
      </c>
      <c r="R6999" t="str">
        <f>IF($C$3="Live Paste",IF($P6999="","",$P6999&amp;""),IF($AD$3="","",INDEX('Extraction History'!$A$3:$DT$9102,$Q6999,$AD$3)&amp;""))</f>
        <v/>
      </c>
    </row>
    <row r="7000" spans="16:18" x14ac:dyDescent="0.3">
      <c r="P7000" s="22"/>
      <c r="Q7000">
        <v>6996</v>
      </c>
      <c r="R7000" t="str">
        <f>IF($C$3="Live Paste",IF($P7000="","",$P7000&amp;""),IF($AD$3="","",INDEX('Extraction History'!$A$3:$DT$9102,$Q7000,$AD$3)&amp;""))</f>
        <v/>
      </c>
    </row>
    <row r="7001" spans="16:18" x14ac:dyDescent="0.3">
      <c r="P7001" s="22"/>
      <c r="Q7001">
        <v>6997</v>
      </c>
      <c r="R7001" t="str">
        <f>IF($C$3="Live Paste",IF($P7001="","",$P7001&amp;""),IF($AD$3="","",INDEX('Extraction History'!$A$3:$DT$9102,$Q7001,$AD$3)&amp;""))</f>
        <v/>
      </c>
    </row>
    <row r="7002" spans="16:18" x14ac:dyDescent="0.3">
      <c r="P7002" s="22"/>
      <c r="Q7002">
        <v>6998</v>
      </c>
      <c r="R7002" t="str">
        <f>IF($C$3="Live Paste",IF($P7002="","",$P7002&amp;""),IF($AD$3="","",INDEX('Extraction History'!$A$3:$DT$9102,$Q7002,$AD$3)&amp;""))</f>
        <v/>
      </c>
    </row>
    <row r="7003" spans="16:18" x14ac:dyDescent="0.3">
      <c r="P7003" s="22"/>
      <c r="Q7003">
        <v>6999</v>
      </c>
      <c r="R7003" t="str">
        <f>IF($C$3="Live Paste",IF($P7003="","",$P7003&amp;""),IF($AD$3="","",INDEX('Extraction History'!$A$3:$DT$9102,$Q7003,$AD$3)&amp;""))</f>
        <v/>
      </c>
    </row>
    <row r="7004" spans="16:18" x14ac:dyDescent="0.3">
      <c r="P7004" s="22"/>
      <c r="Q7004">
        <v>7000</v>
      </c>
      <c r="R7004" t="str">
        <f>IF($C$3="Live Paste",IF($P7004="","",$P7004&amp;""),IF($AD$3="","",INDEX('Extraction History'!$A$3:$DT$9102,$Q7004,$AD$3)&amp;""))</f>
        <v/>
      </c>
    </row>
    <row r="7005" spans="16:18" x14ac:dyDescent="0.3">
      <c r="P7005" s="22"/>
      <c r="Q7005">
        <v>7001</v>
      </c>
      <c r="R7005" t="str">
        <f>IF($C$3="Live Paste",IF($P7005="","",$P7005&amp;""),IF($AD$3="","",INDEX('Extraction History'!$A$3:$DT$9102,$Q7005,$AD$3)&amp;""))</f>
        <v/>
      </c>
    </row>
    <row r="7006" spans="16:18" x14ac:dyDescent="0.3">
      <c r="P7006" s="22"/>
      <c r="Q7006">
        <v>7002</v>
      </c>
      <c r="R7006" t="str">
        <f>IF($C$3="Live Paste",IF($P7006="","",$P7006&amp;""),IF($AD$3="","",INDEX('Extraction History'!$A$3:$DT$9102,$Q7006,$AD$3)&amp;""))</f>
        <v/>
      </c>
    </row>
    <row r="7007" spans="16:18" x14ac:dyDescent="0.3">
      <c r="P7007" s="22"/>
      <c r="Q7007">
        <v>7003</v>
      </c>
      <c r="R7007" t="str">
        <f>IF($C$3="Live Paste",IF($P7007="","",$P7007&amp;""),IF($AD$3="","",INDEX('Extraction History'!$A$3:$DT$9102,$Q7007,$AD$3)&amp;""))</f>
        <v/>
      </c>
    </row>
    <row r="7008" spans="16:18" x14ac:dyDescent="0.3">
      <c r="P7008" s="22"/>
      <c r="Q7008">
        <v>7004</v>
      </c>
      <c r="R7008" t="str">
        <f>IF($C$3="Live Paste",IF($P7008="","",$P7008&amp;""),IF($AD$3="","",INDEX('Extraction History'!$A$3:$DT$9102,$Q7008,$AD$3)&amp;""))</f>
        <v/>
      </c>
    </row>
    <row r="7009" spans="16:18" x14ac:dyDescent="0.3">
      <c r="P7009" s="22"/>
      <c r="Q7009">
        <v>7005</v>
      </c>
      <c r="R7009" t="str">
        <f>IF($C$3="Live Paste",IF($P7009="","",$P7009&amp;""),IF($AD$3="","",INDEX('Extraction History'!$A$3:$DT$9102,$Q7009,$AD$3)&amp;""))</f>
        <v/>
      </c>
    </row>
    <row r="7010" spans="16:18" x14ac:dyDescent="0.3">
      <c r="P7010" s="22"/>
      <c r="Q7010">
        <v>7006</v>
      </c>
      <c r="R7010" t="str">
        <f>IF($C$3="Live Paste",IF($P7010="","",$P7010&amp;""),IF($AD$3="","",INDEX('Extraction History'!$A$3:$DT$9102,$Q7010,$AD$3)&amp;""))</f>
        <v/>
      </c>
    </row>
    <row r="7011" spans="16:18" x14ac:dyDescent="0.3">
      <c r="P7011" s="22"/>
      <c r="Q7011">
        <v>7007</v>
      </c>
      <c r="R7011" t="str">
        <f>IF($C$3="Live Paste",IF($P7011="","",$P7011&amp;""),IF($AD$3="","",INDEX('Extraction History'!$A$3:$DT$9102,$Q7011,$AD$3)&amp;""))</f>
        <v/>
      </c>
    </row>
    <row r="7012" spans="16:18" x14ac:dyDescent="0.3">
      <c r="P7012" s="22"/>
      <c r="Q7012">
        <v>7008</v>
      </c>
      <c r="R7012" t="str">
        <f>IF($C$3="Live Paste",IF($P7012="","",$P7012&amp;""),IF($AD$3="","",INDEX('Extraction History'!$A$3:$DT$9102,$Q7012,$AD$3)&amp;""))</f>
        <v/>
      </c>
    </row>
    <row r="7013" spans="16:18" x14ac:dyDescent="0.3">
      <c r="P7013" s="22"/>
      <c r="Q7013">
        <v>7009</v>
      </c>
      <c r="R7013" t="str">
        <f>IF($C$3="Live Paste",IF($P7013="","",$P7013&amp;""),IF($AD$3="","",INDEX('Extraction History'!$A$3:$DT$9102,$Q7013,$AD$3)&amp;""))</f>
        <v/>
      </c>
    </row>
    <row r="7014" spans="16:18" x14ac:dyDescent="0.3">
      <c r="P7014" s="22"/>
      <c r="Q7014">
        <v>7010</v>
      </c>
      <c r="R7014" t="str">
        <f>IF($C$3="Live Paste",IF($P7014="","",$P7014&amp;""),IF($AD$3="","",INDEX('Extraction History'!$A$3:$DT$9102,$Q7014,$AD$3)&amp;""))</f>
        <v/>
      </c>
    </row>
    <row r="7015" spans="16:18" x14ac:dyDescent="0.3">
      <c r="P7015" s="22"/>
      <c r="Q7015">
        <v>7011</v>
      </c>
      <c r="R7015" t="str">
        <f>IF($C$3="Live Paste",IF($P7015="","",$P7015&amp;""),IF($AD$3="","",INDEX('Extraction History'!$A$3:$DT$9102,$Q7015,$AD$3)&amp;""))</f>
        <v/>
      </c>
    </row>
    <row r="7016" spans="16:18" x14ac:dyDescent="0.3">
      <c r="P7016" s="22"/>
      <c r="Q7016">
        <v>7012</v>
      </c>
      <c r="R7016" t="str">
        <f>IF($C$3="Live Paste",IF($P7016="","",$P7016&amp;""),IF($AD$3="","",INDEX('Extraction History'!$A$3:$DT$9102,$Q7016,$AD$3)&amp;""))</f>
        <v/>
      </c>
    </row>
    <row r="7017" spans="16:18" x14ac:dyDescent="0.3">
      <c r="P7017" s="22"/>
      <c r="Q7017">
        <v>7013</v>
      </c>
      <c r="R7017" t="str">
        <f>IF($C$3="Live Paste",IF($P7017="","",$P7017&amp;""),IF($AD$3="","",INDEX('Extraction History'!$A$3:$DT$9102,$Q7017,$AD$3)&amp;""))</f>
        <v/>
      </c>
    </row>
    <row r="7018" spans="16:18" x14ac:dyDescent="0.3">
      <c r="P7018" s="22"/>
      <c r="Q7018">
        <v>7014</v>
      </c>
      <c r="R7018" t="str">
        <f>IF($C$3="Live Paste",IF($P7018="","",$P7018&amp;""),IF($AD$3="","",INDEX('Extraction History'!$A$3:$DT$9102,$Q7018,$AD$3)&amp;""))</f>
        <v/>
      </c>
    </row>
    <row r="7019" spans="16:18" x14ac:dyDescent="0.3">
      <c r="P7019" s="22"/>
      <c r="Q7019">
        <v>7015</v>
      </c>
      <c r="R7019" t="str">
        <f>IF($C$3="Live Paste",IF($P7019="","",$P7019&amp;""),IF($AD$3="","",INDEX('Extraction History'!$A$3:$DT$9102,$Q7019,$AD$3)&amp;""))</f>
        <v/>
      </c>
    </row>
    <row r="7020" spans="16:18" x14ac:dyDescent="0.3">
      <c r="P7020" s="22"/>
      <c r="Q7020">
        <v>7016</v>
      </c>
      <c r="R7020" t="str">
        <f>IF($C$3="Live Paste",IF($P7020="","",$P7020&amp;""),IF($AD$3="","",INDEX('Extraction History'!$A$3:$DT$9102,$Q7020,$AD$3)&amp;""))</f>
        <v/>
      </c>
    </row>
    <row r="7021" spans="16:18" x14ac:dyDescent="0.3">
      <c r="P7021" s="22"/>
      <c r="Q7021">
        <v>7017</v>
      </c>
      <c r="R7021" t="str">
        <f>IF($C$3="Live Paste",IF($P7021="","",$P7021&amp;""),IF($AD$3="","",INDEX('Extraction History'!$A$3:$DT$9102,$Q7021,$AD$3)&amp;""))</f>
        <v/>
      </c>
    </row>
    <row r="7022" spans="16:18" x14ac:dyDescent="0.3">
      <c r="P7022" s="22"/>
      <c r="Q7022">
        <v>7018</v>
      </c>
      <c r="R7022" t="str">
        <f>IF($C$3="Live Paste",IF($P7022="","",$P7022&amp;""),IF($AD$3="","",INDEX('Extraction History'!$A$3:$DT$9102,$Q7022,$AD$3)&amp;""))</f>
        <v/>
      </c>
    </row>
    <row r="7023" spans="16:18" x14ac:dyDescent="0.3">
      <c r="P7023" s="22"/>
      <c r="Q7023">
        <v>7019</v>
      </c>
      <c r="R7023" t="str">
        <f>IF($C$3="Live Paste",IF($P7023="","",$P7023&amp;""),IF($AD$3="","",INDEX('Extraction History'!$A$3:$DT$9102,$Q7023,$AD$3)&amp;""))</f>
        <v/>
      </c>
    </row>
    <row r="7024" spans="16:18" x14ac:dyDescent="0.3">
      <c r="P7024" s="22"/>
      <c r="Q7024">
        <v>7020</v>
      </c>
      <c r="R7024" t="str">
        <f>IF($C$3="Live Paste",IF($P7024="","",$P7024&amp;""),IF($AD$3="","",INDEX('Extraction History'!$A$3:$DT$9102,$Q7024,$AD$3)&amp;""))</f>
        <v/>
      </c>
    </row>
    <row r="7025" spans="16:18" x14ac:dyDescent="0.3">
      <c r="P7025" s="22"/>
      <c r="Q7025">
        <v>7021</v>
      </c>
      <c r="R7025" t="str">
        <f>IF($C$3="Live Paste",IF($P7025="","",$P7025&amp;""),IF($AD$3="","",INDEX('Extraction History'!$A$3:$DT$9102,$Q7025,$AD$3)&amp;""))</f>
        <v/>
      </c>
    </row>
    <row r="7026" spans="16:18" x14ac:dyDescent="0.3">
      <c r="P7026" s="22"/>
      <c r="Q7026">
        <v>7022</v>
      </c>
      <c r="R7026" t="str">
        <f>IF($C$3="Live Paste",IF($P7026="","",$P7026&amp;""),IF($AD$3="","",INDEX('Extraction History'!$A$3:$DT$9102,$Q7026,$AD$3)&amp;""))</f>
        <v/>
      </c>
    </row>
    <row r="7027" spans="16:18" x14ac:dyDescent="0.3">
      <c r="P7027" s="22"/>
      <c r="Q7027">
        <v>7023</v>
      </c>
      <c r="R7027" t="str">
        <f>IF($C$3="Live Paste",IF($P7027="","",$P7027&amp;""),IF($AD$3="","",INDEX('Extraction History'!$A$3:$DT$9102,$Q7027,$AD$3)&amp;""))</f>
        <v/>
      </c>
    </row>
    <row r="7028" spans="16:18" x14ac:dyDescent="0.3">
      <c r="P7028" s="22"/>
      <c r="Q7028">
        <v>7024</v>
      </c>
      <c r="R7028" t="str">
        <f>IF($C$3="Live Paste",IF($P7028="","",$P7028&amp;""),IF($AD$3="","",INDEX('Extraction History'!$A$3:$DT$9102,$Q7028,$AD$3)&amp;""))</f>
        <v/>
      </c>
    </row>
    <row r="7029" spans="16:18" x14ac:dyDescent="0.3">
      <c r="P7029" s="22"/>
      <c r="Q7029">
        <v>7025</v>
      </c>
      <c r="R7029" t="str">
        <f>IF($C$3="Live Paste",IF($P7029="","",$P7029&amp;""),IF($AD$3="","",INDEX('Extraction History'!$A$3:$DT$9102,$Q7029,$AD$3)&amp;""))</f>
        <v/>
      </c>
    </row>
    <row r="7030" spans="16:18" x14ac:dyDescent="0.3">
      <c r="P7030" s="22"/>
      <c r="Q7030">
        <v>7026</v>
      </c>
      <c r="R7030" t="str">
        <f>IF($C$3="Live Paste",IF($P7030="","",$P7030&amp;""),IF($AD$3="","",INDEX('Extraction History'!$A$3:$DT$9102,$Q7030,$AD$3)&amp;""))</f>
        <v/>
      </c>
    </row>
    <row r="7031" spans="16:18" x14ac:dyDescent="0.3">
      <c r="P7031" s="22"/>
      <c r="Q7031">
        <v>7027</v>
      </c>
      <c r="R7031" t="str">
        <f>IF($C$3="Live Paste",IF($P7031="","",$P7031&amp;""),IF($AD$3="","",INDEX('Extraction History'!$A$3:$DT$9102,$Q7031,$AD$3)&amp;""))</f>
        <v/>
      </c>
    </row>
    <row r="7032" spans="16:18" x14ac:dyDescent="0.3">
      <c r="P7032" s="22"/>
      <c r="Q7032">
        <v>7028</v>
      </c>
      <c r="R7032" t="str">
        <f>IF($C$3="Live Paste",IF($P7032="","",$P7032&amp;""),IF($AD$3="","",INDEX('Extraction History'!$A$3:$DT$9102,$Q7032,$AD$3)&amp;""))</f>
        <v/>
      </c>
    </row>
    <row r="7033" spans="16:18" x14ac:dyDescent="0.3">
      <c r="P7033" s="22"/>
      <c r="Q7033">
        <v>7029</v>
      </c>
      <c r="R7033" t="str">
        <f>IF($C$3="Live Paste",IF($P7033="","",$P7033&amp;""),IF($AD$3="","",INDEX('Extraction History'!$A$3:$DT$9102,$Q7033,$AD$3)&amp;""))</f>
        <v/>
      </c>
    </row>
    <row r="7034" spans="16:18" x14ac:dyDescent="0.3">
      <c r="P7034" s="22"/>
      <c r="Q7034">
        <v>7030</v>
      </c>
      <c r="R7034" t="str">
        <f>IF($C$3="Live Paste",IF($P7034="","",$P7034&amp;""),IF($AD$3="","",INDEX('Extraction History'!$A$3:$DT$9102,$Q7034,$AD$3)&amp;""))</f>
        <v/>
      </c>
    </row>
    <row r="7035" spans="16:18" x14ac:dyDescent="0.3">
      <c r="P7035" s="22"/>
      <c r="Q7035">
        <v>7031</v>
      </c>
      <c r="R7035" t="str">
        <f>IF($C$3="Live Paste",IF($P7035="","",$P7035&amp;""),IF($AD$3="","",INDEX('Extraction History'!$A$3:$DT$9102,$Q7035,$AD$3)&amp;""))</f>
        <v/>
      </c>
    </row>
    <row r="7036" spans="16:18" x14ac:dyDescent="0.3">
      <c r="P7036" s="22"/>
      <c r="Q7036">
        <v>7032</v>
      </c>
      <c r="R7036" t="str">
        <f>IF($C$3="Live Paste",IF($P7036="","",$P7036&amp;""),IF($AD$3="","",INDEX('Extraction History'!$A$3:$DT$9102,$Q7036,$AD$3)&amp;""))</f>
        <v/>
      </c>
    </row>
    <row r="7037" spans="16:18" x14ac:dyDescent="0.3">
      <c r="P7037" s="22"/>
      <c r="Q7037">
        <v>7033</v>
      </c>
      <c r="R7037" t="str">
        <f>IF($C$3="Live Paste",IF($P7037="","",$P7037&amp;""),IF($AD$3="","",INDEX('Extraction History'!$A$3:$DT$9102,$Q7037,$AD$3)&amp;""))</f>
        <v/>
      </c>
    </row>
    <row r="7038" spans="16:18" x14ac:dyDescent="0.3">
      <c r="P7038" s="22"/>
      <c r="Q7038">
        <v>7034</v>
      </c>
      <c r="R7038" t="str">
        <f>IF($C$3="Live Paste",IF($P7038="","",$P7038&amp;""),IF($AD$3="","",INDEX('Extraction History'!$A$3:$DT$9102,$Q7038,$AD$3)&amp;""))</f>
        <v/>
      </c>
    </row>
    <row r="7039" spans="16:18" x14ac:dyDescent="0.3">
      <c r="P7039" s="22"/>
      <c r="Q7039">
        <v>7035</v>
      </c>
      <c r="R7039" t="str">
        <f>IF($C$3="Live Paste",IF($P7039="","",$P7039&amp;""),IF($AD$3="","",INDEX('Extraction History'!$A$3:$DT$9102,$Q7039,$AD$3)&amp;""))</f>
        <v/>
      </c>
    </row>
    <row r="7040" spans="16:18" x14ac:dyDescent="0.3">
      <c r="P7040" s="22"/>
      <c r="Q7040">
        <v>7036</v>
      </c>
      <c r="R7040" t="str">
        <f>IF($C$3="Live Paste",IF($P7040="","",$P7040&amp;""),IF($AD$3="","",INDEX('Extraction History'!$A$3:$DT$9102,$Q7040,$AD$3)&amp;""))</f>
        <v/>
      </c>
    </row>
    <row r="7041" spans="16:18" x14ac:dyDescent="0.3">
      <c r="P7041" s="22"/>
      <c r="Q7041">
        <v>7037</v>
      </c>
      <c r="R7041" t="str">
        <f>IF($C$3="Live Paste",IF($P7041="","",$P7041&amp;""),IF($AD$3="","",INDEX('Extraction History'!$A$3:$DT$9102,$Q7041,$AD$3)&amp;""))</f>
        <v/>
      </c>
    </row>
    <row r="7042" spans="16:18" x14ac:dyDescent="0.3">
      <c r="P7042" s="22"/>
      <c r="Q7042">
        <v>7038</v>
      </c>
      <c r="R7042" t="str">
        <f>IF($C$3="Live Paste",IF($P7042="","",$P7042&amp;""),IF($AD$3="","",INDEX('Extraction History'!$A$3:$DT$9102,$Q7042,$AD$3)&amp;""))</f>
        <v/>
      </c>
    </row>
    <row r="7043" spans="16:18" x14ac:dyDescent="0.3">
      <c r="P7043" s="22"/>
      <c r="Q7043">
        <v>7039</v>
      </c>
      <c r="R7043" t="str">
        <f>IF($C$3="Live Paste",IF($P7043="","",$P7043&amp;""),IF($AD$3="","",INDEX('Extraction History'!$A$3:$DT$9102,$Q7043,$AD$3)&amp;""))</f>
        <v/>
      </c>
    </row>
    <row r="7044" spans="16:18" x14ac:dyDescent="0.3">
      <c r="P7044" s="22"/>
      <c r="Q7044">
        <v>7040</v>
      </c>
      <c r="R7044" t="str">
        <f>IF($C$3="Live Paste",IF($P7044="","",$P7044&amp;""),IF($AD$3="","",INDEX('Extraction History'!$A$3:$DT$9102,$Q7044,$AD$3)&amp;""))</f>
        <v/>
      </c>
    </row>
    <row r="7045" spans="16:18" x14ac:dyDescent="0.3">
      <c r="P7045" s="22"/>
      <c r="Q7045">
        <v>7041</v>
      </c>
      <c r="R7045" t="str">
        <f>IF($C$3="Live Paste",IF($P7045="","",$P7045&amp;""),IF($AD$3="","",INDEX('Extraction History'!$A$3:$DT$9102,$Q7045,$AD$3)&amp;""))</f>
        <v/>
      </c>
    </row>
    <row r="7046" spans="16:18" x14ac:dyDescent="0.3">
      <c r="P7046" s="22"/>
      <c r="Q7046">
        <v>7042</v>
      </c>
      <c r="R7046" t="str">
        <f>IF($C$3="Live Paste",IF($P7046="","",$P7046&amp;""),IF($AD$3="","",INDEX('Extraction History'!$A$3:$DT$9102,$Q7046,$AD$3)&amp;""))</f>
        <v/>
      </c>
    </row>
    <row r="7047" spans="16:18" x14ac:dyDescent="0.3">
      <c r="P7047" s="22"/>
      <c r="Q7047">
        <v>7043</v>
      </c>
      <c r="R7047" t="str">
        <f>IF($C$3="Live Paste",IF($P7047="","",$P7047&amp;""),IF($AD$3="","",INDEX('Extraction History'!$A$3:$DT$9102,$Q7047,$AD$3)&amp;""))</f>
        <v/>
      </c>
    </row>
    <row r="7048" spans="16:18" x14ac:dyDescent="0.3">
      <c r="P7048" s="22"/>
      <c r="Q7048">
        <v>7044</v>
      </c>
      <c r="R7048" t="str">
        <f>IF($C$3="Live Paste",IF($P7048="","",$P7048&amp;""),IF($AD$3="","",INDEX('Extraction History'!$A$3:$DT$9102,$Q7048,$AD$3)&amp;""))</f>
        <v/>
      </c>
    </row>
    <row r="7049" spans="16:18" x14ac:dyDescent="0.3">
      <c r="P7049" s="22"/>
      <c r="Q7049">
        <v>7045</v>
      </c>
      <c r="R7049" t="str">
        <f>IF($C$3="Live Paste",IF($P7049="","",$P7049&amp;""),IF($AD$3="","",INDEX('Extraction History'!$A$3:$DT$9102,$Q7049,$AD$3)&amp;""))</f>
        <v/>
      </c>
    </row>
    <row r="7050" spans="16:18" x14ac:dyDescent="0.3">
      <c r="P7050" s="22"/>
      <c r="Q7050">
        <v>7046</v>
      </c>
      <c r="R7050" t="str">
        <f>IF($C$3="Live Paste",IF($P7050="","",$P7050&amp;""),IF($AD$3="","",INDEX('Extraction History'!$A$3:$DT$9102,$Q7050,$AD$3)&amp;""))</f>
        <v/>
      </c>
    </row>
    <row r="7051" spans="16:18" x14ac:dyDescent="0.3">
      <c r="P7051" s="22"/>
      <c r="Q7051">
        <v>7047</v>
      </c>
      <c r="R7051" t="str">
        <f>IF($C$3="Live Paste",IF($P7051="","",$P7051&amp;""),IF($AD$3="","",INDEX('Extraction History'!$A$3:$DT$9102,$Q7051,$AD$3)&amp;""))</f>
        <v/>
      </c>
    </row>
    <row r="7052" spans="16:18" x14ac:dyDescent="0.3">
      <c r="P7052" s="22"/>
      <c r="Q7052">
        <v>7048</v>
      </c>
      <c r="R7052" t="str">
        <f>IF($C$3="Live Paste",IF($P7052="","",$P7052&amp;""),IF($AD$3="","",INDEX('Extraction History'!$A$3:$DT$9102,$Q7052,$AD$3)&amp;""))</f>
        <v/>
      </c>
    </row>
    <row r="7053" spans="16:18" x14ac:dyDescent="0.3">
      <c r="P7053" s="22"/>
      <c r="Q7053">
        <v>7049</v>
      </c>
      <c r="R7053" t="str">
        <f>IF($C$3="Live Paste",IF($P7053="","",$P7053&amp;""),IF($AD$3="","",INDEX('Extraction History'!$A$3:$DT$9102,$Q7053,$AD$3)&amp;""))</f>
        <v/>
      </c>
    </row>
    <row r="7054" spans="16:18" x14ac:dyDescent="0.3">
      <c r="P7054" s="22"/>
      <c r="Q7054">
        <v>7050</v>
      </c>
      <c r="R7054" t="str">
        <f>IF($C$3="Live Paste",IF($P7054="","",$P7054&amp;""),IF($AD$3="","",INDEX('Extraction History'!$A$3:$DT$9102,$Q7054,$AD$3)&amp;""))</f>
        <v/>
      </c>
    </row>
    <row r="7055" spans="16:18" x14ac:dyDescent="0.3">
      <c r="P7055" s="22"/>
      <c r="Q7055">
        <v>7051</v>
      </c>
      <c r="R7055" t="str">
        <f>IF($C$3="Live Paste",IF($P7055="","",$P7055&amp;""),IF($AD$3="","",INDEX('Extraction History'!$A$3:$DT$9102,$Q7055,$AD$3)&amp;""))</f>
        <v/>
      </c>
    </row>
    <row r="7056" spans="16:18" x14ac:dyDescent="0.3">
      <c r="P7056" s="22"/>
      <c r="Q7056">
        <v>7052</v>
      </c>
      <c r="R7056" t="str">
        <f>IF($C$3="Live Paste",IF($P7056="","",$P7056&amp;""),IF($AD$3="","",INDEX('Extraction History'!$A$3:$DT$9102,$Q7056,$AD$3)&amp;""))</f>
        <v/>
      </c>
    </row>
    <row r="7057" spans="16:18" x14ac:dyDescent="0.3">
      <c r="P7057" s="22"/>
      <c r="Q7057">
        <v>7053</v>
      </c>
      <c r="R7057" t="str">
        <f>IF($C$3="Live Paste",IF($P7057="","",$P7057&amp;""),IF($AD$3="","",INDEX('Extraction History'!$A$3:$DT$9102,$Q7057,$AD$3)&amp;""))</f>
        <v/>
      </c>
    </row>
    <row r="7058" spans="16:18" x14ac:dyDescent="0.3">
      <c r="P7058" s="22"/>
      <c r="Q7058">
        <v>7054</v>
      </c>
      <c r="R7058" t="str">
        <f>IF($C$3="Live Paste",IF($P7058="","",$P7058&amp;""),IF($AD$3="","",INDEX('Extraction History'!$A$3:$DT$9102,$Q7058,$AD$3)&amp;""))</f>
        <v/>
      </c>
    </row>
    <row r="7059" spans="16:18" x14ac:dyDescent="0.3">
      <c r="P7059" s="22"/>
      <c r="Q7059">
        <v>7055</v>
      </c>
      <c r="R7059" t="str">
        <f>IF($C$3="Live Paste",IF($P7059="","",$P7059&amp;""),IF($AD$3="","",INDEX('Extraction History'!$A$3:$DT$9102,$Q7059,$AD$3)&amp;""))</f>
        <v/>
      </c>
    </row>
    <row r="7060" spans="16:18" x14ac:dyDescent="0.3">
      <c r="P7060" s="22"/>
      <c r="Q7060">
        <v>7056</v>
      </c>
      <c r="R7060" t="str">
        <f>IF($C$3="Live Paste",IF($P7060="","",$P7060&amp;""),IF($AD$3="","",INDEX('Extraction History'!$A$3:$DT$9102,$Q7060,$AD$3)&amp;""))</f>
        <v/>
      </c>
    </row>
    <row r="7061" spans="16:18" x14ac:dyDescent="0.3">
      <c r="P7061" s="22"/>
      <c r="Q7061">
        <v>7057</v>
      </c>
      <c r="R7061" t="str">
        <f>IF($C$3="Live Paste",IF($P7061="","",$P7061&amp;""),IF($AD$3="","",INDEX('Extraction History'!$A$3:$DT$9102,$Q7061,$AD$3)&amp;""))</f>
        <v/>
      </c>
    </row>
    <row r="7062" spans="16:18" x14ac:dyDescent="0.3">
      <c r="P7062" s="22"/>
      <c r="Q7062">
        <v>7058</v>
      </c>
      <c r="R7062" t="str">
        <f>IF($C$3="Live Paste",IF($P7062="","",$P7062&amp;""),IF($AD$3="","",INDEX('Extraction History'!$A$3:$DT$9102,$Q7062,$AD$3)&amp;""))</f>
        <v/>
      </c>
    </row>
    <row r="7063" spans="16:18" x14ac:dyDescent="0.3">
      <c r="P7063" s="22"/>
      <c r="Q7063">
        <v>7059</v>
      </c>
      <c r="R7063" t="str">
        <f>IF($C$3="Live Paste",IF($P7063="","",$P7063&amp;""),IF($AD$3="","",INDEX('Extraction History'!$A$3:$DT$9102,$Q7063,$AD$3)&amp;""))</f>
        <v/>
      </c>
    </row>
    <row r="7064" spans="16:18" x14ac:dyDescent="0.3">
      <c r="P7064" s="22"/>
      <c r="Q7064">
        <v>7060</v>
      </c>
      <c r="R7064" t="str">
        <f>IF($C$3="Live Paste",IF($P7064="","",$P7064&amp;""),IF($AD$3="","",INDEX('Extraction History'!$A$3:$DT$9102,$Q7064,$AD$3)&amp;""))</f>
        <v/>
      </c>
    </row>
    <row r="7065" spans="16:18" x14ac:dyDescent="0.3">
      <c r="P7065" s="22"/>
      <c r="Q7065">
        <v>7061</v>
      </c>
      <c r="R7065" t="str">
        <f>IF($C$3="Live Paste",IF($P7065="","",$P7065&amp;""),IF($AD$3="","",INDEX('Extraction History'!$A$3:$DT$9102,$Q7065,$AD$3)&amp;""))</f>
        <v/>
      </c>
    </row>
    <row r="7066" spans="16:18" x14ac:dyDescent="0.3">
      <c r="P7066" s="22"/>
      <c r="Q7066">
        <v>7062</v>
      </c>
      <c r="R7066" t="str">
        <f>IF($C$3="Live Paste",IF($P7066="","",$P7066&amp;""),IF($AD$3="","",INDEX('Extraction History'!$A$3:$DT$9102,$Q7066,$AD$3)&amp;""))</f>
        <v/>
      </c>
    </row>
    <row r="7067" spans="16:18" x14ac:dyDescent="0.3">
      <c r="P7067" s="22"/>
      <c r="Q7067">
        <v>7063</v>
      </c>
      <c r="R7067" t="str">
        <f>IF($C$3="Live Paste",IF($P7067="","",$P7067&amp;""),IF($AD$3="","",INDEX('Extraction History'!$A$3:$DT$9102,$Q7067,$AD$3)&amp;""))</f>
        <v/>
      </c>
    </row>
    <row r="7068" spans="16:18" x14ac:dyDescent="0.3">
      <c r="P7068" s="22"/>
      <c r="Q7068">
        <v>7064</v>
      </c>
      <c r="R7068" t="str">
        <f>IF($C$3="Live Paste",IF($P7068="","",$P7068&amp;""),IF($AD$3="","",INDEX('Extraction History'!$A$3:$DT$9102,$Q7068,$AD$3)&amp;""))</f>
        <v/>
      </c>
    </row>
    <row r="7069" spans="16:18" x14ac:dyDescent="0.3">
      <c r="P7069" s="22"/>
      <c r="Q7069">
        <v>7065</v>
      </c>
      <c r="R7069" t="str">
        <f>IF($C$3="Live Paste",IF($P7069="","",$P7069&amp;""),IF($AD$3="","",INDEX('Extraction History'!$A$3:$DT$9102,$Q7069,$AD$3)&amp;""))</f>
        <v/>
      </c>
    </row>
    <row r="7070" spans="16:18" x14ac:dyDescent="0.3">
      <c r="P7070" s="22"/>
      <c r="Q7070">
        <v>7066</v>
      </c>
      <c r="R7070" t="str">
        <f>IF($C$3="Live Paste",IF($P7070="","",$P7070&amp;""),IF($AD$3="","",INDEX('Extraction History'!$A$3:$DT$9102,$Q7070,$AD$3)&amp;""))</f>
        <v/>
      </c>
    </row>
    <row r="7071" spans="16:18" x14ac:dyDescent="0.3">
      <c r="P7071" s="22"/>
      <c r="Q7071">
        <v>7067</v>
      </c>
      <c r="R7071" t="str">
        <f>IF($C$3="Live Paste",IF($P7071="","",$P7071&amp;""),IF($AD$3="","",INDEX('Extraction History'!$A$3:$DT$9102,$Q7071,$AD$3)&amp;""))</f>
        <v/>
      </c>
    </row>
    <row r="7072" spans="16:18" x14ac:dyDescent="0.3">
      <c r="P7072" s="22"/>
      <c r="Q7072">
        <v>7068</v>
      </c>
      <c r="R7072" t="str">
        <f>IF($C$3="Live Paste",IF($P7072="","",$P7072&amp;""),IF($AD$3="","",INDEX('Extraction History'!$A$3:$DT$9102,$Q7072,$AD$3)&amp;""))</f>
        <v/>
      </c>
    </row>
    <row r="7073" spans="16:18" x14ac:dyDescent="0.3">
      <c r="P7073" s="22"/>
      <c r="Q7073">
        <v>7069</v>
      </c>
      <c r="R7073" t="str">
        <f>IF($C$3="Live Paste",IF($P7073="","",$P7073&amp;""),IF($AD$3="","",INDEX('Extraction History'!$A$3:$DT$9102,$Q7073,$AD$3)&amp;""))</f>
        <v/>
      </c>
    </row>
    <row r="7074" spans="16:18" x14ac:dyDescent="0.3">
      <c r="P7074" s="22"/>
      <c r="Q7074">
        <v>7070</v>
      </c>
      <c r="R7074" t="str">
        <f>IF($C$3="Live Paste",IF($P7074="","",$P7074&amp;""),IF($AD$3="","",INDEX('Extraction History'!$A$3:$DT$9102,$Q7074,$AD$3)&amp;""))</f>
        <v/>
      </c>
    </row>
    <row r="7075" spans="16:18" x14ac:dyDescent="0.3">
      <c r="P7075" s="22"/>
      <c r="Q7075">
        <v>7071</v>
      </c>
      <c r="R7075" t="str">
        <f>IF($C$3="Live Paste",IF($P7075="","",$P7075&amp;""),IF($AD$3="","",INDEX('Extraction History'!$A$3:$DT$9102,$Q7075,$AD$3)&amp;""))</f>
        <v/>
      </c>
    </row>
    <row r="7076" spans="16:18" x14ac:dyDescent="0.3">
      <c r="P7076" s="22"/>
      <c r="Q7076">
        <v>7072</v>
      </c>
      <c r="R7076" t="str">
        <f>IF($C$3="Live Paste",IF($P7076="","",$P7076&amp;""),IF($AD$3="","",INDEX('Extraction History'!$A$3:$DT$9102,$Q7076,$AD$3)&amp;""))</f>
        <v/>
      </c>
    </row>
    <row r="7077" spans="16:18" x14ac:dyDescent="0.3">
      <c r="P7077" s="22"/>
      <c r="Q7077">
        <v>7073</v>
      </c>
      <c r="R7077" t="str">
        <f>IF($C$3="Live Paste",IF($P7077="","",$P7077&amp;""),IF($AD$3="","",INDEX('Extraction History'!$A$3:$DT$9102,$Q7077,$AD$3)&amp;""))</f>
        <v/>
      </c>
    </row>
    <row r="7078" spans="16:18" x14ac:dyDescent="0.3">
      <c r="P7078" s="22"/>
      <c r="Q7078">
        <v>7074</v>
      </c>
      <c r="R7078" t="str">
        <f>IF($C$3="Live Paste",IF($P7078="","",$P7078&amp;""),IF($AD$3="","",INDEX('Extraction History'!$A$3:$DT$9102,$Q7078,$AD$3)&amp;""))</f>
        <v/>
      </c>
    </row>
    <row r="7079" spans="16:18" x14ac:dyDescent="0.3">
      <c r="P7079" s="22"/>
      <c r="Q7079">
        <v>7075</v>
      </c>
      <c r="R7079" t="str">
        <f>IF($C$3="Live Paste",IF($P7079="","",$P7079&amp;""),IF($AD$3="","",INDEX('Extraction History'!$A$3:$DT$9102,$Q7079,$AD$3)&amp;""))</f>
        <v/>
      </c>
    </row>
    <row r="7080" spans="16:18" x14ac:dyDescent="0.3">
      <c r="P7080" s="22"/>
      <c r="Q7080">
        <v>7076</v>
      </c>
      <c r="R7080" t="str">
        <f>IF($C$3="Live Paste",IF($P7080="","",$P7080&amp;""),IF($AD$3="","",INDEX('Extraction History'!$A$3:$DT$9102,$Q7080,$AD$3)&amp;""))</f>
        <v/>
      </c>
    </row>
    <row r="7081" spans="16:18" x14ac:dyDescent="0.3">
      <c r="P7081" s="22"/>
      <c r="Q7081">
        <v>7077</v>
      </c>
      <c r="R7081" t="str">
        <f>IF($C$3="Live Paste",IF($P7081="","",$P7081&amp;""),IF($AD$3="","",INDEX('Extraction History'!$A$3:$DT$9102,$Q7081,$AD$3)&amp;""))</f>
        <v/>
      </c>
    </row>
    <row r="7082" spans="16:18" x14ac:dyDescent="0.3">
      <c r="P7082" s="22"/>
      <c r="Q7082">
        <v>7078</v>
      </c>
      <c r="R7082" t="str">
        <f>IF($C$3="Live Paste",IF($P7082="","",$P7082&amp;""),IF($AD$3="","",INDEX('Extraction History'!$A$3:$DT$9102,$Q7082,$AD$3)&amp;""))</f>
        <v/>
      </c>
    </row>
    <row r="7083" spans="16:18" x14ac:dyDescent="0.3">
      <c r="P7083" s="22"/>
      <c r="Q7083">
        <v>7079</v>
      </c>
      <c r="R7083" t="str">
        <f>IF($C$3="Live Paste",IF($P7083="","",$P7083&amp;""),IF($AD$3="","",INDEX('Extraction History'!$A$3:$DT$9102,$Q7083,$AD$3)&amp;""))</f>
        <v/>
      </c>
    </row>
    <row r="7084" spans="16:18" x14ac:dyDescent="0.3">
      <c r="P7084" s="22"/>
      <c r="Q7084">
        <v>7080</v>
      </c>
      <c r="R7084" t="str">
        <f>IF($C$3="Live Paste",IF($P7084="","",$P7084&amp;""),IF($AD$3="","",INDEX('Extraction History'!$A$3:$DT$9102,$Q7084,$AD$3)&amp;""))</f>
        <v/>
      </c>
    </row>
    <row r="7085" spans="16:18" x14ac:dyDescent="0.3">
      <c r="P7085" s="22"/>
      <c r="Q7085">
        <v>7081</v>
      </c>
      <c r="R7085" t="str">
        <f>IF($C$3="Live Paste",IF($P7085="","",$P7085&amp;""),IF($AD$3="","",INDEX('Extraction History'!$A$3:$DT$9102,$Q7085,$AD$3)&amp;""))</f>
        <v/>
      </c>
    </row>
    <row r="7086" spans="16:18" x14ac:dyDescent="0.3">
      <c r="P7086" s="22"/>
      <c r="Q7086">
        <v>7082</v>
      </c>
      <c r="R7086" t="str">
        <f>IF($C$3="Live Paste",IF($P7086="","",$P7086&amp;""),IF($AD$3="","",INDEX('Extraction History'!$A$3:$DT$9102,$Q7086,$AD$3)&amp;""))</f>
        <v/>
      </c>
    </row>
    <row r="7087" spans="16:18" x14ac:dyDescent="0.3">
      <c r="P7087" s="22"/>
      <c r="Q7087">
        <v>7083</v>
      </c>
      <c r="R7087" t="str">
        <f>IF($C$3="Live Paste",IF($P7087="","",$P7087&amp;""),IF($AD$3="","",INDEX('Extraction History'!$A$3:$DT$9102,$Q7087,$AD$3)&amp;""))</f>
        <v/>
      </c>
    </row>
    <row r="7088" spans="16:18" x14ac:dyDescent="0.3">
      <c r="P7088" s="22"/>
      <c r="Q7088">
        <v>7084</v>
      </c>
      <c r="R7088" t="str">
        <f>IF($C$3="Live Paste",IF($P7088="","",$P7088&amp;""),IF($AD$3="","",INDEX('Extraction History'!$A$3:$DT$9102,$Q7088,$AD$3)&amp;""))</f>
        <v/>
      </c>
    </row>
    <row r="7089" spans="16:18" x14ac:dyDescent="0.3">
      <c r="P7089" s="22"/>
      <c r="Q7089">
        <v>7085</v>
      </c>
      <c r="R7089" t="str">
        <f>IF($C$3="Live Paste",IF($P7089="","",$P7089&amp;""),IF($AD$3="","",INDEX('Extraction History'!$A$3:$DT$9102,$Q7089,$AD$3)&amp;""))</f>
        <v/>
      </c>
    </row>
    <row r="7090" spans="16:18" x14ac:dyDescent="0.3">
      <c r="P7090" s="22"/>
      <c r="Q7090">
        <v>7086</v>
      </c>
      <c r="R7090" t="str">
        <f>IF($C$3="Live Paste",IF($P7090="","",$P7090&amp;""),IF($AD$3="","",INDEX('Extraction History'!$A$3:$DT$9102,$Q7090,$AD$3)&amp;""))</f>
        <v/>
      </c>
    </row>
    <row r="7091" spans="16:18" x14ac:dyDescent="0.3">
      <c r="P7091" s="22"/>
      <c r="Q7091">
        <v>7087</v>
      </c>
      <c r="R7091" t="str">
        <f>IF($C$3="Live Paste",IF($P7091="","",$P7091&amp;""),IF($AD$3="","",INDEX('Extraction History'!$A$3:$DT$9102,$Q7091,$AD$3)&amp;""))</f>
        <v/>
      </c>
    </row>
    <row r="7092" spans="16:18" x14ac:dyDescent="0.3">
      <c r="P7092" s="22"/>
      <c r="Q7092">
        <v>7088</v>
      </c>
      <c r="R7092" t="str">
        <f>IF($C$3="Live Paste",IF($P7092="","",$P7092&amp;""),IF($AD$3="","",INDEX('Extraction History'!$A$3:$DT$9102,$Q7092,$AD$3)&amp;""))</f>
        <v/>
      </c>
    </row>
    <row r="7093" spans="16:18" x14ac:dyDescent="0.3">
      <c r="P7093" s="22"/>
      <c r="Q7093">
        <v>7089</v>
      </c>
      <c r="R7093" t="str">
        <f>IF($C$3="Live Paste",IF($P7093="","",$P7093&amp;""),IF($AD$3="","",INDEX('Extraction History'!$A$3:$DT$9102,$Q7093,$AD$3)&amp;""))</f>
        <v/>
      </c>
    </row>
    <row r="7094" spans="16:18" x14ac:dyDescent="0.3">
      <c r="P7094" s="22"/>
      <c r="Q7094">
        <v>7090</v>
      </c>
      <c r="R7094" t="str">
        <f>IF($C$3="Live Paste",IF($P7094="","",$P7094&amp;""),IF($AD$3="","",INDEX('Extraction History'!$A$3:$DT$9102,$Q7094,$AD$3)&amp;""))</f>
        <v/>
      </c>
    </row>
    <row r="7095" spans="16:18" x14ac:dyDescent="0.3">
      <c r="P7095" s="22"/>
      <c r="Q7095">
        <v>7091</v>
      </c>
      <c r="R7095" t="str">
        <f>IF($C$3="Live Paste",IF($P7095="","",$P7095&amp;""),IF($AD$3="","",INDEX('Extraction History'!$A$3:$DT$9102,$Q7095,$AD$3)&amp;""))</f>
        <v/>
      </c>
    </row>
    <row r="7096" spans="16:18" x14ac:dyDescent="0.3">
      <c r="P7096" s="22"/>
      <c r="Q7096">
        <v>7092</v>
      </c>
      <c r="R7096" t="str">
        <f>IF($C$3="Live Paste",IF($P7096="","",$P7096&amp;""),IF($AD$3="","",INDEX('Extraction History'!$A$3:$DT$9102,$Q7096,$AD$3)&amp;""))</f>
        <v/>
      </c>
    </row>
    <row r="7097" spans="16:18" x14ac:dyDescent="0.3">
      <c r="P7097" s="22"/>
      <c r="Q7097">
        <v>7093</v>
      </c>
      <c r="R7097" t="str">
        <f>IF($C$3="Live Paste",IF($P7097="","",$P7097&amp;""),IF($AD$3="","",INDEX('Extraction History'!$A$3:$DT$9102,$Q7097,$AD$3)&amp;""))</f>
        <v/>
      </c>
    </row>
    <row r="7098" spans="16:18" x14ac:dyDescent="0.3">
      <c r="P7098" s="22"/>
      <c r="Q7098">
        <v>7094</v>
      </c>
      <c r="R7098" t="str">
        <f>IF($C$3="Live Paste",IF($P7098="","",$P7098&amp;""),IF($AD$3="","",INDEX('Extraction History'!$A$3:$DT$9102,$Q7098,$AD$3)&amp;""))</f>
        <v/>
      </c>
    </row>
    <row r="7099" spans="16:18" x14ac:dyDescent="0.3">
      <c r="P7099" s="22"/>
      <c r="Q7099">
        <v>7095</v>
      </c>
      <c r="R7099" t="str">
        <f>IF($C$3="Live Paste",IF($P7099="","",$P7099&amp;""),IF($AD$3="","",INDEX('Extraction History'!$A$3:$DT$9102,$Q7099,$AD$3)&amp;""))</f>
        <v/>
      </c>
    </row>
    <row r="7100" spans="16:18" x14ac:dyDescent="0.3">
      <c r="P7100" s="22"/>
      <c r="Q7100">
        <v>7096</v>
      </c>
      <c r="R7100" t="str">
        <f>IF($C$3="Live Paste",IF($P7100="","",$P7100&amp;""),IF($AD$3="","",INDEX('Extraction History'!$A$3:$DT$9102,$Q7100,$AD$3)&amp;""))</f>
        <v/>
      </c>
    </row>
    <row r="7101" spans="16:18" x14ac:dyDescent="0.3">
      <c r="P7101" s="22"/>
      <c r="Q7101">
        <v>7097</v>
      </c>
      <c r="R7101" t="str">
        <f>IF($C$3="Live Paste",IF($P7101="","",$P7101&amp;""),IF($AD$3="","",INDEX('Extraction History'!$A$3:$DT$9102,$Q7101,$AD$3)&amp;""))</f>
        <v/>
      </c>
    </row>
    <row r="7102" spans="16:18" x14ac:dyDescent="0.3">
      <c r="P7102" s="22"/>
      <c r="Q7102">
        <v>7098</v>
      </c>
      <c r="R7102" t="str">
        <f>IF($C$3="Live Paste",IF($P7102="","",$P7102&amp;""),IF($AD$3="","",INDEX('Extraction History'!$A$3:$DT$9102,$Q7102,$AD$3)&amp;""))</f>
        <v/>
      </c>
    </row>
    <row r="7103" spans="16:18" x14ac:dyDescent="0.3">
      <c r="P7103" s="22"/>
      <c r="Q7103">
        <v>7099</v>
      </c>
      <c r="R7103" t="str">
        <f>IF($C$3="Live Paste",IF($P7103="","",$P7103&amp;""),IF($AD$3="","",INDEX('Extraction History'!$A$3:$DT$9102,$Q7103,$AD$3)&amp;""))</f>
        <v/>
      </c>
    </row>
    <row r="7104" spans="16:18" x14ac:dyDescent="0.3">
      <c r="P7104" s="22"/>
      <c r="Q7104">
        <v>7100</v>
      </c>
      <c r="R7104" t="str">
        <f>IF($C$3="Live Paste",IF($P7104="","",$P7104&amp;""),IF($AD$3="","",INDEX('Extraction History'!$A$3:$DT$9102,$Q7104,$AD$3)&amp;""))</f>
        <v/>
      </c>
    </row>
    <row r="7105" spans="16:18" x14ac:dyDescent="0.3">
      <c r="P7105" s="22"/>
      <c r="Q7105">
        <v>7101</v>
      </c>
      <c r="R7105" t="str">
        <f>IF($C$3="Live Paste",IF($P7105="","",$P7105&amp;""),IF($AD$3="","",INDEX('Extraction History'!$A$3:$DT$9102,$Q7105,$AD$3)&amp;""))</f>
        <v/>
      </c>
    </row>
    <row r="7106" spans="16:18" x14ac:dyDescent="0.3">
      <c r="P7106" s="22"/>
      <c r="Q7106">
        <v>7102</v>
      </c>
      <c r="R7106" t="str">
        <f>IF($C$3="Live Paste",IF($P7106="","",$P7106&amp;""),IF($AD$3="","",INDEX('Extraction History'!$A$3:$DT$9102,$Q7106,$AD$3)&amp;""))</f>
        <v/>
      </c>
    </row>
    <row r="7107" spans="16:18" x14ac:dyDescent="0.3">
      <c r="P7107" s="22"/>
      <c r="Q7107">
        <v>7103</v>
      </c>
      <c r="R7107" t="str">
        <f>IF($C$3="Live Paste",IF($P7107="","",$P7107&amp;""),IF($AD$3="","",INDEX('Extraction History'!$A$3:$DT$9102,$Q7107,$AD$3)&amp;""))</f>
        <v/>
      </c>
    </row>
    <row r="7108" spans="16:18" x14ac:dyDescent="0.3">
      <c r="P7108" s="22"/>
      <c r="Q7108">
        <v>7104</v>
      </c>
      <c r="R7108" t="str">
        <f>IF($C$3="Live Paste",IF($P7108="","",$P7108&amp;""),IF($AD$3="","",INDEX('Extraction History'!$A$3:$DT$9102,$Q7108,$AD$3)&amp;""))</f>
        <v/>
      </c>
    </row>
    <row r="7109" spans="16:18" x14ac:dyDescent="0.3">
      <c r="P7109" s="22"/>
      <c r="Q7109">
        <v>7105</v>
      </c>
      <c r="R7109" t="str">
        <f>IF($C$3="Live Paste",IF($P7109="","",$P7109&amp;""),IF($AD$3="","",INDEX('Extraction History'!$A$3:$DT$9102,$Q7109,$AD$3)&amp;""))</f>
        <v/>
      </c>
    </row>
    <row r="7110" spans="16:18" x14ac:dyDescent="0.3">
      <c r="P7110" s="22"/>
      <c r="Q7110">
        <v>7106</v>
      </c>
      <c r="R7110" t="str">
        <f>IF($C$3="Live Paste",IF($P7110="","",$P7110&amp;""),IF($AD$3="","",INDEX('Extraction History'!$A$3:$DT$9102,$Q7110,$AD$3)&amp;""))</f>
        <v/>
      </c>
    </row>
    <row r="7111" spans="16:18" x14ac:dyDescent="0.3">
      <c r="P7111" s="22"/>
      <c r="Q7111">
        <v>7107</v>
      </c>
      <c r="R7111" t="str">
        <f>IF($C$3="Live Paste",IF($P7111="","",$P7111&amp;""),IF($AD$3="","",INDEX('Extraction History'!$A$3:$DT$9102,$Q7111,$AD$3)&amp;""))</f>
        <v/>
      </c>
    </row>
    <row r="7112" spans="16:18" x14ac:dyDescent="0.3">
      <c r="P7112" s="22"/>
      <c r="Q7112">
        <v>7108</v>
      </c>
      <c r="R7112" t="str">
        <f>IF($C$3="Live Paste",IF($P7112="","",$P7112&amp;""),IF($AD$3="","",INDEX('Extraction History'!$A$3:$DT$9102,$Q7112,$AD$3)&amp;""))</f>
        <v/>
      </c>
    </row>
    <row r="7113" spans="16:18" x14ac:dyDescent="0.3">
      <c r="P7113" s="22"/>
      <c r="Q7113">
        <v>7109</v>
      </c>
      <c r="R7113" t="str">
        <f>IF($C$3="Live Paste",IF($P7113="","",$P7113&amp;""),IF($AD$3="","",INDEX('Extraction History'!$A$3:$DT$9102,$Q7113,$AD$3)&amp;""))</f>
        <v/>
      </c>
    </row>
    <row r="7114" spans="16:18" x14ac:dyDescent="0.3">
      <c r="P7114" s="22"/>
      <c r="Q7114">
        <v>7110</v>
      </c>
      <c r="R7114" t="str">
        <f>IF($C$3="Live Paste",IF($P7114="","",$P7114&amp;""),IF($AD$3="","",INDEX('Extraction History'!$A$3:$DT$9102,$Q7114,$AD$3)&amp;""))</f>
        <v/>
      </c>
    </row>
    <row r="7115" spans="16:18" x14ac:dyDescent="0.3">
      <c r="P7115" s="22"/>
      <c r="Q7115">
        <v>7111</v>
      </c>
      <c r="R7115" t="str">
        <f>IF($C$3="Live Paste",IF($P7115="","",$P7115&amp;""),IF($AD$3="","",INDEX('Extraction History'!$A$3:$DT$9102,$Q7115,$AD$3)&amp;""))</f>
        <v/>
      </c>
    </row>
    <row r="7116" spans="16:18" x14ac:dyDescent="0.3">
      <c r="P7116" s="22"/>
      <c r="Q7116">
        <v>7112</v>
      </c>
      <c r="R7116" t="str">
        <f>IF($C$3="Live Paste",IF($P7116="","",$P7116&amp;""),IF($AD$3="","",INDEX('Extraction History'!$A$3:$DT$9102,$Q7116,$AD$3)&amp;""))</f>
        <v/>
      </c>
    </row>
    <row r="7117" spans="16:18" x14ac:dyDescent="0.3">
      <c r="P7117" s="22"/>
      <c r="Q7117">
        <v>7113</v>
      </c>
      <c r="R7117" t="str">
        <f>IF($C$3="Live Paste",IF($P7117="","",$P7117&amp;""),IF($AD$3="","",INDEX('Extraction History'!$A$3:$DT$9102,$Q7117,$AD$3)&amp;""))</f>
        <v/>
      </c>
    </row>
    <row r="7118" spans="16:18" x14ac:dyDescent="0.3">
      <c r="P7118" s="22"/>
      <c r="Q7118">
        <v>7114</v>
      </c>
      <c r="R7118" t="str">
        <f>IF($C$3="Live Paste",IF($P7118="","",$P7118&amp;""),IF($AD$3="","",INDEX('Extraction History'!$A$3:$DT$9102,$Q7118,$AD$3)&amp;""))</f>
        <v/>
      </c>
    </row>
    <row r="7119" spans="16:18" x14ac:dyDescent="0.3">
      <c r="P7119" s="22"/>
      <c r="Q7119">
        <v>7115</v>
      </c>
      <c r="R7119" t="str">
        <f>IF($C$3="Live Paste",IF($P7119="","",$P7119&amp;""),IF($AD$3="","",INDEX('Extraction History'!$A$3:$DT$9102,$Q7119,$AD$3)&amp;""))</f>
        <v/>
      </c>
    </row>
    <row r="7120" spans="16:18" x14ac:dyDescent="0.3">
      <c r="P7120" s="22"/>
      <c r="Q7120">
        <v>7116</v>
      </c>
      <c r="R7120" t="str">
        <f>IF($C$3="Live Paste",IF($P7120="","",$P7120&amp;""),IF($AD$3="","",INDEX('Extraction History'!$A$3:$DT$9102,$Q7120,$AD$3)&amp;""))</f>
        <v/>
      </c>
    </row>
    <row r="7121" spans="16:18" x14ac:dyDescent="0.3">
      <c r="P7121" s="22"/>
      <c r="Q7121">
        <v>7117</v>
      </c>
      <c r="R7121" t="str">
        <f>IF($C$3="Live Paste",IF($P7121="","",$P7121&amp;""),IF($AD$3="","",INDEX('Extraction History'!$A$3:$DT$9102,$Q7121,$AD$3)&amp;""))</f>
        <v/>
      </c>
    </row>
    <row r="7122" spans="16:18" x14ac:dyDescent="0.3">
      <c r="P7122" s="22"/>
      <c r="Q7122">
        <v>7118</v>
      </c>
      <c r="R7122" t="str">
        <f>IF($C$3="Live Paste",IF($P7122="","",$P7122&amp;""),IF($AD$3="","",INDEX('Extraction History'!$A$3:$DT$9102,$Q7122,$AD$3)&amp;""))</f>
        <v/>
      </c>
    </row>
    <row r="7123" spans="16:18" x14ac:dyDescent="0.3">
      <c r="P7123" s="22"/>
      <c r="Q7123">
        <v>7119</v>
      </c>
      <c r="R7123" t="str">
        <f>IF($C$3="Live Paste",IF($P7123="","",$P7123&amp;""),IF($AD$3="","",INDEX('Extraction History'!$A$3:$DT$9102,$Q7123,$AD$3)&amp;""))</f>
        <v/>
      </c>
    </row>
    <row r="7124" spans="16:18" x14ac:dyDescent="0.3">
      <c r="P7124" s="22"/>
      <c r="Q7124">
        <v>7120</v>
      </c>
      <c r="R7124" t="str">
        <f>IF($C$3="Live Paste",IF($P7124="","",$P7124&amp;""),IF($AD$3="","",INDEX('Extraction History'!$A$3:$DT$9102,$Q7124,$AD$3)&amp;""))</f>
        <v/>
      </c>
    </row>
    <row r="7125" spans="16:18" x14ac:dyDescent="0.3">
      <c r="P7125" s="22"/>
      <c r="Q7125">
        <v>7121</v>
      </c>
      <c r="R7125" t="str">
        <f>IF($C$3="Live Paste",IF($P7125="","",$P7125&amp;""),IF($AD$3="","",INDEX('Extraction History'!$A$3:$DT$9102,$Q7125,$AD$3)&amp;""))</f>
        <v/>
      </c>
    </row>
    <row r="7126" spans="16:18" x14ac:dyDescent="0.3">
      <c r="P7126" s="22"/>
      <c r="Q7126">
        <v>7122</v>
      </c>
      <c r="R7126" t="str">
        <f>IF($C$3="Live Paste",IF($P7126="","",$P7126&amp;""),IF($AD$3="","",INDEX('Extraction History'!$A$3:$DT$9102,$Q7126,$AD$3)&amp;""))</f>
        <v/>
      </c>
    </row>
    <row r="7127" spans="16:18" x14ac:dyDescent="0.3">
      <c r="P7127" s="22"/>
      <c r="Q7127">
        <v>7123</v>
      </c>
      <c r="R7127" t="str">
        <f>IF($C$3="Live Paste",IF($P7127="","",$P7127&amp;""),IF($AD$3="","",INDEX('Extraction History'!$A$3:$DT$9102,$Q7127,$AD$3)&amp;""))</f>
        <v/>
      </c>
    </row>
    <row r="7128" spans="16:18" x14ac:dyDescent="0.3">
      <c r="P7128" s="22"/>
      <c r="Q7128">
        <v>7124</v>
      </c>
      <c r="R7128" t="str">
        <f>IF($C$3="Live Paste",IF($P7128="","",$P7128&amp;""),IF($AD$3="","",INDEX('Extraction History'!$A$3:$DT$9102,$Q7128,$AD$3)&amp;""))</f>
        <v/>
      </c>
    </row>
    <row r="7129" spans="16:18" x14ac:dyDescent="0.3">
      <c r="P7129" s="22"/>
      <c r="Q7129">
        <v>7125</v>
      </c>
      <c r="R7129" t="str">
        <f>IF($C$3="Live Paste",IF($P7129="","",$P7129&amp;""),IF($AD$3="","",INDEX('Extraction History'!$A$3:$DT$9102,$Q7129,$AD$3)&amp;""))</f>
        <v/>
      </c>
    </row>
    <row r="7130" spans="16:18" x14ac:dyDescent="0.3">
      <c r="P7130" s="22"/>
      <c r="Q7130">
        <v>7126</v>
      </c>
      <c r="R7130" t="str">
        <f>IF($C$3="Live Paste",IF($P7130="","",$P7130&amp;""),IF($AD$3="","",INDEX('Extraction History'!$A$3:$DT$9102,$Q7130,$AD$3)&amp;""))</f>
        <v/>
      </c>
    </row>
    <row r="7131" spans="16:18" x14ac:dyDescent="0.3">
      <c r="P7131" s="22"/>
      <c r="Q7131">
        <v>7127</v>
      </c>
      <c r="R7131" t="str">
        <f>IF($C$3="Live Paste",IF($P7131="","",$P7131&amp;""),IF($AD$3="","",INDEX('Extraction History'!$A$3:$DT$9102,$Q7131,$AD$3)&amp;""))</f>
        <v/>
      </c>
    </row>
    <row r="7132" spans="16:18" x14ac:dyDescent="0.3">
      <c r="P7132" s="22"/>
      <c r="Q7132">
        <v>7128</v>
      </c>
      <c r="R7132" t="str">
        <f>IF($C$3="Live Paste",IF($P7132="","",$P7132&amp;""),IF($AD$3="","",INDEX('Extraction History'!$A$3:$DT$9102,$Q7132,$AD$3)&amp;""))</f>
        <v/>
      </c>
    </row>
    <row r="7133" spans="16:18" x14ac:dyDescent="0.3">
      <c r="P7133" s="22"/>
      <c r="Q7133">
        <v>7129</v>
      </c>
      <c r="R7133" t="str">
        <f>IF($C$3="Live Paste",IF($P7133="","",$P7133&amp;""),IF($AD$3="","",INDEX('Extraction History'!$A$3:$DT$9102,$Q7133,$AD$3)&amp;""))</f>
        <v/>
      </c>
    </row>
    <row r="7134" spans="16:18" x14ac:dyDescent="0.3">
      <c r="P7134" s="22"/>
      <c r="Q7134">
        <v>7130</v>
      </c>
      <c r="R7134" t="str">
        <f>IF($C$3="Live Paste",IF($P7134="","",$P7134&amp;""),IF($AD$3="","",INDEX('Extraction History'!$A$3:$DT$9102,$Q7134,$AD$3)&amp;""))</f>
        <v/>
      </c>
    </row>
    <row r="7135" spans="16:18" x14ac:dyDescent="0.3">
      <c r="P7135" s="22"/>
      <c r="Q7135">
        <v>7131</v>
      </c>
      <c r="R7135" t="str">
        <f>IF($C$3="Live Paste",IF($P7135="","",$P7135&amp;""),IF($AD$3="","",INDEX('Extraction History'!$A$3:$DT$9102,$Q7135,$AD$3)&amp;""))</f>
        <v/>
      </c>
    </row>
    <row r="7136" spans="16:18" x14ac:dyDescent="0.3">
      <c r="P7136" s="22"/>
      <c r="Q7136">
        <v>7132</v>
      </c>
      <c r="R7136" t="str">
        <f>IF($C$3="Live Paste",IF($P7136="","",$P7136&amp;""),IF($AD$3="","",INDEX('Extraction History'!$A$3:$DT$9102,$Q7136,$AD$3)&amp;""))</f>
        <v/>
      </c>
    </row>
    <row r="7137" spans="16:18" x14ac:dyDescent="0.3">
      <c r="P7137" s="22"/>
      <c r="Q7137">
        <v>7133</v>
      </c>
      <c r="R7137" t="str">
        <f>IF($C$3="Live Paste",IF($P7137="","",$P7137&amp;""),IF($AD$3="","",INDEX('Extraction History'!$A$3:$DT$9102,$Q7137,$AD$3)&amp;""))</f>
        <v/>
      </c>
    </row>
    <row r="7138" spans="16:18" x14ac:dyDescent="0.3">
      <c r="P7138" s="22"/>
      <c r="Q7138">
        <v>7134</v>
      </c>
      <c r="R7138" t="str">
        <f>IF($C$3="Live Paste",IF($P7138="","",$P7138&amp;""),IF($AD$3="","",INDEX('Extraction History'!$A$3:$DT$9102,$Q7138,$AD$3)&amp;""))</f>
        <v/>
      </c>
    </row>
    <row r="7139" spans="16:18" x14ac:dyDescent="0.3">
      <c r="P7139" s="22"/>
      <c r="Q7139">
        <v>7135</v>
      </c>
      <c r="R7139" t="str">
        <f>IF($C$3="Live Paste",IF($P7139="","",$P7139&amp;""),IF($AD$3="","",INDEX('Extraction History'!$A$3:$DT$9102,$Q7139,$AD$3)&amp;""))</f>
        <v/>
      </c>
    </row>
    <row r="7140" spans="16:18" x14ac:dyDescent="0.3">
      <c r="P7140" s="22"/>
      <c r="Q7140">
        <v>7136</v>
      </c>
      <c r="R7140" t="str">
        <f>IF($C$3="Live Paste",IF($P7140="","",$P7140&amp;""),IF($AD$3="","",INDEX('Extraction History'!$A$3:$DT$9102,$Q7140,$AD$3)&amp;""))</f>
        <v/>
      </c>
    </row>
    <row r="7141" spans="16:18" x14ac:dyDescent="0.3">
      <c r="P7141" s="22"/>
      <c r="Q7141">
        <v>7137</v>
      </c>
      <c r="R7141" t="str">
        <f>IF($C$3="Live Paste",IF($P7141="","",$P7141&amp;""),IF($AD$3="","",INDEX('Extraction History'!$A$3:$DT$9102,$Q7141,$AD$3)&amp;""))</f>
        <v/>
      </c>
    </row>
    <row r="7142" spans="16:18" x14ac:dyDescent="0.3">
      <c r="P7142" s="22"/>
      <c r="Q7142">
        <v>7138</v>
      </c>
      <c r="R7142" t="str">
        <f>IF($C$3="Live Paste",IF($P7142="","",$P7142&amp;""),IF($AD$3="","",INDEX('Extraction History'!$A$3:$DT$9102,$Q7142,$AD$3)&amp;""))</f>
        <v/>
      </c>
    </row>
    <row r="7143" spans="16:18" x14ac:dyDescent="0.3">
      <c r="P7143" s="22"/>
      <c r="Q7143">
        <v>7139</v>
      </c>
      <c r="R7143" t="str">
        <f>IF($C$3="Live Paste",IF($P7143="","",$P7143&amp;""),IF($AD$3="","",INDEX('Extraction History'!$A$3:$DT$9102,$Q7143,$AD$3)&amp;""))</f>
        <v/>
      </c>
    </row>
    <row r="7144" spans="16:18" x14ac:dyDescent="0.3">
      <c r="P7144" s="22"/>
      <c r="Q7144">
        <v>7140</v>
      </c>
      <c r="R7144" t="str">
        <f>IF($C$3="Live Paste",IF($P7144="","",$P7144&amp;""),IF($AD$3="","",INDEX('Extraction History'!$A$3:$DT$9102,$Q7144,$AD$3)&amp;""))</f>
        <v/>
      </c>
    </row>
    <row r="7145" spans="16:18" x14ac:dyDescent="0.3">
      <c r="P7145" s="22"/>
      <c r="Q7145">
        <v>7141</v>
      </c>
      <c r="R7145" t="str">
        <f>IF($C$3="Live Paste",IF($P7145="","",$P7145&amp;""),IF($AD$3="","",INDEX('Extraction History'!$A$3:$DT$9102,$Q7145,$AD$3)&amp;""))</f>
        <v/>
      </c>
    </row>
    <row r="7146" spans="16:18" x14ac:dyDescent="0.3">
      <c r="P7146" s="22"/>
      <c r="Q7146">
        <v>7142</v>
      </c>
      <c r="R7146" t="str">
        <f>IF($C$3="Live Paste",IF($P7146="","",$P7146&amp;""),IF($AD$3="","",INDEX('Extraction History'!$A$3:$DT$9102,$Q7146,$AD$3)&amp;""))</f>
        <v/>
      </c>
    </row>
    <row r="7147" spans="16:18" x14ac:dyDescent="0.3">
      <c r="P7147" s="22"/>
      <c r="Q7147">
        <v>7143</v>
      </c>
      <c r="R7147" t="str">
        <f>IF($C$3="Live Paste",IF($P7147="","",$P7147&amp;""),IF($AD$3="","",INDEX('Extraction History'!$A$3:$DT$9102,$Q7147,$AD$3)&amp;""))</f>
        <v/>
      </c>
    </row>
    <row r="7148" spans="16:18" x14ac:dyDescent="0.3">
      <c r="P7148" s="22"/>
      <c r="Q7148">
        <v>7144</v>
      </c>
      <c r="R7148" t="str">
        <f>IF($C$3="Live Paste",IF($P7148="","",$P7148&amp;""),IF($AD$3="","",INDEX('Extraction History'!$A$3:$DT$9102,$Q7148,$AD$3)&amp;""))</f>
        <v/>
      </c>
    </row>
    <row r="7149" spans="16:18" x14ac:dyDescent="0.3">
      <c r="P7149" s="22"/>
      <c r="Q7149">
        <v>7145</v>
      </c>
      <c r="R7149" t="str">
        <f>IF($C$3="Live Paste",IF($P7149="","",$P7149&amp;""),IF($AD$3="","",INDEX('Extraction History'!$A$3:$DT$9102,$Q7149,$AD$3)&amp;""))</f>
        <v/>
      </c>
    </row>
    <row r="7150" spans="16:18" x14ac:dyDescent="0.3">
      <c r="P7150" s="22"/>
      <c r="Q7150">
        <v>7146</v>
      </c>
      <c r="R7150" t="str">
        <f>IF($C$3="Live Paste",IF($P7150="","",$P7150&amp;""),IF($AD$3="","",INDEX('Extraction History'!$A$3:$DT$9102,$Q7150,$AD$3)&amp;""))</f>
        <v/>
      </c>
    </row>
    <row r="7151" spans="16:18" x14ac:dyDescent="0.3">
      <c r="P7151" s="22"/>
      <c r="Q7151">
        <v>7147</v>
      </c>
      <c r="R7151" t="str">
        <f>IF($C$3="Live Paste",IF($P7151="","",$P7151&amp;""),IF($AD$3="","",INDEX('Extraction History'!$A$3:$DT$9102,$Q7151,$AD$3)&amp;""))</f>
        <v/>
      </c>
    </row>
    <row r="7152" spans="16:18" x14ac:dyDescent="0.3">
      <c r="P7152" s="22"/>
      <c r="Q7152">
        <v>7148</v>
      </c>
      <c r="R7152" t="str">
        <f>IF($C$3="Live Paste",IF($P7152="","",$P7152&amp;""),IF($AD$3="","",INDEX('Extraction History'!$A$3:$DT$9102,$Q7152,$AD$3)&amp;""))</f>
        <v/>
      </c>
    </row>
    <row r="7153" spans="16:18" x14ac:dyDescent="0.3">
      <c r="P7153" s="22"/>
      <c r="Q7153">
        <v>7149</v>
      </c>
      <c r="R7153" t="str">
        <f>IF($C$3="Live Paste",IF($P7153="","",$P7153&amp;""),IF($AD$3="","",INDEX('Extraction History'!$A$3:$DT$9102,$Q7153,$AD$3)&amp;""))</f>
        <v/>
      </c>
    </row>
    <row r="7154" spans="16:18" x14ac:dyDescent="0.3">
      <c r="P7154" s="22"/>
      <c r="Q7154">
        <v>7150</v>
      </c>
      <c r="R7154" t="str">
        <f>IF($C$3="Live Paste",IF($P7154="","",$P7154&amp;""),IF($AD$3="","",INDEX('Extraction History'!$A$3:$DT$9102,$Q7154,$AD$3)&amp;""))</f>
        <v/>
      </c>
    </row>
    <row r="7155" spans="16:18" x14ac:dyDescent="0.3">
      <c r="P7155" s="22"/>
      <c r="Q7155">
        <v>7151</v>
      </c>
      <c r="R7155" t="str">
        <f>IF($C$3="Live Paste",IF($P7155="","",$P7155&amp;""),IF($AD$3="","",INDEX('Extraction History'!$A$3:$DT$9102,$Q7155,$AD$3)&amp;""))</f>
        <v/>
      </c>
    </row>
    <row r="7156" spans="16:18" x14ac:dyDescent="0.3">
      <c r="P7156" s="22"/>
      <c r="Q7156">
        <v>7152</v>
      </c>
      <c r="R7156" t="str">
        <f>IF($C$3="Live Paste",IF($P7156="","",$P7156&amp;""),IF($AD$3="","",INDEX('Extraction History'!$A$3:$DT$9102,$Q7156,$AD$3)&amp;""))</f>
        <v/>
      </c>
    </row>
    <row r="7157" spans="16:18" x14ac:dyDescent="0.3">
      <c r="P7157" s="22"/>
      <c r="Q7157">
        <v>7153</v>
      </c>
      <c r="R7157" t="str">
        <f>IF($C$3="Live Paste",IF($P7157="","",$P7157&amp;""),IF($AD$3="","",INDEX('Extraction History'!$A$3:$DT$9102,$Q7157,$AD$3)&amp;""))</f>
        <v/>
      </c>
    </row>
    <row r="7158" spans="16:18" x14ac:dyDescent="0.3">
      <c r="P7158" s="22"/>
      <c r="Q7158">
        <v>7154</v>
      </c>
      <c r="R7158" t="str">
        <f>IF($C$3="Live Paste",IF($P7158="","",$P7158&amp;""),IF($AD$3="","",INDEX('Extraction History'!$A$3:$DT$9102,$Q7158,$AD$3)&amp;""))</f>
        <v/>
      </c>
    </row>
    <row r="7159" spans="16:18" x14ac:dyDescent="0.3">
      <c r="P7159" s="22"/>
      <c r="Q7159">
        <v>7155</v>
      </c>
      <c r="R7159" t="str">
        <f>IF($C$3="Live Paste",IF($P7159="","",$P7159&amp;""),IF($AD$3="","",INDEX('Extraction History'!$A$3:$DT$9102,$Q7159,$AD$3)&amp;""))</f>
        <v/>
      </c>
    </row>
    <row r="7160" spans="16:18" x14ac:dyDescent="0.3">
      <c r="P7160" s="22"/>
      <c r="Q7160">
        <v>7156</v>
      </c>
      <c r="R7160" t="str">
        <f>IF($C$3="Live Paste",IF($P7160="","",$P7160&amp;""),IF($AD$3="","",INDEX('Extraction History'!$A$3:$DT$9102,$Q7160,$AD$3)&amp;""))</f>
        <v/>
      </c>
    </row>
    <row r="7161" spans="16:18" x14ac:dyDescent="0.3">
      <c r="P7161" s="22"/>
      <c r="Q7161">
        <v>7157</v>
      </c>
      <c r="R7161" t="str">
        <f>IF($C$3="Live Paste",IF($P7161="","",$P7161&amp;""),IF($AD$3="","",INDEX('Extraction History'!$A$3:$DT$9102,$Q7161,$AD$3)&amp;""))</f>
        <v/>
      </c>
    </row>
    <row r="7162" spans="16:18" x14ac:dyDescent="0.3">
      <c r="P7162" s="22"/>
      <c r="Q7162">
        <v>7158</v>
      </c>
      <c r="R7162" t="str">
        <f>IF($C$3="Live Paste",IF($P7162="","",$P7162&amp;""),IF($AD$3="","",INDEX('Extraction History'!$A$3:$DT$9102,$Q7162,$AD$3)&amp;""))</f>
        <v/>
      </c>
    </row>
    <row r="7163" spans="16:18" x14ac:dyDescent="0.3">
      <c r="P7163" s="22"/>
      <c r="Q7163">
        <v>7159</v>
      </c>
      <c r="R7163" t="str">
        <f>IF($C$3="Live Paste",IF($P7163="","",$P7163&amp;""),IF($AD$3="","",INDEX('Extraction History'!$A$3:$DT$9102,$Q7163,$AD$3)&amp;""))</f>
        <v/>
      </c>
    </row>
    <row r="7164" spans="16:18" x14ac:dyDescent="0.3">
      <c r="P7164" s="22"/>
      <c r="Q7164">
        <v>7160</v>
      </c>
      <c r="R7164" t="str">
        <f>IF($C$3="Live Paste",IF($P7164="","",$P7164&amp;""),IF($AD$3="","",INDEX('Extraction History'!$A$3:$DT$9102,$Q7164,$AD$3)&amp;""))</f>
        <v/>
      </c>
    </row>
    <row r="7165" spans="16:18" x14ac:dyDescent="0.3">
      <c r="P7165" s="22"/>
      <c r="Q7165">
        <v>7161</v>
      </c>
      <c r="R7165" t="str">
        <f>IF($C$3="Live Paste",IF($P7165="","",$P7165&amp;""),IF($AD$3="","",INDEX('Extraction History'!$A$3:$DT$9102,$Q7165,$AD$3)&amp;""))</f>
        <v/>
      </c>
    </row>
    <row r="7166" spans="16:18" x14ac:dyDescent="0.3">
      <c r="P7166" s="22"/>
      <c r="Q7166">
        <v>7162</v>
      </c>
      <c r="R7166" t="str">
        <f>IF($C$3="Live Paste",IF($P7166="","",$P7166&amp;""),IF($AD$3="","",INDEX('Extraction History'!$A$3:$DT$9102,$Q7166,$AD$3)&amp;""))</f>
        <v/>
      </c>
    </row>
    <row r="7167" spans="16:18" x14ac:dyDescent="0.3">
      <c r="P7167" s="22"/>
      <c r="Q7167">
        <v>7163</v>
      </c>
      <c r="R7167" t="str">
        <f>IF($C$3="Live Paste",IF($P7167="","",$P7167&amp;""),IF($AD$3="","",INDEX('Extraction History'!$A$3:$DT$9102,$Q7167,$AD$3)&amp;""))</f>
        <v/>
      </c>
    </row>
    <row r="7168" spans="16:18" x14ac:dyDescent="0.3">
      <c r="P7168" s="22"/>
      <c r="Q7168">
        <v>7164</v>
      </c>
      <c r="R7168" t="str">
        <f>IF($C$3="Live Paste",IF($P7168="","",$P7168&amp;""),IF($AD$3="","",INDEX('Extraction History'!$A$3:$DT$9102,$Q7168,$AD$3)&amp;""))</f>
        <v/>
      </c>
    </row>
    <row r="7169" spans="16:18" x14ac:dyDescent="0.3">
      <c r="P7169" s="22"/>
      <c r="Q7169">
        <v>7165</v>
      </c>
      <c r="R7169" t="str">
        <f>IF($C$3="Live Paste",IF($P7169="","",$P7169&amp;""),IF($AD$3="","",INDEX('Extraction History'!$A$3:$DT$9102,$Q7169,$AD$3)&amp;""))</f>
        <v/>
      </c>
    </row>
    <row r="7170" spans="16:18" x14ac:dyDescent="0.3">
      <c r="P7170" s="22"/>
      <c r="Q7170">
        <v>7166</v>
      </c>
      <c r="R7170" t="str">
        <f>IF($C$3="Live Paste",IF($P7170="","",$P7170&amp;""),IF($AD$3="","",INDEX('Extraction History'!$A$3:$DT$9102,$Q7170,$AD$3)&amp;""))</f>
        <v/>
      </c>
    </row>
    <row r="7171" spans="16:18" x14ac:dyDescent="0.3">
      <c r="P7171" s="22"/>
      <c r="Q7171">
        <v>7167</v>
      </c>
      <c r="R7171" t="str">
        <f>IF($C$3="Live Paste",IF($P7171="","",$P7171&amp;""),IF($AD$3="","",INDEX('Extraction History'!$A$3:$DT$9102,$Q7171,$AD$3)&amp;""))</f>
        <v/>
      </c>
    </row>
    <row r="7172" spans="16:18" x14ac:dyDescent="0.3">
      <c r="P7172" s="22"/>
      <c r="Q7172">
        <v>7168</v>
      </c>
      <c r="R7172" t="str">
        <f>IF($C$3="Live Paste",IF($P7172="","",$P7172&amp;""),IF($AD$3="","",INDEX('Extraction History'!$A$3:$DT$9102,$Q7172,$AD$3)&amp;""))</f>
        <v/>
      </c>
    </row>
    <row r="7173" spans="16:18" x14ac:dyDescent="0.3">
      <c r="P7173" s="22"/>
      <c r="Q7173">
        <v>7169</v>
      </c>
      <c r="R7173" t="str">
        <f>IF($C$3="Live Paste",IF($P7173="","",$P7173&amp;""),IF($AD$3="","",INDEX('Extraction History'!$A$3:$DT$9102,$Q7173,$AD$3)&amp;""))</f>
        <v/>
      </c>
    </row>
    <row r="7174" spans="16:18" x14ac:dyDescent="0.3">
      <c r="P7174" s="22"/>
      <c r="Q7174">
        <v>7170</v>
      </c>
      <c r="R7174" t="str">
        <f>IF($C$3="Live Paste",IF($P7174="","",$P7174&amp;""),IF($AD$3="","",INDEX('Extraction History'!$A$3:$DT$9102,$Q7174,$AD$3)&amp;""))</f>
        <v/>
      </c>
    </row>
    <row r="7175" spans="16:18" x14ac:dyDescent="0.3">
      <c r="P7175" s="22"/>
      <c r="Q7175">
        <v>7171</v>
      </c>
      <c r="R7175" t="str">
        <f>IF($C$3="Live Paste",IF($P7175="","",$P7175&amp;""),IF($AD$3="","",INDEX('Extraction History'!$A$3:$DT$9102,$Q7175,$AD$3)&amp;""))</f>
        <v/>
      </c>
    </row>
    <row r="7176" spans="16:18" x14ac:dyDescent="0.3">
      <c r="P7176" s="22"/>
      <c r="Q7176">
        <v>7172</v>
      </c>
      <c r="R7176" t="str">
        <f>IF($C$3="Live Paste",IF($P7176="","",$P7176&amp;""),IF($AD$3="","",INDEX('Extraction History'!$A$3:$DT$9102,$Q7176,$AD$3)&amp;""))</f>
        <v/>
      </c>
    </row>
    <row r="7177" spans="16:18" x14ac:dyDescent="0.3">
      <c r="P7177" s="22"/>
      <c r="Q7177">
        <v>7173</v>
      </c>
      <c r="R7177" t="str">
        <f>IF($C$3="Live Paste",IF($P7177="","",$P7177&amp;""),IF($AD$3="","",INDEX('Extraction History'!$A$3:$DT$9102,$Q7177,$AD$3)&amp;""))</f>
        <v/>
      </c>
    </row>
    <row r="7178" spans="16:18" x14ac:dyDescent="0.3">
      <c r="P7178" s="22"/>
      <c r="Q7178">
        <v>7174</v>
      </c>
      <c r="R7178" t="str">
        <f>IF($C$3="Live Paste",IF($P7178="","",$P7178&amp;""),IF($AD$3="","",INDEX('Extraction History'!$A$3:$DT$9102,$Q7178,$AD$3)&amp;""))</f>
        <v/>
      </c>
    </row>
    <row r="7179" spans="16:18" x14ac:dyDescent="0.3">
      <c r="P7179" s="22"/>
      <c r="Q7179">
        <v>7175</v>
      </c>
      <c r="R7179" t="str">
        <f>IF($C$3="Live Paste",IF($P7179="","",$P7179&amp;""),IF($AD$3="","",INDEX('Extraction History'!$A$3:$DT$9102,$Q7179,$AD$3)&amp;""))</f>
        <v/>
      </c>
    </row>
    <row r="7180" spans="16:18" x14ac:dyDescent="0.3">
      <c r="P7180" s="22"/>
      <c r="Q7180">
        <v>7176</v>
      </c>
      <c r="R7180" t="str">
        <f>IF($C$3="Live Paste",IF($P7180="","",$P7180&amp;""),IF($AD$3="","",INDEX('Extraction History'!$A$3:$DT$9102,$Q7180,$AD$3)&amp;""))</f>
        <v/>
      </c>
    </row>
    <row r="7181" spans="16:18" x14ac:dyDescent="0.3">
      <c r="P7181" s="22"/>
      <c r="Q7181">
        <v>7177</v>
      </c>
      <c r="R7181" t="str">
        <f>IF($C$3="Live Paste",IF($P7181="","",$P7181&amp;""),IF($AD$3="","",INDEX('Extraction History'!$A$3:$DT$9102,$Q7181,$AD$3)&amp;""))</f>
        <v/>
      </c>
    </row>
    <row r="7182" spans="16:18" x14ac:dyDescent="0.3">
      <c r="P7182" s="22"/>
      <c r="Q7182">
        <v>7178</v>
      </c>
      <c r="R7182" t="str">
        <f>IF($C$3="Live Paste",IF($P7182="","",$P7182&amp;""),IF($AD$3="","",INDEX('Extraction History'!$A$3:$DT$9102,$Q7182,$AD$3)&amp;""))</f>
        <v/>
      </c>
    </row>
    <row r="7183" spans="16:18" x14ac:dyDescent="0.3">
      <c r="P7183" s="22"/>
      <c r="Q7183">
        <v>7179</v>
      </c>
      <c r="R7183" t="str">
        <f>IF($C$3="Live Paste",IF($P7183="","",$P7183&amp;""),IF($AD$3="","",INDEX('Extraction History'!$A$3:$DT$9102,$Q7183,$AD$3)&amp;""))</f>
        <v/>
      </c>
    </row>
    <row r="7184" spans="16:18" x14ac:dyDescent="0.3">
      <c r="P7184" s="22"/>
      <c r="Q7184">
        <v>7180</v>
      </c>
      <c r="R7184" t="str">
        <f>IF($C$3="Live Paste",IF($P7184="","",$P7184&amp;""),IF($AD$3="","",INDEX('Extraction History'!$A$3:$DT$9102,$Q7184,$AD$3)&amp;""))</f>
        <v/>
      </c>
    </row>
    <row r="7185" spans="16:18" x14ac:dyDescent="0.3">
      <c r="P7185" s="22"/>
      <c r="Q7185">
        <v>7181</v>
      </c>
      <c r="R7185" t="str">
        <f>IF($C$3="Live Paste",IF($P7185="","",$P7185&amp;""),IF($AD$3="","",INDEX('Extraction History'!$A$3:$DT$9102,$Q7185,$AD$3)&amp;""))</f>
        <v/>
      </c>
    </row>
    <row r="7186" spans="16:18" x14ac:dyDescent="0.3">
      <c r="P7186" s="22"/>
      <c r="Q7186">
        <v>7182</v>
      </c>
      <c r="R7186" t="str">
        <f>IF($C$3="Live Paste",IF($P7186="","",$P7186&amp;""),IF($AD$3="","",INDEX('Extraction History'!$A$3:$DT$9102,$Q7186,$AD$3)&amp;""))</f>
        <v/>
      </c>
    </row>
    <row r="7187" spans="16:18" x14ac:dyDescent="0.3">
      <c r="P7187" s="22"/>
      <c r="Q7187">
        <v>7183</v>
      </c>
      <c r="R7187" t="str">
        <f>IF($C$3="Live Paste",IF($P7187="","",$P7187&amp;""),IF($AD$3="","",INDEX('Extraction History'!$A$3:$DT$9102,$Q7187,$AD$3)&amp;""))</f>
        <v/>
      </c>
    </row>
    <row r="7188" spans="16:18" x14ac:dyDescent="0.3">
      <c r="P7188" s="22"/>
      <c r="Q7188">
        <v>7184</v>
      </c>
      <c r="R7188" t="str">
        <f>IF($C$3="Live Paste",IF($P7188="","",$P7188&amp;""),IF($AD$3="","",INDEX('Extraction History'!$A$3:$DT$9102,$Q7188,$AD$3)&amp;""))</f>
        <v/>
      </c>
    </row>
    <row r="7189" spans="16:18" x14ac:dyDescent="0.3">
      <c r="P7189" s="22"/>
      <c r="Q7189">
        <v>7185</v>
      </c>
      <c r="R7189" t="str">
        <f>IF($C$3="Live Paste",IF($P7189="","",$P7189&amp;""),IF($AD$3="","",INDEX('Extraction History'!$A$3:$DT$9102,$Q7189,$AD$3)&amp;""))</f>
        <v/>
      </c>
    </row>
    <row r="7190" spans="16:18" x14ac:dyDescent="0.3">
      <c r="P7190" s="22"/>
      <c r="Q7190">
        <v>7186</v>
      </c>
      <c r="R7190" t="str">
        <f>IF($C$3="Live Paste",IF($P7190="","",$P7190&amp;""),IF($AD$3="","",INDEX('Extraction History'!$A$3:$DT$9102,$Q7190,$AD$3)&amp;""))</f>
        <v/>
      </c>
    </row>
    <row r="7191" spans="16:18" x14ac:dyDescent="0.3">
      <c r="P7191" s="22"/>
      <c r="Q7191">
        <v>7187</v>
      </c>
      <c r="R7191" t="str">
        <f>IF($C$3="Live Paste",IF($P7191="","",$P7191&amp;""),IF($AD$3="","",INDEX('Extraction History'!$A$3:$DT$9102,$Q7191,$AD$3)&amp;""))</f>
        <v/>
      </c>
    </row>
    <row r="7192" spans="16:18" x14ac:dyDescent="0.3">
      <c r="P7192" s="22"/>
      <c r="Q7192">
        <v>7188</v>
      </c>
      <c r="R7192" t="str">
        <f>IF($C$3="Live Paste",IF($P7192="","",$P7192&amp;""),IF($AD$3="","",INDEX('Extraction History'!$A$3:$DT$9102,$Q7192,$AD$3)&amp;""))</f>
        <v/>
      </c>
    </row>
    <row r="7193" spans="16:18" x14ac:dyDescent="0.3">
      <c r="P7193" s="22"/>
      <c r="Q7193">
        <v>7189</v>
      </c>
      <c r="R7193" t="str">
        <f>IF($C$3="Live Paste",IF($P7193="","",$P7193&amp;""),IF($AD$3="","",INDEX('Extraction History'!$A$3:$DT$9102,$Q7193,$AD$3)&amp;""))</f>
        <v/>
      </c>
    </row>
    <row r="7194" spans="16:18" x14ac:dyDescent="0.3">
      <c r="P7194" s="22"/>
      <c r="Q7194">
        <v>7190</v>
      </c>
      <c r="R7194" t="str">
        <f>IF($C$3="Live Paste",IF($P7194="","",$P7194&amp;""),IF($AD$3="","",INDEX('Extraction History'!$A$3:$DT$9102,$Q7194,$AD$3)&amp;""))</f>
        <v/>
      </c>
    </row>
    <row r="7195" spans="16:18" x14ac:dyDescent="0.3">
      <c r="P7195" s="22"/>
      <c r="Q7195">
        <v>7191</v>
      </c>
      <c r="R7195" t="str">
        <f>IF($C$3="Live Paste",IF($P7195="","",$P7195&amp;""),IF($AD$3="","",INDEX('Extraction History'!$A$3:$DT$9102,$Q7195,$AD$3)&amp;""))</f>
        <v/>
      </c>
    </row>
    <row r="7196" spans="16:18" x14ac:dyDescent="0.3">
      <c r="P7196" s="22"/>
      <c r="Q7196">
        <v>7192</v>
      </c>
      <c r="R7196" t="str">
        <f>IF($C$3="Live Paste",IF($P7196="","",$P7196&amp;""),IF($AD$3="","",INDEX('Extraction History'!$A$3:$DT$9102,$Q7196,$AD$3)&amp;""))</f>
        <v/>
      </c>
    </row>
    <row r="7197" spans="16:18" x14ac:dyDescent="0.3">
      <c r="P7197" s="22"/>
      <c r="Q7197">
        <v>7193</v>
      </c>
      <c r="R7197" t="str">
        <f>IF($C$3="Live Paste",IF($P7197="","",$P7197&amp;""),IF($AD$3="","",INDEX('Extraction History'!$A$3:$DT$9102,$Q7197,$AD$3)&amp;""))</f>
        <v/>
      </c>
    </row>
    <row r="7198" spans="16:18" x14ac:dyDescent="0.3">
      <c r="P7198" s="22"/>
      <c r="Q7198">
        <v>7194</v>
      </c>
      <c r="R7198" t="str">
        <f>IF($C$3="Live Paste",IF($P7198="","",$P7198&amp;""),IF($AD$3="","",INDEX('Extraction History'!$A$3:$DT$9102,$Q7198,$AD$3)&amp;""))</f>
        <v/>
      </c>
    </row>
    <row r="7199" spans="16:18" x14ac:dyDescent="0.3">
      <c r="P7199" s="22"/>
      <c r="Q7199">
        <v>7195</v>
      </c>
      <c r="R7199" t="str">
        <f>IF($C$3="Live Paste",IF($P7199="","",$P7199&amp;""),IF($AD$3="","",INDEX('Extraction History'!$A$3:$DT$9102,$Q7199,$AD$3)&amp;""))</f>
        <v/>
      </c>
    </row>
    <row r="7200" spans="16:18" x14ac:dyDescent="0.3">
      <c r="P7200" s="22"/>
      <c r="Q7200">
        <v>7196</v>
      </c>
      <c r="R7200" t="str">
        <f>IF($C$3="Live Paste",IF($P7200="","",$P7200&amp;""),IF($AD$3="","",INDEX('Extraction History'!$A$3:$DT$9102,$Q7200,$AD$3)&amp;""))</f>
        <v/>
      </c>
    </row>
    <row r="7201" spans="16:18" x14ac:dyDescent="0.3">
      <c r="P7201" s="22"/>
      <c r="Q7201">
        <v>7197</v>
      </c>
      <c r="R7201" t="str">
        <f>IF($C$3="Live Paste",IF($P7201="","",$P7201&amp;""),IF($AD$3="","",INDEX('Extraction History'!$A$3:$DT$9102,$Q7201,$AD$3)&amp;""))</f>
        <v/>
      </c>
    </row>
    <row r="7202" spans="16:18" x14ac:dyDescent="0.3">
      <c r="P7202" s="22"/>
      <c r="Q7202">
        <v>7198</v>
      </c>
      <c r="R7202" t="str">
        <f>IF($C$3="Live Paste",IF($P7202="","",$P7202&amp;""),IF($AD$3="","",INDEX('Extraction History'!$A$3:$DT$9102,$Q7202,$AD$3)&amp;""))</f>
        <v/>
      </c>
    </row>
    <row r="7203" spans="16:18" x14ac:dyDescent="0.3">
      <c r="P7203" s="22"/>
      <c r="Q7203">
        <v>7199</v>
      </c>
      <c r="R7203" t="str">
        <f>IF($C$3="Live Paste",IF($P7203="","",$P7203&amp;""),IF($AD$3="","",INDEX('Extraction History'!$A$3:$DT$9102,$Q7203,$AD$3)&amp;""))</f>
        <v/>
      </c>
    </row>
    <row r="7204" spans="16:18" x14ac:dyDescent="0.3">
      <c r="P7204" s="22"/>
      <c r="Q7204">
        <v>7200</v>
      </c>
      <c r="R7204" t="str">
        <f>IF($C$3="Live Paste",IF($P7204="","",$P7204&amp;""),IF($AD$3="","",INDEX('Extraction History'!$A$3:$DT$9102,$Q7204,$AD$3)&amp;""))</f>
        <v/>
      </c>
    </row>
    <row r="7205" spans="16:18" x14ac:dyDescent="0.3">
      <c r="P7205" s="22"/>
      <c r="Q7205">
        <v>7201</v>
      </c>
      <c r="R7205" t="str">
        <f>IF($C$3="Live Paste",IF($P7205="","",$P7205&amp;""),IF($AD$3="","",INDEX('Extraction History'!$A$3:$DT$9102,$Q7205,$AD$3)&amp;""))</f>
        <v/>
      </c>
    </row>
    <row r="7206" spans="16:18" x14ac:dyDescent="0.3">
      <c r="P7206" s="22"/>
      <c r="Q7206">
        <v>7202</v>
      </c>
      <c r="R7206" t="str">
        <f>IF($C$3="Live Paste",IF($P7206="","",$P7206&amp;""),IF($AD$3="","",INDEX('Extraction History'!$A$3:$DT$9102,$Q7206,$AD$3)&amp;""))</f>
        <v/>
      </c>
    </row>
    <row r="7207" spans="16:18" x14ac:dyDescent="0.3">
      <c r="P7207" s="22"/>
      <c r="Q7207">
        <v>7203</v>
      </c>
      <c r="R7207" t="str">
        <f>IF($C$3="Live Paste",IF($P7207="","",$P7207&amp;""),IF($AD$3="","",INDEX('Extraction History'!$A$3:$DT$9102,$Q7207,$AD$3)&amp;""))</f>
        <v/>
      </c>
    </row>
    <row r="7208" spans="16:18" x14ac:dyDescent="0.3">
      <c r="P7208" s="22"/>
      <c r="Q7208">
        <v>7204</v>
      </c>
      <c r="R7208" t="str">
        <f>IF($C$3="Live Paste",IF($P7208="","",$P7208&amp;""),IF($AD$3="","",INDEX('Extraction History'!$A$3:$DT$9102,$Q7208,$AD$3)&amp;""))</f>
        <v/>
      </c>
    </row>
    <row r="7209" spans="16:18" x14ac:dyDescent="0.3">
      <c r="P7209" s="22"/>
      <c r="Q7209">
        <v>7205</v>
      </c>
      <c r="R7209" t="str">
        <f>IF($C$3="Live Paste",IF($P7209="","",$P7209&amp;""),IF($AD$3="","",INDEX('Extraction History'!$A$3:$DT$9102,$Q7209,$AD$3)&amp;""))</f>
        <v/>
      </c>
    </row>
    <row r="7210" spans="16:18" x14ac:dyDescent="0.3">
      <c r="P7210" s="22"/>
      <c r="Q7210">
        <v>7206</v>
      </c>
      <c r="R7210" t="str">
        <f>IF($C$3="Live Paste",IF($P7210="","",$P7210&amp;""),IF($AD$3="","",INDEX('Extraction History'!$A$3:$DT$9102,$Q7210,$AD$3)&amp;""))</f>
        <v/>
      </c>
    </row>
    <row r="7211" spans="16:18" x14ac:dyDescent="0.3">
      <c r="P7211" s="22"/>
      <c r="Q7211">
        <v>7207</v>
      </c>
      <c r="R7211" t="str">
        <f>IF($C$3="Live Paste",IF($P7211="","",$P7211&amp;""),IF($AD$3="","",INDEX('Extraction History'!$A$3:$DT$9102,$Q7211,$AD$3)&amp;""))</f>
        <v/>
      </c>
    </row>
    <row r="7212" spans="16:18" x14ac:dyDescent="0.3">
      <c r="P7212" s="22"/>
      <c r="Q7212">
        <v>7208</v>
      </c>
      <c r="R7212" t="str">
        <f>IF($C$3="Live Paste",IF($P7212="","",$P7212&amp;""),IF($AD$3="","",INDEX('Extraction History'!$A$3:$DT$9102,$Q7212,$AD$3)&amp;""))</f>
        <v/>
      </c>
    </row>
    <row r="7213" spans="16:18" x14ac:dyDescent="0.3">
      <c r="P7213" s="22"/>
      <c r="Q7213">
        <v>7209</v>
      </c>
      <c r="R7213" t="str">
        <f>IF($C$3="Live Paste",IF($P7213="","",$P7213&amp;""),IF($AD$3="","",INDEX('Extraction History'!$A$3:$DT$9102,$Q7213,$AD$3)&amp;""))</f>
        <v/>
      </c>
    </row>
    <row r="7214" spans="16:18" x14ac:dyDescent="0.3">
      <c r="P7214" s="22"/>
      <c r="Q7214">
        <v>7210</v>
      </c>
      <c r="R7214" t="str">
        <f>IF($C$3="Live Paste",IF($P7214="","",$P7214&amp;""),IF($AD$3="","",INDEX('Extraction History'!$A$3:$DT$9102,$Q7214,$AD$3)&amp;""))</f>
        <v/>
      </c>
    </row>
    <row r="7215" spans="16:18" x14ac:dyDescent="0.3">
      <c r="P7215" s="22"/>
      <c r="Q7215">
        <v>7211</v>
      </c>
      <c r="R7215" t="str">
        <f>IF($C$3="Live Paste",IF($P7215="","",$P7215&amp;""),IF($AD$3="","",INDEX('Extraction History'!$A$3:$DT$9102,$Q7215,$AD$3)&amp;""))</f>
        <v/>
      </c>
    </row>
    <row r="7216" spans="16:18" x14ac:dyDescent="0.3">
      <c r="P7216" s="22"/>
      <c r="Q7216">
        <v>7212</v>
      </c>
      <c r="R7216" t="str">
        <f>IF($C$3="Live Paste",IF($P7216="","",$P7216&amp;""),IF($AD$3="","",INDEX('Extraction History'!$A$3:$DT$9102,$Q7216,$AD$3)&amp;""))</f>
        <v/>
      </c>
    </row>
    <row r="7217" spans="16:18" x14ac:dyDescent="0.3">
      <c r="P7217" s="22"/>
      <c r="Q7217">
        <v>7213</v>
      </c>
      <c r="R7217" t="str">
        <f>IF($C$3="Live Paste",IF($P7217="","",$P7217&amp;""),IF($AD$3="","",INDEX('Extraction History'!$A$3:$DT$9102,$Q7217,$AD$3)&amp;""))</f>
        <v/>
      </c>
    </row>
    <row r="7218" spans="16:18" x14ac:dyDescent="0.3">
      <c r="P7218" s="22"/>
      <c r="Q7218">
        <v>7214</v>
      </c>
      <c r="R7218" t="str">
        <f>IF($C$3="Live Paste",IF($P7218="","",$P7218&amp;""),IF($AD$3="","",INDEX('Extraction History'!$A$3:$DT$9102,$Q7218,$AD$3)&amp;""))</f>
        <v/>
      </c>
    </row>
    <row r="7219" spans="16:18" x14ac:dyDescent="0.3">
      <c r="P7219" s="22"/>
      <c r="Q7219">
        <v>7215</v>
      </c>
      <c r="R7219" t="str">
        <f>IF($C$3="Live Paste",IF($P7219="","",$P7219&amp;""),IF($AD$3="","",INDEX('Extraction History'!$A$3:$DT$9102,$Q7219,$AD$3)&amp;""))</f>
        <v/>
      </c>
    </row>
    <row r="7220" spans="16:18" x14ac:dyDescent="0.3">
      <c r="P7220" s="22"/>
      <c r="Q7220">
        <v>7216</v>
      </c>
      <c r="R7220" t="str">
        <f>IF($C$3="Live Paste",IF($P7220="","",$P7220&amp;""),IF($AD$3="","",INDEX('Extraction History'!$A$3:$DT$9102,$Q7220,$AD$3)&amp;""))</f>
        <v/>
      </c>
    </row>
    <row r="7221" spans="16:18" x14ac:dyDescent="0.3">
      <c r="P7221" s="22"/>
      <c r="Q7221">
        <v>7217</v>
      </c>
      <c r="R7221" t="str">
        <f>IF($C$3="Live Paste",IF($P7221="","",$P7221&amp;""),IF($AD$3="","",INDEX('Extraction History'!$A$3:$DT$9102,$Q7221,$AD$3)&amp;""))</f>
        <v/>
      </c>
    </row>
    <row r="7222" spans="16:18" x14ac:dyDescent="0.3">
      <c r="P7222" s="22"/>
      <c r="Q7222">
        <v>7218</v>
      </c>
      <c r="R7222" t="str">
        <f>IF($C$3="Live Paste",IF($P7222="","",$P7222&amp;""),IF($AD$3="","",INDEX('Extraction History'!$A$3:$DT$9102,$Q7222,$AD$3)&amp;""))</f>
        <v/>
      </c>
    </row>
    <row r="7223" spans="16:18" x14ac:dyDescent="0.3">
      <c r="P7223" s="22"/>
      <c r="Q7223">
        <v>7219</v>
      </c>
      <c r="R7223" t="str">
        <f>IF($C$3="Live Paste",IF($P7223="","",$P7223&amp;""),IF($AD$3="","",INDEX('Extraction History'!$A$3:$DT$9102,$Q7223,$AD$3)&amp;""))</f>
        <v/>
      </c>
    </row>
    <row r="7224" spans="16:18" x14ac:dyDescent="0.3">
      <c r="P7224" s="22"/>
      <c r="Q7224">
        <v>7220</v>
      </c>
      <c r="R7224" t="str">
        <f>IF($C$3="Live Paste",IF($P7224="","",$P7224&amp;""),IF($AD$3="","",INDEX('Extraction History'!$A$3:$DT$9102,$Q7224,$AD$3)&amp;""))</f>
        <v/>
      </c>
    </row>
    <row r="7225" spans="16:18" x14ac:dyDescent="0.3">
      <c r="P7225" s="22"/>
      <c r="Q7225">
        <v>7221</v>
      </c>
      <c r="R7225" t="str">
        <f>IF($C$3="Live Paste",IF($P7225="","",$P7225&amp;""),IF($AD$3="","",INDEX('Extraction History'!$A$3:$DT$9102,$Q7225,$AD$3)&amp;""))</f>
        <v/>
      </c>
    </row>
    <row r="7226" spans="16:18" x14ac:dyDescent="0.3">
      <c r="P7226" s="22"/>
      <c r="Q7226">
        <v>7222</v>
      </c>
      <c r="R7226" t="str">
        <f>IF($C$3="Live Paste",IF($P7226="","",$P7226&amp;""),IF($AD$3="","",INDEX('Extraction History'!$A$3:$DT$9102,$Q7226,$AD$3)&amp;""))</f>
        <v/>
      </c>
    </row>
    <row r="7227" spans="16:18" x14ac:dyDescent="0.3">
      <c r="P7227" s="22"/>
      <c r="Q7227">
        <v>7223</v>
      </c>
      <c r="R7227" t="str">
        <f>IF($C$3="Live Paste",IF($P7227="","",$P7227&amp;""),IF($AD$3="","",INDEX('Extraction History'!$A$3:$DT$9102,$Q7227,$AD$3)&amp;""))</f>
        <v/>
      </c>
    </row>
    <row r="7228" spans="16:18" x14ac:dyDescent="0.3">
      <c r="P7228" s="22"/>
      <c r="Q7228">
        <v>7224</v>
      </c>
      <c r="R7228" t="str">
        <f>IF($C$3="Live Paste",IF($P7228="","",$P7228&amp;""),IF($AD$3="","",INDEX('Extraction History'!$A$3:$DT$9102,$Q7228,$AD$3)&amp;""))</f>
        <v/>
      </c>
    </row>
    <row r="7229" spans="16:18" x14ac:dyDescent="0.3">
      <c r="P7229" s="22"/>
      <c r="Q7229">
        <v>7225</v>
      </c>
      <c r="R7229" t="str">
        <f>IF($C$3="Live Paste",IF($P7229="","",$P7229&amp;""),IF($AD$3="","",INDEX('Extraction History'!$A$3:$DT$9102,$Q7229,$AD$3)&amp;""))</f>
        <v/>
      </c>
    </row>
    <row r="7230" spans="16:18" x14ac:dyDescent="0.3">
      <c r="P7230" s="22"/>
      <c r="Q7230">
        <v>7226</v>
      </c>
      <c r="R7230" t="str">
        <f>IF($C$3="Live Paste",IF($P7230="","",$P7230&amp;""),IF($AD$3="","",INDEX('Extraction History'!$A$3:$DT$9102,$Q7230,$AD$3)&amp;""))</f>
        <v/>
      </c>
    </row>
    <row r="7231" spans="16:18" x14ac:dyDescent="0.3">
      <c r="P7231" s="22"/>
      <c r="Q7231">
        <v>7227</v>
      </c>
      <c r="R7231" t="str">
        <f>IF($C$3="Live Paste",IF($P7231="","",$P7231&amp;""),IF($AD$3="","",INDEX('Extraction History'!$A$3:$DT$9102,$Q7231,$AD$3)&amp;""))</f>
        <v/>
      </c>
    </row>
    <row r="7232" spans="16:18" x14ac:dyDescent="0.3">
      <c r="P7232" s="22"/>
      <c r="Q7232">
        <v>7228</v>
      </c>
      <c r="R7232" t="str">
        <f>IF($C$3="Live Paste",IF($P7232="","",$P7232&amp;""),IF($AD$3="","",INDEX('Extraction History'!$A$3:$DT$9102,$Q7232,$AD$3)&amp;""))</f>
        <v/>
      </c>
    </row>
    <row r="7233" spans="16:18" x14ac:dyDescent="0.3">
      <c r="P7233" s="22"/>
      <c r="Q7233">
        <v>7229</v>
      </c>
      <c r="R7233" t="str">
        <f>IF($C$3="Live Paste",IF($P7233="","",$P7233&amp;""),IF($AD$3="","",INDEX('Extraction History'!$A$3:$DT$9102,$Q7233,$AD$3)&amp;""))</f>
        <v/>
      </c>
    </row>
    <row r="7234" spans="16:18" x14ac:dyDescent="0.3">
      <c r="P7234" s="22"/>
      <c r="Q7234">
        <v>7230</v>
      </c>
      <c r="R7234" t="str">
        <f>IF($C$3="Live Paste",IF($P7234="","",$P7234&amp;""),IF($AD$3="","",INDEX('Extraction History'!$A$3:$DT$9102,$Q7234,$AD$3)&amp;""))</f>
        <v/>
      </c>
    </row>
    <row r="7235" spans="16:18" x14ac:dyDescent="0.3">
      <c r="P7235" s="22"/>
      <c r="Q7235">
        <v>7231</v>
      </c>
      <c r="R7235" t="str">
        <f>IF($C$3="Live Paste",IF($P7235="","",$P7235&amp;""),IF($AD$3="","",INDEX('Extraction History'!$A$3:$DT$9102,$Q7235,$AD$3)&amp;""))</f>
        <v/>
      </c>
    </row>
    <row r="7236" spans="16:18" x14ac:dyDescent="0.3">
      <c r="P7236" s="22"/>
      <c r="Q7236">
        <v>7232</v>
      </c>
      <c r="R7236" t="str">
        <f>IF($C$3="Live Paste",IF($P7236="","",$P7236&amp;""),IF($AD$3="","",INDEX('Extraction History'!$A$3:$DT$9102,$Q7236,$AD$3)&amp;""))</f>
        <v/>
      </c>
    </row>
    <row r="7237" spans="16:18" x14ac:dyDescent="0.3">
      <c r="P7237" s="22"/>
      <c r="Q7237">
        <v>7233</v>
      </c>
      <c r="R7237" t="str">
        <f>IF($C$3="Live Paste",IF($P7237="","",$P7237&amp;""),IF($AD$3="","",INDEX('Extraction History'!$A$3:$DT$9102,$Q7237,$AD$3)&amp;""))</f>
        <v/>
      </c>
    </row>
    <row r="7238" spans="16:18" x14ac:dyDescent="0.3">
      <c r="P7238" s="22"/>
      <c r="Q7238">
        <v>7234</v>
      </c>
      <c r="R7238" t="str">
        <f>IF($C$3="Live Paste",IF($P7238="","",$P7238&amp;""),IF($AD$3="","",INDEX('Extraction History'!$A$3:$DT$9102,$Q7238,$AD$3)&amp;""))</f>
        <v/>
      </c>
    </row>
    <row r="7239" spans="16:18" x14ac:dyDescent="0.3">
      <c r="P7239" s="22"/>
      <c r="Q7239">
        <v>7235</v>
      </c>
      <c r="R7239" t="str">
        <f>IF($C$3="Live Paste",IF($P7239="","",$P7239&amp;""),IF($AD$3="","",INDEX('Extraction History'!$A$3:$DT$9102,$Q7239,$AD$3)&amp;""))</f>
        <v/>
      </c>
    </row>
    <row r="7240" spans="16:18" x14ac:dyDescent="0.3">
      <c r="P7240" s="22"/>
      <c r="Q7240">
        <v>7236</v>
      </c>
      <c r="R7240" t="str">
        <f>IF($C$3="Live Paste",IF($P7240="","",$P7240&amp;""),IF($AD$3="","",INDEX('Extraction History'!$A$3:$DT$9102,$Q7240,$AD$3)&amp;""))</f>
        <v/>
      </c>
    </row>
    <row r="7241" spans="16:18" x14ac:dyDescent="0.3">
      <c r="P7241" s="22"/>
      <c r="Q7241">
        <v>7237</v>
      </c>
      <c r="R7241" t="str">
        <f>IF($C$3="Live Paste",IF($P7241="","",$P7241&amp;""),IF($AD$3="","",INDEX('Extraction History'!$A$3:$DT$9102,$Q7241,$AD$3)&amp;""))</f>
        <v/>
      </c>
    </row>
    <row r="7242" spans="16:18" x14ac:dyDescent="0.3">
      <c r="P7242" s="22"/>
      <c r="Q7242">
        <v>7238</v>
      </c>
      <c r="R7242" t="str">
        <f>IF($C$3="Live Paste",IF($P7242="","",$P7242&amp;""),IF($AD$3="","",INDEX('Extraction History'!$A$3:$DT$9102,$Q7242,$AD$3)&amp;""))</f>
        <v/>
      </c>
    </row>
    <row r="7243" spans="16:18" x14ac:dyDescent="0.3">
      <c r="P7243" s="22"/>
      <c r="Q7243">
        <v>7239</v>
      </c>
      <c r="R7243" t="str">
        <f>IF($C$3="Live Paste",IF($P7243="","",$P7243&amp;""),IF($AD$3="","",INDEX('Extraction History'!$A$3:$DT$9102,$Q7243,$AD$3)&amp;""))</f>
        <v/>
      </c>
    </row>
    <row r="7244" spans="16:18" x14ac:dyDescent="0.3">
      <c r="P7244" s="22"/>
      <c r="Q7244">
        <v>7240</v>
      </c>
      <c r="R7244" t="str">
        <f>IF($C$3="Live Paste",IF($P7244="","",$P7244&amp;""),IF($AD$3="","",INDEX('Extraction History'!$A$3:$DT$9102,$Q7244,$AD$3)&amp;""))</f>
        <v/>
      </c>
    </row>
    <row r="7245" spans="16:18" x14ac:dyDescent="0.3">
      <c r="P7245" s="22"/>
      <c r="Q7245">
        <v>7241</v>
      </c>
      <c r="R7245" t="str">
        <f>IF($C$3="Live Paste",IF($P7245="","",$P7245&amp;""),IF($AD$3="","",INDEX('Extraction History'!$A$3:$DT$9102,$Q7245,$AD$3)&amp;""))</f>
        <v/>
      </c>
    </row>
    <row r="7246" spans="16:18" x14ac:dyDescent="0.3">
      <c r="P7246" s="22"/>
      <c r="Q7246">
        <v>7242</v>
      </c>
      <c r="R7246" t="str">
        <f>IF($C$3="Live Paste",IF($P7246="","",$P7246&amp;""),IF($AD$3="","",INDEX('Extraction History'!$A$3:$DT$9102,$Q7246,$AD$3)&amp;""))</f>
        <v/>
      </c>
    </row>
    <row r="7247" spans="16:18" x14ac:dyDescent="0.3">
      <c r="P7247" s="22"/>
      <c r="Q7247">
        <v>7243</v>
      </c>
      <c r="R7247" t="str">
        <f>IF($C$3="Live Paste",IF($P7247="","",$P7247&amp;""),IF($AD$3="","",INDEX('Extraction History'!$A$3:$DT$9102,$Q7247,$AD$3)&amp;""))</f>
        <v/>
      </c>
    </row>
    <row r="7248" spans="16:18" x14ac:dyDescent="0.3">
      <c r="P7248" s="22"/>
      <c r="Q7248">
        <v>7244</v>
      </c>
      <c r="R7248" t="str">
        <f>IF($C$3="Live Paste",IF($P7248="","",$P7248&amp;""),IF($AD$3="","",INDEX('Extraction History'!$A$3:$DT$9102,$Q7248,$AD$3)&amp;""))</f>
        <v/>
      </c>
    </row>
    <row r="7249" spans="16:18" x14ac:dyDescent="0.3">
      <c r="P7249" s="22"/>
      <c r="Q7249">
        <v>7245</v>
      </c>
      <c r="R7249" t="str">
        <f>IF($C$3="Live Paste",IF($P7249="","",$P7249&amp;""),IF($AD$3="","",INDEX('Extraction History'!$A$3:$DT$9102,$Q7249,$AD$3)&amp;""))</f>
        <v/>
      </c>
    </row>
    <row r="7250" spans="16:18" x14ac:dyDescent="0.3">
      <c r="P7250" s="22"/>
      <c r="Q7250">
        <v>7246</v>
      </c>
      <c r="R7250" t="str">
        <f>IF($C$3="Live Paste",IF($P7250="","",$P7250&amp;""),IF($AD$3="","",INDEX('Extraction History'!$A$3:$DT$9102,$Q7250,$AD$3)&amp;""))</f>
        <v/>
      </c>
    </row>
    <row r="7251" spans="16:18" x14ac:dyDescent="0.3">
      <c r="P7251" s="22"/>
      <c r="Q7251">
        <v>7247</v>
      </c>
      <c r="R7251" t="str">
        <f>IF($C$3="Live Paste",IF($P7251="","",$P7251&amp;""),IF($AD$3="","",INDEX('Extraction History'!$A$3:$DT$9102,$Q7251,$AD$3)&amp;""))</f>
        <v/>
      </c>
    </row>
    <row r="7252" spans="16:18" x14ac:dyDescent="0.3">
      <c r="P7252" s="22"/>
      <c r="Q7252">
        <v>7248</v>
      </c>
      <c r="R7252" t="str">
        <f>IF($C$3="Live Paste",IF($P7252="","",$P7252&amp;""),IF($AD$3="","",INDEX('Extraction History'!$A$3:$DT$9102,$Q7252,$AD$3)&amp;""))</f>
        <v/>
      </c>
    </row>
    <row r="7253" spans="16:18" x14ac:dyDescent="0.3">
      <c r="P7253" s="22"/>
      <c r="Q7253">
        <v>7249</v>
      </c>
      <c r="R7253" t="str">
        <f>IF($C$3="Live Paste",IF($P7253="","",$P7253&amp;""),IF($AD$3="","",INDEX('Extraction History'!$A$3:$DT$9102,$Q7253,$AD$3)&amp;""))</f>
        <v/>
      </c>
    </row>
    <row r="7254" spans="16:18" x14ac:dyDescent="0.3">
      <c r="P7254" s="22"/>
      <c r="Q7254">
        <v>7250</v>
      </c>
      <c r="R7254" t="str">
        <f>IF($C$3="Live Paste",IF($P7254="","",$P7254&amp;""),IF($AD$3="","",INDEX('Extraction History'!$A$3:$DT$9102,$Q7254,$AD$3)&amp;""))</f>
        <v/>
      </c>
    </row>
    <row r="7255" spans="16:18" x14ac:dyDescent="0.3">
      <c r="P7255" s="22"/>
      <c r="Q7255">
        <v>7251</v>
      </c>
      <c r="R7255" t="str">
        <f>IF($C$3="Live Paste",IF($P7255="","",$P7255&amp;""),IF($AD$3="","",INDEX('Extraction History'!$A$3:$DT$9102,$Q7255,$AD$3)&amp;""))</f>
        <v/>
      </c>
    </row>
    <row r="7256" spans="16:18" x14ac:dyDescent="0.3">
      <c r="P7256" s="22"/>
      <c r="Q7256">
        <v>7252</v>
      </c>
      <c r="R7256" t="str">
        <f>IF($C$3="Live Paste",IF($P7256="","",$P7256&amp;""),IF($AD$3="","",INDEX('Extraction History'!$A$3:$DT$9102,$Q7256,$AD$3)&amp;""))</f>
        <v/>
      </c>
    </row>
    <row r="7257" spans="16:18" x14ac:dyDescent="0.3">
      <c r="P7257" s="22"/>
      <c r="Q7257">
        <v>7253</v>
      </c>
      <c r="R7257" t="str">
        <f>IF($C$3="Live Paste",IF($P7257="","",$P7257&amp;""),IF($AD$3="","",INDEX('Extraction History'!$A$3:$DT$9102,$Q7257,$AD$3)&amp;""))</f>
        <v/>
      </c>
    </row>
    <row r="7258" spans="16:18" x14ac:dyDescent="0.3">
      <c r="P7258" s="22"/>
      <c r="Q7258">
        <v>7254</v>
      </c>
      <c r="R7258" t="str">
        <f>IF($C$3="Live Paste",IF($P7258="","",$P7258&amp;""),IF($AD$3="","",INDEX('Extraction History'!$A$3:$DT$9102,$Q7258,$AD$3)&amp;""))</f>
        <v/>
      </c>
    </row>
    <row r="7259" spans="16:18" x14ac:dyDescent="0.3">
      <c r="P7259" s="22"/>
      <c r="Q7259">
        <v>7255</v>
      </c>
      <c r="R7259" t="str">
        <f>IF($C$3="Live Paste",IF($P7259="","",$P7259&amp;""),IF($AD$3="","",INDEX('Extraction History'!$A$3:$DT$9102,$Q7259,$AD$3)&amp;""))</f>
        <v/>
      </c>
    </row>
    <row r="7260" spans="16:18" x14ac:dyDescent="0.3">
      <c r="P7260" s="22"/>
      <c r="Q7260">
        <v>7256</v>
      </c>
      <c r="R7260" t="str">
        <f>IF($C$3="Live Paste",IF($P7260="","",$P7260&amp;""),IF($AD$3="","",INDEX('Extraction History'!$A$3:$DT$9102,$Q7260,$AD$3)&amp;""))</f>
        <v/>
      </c>
    </row>
    <row r="7261" spans="16:18" x14ac:dyDescent="0.3">
      <c r="P7261" s="22"/>
      <c r="Q7261">
        <v>7257</v>
      </c>
      <c r="R7261" t="str">
        <f>IF($C$3="Live Paste",IF($P7261="","",$P7261&amp;""),IF($AD$3="","",INDEX('Extraction History'!$A$3:$DT$9102,$Q7261,$AD$3)&amp;""))</f>
        <v/>
      </c>
    </row>
    <row r="7262" spans="16:18" x14ac:dyDescent="0.3">
      <c r="P7262" s="22"/>
      <c r="Q7262">
        <v>7258</v>
      </c>
      <c r="R7262" t="str">
        <f>IF($C$3="Live Paste",IF($P7262="","",$P7262&amp;""),IF($AD$3="","",INDEX('Extraction History'!$A$3:$DT$9102,$Q7262,$AD$3)&amp;""))</f>
        <v/>
      </c>
    </row>
    <row r="7263" spans="16:18" x14ac:dyDescent="0.3">
      <c r="P7263" s="22"/>
      <c r="Q7263">
        <v>7259</v>
      </c>
      <c r="R7263" t="str">
        <f>IF($C$3="Live Paste",IF($P7263="","",$P7263&amp;""),IF($AD$3="","",INDEX('Extraction History'!$A$3:$DT$9102,$Q7263,$AD$3)&amp;""))</f>
        <v/>
      </c>
    </row>
    <row r="7264" spans="16:18" x14ac:dyDescent="0.3">
      <c r="P7264" s="22"/>
      <c r="Q7264">
        <v>7260</v>
      </c>
      <c r="R7264" t="str">
        <f>IF($C$3="Live Paste",IF($P7264="","",$P7264&amp;""),IF($AD$3="","",INDEX('Extraction History'!$A$3:$DT$9102,$Q7264,$AD$3)&amp;""))</f>
        <v/>
      </c>
    </row>
    <row r="7265" spans="16:18" x14ac:dyDescent="0.3">
      <c r="P7265" s="22"/>
      <c r="Q7265">
        <v>7261</v>
      </c>
      <c r="R7265" t="str">
        <f>IF($C$3="Live Paste",IF($P7265="","",$P7265&amp;""),IF($AD$3="","",INDEX('Extraction History'!$A$3:$DT$9102,$Q7265,$AD$3)&amp;""))</f>
        <v/>
      </c>
    </row>
    <row r="7266" spans="16:18" x14ac:dyDescent="0.3">
      <c r="P7266" s="22"/>
      <c r="Q7266">
        <v>7262</v>
      </c>
      <c r="R7266" t="str">
        <f>IF($C$3="Live Paste",IF($P7266="","",$P7266&amp;""),IF($AD$3="","",INDEX('Extraction History'!$A$3:$DT$9102,$Q7266,$AD$3)&amp;""))</f>
        <v/>
      </c>
    </row>
    <row r="7267" spans="16:18" x14ac:dyDescent="0.3">
      <c r="P7267" s="22"/>
      <c r="Q7267">
        <v>7263</v>
      </c>
      <c r="R7267" t="str">
        <f>IF($C$3="Live Paste",IF($P7267="","",$P7267&amp;""),IF($AD$3="","",INDEX('Extraction History'!$A$3:$DT$9102,$Q7267,$AD$3)&amp;""))</f>
        <v/>
      </c>
    </row>
    <row r="7268" spans="16:18" x14ac:dyDescent="0.3">
      <c r="P7268" s="22"/>
      <c r="Q7268">
        <v>7264</v>
      </c>
      <c r="R7268" t="str">
        <f>IF($C$3="Live Paste",IF($P7268="","",$P7268&amp;""),IF($AD$3="","",INDEX('Extraction History'!$A$3:$DT$9102,$Q7268,$AD$3)&amp;""))</f>
        <v/>
      </c>
    </row>
    <row r="7269" spans="16:18" x14ac:dyDescent="0.3">
      <c r="P7269" s="22"/>
      <c r="Q7269">
        <v>7265</v>
      </c>
      <c r="R7269" t="str">
        <f>IF($C$3="Live Paste",IF($P7269="","",$P7269&amp;""),IF($AD$3="","",INDEX('Extraction History'!$A$3:$DT$9102,$Q7269,$AD$3)&amp;""))</f>
        <v/>
      </c>
    </row>
    <row r="7270" spans="16:18" x14ac:dyDescent="0.3">
      <c r="P7270" s="22"/>
      <c r="Q7270">
        <v>7266</v>
      </c>
      <c r="R7270" t="str">
        <f>IF($C$3="Live Paste",IF($P7270="","",$P7270&amp;""),IF($AD$3="","",INDEX('Extraction History'!$A$3:$DT$9102,$Q7270,$AD$3)&amp;""))</f>
        <v/>
      </c>
    </row>
    <row r="7271" spans="16:18" x14ac:dyDescent="0.3">
      <c r="P7271" s="22"/>
      <c r="Q7271">
        <v>7267</v>
      </c>
      <c r="R7271" t="str">
        <f>IF($C$3="Live Paste",IF($P7271="","",$P7271&amp;""),IF($AD$3="","",INDEX('Extraction History'!$A$3:$DT$9102,$Q7271,$AD$3)&amp;""))</f>
        <v/>
      </c>
    </row>
    <row r="7272" spans="16:18" x14ac:dyDescent="0.3">
      <c r="P7272" s="22"/>
      <c r="Q7272">
        <v>7268</v>
      </c>
      <c r="R7272" t="str">
        <f>IF($C$3="Live Paste",IF($P7272="","",$P7272&amp;""),IF($AD$3="","",INDEX('Extraction History'!$A$3:$DT$9102,$Q7272,$AD$3)&amp;""))</f>
        <v/>
      </c>
    </row>
    <row r="7273" spans="16:18" x14ac:dyDescent="0.3">
      <c r="P7273" s="22"/>
      <c r="Q7273">
        <v>7269</v>
      </c>
      <c r="R7273" t="str">
        <f>IF($C$3="Live Paste",IF($P7273="","",$P7273&amp;""),IF($AD$3="","",INDEX('Extraction History'!$A$3:$DT$9102,$Q7273,$AD$3)&amp;""))</f>
        <v/>
      </c>
    </row>
    <row r="7274" spans="16:18" x14ac:dyDescent="0.3">
      <c r="P7274" s="22"/>
      <c r="Q7274">
        <v>7270</v>
      </c>
      <c r="R7274" t="str">
        <f>IF($C$3="Live Paste",IF($P7274="","",$P7274&amp;""),IF($AD$3="","",INDEX('Extraction History'!$A$3:$DT$9102,$Q7274,$AD$3)&amp;""))</f>
        <v/>
      </c>
    </row>
    <row r="7275" spans="16:18" x14ac:dyDescent="0.3">
      <c r="P7275" s="22"/>
      <c r="Q7275">
        <v>7271</v>
      </c>
      <c r="R7275" t="str">
        <f>IF($C$3="Live Paste",IF($P7275="","",$P7275&amp;""),IF($AD$3="","",INDEX('Extraction History'!$A$3:$DT$9102,$Q7275,$AD$3)&amp;""))</f>
        <v/>
      </c>
    </row>
    <row r="7276" spans="16:18" x14ac:dyDescent="0.3">
      <c r="P7276" s="22"/>
      <c r="Q7276">
        <v>7272</v>
      </c>
      <c r="R7276" t="str">
        <f>IF($C$3="Live Paste",IF($P7276="","",$P7276&amp;""),IF($AD$3="","",INDEX('Extraction History'!$A$3:$DT$9102,$Q7276,$AD$3)&amp;""))</f>
        <v/>
      </c>
    </row>
    <row r="7277" spans="16:18" x14ac:dyDescent="0.3">
      <c r="P7277" s="22"/>
      <c r="Q7277">
        <v>7273</v>
      </c>
      <c r="R7277" t="str">
        <f>IF($C$3="Live Paste",IF($P7277="","",$P7277&amp;""),IF($AD$3="","",INDEX('Extraction History'!$A$3:$DT$9102,$Q7277,$AD$3)&amp;""))</f>
        <v/>
      </c>
    </row>
    <row r="7278" spans="16:18" x14ac:dyDescent="0.3">
      <c r="P7278" s="22"/>
      <c r="Q7278">
        <v>7274</v>
      </c>
      <c r="R7278" t="str">
        <f>IF($C$3="Live Paste",IF($P7278="","",$P7278&amp;""),IF($AD$3="","",INDEX('Extraction History'!$A$3:$DT$9102,$Q7278,$AD$3)&amp;""))</f>
        <v/>
      </c>
    </row>
    <row r="7279" spans="16:18" x14ac:dyDescent="0.3">
      <c r="P7279" s="22"/>
      <c r="Q7279">
        <v>7275</v>
      </c>
      <c r="R7279" t="str">
        <f>IF($C$3="Live Paste",IF($P7279="","",$P7279&amp;""),IF($AD$3="","",INDEX('Extraction History'!$A$3:$DT$9102,$Q7279,$AD$3)&amp;""))</f>
        <v/>
      </c>
    </row>
    <row r="7280" spans="16:18" x14ac:dyDescent="0.3">
      <c r="P7280" s="22"/>
      <c r="Q7280">
        <v>7276</v>
      </c>
      <c r="R7280" t="str">
        <f>IF($C$3="Live Paste",IF($P7280="","",$P7280&amp;""),IF($AD$3="","",INDEX('Extraction History'!$A$3:$DT$9102,$Q7280,$AD$3)&amp;""))</f>
        <v/>
      </c>
    </row>
    <row r="7281" spans="16:18" x14ac:dyDescent="0.3">
      <c r="P7281" s="22"/>
      <c r="Q7281">
        <v>7277</v>
      </c>
      <c r="R7281" t="str">
        <f>IF($C$3="Live Paste",IF($P7281="","",$P7281&amp;""),IF($AD$3="","",INDEX('Extraction History'!$A$3:$DT$9102,$Q7281,$AD$3)&amp;""))</f>
        <v/>
      </c>
    </row>
    <row r="7282" spans="16:18" x14ac:dyDescent="0.3">
      <c r="P7282" s="22"/>
      <c r="Q7282">
        <v>7278</v>
      </c>
      <c r="R7282" t="str">
        <f>IF($C$3="Live Paste",IF($P7282="","",$P7282&amp;""),IF($AD$3="","",INDEX('Extraction History'!$A$3:$DT$9102,$Q7282,$AD$3)&amp;""))</f>
        <v/>
      </c>
    </row>
    <row r="7283" spans="16:18" x14ac:dyDescent="0.3">
      <c r="P7283" s="22"/>
      <c r="Q7283">
        <v>7279</v>
      </c>
      <c r="R7283" t="str">
        <f>IF($C$3="Live Paste",IF($P7283="","",$P7283&amp;""),IF($AD$3="","",INDEX('Extraction History'!$A$3:$DT$9102,$Q7283,$AD$3)&amp;""))</f>
        <v/>
      </c>
    </row>
    <row r="7284" spans="16:18" x14ac:dyDescent="0.3">
      <c r="P7284" s="22"/>
      <c r="Q7284">
        <v>7280</v>
      </c>
      <c r="R7284" t="str">
        <f>IF($C$3="Live Paste",IF($P7284="","",$P7284&amp;""),IF($AD$3="","",INDEX('Extraction History'!$A$3:$DT$9102,$Q7284,$AD$3)&amp;""))</f>
        <v/>
      </c>
    </row>
    <row r="7285" spans="16:18" x14ac:dyDescent="0.3">
      <c r="P7285" s="22"/>
      <c r="Q7285">
        <v>7281</v>
      </c>
      <c r="R7285" t="str">
        <f>IF($C$3="Live Paste",IF($P7285="","",$P7285&amp;""),IF($AD$3="","",INDEX('Extraction History'!$A$3:$DT$9102,$Q7285,$AD$3)&amp;""))</f>
        <v/>
      </c>
    </row>
    <row r="7286" spans="16:18" x14ac:dyDescent="0.3">
      <c r="P7286" s="22"/>
      <c r="Q7286">
        <v>7282</v>
      </c>
      <c r="R7286" t="str">
        <f>IF($C$3="Live Paste",IF($P7286="","",$P7286&amp;""),IF($AD$3="","",INDEX('Extraction History'!$A$3:$DT$9102,$Q7286,$AD$3)&amp;""))</f>
        <v/>
      </c>
    </row>
    <row r="7287" spans="16:18" x14ac:dyDescent="0.3">
      <c r="P7287" s="22"/>
      <c r="Q7287">
        <v>7283</v>
      </c>
      <c r="R7287" t="str">
        <f>IF($C$3="Live Paste",IF($P7287="","",$P7287&amp;""),IF($AD$3="","",INDEX('Extraction History'!$A$3:$DT$9102,$Q7287,$AD$3)&amp;""))</f>
        <v/>
      </c>
    </row>
    <row r="7288" spans="16:18" x14ac:dyDescent="0.3">
      <c r="P7288" s="22"/>
      <c r="Q7288">
        <v>7284</v>
      </c>
      <c r="R7288" t="str">
        <f>IF($C$3="Live Paste",IF($P7288="","",$P7288&amp;""),IF($AD$3="","",INDEX('Extraction History'!$A$3:$DT$9102,$Q7288,$AD$3)&amp;""))</f>
        <v/>
      </c>
    </row>
    <row r="7289" spans="16:18" x14ac:dyDescent="0.3">
      <c r="P7289" s="22"/>
      <c r="Q7289">
        <v>7285</v>
      </c>
      <c r="R7289" t="str">
        <f>IF($C$3="Live Paste",IF($P7289="","",$P7289&amp;""),IF($AD$3="","",INDEX('Extraction History'!$A$3:$DT$9102,$Q7289,$AD$3)&amp;""))</f>
        <v/>
      </c>
    </row>
    <row r="7290" spans="16:18" x14ac:dyDescent="0.3">
      <c r="P7290" s="22"/>
      <c r="Q7290">
        <v>7286</v>
      </c>
      <c r="R7290" t="str">
        <f>IF($C$3="Live Paste",IF($P7290="","",$P7290&amp;""),IF($AD$3="","",INDEX('Extraction History'!$A$3:$DT$9102,$Q7290,$AD$3)&amp;""))</f>
        <v/>
      </c>
    </row>
    <row r="7291" spans="16:18" x14ac:dyDescent="0.3">
      <c r="P7291" s="22"/>
      <c r="Q7291">
        <v>7287</v>
      </c>
      <c r="R7291" t="str">
        <f>IF($C$3="Live Paste",IF($P7291="","",$P7291&amp;""),IF($AD$3="","",INDEX('Extraction History'!$A$3:$DT$9102,$Q7291,$AD$3)&amp;""))</f>
        <v/>
      </c>
    </row>
    <row r="7292" spans="16:18" x14ac:dyDescent="0.3">
      <c r="P7292" s="22"/>
      <c r="Q7292">
        <v>7288</v>
      </c>
      <c r="R7292" t="str">
        <f>IF($C$3="Live Paste",IF($P7292="","",$P7292&amp;""),IF($AD$3="","",INDEX('Extraction History'!$A$3:$DT$9102,$Q7292,$AD$3)&amp;""))</f>
        <v/>
      </c>
    </row>
    <row r="7293" spans="16:18" x14ac:dyDescent="0.3">
      <c r="P7293" s="22"/>
      <c r="Q7293">
        <v>7289</v>
      </c>
      <c r="R7293" t="str">
        <f>IF($C$3="Live Paste",IF($P7293="","",$P7293&amp;""),IF($AD$3="","",INDEX('Extraction History'!$A$3:$DT$9102,$Q7293,$AD$3)&amp;""))</f>
        <v/>
      </c>
    </row>
    <row r="7294" spans="16:18" x14ac:dyDescent="0.3">
      <c r="P7294" s="22"/>
      <c r="Q7294">
        <v>7290</v>
      </c>
      <c r="R7294" t="str">
        <f>IF($C$3="Live Paste",IF($P7294="","",$P7294&amp;""),IF($AD$3="","",INDEX('Extraction History'!$A$3:$DT$9102,$Q7294,$AD$3)&amp;""))</f>
        <v/>
      </c>
    </row>
    <row r="7295" spans="16:18" x14ac:dyDescent="0.3">
      <c r="P7295" s="22"/>
      <c r="Q7295">
        <v>7291</v>
      </c>
      <c r="R7295" t="str">
        <f>IF($C$3="Live Paste",IF($P7295="","",$P7295&amp;""),IF($AD$3="","",INDEX('Extraction History'!$A$3:$DT$9102,$Q7295,$AD$3)&amp;""))</f>
        <v/>
      </c>
    </row>
    <row r="7296" spans="16:18" x14ac:dyDescent="0.3">
      <c r="P7296" s="22"/>
      <c r="Q7296">
        <v>7292</v>
      </c>
      <c r="R7296" t="str">
        <f>IF($C$3="Live Paste",IF($P7296="","",$P7296&amp;""),IF($AD$3="","",INDEX('Extraction History'!$A$3:$DT$9102,$Q7296,$AD$3)&amp;""))</f>
        <v/>
      </c>
    </row>
    <row r="7297" spans="16:18" x14ac:dyDescent="0.3">
      <c r="P7297" s="22"/>
      <c r="Q7297">
        <v>7293</v>
      </c>
      <c r="R7297" t="str">
        <f>IF($C$3="Live Paste",IF($P7297="","",$P7297&amp;""),IF($AD$3="","",INDEX('Extraction History'!$A$3:$DT$9102,$Q7297,$AD$3)&amp;""))</f>
        <v/>
      </c>
    </row>
    <row r="7298" spans="16:18" x14ac:dyDescent="0.3">
      <c r="P7298" s="22"/>
      <c r="Q7298">
        <v>7294</v>
      </c>
      <c r="R7298" t="str">
        <f>IF($C$3="Live Paste",IF($P7298="","",$P7298&amp;""),IF($AD$3="","",INDEX('Extraction History'!$A$3:$DT$9102,$Q7298,$AD$3)&amp;""))</f>
        <v/>
      </c>
    </row>
    <row r="7299" spans="16:18" x14ac:dyDescent="0.3">
      <c r="P7299" s="22"/>
      <c r="Q7299">
        <v>7295</v>
      </c>
      <c r="R7299" t="str">
        <f>IF($C$3="Live Paste",IF($P7299="","",$P7299&amp;""),IF($AD$3="","",INDEX('Extraction History'!$A$3:$DT$9102,$Q7299,$AD$3)&amp;""))</f>
        <v/>
      </c>
    </row>
    <row r="7300" spans="16:18" x14ac:dyDescent="0.3">
      <c r="P7300" s="22"/>
      <c r="Q7300">
        <v>7296</v>
      </c>
      <c r="R7300" t="str">
        <f>IF($C$3="Live Paste",IF($P7300="","",$P7300&amp;""),IF($AD$3="","",INDEX('Extraction History'!$A$3:$DT$9102,$Q7300,$AD$3)&amp;""))</f>
        <v/>
      </c>
    </row>
    <row r="7301" spans="16:18" x14ac:dyDescent="0.3">
      <c r="P7301" s="22"/>
      <c r="Q7301">
        <v>7297</v>
      </c>
      <c r="R7301" t="str">
        <f>IF($C$3="Live Paste",IF($P7301="","",$P7301&amp;""),IF($AD$3="","",INDEX('Extraction History'!$A$3:$DT$9102,$Q7301,$AD$3)&amp;""))</f>
        <v/>
      </c>
    </row>
    <row r="7302" spans="16:18" x14ac:dyDescent="0.3">
      <c r="P7302" s="22"/>
      <c r="Q7302">
        <v>7298</v>
      </c>
      <c r="R7302" t="str">
        <f>IF($C$3="Live Paste",IF($P7302="","",$P7302&amp;""),IF($AD$3="","",INDEX('Extraction History'!$A$3:$DT$9102,$Q7302,$AD$3)&amp;""))</f>
        <v/>
      </c>
    </row>
    <row r="7303" spans="16:18" x14ac:dyDescent="0.3">
      <c r="P7303" s="22"/>
      <c r="Q7303">
        <v>7299</v>
      </c>
      <c r="R7303" t="str">
        <f>IF($C$3="Live Paste",IF($P7303="","",$P7303&amp;""),IF($AD$3="","",INDEX('Extraction History'!$A$3:$DT$9102,$Q7303,$AD$3)&amp;""))</f>
        <v/>
      </c>
    </row>
    <row r="7304" spans="16:18" x14ac:dyDescent="0.3">
      <c r="P7304" s="22"/>
      <c r="Q7304">
        <v>7300</v>
      </c>
      <c r="R7304" t="str">
        <f>IF($C$3="Live Paste",IF($P7304="","",$P7304&amp;""),IF($AD$3="","",INDEX('Extraction History'!$A$3:$DT$9102,$Q7304,$AD$3)&amp;""))</f>
        <v/>
      </c>
    </row>
    <row r="7305" spans="16:18" x14ac:dyDescent="0.3">
      <c r="P7305" s="22"/>
      <c r="Q7305">
        <v>7301</v>
      </c>
      <c r="R7305" t="str">
        <f>IF($C$3="Live Paste",IF($P7305="","",$P7305&amp;""),IF($AD$3="","",INDEX('Extraction History'!$A$3:$DT$9102,$Q7305,$AD$3)&amp;""))</f>
        <v/>
      </c>
    </row>
    <row r="7306" spans="16:18" x14ac:dyDescent="0.3">
      <c r="P7306" s="22"/>
      <c r="Q7306">
        <v>7302</v>
      </c>
      <c r="R7306" t="str">
        <f>IF($C$3="Live Paste",IF($P7306="","",$P7306&amp;""),IF($AD$3="","",INDEX('Extraction History'!$A$3:$DT$9102,$Q7306,$AD$3)&amp;""))</f>
        <v/>
      </c>
    </row>
    <row r="7307" spans="16:18" x14ac:dyDescent="0.3">
      <c r="P7307" s="22"/>
      <c r="Q7307">
        <v>7303</v>
      </c>
      <c r="R7307" t="str">
        <f>IF($C$3="Live Paste",IF($P7307="","",$P7307&amp;""),IF($AD$3="","",INDEX('Extraction History'!$A$3:$DT$9102,$Q7307,$AD$3)&amp;""))</f>
        <v/>
      </c>
    </row>
    <row r="7308" spans="16:18" x14ac:dyDescent="0.3">
      <c r="P7308" s="22"/>
      <c r="Q7308">
        <v>7304</v>
      </c>
      <c r="R7308" t="str">
        <f>IF($C$3="Live Paste",IF($P7308="","",$P7308&amp;""),IF($AD$3="","",INDEX('Extraction History'!$A$3:$DT$9102,$Q7308,$AD$3)&amp;""))</f>
        <v/>
      </c>
    </row>
    <row r="7309" spans="16:18" x14ac:dyDescent="0.3">
      <c r="P7309" s="22"/>
      <c r="Q7309">
        <v>7305</v>
      </c>
      <c r="R7309" t="str">
        <f>IF($C$3="Live Paste",IF($P7309="","",$P7309&amp;""),IF($AD$3="","",INDEX('Extraction History'!$A$3:$DT$9102,$Q7309,$AD$3)&amp;""))</f>
        <v/>
      </c>
    </row>
    <row r="7310" spans="16:18" x14ac:dyDescent="0.3">
      <c r="P7310" s="22"/>
      <c r="Q7310">
        <v>7306</v>
      </c>
      <c r="R7310" t="str">
        <f>IF($C$3="Live Paste",IF($P7310="","",$P7310&amp;""),IF($AD$3="","",INDEX('Extraction History'!$A$3:$DT$9102,$Q7310,$AD$3)&amp;""))</f>
        <v/>
      </c>
    </row>
    <row r="7311" spans="16:18" x14ac:dyDescent="0.3">
      <c r="P7311" s="22"/>
      <c r="Q7311">
        <v>7307</v>
      </c>
      <c r="R7311" t="str">
        <f>IF($C$3="Live Paste",IF($P7311="","",$P7311&amp;""),IF($AD$3="","",INDEX('Extraction History'!$A$3:$DT$9102,$Q7311,$AD$3)&amp;""))</f>
        <v/>
      </c>
    </row>
    <row r="7312" spans="16:18" x14ac:dyDescent="0.3">
      <c r="P7312" s="22"/>
      <c r="Q7312">
        <v>7308</v>
      </c>
      <c r="R7312" t="str">
        <f>IF($C$3="Live Paste",IF($P7312="","",$P7312&amp;""),IF($AD$3="","",INDEX('Extraction History'!$A$3:$DT$9102,$Q7312,$AD$3)&amp;""))</f>
        <v/>
      </c>
    </row>
    <row r="7313" spans="16:18" x14ac:dyDescent="0.3">
      <c r="P7313" s="22"/>
      <c r="Q7313">
        <v>7309</v>
      </c>
      <c r="R7313" t="str">
        <f>IF($C$3="Live Paste",IF($P7313="","",$P7313&amp;""),IF($AD$3="","",INDEX('Extraction History'!$A$3:$DT$9102,$Q7313,$AD$3)&amp;""))</f>
        <v/>
      </c>
    </row>
    <row r="7314" spans="16:18" x14ac:dyDescent="0.3">
      <c r="P7314" s="22"/>
      <c r="Q7314">
        <v>7310</v>
      </c>
      <c r="R7314" t="str">
        <f>IF($C$3="Live Paste",IF($P7314="","",$P7314&amp;""),IF($AD$3="","",INDEX('Extraction History'!$A$3:$DT$9102,$Q7314,$AD$3)&amp;""))</f>
        <v/>
      </c>
    </row>
    <row r="7315" spans="16:18" x14ac:dyDescent="0.3">
      <c r="P7315" s="22"/>
      <c r="Q7315">
        <v>7311</v>
      </c>
      <c r="R7315" t="str">
        <f>IF($C$3="Live Paste",IF($P7315="","",$P7315&amp;""),IF($AD$3="","",INDEX('Extraction History'!$A$3:$DT$9102,$Q7315,$AD$3)&amp;""))</f>
        <v/>
      </c>
    </row>
    <row r="7316" spans="16:18" x14ac:dyDescent="0.3">
      <c r="P7316" s="22"/>
      <c r="Q7316">
        <v>7312</v>
      </c>
      <c r="R7316" t="str">
        <f>IF($C$3="Live Paste",IF($P7316="","",$P7316&amp;""),IF($AD$3="","",INDEX('Extraction History'!$A$3:$DT$9102,$Q7316,$AD$3)&amp;""))</f>
        <v/>
      </c>
    </row>
    <row r="7317" spans="16:18" x14ac:dyDescent="0.3">
      <c r="P7317" s="22"/>
      <c r="Q7317">
        <v>7313</v>
      </c>
      <c r="R7317" t="str">
        <f>IF($C$3="Live Paste",IF($P7317="","",$P7317&amp;""),IF($AD$3="","",INDEX('Extraction History'!$A$3:$DT$9102,$Q7317,$AD$3)&amp;""))</f>
        <v/>
      </c>
    </row>
    <row r="7318" spans="16:18" x14ac:dyDescent="0.3">
      <c r="P7318" s="22"/>
      <c r="Q7318">
        <v>7314</v>
      </c>
      <c r="R7318" t="str">
        <f>IF($C$3="Live Paste",IF($P7318="","",$P7318&amp;""),IF($AD$3="","",INDEX('Extraction History'!$A$3:$DT$9102,$Q7318,$AD$3)&amp;""))</f>
        <v/>
      </c>
    </row>
    <row r="7319" spans="16:18" x14ac:dyDescent="0.3">
      <c r="P7319" s="22"/>
      <c r="Q7319">
        <v>7315</v>
      </c>
      <c r="R7319" t="str">
        <f>IF($C$3="Live Paste",IF($P7319="","",$P7319&amp;""),IF($AD$3="","",INDEX('Extraction History'!$A$3:$DT$9102,$Q7319,$AD$3)&amp;""))</f>
        <v/>
      </c>
    </row>
    <row r="7320" spans="16:18" x14ac:dyDescent="0.3">
      <c r="P7320" s="22"/>
      <c r="Q7320">
        <v>7316</v>
      </c>
      <c r="R7320" t="str">
        <f>IF($C$3="Live Paste",IF($P7320="","",$P7320&amp;""),IF($AD$3="","",INDEX('Extraction History'!$A$3:$DT$9102,$Q7320,$AD$3)&amp;""))</f>
        <v/>
      </c>
    </row>
    <row r="7321" spans="16:18" x14ac:dyDescent="0.3">
      <c r="P7321" s="22"/>
      <c r="Q7321">
        <v>7317</v>
      </c>
      <c r="R7321" t="str">
        <f>IF($C$3="Live Paste",IF($P7321="","",$P7321&amp;""),IF($AD$3="","",INDEX('Extraction History'!$A$3:$DT$9102,$Q7321,$AD$3)&amp;""))</f>
        <v/>
      </c>
    </row>
    <row r="7322" spans="16:18" x14ac:dyDescent="0.3">
      <c r="P7322" s="22"/>
      <c r="Q7322">
        <v>7318</v>
      </c>
      <c r="R7322" t="str">
        <f>IF($C$3="Live Paste",IF($P7322="","",$P7322&amp;""),IF($AD$3="","",INDEX('Extraction History'!$A$3:$DT$9102,$Q7322,$AD$3)&amp;""))</f>
        <v/>
      </c>
    </row>
    <row r="7323" spans="16:18" x14ac:dyDescent="0.3">
      <c r="P7323" s="22"/>
      <c r="Q7323">
        <v>7319</v>
      </c>
      <c r="R7323" t="str">
        <f>IF($C$3="Live Paste",IF($P7323="","",$P7323&amp;""),IF($AD$3="","",INDEX('Extraction History'!$A$3:$DT$9102,$Q7323,$AD$3)&amp;""))</f>
        <v/>
      </c>
    </row>
    <row r="7324" spans="16:18" x14ac:dyDescent="0.3">
      <c r="P7324" s="22"/>
      <c r="Q7324">
        <v>7320</v>
      </c>
      <c r="R7324" t="str">
        <f>IF($C$3="Live Paste",IF($P7324="","",$P7324&amp;""),IF($AD$3="","",INDEX('Extraction History'!$A$3:$DT$9102,$Q7324,$AD$3)&amp;""))</f>
        <v/>
      </c>
    </row>
    <row r="7325" spans="16:18" x14ac:dyDescent="0.3">
      <c r="P7325" s="22"/>
      <c r="Q7325">
        <v>7321</v>
      </c>
      <c r="R7325" t="str">
        <f>IF($C$3="Live Paste",IF($P7325="","",$P7325&amp;""),IF($AD$3="","",INDEX('Extraction History'!$A$3:$DT$9102,$Q7325,$AD$3)&amp;""))</f>
        <v/>
      </c>
    </row>
    <row r="7326" spans="16:18" x14ac:dyDescent="0.3">
      <c r="P7326" s="22"/>
      <c r="Q7326">
        <v>7322</v>
      </c>
      <c r="R7326" t="str">
        <f>IF($C$3="Live Paste",IF($P7326="","",$P7326&amp;""),IF($AD$3="","",INDEX('Extraction History'!$A$3:$DT$9102,$Q7326,$AD$3)&amp;""))</f>
        <v/>
      </c>
    </row>
    <row r="7327" spans="16:18" x14ac:dyDescent="0.3">
      <c r="P7327" s="22"/>
      <c r="Q7327">
        <v>7323</v>
      </c>
      <c r="R7327" t="str">
        <f>IF($C$3="Live Paste",IF($P7327="","",$P7327&amp;""),IF($AD$3="","",INDEX('Extraction History'!$A$3:$DT$9102,$Q7327,$AD$3)&amp;""))</f>
        <v/>
      </c>
    </row>
    <row r="7328" spans="16:18" x14ac:dyDescent="0.3">
      <c r="P7328" s="22"/>
      <c r="Q7328">
        <v>7324</v>
      </c>
      <c r="R7328" t="str">
        <f>IF($C$3="Live Paste",IF($P7328="","",$P7328&amp;""),IF($AD$3="","",INDEX('Extraction History'!$A$3:$DT$9102,$Q7328,$AD$3)&amp;""))</f>
        <v/>
      </c>
    </row>
    <row r="7329" spans="16:18" x14ac:dyDescent="0.3">
      <c r="P7329" s="22"/>
      <c r="Q7329">
        <v>7325</v>
      </c>
      <c r="R7329" t="str">
        <f>IF($C$3="Live Paste",IF($P7329="","",$P7329&amp;""),IF($AD$3="","",INDEX('Extraction History'!$A$3:$DT$9102,$Q7329,$AD$3)&amp;""))</f>
        <v/>
      </c>
    </row>
    <row r="7330" spans="16:18" x14ac:dyDescent="0.3">
      <c r="P7330" s="22"/>
      <c r="Q7330">
        <v>7326</v>
      </c>
      <c r="R7330" t="str">
        <f>IF($C$3="Live Paste",IF($P7330="","",$P7330&amp;""),IF($AD$3="","",INDEX('Extraction History'!$A$3:$DT$9102,$Q7330,$AD$3)&amp;""))</f>
        <v/>
      </c>
    </row>
    <row r="7331" spans="16:18" x14ac:dyDescent="0.3">
      <c r="P7331" s="22"/>
      <c r="Q7331">
        <v>7327</v>
      </c>
      <c r="R7331" t="str">
        <f>IF($C$3="Live Paste",IF($P7331="","",$P7331&amp;""),IF($AD$3="","",INDEX('Extraction History'!$A$3:$DT$9102,$Q7331,$AD$3)&amp;""))</f>
        <v/>
      </c>
    </row>
    <row r="7332" spans="16:18" x14ac:dyDescent="0.3">
      <c r="P7332" s="22"/>
      <c r="Q7332">
        <v>7328</v>
      </c>
      <c r="R7332" t="str">
        <f>IF($C$3="Live Paste",IF($P7332="","",$P7332&amp;""),IF($AD$3="","",INDEX('Extraction History'!$A$3:$DT$9102,$Q7332,$AD$3)&amp;""))</f>
        <v/>
      </c>
    </row>
    <row r="7333" spans="16:18" x14ac:dyDescent="0.3">
      <c r="P7333" s="22"/>
      <c r="Q7333">
        <v>7329</v>
      </c>
      <c r="R7333" t="str">
        <f>IF($C$3="Live Paste",IF($P7333="","",$P7333&amp;""),IF($AD$3="","",INDEX('Extraction History'!$A$3:$DT$9102,$Q7333,$AD$3)&amp;""))</f>
        <v/>
      </c>
    </row>
    <row r="7334" spans="16:18" x14ac:dyDescent="0.3">
      <c r="P7334" s="22"/>
      <c r="Q7334">
        <v>7330</v>
      </c>
      <c r="R7334" t="str">
        <f>IF($C$3="Live Paste",IF($P7334="","",$P7334&amp;""),IF($AD$3="","",INDEX('Extraction History'!$A$3:$DT$9102,$Q7334,$AD$3)&amp;""))</f>
        <v/>
      </c>
    </row>
    <row r="7335" spans="16:18" x14ac:dyDescent="0.3">
      <c r="P7335" s="22"/>
      <c r="Q7335">
        <v>7331</v>
      </c>
      <c r="R7335" t="str">
        <f>IF($C$3="Live Paste",IF($P7335="","",$P7335&amp;""),IF($AD$3="","",INDEX('Extraction History'!$A$3:$DT$9102,$Q7335,$AD$3)&amp;""))</f>
        <v/>
      </c>
    </row>
    <row r="7336" spans="16:18" x14ac:dyDescent="0.3">
      <c r="P7336" s="22"/>
      <c r="Q7336">
        <v>7332</v>
      </c>
      <c r="R7336" t="str">
        <f>IF($C$3="Live Paste",IF($P7336="","",$P7336&amp;""),IF($AD$3="","",INDEX('Extraction History'!$A$3:$DT$9102,$Q7336,$AD$3)&amp;""))</f>
        <v/>
      </c>
    </row>
    <row r="7337" spans="16:18" x14ac:dyDescent="0.3">
      <c r="P7337" s="22"/>
      <c r="Q7337">
        <v>7333</v>
      </c>
      <c r="R7337" t="str">
        <f>IF($C$3="Live Paste",IF($P7337="","",$P7337&amp;""),IF($AD$3="","",INDEX('Extraction History'!$A$3:$DT$9102,$Q7337,$AD$3)&amp;""))</f>
        <v/>
      </c>
    </row>
    <row r="7338" spans="16:18" x14ac:dyDescent="0.3">
      <c r="P7338" s="22"/>
      <c r="Q7338">
        <v>7334</v>
      </c>
      <c r="R7338" t="str">
        <f>IF($C$3="Live Paste",IF($P7338="","",$P7338&amp;""),IF($AD$3="","",INDEX('Extraction History'!$A$3:$DT$9102,$Q7338,$AD$3)&amp;""))</f>
        <v/>
      </c>
    </row>
    <row r="7339" spans="16:18" x14ac:dyDescent="0.3">
      <c r="P7339" s="22"/>
      <c r="Q7339">
        <v>7335</v>
      </c>
      <c r="R7339" t="str">
        <f>IF($C$3="Live Paste",IF($P7339="","",$P7339&amp;""),IF($AD$3="","",INDEX('Extraction History'!$A$3:$DT$9102,$Q7339,$AD$3)&amp;""))</f>
        <v/>
      </c>
    </row>
    <row r="7340" spans="16:18" x14ac:dyDescent="0.3">
      <c r="P7340" s="22"/>
      <c r="Q7340">
        <v>7336</v>
      </c>
      <c r="R7340" t="str">
        <f>IF($C$3="Live Paste",IF($P7340="","",$P7340&amp;""),IF($AD$3="","",INDEX('Extraction History'!$A$3:$DT$9102,$Q7340,$AD$3)&amp;""))</f>
        <v/>
      </c>
    </row>
    <row r="7341" spans="16:18" x14ac:dyDescent="0.3">
      <c r="P7341" s="22"/>
      <c r="Q7341">
        <v>7337</v>
      </c>
      <c r="R7341" t="str">
        <f>IF($C$3="Live Paste",IF($P7341="","",$P7341&amp;""),IF($AD$3="","",INDEX('Extraction History'!$A$3:$DT$9102,$Q7341,$AD$3)&amp;""))</f>
        <v/>
      </c>
    </row>
    <row r="7342" spans="16:18" x14ac:dyDescent="0.3">
      <c r="P7342" s="22"/>
      <c r="Q7342">
        <v>7338</v>
      </c>
      <c r="R7342" t="str">
        <f>IF($C$3="Live Paste",IF($P7342="","",$P7342&amp;""),IF($AD$3="","",INDEX('Extraction History'!$A$3:$DT$9102,$Q7342,$AD$3)&amp;""))</f>
        <v/>
      </c>
    </row>
    <row r="7343" spans="16:18" x14ac:dyDescent="0.3">
      <c r="P7343" s="22"/>
      <c r="Q7343">
        <v>7339</v>
      </c>
      <c r="R7343" t="str">
        <f>IF($C$3="Live Paste",IF($P7343="","",$P7343&amp;""),IF($AD$3="","",INDEX('Extraction History'!$A$3:$DT$9102,$Q7343,$AD$3)&amp;""))</f>
        <v/>
      </c>
    </row>
    <row r="7344" spans="16:18" x14ac:dyDescent="0.3">
      <c r="P7344" s="22"/>
      <c r="Q7344">
        <v>7340</v>
      </c>
      <c r="R7344" t="str">
        <f>IF($C$3="Live Paste",IF($P7344="","",$P7344&amp;""),IF($AD$3="","",INDEX('Extraction History'!$A$3:$DT$9102,$Q7344,$AD$3)&amp;""))</f>
        <v/>
      </c>
    </row>
    <row r="7345" spans="16:18" x14ac:dyDescent="0.3">
      <c r="P7345" s="22"/>
      <c r="Q7345">
        <v>7341</v>
      </c>
      <c r="R7345" t="str">
        <f>IF($C$3="Live Paste",IF($P7345="","",$P7345&amp;""),IF($AD$3="","",INDEX('Extraction History'!$A$3:$DT$9102,$Q7345,$AD$3)&amp;""))</f>
        <v/>
      </c>
    </row>
    <row r="7346" spans="16:18" x14ac:dyDescent="0.3">
      <c r="P7346" s="22"/>
      <c r="Q7346">
        <v>7342</v>
      </c>
      <c r="R7346" t="str">
        <f>IF($C$3="Live Paste",IF($P7346="","",$P7346&amp;""),IF($AD$3="","",INDEX('Extraction History'!$A$3:$DT$9102,$Q7346,$AD$3)&amp;""))</f>
        <v/>
      </c>
    </row>
    <row r="7347" spans="16:18" x14ac:dyDescent="0.3">
      <c r="P7347" s="22"/>
      <c r="Q7347">
        <v>7343</v>
      </c>
      <c r="R7347" t="str">
        <f>IF($C$3="Live Paste",IF($P7347="","",$P7347&amp;""),IF($AD$3="","",INDEX('Extraction History'!$A$3:$DT$9102,$Q7347,$AD$3)&amp;""))</f>
        <v/>
      </c>
    </row>
    <row r="7348" spans="16:18" x14ac:dyDescent="0.3">
      <c r="P7348" s="22"/>
      <c r="Q7348">
        <v>7344</v>
      </c>
      <c r="R7348" t="str">
        <f>IF($C$3="Live Paste",IF($P7348="","",$P7348&amp;""),IF($AD$3="","",INDEX('Extraction History'!$A$3:$DT$9102,$Q7348,$AD$3)&amp;""))</f>
        <v/>
      </c>
    </row>
    <row r="7349" spans="16:18" x14ac:dyDescent="0.3">
      <c r="P7349" s="22"/>
      <c r="Q7349">
        <v>7345</v>
      </c>
      <c r="R7349" t="str">
        <f>IF($C$3="Live Paste",IF($P7349="","",$P7349&amp;""),IF($AD$3="","",INDEX('Extraction History'!$A$3:$DT$9102,$Q7349,$AD$3)&amp;""))</f>
        <v/>
      </c>
    </row>
    <row r="7350" spans="16:18" x14ac:dyDescent="0.3">
      <c r="P7350" s="22"/>
      <c r="Q7350">
        <v>7346</v>
      </c>
      <c r="R7350" t="str">
        <f>IF($C$3="Live Paste",IF($P7350="","",$P7350&amp;""),IF($AD$3="","",INDEX('Extraction History'!$A$3:$DT$9102,$Q7350,$AD$3)&amp;""))</f>
        <v/>
      </c>
    </row>
    <row r="7351" spans="16:18" x14ac:dyDescent="0.3">
      <c r="P7351" s="22"/>
      <c r="Q7351">
        <v>7347</v>
      </c>
      <c r="R7351" t="str">
        <f>IF($C$3="Live Paste",IF($P7351="","",$P7351&amp;""),IF($AD$3="","",INDEX('Extraction History'!$A$3:$DT$9102,$Q7351,$AD$3)&amp;""))</f>
        <v/>
      </c>
    </row>
    <row r="7352" spans="16:18" x14ac:dyDescent="0.3">
      <c r="P7352" s="22"/>
      <c r="Q7352">
        <v>7348</v>
      </c>
      <c r="R7352" t="str">
        <f>IF($C$3="Live Paste",IF($P7352="","",$P7352&amp;""),IF($AD$3="","",INDEX('Extraction History'!$A$3:$DT$9102,$Q7352,$AD$3)&amp;""))</f>
        <v/>
      </c>
    </row>
    <row r="7353" spans="16:18" x14ac:dyDescent="0.3">
      <c r="P7353" s="22"/>
      <c r="Q7353">
        <v>7349</v>
      </c>
      <c r="R7353" t="str">
        <f>IF($C$3="Live Paste",IF($P7353="","",$P7353&amp;""),IF($AD$3="","",INDEX('Extraction History'!$A$3:$DT$9102,$Q7353,$AD$3)&amp;""))</f>
        <v/>
      </c>
    </row>
    <row r="7354" spans="16:18" x14ac:dyDescent="0.3">
      <c r="P7354" s="22"/>
      <c r="Q7354">
        <v>7350</v>
      </c>
      <c r="R7354" t="str">
        <f>IF($C$3="Live Paste",IF($P7354="","",$P7354&amp;""),IF($AD$3="","",INDEX('Extraction History'!$A$3:$DT$9102,$Q7354,$AD$3)&amp;""))</f>
        <v/>
      </c>
    </row>
    <row r="7355" spans="16:18" x14ac:dyDescent="0.3">
      <c r="P7355" s="22"/>
      <c r="Q7355">
        <v>7351</v>
      </c>
      <c r="R7355" t="str">
        <f>IF($C$3="Live Paste",IF($P7355="","",$P7355&amp;""),IF($AD$3="","",INDEX('Extraction History'!$A$3:$DT$9102,$Q7355,$AD$3)&amp;""))</f>
        <v/>
      </c>
    </row>
    <row r="7356" spans="16:18" x14ac:dyDescent="0.3">
      <c r="P7356" s="22"/>
      <c r="Q7356">
        <v>7352</v>
      </c>
      <c r="R7356" t="str">
        <f>IF($C$3="Live Paste",IF($P7356="","",$P7356&amp;""),IF($AD$3="","",INDEX('Extraction History'!$A$3:$DT$9102,$Q7356,$AD$3)&amp;""))</f>
        <v/>
      </c>
    </row>
    <row r="7357" spans="16:18" x14ac:dyDescent="0.3">
      <c r="P7357" s="22"/>
      <c r="Q7357">
        <v>7353</v>
      </c>
      <c r="R7357" t="str">
        <f>IF($C$3="Live Paste",IF($P7357="","",$P7357&amp;""),IF($AD$3="","",INDEX('Extraction History'!$A$3:$DT$9102,$Q7357,$AD$3)&amp;""))</f>
        <v/>
      </c>
    </row>
    <row r="7358" spans="16:18" x14ac:dyDescent="0.3">
      <c r="P7358" s="22"/>
      <c r="Q7358">
        <v>7354</v>
      </c>
      <c r="R7358" t="str">
        <f>IF($C$3="Live Paste",IF($P7358="","",$P7358&amp;""),IF($AD$3="","",INDEX('Extraction History'!$A$3:$DT$9102,$Q7358,$AD$3)&amp;""))</f>
        <v/>
      </c>
    </row>
    <row r="7359" spans="16:18" x14ac:dyDescent="0.3">
      <c r="P7359" s="22"/>
      <c r="Q7359">
        <v>7355</v>
      </c>
      <c r="R7359" t="str">
        <f>IF($C$3="Live Paste",IF($P7359="","",$P7359&amp;""),IF($AD$3="","",INDEX('Extraction History'!$A$3:$DT$9102,$Q7359,$AD$3)&amp;""))</f>
        <v/>
      </c>
    </row>
    <row r="7360" spans="16:18" x14ac:dyDescent="0.3">
      <c r="P7360" s="22"/>
      <c r="Q7360">
        <v>7356</v>
      </c>
      <c r="R7360" t="str">
        <f>IF($C$3="Live Paste",IF($P7360="","",$P7360&amp;""),IF($AD$3="","",INDEX('Extraction History'!$A$3:$DT$9102,$Q7360,$AD$3)&amp;""))</f>
        <v/>
      </c>
    </row>
    <row r="7361" spans="16:18" x14ac:dyDescent="0.3">
      <c r="P7361" s="22"/>
      <c r="Q7361">
        <v>7357</v>
      </c>
      <c r="R7361" t="str">
        <f>IF($C$3="Live Paste",IF($P7361="","",$P7361&amp;""),IF($AD$3="","",INDEX('Extraction History'!$A$3:$DT$9102,$Q7361,$AD$3)&amp;""))</f>
        <v/>
      </c>
    </row>
    <row r="7362" spans="16:18" x14ac:dyDescent="0.3">
      <c r="P7362" s="22"/>
      <c r="Q7362">
        <v>7358</v>
      </c>
      <c r="R7362" t="str">
        <f>IF($C$3="Live Paste",IF($P7362="","",$P7362&amp;""),IF($AD$3="","",INDEX('Extraction History'!$A$3:$DT$9102,$Q7362,$AD$3)&amp;""))</f>
        <v/>
      </c>
    </row>
    <row r="7363" spans="16:18" x14ac:dyDescent="0.3">
      <c r="P7363" s="22"/>
      <c r="Q7363">
        <v>7359</v>
      </c>
      <c r="R7363" t="str">
        <f>IF($C$3="Live Paste",IF($P7363="","",$P7363&amp;""),IF($AD$3="","",INDEX('Extraction History'!$A$3:$DT$9102,$Q7363,$AD$3)&amp;""))</f>
        <v/>
      </c>
    </row>
    <row r="7364" spans="16:18" x14ac:dyDescent="0.3">
      <c r="P7364" s="22"/>
      <c r="Q7364">
        <v>7360</v>
      </c>
      <c r="R7364" t="str">
        <f>IF($C$3="Live Paste",IF($P7364="","",$P7364&amp;""),IF($AD$3="","",INDEX('Extraction History'!$A$3:$DT$9102,$Q7364,$AD$3)&amp;""))</f>
        <v/>
      </c>
    </row>
    <row r="7365" spans="16:18" x14ac:dyDescent="0.3">
      <c r="P7365" s="22"/>
      <c r="Q7365">
        <v>7361</v>
      </c>
      <c r="R7365" t="str">
        <f>IF($C$3="Live Paste",IF($P7365="","",$P7365&amp;""),IF($AD$3="","",INDEX('Extraction History'!$A$3:$DT$9102,$Q7365,$AD$3)&amp;""))</f>
        <v/>
      </c>
    </row>
    <row r="7366" spans="16:18" x14ac:dyDescent="0.3">
      <c r="P7366" s="22"/>
      <c r="Q7366">
        <v>7362</v>
      </c>
      <c r="R7366" t="str">
        <f>IF($C$3="Live Paste",IF($P7366="","",$P7366&amp;""),IF($AD$3="","",INDEX('Extraction History'!$A$3:$DT$9102,$Q7366,$AD$3)&amp;""))</f>
        <v/>
      </c>
    </row>
    <row r="7367" spans="16:18" x14ac:dyDescent="0.3">
      <c r="P7367" s="22"/>
      <c r="Q7367">
        <v>7363</v>
      </c>
      <c r="R7367" t="str">
        <f>IF($C$3="Live Paste",IF($P7367="","",$P7367&amp;""),IF($AD$3="","",INDEX('Extraction History'!$A$3:$DT$9102,$Q7367,$AD$3)&amp;""))</f>
        <v/>
      </c>
    </row>
    <row r="7368" spans="16:18" x14ac:dyDescent="0.3">
      <c r="P7368" s="22"/>
      <c r="Q7368">
        <v>7364</v>
      </c>
      <c r="R7368" t="str">
        <f>IF($C$3="Live Paste",IF($P7368="","",$P7368&amp;""),IF($AD$3="","",INDEX('Extraction History'!$A$3:$DT$9102,$Q7368,$AD$3)&amp;""))</f>
        <v/>
      </c>
    </row>
    <row r="7369" spans="16:18" x14ac:dyDescent="0.3">
      <c r="P7369" s="22"/>
      <c r="Q7369">
        <v>7365</v>
      </c>
      <c r="R7369" t="str">
        <f>IF($C$3="Live Paste",IF($P7369="","",$P7369&amp;""),IF($AD$3="","",INDEX('Extraction History'!$A$3:$DT$9102,$Q7369,$AD$3)&amp;""))</f>
        <v/>
      </c>
    </row>
    <row r="7370" spans="16:18" x14ac:dyDescent="0.3">
      <c r="P7370" s="22"/>
      <c r="Q7370">
        <v>7366</v>
      </c>
      <c r="R7370" t="str">
        <f>IF($C$3="Live Paste",IF($P7370="","",$P7370&amp;""),IF($AD$3="","",INDEX('Extraction History'!$A$3:$DT$9102,$Q7370,$AD$3)&amp;""))</f>
        <v/>
      </c>
    </row>
    <row r="7371" spans="16:18" x14ac:dyDescent="0.3">
      <c r="P7371" s="22"/>
      <c r="Q7371">
        <v>7367</v>
      </c>
      <c r="R7371" t="str">
        <f>IF($C$3="Live Paste",IF($P7371="","",$P7371&amp;""),IF($AD$3="","",INDEX('Extraction History'!$A$3:$DT$9102,$Q7371,$AD$3)&amp;""))</f>
        <v/>
      </c>
    </row>
    <row r="7372" spans="16:18" x14ac:dyDescent="0.3">
      <c r="P7372" s="22"/>
      <c r="Q7372">
        <v>7368</v>
      </c>
      <c r="R7372" t="str">
        <f>IF($C$3="Live Paste",IF($P7372="","",$P7372&amp;""),IF($AD$3="","",INDEX('Extraction History'!$A$3:$DT$9102,$Q7372,$AD$3)&amp;""))</f>
        <v/>
      </c>
    </row>
    <row r="7373" spans="16:18" x14ac:dyDescent="0.3">
      <c r="P7373" s="22"/>
      <c r="Q7373">
        <v>7369</v>
      </c>
      <c r="R7373" t="str">
        <f>IF($C$3="Live Paste",IF($P7373="","",$P7373&amp;""),IF($AD$3="","",INDEX('Extraction History'!$A$3:$DT$9102,$Q7373,$AD$3)&amp;""))</f>
        <v/>
      </c>
    </row>
    <row r="7374" spans="16:18" x14ac:dyDescent="0.3">
      <c r="P7374" s="22"/>
      <c r="Q7374">
        <v>7370</v>
      </c>
      <c r="R7374" t="str">
        <f>IF($C$3="Live Paste",IF($P7374="","",$P7374&amp;""),IF($AD$3="","",INDEX('Extraction History'!$A$3:$DT$9102,$Q7374,$AD$3)&amp;""))</f>
        <v/>
      </c>
    </row>
    <row r="7375" spans="16:18" x14ac:dyDescent="0.3">
      <c r="P7375" s="22"/>
      <c r="Q7375">
        <v>7371</v>
      </c>
      <c r="R7375" t="str">
        <f>IF($C$3="Live Paste",IF($P7375="","",$P7375&amp;""),IF($AD$3="","",INDEX('Extraction History'!$A$3:$DT$9102,$Q7375,$AD$3)&amp;""))</f>
        <v/>
      </c>
    </row>
    <row r="7376" spans="16:18" x14ac:dyDescent="0.3">
      <c r="P7376" s="22"/>
      <c r="Q7376">
        <v>7372</v>
      </c>
      <c r="R7376" t="str">
        <f>IF($C$3="Live Paste",IF($P7376="","",$P7376&amp;""),IF($AD$3="","",INDEX('Extraction History'!$A$3:$DT$9102,$Q7376,$AD$3)&amp;""))</f>
        <v/>
      </c>
    </row>
    <row r="7377" spans="16:18" x14ac:dyDescent="0.3">
      <c r="P7377" s="22"/>
      <c r="Q7377">
        <v>7373</v>
      </c>
      <c r="R7377" t="str">
        <f>IF($C$3="Live Paste",IF($P7377="","",$P7377&amp;""),IF($AD$3="","",INDEX('Extraction History'!$A$3:$DT$9102,$Q7377,$AD$3)&amp;""))</f>
        <v/>
      </c>
    </row>
    <row r="7378" spans="16:18" x14ac:dyDescent="0.3">
      <c r="P7378" s="22"/>
      <c r="Q7378">
        <v>7374</v>
      </c>
      <c r="R7378" t="str">
        <f>IF($C$3="Live Paste",IF($P7378="","",$P7378&amp;""),IF($AD$3="","",INDEX('Extraction History'!$A$3:$DT$9102,$Q7378,$AD$3)&amp;""))</f>
        <v/>
      </c>
    </row>
    <row r="7379" spans="16:18" x14ac:dyDescent="0.3">
      <c r="P7379" s="22"/>
      <c r="Q7379">
        <v>7375</v>
      </c>
      <c r="R7379" t="str">
        <f>IF($C$3="Live Paste",IF($P7379="","",$P7379&amp;""),IF($AD$3="","",INDEX('Extraction History'!$A$3:$DT$9102,$Q7379,$AD$3)&amp;""))</f>
        <v/>
      </c>
    </row>
    <row r="7380" spans="16:18" x14ac:dyDescent="0.3">
      <c r="P7380" s="22"/>
      <c r="Q7380">
        <v>7376</v>
      </c>
      <c r="R7380" t="str">
        <f>IF($C$3="Live Paste",IF($P7380="","",$P7380&amp;""),IF($AD$3="","",INDEX('Extraction History'!$A$3:$DT$9102,$Q7380,$AD$3)&amp;""))</f>
        <v/>
      </c>
    </row>
    <row r="7381" spans="16:18" x14ac:dyDescent="0.3">
      <c r="P7381" s="22"/>
      <c r="Q7381">
        <v>7377</v>
      </c>
      <c r="R7381" t="str">
        <f>IF($C$3="Live Paste",IF($P7381="","",$P7381&amp;""),IF($AD$3="","",INDEX('Extraction History'!$A$3:$DT$9102,$Q7381,$AD$3)&amp;""))</f>
        <v/>
      </c>
    </row>
    <row r="7382" spans="16:18" x14ac:dyDescent="0.3">
      <c r="P7382" s="22"/>
      <c r="Q7382">
        <v>7378</v>
      </c>
      <c r="R7382" t="str">
        <f>IF($C$3="Live Paste",IF($P7382="","",$P7382&amp;""),IF($AD$3="","",INDEX('Extraction History'!$A$3:$DT$9102,$Q7382,$AD$3)&amp;""))</f>
        <v/>
      </c>
    </row>
    <row r="7383" spans="16:18" x14ac:dyDescent="0.3">
      <c r="P7383" s="22"/>
      <c r="Q7383">
        <v>7379</v>
      </c>
      <c r="R7383" t="str">
        <f>IF($C$3="Live Paste",IF($P7383="","",$P7383&amp;""),IF($AD$3="","",INDEX('Extraction History'!$A$3:$DT$9102,$Q7383,$AD$3)&amp;""))</f>
        <v/>
      </c>
    </row>
    <row r="7384" spans="16:18" x14ac:dyDescent="0.3">
      <c r="P7384" s="22"/>
      <c r="Q7384">
        <v>7380</v>
      </c>
      <c r="R7384" t="str">
        <f>IF($C$3="Live Paste",IF($P7384="","",$P7384&amp;""),IF($AD$3="","",INDEX('Extraction History'!$A$3:$DT$9102,$Q7384,$AD$3)&amp;""))</f>
        <v/>
      </c>
    </row>
    <row r="7385" spans="16:18" x14ac:dyDescent="0.3">
      <c r="P7385" s="22"/>
      <c r="Q7385">
        <v>7381</v>
      </c>
      <c r="R7385" t="str">
        <f>IF($C$3="Live Paste",IF($P7385="","",$P7385&amp;""),IF($AD$3="","",INDEX('Extraction History'!$A$3:$DT$9102,$Q7385,$AD$3)&amp;""))</f>
        <v/>
      </c>
    </row>
    <row r="7386" spans="16:18" x14ac:dyDescent="0.3">
      <c r="P7386" s="22"/>
      <c r="Q7386">
        <v>7382</v>
      </c>
      <c r="R7386" t="str">
        <f>IF($C$3="Live Paste",IF($P7386="","",$P7386&amp;""),IF($AD$3="","",INDEX('Extraction History'!$A$3:$DT$9102,$Q7386,$AD$3)&amp;""))</f>
        <v/>
      </c>
    </row>
    <row r="7387" spans="16:18" x14ac:dyDescent="0.3">
      <c r="P7387" s="22"/>
      <c r="Q7387">
        <v>7383</v>
      </c>
      <c r="R7387" t="str">
        <f>IF($C$3="Live Paste",IF($P7387="","",$P7387&amp;""),IF($AD$3="","",INDEX('Extraction History'!$A$3:$DT$9102,$Q7387,$AD$3)&amp;""))</f>
        <v/>
      </c>
    </row>
    <row r="7388" spans="16:18" x14ac:dyDescent="0.3">
      <c r="P7388" s="22"/>
      <c r="Q7388">
        <v>7384</v>
      </c>
      <c r="R7388" t="str">
        <f>IF($C$3="Live Paste",IF($P7388="","",$P7388&amp;""),IF($AD$3="","",INDEX('Extraction History'!$A$3:$DT$9102,$Q7388,$AD$3)&amp;""))</f>
        <v/>
      </c>
    </row>
    <row r="7389" spans="16:18" x14ac:dyDescent="0.3">
      <c r="P7389" s="22"/>
      <c r="Q7389">
        <v>7385</v>
      </c>
      <c r="R7389" t="str">
        <f>IF($C$3="Live Paste",IF($P7389="","",$P7389&amp;""),IF($AD$3="","",INDEX('Extraction History'!$A$3:$DT$9102,$Q7389,$AD$3)&amp;""))</f>
        <v/>
      </c>
    </row>
    <row r="7390" spans="16:18" x14ac:dyDescent="0.3">
      <c r="P7390" s="22"/>
      <c r="Q7390">
        <v>7386</v>
      </c>
      <c r="R7390" t="str">
        <f>IF($C$3="Live Paste",IF($P7390="","",$P7390&amp;""),IF($AD$3="","",INDEX('Extraction History'!$A$3:$DT$9102,$Q7390,$AD$3)&amp;""))</f>
        <v/>
      </c>
    </row>
    <row r="7391" spans="16:18" x14ac:dyDescent="0.3">
      <c r="P7391" s="22"/>
      <c r="Q7391">
        <v>7387</v>
      </c>
      <c r="R7391" t="str">
        <f>IF($C$3="Live Paste",IF($P7391="","",$P7391&amp;""),IF($AD$3="","",INDEX('Extraction History'!$A$3:$DT$9102,$Q7391,$AD$3)&amp;""))</f>
        <v/>
      </c>
    </row>
    <row r="7392" spans="16:18" x14ac:dyDescent="0.3">
      <c r="P7392" s="22"/>
      <c r="Q7392">
        <v>7388</v>
      </c>
      <c r="R7392" t="str">
        <f>IF($C$3="Live Paste",IF($P7392="","",$P7392&amp;""),IF($AD$3="","",INDEX('Extraction History'!$A$3:$DT$9102,$Q7392,$AD$3)&amp;""))</f>
        <v/>
      </c>
    </row>
    <row r="7393" spans="16:18" x14ac:dyDescent="0.3">
      <c r="P7393" s="22"/>
      <c r="Q7393">
        <v>7389</v>
      </c>
      <c r="R7393" t="str">
        <f>IF($C$3="Live Paste",IF($P7393="","",$P7393&amp;""),IF($AD$3="","",INDEX('Extraction History'!$A$3:$DT$9102,$Q7393,$AD$3)&amp;""))</f>
        <v/>
      </c>
    </row>
    <row r="7394" spans="16:18" x14ac:dyDescent="0.3">
      <c r="P7394" s="22"/>
      <c r="Q7394">
        <v>7390</v>
      </c>
      <c r="R7394" t="str">
        <f>IF($C$3="Live Paste",IF($P7394="","",$P7394&amp;""),IF($AD$3="","",INDEX('Extraction History'!$A$3:$DT$9102,$Q7394,$AD$3)&amp;""))</f>
        <v/>
      </c>
    </row>
    <row r="7395" spans="16:18" x14ac:dyDescent="0.3">
      <c r="P7395" s="22"/>
      <c r="Q7395">
        <v>7391</v>
      </c>
      <c r="R7395" t="str">
        <f>IF($C$3="Live Paste",IF($P7395="","",$P7395&amp;""),IF($AD$3="","",INDEX('Extraction History'!$A$3:$DT$9102,$Q7395,$AD$3)&amp;""))</f>
        <v/>
      </c>
    </row>
    <row r="7396" spans="16:18" x14ac:dyDescent="0.3">
      <c r="P7396" s="22"/>
      <c r="Q7396">
        <v>7392</v>
      </c>
      <c r="R7396" t="str">
        <f>IF($C$3="Live Paste",IF($P7396="","",$P7396&amp;""),IF($AD$3="","",INDEX('Extraction History'!$A$3:$DT$9102,$Q7396,$AD$3)&amp;""))</f>
        <v/>
      </c>
    </row>
    <row r="7397" spans="16:18" x14ac:dyDescent="0.3">
      <c r="P7397" s="22"/>
      <c r="Q7397">
        <v>7393</v>
      </c>
      <c r="R7397" t="str">
        <f>IF($C$3="Live Paste",IF($P7397="","",$P7397&amp;""),IF($AD$3="","",INDEX('Extraction History'!$A$3:$DT$9102,$Q7397,$AD$3)&amp;""))</f>
        <v/>
      </c>
    </row>
    <row r="7398" spans="16:18" x14ac:dyDescent="0.3">
      <c r="P7398" s="22"/>
      <c r="Q7398">
        <v>7394</v>
      </c>
      <c r="R7398" t="str">
        <f>IF($C$3="Live Paste",IF($P7398="","",$P7398&amp;""),IF($AD$3="","",INDEX('Extraction History'!$A$3:$DT$9102,$Q7398,$AD$3)&amp;""))</f>
        <v/>
      </c>
    </row>
    <row r="7399" spans="16:18" x14ac:dyDescent="0.3">
      <c r="P7399" s="22"/>
      <c r="Q7399">
        <v>7395</v>
      </c>
      <c r="R7399" t="str">
        <f>IF($C$3="Live Paste",IF($P7399="","",$P7399&amp;""),IF($AD$3="","",INDEX('Extraction History'!$A$3:$DT$9102,$Q7399,$AD$3)&amp;""))</f>
        <v/>
      </c>
    </row>
    <row r="7400" spans="16:18" x14ac:dyDescent="0.3">
      <c r="P7400" s="22"/>
      <c r="Q7400">
        <v>7396</v>
      </c>
      <c r="R7400" t="str">
        <f>IF($C$3="Live Paste",IF($P7400="","",$P7400&amp;""),IF($AD$3="","",INDEX('Extraction History'!$A$3:$DT$9102,$Q7400,$AD$3)&amp;""))</f>
        <v/>
      </c>
    </row>
    <row r="7401" spans="16:18" x14ac:dyDescent="0.3">
      <c r="P7401" s="22"/>
      <c r="Q7401">
        <v>7397</v>
      </c>
      <c r="R7401" t="str">
        <f>IF($C$3="Live Paste",IF($P7401="","",$P7401&amp;""),IF($AD$3="","",INDEX('Extraction History'!$A$3:$DT$9102,$Q7401,$AD$3)&amp;""))</f>
        <v/>
      </c>
    </row>
    <row r="7402" spans="16:18" x14ac:dyDescent="0.3">
      <c r="P7402" s="22"/>
      <c r="Q7402">
        <v>7398</v>
      </c>
      <c r="R7402" t="str">
        <f>IF($C$3="Live Paste",IF($P7402="","",$P7402&amp;""),IF($AD$3="","",INDEX('Extraction History'!$A$3:$DT$9102,$Q7402,$AD$3)&amp;""))</f>
        <v/>
      </c>
    </row>
    <row r="7403" spans="16:18" x14ac:dyDescent="0.3">
      <c r="P7403" s="22"/>
      <c r="Q7403">
        <v>7399</v>
      </c>
      <c r="R7403" t="str">
        <f>IF($C$3="Live Paste",IF($P7403="","",$P7403&amp;""),IF($AD$3="","",INDEX('Extraction History'!$A$3:$DT$9102,$Q7403,$AD$3)&amp;""))</f>
        <v/>
      </c>
    </row>
    <row r="7404" spans="16:18" x14ac:dyDescent="0.3">
      <c r="P7404" s="22"/>
      <c r="Q7404">
        <v>7400</v>
      </c>
      <c r="R7404" t="str">
        <f>IF($C$3="Live Paste",IF($P7404="","",$P7404&amp;""),IF($AD$3="","",INDEX('Extraction History'!$A$3:$DT$9102,$Q7404,$AD$3)&amp;""))</f>
        <v/>
      </c>
    </row>
    <row r="7405" spans="16:18" x14ac:dyDescent="0.3">
      <c r="P7405" s="22"/>
      <c r="Q7405">
        <v>7401</v>
      </c>
      <c r="R7405" t="str">
        <f>IF($C$3="Live Paste",IF($P7405="","",$P7405&amp;""),IF($AD$3="","",INDEX('Extraction History'!$A$3:$DT$9102,$Q7405,$AD$3)&amp;""))</f>
        <v/>
      </c>
    </row>
    <row r="7406" spans="16:18" x14ac:dyDescent="0.3">
      <c r="P7406" s="22"/>
      <c r="Q7406">
        <v>7402</v>
      </c>
      <c r="R7406" t="str">
        <f>IF($C$3="Live Paste",IF($P7406="","",$P7406&amp;""),IF($AD$3="","",INDEX('Extraction History'!$A$3:$DT$9102,$Q7406,$AD$3)&amp;""))</f>
        <v/>
      </c>
    </row>
    <row r="7407" spans="16:18" x14ac:dyDescent="0.3">
      <c r="P7407" s="22"/>
      <c r="Q7407">
        <v>7403</v>
      </c>
      <c r="R7407" t="str">
        <f>IF($C$3="Live Paste",IF($P7407="","",$P7407&amp;""),IF($AD$3="","",INDEX('Extraction History'!$A$3:$DT$9102,$Q7407,$AD$3)&amp;""))</f>
        <v/>
      </c>
    </row>
    <row r="7408" spans="16:18" x14ac:dyDescent="0.3">
      <c r="P7408" s="22"/>
      <c r="Q7408">
        <v>7404</v>
      </c>
      <c r="R7408" t="str">
        <f>IF($C$3="Live Paste",IF($P7408="","",$P7408&amp;""),IF($AD$3="","",INDEX('Extraction History'!$A$3:$DT$9102,$Q7408,$AD$3)&amp;""))</f>
        <v/>
      </c>
    </row>
    <row r="7409" spans="16:18" x14ac:dyDescent="0.3">
      <c r="P7409" s="22"/>
      <c r="Q7409">
        <v>7405</v>
      </c>
      <c r="R7409" t="str">
        <f>IF($C$3="Live Paste",IF($P7409="","",$P7409&amp;""),IF($AD$3="","",INDEX('Extraction History'!$A$3:$DT$9102,$Q7409,$AD$3)&amp;""))</f>
        <v/>
      </c>
    </row>
    <row r="7410" spans="16:18" x14ac:dyDescent="0.3">
      <c r="P7410" s="22"/>
      <c r="Q7410">
        <v>7406</v>
      </c>
      <c r="R7410" t="str">
        <f>IF($C$3="Live Paste",IF($P7410="","",$P7410&amp;""),IF($AD$3="","",INDEX('Extraction History'!$A$3:$DT$9102,$Q7410,$AD$3)&amp;""))</f>
        <v/>
      </c>
    </row>
    <row r="7411" spans="16:18" x14ac:dyDescent="0.3">
      <c r="P7411" s="22"/>
      <c r="Q7411">
        <v>7407</v>
      </c>
      <c r="R7411" t="str">
        <f>IF($C$3="Live Paste",IF($P7411="","",$P7411&amp;""),IF($AD$3="","",INDEX('Extraction History'!$A$3:$DT$9102,$Q7411,$AD$3)&amp;""))</f>
        <v/>
      </c>
    </row>
    <row r="7412" spans="16:18" x14ac:dyDescent="0.3">
      <c r="P7412" s="22"/>
      <c r="Q7412">
        <v>7408</v>
      </c>
      <c r="R7412" t="str">
        <f>IF($C$3="Live Paste",IF($P7412="","",$P7412&amp;""),IF($AD$3="","",INDEX('Extraction History'!$A$3:$DT$9102,$Q7412,$AD$3)&amp;""))</f>
        <v/>
      </c>
    </row>
    <row r="7413" spans="16:18" x14ac:dyDescent="0.3">
      <c r="P7413" s="22"/>
      <c r="Q7413">
        <v>7409</v>
      </c>
      <c r="R7413" t="str">
        <f>IF($C$3="Live Paste",IF($P7413="","",$P7413&amp;""),IF($AD$3="","",INDEX('Extraction History'!$A$3:$DT$9102,$Q7413,$AD$3)&amp;""))</f>
        <v/>
      </c>
    </row>
    <row r="7414" spans="16:18" x14ac:dyDescent="0.3">
      <c r="P7414" s="22"/>
      <c r="Q7414">
        <v>7410</v>
      </c>
      <c r="R7414" t="str">
        <f>IF($C$3="Live Paste",IF($P7414="","",$P7414&amp;""),IF($AD$3="","",INDEX('Extraction History'!$A$3:$DT$9102,$Q7414,$AD$3)&amp;""))</f>
        <v/>
      </c>
    </row>
    <row r="7415" spans="16:18" x14ac:dyDescent="0.3">
      <c r="P7415" s="22"/>
      <c r="Q7415">
        <v>7411</v>
      </c>
      <c r="R7415" t="str">
        <f>IF($C$3="Live Paste",IF($P7415="","",$P7415&amp;""),IF($AD$3="","",INDEX('Extraction History'!$A$3:$DT$9102,$Q7415,$AD$3)&amp;""))</f>
        <v/>
      </c>
    </row>
    <row r="7416" spans="16:18" x14ac:dyDescent="0.3">
      <c r="P7416" s="22"/>
      <c r="Q7416">
        <v>7412</v>
      </c>
      <c r="R7416" t="str">
        <f>IF($C$3="Live Paste",IF($P7416="","",$P7416&amp;""),IF($AD$3="","",INDEX('Extraction History'!$A$3:$DT$9102,$Q7416,$AD$3)&amp;""))</f>
        <v/>
      </c>
    </row>
    <row r="7417" spans="16:18" x14ac:dyDescent="0.3">
      <c r="P7417" s="22"/>
      <c r="Q7417">
        <v>7413</v>
      </c>
      <c r="R7417" t="str">
        <f>IF($C$3="Live Paste",IF($P7417="","",$P7417&amp;""),IF($AD$3="","",INDEX('Extraction History'!$A$3:$DT$9102,$Q7417,$AD$3)&amp;""))</f>
        <v/>
      </c>
    </row>
    <row r="7418" spans="16:18" x14ac:dyDescent="0.3">
      <c r="P7418" s="22"/>
      <c r="Q7418">
        <v>7414</v>
      </c>
      <c r="R7418" t="str">
        <f>IF($C$3="Live Paste",IF($P7418="","",$P7418&amp;""),IF($AD$3="","",INDEX('Extraction History'!$A$3:$DT$9102,$Q7418,$AD$3)&amp;""))</f>
        <v/>
      </c>
    </row>
    <row r="7419" spans="16:18" x14ac:dyDescent="0.3">
      <c r="P7419" s="22"/>
      <c r="Q7419">
        <v>7415</v>
      </c>
      <c r="R7419" t="str">
        <f>IF($C$3="Live Paste",IF($P7419="","",$P7419&amp;""),IF($AD$3="","",INDEX('Extraction History'!$A$3:$DT$9102,$Q7419,$AD$3)&amp;""))</f>
        <v/>
      </c>
    </row>
    <row r="7420" spans="16:18" x14ac:dyDescent="0.3">
      <c r="P7420" s="22"/>
      <c r="Q7420">
        <v>7416</v>
      </c>
      <c r="R7420" t="str">
        <f>IF($C$3="Live Paste",IF($P7420="","",$P7420&amp;""),IF($AD$3="","",INDEX('Extraction History'!$A$3:$DT$9102,$Q7420,$AD$3)&amp;""))</f>
        <v/>
      </c>
    </row>
    <row r="7421" spans="16:18" x14ac:dyDescent="0.3">
      <c r="P7421" s="22"/>
      <c r="Q7421">
        <v>7417</v>
      </c>
      <c r="R7421" t="str">
        <f>IF($C$3="Live Paste",IF($P7421="","",$P7421&amp;""),IF($AD$3="","",INDEX('Extraction History'!$A$3:$DT$9102,$Q7421,$AD$3)&amp;""))</f>
        <v/>
      </c>
    </row>
    <row r="7422" spans="16:18" x14ac:dyDescent="0.3">
      <c r="P7422" s="22"/>
      <c r="Q7422">
        <v>7418</v>
      </c>
      <c r="R7422" t="str">
        <f>IF($C$3="Live Paste",IF($P7422="","",$P7422&amp;""),IF($AD$3="","",INDEX('Extraction History'!$A$3:$DT$9102,$Q7422,$AD$3)&amp;""))</f>
        <v/>
      </c>
    </row>
    <row r="7423" spans="16:18" x14ac:dyDescent="0.3">
      <c r="P7423" s="22"/>
      <c r="Q7423">
        <v>7419</v>
      </c>
      <c r="R7423" t="str">
        <f>IF($C$3="Live Paste",IF($P7423="","",$P7423&amp;""),IF($AD$3="","",INDEX('Extraction History'!$A$3:$DT$9102,$Q7423,$AD$3)&amp;""))</f>
        <v/>
      </c>
    </row>
    <row r="7424" spans="16:18" x14ac:dyDescent="0.3">
      <c r="P7424" s="22"/>
      <c r="Q7424">
        <v>7420</v>
      </c>
      <c r="R7424" t="str">
        <f>IF($C$3="Live Paste",IF($P7424="","",$P7424&amp;""),IF($AD$3="","",INDEX('Extraction History'!$A$3:$DT$9102,$Q7424,$AD$3)&amp;""))</f>
        <v/>
      </c>
    </row>
    <row r="7425" spans="16:18" x14ac:dyDescent="0.3">
      <c r="P7425" s="22"/>
      <c r="Q7425">
        <v>7421</v>
      </c>
      <c r="R7425" t="str">
        <f>IF($C$3="Live Paste",IF($P7425="","",$P7425&amp;""),IF($AD$3="","",INDEX('Extraction History'!$A$3:$DT$9102,$Q7425,$AD$3)&amp;""))</f>
        <v/>
      </c>
    </row>
    <row r="7426" spans="16:18" x14ac:dyDescent="0.3">
      <c r="P7426" s="22"/>
      <c r="Q7426">
        <v>7422</v>
      </c>
      <c r="R7426" t="str">
        <f>IF($C$3="Live Paste",IF($P7426="","",$P7426&amp;""),IF($AD$3="","",INDEX('Extraction History'!$A$3:$DT$9102,$Q7426,$AD$3)&amp;""))</f>
        <v/>
      </c>
    </row>
    <row r="7427" spans="16:18" x14ac:dyDescent="0.3">
      <c r="P7427" s="22"/>
      <c r="Q7427">
        <v>7423</v>
      </c>
      <c r="R7427" t="str">
        <f>IF($C$3="Live Paste",IF($P7427="","",$P7427&amp;""),IF($AD$3="","",INDEX('Extraction History'!$A$3:$DT$9102,$Q7427,$AD$3)&amp;""))</f>
        <v/>
      </c>
    </row>
    <row r="7428" spans="16:18" x14ac:dyDescent="0.3">
      <c r="P7428" s="22"/>
      <c r="Q7428">
        <v>7424</v>
      </c>
      <c r="R7428" t="str">
        <f>IF($C$3="Live Paste",IF($P7428="","",$P7428&amp;""),IF($AD$3="","",INDEX('Extraction History'!$A$3:$DT$9102,$Q7428,$AD$3)&amp;""))</f>
        <v/>
      </c>
    </row>
    <row r="7429" spans="16:18" x14ac:dyDescent="0.3">
      <c r="P7429" s="22"/>
      <c r="Q7429">
        <v>7425</v>
      </c>
      <c r="R7429" t="str">
        <f>IF($C$3="Live Paste",IF($P7429="","",$P7429&amp;""),IF($AD$3="","",INDEX('Extraction History'!$A$3:$DT$9102,$Q7429,$AD$3)&amp;""))</f>
        <v/>
      </c>
    </row>
    <row r="7430" spans="16:18" x14ac:dyDescent="0.3">
      <c r="P7430" s="22"/>
      <c r="Q7430">
        <v>7426</v>
      </c>
      <c r="R7430" t="str">
        <f>IF($C$3="Live Paste",IF($P7430="","",$P7430&amp;""),IF($AD$3="","",INDEX('Extraction History'!$A$3:$DT$9102,$Q7430,$AD$3)&amp;""))</f>
        <v/>
      </c>
    </row>
    <row r="7431" spans="16:18" x14ac:dyDescent="0.3">
      <c r="P7431" s="22"/>
      <c r="Q7431">
        <v>7427</v>
      </c>
      <c r="R7431" t="str">
        <f>IF($C$3="Live Paste",IF($P7431="","",$P7431&amp;""),IF($AD$3="","",INDEX('Extraction History'!$A$3:$DT$9102,$Q7431,$AD$3)&amp;""))</f>
        <v/>
      </c>
    </row>
    <row r="7432" spans="16:18" x14ac:dyDescent="0.3">
      <c r="P7432" s="22"/>
      <c r="Q7432">
        <v>7428</v>
      </c>
      <c r="R7432" t="str">
        <f>IF($C$3="Live Paste",IF($P7432="","",$P7432&amp;""),IF($AD$3="","",INDEX('Extraction History'!$A$3:$DT$9102,$Q7432,$AD$3)&amp;""))</f>
        <v/>
      </c>
    </row>
    <row r="7433" spans="16:18" x14ac:dyDescent="0.3">
      <c r="P7433" s="22"/>
      <c r="Q7433">
        <v>7429</v>
      </c>
      <c r="R7433" t="str">
        <f>IF($C$3="Live Paste",IF($P7433="","",$P7433&amp;""),IF($AD$3="","",INDEX('Extraction History'!$A$3:$DT$9102,$Q7433,$AD$3)&amp;""))</f>
        <v/>
      </c>
    </row>
    <row r="7434" spans="16:18" x14ac:dyDescent="0.3">
      <c r="P7434" s="22"/>
      <c r="Q7434">
        <v>7430</v>
      </c>
      <c r="R7434" t="str">
        <f>IF($C$3="Live Paste",IF($P7434="","",$P7434&amp;""),IF($AD$3="","",INDEX('Extraction History'!$A$3:$DT$9102,$Q7434,$AD$3)&amp;""))</f>
        <v/>
      </c>
    </row>
    <row r="7435" spans="16:18" x14ac:dyDescent="0.3">
      <c r="P7435" s="22"/>
      <c r="Q7435">
        <v>7431</v>
      </c>
      <c r="R7435" t="str">
        <f>IF($C$3="Live Paste",IF($P7435="","",$P7435&amp;""),IF($AD$3="","",INDEX('Extraction History'!$A$3:$DT$9102,$Q7435,$AD$3)&amp;""))</f>
        <v/>
      </c>
    </row>
    <row r="7436" spans="16:18" x14ac:dyDescent="0.3">
      <c r="P7436" s="22"/>
      <c r="Q7436">
        <v>7432</v>
      </c>
      <c r="R7436" t="str">
        <f>IF($C$3="Live Paste",IF($P7436="","",$P7436&amp;""),IF($AD$3="","",INDEX('Extraction History'!$A$3:$DT$9102,$Q7436,$AD$3)&amp;""))</f>
        <v/>
      </c>
    </row>
    <row r="7437" spans="16:18" x14ac:dyDescent="0.3">
      <c r="P7437" s="22"/>
      <c r="Q7437">
        <v>7433</v>
      </c>
      <c r="R7437" t="str">
        <f>IF($C$3="Live Paste",IF($P7437="","",$P7437&amp;""),IF($AD$3="","",INDEX('Extraction History'!$A$3:$DT$9102,$Q7437,$AD$3)&amp;""))</f>
        <v/>
      </c>
    </row>
    <row r="7438" spans="16:18" x14ac:dyDescent="0.3">
      <c r="P7438" s="22"/>
      <c r="Q7438">
        <v>7434</v>
      </c>
      <c r="R7438" t="str">
        <f>IF($C$3="Live Paste",IF($P7438="","",$P7438&amp;""),IF($AD$3="","",INDEX('Extraction History'!$A$3:$DT$9102,$Q7438,$AD$3)&amp;""))</f>
        <v/>
      </c>
    </row>
    <row r="7439" spans="16:18" x14ac:dyDescent="0.3">
      <c r="P7439" s="22"/>
      <c r="Q7439">
        <v>7435</v>
      </c>
      <c r="R7439" t="str">
        <f>IF($C$3="Live Paste",IF($P7439="","",$P7439&amp;""),IF($AD$3="","",INDEX('Extraction History'!$A$3:$DT$9102,$Q7439,$AD$3)&amp;""))</f>
        <v/>
      </c>
    </row>
    <row r="7440" spans="16:18" x14ac:dyDescent="0.3">
      <c r="P7440" s="22"/>
      <c r="Q7440">
        <v>7436</v>
      </c>
      <c r="R7440" t="str">
        <f>IF($C$3="Live Paste",IF($P7440="","",$P7440&amp;""),IF($AD$3="","",INDEX('Extraction History'!$A$3:$DT$9102,$Q7440,$AD$3)&amp;""))</f>
        <v/>
      </c>
    </row>
    <row r="7441" spans="16:18" x14ac:dyDescent="0.3">
      <c r="P7441" s="22"/>
      <c r="Q7441">
        <v>7437</v>
      </c>
      <c r="R7441" t="str">
        <f>IF($C$3="Live Paste",IF($P7441="","",$P7441&amp;""),IF($AD$3="","",INDEX('Extraction History'!$A$3:$DT$9102,$Q7441,$AD$3)&amp;""))</f>
        <v/>
      </c>
    </row>
    <row r="7442" spans="16:18" x14ac:dyDescent="0.3">
      <c r="P7442" s="22"/>
      <c r="Q7442">
        <v>7438</v>
      </c>
      <c r="R7442" t="str">
        <f>IF($C$3="Live Paste",IF($P7442="","",$P7442&amp;""),IF($AD$3="","",INDEX('Extraction History'!$A$3:$DT$9102,$Q7442,$AD$3)&amp;""))</f>
        <v/>
      </c>
    </row>
    <row r="7443" spans="16:18" x14ac:dyDescent="0.3">
      <c r="P7443" s="22"/>
      <c r="Q7443">
        <v>7439</v>
      </c>
      <c r="R7443" t="str">
        <f>IF($C$3="Live Paste",IF($P7443="","",$P7443&amp;""),IF($AD$3="","",INDEX('Extraction History'!$A$3:$DT$9102,$Q7443,$AD$3)&amp;""))</f>
        <v/>
      </c>
    </row>
    <row r="7444" spans="16:18" x14ac:dyDescent="0.3">
      <c r="P7444" s="22"/>
      <c r="Q7444">
        <v>7440</v>
      </c>
      <c r="R7444" t="str">
        <f>IF($C$3="Live Paste",IF($P7444="","",$P7444&amp;""),IF($AD$3="","",INDEX('Extraction History'!$A$3:$DT$9102,$Q7444,$AD$3)&amp;""))</f>
        <v/>
      </c>
    </row>
    <row r="7445" spans="16:18" x14ac:dyDescent="0.3">
      <c r="P7445" s="22"/>
      <c r="Q7445">
        <v>7441</v>
      </c>
      <c r="R7445" t="str">
        <f>IF($C$3="Live Paste",IF($P7445="","",$P7445&amp;""),IF($AD$3="","",INDEX('Extraction History'!$A$3:$DT$9102,$Q7445,$AD$3)&amp;""))</f>
        <v/>
      </c>
    </row>
    <row r="7446" spans="16:18" x14ac:dyDescent="0.3">
      <c r="P7446" s="22"/>
      <c r="Q7446">
        <v>7442</v>
      </c>
      <c r="R7446" t="str">
        <f>IF($C$3="Live Paste",IF($P7446="","",$P7446&amp;""),IF($AD$3="","",INDEX('Extraction History'!$A$3:$DT$9102,$Q7446,$AD$3)&amp;""))</f>
        <v/>
      </c>
    </row>
    <row r="7447" spans="16:18" x14ac:dyDescent="0.3">
      <c r="P7447" s="22"/>
      <c r="Q7447">
        <v>7443</v>
      </c>
      <c r="R7447" t="str">
        <f>IF($C$3="Live Paste",IF($P7447="","",$P7447&amp;""),IF($AD$3="","",INDEX('Extraction History'!$A$3:$DT$9102,$Q7447,$AD$3)&amp;""))</f>
        <v/>
      </c>
    </row>
    <row r="7448" spans="16:18" x14ac:dyDescent="0.3">
      <c r="P7448" s="22"/>
      <c r="Q7448">
        <v>7444</v>
      </c>
      <c r="R7448" t="str">
        <f>IF($C$3="Live Paste",IF($P7448="","",$P7448&amp;""),IF($AD$3="","",INDEX('Extraction History'!$A$3:$DT$9102,$Q7448,$AD$3)&amp;""))</f>
        <v/>
      </c>
    </row>
    <row r="7449" spans="16:18" x14ac:dyDescent="0.3">
      <c r="P7449" s="22"/>
      <c r="Q7449">
        <v>7445</v>
      </c>
      <c r="R7449" t="str">
        <f>IF($C$3="Live Paste",IF($P7449="","",$P7449&amp;""),IF($AD$3="","",INDEX('Extraction History'!$A$3:$DT$9102,$Q7449,$AD$3)&amp;""))</f>
        <v/>
      </c>
    </row>
    <row r="7450" spans="16:18" x14ac:dyDescent="0.3">
      <c r="P7450" s="22"/>
      <c r="Q7450">
        <v>7446</v>
      </c>
      <c r="R7450" t="str">
        <f>IF($C$3="Live Paste",IF($P7450="","",$P7450&amp;""),IF($AD$3="","",INDEX('Extraction History'!$A$3:$DT$9102,$Q7450,$AD$3)&amp;""))</f>
        <v/>
      </c>
    </row>
    <row r="7451" spans="16:18" x14ac:dyDescent="0.3">
      <c r="P7451" s="22"/>
      <c r="Q7451">
        <v>7447</v>
      </c>
      <c r="R7451" t="str">
        <f>IF($C$3="Live Paste",IF($P7451="","",$P7451&amp;""),IF($AD$3="","",INDEX('Extraction History'!$A$3:$DT$9102,$Q7451,$AD$3)&amp;""))</f>
        <v/>
      </c>
    </row>
    <row r="7452" spans="16:18" x14ac:dyDescent="0.3">
      <c r="P7452" s="22"/>
      <c r="Q7452">
        <v>7448</v>
      </c>
      <c r="R7452" t="str">
        <f>IF($C$3="Live Paste",IF($P7452="","",$P7452&amp;""),IF($AD$3="","",INDEX('Extraction History'!$A$3:$DT$9102,$Q7452,$AD$3)&amp;""))</f>
        <v/>
      </c>
    </row>
    <row r="7453" spans="16:18" x14ac:dyDescent="0.3">
      <c r="P7453" s="22"/>
      <c r="Q7453">
        <v>7449</v>
      </c>
      <c r="R7453" t="str">
        <f>IF($C$3="Live Paste",IF($P7453="","",$P7453&amp;""),IF($AD$3="","",INDEX('Extraction History'!$A$3:$DT$9102,$Q7453,$AD$3)&amp;""))</f>
        <v/>
      </c>
    </row>
    <row r="7454" spans="16:18" x14ac:dyDescent="0.3">
      <c r="P7454" s="22"/>
      <c r="Q7454">
        <v>7450</v>
      </c>
      <c r="R7454" t="str">
        <f>IF($C$3="Live Paste",IF($P7454="","",$P7454&amp;""),IF($AD$3="","",INDEX('Extraction History'!$A$3:$DT$9102,$Q7454,$AD$3)&amp;""))</f>
        <v/>
      </c>
    </row>
    <row r="7455" spans="16:18" x14ac:dyDescent="0.3">
      <c r="P7455" s="22"/>
      <c r="Q7455">
        <v>7451</v>
      </c>
      <c r="R7455" t="str">
        <f>IF($C$3="Live Paste",IF($P7455="","",$P7455&amp;""),IF($AD$3="","",INDEX('Extraction History'!$A$3:$DT$9102,$Q7455,$AD$3)&amp;""))</f>
        <v/>
      </c>
    </row>
    <row r="7456" spans="16:18" x14ac:dyDescent="0.3">
      <c r="P7456" s="22"/>
      <c r="Q7456">
        <v>7452</v>
      </c>
      <c r="R7456" t="str">
        <f>IF($C$3="Live Paste",IF($P7456="","",$P7456&amp;""),IF($AD$3="","",INDEX('Extraction History'!$A$3:$DT$9102,$Q7456,$AD$3)&amp;""))</f>
        <v/>
      </c>
    </row>
    <row r="7457" spans="16:18" x14ac:dyDescent="0.3">
      <c r="P7457" s="22"/>
      <c r="Q7457">
        <v>7453</v>
      </c>
      <c r="R7457" t="str">
        <f>IF($C$3="Live Paste",IF($P7457="","",$P7457&amp;""),IF($AD$3="","",INDEX('Extraction History'!$A$3:$DT$9102,$Q7457,$AD$3)&amp;""))</f>
        <v/>
      </c>
    </row>
    <row r="7458" spans="16:18" x14ac:dyDescent="0.3">
      <c r="P7458" s="22"/>
      <c r="Q7458">
        <v>7454</v>
      </c>
      <c r="R7458" t="str">
        <f>IF($C$3="Live Paste",IF($P7458="","",$P7458&amp;""),IF($AD$3="","",INDEX('Extraction History'!$A$3:$DT$9102,$Q7458,$AD$3)&amp;""))</f>
        <v/>
      </c>
    </row>
    <row r="7459" spans="16:18" x14ac:dyDescent="0.3">
      <c r="P7459" s="22"/>
      <c r="Q7459">
        <v>7455</v>
      </c>
      <c r="R7459" t="str">
        <f>IF($C$3="Live Paste",IF($P7459="","",$P7459&amp;""),IF($AD$3="","",INDEX('Extraction History'!$A$3:$DT$9102,$Q7459,$AD$3)&amp;""))</f>
        <v/>
      </c>
    </row>
    <row r="7460" spans="16:18" x14ac:dyDescent="0.3">
      <c r="P7460" s="22"/>
      <c r="Q7460">
        <v>7456</v>
      </c>
      <c r="R7460" t="str">
        <f>IF($C$3="Live Paste",IF($P7460="","",$P7460&amp;""),IF($AD$3="","",INDEX('Extraction History'!$A$3:$DT$9102,$Q7460,$AD$3)&amp;""))</f>
        <v/>
      </c>
    </row>
    <row r="7461" spans="16:18" x14ac:dyDescent="0.3">
      <c r="P7461" s="22"/>
      <c r="Q7461">
        <v>7457</v>
      </c>
      <c r="R7461" t="str">
        <f>IF($C$3="Live Paste",IF($P7461="","",$P7461&amp;""),IF($AD$3="","",INDEX('Extraction History'!$A$3:$DT$9102,$Q7461,$AD$3)&amp;""))</f>
        <v/>
      </c>
    </row>
    <row r="7462" spans="16:18" x14ac:dyDescent="0.3">
      <c r="P7462" s="22"/>
      <c r="Q7462">
        <v>7458</v>
      </c>
      <c r="R7462" t="str">
        <f>IF($C$3="Live Paste",IF($P7462="","",$P7462&amp;""),IF($AD$3="","",INDEX('Extraction History'!$A$3:$DT$9102,$Q7462,$AD$3)&amp;""))</f>
        <v/>
      </c>
    </row>
    <row r="7463" spans="16:18" x14ac:dyDescent="0.3">
      <c r="P7463" s="22"/>
      <c r="Q7463">
        <v>7459</v>
      </c>
      <c r="R7463" t="str">
        <f>IF($C$3="Live Paste",IF($P7463="","",$P7463&amp;""),IF($AD$3="","",INDEX('Extraction History'!$A$3:$DT$9102,$Q7463,$AD$3)&amp;""))</f>
        <v/>
      </c>
    </row>
    <row r="7464" spans="16:18" x14ac:dyDescent="0.3">
      <c r="P7464" s="22"/>
      <c r="Q7464">
        <v>7460</v>
      </c>
      <c r="R7464" t="str">
        <f>IF($C$3="Live Paste",IF($P7464="","",$P7464&amp;""),IF($AD$3="","",INDEX('Extraction History'!$A$3:$DT$9102,$Q7464,$AD$3)&amp;""))</f>
        <v/>
      </c>
    </row>
    <row r="7465" spans="16:18" x14ac:dyDescent="0.3">
      <c r="P7465" s="22"/>
      <c r="Q7465">
        <v>7461</v>
      </c>
      <c r="R7465" t="str">
        <f>IF($C$3="Live Paste",IF($P7465="","",$P7465&amp;""),IF($AD$3="","",INDEX('Extraction History'!$A$3:$DT$9102,$Q7465,$AD$3)&amp;""))</f>
        <v/>
      </c>
    </row>
    <row r="7466" spans="16:18" x14ac:dyDescent="0.3">
      <c r="P7466" s="22"/>
      <c r="Q7466">
        <v>7462</v>
      </c>
      <c r="R7466" t="str">
        <f>IF($C$3="Live Paste",IF($P7466="","",$P7466&amp;""),IF($AD$3="","",INDEX('Extraction History'!$A$3:$DT$9102,$Q7466,$AD$3)&amp;""))</f>
        <v/>
      </c>
    </row>
    <row r="7467" spans="16:18" x14ac:dyDescent="0.3">
      <c r="P7467" s="22"/>
      <c r="Q7467">
        <v>7463</v>
      </c>
      <c r="R7467" t="str">
        <f>IF($C$3="Live Paste",IF($P7467="","",$P7467&amp;""),IF($AD$3="","",INDEX('Extraction History'!$A$3:$DT$9102,$Q7467,$AD$3)&amp;""))</f>
        <v/>
      </c>
    </row>
    <row r="7468" spans="16:18" x14ac:dyDescent="0.3">
      <c r="P7468" s="22"/>
      <c r="Q7468">
        <v>7464</v>
      </c>
      <c r="R7468" t="str">
        <f>IF($C$3="Live Paste",IF($P7468="","",$P7468&amp;""),IF($AD$3="","",INDEX('Extraction History'!$A$3:$DT$9102,$Q7468,$AD$3)&amp;""))</f>
        <v/>
      </c>
    </row>
    <row r="7469" spans="16:18" x14ac:dyDescent="0.3">
      <c r="P7469" s="22"/>
      <c r="Q7469">
        <v>7465</v>
      </c>
      <c r="R7469" t="str">
        <f>IF($C$3="Live Paste",IF($P7469="","",$P7469&amp;""),IF($AD$3="","",INDEX('Extraction History'!$A$3:$DT$9102,$Q7469,$AD$3)&amp;""))</f>
        <v/>
      </c>
    </row>
    <row r="7470" spans="16:18" x14ac:dyDescent="0.3">
      <c r="P7470" s="22"/>
      <c r="Q7470">
        <v>7466</v>
      </c>
      <c r="R7470" t="str">
        <f>IF($C$3="Live Paste",IF($P7470="","",$P7470&amp;""),IF($AD$3="","",INDEX('Extraction History'!$A$3:$DT$9102,$Q7470,$AD$3)&amp;""))</f>
        <v/>
      </c>
    </row>
    <row r="7471" spans="16:18" x14ac:dyDescent="0.3">
      <c r="P7471" s="22"/>
      <c r="Q7471">
        <v>7467</v>
      </c>
      <c r="R7471" t="str">
        <f>IF($C$3="Live Paste",IF($P7471="","",$P7471&amp;""),IF($AD$3="","",INDEX('Extraction History'!$A$3:$DT$9102,$Q7471,$AD$3)&amp;""))</f>
        <v/>
      </c>
    </row>
    <row r="7472" spans="16:18" x14ac:dyDescent="0.3">
      <c r="P7472" s="22"/>
      <c r="Q7472">
        <v>7468</v>
      </c>
      <c r="R7472" t="str">
        <f>IF($C$3="Live Paste",IF($P7472="","",$P7472&amp;""),IF($AD$3="","",INDEX('Extraction History'!$A$3:$DT$9102,$Q7472,$AD$3)&amp;""))</f>
        <v/>
      </c>
    </row>
    <row r="7473" spans="16:18" x14ac:dyDescent="0.3">
      <c r="P7473" s="22"/>
      <c r="Q7473">
        <v>7469</v>
      </c>
      <c r="R7473" t="str">
        <f>IF($C$3="Live Paste",IF($P7473="","",$P7473&amp;""),IF($AD$3="","",INDEX('Extraction History'!$A$3:$DT$9102,$Q7473,$AD$3)&amp;""))</f>
        <v/>
      </c>
    </row>
    <row r="7474" spans="16:18" x14ac:dyDescent="0.3">
      <c r="P7474" s="22"/>
      <c r="Q7474">
        <v>7470</v>
      </c>
      <c r="R7474" t="str">
        <f>IF($C$3="Live Paste",IF($P7474="","",$P7474&amp;""),IF($AD$3="","",INDEX('Extraction History'!$A$3:$DT$9102,$Q7474,$AD$3)&amp;""))</f>
        <v/>
      </c>
    </row>
    <row r="7475" spans="16:18" x14ac:dyDescent="0.3">
      <c r="P7475" s="22"/>
      <c r="Q7475">
        <v>7471</v>
      </c>
      <c r="R7475" t="str">
        <f>IF($C$3="Live Paste",IF($P7475="","",$P7475&amp;""),IF($AD$3="","",INDEX('Extraction History'!$A$3:$DT$9102,$Q7475,$AD$3)&amp;""))</f>
        <v/>
      </c>
    </row>
    <row r="7476" spans="16:18" x14ac:dyDescent="0.3">
      <c r="P7476" s="22"/>
      <c r="Q7476">
        <v>7472</v>
      </c>
      <c r="R7476" t="str">
        <f>IF($C$3="Live Paste",IF($P7476="","",$P7476&amp;""),IF($AD$3="","",INDEX('Extraction History'!$A$3:$DT$9102,$Q7476,$AD$3)&amp;""))</f>
        <v/>
      </c>
    </row>
    <row r="7477" spans="16:18" x14ac:dyDescent="0.3">
      <c r="P7477" s="22"/>
      <c r="Q7477">
        <v>7473</v>
      </c>
      <c r="R7477" t="str">
        <f>IF($C$3="Live Paste",IF($P7477="","",$P7477&amp;""),IF($AD$3="","",INDEX('Extraction History'!$A$3:$DT$9102,$Q7477,$AD$3)&amp;""))</f>
        <v/>
      </c>
    </row>
    <row r="7478" spans="16:18" x14ac:dyDescent="0.3">
      <c r="P7478" s="22"/>
      <c r="Q7478">
        <v>7474</v>
      </c>
      <c r="R7478" t="str">
        <f>IF($C$3="Live Paste",IF($P7478="","",$P7478&amp;""),IF($AD$3="","",INDEX('Extraction History'!$A$3:$DT$9102,$Q7478,$AD$3)&amp;""))</f>
        <v/>
      </c>
    </row>
    <row r="7479" spans="16:18" x14ac:dyDescent="0.3">
      <c r="P7479" s="22"/>
      <c r="Q7479">
        <v>7475</v>
      </c>
      <c r="R7479" t="str">
        <f>IF($C$3="Live Paste",IF($P7479="","",$P7479&amp;""),IF($AD$3="","",INDEX('Extraction History'!$A$3:$DT$9102,$Q7479,$AD$3)&amp;""))</f>
        <v/>
      </c>
    </row>
    <row r="7480" spans="16:18" x14ac:dyDescent="0.3">
      <c r="P7480" s="22"/>
      <c r="Q7480">
        <v>7476</v>
      </c>
      <c r="R7480" t="str">
        <f>IF($C$3="Live Paste",IF($P7480="","",$P7480&amp;""),IF($AD$3="","",INDEX('Extraction History'!$A$3:$DT$9102,$Q7480,$AD$3)&amp;""))</f>
        <v/>
      </c>
    </row>
    <row r="7481" spans="16:18" x14ac:dyDescent="0.3">
      <c r="P7481" s="22"/>
      <c r="Q7481">
        <v>7477</v>
      </c>
      <c r="R7481" t="str">
        <f>IF($C$3="Live Paste",IF($P7481="","",$P7481&amp;""),IF($AD$3="","",INDEX('Extraction History'!$A$3:$DT$9102,$Q7481,$AD$3)&amp;""))</f>
        <v/>
      </c>
    </row>
    <row r="7482" spans="16:18" x14ac:dyDescent="0.3">
      <c r="P7482" s="22"/>
      <c r="Q7482">
        <v>7478</v>
      </c>
      <c r="R7482" t="str">
        <f>IF($C$3="Live Paste",IF($P7482="","",$P7482&amp;""),IF($AD$3="","",INDEX('Extraction History'!$A$3:$DT$9102,$Q7482,$AD$3)&amp;""))</f>
        <v/>
      </c>
    </row>
    <row r="7483" spans="16:18" x14ac:dyDescent="0.3">
      <c r="P7483" s="22"/>
      <c r="Q7483">
        <v>7479</v>
      </c>
      <c r="R7483" t="str">
        <f>IF($C$3="Live Paste",IF($P7483="","",$P7483&amp;""),IF($AD$3="","",INDEX('Extraction History'!$A$3:$DT$9102,$Q7483,$AD$3)&amp;""))</f>
        <v/>
      </c>
    </row>
    <row r="7484" spans="16:18" x14ac:dyDescent="0.3">
      <c r="P7484" s="22"/>
      <c r="Q7484">
        <v>7480</v>
      </c>
      <c r="R7484" t="str">
        <f>IF($C$3="Live Paste",IF($P7484="","",$P7484&amp;""),IF($AD$3="","",INDEX('Extraction History'!$A$3:$DT$9102,$Q7484,$AD$3)&amp;""))</f>
        <v/>
      </c>
    </row>
    <row r="7485" spans="16:18" x14ac:dyDescent="0.3">
      <c r="P7485" s="22"/>
      <c r="Q7485">
        <v>7481</v>
      </c>
      <c r="R7485" t="str">
        <f>IF($C$3="Live Paste",IF($P7485="","",$P7485&amp;""),IF($AD$3="","",INDEX('Extraction History'!$A$3:$DT$9102,$Q7485,$AD$3)&amp;""))</f>
        <v/>
      </c>
    </row>
    <row r="7486" spans="16:18" x14ac:dyDescent="0.3">
      <c r="P7486" s="22"/>
      <c r="Q7486">
        <v>7482</v>
      </c>
      <c r="R7486" t="str">
        <f>IF($C$3="Live Paste",IF($P7486="","",$P7486&amp;""),IF($AD$3="","",INDEX('Extraction History'!$A$3:$DT$9102,$Q7486,$AD$3)&amp;""))</f>
        <v/>
      </c>
    </row>
    <row r="7487" spans="16:18" x14ac:dyDescent="0.3">
      <c r="P7487" s="22"/>
      <c r="Q7487">
        <v>7483</v>
      </c>
      <c r="R7487" t="str">
        <f>IF($C$3="Live Paste",IF($P7487="","",$P7487&amp;""),IF($AD$3="","",INDEX('Extraction History'!$A$3:$DT$9102,$Q7487,$AD$3)&amp;""))</f>
        <v/>
      </c>
    </row>
    <row r="7488" spans="16:18" x14ac:dyDescent="0.3">
      <c r="P7488" s="22"/>
      <c r="Q7488">
        <v>7484</v>
      </c>
      <c r="R7488" t="str">
        <f>IF($C$3="Live Paste",IF($P7488="","",$P7488&amp;""),IF($AD$3="","",INDEX('Extraction History'!$A$3:$DT$9102,$Q7488,$AD$3)&amp;""))</f>
        <v/>
      </c>
    </row>
    <row r="7489" spans="16:18" x14ac:dyDescent="0.3">
      <c r="P7489" s="22"/>
      <c r="Q7489">
        <v>7485</v>
      </c>
      <c r="R7489" t="str">
        <f>IF($C$3="Live Paste",IF($P7489="","",$P7489&amp;""),IF($AD$3="","",INDEX('Extraction History'!$A$3:$DT$9102,$Q7489,$AD$3)&amp;""))</f>
        <v/>
      </c>
    </row>
    <row r="7490" spans="16:18" x14ac:dyDescent="0.3">
      <c r="P7490" s="22"/>
      <c r="Q7490">
        <v>7486</v>
      </c>
      <c r="R7490" t="str">
        <f>IF($C$3="Live Paste",IF($P7490="","",$P7490&amp;""),IF($AD$3="","",INDEX('Extraction History'!$A$3:$DT$9102,$Q7490,$AD$3)&amp;""))</f>
        <v/>
      </c>
    </row>
    <row r="7491" spans="16:18" x14ac:dyDescent="0.3">
      <c r="P7491" s="22"/>
      <c r="Q7491">
        <v>7487</v>
      </c>
      <c r="R7491" t="str">
        <f>IF($C$3="Live Paste",IF($P7491="","",$P7491&amp;""),IF($AD$3="","",INDEX('Extraction History'!$A$3:$DT$9102,$Q7491,$AD$3)&amp;""))</f>
        <v/>
      </c>
    </row>
    <row r="7492" spans="16:18" x14ac:dyDescent="0.3">
      <c r="P7492" s="22"/>
      <c r="Q7492">
        <v>7488</v>
      </c>
      <c r="R7492" t="str">
        <f>IF($C$3="Live Paste",IF($P7492="","",$P7492&amp;""),IF($AD$3="","",INDEX('Extraction History'!$A$3:$DT$9102,$Q7492,$AD$3)&amp;""))</f>
        <v/>
      </c>
    </row>
    <row r="7493" spans="16:18" x14ac:dyDescent="0.3">
      <c r="P7493" s="22"/>
      <c r="Q7493">
        <v>7489</v>
      </c>
      <c r="R7493" t="str">
        <f>IF($C$3="Live Paste",IF($P7493="","",$P7493&amp;""),IF($AD$3="","",INDEX('Extraction History'!$A$3:$DT$9102,$Q7493,$AD$3)&amp;""))</f>
        <v/>
      </c>
    </row>
    <row r="7494" spans="16:18" x14ac:dyDescent="0.3">
      <c r="P7494" s="22"/>
      <c r="Q7494">
        <v>7490</v>
      </c>
      <c r="R7494" t="str">
        <f>IF($C$3="Live Paste",IF($P7494="","",$P7494&amp;""),IF($AD$3="","",INDEX('Extraction History'!$A$3:$DT$9102,$Q7494,$AD$3)&amp;""))</f>
        <v/>
      </c>
    </row>
    <row r="7495" spans="16:18" x14ac:dyDescent="0.3">
      <c r="P7495" s="22"/>
      <c r="Q7495">
        <v>7491</v>
      </c>
      <c r="R7495" t="str">
        <f>IF($C$3="Live Paste",IF($P7495="","",$P7495&amp;""),IF($AD$3="","",INDEX('Extraction History'!$A$3:$DT$9102,$Q7495,$AD$3)&amp;""))</f>
        <v/>
      </c>
    </row>
    <row r="7496" spans="16:18" x14ac:dyDescent="0.3">
      <c r="P7496" s="22"/>
      <c r="Q7496">
        <v>7492</v>
      </c>
      <c r="R7496" t="str">
        <f>IF($C$3="Live Paste",IF($P7496="","",$P7496&amp;""),IF($AD$3="","",INDEX('Extraction History'!$A$3:$DT$9102,$Q7496,$AD$3)&amp;""))</f>
        <v/>
      </c>
    </row>
    <row r="7497" spans="16:18" x14ac:dyDescent="0.3">
      <c r="P7497" s="22"/>
      <c r="Q7497">
        <v>7493</v>
      </c>
      <c r="R7497" t="str">
        <f>IF($C$3="Live Paste",IF($P7497="","",$P7497&amp;""),IF($AD$3="","",INDEX('Extraction History'!$A$3:$DT$9102,$Q7497,$AD$3)&amp;""))</f>
        <v/>
      </c>
    </row>
    <row r="7498" spans="16:18" x14ac:dyDescent="0.3">
      <c r="P7498" s="22"/>
      <c r="Q7498">
        <v>7494</v>
      </c>
      <c r="R7498" t="str">
        <f>IF($C$3="Live Paste",IF($P7498="","",$P7498&amp;""),IF($AD$3="","",INDEX('Extraction History'!$A$3:$DT$9102,$Q7498,$AD$3)&amp;""))</f>
        <v/>
      </c>
    </row>
    <row r="7499" spans="16:18" x14ac:dyDescent="0.3">
      <c r="P7499" s="22"/>
      <c r="Q7499">
        <v>7495</v>
      </c>
      <c r="R7499" t="str">
        <f>IF($C$3="Live Paste",IF($P7499="","",$P7499&amp;""),IF($AD$3="","",INDEX('Extraction History'!$A$3:$DT$9102,$Q7499,$AD$3)&amp;""))</f>
        <v/>
      </c>
    </row>
    <row r="7500" spans="16:18" x14ac:dyDescent="0.3">
      <c r="P7500" s="22"/>
      <c r="Q7500">
        <v>7496</v>
      </c>
      <c r="R7500" t="str">
        <f>IF($C$3="Live Paste",IF($P7500="","",$P7500&amp;""),IF($AD$3="","",INDEX('Extraction History'!$A$3:$DT$9102,$Q7500,$AD$3)&amp;""))</f>
        <v/>
      </c>
    </row>
    <row r="7501" spans="16:18" x14ac:dyDescent="0.3">
      <c r="P7501" s="22"/>
      <c r="Q7501">
        <v>7497</v>
      </c>
      <c r="R7501" t="str">
        <f>IF($C$3="Live Paste",IF($P7501="","",$P7501&amp;""),IF($AD$3="","",INDEX('Extraction History'!$A$3:$DT$9102,$Q7501,$AD$3)&amp;""))</f>
        <v/>
      </c>
    </row>
    <row r="7502" spans="16:18" x14ac:dyDescent="0.3">
      <c r="P7502" s="22"/>
      <c r="Q7502">
        <v>7498</v>
      </c>
      <c r="R7502" t="str">
        <f>IF($C$3="Live Paste",IF($P7502="","",$P7502&amp;""),IF($AD$3="","",INDEX('Extraction History'!$A$3:$DT$9102,$Q7502,$AD$3)&amp;""))</f>
        <v/>
      </c>
    </row>
    <row r="7503" spans="16:18" x14ac:dyDescent="0.3">
      <c r="P7503" s="22"/>
      <c r="Q7503">
        <v>7499</v>
      </c>
      <c r="R7503" t="str">
        <f>IF($C$3="Live Paste",IF($P7503="","",$P7503&amp;""),IF($AD$3="","",INDEX('Extraction History'!$A$3:$DT$9102,$Q7503,$AD$3)&amp;""))</f>
        <v/>
      </c>
    </row>
    <row r="7504" spans="16:18" x14ac:dyDescent="0.3">
      <c r="P7504" s="22"/>
      <c r="Q7504">
        <v>7500</v>
      </c>
      <c r="R7504" t="str">
        <f>IF($C$3="Live Paste",IF($P7504="","",$P7504&amp;""),IF($AD$3="","",INDEX('Extraction History'!$A$3:$DT$9102,$Q7504,$AD$3)&amp;""))</f>
        <v/>
      </c>
    </row>
    <row r="7505" spans="16:18" x14ac:dyDescent="0.3">
      <c r="P7505" s="22"/>
      <c r="Q7505">
        <v>7501</v>
      </c>
      <c r="R7505" t="str">
        <f>IF($C$3="Live Paste",IF($P7505="","",$P7505&amp;""),IF($AD$3="","",INDEX('Extraction History'!$A$3:$DT$9102,$Q7505,$AD$3)&amp;""))</f>
        <v/>
      </c>
    </row>
    <row r="7506" spans="16:18" x14ac:dyDescent="0.3">
      <c r="P7506" s="22"/>
      <c r="Q7506">
        <v>7502</v>
      </c>
      <c r="R7506" t="str">
        <f>IF($C$3="Live Paste",IF($P7506="","",$P7506&amp;""),IF($AD$3="","",INDEX('Extraction History'!$A$3:$DT$9102,$Q7506,$AD$3)&amp;""))</f>
        <v/>
      </c>
    </row>
    <row r="7507" spans="16:18" x14ac:dyDescent="0.3">
      <c r="P7507" s="22"/>
      <c r="Q7507">
        <v>7503</v>
      </c>
      <c r="R7507" t="str">
        <f>IF($C$3="Live Paste",IF($P7507="","",$P7507&amp;""),IF($AD$3="","",INDEX('Extraction History'!$A$3:$DT$9102,$Q7507,$AD$3)&amp;""))</f>
        <v/>
      </c>
    </row>
    <row r="7508" spans="16:18" x14ac:dyDescent="0.3">
      <c r="P7508" s="22"/>
      <c r="Q7508">
        <v>7504</v>
      </c>
      <c r="R7508" t="str">
        <f>IF($C$3="Live Paste",IF($P7508="","",$P7508&amp;""),IF($AD$3="","",INDEX('Extraction History'!$A$3:$DT$9102,$Q7508,$AD$3)&amp;""))</f>
        <v/>
      </c>
    </row>
    <row r="7509" spans="16:18" x14ac:dyDescent="0.3">
      <c r="P7509" s="22"/>
      <c r="Q7509">
        <v>7505</v>
      </c>
      <c r="R7509" t="str">
        <f>IF($C$3="Live Paste",IF($P7509="","",$P7509&amp;""),IF($AD$3="","",INDEX('Extraction History'!$A$3:$DT$9102,$Q7509,$AD$3)&amp;""))</f>
        <v/>
      </c>
    </row>
    <row r="7510" spans="16:18" x14ac:dyDescent="0.3">
      <c r="P7510" s="22"/>
      <c r="Q7510">
        <v>7506</v>
      </c>
      <c r="R7510" t="str">
        <f>IF($C$3="Live Paste",IF($P7510="","",$P7510&amp;""),IF($AD$3="","",INDEX('Extraction History'!$A$3:$DT$9102,$Q7510,$AD$3)&amp;""))</f>
        <v/>
      </c>
    </row>
    <row r="7511" spans="16:18" x14ac:dyDescent="0.3">
      <c r="P7511" s="22"/>
      <c r="Q7511">
        <v>7507</v>
      </c>
      <c r="R7511" t="str">
        <f>IF($C$3="Live Paste",IF($P7511="","",$P7511&amp;""),IF($AD$3="","",INDEX('Extraction History'!$A$3:$DT$9102,$Q7511,$AD$3)&amp;""))</f>
        <v/>
      </c>
    </row>
    <row r="7512" spans="16:18" x14ac:dyDescent="0.3">
      <c r="P7512" s="22"/>
      <c r="Q7512">
        <v>7508</v>
      </c>
      <c r="R7512" t="str">
        <f>IF($C$3="Live Paste",IF($P7512="","",$P7512&amp;""),IF($AD$3="","",INDEX('Extraction History'!$A$3:$DT$9102,$Q7512,$AD$3)&amp;""))</f>
        <v/>
      </c>
    </row>
    <row r="7513" spans="16:18" x14ac:dyDescent="0.3">
      <c r="P7513" s="22"/>
      <c r="Q7513">
        <v>7509</v>
      </c>
      <c r="R7513" t="str">
        <f>IF($C$3="Live Paste",IF($P7513="","",$P7513&amp;""),IF($AD$3="","",INDEX('Extraction History'!$A$3:$DT$9102,$Q7513,$AD$3)&amp;""))</f>
        <v/>
      </c>
    </row>
    <row r="7514" spans="16:18" x14ac:dyDescent="0.3">
      <c r="P7514" s="22"/>
      <c r="Q7514">
        <v>7510</v>
      </c>
      <c r="R7514" t="str">
        <f>IF($C$3="Live Paste",IF($P7514="","",$P7514&amp;""),IF($AD$3="","",INDEX('Extraction History'!$A$3:$DT$9102,$Q7514,$AD$3)&amp;""))</f>
        <v/>
      </c>
    </row>
    <row r="7515" spans="16:18" x14ac:dyDescent="0.3">
      <c r="P7515" s="22"/>
      <c r="Q7515">
        <v>7511</v>
      </c>
      <c r="R7515" t="str">
        <f>IF($C$3="Live Paste",IF($P7515="","",$P7515&amp;""),IF($AD$3="","",INDEX('Extraction History'!$A$3:$DT$9102,$Q7515,$AD$3)&amp;""))</f>
        <v/>
      </c>
    </row>
    <row r="7516" spans="16:18" x14ac:dyDescent="0.3">
      <c r="P7516" s="22"/>
      <c r="Q7516">
        <v>7512</v>
      </c>
      <c r="R7516" t="str">
        <f>IF($C$3="Live Paste",IF($P7516="","",$P7516&amp;""),IF($AD$3="","",INDEX('Extraction History'!$A$3:$DT$9102,$Q7516,$AD$3)&amp;""))</f>
        <v/>
      </c>
    </row>
    <row r="7517" spans="16:18" x14ac:dyDescent="0.3">
      <c r="P7517" s="22"/>
      <c r="Q7517">
        <v>7513</v>
      </c>
      <c r="R7517" t="str">
        <f>IF($C$3="Live Paste",IF($P7517="","",$P7517&amp;""),IF($AD$3="","",INDEX('Extraction History'!$A$3:$DT$9102,$Q7517,$AD$3)&amp;""))</f>
        <v/>
      </c>
    </row>
    <row r="7518" spans="16:18" x14ac:dyDescent="0.3">
      <c r="P7518" s="22"/>
      <c r="Q7518">
        <v>7514</v>
      </c>
      <c r="R7518" t="str">
        <f>IF($C$3="Live Paste",IF($P7518="","",$P7518&amp;""),IF($AD$3="","",INDEX('Extraction History'!$A$3:$DT$9102,$Q7518,$AD$3)&amp;""))</f>
        <v/>
      </c>
    </row>
    <row r="7519" spans="16:18" x14ac:dyDescent="0.3">
      <c r="P7519" s="22"/>
      <c r="Q7519">
        <v>7515</v>
      </c>
      <c r="R7519" t="str">
        <f>IF($C$3="Live Paste",IF($P7519="","",$P7519&amp;""),IF($AD$3="","",INDEX('Extraction History'!$A$3:$DT$9102,$Q7519,$AD$3)&amp;""))</f>
        <v/>
      </c>
    </row>
    <row r="7520" spans="16:18" x14ac:dyDescent="0.3">
      <c r="P7520" s="22"/>
      <c r="Q7520">
        <v>7516</v>
      </c>
      <c r="R7520" t="str">
        <f>IF($C$3="Live Paste",IF($P7520="","",$P7520&amp;""),IF($AD$3="","",INDEX('Extraction History'!$A$3:$DT$9102,$Q7520,$AD$3)&amp;""))</f>
        <v/>
      </c>
    </row>
    <row r="7521" spans="16:18" x14ac:dyDescent="0.3">
      <c r="P7521" s="22"/>
      <c r="Q7521">
        <v>7517</v>
      </c>
      <c r="R7521" t="str">
        <f>IF($C$3="Live Paste",IF($P7521="","",$P7521&amp;""),IF($AD$3="","",INDEX('Extraction History'!$A$3:$DT$9102,$Q7521,$AD$3)&amp;""))</f>
        <v/>
      </c>
    </row>
    <row r="7522" spans="16:18" x14ac:dyDescent="0.3">
      <c r="P7522" s="22"/>
      <c r="Q7522">
        <v>7518</v>
      </c>
      <c r="R7522" t="str">
        <f>IF($C$3="Live Paste",IF($P7522="","",$P7522&amp;""),IF($AD$3="","",INDEX('Extraction History'!$A$3:$DT$9102,$Q7522,$AD$3)&amp;""))</f>
        <v/>
      </c>
    </row>
    <row r="7523" spans="16:18" x14ac:dyDescent="0.3">
      <c r="P7523" s="22"/>
      <c r="Q7523">
        <v>7519</v>
      </c>
      <c r="R7523" t="str">
        <f>IF($C$3="Live Paste",IF($P7523="","",$P7523&amp;""),IF($AD$3="","",INDEX('Extraction History'!$A$3:$DT$9102,$Q7523,$AD$3)&amp;""))</f>
        <v/>
      </c>
    </row>
    <row r="7524" spans="16:18" x14ac:dyDescent="0.3">
      <c r="P7524" s="22"/>
      <c r="Q7524">
        <v>7520</v>
      </c>
      <c r="R7524" t="str">
        <f>IF($C$3="Live Paste",IF($P7524="","",$P7524&amp;""),IF($AD$3="","",INDEX('Extraction History'!$A$3:$DT$9102,$Q7524,$AD$3)&amp;""))</f>
        <v/>
      </c>
    </row>
    <row r="7525" spans="16:18" x14ac:dyDescent="0.3">
      <c r="P7525" s="22"/>
      <c r="Q7525">
        <v>7521</v>
      </c>
      <c r="R7525" t="str">
        <f>IF($C$3="Live Paste",IF($P7525="","",$P7525&amp;""),IF($AD$3="","",INDEX('Extraction History'!$A$3:$DT$9102,$Q7525,$AD$3)&amp;""))</f>
        <v/>
      </c>
    </row>
    <row r="7526" spans="16:18" x14ac:dyDescent="0.3">
      <c r="P7526" s="22"/>
      <c r="Q7526">
        <v>7522</v>
      </c>
      <c r="R7526" t="str">
        <f>IF($C$3="Live Paste",IF($P7526="","",$P7526&amp;""),IF($AD$3="","",INDEX('Extraction History'!$A$3:$DT$9102,$Q7526,$AD$3)&amp;""))</f>
        <v/>
      </c>
    </row>
    <row r="7527" spans="16:18" x14ac:dyDescent="0.3">
      <c r="P7527" s="22"/>
      <c r="Q7527">
        <v>7523</v>
      </c>
      <c r="R7527" t="str">
        <f>IF($C$3="Live Paste",IF($P7527="","",$P7527&amp;""),IF($AD$3="","",INDEX('Extraction History'!$A$3:$DT$9102,$Q7527,$AD$3)&amp;""))</f>
        <v/>
      </c>
    </row>
    <row r="7528" spans="16:18" x14ac:dyDescent="0.3">
      <c r="P7528" s="22"/>
      <c r="Q7528">
        <v>7524</v>
      </c>
      <c r="R7528" t="str">
        <f>IF($C$3="Live Paste",IF($P7528="","",$P7528&amp;""),IF($AD$3="","",INDEX('Extraction History'!$A$3:$DT$9102,$Q7528,$AD$3)&amp;""))</f>
        <v/>
      </c>
    </row>
    <row r="7529" spans="16:18" x14ac:dyDescent="0.3">
      <c r="P7529" s="22"/>
      <c r="Q7529">
        <v>7525</v>
      </c>
      <c r="R7529" t="str">
        <f>IF($C$3="Live Paste",IF($P7529="","",$P7529&amp;""),IF($AD$3="","",INDEX('Extraction History'!$A$3:$DT$9102,$Q7529,$AD$3)&amp;""))</f>
        <v/>
      </c>
    </row>
    <row r="7530" spans="16:18" x14ac:dyDescent="0.3">
      <c r="P7530" s="22"/>
      <c r="Q7530">
        <v>7526</v>
      </c>
      <c r="R7530" t="str">
        <f>IF($C$3="Live Paste",IF($P7530="","",$P7530&amp;""),IF($AD$3="","",INDEX('Extraction History'!$A$3:$DT$9102,$Q7530,$AD$3)&amp;""))</f>
        <v/>
      </c>
    </row>
    <row r="7531" spans="16:18" x14ac:dyDescent="0.3">
      <c r="P7531" s="22"/>
      <c r="Q7531">
        <v>7527</v>
      </c>
      <c r="R7531" t="str">
        <f>IF($C$3="Live Paste",IF($P7531="","",$P7531&amp;""),IF($AD$3="","",INDEX('Extraction History'!$A$3:$DT$9102,$Q7531,$AD$3)&amp;""))</f>
        <v/>
      </c>
    </row>
    <row r="7532" spans="16:18" x14ac:dyDescent="0.3">
      <c r="P7532" s="22"/>
      <c r="Q7532">
        <v>7528</v>
      </c>
      <c r="R7532" t="str">
        <f>IF($C$3="Live Paste",IF($P7532="","",$P7532&amp;""),IF($AD$3="","",INDEX('Extraction History'!$A$3:$DT$9102,$Q7532,$AD$3)&amp;""))</f>
        <v/>
      </c>
    </row>
    <row r="7533" spans="16:18" x14ac:dyDescent="0.3">
      <c r="P7533" s="22"/>
      <c r="Q7533">
        <v>7529</v>
      </c>
      <c r="R7533" t="str">
        <f>IF($C$3="Live Paste",IF($P7533="","",$P7533&amp;""),IF($AD$3="","",INDEX('Extraction History'!$A$3:$DT$9102,$Q7533,$AD$3)&amp;""))</f>
        <v/>
      </c>
    </row>
    <row r="7534" spans="16:18" x14ac:dyDescent="0.3">
      <c r="P7534" s="22"/>
      <c r="Q7534">
        <v>7530</v>
      </c>
      <c r="R7534" t="str">
        <f>IF($C$3="Live Paste",IF($P7534="","",$P7534&amp;""),IF($AD$3="","",INDEX('Extraction History'!$A$3:$DT$9102,$Q7534,$AD$3)&amp;""))</f>
        <v/>
      </c>
    </row>
    <row r="7535" spans="16:18" x14ac:dyDescent="0.3">
      <c r="P7535" s="22"/>
      <c r="Q7535">
        <v>7531</v>
      </c>
      <c r="R7535" t="str">
        <f>IF($C$3="Live Paste",IF($P7535="","",$P7535&amp;""),IF($AD$3="","",INDEX('Extraction History'!$A$3:$DT$9102,$Q7535,$AD$3)&amp;""))</f>
        <v/>
      </c>
    </row>
    <row r="7536" spans="16:18" x14ac:dyDescent="0.3">
      <c r="P7536" s="22"/>
      <c r="Q7536">
        <v>7532</v>
      </c>
      <c r="R7536" t="str">
        <f>IF($C$3="Live Paste",IF($P7536="","",$P7536&amp;""),IF($AD$3="","",INDEX('Extraction History'!$A$3:$DT$9102,$Q7536,$AD$3)&amp;""))</f>
        <v/>
      </c>
    </row>
    <row r="7537" spans="16:18" x14ac:dyDescent="0.3">
      <c r="P7537" s="22"/>
      <c r="Q7537">
        <v>7533</v>
      </c>
      <c r="R7537" t="str">
        <f>IF($C$3="Live Paste",IF($P7537="","",$P7537&amp;""),IF($AD$3="","",INDEX('Extraction History'!$A$3:$DT$9102,$Q7537,$AD$3)&amp;""))</f>
        <v/>
      </c>
    </row>
    <row r="7538" spans="16:18" x14ac:dyDescent="0.3">
      <c r="P7538" s="22"/>
      <c r="Q7538">
        <v>7534</v>
      </c>
      <c r="R7538" t="str">
        <f>IF($C$3="Live Paste",IF($P7538="","",$P7538&amp;""),IF($AD$3="","",INDEX('Extraction History'!$A$3:$DT$9102,$Q7538,$AD$3)&amp;""))</f>
        <v/>
      </c>
    </row>
    <row r="7539" spans="16:18" x14ac:dyDescent="0.3">
      <c r="P7539" s="22"/>
      <c r="Q7539">
        <v>7535</v>
      </c>
      <c r="R7539" t="str">
        <f>IF($C$3="Live Paste",IF($P7539="","",$P7539&amp;""),IF($AD$3="","",INDEX('Extraction History'!$A$3:$DT$9102,$Q7539,$AD$3)&amp;""))</f>
        <v/>
      </c>
    </row>
    <row r="7540" spans="16:18" x14ac:dyDescent="0.3">
      <c r="P7540" s="22"/>
      <c r="Q7540">
        <v>7536</v>
      </c>
      <c r="R7540" t="str">
        <f>IF($C$3="Live Paste",IF($P7540="","",$P7540&amp;""),IF($AD$3="","",INDEX('Extraction History'!$A$3:$DT$9102,$Q7540,$AD$3)&amp;""))</f>
        <v/>
      </c>
    </row>
    <row r="7541" spans="16:18" x14ac:dyDescent="0.3">
      <c r="P7541" s="22"/>
      <c r="Q7541">
        <v>7537</v>
      </c>
      <c r="R7541" t="str">
        <f>IF($C$3="Live Paste",IF($P7541="","",$P7541&amp;""),IF($AD$3="","",INDEX('Extraction History'!$A$3:$DT$9102,$Q7541,$AD$3)&amp;""))</f>
        <v/>
      </c>
    </row>
    <row r="7542" spans="16:18" x14ac:dyDescent="0.3">
      <c r="P7542" s="22"/>
      <c r="Q7542">
        <v>7538</v>
      </c>
      <c r="R7542" t="str">
        <f>IF($C$3="Live Paste",IF($P7542="","",$P7542&amp;""),IF($AD$3="","",INDEX('Extraction History'!$A$3:$DT$9102,$Q7542,$AD$3)&amp;""))</f>
        <v/>
      </c>
    </row>
    <row r="7543" spans="16:18" x14ac:dyDescent="0.3">
      <c r="P7543" s="22"/>
      <c r="Q7543">
        <v>7539</v>
      </c>
      <c r="R7543" t="str">
        <f>IF($C$3="Live Paste",IF($P7543="","",$P7543&amp;""),IF($AD$3="","",INDEX('Extraction History'!$A$3:$DT$9102,$Q7543,$AD$3)&amp;""))</f>
        <v/>
      </c>
    </row>
    <row r="7544" spans="16:18" x14ac:dyDescent="0.3">
      <c r="P7544" s="22"/>
      <c r="Q7544">
        <v>7540</v>
      </c>
      <c r="R7544" t="str">
        <f>IF($C$3="Live Paste",IF($P7544="","",$P7544&amp;""),IF($AD$3="","",INDEX('Extraction History'!$A$3:$DT$9102,$Q7544,$AD$3)&amp;""))</f>
        <v/>
      </c>
    </row>
    <row r="7545" spans="16:18" x14ac:dyDescent="0.3">
      <c r="P7545" s="22"/>
      <c r="Q7545">
        <v>7541</v>
      </c>
      <c r="R7545" t="str">
        <f>IF($C$3="Live Paste",IF($P7545="","",$P7545&amp;""),IF($AD$3="","",INDEX('Extraction History'!$A$3:$DT$9102,$Q7545,$AD$3)&amp;""))</f>
        <v/>
      </c>
    </row>
    <row r="7546" spans="16:18" x14ac:dyDescent="0.3">
      <c r="P7546" s="22"/>
      <c r="Q7546">
        <v>7542</v>
      </c>
      <c r="R7546" t="str">
        <f>IF($C$3="Live Paste",IF($P7546="","",$P7546&amp;""),IF($AD$3="","",INDEX('Extraction History'!$A$3:$DT$9102,$Q7546,$AD$3)&amp;""))</f>
        <v/>
      </c>
    </row>
    <row r="7547" spans="16:18" x14ac:dyDescent="0.3">
      <c r="P7547" s="22"/>
      <c r="Q7547">
        <v>7543</v>
      </c>
      <c r="R7547" t="str">
        <f>IF($C$3="Live Paste",IF($P7547="","",$P7547&amp;""),IF($AD$3="","",INDEX('Extraction History'!$A$3:$DT$9102,$Q7547,$AD$3)&amp;""))</f>
        <v/>
      </c>
    </row>
    <row r="7548" spans="16:18" x14ac:dyDescent="0.3">
      <c r="P7548" s="22"/>
      <c r="Q7548">
        <v>7544</v>
      </c>
      <c r="R7548" t="str">
        <f>IF($C$3="Live Paste",IF($P7548="","",$P7548&amp;""),IF($AD$3="","",INDEX('Extraction History'!$A$3:$DT$9102,$Q7548,$AD$3)&amp;""))</f>
        <v/>
      </c>
    </row>
    <row r="7549" spans="16:18" x14ac:dyDescent="0.3">
      <c r="P7549" s="22"/>
      <c r="Q7549">
        <v>7545</v>
      </c>
      <c r="R7549" t="str">
        <f>IF($C$3="Live Paste",IF($P7549="","",$P7549&amp;""),IF($AD$3="","",INDEX('Extraction History'!$A$3:$DT$9102,$Q7549,$AD$3)&amp;""))</f>
        <v/>
      </c>
    </row>
    <row r="7550" spans="16:18" x14ac:dyDescent="0.3">
      <c r="P7550" s="22"/>
      <c r="Q7550">
        <v>7546</v>
      </c>
      <c r="R7550" t="str">
        <f>IF($C$3="Live Paste",IF($P7550="","",$P7550&amp;""),IF($AD$3="","",INDEX('Extraction History'!$A$3:$DT$9102,$Q7550,$AD$3)&amp;""))</f>
        <v/>
      </c>
    </row>
    <row r="7551" spans="16:18" x14ac:dyDescent="0.3">
      <c r="P7551" s="22"/>
      <c r="Q7551">
        <v>7547</v>
      </c>
      <c r="R7551" t="str">
        <f>IF($C$3="Live Paste",IF($P7551="","",$P7551&amp;""),IF($AD$3="","",INDEX('Extraction History'!$A$3:$DT$9102,$Q7551,$AD$3)&amp;""))</f>
        <v/>
      </c>
    </row>
    <row r="7552" spans="16:18" x14ac:dyDescent="0.3">
      <c r="P7552" s="22"/>
      <c r="Q7552">
        <v>7548</v>
      </c>
      <c r="R7552" t="str">
        <f>IF($C$3="Live Paste",IF($P7552="","",$P7552&amp;""),IF($AD$3="","",INDEX('Extraction History'!$A$3:$DT$9102,$Q7552,$AD$3)&amp;""))</f>
        <v/>
      </c>
    </row>
    <row r="7553" spans="16:18" x14ac:dyDescent="0.3">
      <c r="P7553" s="22"/>
      <c r="Q7553">
        <v>7549</v>
      </c>
      <c r="R7553" t="str">
        <f>IF($C$3="Live Paste",IF($P7553="","",$P7553&amp;""),IF($AD$3="","",INDEX('Extraction History'!$A$3:$DT$9102,$Q7553,$AD$3)&amp;""))</f>
        <v/>
      </c>
    </row>
    <row r="7554" spans="16:18" x14ac:dyDescent="0.3">
      <c r="P7554" s="22"/>
      <c r="Q7554">
        <v>7550</v>
      </c>
      <c r="R7554" t="str">
        <f>IF($C$3="Live Paste",IF($P7554="","",$P7554&amp;""),IF($AD$3="","",INDEX('Extraction History'!$A$3:$DT$9102,$Q7554,$AD$3)&amp;""))</f>
        <v/>
      </c>
    </row>
    <row r="7555" spans="16:18" x14ac:dyDescent="0.3">
      <c r="P7555" s="22"/>
      <c r="Q7555">
        <v>7551</v>
      </c>
      <c r="R7555" t="str">
        <f>IF($C$3="Live Paste",IF($P7555="","",$P7555&amp;""),IF($AD$3="","",INDEX('Extraction History'!$A$3:$DT$9102,$Q7555,$AD$3)&amp;""))</f>
        <v/>
      </c>
    </row>
    <row r="7556" spans="16:18" x14ac:dyDescent="0.3">
      <c r="P7556" s="22"/>
      <c r="Q7556">
        <v>7552</v>
      </c>
      <c r="R7556" t="str">
        <f>IF($C$3="Live Paste",IF($P7556="","",$P7556&amp;""),IF($AD$3="","",INDEX('Extraction History'!$A$3:$DT$9102,$Q7556,$AD$3)&amp;""))</f>
        <v/>
      </c>
    </row>
    <row r="7557" spans="16:18" x14ac:dyDescent="0.3">
      <c r="P7557" s="22"/>
      <c r="Q7557">
        <v>7553</v>
      </c>
      <c r="R7557" t="str">
        <f>IF($C$3="Live Paste",IF($P7557="","",$P7557&amp;""),IF($AD$3="","",INDEX('Extraction History'!$A$3:$DT$9102,$Q7557,$AD$3)&amp;""))</f>
        <v/>
      </c>
    </row>
    <row r="7558" spans="16:18" x14ac:dyDescent="0.3">
      <c r="P7558" s="22"/>
      <c r="Q7558">
        <v>7554</v>
      </c>
      <c r="R7558" t="str">
        <f>IF($C$3="Live Paste",IF($P7558="","",$P7558&amp;""),IF($AD$3="","",INDEX('Extraction History'!$A$3:$DT$9102,$Q7558,$AD$3)&amp;""))</f>
        <v/>
      </c>
    </row>
    <row r="7559" spans="16:18" x14ac:dyDescent="0.3">
      <c r="P7559" s="22"/>
      <c r="Q7559">
        <v>7555</v>
      </c>
      <c r="R7559" t="str">
        <f>IF($C$3="Live Paste",IF($P7559="","",$P7559&amp;""),IF($AD$3="","",INDEX('Extraction History'!$A$3:$DT$9102,$Q7559,$AD$3)&amp;""))</f>
        <v/>
      </c>
    </row>
    <row r="7560" spans="16:18" x14ac:dyDescent="0.3">
      <c r="P7560" s="22"/>
      <c r="Q7560">
        <v>7556</v>
      </c>
      <c r="R7560" t="str">
        <f>IF($C$3="Live Paste",IF($P7560="","",$P7560&amp;""),IF($AD$3="","",INDEX('Extraction History'!$A$3:$DT$9102,$Q7560,$AD$3)&amp;""))</f>
        <v/>
      </c>
    </row>
    <row r="7561" spans="16:18" x14ac:dyDescent="0.3">
      <c r="P7561" s="22"/>
      <c r="Q7561">
        <v>7557</v>
      </c>
      <c r="R7561" t="str">
        <f>IF($C$3="Live Paste",IF($P7561="","",$P7561&amp;""),IF($AD$3="","",INDEX('Extraction History'!$A$3:$DT$9102,$Q7561,$AD$3)&amp;""))</f>
        <v/>
      </c>
    </row>
    <row r="7562" spans="16:18" x14ac:dyDescent="0.3">
      <c r="P7562" s="22"/>
      <c r="Q7562">
        <v>7558</v>
      </c>
      <c r="R7562" t="str">
        <f>IF($C$3="Live Paste",IF($P7562="","",$P7562&amp;""),IF($AD$3="","",INDEX('Extraction History'!$A$3:$DT$9102,$Q7562,$AD$3)&amp;""))</f>
        <v/>
      </c>
    </row>
    <row r="7563" spans="16:18" x14ac:dyDescent="0.3">
      <c r="P7563" s="22"/>
      <c r="Q7563">
        <v>7559</v>
      </c>
      <c r="R7563" t="str">
        <f>IF($C$3="Live Paste",IF($P7563="","",$P7563&amp;""),IF($AD$3="","",INDEX('Extraction History'!$A$3:$DT$9102,$Q7563,$AD$3)&amp;""))</f>
        <v/>
      </c>
    </row>
    <row r="7564" spans="16:18" x14ac:dyDescent="0.3">
      <c r="P7564" s="22"/>
      <c r="Q7564">
        <v>7560</v>
      </c>
      <c r="R7564" t="str">
        <f>IF($C$3="Live Paste",IF($P7564="","",$P7564&amp;""),IF($AD$3="","",INDEX('Extraction History'!$A$3:$DT$9102,$Q7564,$AD$3)&amp;""))</f>
        <v/>
      </c>
    </row>
    <row r="7565" spans="16:18" x14ac:dyDescent="0.3">
      <c r="P7565" s="22"/>
      <c r="Q7565">
        <v>7561</v>
      </c>
      <c r="R7565" t="str">
        <f>IF($C$3="Live Paste",IF($P7565="","",$P7565&amp;""),IF($AD$3="","",INDEX('Extraction History'!$A$3:$DT$9102,$Q7565,$AD$3)&amp;""))</f>
        <v/>
      </c>
    </row>
    <row r="7566" spans="16:18" x14ac:dyDescent="0.3">
      <c r="P7566" s="22"/>
      <c r="Q7566">
        <v>7562</v>
      </c>
      <c r="R7566" t="str">
        <f>IF($C$3="Live Paste",IF($P7566="","",$P7566&amp;""),IF($AD$3="","",INDEX('Extraction History'!$A$3:$DT$9102,$Q7566,$AD$3)&amp;""))</f>
        <v/>
      </c>
    </row>
    <row r="7567" spans="16:18" x14ac:dyDescent="0.3">
      <c r="P7567" s="22"/>
      <c r="Q7567">
        <v>7563</v>
      </c>
      <c r="R7567" t="str">
        <f>IF($C$3="Live Paste",IF($P7567="","",$P7567&amp;""),IF($AD$3="","",INDEX('Extraction History'!$A$3:$DT$9102,$Q7567,$AD$3)&amp;""))</f>
        <v/>
      </c>
    </row>
    <row r="7568" spans="16:18" x14ac:dyDescent="0.3">
      <c r="P7568" s="22"/>
      <c r="Q7568">
        <v>7564</v>
      </c>
      <c r="R7568" t="str">
        <f>IF($C$3="Live Paste",IF($P7568="","",$P7568&amp;""),IF($AD$3="","",INDEX('Extraction History'!$A$3:$DT$9102,$Q7568,$AD$3)&amp;""))</f>
        <v/>
      </c>
    </row>
    <row r="7569" spans="16:18" x14ac:dyDescent="0.3">
      <c r="P7569" s="22"/>
      <c r="Q7569">
        <v>7565</v>
      </c>
      <c r="R7569" t="str">
        <f>IF($C$3="Live Paste",IF($P7569="","",$P7569&amp;""),IF($AD$3="","",INDEX('Extraction History'!$A$3:$DT$9102,$Q7569,$AD$3)&amp;""))</f>
        <v/>
      </c>
    </row>
    <row r="7570" spans="16:18" x14ac:dyDescent="0.3">
      <c r="P7570" s="22"/>
      <c r="Q7570">
        <v>7566</v>
      </c>
      <c r="R7570" t="str">
        <f>IF($C$3="Live Paste",IF($P7570="","",$P7570&amp;""),IF($AD$3="","",INDEX('Extraction History'!$A$3:$DT$9102,$Q7570,$AD$3)&amp;""))</f>
        <v/>
      </c>
    </row>
    <row r="7571" spans="16:18" x14ac:dyDescent="0.3">
      <c r="P7571" s="22"/>
      <c r="Q7571">
        <v>7567</v>
      </c>
      <c r="R7571" t="str">
        <f>IF($C$3="Live Paste",IF($P7571="","",$P7571&amp;""),IF($AD$3="","",INDEX('Extraction History'!$A$3:$DT$9102,$Q7571,$AD$3)&amp;""))</f>
        <v/>
      </c>
    </row>
    <row r="7572" spans="16:18" x14ac:dyDescent="0.3">
      <c r="P7572" s="22"/>
      <c r="Q7572">
        <v>7568</v>
      </c>
      <c r="R7572" t="str">
        <f>IF($C$3="Live Paste",IF($P7572="","",$P7572&amp;""),IF($AD$3="","",INDEX('Extraction History'!$A$3:$DT$9102,$Q7572,$AD$3)&amp;""))</f>
        <v/>
      </c>
    </row>
    <row r="7573" spans="16:18" x14ac:dyDescent="0.3">
      <c r="P7573" s="22"/>
      <c r="Q7573">
        <v>7569</v>
      </c>
      <c r="R7573" t="str">
        <f>IF($C$3="Live Paste",IF($P7573="","",$P7573&amp;""),IF($AD$3="","",INDEX('Extraction History'!$A$3:$DT$9102,$Q7573,$AD$3)&amp;""))</f>
        <v/>
      </c>
    </row>
    <row r="7574" spans="16:18" x14ac:dyDescent="0.3">
      <c r="P7574" s="22"/>
      <c r="Q7574">
        <v>7570</v>
      </c>
      <c r="R7574" t="str">
        <f>IF($C$3="Live Paste",IF($P7574="","",$P7574&amp;""),IF($AD$3="","",INDEX('Extraction History'!$A$3:$DT$9102,$Q7574,$AD$3)&amp;""))</f>
        <v/>
      </c>
    </row>
    <row r="7575" spans="16:18" x14ac:dyDescent="0.3">
      <c r="P7575" s="22"/>
      <c r="Q7575">
        <v>7571</v>
      </c>
      <c r="R7575" t="str">
        <f>IF($C$3="Live Paste",IF($P7575="","",$P7575&amp;""),IF($AD$3="","",INDEX('Extraction History'!$A$3:$DT$9102,$Q7575,$AD$3)&amp;""))</f>
        <v/>
      </c>
    </row>
    <row r="7576" spans="16:18" x14ac:dyDescent="0.3">
      <c r="P7576" s="22"/>
      <c r="Q7576">
        <v>7572</v>
      </c>
      <c r="R7576" t="str">
        <f>IF($C$3="Live Paste",IF($P7576="","",$P7576&amp;""),IF($AD$3="","",INDEX('Extraction History'!$A$3:$DT$9102,$Q7576,$AD$3)&amp;""))</f>
        <v/>
      </c>
    </row>
    <row r="7577" spans="16:18" x14ac:dyDescent="0.3">
      <c r="P7577" s="22"/>
      <c r="Q7577">
        <v>7573</v>
      </c>
      <c r="R7577" t="str">
        <f>IF($C$3="Live Paste",IF($P7577="","",$P7577&amp;""),IF($AD$3="","",INDEX('Extraction History'!$A$3:$DT$9102,$Q7577,$AD$3)&amp;""))</f>
        <v/>
      </c>
    </row>
    <row r="7578" spans="16:18" x14ac:dyDescent="0.3">
      <c r="P7578" s="22"/>
      <c r="Q7578">
        <v>7574</v>
      </c>
      <c r="R7578" t="str">
        <f>IF($C$3="Live Paste",IF($P7578="","",$P7578&amp;""),IF($AD$3="","",INDEX('Extraction History'!$A$3:$DT$9102,$Q7578,$AD$3)&amp;""))</f>
        <v/>
      </c>
    </row>
    <row r="7579" spans="16:18" x14ac:dyDescent="0.3">
      <c r="P7579" s="22"/>
      <c r="Q7579">
        <v>7575</v>
      </c>
      <c r="R7579" t="str">
        <f>IF($C$3="Live Paste",IF($P7579="","",$P7579&amp;""),IF($AD$3="","",INDEX('Extraction History'!$A$3:$DT$9102,$Q7579,$AD$3)&amp;""))</f>
        <v/>
      </c>
    </row>
    <row r="7580" spans="16:18" x14ac:dyDescent="0.3">
      <c r="P7580" s="22"/>
      <c r="Q7580">
        <v>7576</v>
      </c>
      <c r="R7580" t="str">
        <f>IF($C$3="Live Paste",IF($P7580="","",$P7580&amp;""),IF($AD$3="","",INDEX('Extraction History'!$A$3:$DT$9102,$Q7580,$AD$3)&amp;""))</f>
        <v/>
      </c>
    </row>
    <row r="7581" spans="16:18" x14ac:dyDescent="0.3">
      <c r="P7581" s="22"/>
      <c r="Q7581">
        <v>7577</v>
      </c>
      <c r="R7581" t="str">
        <f>IF($C$3="Live Paste",IF($P7581="","",$P7581&amp;""),IF($AD$3="","",INDEX('Extraction History'!$A$3:$DT$9102,$Q7581,$AD$3)&amp;""))</f>
        <v/>
      </c>
    </row>
    <row r="7582" spans="16:18" x14ac:dyDescent="0.3">
      <c r="P7582" s="22"/>
      <c r="Q7582">
        <v>7578</v>
      </c>
      <c r="R7582" t="str">
        <f>IF($C$3="Live Paste",IF($P7582="","",$P7582&amp;""),IF($AD$3="","",INDEX('Extraction History'!$A$3:$DT$9102,$Q7582,$AD$3)&amp;""))</f>
        <v/>
      </c>
    </row>
    <row r="7583" spans="16:18" x14ac:dyDescent="0.3">
      <c r="P7583" s="22"/>
      <c r="Q7583">
        <v>7579</v>
      </c>
      <c r="R7583" t="str">
        <f>IF($C$3="Live Paste",IF($P7583="","",$P7583&amp;""),IF($AD$3="","",INDEX('Extraction History'!$A$3:$DT$9102,$Q7583,$AD$3)&amp;""))</f>
        <v/>
      </c>
    </row>
    <row r="7584" spans="16:18" x14ac:dyDescent="0.3">
      <c r="P7584" s="22"/>
      <c r="Q7584">
        <v>7580</v>
      </c>
      <c r="R7584" t="str">
        <f>IF($C$3="Live Paste",IF($P7584="","",$P7584&amp;""),IF($AD$3="","",INDEX('Extraction History'!$A$3:$DT$9102,$Q7584,$AD$3)&amp;""))</f>
        <v/>
      </c>
    </row>
    <row r="7585" spans="16:18" x14ac:dyDescent="0.3">
      <c r="P7585" s="22"/>
      <c r="Q7585">
        <v>7581</v>
      </c>
      <c r="R7585" t="str">
        <f>IF($C$3="Live Paste",IF($P7585="","",$P7585&amp;""),IF($AD$3="","",INDEX('Extraction History'!$A$3:$DT$9102,$Q7585,$AD$3)&amp;""))</f>
        <v/>
      </c>
    </row>
    <row r="7586" spans="16:18" x14ac:dyDescent="0.3">
      <c r="P7586" s="22"/>
      <c r="Q7586">
        <v>7582</v>
      </c>
      <c r="R7586" t="str">
        <f>IF($C$3="Live Paste",IF($P7586="","",$P7586&amp;""),IF($AD$3="","",INDEX('Extraction History'!$A$3:$DT$9102,$Q7586,$AD$3)&amp;""))</f>
        <v/>
      </c>
    </row>
    <row r="7587" spans="16:18" x14ac:dyDescent="0.3">
      <c r="P7587" s="22"/>
      <c r="Q7587">
        <v>7583</v>
      </c>
      <c r="R7587" t="str">
        <f>IF($C$3="Live Paste",IF($P7587="","",$P7587&amp;""),IF($AD$3="","",INDEX('Extraction History'!$A$3:$DT$9102,$Q7587,$AD$3)&amp;""))</f>
        <v/>
      </c>
    </row>
    <row r="7588" spans="16:18" x14ac:dyDescent="0.3">
      <c r="P7588" s="22"/>
      <c r="Q7588">
        <v>7584</v>
      </c>
      <c r="R7588" t="str">
        <f>IF($C$3="Live Paste",IF($P7588="","",$P7588&amp;""),IF($AD$3="","",INDEX('Extraction History'!$A$3:$DT$9102,$Q7588,$AD$3)&amp;""))</f>
        <v/>
      </c>
    </row>
    <row r="7589" spans="16:18" x14ac:dyDescent="0.3">
      <c r="P7589" s="22"/>
      <c r="Q7589">
        <v>7585</v>
      </c>
      <c r="R7589" t="str">
        <f>IF($C$3="Live Paste",IF($P7589="","",$P7589&amp;""),IF($AD$3="","",INDEX('Extraction History'!$A$3:$DT$9102,$Q7589,$AD$3)&amp;""))</f>
        <v/>
      </c>
    </row>
    <row r="7590" spans="16:18" x14ac:dyDescent="0.3">
      <c r="P7590" s="22"/>
      <c r="Q7590">
        <v>7586</v>
      </c>
      <c r="R7590" t="str">
        <f>IF($C$3="Live Paste",IF($P7590="","",$P7590&amp;""),IF($AD$3="","",INDEX('Extraction History'!$A$3:$DT$9102,$Q7590,$AD$3)&amp;""))</f>
        <v/>
      </c>
    </row>
    <row r="7591" spans="16:18" x14ac:dyDescent="0.3">
      <c r="P7591" s="22"/>
      <c r="Q7591">
        <v>7587</v>
      </c>
      <c r="R7591" t="str">
        <f>IF($C$3="Live Paste",IF($P7591="","",$P7591&amp;""),IF($AD$3="","",INDEX('Extraction History'!$A$3:$DT$9102,$Q7591,$AD$3)&amp;""))</f>
        <v/>
      </c>
    </row>
    <row r="7592" spans="16:18" x14ac:dyDescent="0.3">
      <c r="P7592" s="22"/>
      <c r="Q7592">
        <v>7588</v>
      </c>
      <c r="R7592" t="str">
        <f>IF($C$3="Live Paste",IF($P7592="","",$P7592&amp;""),IF($AD$3="","",INDEX('Extraction History'!$A$3:$DT$9102,$Q7592,$AD$3)&amp;""))</f>
        <v/>
      </c>
    </row>
    <row r="7593" spans="16:18" x14ac:dyDescent="0.3">
      <c r="P7593" s="22"/>
      <c r="Q7593">
        <v>7589</v>
      </c>
      <c r="R7593" t="str">
        <f>IF($C$3="Live Paste",IF($P7593="","",$P7593&amp;""),IF($AD$3="","",INDEX('Extraction History'!$A$3:$DT$9102,$Q7593,$AD$3)&amp;""))</f>
        <v/>
      </c>
    </row>
    <row r="7594" spans="16:18" x14ac:dyDescent="0.3">
      <c r="P7594" s="22"/>
      <c r="Q7594">
        <v>7590</v>
      </c>
      <c r="R7594" t="str">
        <f>IF($C$3="Live Paste",IF($P7594="","",$P7594&amp;""),IF($AD$3="","",INDEX('Extraction History'!$A$3:$DT$9102,$Q7594,$AD$3)&amp;""))</f>
        <v/>
      </c>
    </row>
    <row r="7595" spans="16:18" x14ac:dyDescent="0.3">
      <c r="P7595" s="22"/>
      <c r="Q7595">
        <v>7591</v>
      </c>
      <c r="R7595" t="str">
        <f>IF($C$3="Live Paste",IF($P7595="","",$P7595&amp;""),IF($AD$3="","",INDEX('Extraction History'!$A$3:$DT$9102,$Q7595,$AD$3)&amp;""))</f>
        <v/>
      </c>
    </row>
    <row r="7596" spans="16:18" x14ac:dyDescent="0.3">
      <c r="P7596" s="22"/>
      <c r="Q7596">
        <v>7592</v>
      </c>
      <c r="R7596" t="str">
        <f>IF($C$3="Live Paste",IF($P7596="","",$P7596&amp;""),IF($AD$3="","",INDEX('Extraction History'!$A$3:$DT$9102,$Q7596,$AD$3)&amp;""))</f>
        <v/>
      </c>
    </row>
    <row r="7597" spans="16:18" x14ac:dyDescent="0.3">
      <c r="P7597" s="22"/>
      <c r="Q7597">
        <v>7593</v>
      </c>
      <c r="R7597" t="str">
        <f>IF($C$3="Live Paste",IF($P7597="","",$P7597&amp;""),IF($AD$3="","",INDEX('Extraction History'!$A$3:$DT$9102,$Q7597,$AD$3)&amp;""))</f>
        <v/>
      </c>
    </row>
    <row r="7598" spans="16:18" x14ac:dyDescent="0.3">
      <c r="P7598" s="22"/>
      <c r="Q7598">
        <v>7594</v>
      </c>
      <c r="R7598" t="str">
        <f>IF($C$3="Live Paste",IF($P7598="","",$P7598&amp;""),IF($AD$3="","",INDEX('Extraction History'!$A$3:$DT$9102,$Q7598,$AD$3)&amp;""))</f>
        <v/>
      </c>
    </row>
    <row r="7599" spans="16:18" x14ac:dyDescent="0.3">
      <c r="P7599" s="22"/>
      <c r="Q7599">
        <v>7595</v>
      </c>
      <c r="R7599" t="str">
        <f>IF($C$3="Live Paste",IF($P7599="","",$P7599&amp;""),IF($AD$3="","",INDEX('Extraction History'!$A$3:$DT$9102,$Q7599,$AD$3)&amp;""))</f>
        <v/>
      </c>
    </row>
    <row r="7600" spans="16:18" x14ac:dyDescent="0.3">
      <c r="P7600" s="22"/>
      <c r="Q7600">
        <v>7596</v>
      </c>
      <c r="R7600" t="str">
        <f>IF($C$3="Live Paste",IF($P7600="","",$P7600&amp;""),IF($AD$3="","",INDEX('Extraction History'!$A$3:$DT$9102,$Q7600,$AD$3)&amp;""))</f>
        <v/>
      </c>
    </row>
    <row r="7601" spans="16:18" x14ac:dyDescent="0.3">
      <c r="P7601" s="22"/>
      <c r="Q7601">
        <v>7597</v>
      </c>
      <c r="R7601" t="str">
        <f>IF($C$3="Live Paste",IF($P7601="","",$P7601&amp;""),IF($AD$3="","",INDEX('Extraction History'!$A$3:$DT$9102,$Q7601,$AD$3)&amp;""))</f>
        <v/>
      </c>
    </row>
    <row r="7602" spans="16:18" x14ac:dyDescent="0.3">
      <c r="P7602" s="22"/>
      <c r="Q7602">
        <v>7598</v>
      </c>
      <c r="R7602" t="str">
        <f>IF($C$3="Live Paste",IF($P7602="","",$P7602&amp;""),IF($AD$3="","",INDEX('Extraction History'!$A$3:$DT$9102,$Q7602,$AD$3)&amp;""))</f>
        <v/>
      </c>
    </row>
    <row r="7603" spans="16:18" x14ac:dyDescent="0.3">
      <c r="P7603" s="22"/>
      <c r="Q7603">
        <v>7599</v>
      </c>
      <c r="R7603" t="str">
        <f>IF($C$3="Live Paste",IF($P7603="","",$P7603&amp;""),IF($AD$3="","",INDEX('Extraction History'!$A$3:$DT$9102,$Q7603,$AD$3)&amp;""))</f>
        <v/>
      </c>
    </row>
    <row r="7604" spans="16:18" x14ac:dyDescent="0.3">
      <c r="P7604" s="22"/>
      <c r="Q7604">
        <v>7600</v>
      </c>
      <c r="R7604" t="str">
        <f>IF($C$3="Live Paste",IF($P7604="","",$P7604&amp;""),IF($AD$3="","",INDEX('Extraction History'!$A$3:$DT$9102,$Q7604,$AD$3)&amp;""))</f>
        <v/>
      </c>
    </row>
    <row r="7605" spans="16:18" x14ac:dyDescent="0.3">
      <c r="P7605" s="22"/>
      <c r="Q7605">
        <v>7601</v>
      </c>
      <c r="R7605" t="str">
        <f>IF($C$3="Live Paste",IF($P7605="","",$P7605&amp;""),IF($AD$3="","",INDEX('Extraction History'!$A$3:$DT$9102,$Q7605,$AD$3)&amp;""))</f>
        <v/>
      </c>
    </row>
    <row r="7606" spans="16:18" x14ac:dyDescent="0.3">
      <c r="P7606" s="22"/>
      <c r="Q7606">
        <v>7602</v>
      </c>
      <c r="R7606" t="str">
        <f>IF($C$3="Live Paste",IF($P7606="","",$P7606&amp;""),IF($AD$3="","",INDEX('Extraction History'!$A$3:$DT$9102,$Q7606,$AD$3)&amp;""))</f>
        <v/>
      </c>
    </row>
    <row r="7607" spans="16:18" x14ac:dyDescent="0.3">
      <c r="P7607" s="22"/>
      <c r="Q7607">
        <v>7603</v>
      </c>
      <c r="R7607" t="str">
        <f>IF($C$3="Live Paste",IF($P7607="","",$P7607&amp;""),IF($AD$3="","",INDEX('Extraction History'!$A$3:$DT$9102,$Q7607,$AD$3)&amp;""))</f>
        <v/>
      </c>
    </row>
    <row r="7608" spans="16:18" x14ac:dyDescent="0.3">
      <c r="P7608" s="22"/>
      <c r="Q7608">
        <v>7604</v>
      </c>
      <c r="R7608" t="str">
        <f>IF($C$3="Live Paste",IF($P7608="","",$P7608&amp;""),IF($AD$3="","",INDEX('Extraction History'!$A$3:$DT$9102,$Q7608,$AD$3)&amp;""))</f>
        <v/>
      </c>
    </row>
    <row r="7609" spans="16:18" x14ac:dyDescent="0.3">
      <c r="P7609" s="22"/>
      <c r="Q7609">
        <v>7605</v>
      </c>
      <c r="R7609" t="str">
        <f>IF($C$3="Live Paste",IF($P7609="","",$P7609&amp;""),IF($AD$3="","",INDEX('Extraction History'!$A$3:$DT$9102,$Q7609,$AD$3)&amp;""))</f>
        <v/>
      </c>
    </row>
    <row r="7610" spans="16:18" x14ac:dyDescent="0.3">
      <c r="P7610" s="22"/>
      <c r="Q7610">
        <v>7606</v>
      </c>
      <c r="R7610" t="str">
        <f>IF($C$3="Live Paste",IF($P7610="","",$P7610&amp;""),IF($AD$3="","",INDEX('Extraction History'!$A$3:$DT$9102,$Q7610,$AD$3)&amp;""))</f>
        <v/>
      </c>
    </row>
    <row r="7611" spans="16:18" x14ac:dyDescent="0.3">
      <c r="P7611" s="22"/>
      <c r="Q7611">
        <v>7607</v>
      </c>
      <c r="R7611" t="str">
        <f>IF($C$3="Live Paste",IF($P7611="","",$P7611&amp;""),IF($AD$3="","",INDEX('Extraction History'!$A$3:$DT$9102,$Q7611,$AD$3)&amp;""))</f>
        <v/>
      </c>
    </row>
    <row r="7612" spans="16:18" x14ac:dyDescent="0.3">
      <c r="P7612" s="22"/>
      <c r="Q7612">
        <v>7608</v>
      </c>
      <c r="R7612" t="str">
        <f>IF($C$3="Live Paste",IF($P7612="","",$P7612&amp;""),IF($AD$3="","",INDEX('Extraction History'!$A$3:$DT$9102,$Q7612,$AD$3)&amp;""))</f>
        <v/>
      </c>
    </row>
    <row r="7613" spans="16:18" x14ac:dyDescent="0.3">
      <c r="P7613" s="22"/>
      <c r="Q7613">
        <v>7609</v>
      </c>
      <c r="R7613" t="str">
        <f>IF($C$3="Live Paste",IF($P7613="","",$P7613&amp;""),IF($AD$3="","",INDEX('Extraction History'!$A$3:$DT$9102,$Q7613,$AD$3)&amp;""))</f>
        <v/>
      </c>
    </row>
    <row r="7614" spans="16:18" x14ac:dyDescent="0.3">
      <c r="P7614" s="22"/>
      <c r="Q7614">
        <v>7610</v>
      </c>
      <c r="R7614" t="str">
        <f>IF($C$3="Live Paste",IF($P7614="","",$P7614&amp;""),IF($AD$3="","",INDEX('Extraction History'!$A$3:$DT$9102,$Q7614,$AD$3)&amp;""))</f>
        <v/>
      </c>
    </row>
    <row r="7615" spans="16:18" x14ac:dyDescent="0.3">
      <c r="P7615" s="22"/>
      <c r="Q7615">
        <v>7611</v>
      </c>
      <c r="R7615" t="str">
        <f>IF($C$3="Live Paste",IF($P7615="","",$P7615&amp;""),IF($AD$3="","",INDEX('Extraction History'!$A$3:$DT$9102,$Q7615,$AD$3)&amp;""))</f>
        <v/>
      </c>
    </row>
    <row r="7616" spans="16:18" x14ac:dyDescent="0.3">
      <c r="P7616" s="22"/>
      <c r="Q7616">
        <v>7612</v>
      </c>
      <c r="R7616" t="str">
        <f>IF($C$3="Live Paste",IF($P7616="","",$P7616&amp;""),IF($AD$3="","",INDEX('Extraction History'!$A$3:$DT$9102,$Q7616,$AD$3)&amp;""))</f>
        <v/>
      </c>
    </row>
    <row r="7617" spans="16:18" x14ac:dyDescent="0.3">
      <c r="P7617" s="22"/>
      <c r="Q7617">
        <v>7613</v>
      </c>
      <c r="R7617" t="str">
        <f>IF($C$3="Live Paste",IF($P7617="","",$P7617&amp;""),IF($AD$3="","",INDEX('Extraction History'!$A$3:$DT$9102,$Q7617,$AD$3)&amp;""))</f>
        <v/>
      </c>
    </row>
    <row r="7618" spans="16:18" x14ac:dyDescent="0.3">
      <c r="P7618" s="22"/>
      <c r="Q7618">
        <v>7614</v>
      </c>
      <c r="R7618" t="str">
        <f>IF($C$3="Live Paste",IF($P7618="","",$P7618&amp;""),IF($AD$3="","",INDEX('Extraction History'!$A$3:$DT$9102,$Q7618,$AD$3)&amp;""))</f>
        <v/>
      </c>
    </row>
    <row r="7619" spans="16:18" x14ac:dyDescent="0.3">
      <c r="P7619" s="22"/>
      <c r="Q7619">
        <v>7615</v>
      </c>
      <c r="R7619" t="str">
        <f>IF($C$3="Live Paste",IF($P7619="","",$P7619&amp;""),IF($AD$3="","",INDEX('Extraction History'!$A$3:$DT$9102,$Q7619,$AD$3)&amp;""))</f>
        <v/>
      </c>
    </row>
    <row r="7620" spans="16:18" x14ac:dyDescent="0.3">
      <c r="P7620" s="22"/>
      <c r="Q7620">
        <v>7616</v>
      </c>
      <c r="R7620" t="str">
        <f>IF($C$3="Live Paste",IF($P7620="","",$P7620&amp;""),IF($AD$3="","",INDEX('Extraction History'!$A$3:$DT$9102,$Q7620,$AD$3)&amp;""))</f>
        <v/>
      </c>
    </row>
    <row r="7621" spans="16:18" x14ac:dyDescent="0.3">
      <c r="P7621" s="22"/>
      <c r="Q7621">
        <v>7617</v>
      </c>
      <c r="R7621" t="str">
        <f>IF($C$3="Live Paste",IF($P7621="","",$P7621&amp;""),IF($AD$3="","",INDEX('Extraction History'!$A$3:$DT$9102,$Q7621,$AD$3)&amp;""))</f>
        <v/>
      </c>
    </row>
    <row r="7622" spans="16:18" x14ac:dyDescent="0.3">
      <c r="P7622" s="22"/>
      <c r="Q7622">
        <v>7618</v>
      </c>
      <c r="R7622" t="str">
        <f>IF($C$3="Live Paste",IF($P7622="","",$P7622&amp;""),IF($AD$3="","",INDEX('Extraction History'!$A$3:$DT$9102,$Q7622,$AD$3)&amp;""))</f>
        <v/>
      </c>
    </row>
    <row r="7623" spans="16:18" x14ac:dyDescent="0.3">
      <c r="P7623" s="22"/>
      <c r="Q7623">
        <v>7619</v>
      </c>
      <c r="R7623" t="str">
        <f>IF($C$3="Live Paste",IF($P7623="","",$P7623&amp;""),IF($AD$3="","",INDEX('Extraction History'!$A$3:$DT$9102,$Q7623,$AD$3)&amp;""))</f>
        <v/>
      </c>
    </row>
    <row r="7624" spans="16:18" x14ac:dyDescent="0.3">
      <c r="P7624" s="22"/>
      <c r="Q7624">
        <v>7620</v>
      </c>
      <c r="R7624" t="str">
        <f>IF($C$3="Live Paste",IF($P7624="","",$P7624&amp;""),IF($AD$3="","",INDEX('Extraction History'!$A$3:$DT$9102,$Q7624,$AD$3)&amp;""))</f>
        <v/>
      </c>
    </row>
    <row r="7625" spans="16:18" x14ac:dyDescent="0.3">
      <c r="P7625" s="22"/>
      <c r="Q7625">
        <v>7621</v>
      </c>
      <c r="R7625" t="str">
        <f>IF($C$3="Live Paste",IF($P7625="","",$P7625&amp;""),IF($AD$3="","",INDEX('Extraction History'!$A$3:$DT$9102,$Q7625,$AD$3)&amp;""))</f>
        <v/>
      </c>
    </row>
    <row r="7626" spans="16:18" x14ac:dyDescent="0.3">
      <c r="P7626" s="22"/>
      <c r="Q7626">
        <v>7622</v>
      </c>
      <c r="R7626" t="str">
        <f>IF($C$3="Live Paste",IF($P7626="","",$P7626&amp;""),IF($AD$3="","",INDEX('Extraction History'!$A$3:$DT$9102,$Q7626,$AD$3)&amp;""))</f>
        <v/>
      </c>
    </row>
    <row r="7627" spans="16:18" x14ac:dyDescent="0.3">
      <c r="P7627" s="22"/>
      <c r="Q7627">
        <v>7623</v>
      </c>
      <c r="R7627" t="str">
        <f>IF($C$3="Live Paste",IF($P7627="","",$P7627&amp;""),IF($AD$3="","",INDEX('Extraction History'!$A$3:$DT$9102,$Q7627,$AD$3)&amp;""))</f>
        <v/>
      </c>
    </row>
    <row r="7628" spans="16:18" x14ac:dyDescent="0.3">
      <c r="P7628" s="22"/>
      <c r="Q7628">
        <v>7624</v>
      </c>
      <c r="R7628" t="str">
        <f>IF($C$3="Live Paste",IF($P7628="","",$P7628&amp;""),IF($AD$3="","",INDEX('Extraction History'!$A$3:$DT$9102,$Q7628,$AD$3)&amp;""))</f>
        <v/>
      </c>
    </row>
    <row r="7629" spans="16:18" x14ac:dyDescent="0.3">
      <c r="P7629" s="22"/>
      <c r="Q7629">
        <v>7625</v>
      </c>
      <c r="R7629" t="str">
        <f>IF($C$3="Live Paste",IF($P7629="","",$P7629&amp;""),IF($AD$3="","",INDEX('Extraction History'!$A$3:$DT$9102,$Q7629,$AD$3)&amp;""))</f>
        <v/>
      </c>
    </row>
    <row r="7630" spans="16:18" x14ac:dyDescent="0.3">
      <c r="P7630" s="22"/>
      <c r="Q7630">
        <v>7626</v>
      </c>
      <c r="R7630" t="str">
        <f>IF($C$3="Live Paste",IF($P7630="","",$P7630&amp;""),IF($AD$3="","",INDEX('Extraction History'!$A$3:$DT$9102,$Q7630,$AD$3)&amp;""))</f>
        <v/>
      </c>
    </row>
    <row r="7631" spans="16:18" x14ac:dyDescent="0.3">
      <c r="P7631" s="22"/>
      <c r="Q7631">
        <v>7627</v>
      </c>
      <c r="R7631" t="str">
        <f>IF($C$3="Live Paste",IF($P7631="","",$P7631&amp;""),IF($AD$3="","",INDEX('Extraction History'!$A$3:$DT$9102,$Q7631,$AD$3)&amp;""))</f>
        <v/>
      </c>
    </row>
    <row r="7632" spans="16:18" x14ac:dyDescent="0.3">
      <c r="P7632" s="22"/>
      <c r="Q7632">
        <v>7628</v>
      </c>
      <c r="R7632" t="str">
        <f>IF($C$3="Live Paste",IF($P7632="","",$P7632&amp;""),IF($AD$3="","",INDEX('Extraction History'!$A$3:$DT$9102,$Q7632,$AD$3)&amp;""))</f>
        <v/>
      </c>
    </row>
    <row r="7633" spans="16:18" x14ac:dyDescent="0.3">
      <c r="P7633" s="22"/>
      <c r="Q7633">
        <v>7629</v>
      </c>
      <c r="R7633" t="str">
        <f>IF($C$3="Live Paste",IF($P7633="","",$P7633&amp;""),IF($AD$3="","",INDEX('Extraction History'!$A$3:$DT$9102,$Q7633,$AD$3)&amp;""))</f>
        <v/>
      </c>
    </row>
    <row r="7634" spans="16:18" x14ac:dyDescent="0.3">
      <c r="P7634" s="22"/>
      <c r="Q7634">
        <v>7630</v>
      </c>
      <c r="R7634" t="str">
        <f>IF($C$3="Live Paste",IF($P7634="","",$P7634&amp;""),IF($AD$3="","",INDEX('Extraction History'!$A$3:$DT$9102,$Q7634,$AD$3)&amp;""))</f>
        <v/>
      </c>
    </row>
    <row r="7635" spans="16:18" x14ac:dyDescent="0.3">
      <c r="P7635" s="22"/>
      <c r="Q7635">
        <v>7631</v>
      </c>
      <c r="R7635" t="str">
        <f>IF($C$3="Live Paste",IF($P7635="","",$P7635&amp;""),IF($AD$3="","",INDEX('Extraction History'!$A$3:$DT$9102,$Q7635,$AD$3)&amp;""))</f>
        <v/>
      </c>
    </row>
    <row r="7636" spans="16:18" x14ac:dyDescent="0.3">
      <c r="P7636" s="22"/>
      <c r="Q7636">
        <v>7632</v>
      </c>
      <c r="R7636" t="str">
        <f>IF($C$3="Live Paste",IF($P7636="","",$P7636&amp;""),IF($AD$3="","",INDEX('Extraction History'!$A$3:$DT$9102,$Q7636,$AD$3)&amp;""))</f>
        <v/>
      </c>
    </row>
    <row r="7637" spans="16:18" x14ac:dyDescent="0.3">
      <c r="P7637" s="22"/>
      <c r="Q7637">
        <v>7633</v>
      </c>
      <c r="R7637" t="str">
        <f>IF($C$3="Live Paste",IF($P7637="","",$P7637&amp;""),IF($AD$3="","",INDEX('Extraction History'!$A$3:$DT$9102,$Q7637,$AD$3)&amp;""))</f>
        <v/>
      </c>
    </row>
    <row r="7638" spans="16:18" x14ac:dyDescent="0.3">
      <c r="P7638" s="22"/>
      <c r="Q7638">
        <v>7634</v>
      </c>
      <c r="R7638" t="str">
        <f>IF($C$3="Live Paste",IF($P7638="","",$P7638&amp;""),IF($AD$3="","",INDEX('Extraction History'!$A$3:$DT$9102,$Q7638,$AD$3)&amp;""))</f>
        <v/>
      </c>
    </row>
    <row r="7639" spans="16:18" x14ac:dyDescent="0.3">
      <c r="P7639" s="22"/>
      <c r="Q7639">
        <v>7635</v>
      </c>
      <c r="R7639" t="str">
        <f>IF($C$3="Live Paste",IF($P7639="","",$P7639&amp;""),IF($AD$3="","",INDEX('Extraction History'!$A$3:$DT$9102,$Q7639,$AD$3)&amp;""))</f>
        <v/>
      </c>
    </row>
    <row r="7640" spans="16:18" x14ac:dyDescent="0.3">
      <c r="P7640" s="22"/>
      <c r="Q7640">
        <v>7636</v>
      </c>
      <c r="R7640" t="str">
        <f>IF($C$3="Live Paste",IF($P7640="","",$P7640&amp;""),IF($AD$3="","",INDEX('Extraction History'!$A$3:$DT$9102,$Q7640,$AD$3)&amp;""))</f>
        <v/>
      </c>
    </row>
    <row r="7641" spans="16:18" x14ac:dyDescent="0.3">
      <c r="P7641" s="22"/>
      <c r="Q7641">
        <v>7637</v>
      </c>
      <c r="R7641" t="str">
        <f>IF($C$3="Live Paste",IF($P7641="","",$P7641&amp;""),IF($AD$3="","",INDEX('Extraction History'!$A$3:$DT$9102,$Q7641,$AD$3)&amp;""))</f>
        <v/>
      </c>
    </row>
    <row r="7642" spans="16:18" x14ac:dyDescent="0.3">
      <c r="P7642" s="22"/>
      <c r="Q7642">
        <v>7638</v>
      </c>
      <c r="R7642" t="str">
        <f>IF($C$3="Live Paste",IF($P7642="","",$P7642&amp;""),IF($AD$3="","",INDEX('Extraction History'!$A$3:$DT$9102,$Q7642,$AD$3)&amp;""))</f>
        <v/>
      </c>
    </row>
    <row r="7643" spans="16:18" x14ac:dyDescent="0.3">
      <c r="P7643" s="22"/>
      <c r="Q7643">
        <v>7639</v>
      </c>
      <c r="R7643" t="str">
        <f>IF($C$3="Live Paste",IF($P7643="","",$P7643&amp;""),IF($AD$3="","",INDEX('Extraction History'!$A$3:$DT$9102,$Q7643,$AD$3)&amp;""))</f>
        <v/>
      </c>
    </row>
    <row r="7644" spans="16:18" x14ac:dyDescent="0.3">
      <c r="P7644" s="22"/>
      <c r="Q7644">
        <v>7640</v>
      </c>
      <c r="R7644" t="str">
        <f>IF($C$3="Live Paste",IF($P7644="","",$P7644&amp;""),IF($AD$3="","",INDEX('Extraction History'!$A$3:$DT$9102,$Q7644,$AD$3)&amp;""))</f>
        <v/>
      </c>
    </row>
    <row r="7645" spans="16:18" x14ac:dyDescent="0.3">
      <c r="P7645" s="22"/>
      <c r="Q7645">
        <v>7641</v>
      </c>
      <c r="R7645" t="str">
        <f>IF($C$3="Live Paste",IF($P7645="","",$P7645&amp;""),IF($AD$3="","",INDEX('Extraction History'!$A$3:$DT$9102,$Q7645,$AD$3)&amp;""))</f>
        <v/>
      </c>
    </row>
    <row r="7646" spans="16:18" x14ac:dyDescent="0.3">
      <c r="P7646" s="22"/>
      <c r="Q7646">
        <v>7642</v>
      </c>
      <c r="R7646" t="str">
        <f>IF($C$3="Live Paste",IF($P7646="","",$P7646&amp;""),IF($AD$3="","",INDEX('Extraction History'!$A$3:$DT$9102,$Q7646,$AD$3)&amp;""))</f>
        <v/>
      </c>
    </row>
    <row r="7647" spans="16:18" x14ac:dyDescent="0.3">
      <c r="P7647" s="22"/>
      <c r="Q7647">
        <v>7643</v>
      </c>
      <c r="R7647" t="str">
        <f>IF($C$3="Live Paste",IF($P7647="","",$P7647&amp;""),IF($AD$3="","",INDEX('Extraction History'!$A$3:$DT$9102,$Q7647,$AD$3)&amp;""))</f>
        <v/>
      </c>
    </row>
    <row r="7648" spans="16:18" x14ac:dyDescent="0.3">
      <c r="P7648" s="22"/>
      <c r="Q7648">
        <v>7644</v>
      </c>
      <c r="R7648" t="str">
        <f>IF($C$3="Live Paste",IF($P7648="","",$P7648&amp;""),IF($AD$3="","",INDEX('Extraction History'!$A$3:$DT$9102,$Q7648,$AD$3)&amp;""))</f>
        <v/>
      </c>
    </row>
    <row r="7649" spans="16:18" x14ac:dyDescent="0.3">
      <c r="P7649" s="22"/>
      <c r="Q7649">
        <v>7645</v>
      </c>
      <c r="R7649" t="str">
        <f>IF($C$3="Live Paste",IF($P7649="","",$P7649&amp;""),IF($AD$3="","",INDEX('Extraction History'!$A$3:$DT$9102,$Q7649,$AD$3)&amp;""))</f>
        <v/>
      </c>
    </row>
    <row r="7650" spans="16:18" x14ac:dyDescent="0.3">
      <c r="P7650" s="22"/>
      <c r="Q7650">
        <v>7646</v>
      </c>
      <c r="R7650" t="str">
        <f>IF($C$3="Live Paste",IF($P7650="","",$P7650&amp;""),IF($AD$3="","",INDEX('Extraction History'!$A$3:$DT$9102,$Q7650,$AD$3)&amp;""))</f>
        <v/>
      </c>
    </row>
    <row r="7651" spans="16:18" x14ac:dyDescent="0.3">
      <c r="P7651" s="22"/>
      <c r="Q7651">
        <v>7647</v>
      </c>
      <c r="R7651" t="str">
        <f>IF($C$3="Live Paste",IF($P7651="","",$P7651&amp;""),IF($AD$3="","",INDEX('Extraction History'!$A$3:$DT$9102,$Q7651,$AD$3)&amp;""))</f>
        <v/>
      </c>
    </row>
    <row r="7652" spans="16:18" x14ac:dyDescent="0.3">
      <c r="P7652" s="22"/>
      <c r="Q7652">
        <v>7648</v>
      </c>
      <c r="R7652" t="str">
        <f>IF($C$3="Live Paste",IF($P7652="","",$P7652&amp;""),IF($AD$3="","",INDEX('Extraction History'!$A$3:$DT$9102,$Q7652,$AD$3)&amp;""))</f>
        <v/>
      </c>
    </row>
    <row r="7653" spans="16:18" x14ac:dyDescent="0.3">
      <c r="P7653" s="22"/>
      <c r="Q7653">
        <v>7649</v>
      </c>
      <c r="R7653" t="str">
        <f>IF($C$3="Live Paste",IF($P7653="","",$P7653&amp;""),IF($AD$3="","",INDEX('Extraction History'!$A$3:$DT$9102,$Q7653,$AD$3)&amp;""))</f>
        <v/>
      </c>
    </row>
    <row r="7654" spans="16:18" x14ac:dyDescent="0.3">
      <c r="P7654" s="22"/>
      <c r="Q7654">
        <v>7650</v>
      </c>
      <c r="R7654" t="str">
        <f>IF($C$3="Live Paste",IF($P7654="","",$P7654&amp;""),IF($AD$3="","",INDEX('Extraction History'!$A$3:$DT$9102,$Q7654,$AD$3)&amp;""))</f>
        <v/>
      </c>
    </row>
    <row r="7655" spans="16:18" x14ac:dyDescent="0.3">
      <c r="P7655" s="22"/>
      <c r="Q7655">
        <v>7651</v>
      </c>
      <c r="R7655" t="str">
        <f>IF($C$3="Live Paste",IF($P7655="","",$P7655&amp;""),IF($AD$3="","",INDEX('Extraction History'!$A$3:$DT$9102,$Q7655,$AD$3)&amp;""))</f>
        <v/>
      </c>
    </row>
    <row r="7656" spans="16:18" x14ac:dyDescent="0.3">
      <c r="P7656" s="22"/>
      <c r="Q7656">
        <v>7652</v>
      </c>
      <c r="R7656" t="str">
        <f>IF($C$3="Live Paste",IF($P7656="","",$P7656&amp;""),IF($AD$3="","",INDEX('Extraction History'!$A$3:$DT$9102,$Q7656,$AD$3)&amp;""))</f>
        <v/>
      </c>
    </row>
    <row r="7657" spans="16:18" x14ac:dyDescent="0.3">
      <c r="P7657" s="22"/>
      <c r="Q7657">
        <v>7653</v>
      </c>
      <c r="R7657" t="str">
        <f>IF($C$3="Live Paste",IF($P7657="","",$P7657&amp;""),IF($AD$3="","",INDEX('Extraction History'!$A$3:$DT$9102,$Q7657,$AD$3)&amp;""))</f>
        <v/>
      </c>
    </row>
    <row r="7658" spans="16:18" x14ac:dyDescent="0.3">
      <c r="P7658" s="22"/>
      <c r="Q7658">
        <v>7654</v>
      </c>
      <c r="R7658" t="str">
        <f>IF($C$3="Live Paste",IF($P7658="","",$P7658&amp;""),IF($AD$3="","",INDEX('Extraction History'!$A$3:$DT$9102,$Q7658,$AD$3)&amp;""))</f>
        <v/>
      </c>
    </row>
    <row r="7659" spans="16:18" x14ac:dyDescent="0.3">
      <c r="P7659" s="22"/>
      <c r="Q7659">
        <v>7655</v>
      </c>
      <c r="R7659" t="str">
        <f>IF($C$3="Live Paste",IF($P7659="","",$P7659&amp;""),IF($AD$3="","",INDEX('Extraction History'!$A$3:$DT$9102,$Q7659,$AD$3)&amp;""))</f>
        <v/>
      </c>
    </row>
    <row r="7660" spans="16:18" x14ac:dyDescent="0.3">
      <c r="P7660" s="22"/>
      <c r="Q7660">
        <v>7656</v>
      </c>
      <c r="R7660" t="str">
        <f>IF($C$3="Live Paste",IF($P7660="","",$P7660&amp;""),IF($AD$3="","",INDEX('Extraction History'!$A$3:$DT$9102,$Q7660,$AD$3)&amp;""))</f>
        <v/>
      </c>
    </row>
    <row r="7661" spans="16:18" x14ac:dyDescent="0.3">
      <c r="P7661" s="22"/>
      <c r="Q7661">
        <v>7657</v>
      </c>
      <c r="R7661" t="str">
        <f>IF($C$3="Live Paste",IF($P7661="","",$P7661&amp;""),IF($AD$3="","",INDEX('Extraction History'!$A$3:$DT$9102,$Q7661,$AD$3)&amp;""))</f>
        <v/>
      </c>
    </row>
    <row r="7662" spans="16:18" x14ac:dyDescent="0.3">
      <c r="P7662" s="22"/>
      <c r="Q7662">
        <v>7658</v>
      </c>
      <c r="R7662" t="str">
        <f>IF($C$3="Live Paste",IF($P7662="","",$P7662&amp;""),IF($AD$3="","",INDEX('Extraction History'!$A$3:$DT$9102,$Q7662,$AD$3)&amp;""))</f>
        <v/>
      </c>
    </row>
    <row r="7663" spans="16:18" x14ac:dyDescent="0.3">
      <c r="P7663" s="22"/>
      <c r="Q7663">
        <v>7659</v>
      </c>
      <c r="R7663" t="str">
        <f>IF($C$3="Live Paste",IF($P7663="","",$P7663&amp;""),IF($AD$3="","",INDEX('Extraction History'!$A$3:$DT$9102,$Q7663,$AD$3)&amp;""))</f>
        <v/>
      </c>
    </row>
    <row r="7664" spans="16:18" x14ac:dyDescent="0.3">
      <c r="P7664" s="22"/>
      <c r="Q7664">
        <v>7660</v>
      </c>
      <c r="R7664" t="str">
        <f>IF($C$3="Live Paste",IF($P7664="","",$P7664&amp;""),IF($AD$3="","",INDEX('Extraction History'!$A$3:$DT$9102,$Q7664,$AD$3)&amp;""))</f>
        <v/>
      </c>
    </row>
    <row r="7665" spans="16:18" x14ac:dyDescent="0.3">
      <c r="P7665" s="22"/>
      <c r="Q7665">
        <v>7661</v>
      </c>
      <c r="R7665" t="str">
        <f>IF($C$3="Live Paste",IF($P7665="","",$P7665&amp;""),IF($AD$3="","",INDEX('Extraction History'!$A$3:$DT$9102,$Q7665,$AD$3)&amp;""))</f>
        <v/>
      </c>
    </row>
    <row r="7666" spans="16:18" x14ac:dyDescent="0.3">
      <c r="P7666" s="22"/>
      <c r="Q7666">
        <v>7662</v>
      </c>
      <c r="R7666" t="str">
        <f>IF($C$3="Live Paste",IF($P7666="","",$P7666&amp;""),IF($AD$3="","",INDEX('Extraction History'!$A$3:$DT$9102,$Q7666,$AD$3)&amp;""))</f>
        <v/>
      </c>
    </row>
    <row r="7667" spans="16:18" x14ac:dyDescent="0.3">
      <c r="P7667" s="22"/>
      <c r="Q7667">
        <v>7663</v>
      </c>
      <c r="R7667" t="str">
        <f>IF($C$3="Live Paste",IF($P7667="","",$P7667&amp;""),IF($AD$3="","",INDEX('Extraction History'!$A$3:$DT$9102,$Q7667,$AD$3)&amp;""))</f>
        <v/>
      </c>
    </row>
    <row r="7668" spans="16:18" x14ac:dyDescent="0.3">
      <c r="P7668" s="22"/>
      <c r="Q7668">
        <v>7664</v>
      </c>
      <c r="R7668" t="str">
        <f>IF($C$3="Live Paste",IF($P7668="","",$P7668&amp;""),IF($AD$3="","",INDEX('Extraction History'!$A$3:$DT$9102,$Q7668,$AD$3)&amp;""))</f>
        <v/>
      </c>
    </row>
    <row r="7669" spans="16:18" x14ac:dyDescent="0.3">
      <c r="P7669" s="22"/>
      <c r="Q7669">
        <v>7665</v>
      </c>
      <c r="R7669" t="str">
        <f>IF($C$3="Live Paste",IF($P7669="","",$P7669&amp;""),IF($AD$3="","",INDEX('Extraction History'!$A$3:$DT$9102,$Q7669,$AD$3)&amp;""))</f>
        <v/>
      </c>
    </row>
    <row r="7670" spans="16:18" x14ac:dyDescent="0.3">
      <c r="P7670" s="22"/>
      <c r="Q7670">
        <v>7666</v>
      </c>
      <c r="R7670" t="str">
        <f>IF($C$3="Live Paste",IF($P7670="","",$P7670&amp;""),IF($AD$3="","",INDEX('Extraction History'!$A$3:$DT$9102,$Q7670,$AD$3)&amp;""))</f>
        <v/>
      </c>
    </row>
    <row r="7671" spans="16:18" x14ac:dyDescent="0.3">
      <c r="P7671" s="22"/>
      <c r="Q7671">
        <v>7667</v>
      </c>
      <c r="R7671" t="str">
        <f>IF($C$3="Live Paste",IF($P7671="","",$P7671&amp;""),IF($AD$3="","",INDEX('Extraction History'!$A$3:$DT$9102,$Q7671,$AD$3)&amp;""))</f>
        <v/>
      </c>
    </row>
    <row r="7672" spans="16:18" x14ac:dyDescent="0.3">
      <c r="P7672" s="22"/>
      <c r="Q7672">
        <v>7668</v>
      </c>
      <c r="R7672" t="str">
        <f>IF($C$3="Live Paste",IF($P7672="","",$P7672&amp;""),IF($AD$3="","",INDEX('Extraction History'!$A$3:$DT$9102,$Q7672,$AD$3)&amp;""))</f>
        <v/>
      </c>
    </row>
    <row r="7673" spans="16:18" x14ac:dyDescent="0.3">
      <c r="P7673" s="22"/>
      <c r="Q7673">
        <v>7669</v>
      </c>
      <c r="R7673" t="str">
        <f>IF($C$3="Live Paste",IF($P7673="","",$P7673&amp;""),IF($AD$3="","",INDEX('Extraction History'!$A$3:$DT$9102,$Q7673,$AD$3)&amp;""))</f>
        <v/>
      </c>
    </row>
    <row r="7674" spans="16:18" x14ac:dyDescent="0.3">
      <c r="P7674" s="22"/>
      <c r="Q7674">
        <v>7670</v>
      </c>
      <c r="R7674" t="str">
        <f>IF($C$3="Live Paste",IF($P7674="","",$P7674&amp;""),IF($AD$3="","",INDEX('Extraction History'!$A$3:$DT$9102,$Q7674,$AD$3)&amp;""))</f>
        <v/>
      </c>
    </row>
    <row r="7675" spans="16:18" x14ac:dyDescent="0.3">
      <c r="P7675" s="22"/>
      <c r="Q7675">
        <v>7671</v>
      </c>
      <c r="R7675" t="str">
        <f>IF($C$3="Live Paste",IF($P7675="","",$P7675&amp;""),IF($AD$3="","",INDEX('Extraction History'!$A$3:$DT$9102,$Q7675,$AD$3)&amp;""))</f>
        <v/>
      </c>
    </row>
    <row r="7676" spans="16:18" x14ac:dyDescent="0.3">
      <c r="P7676" s="22"/>
      <c r="Q7676">
        <v>7672</v>
      </c>
      <c r="R7676" t="str">
        <f>IF($C$3="Live Paste",IF($P7676="","",$P7676&amp;""),IF($AD$3="","",INDEX('Extraction History'!$A$3:$DT$9102,$Q7676,$AD$3)&amp;""))</f>
        <v/>
      </c>
    </row>
    <row r="7677" spans="16:18" x14ac:dyDescent="0.3">
      <c r="P7677" s="22"/>
      <c r="Q7677">
        <v>7673</v>
      </c>
      <c r="R7677" t="str">
        <f>IF($C$3="Live Paste",IF($P7677="","",$P7677&amp;""),IF($AD$3="","",INDEX('Extraction History'!$A$3:$DT$9102,$Q7677,$AD$3)&amp;""))</f>
        <v/>
      </c>
    </row>
    <row r="7678" spans="16:18" x14ac:dyDescent="0.3">
      <c r="P7678" s="22"/>
      <c r="Q7678">
        <v>7674</v>
      </c>
      <c r="R7678" t="str">
        <f>IF($C$3="Live Paste",IF($P7678="","",$P7678&amp;""),IF($AD$3="","",INDEX('Extraction History'!$A$3:$DT$9102,$Q7678,$AD$3)&amp;""))</f>
        <v/>
      </c>
    </row>
    <row r="7679" spans="16:18" x14ac:dyDescent="0.3">
      <c r="P7679" s="22"/>
      <c r="Q7679">
        <v>7675</v>
      </c>
      <c r="R7679" t="str">
        <f>IF($C$3="Live Paste",IF($P7679="","",$P7679&amp;""),IF($AD$3="","",INDEX('Extraction History'!$A$3:$DT$9102,$Q7679,$AD$3)&amp;""))</f>
        <v/>
      </c>
    </row>
    <row r="7680" spans="16:18" x14ac:dyDescent="0.3">
      <c r="P7680" s="22"/>
      <c r="Q7680">
        <v>7676</v>
      </c>
      <c r="R7680" t="str">
        <f>IF($C$3="Live Paste",IF($P7680="","",$P7680&amp;""),IF($AD$3="","",INDEX('Extraction History'!$A$3:$DT$9102,$Q7680,$AD$3)&amp;""))</f>
        <v/>
      </c>
    </row>
    <row r="7681" spans="16:18" x14ac:dyDescent="0.3">
      <c r="P7681" s="22"/>
      <c r="Q7681">
        <v>7677</v>
      </c>
      <c r="R7681" t="str">
        <f>IF($C$3="Live Paste",IF($P7681="","",$P7681&amp;""),IF($AD$3="","",INDEX('Extraction History'!$A$3:$DT$9102,$Q7681,$AD$3)&amp;""))</f>
        <v/>
      </c>
    </row>
    <row r="7682" spans="16:18" x14ac:dyDescent="0.3">
      <c r="P7682" s="22"/>
      <c r="Q7682">
        <v>7678</v>
      </c>
      <c r="R7682" t="str">
        <f>IF($C$3="Live Paste",IF($P7682="","",$P7682&amp;""),IF($AD$3="","",INDEX('Extraction History'!$A$3:$DT$9102,$Q7682,$AD$3)&amp;""))</f>
        <v/>
      </c>
    </row>
    <row r="7683" spans="16:18" x14ac:dyDescent="0.3">
      <c r="P7683" s="22"/>
      <c r="Q7683">
        <v>7679</v>
      </c>
      <c r="R7683" t="str">
        <f>IF($C$3="Live Paste",IF($P7683="","",$P7683&amp;""),IF($AD$3="","",INDEX('Extraction History'!$A$3:$DT$9102,$Q7683,$AD$3)&amp;""))</f>
        <v/>
      </c>
    </row>
    <row r="7684" spans="16:18" x14ac:dyDescent="0.3">
      <c r="P7684" s="22"/>
      <c r="Q7684">
        <v>7680</v>
      </c>
      <c r="R7684" t="str">
        <f>IF($C$3="Live Paste",IF($P7684="","",$P7684&amp;""),IF($AD$3="","",INDEX('Extraction History'!$A$3:$DT$9102,$Q7684,$AD$3)&amp;""))</f>
        <v/>
      </c>
    </row>
    <row r="7685" spans="16:18" x14ac:dyDescent="0.3">
      <c r="P7685" s="22"/>
      <c r="Q7685">
        <v>7681</v>
      </c>
      <c r="R7685" t="str">
        <f>IF($C$3="Live Paste",IF($P7685="","",$P7685&amp;""),IF($AD$3="","",INDEX('Extraction History'!$A$3:$DT$9102,$Q7685,$AD$3)&amp;""))</f>
        <v/>
      </c>
    </row>
    <row r="7686" spans="16:18" x14ac:dyDescent="0.3">
      <c r="P7686" s="22"/>
      <c r="Q7686">
        <v>7682</v>
      </c>
      <c r="R7686" t="str">
        <f>IF($C$3="Live Paste",IF($P7686="","",$P7686&amp;""),IF($AD$3="","",INDEX('Extraction History'!$A$3:$DT$9102,$Q7686,$AD$3)&amp;""))</f>
        <v/>
      </c>
    </row>
    <row r="7687" spans="16:18" x14ac:dyDescent="0.3">
      <c r="P7687" s="22"/>
      <c r="Q7687">
        <v>7683</v>
      </c>
      <c r="R7687" t="str">
        <f>IF($C$3="Live Paste",IF($P7687="","",$P7687&amp;""),IF($AD$3="","",INDEX('Extraction History'!$A$3:$DT$9102,$Q7687,$AD$3)&amp;""))</f>
        <v/>
      </c>
    </row>
    <row r="7688" spans="16:18" x14ac:dyDescent="0.3">
      <c r="P7688" s="22"/>
      <c r="Q7688">
        <v>7684</v>
      </c>
      <c r="R7688" t="str">
        <f>IF($C$3="Live Paste",IF($P7688="","",$P7688&amp;""),IF($AD$3="","",INDEX('Extraction History'!$A$3:$DT$9102,$Q7688,$AD$3)&amp;""))</f>
        <v/>
      </c>
    </row>
    <row r="7689" spans="16:18" x14ac:dyDescent="0.3">
      <c r="P7689" s="22"/>
      <c r="Q7689">
        <v>7685</v>
      </c>
      <c r="R7689" t="str">
        <f>IF($C$3="Live Paste",IF($P7689="","",$P7689&amp;""),IF($AD$3="","",INDEX('Extraction History'!$A$3:$DT$9102,$Q7689,$AD$3)&amp;""))</f>
        <v/>
      </c>
    </row>
    <row r="7690" spans="16:18" x14ac:dyDescent="0.3">
      <c r="P7690" s="22"/>
      <c r="Q7690">
        <v>7686</v>
      </c>
      <c r="R7690" t="str">
        <f>IF($C$3="Live Paste",IF($P7690="","",$P7690&amp;""),IF($AD$3="","",INDEX('Extraction History'!$A$3:$DT$9102,$Q7690,$AD$3)&amp;""))</f>
        <v/>
      </c>
    </row>
    <row r="7691" spans="16:18" x14ac:dyDescent="0.3">
      <c r="P7691" s="22"/>
      <c r="Q7691">
        <v>7687</v>
      </c>
      <c r="R7691" t="str">
        <f>IF($C$3="Live Paste",IF($P7691="","",$P7691&amp;""),IF($AD$3="","",INDEX('Extraction History'!$A$3:$DT$9102,$Q7691,$AD$3)&amp;""))</f>
        <v/>
      </c>
    </row>
    <row r="7692" spans="16:18" x14ac:dyDescent="0.3">
      <c r="P7692" s="22"/>
      <c r="Q7692">
        <v>7688</v>
      </c>
      <c r="R7692" t="str">
        <f>IF($C$3="Live Paste",IF($P7692="","",$P7692&amp;""),IF($AD$3="","",INDEX('Extraction History'!$A$3:$DT$9102,$Q7692,$AD$3)&amp;""))</f>
        <v/>
      </c>
    </row>
    <row r="7693" spans="16:18" x14ac:dyDescent="0.3">
      <c r="P7693" s="22"/>
      <c r="Q7693">
        <v>7689</v>
      </c>
      <c r="R7693" t="str">
        <f>IF($C$3="Live Paste",IF($P7693="","",$P7693&amp;""),IF($AD$3="","",INDEX('Extraction History'!$A$3:$DT$9102,$Q7693,$AD$3)&amp;""))</f>
        <v/>
      </c>
    </row>
    <row r="7694" spans="16:18" x14ac:dyDescent="0.3">
      <c r="P7694" s="22"/>
      <c r="Q7694">
        <v>7690</v>
      </c>
      <c r="R7694" t="str">
        <f>IF($C$3="Live Paste",IF($P7694="","",$P7694&amp;""),IF($AD$3="","",INDEX('Extraction History'!$A$3:$DT$9102,$Q7694,$AD$3)&amp;""))</f>
        <v/>
      </c>
    </row>
    <row r="7695" spans="16:18" x14ac:dyDescent="0.3">
      <c r="P7695" s="22"/>
      <c r="Q7695">
        <v>7691</v>
      </c>
      <c r="R7695" t="str">
        <f>IF($C$3="Live Paste",IF($P7695="","",$P7695&amp;""),IF($AD$3="","",INDEX('Extraction History'!$A$3:$DT$9102,$Q7695,$AD$3)&amp;""))</f>
        <v/>
      </c>
    </row>
    <row r="7696" spans="16:18" x14ac:dyDescent="0.3">
      <c r="P7696" s="22"/>
      <c r="Q7696">
        <v>7692</v>
      </c>
      <c r="R7696" t="str">
        <f>IF($C$3="Live Paste",IF($P7696="","",$P7696&amp;""),IF($AD$3="","",INDEX('Extraction History'!$A$3:$DT$9102,$Q7696,$AD$3)&amp;""))</f>
        <v/>
      </c>
    </row>
    <row r="7697" spans="16:18" x14ac:dyDescent="0.3">
      <c r="P7697" s="22"/>
      <c r="Q7697">
        <v>7693</v>
      </c>
      <c r="R7697" t="str">
        <f>IF($C$3="Live Paste",IF($P7697="","",$P7697&amp;""),IF($AD$3="","",INDEX('Extraction History'!$A$3:$DT$9102,$Q7697,$AD$3)&amp;""))</f>
        <v/>
      </c>
    </row>
    <row r="7698" spans="16:18" x14ac:dyDescent="0.3">
      <c r="P7698" s="22"/>
      <c r="Q7698">
        <v>7694</v>
      </c>
      <c r="R7698" t="str">
        <f>IF($C$3="Live Paste",IF($P7698="","",$P7698&amp;""),IF($AD$3="","",INDEX('Extraction History'!$A$3:$DT$9102,$Q7698,$AD$3)&amp;""))</f>
        <v/>
      </c>
    </row>
    <row r="7699" spans="16:18" x14ac:dyDescent="0.3">
      <c r="P7699" s="22"/>
      <c r="Q7699">
        <v>7695</v>
      </c>
      <c r="R7699" t="str">
        <f>IF($C$3="Live Paste",IF($P7699="","",$P7699&amp;""),IF($AD$3="","",INDEX('Extraction History'!$A$3:$DT$9102,$Q7699,$AD$3)&amp;""))</f>
        <v/>
      </c>
    </row>
    <row r="7700" spans="16:18" x14ac:dyDescent="0.3">
      <c r="P7700" s="22"/>
      <c r="Q7700">
        <v>7696</v>
      </c>
      <c r="R7700" t="str">
        <f>IF($C$3="Live Paste",IF($P7700="","",$P7700&amp;""),IF($AD$3="","",INDEX('Extraction History'!$A$3:$DT$9102,$Q7700,$AD$3)&amp;""))</f>
        <v/>
      </c>
    </row>
    <row r="7701" spans="16:18" x14ac:dyDescent="0.3">
      <c r="P7701" s="22"/>
      <c r="Q7701">
        <v>7697</v>
      </c>
      <c r="R7701" t="str">
        <f>IF($C$3="Live Paste",IF($P7701="","",$P7701&amp;""),IF($AD$3="","",INDEX('Extraction History'!$A$3:$DT$9102,$Q7701,$AD$3)&amp;""))</f>
        <v/>
      </c>
    </row>
    <row r="7702" spans="16:18" x14ac:dyDescent="0.3">
      <c r="P7702" s="22"/>
      <c r="Q7702">
        <v>7698</v>
      </c>
      <c r="R7702" t="str">
        <f>IF($C$3="Live Paste",IF($P7702="","",$P7702&amp;""),IF($AD$3="","",INDEX('Extraction History'!$A$3:$DT$9102,$Q7702,$AD$3)&amp;""))</f>
        <v/>
      </c>
    </row>
    <row r="7703" spans="16:18" x14ac:dyDescent="0.3">
      <c r="P7703" s="22"/>
      <c r="Q7703">
        <v>7699</v>
      </c>
      <c r="R7703" t="str">
        <f>IF($C$3="Live Paste",IF($P7703="","",$P7703&amp;""),IF($AD$3="","",INDEX('Extraction History'!$A$3:$DT$9102,$Q7703,$AD$3)&amp;""))</f>
        <v/>
      </c>
    </row>
    <row r="7704" spans="16:18" x14ac:dyDescent="0.3">
      <c r="P7704" s="22"/>
      <c r="Q7704">
        <v>7700</v>
      </c>
      <c r="R7704" t="str">
        <f>IF($C$3="Live Paste",IF($P7704="","",$P7704&amp;""),IF($AD$3="","",INDEX('Extraction History'!$A$3:$DT$9102,$Q7704,$AD$3)&amp;""))</f>
        <v/>
      </c>
    </row>
    <row r="7705" spans="16:18" x14ac:dyDescent="0.3">
      <c r="P7705" s="22"/>
      <c r="Q7705">
        <v>7701</v>
      </c>
      <c r="R7705" t="str">
        <f>IF($C$3="Live Paste",IF($P7705="","",$P7705&amp;""),IF($AD$3="","",INDEX('Extraction History'!$A$3:$DT$9102,$Q7705,$AD$3)&amp;""))</f>
        <v/>
      </c>
    </row>
    <row r="7706" spans="16:18" x14ac:dyDescent="0.3">
      <c r="P7706" s="22"/>
      <c r="Q7706">
        <v>7702</v>
      </c>
      <c r="R7706" t="str">
        <f>IF($C$3="Live Paste",IF($P7706="","",$P7706&amp;""),IF($AD$3="","",INDEX('Extraction History'!$A$3:$DT$9102,$Q7706,$AD$3)&amp;""))</f>
        <v/>
      </c>
    </row>
    <row r="7707" spans="16:18" x14ac:dyDescent="0.3">
      <c r="P7707" s="22"/>
      <c r="Q7707">
        <v>7703</v>
      </c>
      <c r="R7707" t="str">
        <f>IF($C$3="Live Paste",IF($P7707="","",$P7707&amp;""),IF($AD$3="","",INDEX('Extraction History'!$A$3:$DT$9102,$Q7707,$AD$3)&amp;""))</f>
        <v/>
      </c>
    </row>
    <row r="7708" spans="16:18" x14ac:dyDescent="0.3">
      <c r="P7708" s="22"/>
      <c r="Q7708">
        <v>7704</v>
      </c>
      <c r="R7708" t="str">
        <f>IF($C$3="Live Paste",IF($P7708="","",$P7708&amp;""),IF($AD$3="","",INDEX('Extraction History'!$A$3:$DT$9102,$Q7708,$AD$3)&amp;""))</f>
        <v/>
      </c>
    </row>
    <row r="7709" spans="16:18" x14ac:dyDescent="0.3">
      <c r="P7709" s="22"/>
      <c r="Q7709">
        <v>7705</v>
      </c>
      <c r="R7709" t="str">
        <f>IF($C$3="Live Paste",IF($P7709="","",$P7709&amp;""),IF($AD$3="","",INDEX('Extraction History'!$A$3:$DT$9102,$Q7709,$AD$3)&amp;""))</f>
        <v/>
      </c>
    </row>
    <row r="7710" spans="16:18" x14ac:dyDescent="0.3">
      <c r="P7710" s="22"/>
      <c r="Q7710">
        <v>7706</v>
      </c>
      <c r="R7710" t="str">
        <f>IF($C$3="Live Paste",IF($P7710="","",$P7710&amp;""),IF($AD$3="","",INDEX('Extraction History'!$A$3:$DT$9102,$Q7710,$AD$3)&amp;""))</f>
        <v/>
      </c>
    </row>
    <row r="7711" spans="16:18" x14ac:dyDescent="0.3">
      <c r="P7711" s="22"/>
      <c r="Q7711">
        <v>7707</v>
      </c>
      <c r="R7711" t="str">
        <f>IF($C$3="Live Paste",IF($P7711="","",$P7711&amp;""),IF($AD$3="","",INDEX('Extraction History'!$A$3:$DT$9102,$Q7711,$AD$3)&amp;""))</f>
        <v/>
      </c>
    </row>
    <row r="7712" spans="16:18" x14ac:dyDescent="0.3">
      <c r="P7712" s="22"/>
      <c r="Q7712">
        <v>7708</v>
      </c>
      <c r="R7712" t="str">
        <f>IF($C$3="Live Paste",IF($P7712="","",$P7712&amp;""),IF($AD$3="","",INDEX('Extraction History'!$A$3:$DT$9102,$Q7712,$AD$3)&amp;""))</f>
        <v/>
      </c>
    </row>
    <row r="7713" spans="16:18" x14ac:dyDescent="0.3">
      <c r="P7713" s="22"/>
      <c r="Q7713">
        <v>7709</v>
      </c>
      <c r="R7713" t="str">
        <f>IF($C$3="Live Paste",IF($P7713="","",$P7713&amp;""),IF($AD$3="","",INDEX('Extraction History'!$A$3:$DT$9102,$Q7713,$AD$3)&amp;""))</f>
        <v/>
      </c>
    </row>
    <row r="7714" spans="16:18" x14ac:dyDescent="0.3">
      <c r="P7714" s="22"/>
      <c r="Q7714">
        <v>7710</v>
      </c>
      <c r="R7714" t="str">
        <f>IF($C$3="Live Paste",IF($P7714="","",$P7714&amp;""),IF($AD$3="","",INDEX('Extraction History'!$A$3:$DT$9102,$Q7714,$AD$3)&amp;""))</f>
        <v/>
      </c>
    </row>
    <row r="7715" spans="16:18" x14ac:dyDescent="0.3">
      <c r="P7715" s="22"/>
      <c r="Q7715">
        <v>7711</v>
      </c>
      <c r="R7715" t="str">
        <f>IF($C$3="Live Paste",IF($P7715="","",$P7715&amp;""),IF($AD$3="","",INDEX('Extraction History'!$A$3:$DT$9102,$Q7715,$AD$3)&amp;""))</f>
        <v/>
      </c>
    </row>
    <row r="7716" spans="16:18" x14ac:dyDescent="0.3">
      <c r="P7716" s="22"/>
      <c r="Q7716">
        <v>7712</v>
      </c>
      <c r="R7716" t="str">
        <f>IF($C$3="Live Paste",IF($P7716="","",$P7716&amp;""),IF($AD$3="","",INDEX('Extraction History'!$A$3:$DT$9102,$Q7716,$AD$3)&amp;""))</f>
        <v/>
      </c>
    </row>
    <row r="7717" spans="16:18" x14ac:dyDescent="0.3">
      <c r="P7717" s="22"/>
      <c r="Q7717">
        <v>7713</v>
      </c>
      <c r="R7717" t="str">
        <f>IF($C$3="Live Paste",IF($P7717="","",$P7717&amp;""),IF($AD$3="","",INDEX('Extraction History'!$A$3:$DT$9102,$Q7717,$AD$3)&amp;""))</f>
        <v/>
      </c>
    </row>
    <row r="7718" spans="16:18" x14ac:dyDescent="0.3">
      <c r="P7718" s="22"/>
      <c r="Q7718">
        <v>7714</v>
      </c>
      <c r="R7718" t="str">
        <f>IF($C$3="Live Paste",IF($P7718="","",$P7718&amp;""),IF($AD$3="","",INDEX('Extraction History'!$A$3:$DT$9102,$Q7718,$AD$3)&amp;""))</f>
        <v/>
      </c>
    </row>
    <row r="7719" spans="16:18" x14ac:dyDescent="0.3">
      <c r="P7719" s="22"/>
      <c r="Q7719">
        <v>7715</v>
      </c>
      <c r="R7719" t="str">
        <f>IF($C$3="Live Paste",IF($P7719="","",$P7719&amp;""),IF($AD$3="","",INDEX('Extraction History'!$A$3:$DT$9102,$Q7719,$AD$3)&amp;""))</f>
        <v/>
      </c>
    </row>
    <row r="7720" spans="16:18" x14ac:dyDescent="0.3">
      <c r="P7720" s="22"/>
      <c r="Q7720">
        <v>7716</v>
      </c>
      <c r="R7720" t="str">
        <f>IF($C$3="Live Paste",IF($P7720="","",$P7720&amp;""),IF($AD$3="","",INDEX('Extraction History'!$A$3:$DT$9102,$Q7720,$AD$3)&amp;""))</f>
        <v/>
      </c>
    </row>
    <row r="7721" spans="16:18" x14ac:dyDescent="0.3">
      <c r="P7721" s="22"/>
      <c r="Q7721">
        <v>7717</v>
      </c>
      <c r="R7721" t="str">
        <f>IF($C$3="Live Paste",IF($P7721="","",$P7721&amp;""),IF($AD$3="","",INDEX('Extraction History'!$A$3:$DT$9102,$Q7721,$AD$3)&amp;""))</f>
        <v/>
      </c>
    </row>
    <row r="7722" spans="16:18" x14ac:dyDescent="0.3">
      <c r="P7722" s="22"/>
      <c r="Q7722">
        <v>7718</v>
      </c>
      <c r="R7722" t="str">
        <f>IF($C$3="Live Paste",IF($P7722="","",$P7722&amp;""),IF($AD$3="","",INDEX('Extraction History'!$A$3:$DT$9102,$Q7722,$AD$3)&amp;""))</f>
        <v/>
      </c>
    </row>
    <row r="7723" spans="16:18" x14ac:dyDescent="0.3">
      <c r="P7723" s="22"/>
      <c r="Q7723">
        <v>7719</v>
      </c>
      <c r="R7723" t="str">
        <f>IF($C$3="Live Paste",IF($P7723="","",$P7723&amp;""),IF($AD$3="","",INDEX('Extraction History'!$A$3:$DT$9102,$Q7723,$AD$3)&amp;""))</f>
        <v/>
      </c>
    </row>
    <row r="7724" spans="16:18" x14ac:dyDescent="0.3">
      <c r="P7724" s="22"/>
      <c r="Q7724">
        <v>7720</v>
      </c>
      <c r="R7724" t="str">
        <f>IF($C$3="Live Paste",IF($P7724="","",$P7724&amp;""),IF($AD$3="","",INDEX('Extraction History'!$A$3:$DT$9102,$Q7724,$AD$3)&amp;""))</f>
        <v/>
      </c>
    </row>
    <row r="7725" spans="16:18" x14ac:dyDescent="0.3">
      <c r="P7725" s="22"/>
      <c r="Q7725">
        <v>7721</v>
      </c>
      <c r="R7725" t="str">
        <f>IF($C$3="Live Paste",IF($P7725="","",$P7725&amp;""),IF($AD$3="","",INDEX('Extraction History'!$A$3:$DT$9102,$Q7725,$AD$3)&amp;""))</f>
        <v/>
      </c>
    </row>
    <row r="7726" spans="16:18" x14ac:dyDescent="0.3">
      <c r="P7726" s="22"/>
      <c r="Q7726">
        <v>7722</v>
      </c>
      <c r="R7726" t="str">
        <f>IF($C$3="Live Paste",IF($P7726="","",$P7726&amp;""),IF($AD$3="","",INDEX('Extraction History'!$A$3:$DT$9102,$Q7726,$AD$3)&amp;""))</f>
        <v/>
      </c>
    </row>
    <row r="7727" spans="16:18" x14ac:dyDescent="0.3">
      <c r="P7727" s="22"/>
      <c r="Q7727">
        <v>7723</v>
      </c>
      <c r="R7727" t="str">
        <f>IF($C$3="Live Paste",IF($P7727="","",$P7727&amp;""),IF($AD$3="","",INDEX('Extraction History'!$A$3:$DT$9102,$Q7727,$AD$3)&amp;""))</f>
        <v/>
      </c>
    </row>
    <row r="7728" spans="16:18" x14ac:dyDescent="0.3">
      <c r="P7728" s="22"/>
      <c r="Q7728">
        <v>7724</v>
      </c>
      <c r="R7728" t="str">
        <f>IF($C$3="Live Paste",IF($P7728="","",$P7728&amp;""),IF($AD$3="","",INDEX('Extraction History'!$A$3:$DT$9102,$Q7728,$AD$3)&amp;""))</f>
        <v/>
      </c>
    </row>
    <row r="7729" spans="16:18" x14ac:dyDescent="0.3">
      <c r="P7729" s="22"/>
      <c r="Q7729">
        <v>7725</v>
      </c>
      <c r="R7729" t="str">
        <f>IF($C$3="Live Paste",IF($P7729="","",$P7729&amp;""),IF($AD$3="","",INDEX('Extraction History'!$A$3:$DT$9102,$Q7729,$AD$3)&amp;""))</f>
        <v/>
      </c>
    </row>
    <row r="7730" spans="16:18" x14ac:dyDescent="0.3">
      <c r="P7730" s="22"/>
      <c r="Q7730">
        <v>7726</v>
      </c>
      <c r="R7730" t="str">
        <f>IF($C$3="Live Paste",IF($P7730="","",$P7730&amp;""),IF($AD$3="","",INDEX('Extraction History'!$A$3:$DT$9102,$Q7730,$AD$3)&amp;""))</f>
        <v/>
      </c>
    </row>
    <row r="7731" spans="16:18" x14ac:dyDescent="0.3">
      <c r="P7731" s="22"/>
      <c r="Q7731">
        <v>7727</v>
      </c>
      <c r="R7731" t="str">
        <f>IF($C$3="Live Paste",IF($P7731="","",$P7731&amp;""),IF($AD$3="","",INDEX('Extraction History'!$A$3:$DT$9102,$Q7731,$AD$3)&amp;""))</f>
        <v/>
      </c>
    </row>
    <row r="7732" spans="16:18" x14ac:dyDescent="0.3">
      <c r="P7732" s="22"/>
      <c r="Q7732">
        <v>7728</v>
      </c>
      <c r="R7732" t="str">
        <f>IF($C$3="Live Paste",IF($P7732="","",$P7732&amp;""),IF($AD$3="","",INDEX('Extraction History'!$A$3:$DT$9102,$Q7732,$AD$3)&amp;""))</f>
        <v/>
      </c>
    </row>
    <row r="7733" spans="16:18" x14ac:dyDescent="0.3">
      <c r="P7733" s="22"/>
      <c r="Q7733">
        <v>7729</v>
      </c>
      <c r="R7733" t="str">
        <f>IF($C$3="Live Paste",IF($P7733="","",$P7733&amp;""),IF($AD$3="","",INDEX('Extraction History'!$A$3:$DT$9102,$Q7733,$AD$3)&amp;""))</f>
        <v/>
      </c>
    </row>
    <row r="7734" spans="16:18" x14ac:dyDescent="0.3">
      <c r="P7734" s="22"/>
      <c r="Q7734">
        <v>7730</v>
      </c>
      <c r="R7734" t="str">
        <f>IF($C$3="Live Paste",IF($P7734="","",$P7734&amp;""),IF($AD$3="","",INDEX('Extraction History'!$A$3:$DT$9102,$Q7734,$AD$3)&amp;""))</f>
        <v/>
      </c>
    </row>
    <row r="7735" spans="16:18" x14ac:dyDescent="0.3">
      <c r="P7735" s="22"/>
      <c r="Q7735">
        <v>7731</v>
      </c>
      <c r="R7735" t="str">
        <f>IF($C$3="Live Paste",IF($P7735="","",$P7735&amp;""),IF($AD$3="","",INDEX('Extraction History'!$A$3:$DT$9102,$Q7735,$AD$3)&amp;""))</f>
        <v/>
      </c>
    </row>
    <row r="7736" spans="16:18" x14ac:dyDescent="0.3">
      <c r="P7736" s="22"/>
      <c r="Q7736">
        <v>7732</v>
      </c>
      <c r="R7736" t="str">
        <f>IF($C$3="Live Paste",IF($P7736="","",$P7736&amp;""),IF($AD$3="","",INDEX('Extraction History'!$A$3:$DT$9102,$Q7736,$AD$3)&amp;""))</f>
        <v/>
      </c>
    </row>
    <row r="7737" spans="16:18" x14ac:dyDescent="0.3">
      <c r="P7737" s="22"/>
      <c r="Q7737">
        <v>7733</v>
      </c>
      <c r="R7737" t="str">
        <f>IF($C$3="Live Paste",IF($P7737="","",$P7737&amp;""),IF($AD$3="","",INDEX('Extraction History'!$A$3:$DT$9102,$Q7737,$AD$3)&amp;""))</f>
        <v/>
      </c>
    </row>
    <row r="7738" spans="16:18" x14ac:dyDescent="0.3">
      <c r="P7738" s="22"/>
      <c r="Q7738">
        <v>7734</v>
      </c>
      <c r="R7738" t="str">
        <f>IF($C$3="Live Paste",IF($P7738="","",$P7738&amp;""),IF($AD$3="","",INDEX('Extraction History'!$A$3:$DT$9102,$Q7738,$AD$3)&amp;""))</f>
        <v/>
      </c>
    </row>
    <row r="7739" spans="16:18" x14ac:dyDescent="0.3">
      <c r="P7739" s="22"/>
      <c r="Q7739">
        <v>7735</v>
      </c>
      <c r="R7739" t="str">
        <f>IF($C$3="Live Paste",IF($P7739="","",$P7739&amp;""),IF($AD$3="","",INDEX('Extraction History'!$A$3:$DT$9102,$Q7739,$AD$3)&amp;""))</f>
        <v/>
      </c>
    </row>
    <row r="7740" spans="16:18" x14ac:dyDescent="0.3">
      <c r="P7740" s="22"/>
      <c r="Q7740">
        <v>7736</v>
      </c>
      <c r="R7740" t="str">
        <f>IF($C$3="Live Paste",IF($P7740="","",$P7740&amp;""),IF($AD$3="","",INDEX('Extraction History'!$A$3:$DT$9102,$Q7740,$AD$3)&amp;""))</f>
        <v/>
      </c>
    </row>
    <row r="7741" spans="16:18" x14ac:dyDescent="0.3">
      <c r="P7741" s="22"/>
      <c r="Q7741">
        <v>7737</v>
      </c>
      <c r="R7741" t="str">
        <f>IF($C$3="Live Paste",IF($P7741="","",$P7741&amp;""),IF($AD$3="","",INDEX('Extraction History'!$A$3:$DT$9102,$Q7741,$AD$3)&amp;""))</f>
        <v/>
      </c>
    </row>
    <row r="7742" spans="16:18" x14ac:dyDescent="0.3">
      <c r="P7742" s="22"/>
      <c r="Q7742">
        <v>7738</v>
      </c>
      <c r="R7742" t="str">
        <f>IF($C$3="Live Paste",IF($P7742="","",$P7742&amp;""),IF($AD$3="","",INDEX('Extraction History'!$A$3:$DT$9102,$Q7742,$AD$3)&amp;""))</f>
        <v/>
      </c>
    </row>
    <row r="7743" spans="16:18" x14ac:dyDescent="0.3">
      <c r="P7743" s="22"/>
      <c r="Q7743">
        <v>7739</v>
      </c>
      <c r="R7743" t="str">
        <f>IF($C$3="Live Paste",IF($P7743="","",$P7743&amp;""),IF($AD$3="","",INDEX('Extraction History'!$A$3:$DT$9102,$Q7743,$AD$3)&amp;""))</f>
        <v/>
      </c>
    </row>
    <row r="7744" spans="16:18" x14ac:dyDescent="0.3">
      <c r="P7744" s="22"/>
      <c r="Q7744">
        <v>7740</v>
      </c>
      <c r="R7744" t="str">
        <f>IF($C$3="Live Paste",IF($P7744="","",$P7744&amp;""),IF($AD$3="","",INDEX('Extraction History'!$A$3:$DT$9102,$Q7744,$AD$3)&amp;""))</f>
        <v/>
      </c>
    </row>
    <row r="7745" spans="16:18" x14ac:dyDescent="0.3">
      <c r="P7745" s="22"/>
      <c r="Q7745">
        <v>7741</v>
      </c>
      <c r="R7745" t="str">
        <f>IF($C$3="Live Paste",IF($P7745="","",$P7745&amp;""),IF($AD$3="","",INDEX('Extraction History'!$A$3:$DT$9102,$Q7745,$AD$3)&amp;""))</f>
        <v/>
      </c>
    </row>
    <row r="7746" spans="16:18" x14ac:dyDescent="0.3">
      <c r="P7746" s="22"/>
      <c r="Q7746">
        <v>7742</v>
      </c>
      <c r="R7746" t="str">
        <f>IF($C$3="Live Paste",IF($P7746="","",$P7746&amp;""),IF($AD$3="","",INDEX('Extraction History'!$A$3:$DT$9102,$Q7746,$AD$3)&amp;""))</f>
        <v/>
      </c>
    </row>
    <row r="7747" spans="16:18" x14ac:dyDescent="0.3">
      <c r="P7747" s="22"/>
      <c r="Q7747">
        <v>7743</v>
      </c>
      <c r="R7747" t="str">
        <f>IF($C$3="Live Paste",IF($P7747="","",$P7747&amp;""),IF($AD$3="","",INDEX('Extraction History'!$A$3:$DT$9102,$Q7747,$AD$3)&amp;""))</f>
        <v/>
      </c>
    </row>
    <row r="7748" spans="16:18" x14ac:dyDescent="0.3">
      <c r="P7748" s="22"/>
      <c r="Q7748">
        <v>7744</v>
      </c>
      <c r="R7748" t="str">
        <f>IF($C$3="Live Paste",IF($P7748="","",$P7748&amp;""),IF($AD$3="","",INDEX('Extraction History'!$A$3:$DT$9102,$Q7748,$AD$3)&amp;""))</f>
        <v/>
      </c>
    </row>
    <row r="7749" spans="16:18" x14ac:dyDescent="0.3">
      <c r="P7749" s="22"/>
      <c r="Q7749">
        <v>7745</v>
      </c>
      <c r="R7749" t="str">
        <f>IF($C$3="Live Paste",IF($P7749="","",$P7749&amp;""),IF($AD$3="","",INDEX('Extraction History'!$A$3:$DT$9102,$Q7749,$AD$3)&amp;""))</f>
        <v/>
      </c>
    </row>
    <row r="7750" spans="16:18" x14ac:dyDescent="0.3">
      <c r="P7750" s="22"/>
      <c r="Q7750">
        <v>7746</v>
      </c>
      <c r="R7750" t="str">
        <f>IF($C$3="Live Paste",IF($P7750="","",$P7750&amp;""),IF($AD$3="","",INDEX('Extraction History'!$A$3:$DT$9102,$Q7750,$AD$3)&amp;""))</f>
        <v/>
      </c>
    </row>
    <row r="7751" spans="16:18" x14ac:dyDescent="0.3">
      <c r="P7751" s="22"/>
      <c r="Q7751">
        <v>7747</v>
      </c>
      <c r="R7751" t="str">
        <f>IF($C$3="Live Paste",IF($P7751="","",$P7751&amp;""),IF($AD$3="","",INDEX('Extraction History'!$A$3:$DT$9102,$Q7751,$AD$3)&amp;""))</f>
        <v/>
      </c>
    </row>
    <row r="7752" spans="16:18" x14ac:dyDescent="0.3">
      <c r="P7752" s="22"/>
      <c r="Q7752">
        <v>7748</v>
      </c>
      <c r="R7752" t="str">
        <f>IF($C$3="Live Paste",IF($P7752="","",$P7752&amp;""),IF($AD$3="","",INDEX('Extraction History'!$A$3:$DT$9102,$Q7752,$AD$3)&amp;""))</f>
        <v/>
      </c>
    </row>
    <row r="7753" spans="16:18" x14ac:dyDescent="0.3">
      <c r="P7753" s="22"/>
      <c r="Q7753">
        <v>7749</v>
      </c>
      <c r="R7753" t="str">
        <f>IF($C$3="Live Paste",IF($P7753="","",$P7753&amp;""),IF($AD$3="","",INDEX('Extraction History'!$A$3:$DT$9102,$Q7753,$AD$3)&amp;""))</f>
        <v/>
      </c>
    </row>
    <row r="7754" spans="16:18" x14ac:dyDescent="0.3">
      <c r="P7754" s="22"/>
      <c r="Q7754">
        <v>7750</v>
      </c>
      <c r="R7754" t="str">
        <f>IF($C$3="Live Paste",IF($P7754="","",$P7754&amp;""),IF($AD$3="","",INDEX('Extraction History'!$A$3:$DT$9102,$Q7754,$AD$3)&amp;""))</f>
        <v/>
      </c>
    </row>
    <row r="7755" spans="16:18" x14ac:dyDescent="0.3">
      <c r="P7755" s="22"/>
      <c r="Q7755">
        <v>7751</v>
      </c>
      <c r="R7755" t="str">
        <f>IF($C$3="Live Paste",IF($P7755="","",$P7755&amp;""),IF($AD$3="","",INDEX('Extraction History'!$A$3:$DT$9102,$Q7755,$AD$3)&amp;""))</f>
        <v/>
      </c>
    </row>
    <row r="7756" spans="16:18" x14ac:dyDescent="0.3">
      <c r="P7756" s="22"/>
      <c r="Q7756">
        <v>7752</v>
      </c>
      <c r="R7756" t="str">
        <f>IF($C$3="Live Paste",IF($P7756="","",$P7756&amp;""),IF($AD$3="","",INDEX('Extraction History'!$A$3:$DT$9102,$Q7756,$AD$3)&amp;""))</f>
        <v/>
      </c>
    </row>
    <row r="7757" spans="16:18" x14ac:dyDescent="0.3">
      <c r="P7757" s="22"/>
      <c r="Q7757">
        <v>7753</v>
      </c>
      <c r="R7757" t="str">
        <f>IF($C$3="Live Paste",IF($P7757="","",$P7757&amp;""),IF($AD$3="","",INDEX('Extraction History'!$A$3:$DT$9102,$Q7757,$AD$3)&amp;""))</f>
        <v/>
      </c>
    </row>
    <row r="7758" spans="16:18" x14ac:dyDescent="0.3">
      <c r="P7758" s="22"/>
      <c r="Q7758">
        <v>7754</v>
      </c>
      <c r="R7758" t="str">
        <f>IF($C$3="Live Paste",IF($P7758="","",$P7758&amp;""),IF($AD$3="","",INDEX('Extraction History'!$A$3:$DT$9102,$Q7758,$AD$3)&amp;""))</f>
        <v/>
      </c>
    </row>
    <row r="7759" spans="16:18" x14ac:dyDescent="0.3">
      <c r="P7759" s="22"/>
      <c r="Q7759">
        <v>7755</v>
      </c>
      <c r="R7759" t="str">
        <f>IF($C$3="Live Paste",IF($P7759="","",$P7759&amp;""),IF($AD$3="","",INDEX('Extraction History'!$A$3:$DT$9102,$Q7759,$AD$3)&amp;""))</f>
        <v/>
      </c>
    </row>
    <row r="7760" spans="16:18" x14ac:dyDescent="0.3">
      <c r="P7760" s="22"/>
      <c r="Q7760">
        <v>7756</v>
      </c>
      <c r="R7760" t="str">
        <f>IF($C$3="Live Paste",IF($P7760="","",$P7760&amp;""),IF($AD$3="","",INDEX('Extraction History'!$A$3:$DT$9102,$Q7760,$AD$3)&amp;""))</f>
        <v/>
      </c>
    </row>
    <row r="7761" spans="16:18" x14ac:dyDescent="0.3">
      <c r="P7761" s="22"/>
      <c r="Q7761">
        <v>7757</v>
      </c>
      <c r="R7761" t="str">
        <f>IF($C$3="Live Paste",IF($P7761="","",$P7761&amp;""),IF($AD$3="","",INDEX('Extraction History'!$A$3:$DT$9102,$Q7761,$AD$3)&amp;""))</f>
        <v/>
      </c>
    </row>
    <row r="7762" spans="16:18" x14ac:dyDescent="0.3">
      <c r="P7762" s="22"/>
      <c r="Q7762">
        <v>7758</v>
      </c>
      <c r="R7762" t="str">
        <f>IF($C$3="Live Paste",IF($P7762="","",$P7762&amp;""),IF($AD$3="","",INDEX('Extraction History'!$A$3:$DT$9102,$Q7762,$AD$3)&amp;""))</f>
        <v/>
      </c>
    </row>
    <row r="7763" spans="16:18" x14ac:dyDescent="0.3">
      <c r="P7763" s="22"/>
      <c r="Q7763">
        <v>7759</v>
      </c>
      <c r="R7763" t="str">
        <f>IF($C$3="Live Paste",IF($P7763="","",$P7763&amp;""),IF($AD$3="","",INDEX('Extraction History'!$A$3:$DT$9102,$Q7763,$AD$3)&amp;""))</f>
        <v/>
      </c>
    </row>
    <row r="7764" spans="16:18" x14ac:dyDescent="0.3">
      <c r="P7764" s="22"/>
      <c r="Q7764">
        <v>7760</v>
      </c>
      <c r="R7764" t="str">
        <f>IF($C$3="Live Paste",IF($P7764="","",$P7764&amp;""),IF($AD$3="","",INDEX('Extraction History'!$A$3:$DT$9102,$Q7764,$AD$3)&amp;""))</f>
        <v/>
      </c>
    </row>
    <row r="7765" spans="16:18" x14ac:dyDescent="0.3">
      <c r="P7765" s="22"/>
      <c r="Q7765">
        <v>7761</v>
      </c>
      <c r="R7765" t="str">
        <f>IF($C$3="Live Paste",IF($P7765="","",$P7765&amp;""),IF($AD$3="","",INDEX('Extraction History'!$A$3:$DT$9102,$Q7765,$AD$3)&amp;""))</f>
        <v/>
      </c>
    </row>
    <row r="7766" spans="16:18" x14ac:dyDescent="0.3">
      <c r="P7766" s="22"/>
      <c r="Q7766">
        <v>7762</v>
      </c>
      <c r="R7766" t="str">
        <f>IF($C$3="Live Paste",IF($P7766="","",$P7766&amp;""),IF($AD$3="","",INDEX('Extraction History'!$A$3:$DT$9102,$Q7766,$AD$3)&amp;""))</f>
        <v/>
      </c>
    </row>
    <row r="7767" spans="16:18" x14ac:dyDescent="0.3">
      <c r="P7767" s="22"/>
      <c r="Q7767">
        <v>7763</v>
      </c>
      <c r="R7767" t="str">
        <f>IF($C$3="Live Paste",IF($P7767="","",$P7767&amp;""),IF($AD$3="","",INDEX('Extraction History'!$A$3:$DT$9102,$Q7767,$AD$3)&amp;""))</f>
        <v/>
      </c>
    </row>
    <row r="7768" spans="16:18" x14ac:dyDescent="0.3">
      <c r="P7768" s="22"/>
      <c r="Q7768">
        <v>7764</v>
      </c>
      <c r="R7768" t="str">
        <f>IF($C$3="Live Paste",IF($P7768="","",$P7768&amp;""),IF($AD$3="","",INDEX('Extraction History'!$A$3:$DT$9102,$Q7768,$AD$3)&amp;""))</f>
        <v/>
      </c>
    </row>
    <row r="7769" spans="16:18" x14ac:dyDescent="0.3">
      <c r="P7769" s="22"/>
      <c r="Q7769">
        <v>7765</v>
      </c>
      <c r="R7769" t="str">
        <f>IF($C$3="Live Paste",IF($P7769="","",$P7769&amp;""),IF($AD$3="","",INDEX('Extraction History'!$A$3:$DT$9102,$Q7769,$AD$3)&amp;""))</f>
        <v/>
      </c>
    </row>
    <row r="7770" spans="16:18" x14ac:dyDescent="0.3">
      <c r="P7770" s="22"/>
      <c r="Q7770">
        <v>7766</v>
      </c>
      <c r="R7770" t="str">
        <f>IF($C$3="Live Paste",IF($P7770="","",$P7770&amp;""),IF($AD$3="","",INDEX('Extraction History'!$A$3:$DT$9102,$Q7770,$AD$3)&amp;""))</f>
        <v/>
      </c>
    </row>
    <row r="7771" spans="16:18" x14ac:dyDescent="0.3">
      <c r="P7771" s="22"/>
      <c r="Q7771">
        <v>7767</v>
      </c>
      <c r="R7771" t="str">
        <f>IF($C$3="Live Paste",IF($P7771="","",$P7771&amp;""),IF($AD$3="","",INDEX('Extraction History'!$A$3:$DT$9102,$Q7771,$AD$3)&amp;""))</f>
        <v/>
      </c>
    </row>
    <row r="7772" spans="16:18" x14ac:dyDescent="0.3">
      <c r="P7772" s="22"/>
      <c r="Q7772">
        <v>7768</v>
      </c>
      <c r="R7772" t="str">
        <f>IF($C$3="Live Paste",IF($P7772="","",$P7772&amp;""),IF($AD$3="","",INDEX('Extraction History'!$A$3:$DT$9102,$Q7772,$AD$3)&amp;""))</f>
        <v/>
      </c>
    </row>
    <row r="7773" spans="16:18" x14ac:dyDescent="0.3">
      <c r="P7773" s="22"/>
      <c r="Q7773">
        <v>7769</v>
      </c>
      <c r="R7773" t="str">
        <f>IF($C$3="Live Paste",IF($P7773="","",$P7773&amp;""),IF($AD$3="","",INDEX('Extraction History'!$A$3:$DT$9102,$Q7773,$AD$3)&amp;""))</f>
        <v/>
      </c>
    </row>
    <row r="7774" spans="16:18" x14ac:dyDescent="0.3">
      <c r="P7774" s="22"/>
      <c r="Q7774">
        <v>7770</v>
      </c>
      <c r="R7774" t="str">
        <f>IF($C$3="Live Paste",IF($P7774="","",$P7774&amp;""),IF($AD$3="","",INDEX('Extraction History'!$A$3:$DT$9102,$Q7774,$AD$3)&amp;""))</f>
        <v/>
      </c>
    </row>
    <row r="7775" spans="16:18" x14ac:dyDescent="0.3">
      <c r="P7775" s="22"/>
      <c r="Q7775">
        <v>7771</v>
      </c>
      <c r="R7775" t="str">
        <f>IF($C$3="Live Paste",IF($P7775="","",$P7775&amp;""),IF($AD$3="","",INDEX('Extraction History'!$A$3:$DT$9102,$Q7775,$AD$3)&amp;""))</f>
        <v/>
      </c>
    </row>
    <row r="7776" spans="16:18" x14ac:dyDescent="0.3">
      <c r="P7776" s="22"/>
      <c r="Q7776">
        <v>7772</v>
      </c>
      <c r="R7776" t="str">
        <f>IF($C$3="Live Paste",IF($P7776="","",$P7776&amp;""),IF($AD$3="","",INDEX('Extraction History'!$A$3:$DT$9102,$Q7776,$AD$3)&amp;""))</f>
        <v/>
      </c>
    </row>
    <row r="7777" spans="16:18" x14ac:dyDescent="0.3">
      <c r="P7777" s="22"/>
      <c r="Q7777">
        <v>7773</v>
      </c>
      <c r="R7777" t="str">
        <f>IF($C$3="Live Paste",IF($P7777="","",$P7777&amp;""),IF($AD$3="","",INDEX('Extraction History'!$A$3:$DT$9102,$Q7777,$AD$3)&amp;""))</f>
        <v/>
      </c>
    </row>
    <row r="7778" spans="16:18" x14ac:dyDescent="0.3">
      <c r="P7778" s="22"/>
      <c r="Q7778">
        <v>7774</v>
      </c>
      <c r="R7778" t="str">
        <f>IF($C$3="Live Paste",IF($P7778="","",$P7778&amp;""),IF($AD$3="","",INDEX('Extraction History'!$A$3:$DT$9102,$Q7778,$AD$3)&amp;""))</f>
        <v/>
      </c>
    </row>
    <row r="7779" spans="16:18" x14ac:dyDescent="0.3">
      <c r="P7779" s="22"/>
      <c r="Q7779">
        <v>7775</v>
      </c>
      <c r="R7779" t="str">
        <f>IF($C$3="Live Paste",IF($P7779="","",$P7779&amp;""),IF($AD$3="","",INDEX('Extraction History'!$A$3:$DT$9102,$Q7779,$AD$3)&amp;""))</f>
        <v/>
      </c>
    </row>
    <row r="7780" spans="16:18" x14ac:dyDescent="0.3">
      <c r="P7780" s="22"/>
      <c r="Q7780">
        <v>7776</v>
      </c>
      <c r="R7780" t="str">
        <f>IF($C$3="Live Paste",IF($P7780="","",$P7780&amp;""),IF($AD$3="","",INDEX('Extraction History'!$A$3:$DT$9102,$Q7780,$AD$3)&amp;""))</f>
        <v/>
      </c>
    </row>
    <row r="7781" spans="16:18" x14ac:dyDescent="0.3">
      <c r="P7781" s="22"/>
      <c r="Q7781">
        <v>7777</v>
      </c>
      <c r="R7781" t="str">
        <f>IF($C$3="Live Paste",IF($P7781="","",$P7781&amp;""),IF($AD$3="","",INDEX('Extraction History'!$A$3:$DT$9102,$Q7781,$AD$3)&amp;""))</f>
        <v/>
      </c>
    </row>
    <row r="7782" spans="16:18" x14ac:dyDescent="0.3">
      <c r="P7782" s="22"/>
      <c r="Q7782">
        <v>7778</v>
      </c>
      <c r="R7782" t="str">
        <f>IF($C$3="Live Paste",IF($P7782="","",$P7782&amp;""),IF($AD$3="","",INDEX('Extraction History'!$A$3:$DT$9102,$Q7782,$AD$3)&amp;""))</f>
        <v/>
      </c>
    </row>
    <row r="7783" spans="16:18" x14ac:dyDescent="0.3">
      <c r="P7783" s="22"/>
      <c r="Q7783">
        <v>7779</v>
      </c>
      <c r="R7783" t="str">
        <f>IF($C$3="Live Paste",IF($P7783="","",$P7783&amp;""),IF($AD$3="","",INDEX('Extraction History'!$A$3:$DT$9102,$Q7783,$AD$3)&amp;""))</f>
        <v/>
      </c>
    </row>
    <row r="7784" spans="16:18" x14ac:dyDescent="0.3">
      <c r="P7784" s="22"/>
      <c r="Q7784">
        <v>7780</v>
      </c>
      <c r="R7784" t="str">
        <f>IF($C$3="Live Paste",IF($P7784="","",$P7784&amp;""),IF($AD$3="","",INDEX('Extraction History'!$A$3:$DT$9102,$Q7784,$AD$3)&amp;""))</f>
        <v/>
      </c>
    </row>
    <row r="7785" spans="16:18" x14ac:dyDescent="0.3">
      <c r="P7785" s="22"/>
      <c r="Q7785">
        <v>7781</v>
      </c>
      <c r="R7785" t="str">
        <f>IF($C$3="Live Paste",IF($P7785="","",$P7785&amp;""),IF($AD$3="","",INDEX('Extraction History'!$A$3:$DT$9102,$Q7785,$AD$3)&amp;""))</f>
        <v/>
      </c>
    </row>
    <row r="7786" spans="16:18" x14ac:dyDescent="0.3">
      <c r="P7786" s="22"/>
      <c r="Q7786">
        <v>7782</v>
      </c>
      <c r="R7786" t="str">
        <f>IF($C$3="Live Paste",IF($P7786="","",$P7786&amp;""),IF($AD$3="","",INDEX('Extraction History'!$A$3:$DT$9102,$Q7786,$AD$3)&amp;""))</f>
        <v/>
      </c>
    </row>
    <row r="7787" spans="16:18" x14ac:dyDescent="0.3">
      <c r="P7787" s="22"/>
      <c r="Q7787">
        <v>7783</v>
      </c>
      <c r="R7787" t="str">
        <f>IF($C$3="Live Paste",IF($P7787="","",$P7787&amp;""),IF($AD$3="","",INDEX('Extraction History'!$A$3:$DT$9102,$Q7787,$AD$3)&amp;""))</f>
        <v/>
      </c>
    </row>
    <row r="7788" spans="16:18" x14ac:dyDescent="0.3">
      <c r="P7788" s="22"/>
      <c r="Q7788">
        <v>7784</v>
      </c>
      <c r="R7788" t="str">
        <f>IF($C$3="Live Paste",IF($P7788="","",$P7788&amp;""),IF($AD$3="","",INDEX('Extraction History'!$A$3:$DT$9102,$Q7788,$AD$3)&amp;""))</f>
        <v/>
      </c>
    </row>
    <row r="7789" spans="16:18" x14ac:dyDescent="0.3">
      <c r="P7789" s="22"/>
      <c r="Q7789">
        <v>7785</v>
      </c>
      <c r="R7789" t="str">
        <f>IF($C$3="Live Paste",IF($P7789="","",$P7789&amp;""),IF($AD$3="","",INDEX('Extraction History'!$A$3:$DT$9102,$Q7789,$AD$3)&amp;""))</f>
        <v/>
      </c>
    </row>
    <row r="7790" spans="16:18" x14ac:dyDescent="0.3">
      <c r="P7790" s="22"/>
      <c r="Q7790">
        <v>7786</v>
      </c>
      <c r="R7790" t="str">
        <f>IF($C$3="Live Paste",IF($P7790="","",$P7790&amp;""),IF($AD$3="","",INDEX('Extraction History'!$A$3:$DT$9102,$Q7790,$AD$3)&amp;""))</f>
        <v/>
      </c>
    </row>
    <row r="7791" spans="16:18" x14ac:dyDescent="0.3">
      <c r="P7791" s="22"/>
      <c r="Q7791">
        <v>7787</v>
      </c>
      <c r="R7791" t="str">
        <f>IF($C$3="Live Paste",IF($P7791="","",$P7791&amp;""),IF($AD$3="","",INDEX('Extraction History'!$A$3:$DT$9102,$Q7791,$AD$3)&amp;""))</f>
        <v/>
      </c>
    </row>
    <row r="7792" spans="16:18" x14ac:dyDescent="0.3">
      <c r="P7792" s="22"/>
      <c r="Q7792">
        <v>7788</v>
      </c>
      <c r="R7792" t="str">
        <f>IF($C$3="Live Paste",IF($P7792="","",$P7792&amp;""),IF($AD$3="","",INDEX('Extraction History'!$A$3:$DT$9102,$Q7792,$AD$3)&amp;""))</f>
        <v/>
      </c>
    </row>
    <row r="7793" spans="16:18" x14ac:dyDescent="0.3">
      <c r="P7793" s="22"/>
      <c r="Q7793">
        <v>7789</v>
      </c>
      <c r="R7793" t="str">
        <f>IF($C$3="Live Paste",IF($P7793="","",$P7793&amp;""),IF($AD$3="","",INDEX('Extraction History'!$A$3:$DT$9102,$Q7793,$AD$3)&amp;""))</f>
        <v/>
      </c>
    </row>
    <row r="7794" spans="16:18" x14ac:dyDescent="0.3">
      <c r="P7794" s="22"/>
      <c r="Q7794">
        <v>7790</v>
      </c>
      <c r="R7794" t="str">
        <f>IF($C$3="Live Paste",IF($P7794="","",$P7794&amp;""),IF($AD$3="","",INDEX('Extraction History'!$A$3:$DT$9102,$Q7794,$AD$3)&amp;""))</f>
        <v/>
      </c>
    </row>
    <row r="7795" spans="16:18" x14ac:dyDescent="0.3">
      <c r="P7795" s="22"/>
      <c r="Q7795">
        <v>7791</v>
      </c>
      <c r="R7795" t="str">
        <f>IF($C$3="Live Paste",IF($P7795="","",$P7795&amp;""),IF($AD$3="","",INDEX('Extraction History'!$A$3:$DT$9102,$Q7795,$AD$3)&amp;""))</f>
        <v/>
      </c>
    </row>
    <row r="7796" spans="16:18" x14ac:dyDescent="0.3">
      <c r="P7796" s="22"/>
      <c r="Q7796">
        <v>7792</v>
      </c>
      <c r="R7796" t="str">
        <f>IF($C$3="Live Paste",IF($P7796="","",$P7796&amp;""),IF($AD$3="","",INDEX('Extraction History'!$A$3:$DT$9102,$Q7796,$AD$3)&amp;""))</f>
        <v/>
      </c>
    </row>
    <row r="7797" spans="16:18" x14ac:dyDescent="0.3">
      <c r="P7797" s="22"/>
      <c r="Q7797">
        <v>7793</v>
      </c>
      <c r="R7797" t="str">
        <f>IF($C$3="Live Paste",IF($P7797="","",$P7797&amp;""),IF($AD$3="","",INDEX('Extraction History'!$A$3:$DT$9102,$Q7797,$AD$3)&amp;""))</f>
        <v/>
      </c>
    </row>
    <row r="7798" spans="16:18" x14ac:dyDescent="0.3">
      <c r="P7798" s="22"/>
      <c r="Q7798">
        <v>7794</v>
      </c>
      <c r="R7798" t="str">
        <f>IF($C$3="Live Paste",IF($P7798="","",$P7798&amp;""),IF($AD$3="","",INDEX('Extraction History'!$A$3:$DT$9102,$Q7798,$AD$3)&amp;""))</f>
        <v/>
      </c>
    </row>
    <row r="7799" spans="16:18" x14ac:dyDescent="0.3">
      <c r="P7799" s="22"/>
      <c r="Q7799">
        <v>7795</v>
      </c>
      <c r="R7799" t="str">
        <f>IF($C$3="Live Paste",IF($P7799="","",$P7799&amp;""),IF($AD$3="","",INDEX('Extraction History'!$A$3:$DT$9102,$Q7799,$AD$3)&amp;""))</f>
        <v/>
      </c>
    </row>
    <row r="7800" spans="16:18" x14ac:dyDescent="0.3">
      <c r="P7800" s="22"/>
      <c r="Q7800">
        <v>7796</v>
      </c>
      <c r="R7800" t="str">
        <f>IF($C$3="Live Paste",IF($P7800="","",$P7800&amp;""),IF($AD$3="","",INDEX('Extraction History'!$A$3:$DT$9102,$Q7800,$AD$3)&amp;""))</f>
        <v/>
      </c>
    </row>
    <row r="7801" spans="16:18" x14ac:dyDescent="0.3">
      <c r="P7801" s="22"/>
      <c r="Q7801">
        <v>7797</v>
      </c>
      <c r="R7801" t="str">
        <f>IF($C$3="Live Paste",IF($P7801="","",$P7801&amp;""),IF($AD$3="","",INDEX('Extraction History'!$A$3:$DT$9102,$Q7801,$AD$3)&amp;""))</f>
        <v/>
      </c>
    </row>
    <row r="7802" spans="16:18" x14ac:dyDescent="0.3">
      <c r="P7802" s="22"/>
      <c r="Q7802">
        <v>7798</v>
      </c>
      <c r="R7802" t="str">
        <f>IF($C$3="Live Paste",IF($P7802="","",$P7802&amp;""),IF($AD$3="","",INDEX('Extraction History'!$A$3:$DT$9102,$Q7802,$AD$3)&amp;""))</f>
        <v/>
      </c>
    </row>
    <row r="7803" spans="16:18" x14ac:dyDescent="0.3">
      <c r="P7803" s="22"/>
      <c r="Q7803">
        <v>7799</v>
      </c>
      <c r="R7803" t="str">
        <f>IF($C$3="Live Paste",IF($P7803="","",$P7803&amp;""),IF($AD$3="","",INDEX('Extraction History'!$A$3:$DT$9102,$Q7803,$AD$3)&amp;""))</f>
        <v/>
      </c>
    </row>
    <row r="7804" spans="16:18" x14ac:dyDescent="0.3">
      <c r="P7804" s="22"/>
      <c r="Q7804">
        <v>7800</v>
      </c>
      <c r="R7804" t="str">
        <f>IF($C$3="Live Paste",IF($P7804="","",$P7804&amp;""),IF($AD$3="","",INDEX('Extraction History'!$A$3:$DT$9102,$Q7804,$AD$3)&amp;""))</f>
        <v/>
      </c>
    </row>
    <row r="7805" spans="16:18" x14ac:dyDescent="0.3">
      <c r="P7805" s="22"/>
      <c r="Q7805">
        <v>7801</v>
      </c>
      <c r="R7805" t="str">
        <f>IF($C$3="Live Paste",IF($P7805="","",$P7805&amp;""),IF($AD$3="","",INDEX('Extraction History'!$A$3:$DT$9102,$Q7805,$AD$3)&amp;""))</f>
        <v/>
      </c>
    </row>
    <row r="7806" spans="16:18" x14ac:dyDescent="0.3">
      <c r="P7806" s="22"/>
      <c r="Q7806">
        <v>7802</v>
      </c>
      <c r="R7806" t="str">
        <f>IF($C$3="Live Paste",IF($P7806="","",$P7806&amp;""),IF($AD$3="","",INDEX('Extraction History'!$A$3:$DT$9102,$Q7806,$AD$3)&amp;""))</f>
        <v/>
      </c>
    </row>
    <row r="7807" spans="16:18" x14ac:dyDescent="0.3">
      <c r="P7807" s="22"/>
      <c r="Q7807">
        <v>7803</v>
      </c>
      <c r="R7807" t="str">
        <f>IF($C$3="Live Paste",IF($P7807="","",$P7807&amp;""),IF($AD$3="","",INDEX('Extraction History'!$A$3:$DT$9102,$Q7807,$AD$3)&amp;""))</f>
        <v/>
      </c>
    </row>
    <row r="7808" spans="16:18" x14ac:dyDescent="0.3">
      <c r="P7808" s="22"/>
      <c r="Q7808">
        <v>7804</v>
      </c>
      <c r="R7808" t="str">
        <f>IF($C$3="Live Paste",IF($P7808="","",$P7808&amp;""),IF($AD$3="","",INDEX('Extraction History'!$A$3:$DT$9102,$Q7808,$AD$3)&amp;""))</f>
        <v/>
      </c>
    </row>
    <row r="7809" spans="16:18" x14ac:dyDescent="0.3">
      <c r="P7809" s="22"/>
      <c r="Q7809">
        <v>7805</v>
      </c>
      <c r="R7809" t="str">
        <f>IF($C$3="Live Paste",IF($P7809="","",$P7809&amp;""),IF($AD$3="","",INDEX('Extraction History'!$A$3:$DT$9102,$Q7809,$AD$3)&amp;""))</f>
        <v/>
      </c>
    </row>
    <row r="7810" spans="16:18" x14ac:dyDescent="0.3">
      <c r="P7810" s="22"/>
      <c r="Q7810">
        <v>7806</v>
      </c>
      <c r="R7810" t="str">
        <f>IF($C$3="Live Paste",IF($P7810="","",$P7810&amp;""),IF($AD$3="","",INDEX('Extraction History'!$A$3:$DT$9102,$Q7810,$AD$3)&amp;""))</f>
        <v/>
      </c>
    </row>
    <row r="7811" spans="16:18" x14ac:dyDescent="0.3">
      <c r="P7811" s="22"/>
      <c r="Q7811">
        <v>7807</v>
      </c>
      <c r="R7811" t="str">
        <f>IF($C$3="Live Paste",IF($P7811="","",$P7811&amp;""),IF($AD$3="","",INDEX('Extraction History'!$A$3:$DT$9102,$Q7811,$AD$3)&amp;""))</f>
        <v/>
      </c>
    </row>
    <row r="7812" spans="16:18" x14ac:dyDescent="0.3">
      <c r="P7812" s="22"/>
      <c r="Q7812">
        <v>7808</v>
      </c>
      <c r="R7812" t="str">
        <f>IF($C$3="Live Paste",IF($P7812="","",$P7812&amp;""),IF($AD$3="","",INDEX('Extraction History'!$A$3:$DT$9102,$Q7812,$AD$3)&amp;""))</f>
        <v/>
      </c>
    </row>
    <row r="7813" spans="16:18" x14ac:dyDescent="0.3">
      <c r="P7813" s="22"/>
      <c r="Q7813">
        <v>7809</v>
      </c>
      <c r="R7813" t="str">
        <f>IF($C$3="Live Paste",IF($P7813="","",$P7813&amp;""),IF($AD$3="","",INDEX('Extraction History'!$A$3:$DT$9102,$Q7813,$AD$3)&amp;""))</f>
        <v/>
      </c>
    </row>
    <row r="7814" spans="16:18" x14ac:dyDescent="0.3">
      <c r="P7814" s="22"/>
      <c r="Q7814">
        <v>7810</v>
      </c>
      <c r="R7814" t="str">
        <f>IF($C$3="Live Paste",IF($P7814="","",$P7814&amp;""),IF($AD$3="","",INDEX('Extraction History'!$A$3:$DT$9102,$Q7814,$AD$3)&amp;""))</f>
        <v/>
      </c>
    </row>
    <row r="7815" spans="16:18" x14ac:dyDescent="0.3">
      <c r="P7815" s="22"/>
      <c r="Q7815">
        <v>7811</v>
      </c>
      <c r="R7815" t="str">
        <f>IF($C$3="Live Paste",IF($P7815="","",$P7815&amp;""),IF($AD$3="","",INDEX('Extraction History'!$A$3:$DT$9102,$Q7815,$AD$3)&amp;""))</f>
        <v/>
      </c>
    </row>
    <row r="7816" spans="16:18" x14ac:dyDescent="0.3">
      <c r="P7816" s="22"/>
      <c r="Q7816">
        <v>7812</v>
      </c>
      <c r="R7816" t="str">
        <f>IF($C$3="Live Paste",IF($P7816="","",$P7816&amp;""),IF($AD$3="","",INDEX('Extraction History'!$A$3:$DT$9102,$Q7816,$AD$3)&amp;""))</f>
        <v/>
      </c>
    </row>
    <row r="7817" spans="16:18" x14ac:dyDescent="0.3">
      <c r="P7817" s="22"/>
      <c r="Q7817">
        <v>7813</v>
      </c>
      <c r="R7817" t="str">
        <f>IF($C$3="Live Paste",IF($P7817="","",$P7817&amp;""),IF($AD$3="","",INDEX('Extraction History'!$A$3:$DT$9102,$Q7817,$AD$3)&amp;""))</f>
        <v/>
      </c>
    </row>
    <row r="7818" spans="16:18" x14ac:dyDescent="0.3">
      <c r="P7818" s="22"/>
      <c r="Q7818">
        <v>7814</v>
      </c>
      <c r="R7818" t="str">
        <f>IF($C$3="Live Paste",IF($P7818="","",$P7818&amp;""),IF($AD$3="","",INDEX('Extraction History'!$A$3:$DT$9102,$Q7818,$AD$3)&amp;""))</f>
        <v/>
      </c>
    </row>
    <row r="7819" spans="16:18" x14ac:dyDescent="0.3">
      <c r="P7819" s="22"/>
      <c r="Q7819">
        <v>7815</v>
      </c>
      <c r="R7819" t="str">
        <f>IF($C$3="Live Paste",IF($P7819="","",$P7819&amp;""),IF($AD$3="","",INDEX('Extraction History'!$A$3:$DT$9102,$Q7819,$AD$3)&amp;""))</f>
        <v/>
      </c>
    </row>
    <row r="7820" spans="16:18" x14ac:dyDescent="0.3">
      <c r="P7820" s="22"/>
      <c r="Q7820">
        <v>7816</v>
      </c>
      <c r="R7820" t="str">
        <f>IF($C$3="Live Paste",IF($P7820="","",$P7820&amp;""),IF($AD$3="","",INDEX('Extraction History'!$A$3:$DT$9102,$Q7820,$AD$3)&amp;""))</f>
        <v/>
      </c>
    </row>
    <row r="7821" spans="16:18" x14ac:dyDescent="0.3">
      <c r="P7821" s="22"/>
      <c r="Q7821">
        <v>7817</v>
      </c>
      <c r="R7821" t="str">
        <f>IF($C$3="Live Paste",IF($P7821="","",$P7821&amp;""),IF($AD$3="","",INDEX('Extraction History'!$A$3:$DT$9102,$Q7821,$AD$3)&amp;""))</f>
        <v/>
      </c>
    </row>
    <row r="7822" spans="16:18" x14ac:dyDescent="0.3">
      <c r="P7822" s="22"/>
      <c r="Q7822">
        <v>7818</v>
      </c>
      <c r="R7822" t="str">
        <f>IF($C$3="Live Paste",IF($P7822="","",$P7822&amp;""),IF($AD$3="","",INDEX('Extraction History'!$A$3:$DT$9102,$Q7822,$AD$3)&amp;""))</f>
        <v/>
      </c>
    </row>
    <row r="7823" spans="16:18" x14ac:dyDescent="0.3">
      <c r="P7823" s="22"/>
      <c r="Q7823">
        <v>7819</v>
      </c>
      <c r="R7823" t="str">
        <f>IF($C$3="Live Paste",IF($P7823="","",$P7823&amp;""),IF($AD$3="","",INDEX('Extraction History'!$A$3:$DT$9102,$Q7823,$AD$3)&amp;""))</f>
        <v/>
      </c>
    </row>
    <row r="7824" spans="16:18" x14ac:dyDescent="0.3">
      <c r="P7824" s="22"/>
      <c r="Q7824">
        <v>7820</v>
      </c>
      <c r="R7824" t="str">
        <f>IF($C$3="Live Paste",IF($P7824="","",$P7824&amp;""),IF($AD$3="","",INDEX('Extraction History'!$A$3:$DT$9102,$Q7824,$AD$3)&amp;""))</f>
        <v/>
      </c>
    </row>
    <row r="7825" spans="16:18" x14ac:dyDescent="0.3">
      <c r="P7825" s="22"/>
      <c r="Q7825">
        <v>7821</v>
      </c>
      <c r="R7825" t="str">
        <f>IF($C$3="Live Paste",IF($P7825="","",$P7825&amp;""),IF($AD$3="","",INDEX('Extraction History'!$A$3:$DT$9102,$Q7825,$AD$3)&amp;""))</f>
        <v/>
      </c>
    </row>
    <row r="7826" spans="16:18" x14ac:dyDescent="0.3">
      <c r="P7826" s="22"/>
      <c r="Q7826">
        <v>7822</v>
      </c>
      <c r="R7826" t="str">
        <f>IF($C$3="Live Paste",IF($P7826="","",$P7826&amp;""),IF($AD$3="","",INDEX('Extraction History'!$A$3:$DT$9102,$Q7826,$AD$3)&amp;""))</f>
        <v/>
      </c>
    </row>
    <row r="7827" spans="16:18" x14ac:dyDescent="0.3">
      <c r="P7827" s="22"/>
      <c r="Q7827">
        <v>7823</v>
      </c>
      <c r="R7827" t="str">
        <f>IF($C$3="Live Paste",IF($P7827="","",$P7827&amp;""),IF($AD$3="","",INDEX('Extraction History'!$A$3:$DT$9102,$Q7827,$AD$3)&amp;""))</f>
        <v/>
      </c>
    </row>
    <row r="7828" spans="16:18" x14ac:dyDescent="0.3">
      <c r="P7828" s="22"/>
      <c r="Q7828">
        <v>7824</v>
      </c>
      <c r="R7828" t="str">
        <f>IF($C$3="Live Paste",IF($P7828="","",$P7828&amp;""),IF($AD$3="","",INDEX('Extraction History'!$A$3:$DT$9102,$Q7828,$AD$3)&amp;""))</f>
        <v/>
      </c>
    </row>
    <row r="7829" spans="16:18" x14ac:dyDescent="0.3">
      <c r="P7829" s="22"/>
      <c r="Q7829">
        <v>7825</v>
      </c>
      <c r="R7829" t="str">
        <f>IF($C$3="Live Paste",IF($P7829="","",$P7829&amp;""),IF($AD$3="","",INDEX('Extraction History'!$A$3:$DT$9102,$Q7829,$AD$3)&amp;""))</f>
        <v/>
      </c>
    </row>
    <row r="7830" spans="16:18" x14ac:dyDescent="0.3">
      <c r="P7830" s="22"/>
      <c r="Q7830">
        <v>7826</v>
      </c>
      <c r="R7830" t="str">
        <f>IF($C$3="Live Paste",IF($P7830="","",$P7830&amp;""),IF($AD$3="","",INDEX('Extraction History'!$A$3:$DT$9102,$Q7830,$AD$3)&amp;""))</f>
        <v/>
      </c>
    </row>
    <row r="7831" spans="16:18" x14ac:dyDescent="0.3">
      <c r="P7831" s="22"/>
      <c r="Q7831">
        <v>7827</v>
      </c>
      <c r="R7831" t="str">
        <f>IF($C$3="Live Paste",IF($P7831="","",$P7831&amp;""),IF($AD$3="","",INDEX('Extraction History'!$A$3:$DT$9102,$Q7831,$AD$3)&amp;""))</f>
        <v/>
      </c>
    </row>
    <row r="7832" spans="16:18" x14ac:dyDescent="0.3">
      <c r="P7832" s="22"/>
      <c r="Q7832">
        <v>7828</v>
      </c>
      <c r="R7832" t="str">
        <f>IF($C$3="Live Paste",IF($P7832="","",$P7832&amp;""),IF($AD$3="","",INDEX('Extraction History'!$A$3:$DT$9102,$Q7832,$AD$3)&amp;""))</f>
        <v/>
      </c>
    </row>
    <row r="7833" spans="16:18" x14ac:dyDescent="0.3">
      <c r="P7833" s="22"/>
      <c r="Q7833">
        <v>7829</v>
      </c>
      <c r="R7833" t="str">
        <f>IF($C$3="Live Paste",IF($P7833="","",$P7833&amp;""),IF($AD$3="","",INDEX('Extraction History'!$A$3:$DT$9102,$Q7833,$AD$3)&amp;""))</f>
        <v/>
      </c>
    </row>
    <row r="7834" spans="16:18" x14ac:dyDescent="0.3">
      <c r="P7834" s="22"/>
      <c r="Q7834">
        <v>7830</v>
      </c>
      <c r="R7834" t="str">
        <f>IF($C$3="Live Paste",IF($P7834="","",$P7834&amp;""),IF($AD$3="","",INDEX('Extraction History'!$A$3:$DT$9102,$Q7834,$AD$3)&amp;""))</f>
        <v/>
      </c>
    </row>
    <row r="7835" spans="16:18" x14ac:dyDescent="0.3">
      <c r="P7835" s="22"/>
      <c r="Q7835">
        <v>7831</v>
      </c>
      <c r="R7835" t="str">
        <f>IF($C$3="Live Paste",IF($P7835="","",$P7835&amp;""),IF($AD$3="","",INDEX('Extraction History'!$A$3:$DT$9102,$Q7835,$AD$3)&amp;""))</f>
        <v/>
      </c>
    </row>
    <row r="7836" spans="16:18" x14ac:dyDescent="0.3">
      <c r="P7836" s="22"/>
      <c r="Q7836">
        <v>7832</v>
      </c>
      <c r="R7836" t="str">
        <f>IF($C$3="Live Paste",IF($P7836="","",$P7836&amp;""),IF($AD$3="","",INDEX('Extraction History'!$A$3:$DT$9102,$Q7836,$AD$3)&amp;""))</f>
        <v/>
      </c>
    </row>
    <row r="7837" spans="16:18" x14ac:dyDescent="0.3">
      <c r="P7837" s="22"/>
      <c r="Q7837">
        <v>7833</v>
      </c>
      <c r="R7837" t="str">
        <f>IF($C$3="Live Paste",IF($P7837="","",$P7837&amp;""),IF($AD$3="","",INDEX('Extraction History'!$A$3:$DT$9102,$Q7837,$AD$3)&amp;""))</f>
        <v/>
      </c>
    </row>
    <row r="7838" spans="16:18" x14ac:dyDescent="0.3">
      <c r="P7838" s="22"/>
      <c r="Q7838">
        <v>7834</v>
      </c>
      <c r="R7838" t="str">
        <f>IF($C$3="Live Paste",IF($P7838="","",$P7838&amp;""),IF($AD$3="","",INDEX('Extraction History'!$A$3:$DT$9102,$Q7838,$AD$3)&amp;""))</f>
        <v/>
      </c>
    </row>
    <row r="7839" spans="16:18" x14ac:dyDescent="0.3">
      <c r="P7839" s="22"/>
      <c r="Q7839">
        <v>7835</v>
      </c>
      <c r="R7839" t="str">
        <f>IF($C$3="Live Paste",IF($P7839="","",$P7839&amp;""),IF($AD$3="","",INDEX('Extraction History'!$A$3:$DT$9102,$Q7839,$AD$3)&amp;""))</f>
        <v/>
      </c>
    </row>
    <row r="7840" spans="16:18" x14ac:dyDescent="0.3">
      <c r="P7840" s="22"/>
      <c r="Q7840">
        <v>7836</v>
      </c>
      <c r="R7840" t="str">
        <f>IF($C$3="Live Paste",IF($P7840="","",$P7840&amp;""),IF($AD$3="","",INDEX('Extraction History'!$A$3:$DT$9102,$Q7840,$AD$3)&amp;""))</f>
        <v/>
      </c>
    </row>
    <row r="7841" spans="16:18" x14ac:dyDescent="0.3">
      <c r="P7841" s="22"/>
      <c r="Q7841">
        <v>7837</v>
      </c>
      <c r="R7841" t="str">
        <f>IF($C$3="Live Paste",IF($P7841="","",$P7841&amp;""),IF($AD$3="","",INDEX('Extraction History'!$A$3:$DT$9102,$Q7841,$AD$3)&amp;""))</f>
        <v/>
      </c>
    </row>
    <row r="7842" spans="16:18" x14ac:dyDescent="0.3">
      <c r="P7842" s="22"/>
      <c r="Q7842">
        <v>7838</v>
      </c>
      <c r="R7842" t="str">
        <f>IF($C$3="Live Paste",IF($P7842="","",$P7842&amp;""),IF($AD$3="","",INDEX('Extraction History'!$A$3:$DT$9102,$Q7842,$AD$3)&amp;""))</f>
        <v/>
      </c>
    </row>
    <row r="7843" spans="16:18" x14ac:dyDescent="0.3">
      <c r="P7843" s="22"/>
      <c r="Q7843">
        <v>7839</v>
      </c>
      <c r="R7843" t="str">
        <f>IF($C$3="Live Paste",IF($P7843="","",$P7843&amp;""),IF($AD$3="","",INDEX('Extraction History'!$A$3:$DT$9102,$Q7843,$AD$3)&amp;""))</f>
        <v/>
      </c>
    </row>
    <row r="7844" spans="16:18" x14ac:dyDescent="0.3">
      <c r="P7844" s="22"/>
      <c r="Q7844">
        <v>7840</v>
      </c>
      <c r="R7844" t="str">
        <f>IF($C$3="Live Paste",IF($P7844="","",$P7844&amp;""),IF($AD$3="","",INDEX('Extraction History'!$A$3:$DT$9102,$Q7844,$AD$3)&amp;""))</f>
        <v/>
      </c>
    </row>
    <row r="7845" spans="16:18" x14ac:dyDescent="0.3">
      <c r="P7845" s="22"/>
      <c r="Q7845">
        <v>7841</v>
      </c>
      <c r="R7845" t="str">
        <f>IF($C$3="Live Paste",IF($P7845="","",$P7845&amp;""),IF($AD$3="","",INDEX('Extraction History'!$A$3:$DT$9102,$Q7845,$AD$3)&amp;""))</f>
        <v/>
      </c>
    </row>
    <row r="7846" spans="16:18" x14ac:dyDescent="0.3">
      <c r="P7846" s="22"/>
      <c r="Q7846">
        <v>7842</v>
      </c>
      <c r="R7846" t="str">
        <f>IF($C$3="Live Paste",IF($P7846="","",$P7846&amp;""),IF($AD$3="","",INDEX('Extraction History'!$A$3:$DT$9102,$Q7846,$AD$3)&amp;""))</f>
        <v/>
      </c>
    </row>
    <row r="7847" spans="16:18" x14ac:dyDescent="0.3">
      <c r="P7847" s="22"/>
      <c r="Q7847">
        <v>7843</v>
      </c>
      <c r="R7847" t="str">
        <f>IF($C$3="Live Paste",IF($P7847="","",$P7847&amp;""),IF($AD$3="","",INDEX('Extraction History'!$A$3:$DT$9102,$Q7847,$AD$3)&amp;""))</f>
        <v/>
      </c>
    </row>
    <row r="7848" spans="16:18" x14ac:dyDescent="0.3">
      <c r="P7848" s="22"/>
      <c r="Q7848">
        <v>7844</v>
      </c>
      <c r="R7848" t="str">
        <f>IF($C$3="Live Paste",IF($P7848="","",$P7848&amp;""),IF($AD$3="","",INDEX('Extraction History'!$A$3:$DT$9102,$Q7848,$AD$3)&amp;""))</f>
        <v/>
      </c>
    </row>
    <row r="7849" spans="16:18" x14ac:dyDescent="0.3">
      <c r="P7849" s="22"/>
      <c r="Q7849">
        <v>7845</v>
      </c>
      <c r="R7849" t="str">
        <f>IF($C$3="Live Paste",IF($P7849="","",$P7849&amp;""),IF($AD$3="","",INDEX('Extraction History'!$A$3:$DT$9102,$Q7849,$AD$3)&amp;""))</f>
        <v/>
      </c>
    </row>
    <row r="7850" spans="16:18" x14ac:dyDescent="0.3">
      <c r="P7850" s="22"/>
      <c r="Q7850">
        <v>7846</v>
      </c>
      <c r="R7850" t="str">
        <f>IF($C$3="Live Paste",IF($P7850="","",$P7850&amp;""),IF($AD$3="","",INDEX('Extraction History'!$A$3:$DT$9102,$Q7850,$AD$3)&amp;""))</f>
        <v/>
      </c>
    </row>
    <row r="7851" spans="16:18" x14ac:dyDescent="0.3">
      <c r="P7851" s="22"/>
      <c r="Q7851">
        <v>7847</v>
      </c>
      <c r="R7851" t="str">
        <f>IF($C$3="Live Paste",IF($P7851="","",$P7851&amp;""),IF($AD$3="","",INDEX('Extraction History'!$A$3:$DT$9102,$Q7851,$AD$3)&amp;""))</f>
        <v/>
      </c>
    </row>
    <row r="7852" spans="16:18" x14ac:dyDescent="0.3">
      <c r="P7852" s="22"/>
      <c r="Q7852">
        <v>7848</v>
      </c>
      <c r="R7852" t="str">
        <f>IF($C$3="Live Paste",IF($P7852="","",$P7852&amp;""),IF($AD$3="","",INDEX('Extraction History'!$A$3:$DT$9102,$Q7852,$AD$3)&amp;""))</f>
        <v/>
      </c>
    </row>
    <row r="7853" spans="16:18" x14ac:dyDescent="0.3">
      <c r="P7853" s="22"/>
      <c r="Q7853">
        <v>7849</v>
      </c>
      <c r="R7853" t="str">
        <f>IF($C$3="Live Paste",IF($P7853="","",$P7853&amp;""),IF($AD$3="","",INDEX('Extraction History'!$A$3:$DT$9102,$Q7853,$AD$3)&amp;""))</f>
        <v/>
      </c>
    </row>
    <row r="7854" spans="16:18" x14ac:dyDescent="0.3">
      <c r="P7854" s="22"/>
      <c r="Q7854">
        <v>7850</v>
      </c>
      <c r="R7854" t="str">
        <f>IF($C$3="Live Paste",IF($P7854="","",$P7854&amp;""),IF($AD$3="","",INDEX('Extraction History'!$A$3:$DT$9102,$Q7854,$AD$3)&amp;""))</f>
        <v/>
      </c>
    </row>
    <row r="7855" spans="16:18" x14ac:dyDescent="0.3">
      <c r="P7855" s="22"/>
      <c r="Q7855">
        <v>7851</v>
      </c>
      <c r="R7855" t="str">
        <f>IF($C$3="Live Paste",IF($P7855="","",$P7855&amp;""),IF($AD$3="","",INDEX('Extraction History'!$A$3:$DT$9102,$Q7855,$AD$3)&amp;""))</f>
        <v/>
      </c>
    </row>
    <row r="7856" spans="16:18" x14ac:dyDescent="0.3">
      <c r="P7856" s="22"/>
      <c r="Q7856">
        <v>7852</v>
      </c>
      <c r="R7856" t="str">
        <f>IF($C$3="Live Paste",IF($P7856="","",$P7856&amp;""),IF($AD$3="","",INDEX('Extraction History'!$A$3:$DT$9102,$Q7856,$AD$3)&amp;""))</f>
        <v/>
      </c>
    </row>
    <row r="7857" spans="16:18" x14ac:dyDescent="0.3">
      <c r="P7857" s="22"/>
      <c r="Q7857">
        <v>7853</v>
      </c>
      <c r="R7857" t="str">
        <f>IF($C$3="Live Paste",IF($P7857="","",$P7857&amp;""),IF($AD$3="","",INDEX('Extraction History'!$A$3:$DT$9102,$Q7857,$AD$3)&amp;""))</f>
        <v/>
      </c>
    </row>
    <row r="7858" spans="16:18" x14ac:dyDescent="0.3">
      <c r="P7858" s="22"/>
      <c r="Q7858">
        <v>7854</v>
      </c>
      <c r="R7858" t="str">
        <f>IF($C$3="Live Paste",IF($P7858="","",$P7858&amp;""),IF($AD$3="","",INDEX('Extraction History'!$A$3:$DT$9102,$Q7858,$AD$3)&amp;""))</f>
        <v/>
      </c>
    </row>
    <row r="7859" spans="16:18" x14ac:dyDescent="0.3">
      <c r="P7859" s="22"/>
      <c r="Q7859">
        <v>7855</v>
      </c>
      <c r="R7859" t="str">
        <f>IF($C$3="Live Paste",IF($P7859="","",$P7859&amp;""),IF($AD$3="","",INDEX('Extraction History'!$A$3:$DT$9102,$Q7859,$AD$3)&amp;""))</f>
        <v/>
      </c>
    </row>
    <row r="7860" spans="16:18" x14ac:dyDescent="0.3">
      <c r="P7860" s="22"/>
      <c r="Q7860">
        <v>7856</v>
      </c>
      <c r="R7860" t="str">
        <f>IF($C$3="Live Paste",IF($P7860="","",$P7860&amp;""),IF($AD$3="","",INDEX('Extraction History'!$A$3:$DT$9102,$Q7860,$AD$3)&amp;""))</f>
        <v/>
      </c>
    </row>
    <row r="7861" spans="16:18" x14ac:dyDescent="0.3">
      <c r="P7861" s="22"/>
      <c r="Q7861">
        <v>7857</v>
      </c>
      <c r="R7861" t="str">
        <f>IF($C$3="Live Paste",IF($P7861="","",$P7861&amp;""),IF($AD$3="","",INDEX('Extraction History'!$A$3:$DT$9102,$Q7861,$AD$3)&amp;""))</f>
        <v/>
      </c>
    </row>
    <row r="7862" spans="16:18" x14ac:dyDescent="0.3">
      <c r="P7862" s="22"/>
      <c r="Q7862">
        <v>7858</v>
      </c>
      <c r="R7862" t="str">
        <f>IF($C$3="Live Paste",IF($P7862="","",$P7862&amp;""),IF($AD$3="","",INDEX('Extraction History'!$A$3:$DT$9102,$Q7862,$AD$3)&amp;""))</f>
        <v/>
      </c>
    </row>
    <row r="7863" spans="16:18" x14ac:dyDescent="0.3">
      <c r="P7863" s="22"/>
      <c r="Q7863">
        <v>7859</v>
      </c>
      <c r="R7863" t="str">
        <f>IF($C$3="Live Paste",IF($P7863="","",$P7863&amp;""),IF($AD$3="","",INDEX('Extraction History'!$A$3:$DT$9102,$Q7863,$AD$3)&amp;""))</f>
        <v/>
      </c>
    </row>
    <row r="7864" spans="16:18" x14ac:dyDescent="0.3">
      <c r="P7864" s="22"/>
      <c r="Q7864">
        <v>7860</v>
      </c>
      <c r="R7864" t="str">
        <f>IF($C$3="Live Paste",IF($P7864="","",$P7864&amp;""),IF($AD$3="","",INDEX('Extraction History'!$A$3:$DT$9102,$Q7864,$AD$3)&amp;""))</f>
        <v/>
      </c>
    </row>
    <row r="7865" spans="16:18" x14ac:dyDescent="0.3">
      <c r="P7865" s="22"/>
      <c r="Q7865">
        <v>7861</v>
      </c>
      <c r="R7865" t="str">
        <f>IF($C$3="Live Paste",IF($P7865="","",$P7865&amp;""),IF($AD$3="","",INDEX('Extraction History'!$A$3:$DT$9102,$Q7865,$AD$3)&amp;""))</f>
        <v/>
      </c>
    </row>
    <row r="7866" spans="16:18" x14ac:dyDescent="0.3">
      <c r="P7866" s="22"/>
      <c r="Q7866">
        <v>7862</v>
      </c>
      <c r="R7866" t="str">
        <f>IF($C$3="Live Paste",IF($P7866="","",$P7866&amp;""),IF($AD$3="","",INDEX('Extraction History'!$A$3:$DT$9102,$Q7866,$AD$3)&amp;""))</f>
        <v/>
      </c>
    </row>
    <row r="7867" spans="16:18" x14ac:dyDescent="0.3">
      <c r="P7867" s="22"/>
      <c r="Q7867">
        <v>7863</v>
      </c>
      <c r="R7867" t="str">
        <f>IF($C$3="Live Paste",IF($P7867="","",$P7867&amp;""),IF($AD$3="","",INDEX('Extraction History'!$A$3:$DT$9102,$Q7867,$AD$3)&amp;""))</f>
        <v/>
      </c>
    </row>
    <row r="7868" spans="16:18" x14ac:dyDescent="0.3">
      <c r="P7868" s="22"/>
      <c r="Q7868">
        <v>7864</v>
      </c>
      <c r="R7868" t="str">
        <f>IF($C$3="Live Paste",IF($P7868="","",$P7868&amp;""),IF($AD$3="","",INDEX('Extraction History'!$A$3:$DT$9102,$Q7868,$AD$3)&amp;""))</f>
        <v/>
      </c>
    </row>
    <row r="7869" spans="16:18" x14ac:dyDescent="0.3">
      <c r="P7869" s="22"/>
      <c r="Q7869">
        <v>7865</v>
      </c>
      <c r="R7869" t="str">
        <f>IF($C$3="Live Paste",IF($P7869="","",$P7869&amp;""),IF($AD$3="","",INDEX('Extraction History'!$A$3:$DT$9102,$Q7869,$AD$3)&amp;""))</f>
        <v/>
      </c>
    </row>
    <row r="7870" spans="16:18" x14ac:dyDescent="0.3">
      <c r="P7870" s="22"/>
      <c r="Q7870">
        <v>7866</v>
      </c>
      <c r="R7870" t="str">
        <f>IF($C$3="Live Paste",IF($P7870="","",$P7870&amp;""),IF($AD$3="","",INDEX('Extraction History'!$A$3:$DT$9102,$Q7870,$AD$3)&amp;""))</f>
        <v/>
      </c>
    </row>
    <row r="7871" spans="16:18" x14ac:dyDescent="0.3">
      <c r="P7871" s="22"/>
      <c r="Q7871">
        <v>7867</v>
      </c>
      <c r="R7871" t="str">
        <f>IF($C$3="Live Paste",IF($P7871="","",$P7871&amp;""),IF($AD$3="","",INDEX('Extraction History'!$A$3:$DT$9102,$Q7871,$AD$3)&amp;""))</f>
        <v/>
      </c>
    </row>
    <row r="7872" spans="16:18" x14ac:dyDescent="0.3">
      <c r="P7872" s="22"/>
      <c r="Q7872">
        <v>7868</v>
      </c>
      <c r="R7872" t="str">
        <f>IF($C$3="Live Paste",IF($P7872="","",$P7872&amp;""),IF($AD$3="","",INDEX('Extraction History'!$A$3:$DT$9102,$Q7872,$AD$3)&amp;""))</f>
        <v/>
      </c>
    </row>
    <row r="7873" spans="16:18" x14ac:dyDescent="0.3">
      <c r="P7873" s="22"/>
      <c r="Q7873">
        <v>7869</v>
      </c>
      <c r="R7873" t="str">
        <f>IF($C$3="Live Paste",IF($P7873="","",$P7873&amp;""),IF($AD$3="","",INDEX('Extraction History'!$A$3:$DT$9102,$Q7873,$AD$3)&amp;""))</f>
        <v/>
      </c>
    </row>
    <row r="7874" spans="16:18" x14ac:dyDescent="0.3">
      <c r="P7874" s="22"/>
      <c r="Q7874">
        <v>7870</v>
      </c>
      <c r="R7874" t="str">
        <f>IF($C$3="Live Paste",IF($P7874="","",$P7874&amp;""),IF($AD$3="","",INDEX('Extraction History'!$A$3:$DT$9102,$Q7874,$AD$3)&amp;""))</f>
        <v/>
      </c>
    </row>
    <row r="7875" spans="16:18" x14ac:dyDescent="0.3">
      <c r="P7875" s="22"/>
      <c r="Q7875">
        <v>7871</v>
      </c>
      <c r="R7875" t="str">
        <f>IF($C$3="Live Paste",IF($P7875="","",$P7875&amp;""),IF($AD$3="","",INDEX('Extraction History'!$A$3:$DT$9102,$Q7875,$AD$3)&amp;""))</f>
        <v/>
      </c>
    </row>
    <row r="7876" spans="16:18" x14ac:dyDescent="0.3">
      <c r="P7876" s="22"/>
      <c r="Q7876">
        <v>7872</v>
      </c>
      <c r="R7876" t="str">
        <f>IF($C$3="Live Paste",IF($P7876="","",$P7876&amp;""),IF($AD$3="","",INDEX('Extraction History'!$A$3:$DT$9102,$Q7876,$AD$3)&amp;""))</f>
        <v/>
      </c>
    </row>
    <row r="7877" spans="16:18" x14ac:dyDescent="0.3">
      <c r="P7877" s="22"/>
      <c r="Q7877">
        <v>7873</v>
      </c>
      <c r="R7877" t="str">
        <f>IF($C$3="Live Paste",IF($P7877="","",$P7877&amp;""),IF($AD$3="","",INDEX('Extraction History'!$A$3:$DT$9102,$Q7877,$AD$3)&amp;""))</f>
        <v/>
      </c>
    </row>
    <row r="7878" spans="16:18" x14ac:dyDescent="0.3">
      <c r="P7878" s="22"/>
      <c r="Q7878">
        <v>7874</v>
      </c>
      <c r="R7878" t="str">
        <f>IF($C$3="Live Paste",IF($P7878="","",$P7878&amp;""),IF($AD$3="","",INDEX('Extraction History'!$A$3:$DT$9102,$Q7878,$AD$3)&amp;""))</f>
        <v/>
      </c>
    </row>
    <row r="7879" spans="16:18" x14ac:dyDescent="0.3">
      <c r="P7879" s="22"/>
      <c r="Q7879">
        <v>7875</v>
      </c>
      <c r="R7879" t="str">
        <f>IF($C$3="Live Paste",IF($P7879="","",$P7879&amp;""),IF($AD$3="","",INDEX('Extraction History'!$A$3:$DT$9102,$Q7879,$AD$3)&amp;""))</f>
        <v/>
      </c>
    </row>
    <row r="7880" spans="16:18" x14ac:dyDescent="0.3">
      <c r="P7880" s="22"/>
      <c r="Q7880">
        <v>7876</v>
      </c>
      <c r="R7880" t="str">
        <f>IF($C$3="Live Paste",IF($P7880="","",$P7880&amp;""),IF($AD$3="","",INDEX('Extraction History'!$A$3:$DT$9102,$Q7880,$AD$3)&amp;""))</f>
        <v/>
      </c>
    </row>
    <row r="7881" spans="16:18" x14ac:dyDescent="0.3">
      <c r="P7881" s="22"/>
      <c r="Q7881">
        <v>7877</v>
      </c>
      <c r="R7881" t="str">
        <f>IF($C$3="Live Paste",IF($P7881="","",$P7881&amp;""),IF($AD$3="","",INDEX('Extraction History'!$A$3:$DT$9102,$Q7881,$AD$3)&amp;""))</f>
        <v/>
      </c>
    </row>
    <row r="7882" spans="16:18" x14ac:dyDescent="0.3">
      <c r="P7882" s="22"/>
      <c r="Q7882">
        <v>7878</v>
      </c>
      <c r="R7882" t="str">
        <f>IF($C$3="Live Paste",IF($P7882="","",$P7882&amp;""),IF($AD$3="","",INDEX('Extraction History'!$A$3:$DT$9102,$Q7882,$AD$3)&amp;""))</f>
        <v/>
      </c>
    </row>
    <row r="7883" spans="16:18" x14ac:dyDescent="0.3">
      <c r="P7883" s="22"/>
      <c r="Q7883">
        <v>7879</v>
      </c>
      <c r="R7883" t="str">
        <f>IF($C$3="Live Paste",IF($P7883="","",$P7883&amp;""),IF($AD$3="","",INDEX('Extraction History'!$A$3:$DT$9102,$Q7883,$AD$3)&amp;""))</f>
        <v/>
      </c>
    </row>
    <row r="7884" spans="16:18" x14ac:dyDescent="0.3">
      <c r="P7884" s="22"/>
      <c r="Q7884">
        <v>7880</v>
      </c>
      <c r="R7884" t="str">
        <f>IF($C$3="Live Paste",IF($P7884="","",$P7884&amp;""),IF($AD$3="","",INDEX('Extraction History'!$A$3:$DT$9102,$Q7884,$AD$3)&amp;""))</f>
        <v/>
      </c>
    </row>
    <row r="7885" spans="16:18" x14ac:dyDescent="0.3">
      <c r="P7885" s="22"/>
      <c r="Q7885">
        <v>7881</v>
      </c>
      <c r="R7885" t="str">
        <f>IF($C$3="Live Paste",IF($P7885="","",$P7885&amp;""),IF($AD$3="","",INDEX('Extraction History'!$A$3:$DT$9102,$Q7885,$AD$3)&amp;""))</f>
        <v/>
      </c>
    </row>
    <row r="7886" spans="16:18" x14ac:dyDescent="0.3">
      <c r="P7886" s="22"/>
      <c r="Q7886">
        <v>7882</v>
      </c>
      <c r="R7886" t="str">
        <f>IF($C$3="Live Paste",IF($P7886="","",$P7886&amp;""),IF($AD$3="","",INDEX('Extraction History'!$A$3:$DT$9102,$Q7886,$AD$3)&amp;""))</f>
        <v/>
      </c>
    </row>
    <row r="7887" spans="16:18" x14ac:dyDescent="0.3">
      <c r="P7887" s="22"/>
      <c r="Q7887">
        <v>7883</v>
      </c>
      <c r="R7887" t="str">
        <f>IF($C$3="Live Paste",IF($P7887="","",$P7887&amp;""),IF($AD$3="","",INDEX('Extraction History'!$A$3:$DT$9102,$Q7887,$AD$3)&amp;""))</f>
        <v/>
      </c>
    </row>
    <row r="7888" spans="16:18" x14ac:dyDescent="0.3">
      <c r="P7888" s="22"/>
      <c r="Q7888">
        <v>7884</v>
      </c>
      <c r="R7888" t="str">
        <f>IF($C$3="Live Paste",IF($P7888="","",$P7888&amp;""),IF($AD$3="","",INDEX('Extraction History'!$A$3:$DT$9102,$Q7888,$AD$3)&amp;""))</f>
        <v/>
      </c>
    </row>
    <row r="7889" spans="16:18" x14ac:dyDescent="0.3">
      <c r="P7889" s="22"/>
      <c r="Q7889">
        <v>7885</v>
      </c>
      <c r="R7889" t="str">
        <f>IF($C$3="Live Paste",IF($P7889="","",$P7889&amp;""),IF($AD$3="","",INDEX('Extraction History'!$A$3:$DT$9102,$Q7889,$AD$3)&amp;""))</f>
        <v/>
      </c>
    </row>
    <row r="7890" spans="16:18" x14ac:dyDescent="0.3">
      <c r="P7890" s="22"/>
      <c r="Q7890">
        <v>7886</v>
      </c>
      <c r="R7890" t="str">
        <f>IF($C$3="Live Paste",IF($P7890="","",$P7890&amp;""),IF($AD$3="","",INDEX('Extraction History'!$A$3:$DT$9102,$Q7890,$AD$3)&amp;""))</f>
        <v/>
      </c>
    </row>
    <row r="7891" spans="16:18" x14ac:dyDescent="0.3">
      <c r="P7891" s="22"/>
      <c r="Q7891">
        <v>7887</v>
      </c>
      <c r="R7891" t="str">
        <f>IF($C$3="Live Paste",IF($P7891="","",$P7891&amp;""),IF($AD$3="","",INDEX('Extraction History'!$A$3:$DT$9102,$Q7891,$AD$3)&amp;""))</f>
        <v/>
      </c>
    </row>
    <row r="7892" spans="16:18" x14ac:dyDescent="0.3">
      <c r="P7892" s="22"/>
      <c r="Q7892">
        <v>7888</v>
      </c>
      <c r="R7892" t="str">
        <f>IF($C$3="Live Paste",IF($P7892="","",$P7892&amp;""),IF($AD$3="","",INDEX('Extraction History'!$A$3:$DT$9102,$Q7892,$AD$3)&amp;""))</f>
        <v/>
      </c>
    </row>
    <row r="7893" spans="16:18" x14ac:dyDescent="0.3">
      <c r="P7893" s="22"/>
      <c r="Q7893">
        <v>7889</v>
      </c>
      <c r="R7893" t="str">
        <f>IF($C$3="Live Paste",IF($P7893="","",$P7893&amp;""),IF($AD$3="","",INDEX('Extraction History'!$A$3:$DT$9102,$Q7893,$AD$3)&amp;""))</f>
        <v/>
      </c>
    </row>
    <row r="7894" spans="16:18" x14ac:dyDescent="0.3">
      <c r="P7894" s="22"/>
      <c r="Q7894">
        <v>7890</v>
      </c>
      <c r="R7894" t="str">
        <f>IF($C$3="Live Paste",IF($P7894="","",$P7894&amp;""),IF($AD$3="","",INDEX('Extraction History'!$A$3:$DT$9102,$Q7894,$AD$3)&amp;""))</f>
        <v/>
      </c>
    </row>
    <row r="7895" spans="16:18" x14ac:dyDescent="0.3">
      <c r="P7895" s="22"/>
      <c r="Q7895">
        <v>7891</v>
      </c>
      <c r="R7895" t="str">
        <f>IF($C$3="Live Paste",IF($P7895="","",$P7895&amp;""),IF($AD$3="","",INDEX('Extraction History'!$A$3:$DT$9102,$Q7895,$AD$3)&amp;""))</f>
        <v/>
      </c>
    </row>
    <row r="7896" spans="16:18" x14ac:dyDescent="0.3">
      <c r="P7896" s="22"/>
      <c r="Q7896">
        <v>7892</v>
      </c>
      <c r="R7896" t="str">
        <f>IF($C$3="Live Paste",IF($P7896="","",$P7896&amp;""),IF($AD$3="","",INDEX('Extraction History'!$A$3:$DT$9102,$Q7896,$AD$3)&amp;""))</f>
        <v/>
      </c>
    </row>
    <row r="7897" spans="16:18" x14ac:dyDescent="0.3">
      <c r="P7897" s="22"/>
      <c r="Q7897">
        <v>7893</v>
      </c>
      <c r="R7897" t="str">
        <f>IF($C$3="Live Paste",IF($P7897="","",$P7897&amp;""),IF($AD$3="","",INDEX('Extraction History'!$A$3:$DT$9102,$Q7897,$AD$3)&amp;""))</f>
        <v/>
      </c>
    </row>
    <row r="7898" spans="16:18" x14ac:dyDescent="0.3">
      <c r="P7898" s="22"/>
      <c r="Q7898">
        <v>7894</v>
      </c>
      <c r="R7898" t="str">
        <f>IF($C$3="Live Paste",IF($P7898="","",$P7898&amp;""),IF($AD$3="","",INDEX('Extraction History'!$A$3:$DT$9102,$Q7898,$AD$3)&amp;""))</f>
        <v/>
      </c>
    </row>
    <row r="7899" spans="16:18" x14ac:dyDescent="0.3">
      <c r="P7899" s="22"/>
      <c r="Q7899">
        <v>7895</v>
      </c>
      <c r="R7899" t="str">
        <f>IF($C$3="Live Paste",IF($P7899="","",$P7899&amp;""),IF($AD$3="","",INDEX('Extraction History'!$A$3:$DT$9102,$Q7899,$AD$3)&amp;""))</f>
        <v/>
      </c>
    </row>
    <row r="7900" spans="16:18" x14ac:dyDescent="0.3">
      <c r="P7900" s="22"/>
      <c r="Q7900">
        <v>7896</v>
      </c>
      <c r="R7900" t="str">
        <f>IF($C$3="Live Paste",IF($P7900="","",$P7900&amp;""),IF($AD$3="","",INDEX('Extraction History'!$A$3:$DT$9102,$Q7900,$AD$3)&amp;""))</f>
        <v/>
      </c>
    </row>
    <row r="7901" spans="16:18" x14ac:dyDescent="0.3">
      <c r="P7901" s="22"/>
      <c r="Q7901">
        <v>7897</v>
      </c>
      <c r="R7901" t="str">
        <f>IF($C$3="Live Paste",IF($P7901="","",$P7901&amp;""),IF($AD$3="","",INDEX('Extraction History'!$A$3:$DT$9102,$Q7901,$AD$3)&amp;""))</f>
        <v/>
      </c>
    </row>
    <row r="7902" spans="16:18" x14ac:dyDescent="0.3">
      <c r="P7902" s="22"/>
      <c r="Q7902">
        <v>7898</v>
      </c>
      <c r="R7902" t="str">
        <f>IF($C$3="Live Paste",IF($P7902="","",$P7902&amp;""),IF($AD$3="","",INDEX('Extraction History'!$A$3:$DT$9102,$Q7902,$AD$3)&amp;""))</f>
        <v/>
      </c>
    </row>
    <row r="7903" spans="16:18" x14ac:dyDescent="0.3">
      <c r="P7903" s="22"/>
      <c r="Q7903">
        <v>7899</v>
      </c>
      <c r="R7903" t="str">
        <f>IF($C$3="Live Paste",IF($P7903="","",$P7903&amp;""),IF($AD$3="","",INDEX('Extraction History'!$A$3:$DT$9102,$Q7903,$AD$3)&amp;""))</f>
        <v/>
      </c>
    </row>
    <row r="7904" spans="16:18" x14ac:dyDescent="0.3">
      <c r="P7904" s="22"/>
      <c r="Q7904">
        <v>7900</v>
      </c>
      <c r="R7904" t="str">
        <f>IF($C$3="Live Paste",IF($P7904="","",$P7904&amp;""),IF($AD$3="","",INDEX('Extraction History'!$A$3:$DT$9102,$Q7904,$AD$3)&amp;""))</f>
        <v/>
      </c>
    </row>
    <row r="7905" spans="16:18" x14ac:dyDescent="0.3">
      <c r="P7905" s="22"/>
      <c r="Q7905">
        <v>7901</v>
      </c>
      <c r="R7905" t="str">
        <f>IF($C$3="Live Paste",IF($P7905="","",$P7905&amp;""),IF($AD$3="","",INDEX('Extraction History'!$A$3:$DT$9102,$Q7905,$AD$3)&amp;""))</f>
        <v/>
      </c>
    </row>
    <row r="7906" spans="16:18" x14ac:dyDescent="0.3">
      <c r="P7906" s="22"/>
      <c r="Q7906">
        <v>7902</v>
      </c>
      <c r="R7906" t="str">
        <f>IF($C$3="Live Paste",IF($P7906="","",$P7906&amp;""),IF($AD$3="","",INDEX('Extraction History'!$A$3:$DT$9102,$Q7906,$AD$3)&amp;""))</f>
        <v/>
      </c>
    </row>
    <row r="7907" spans="16:18" x14ac:dyDescent="0.3">
      <c r="P7907" s="22"/>
      <c r="Q7907">
        <v>7903</v>
      </c>
      <c r="R7907" t="str">
        <f>IF($C$3="Live Paste",IF($P7907="","",$P7907&amp;""),IF($AD$3="","",INDEX('Extraction History'!$A$3:$DT$9102,$Q7907,$AD$3)&amp;""))</f>
        <v/>
      </c>
    </row>
    <row r="7908" spans="16:18" x14ac:dyDescent="0.3">
      <c r="P7908" s="22"/>
      <c r="Q7908">
        <v>7904</v>
      </c>
      <c r="R7908" t="str">
        <f>IF($C$3="Live Paste",IF($P7908="","",$P7908&amp;""),IF($AD$3="","",INDEX('Extraction History'!$A$3:$DT$9102,$Q7908,$AD$3)&amp;""))</f>
        <v/>
      </c>
    </row>
    <row r="7909" spans="16:18" x14ac:dyDescent="0.3">
      <c r="P7909" s="22"/>
      <c r="Q7909">
        <v>7905</v>
      </c>
      <c r="R7909" t="str">
        <f>IF($C$3="Live Paste",IF($P7909="","",$P7909&amp;""),IF($AD$3="","",INDEX('Extraction History'!$A$3:$DT$9102,$Q7909,$AD$3)&amp;""))</f>
        <v/>
      </c>
    </row>
    <row r="7910" spans="16:18" x14ac:dyDescent="0.3">
      <c r="P7910" s="22"/>
      <c r="Q7910">
        <v>7906</v>
      </c>
      <c r="R7910" t="str">
        <f>IF($C$3="Live Paste",IF($P7910="","",$P7910&amp;""),IF($AD$3="","",INDEX('Extraction History'!$A$3:$DT$9102,$Q7910,$AD$3)&amp;""))</f>
        <v/>
      </c>
    </row>
    <row r="7911" spans="16:18" x14ac:dyDescent="0.3">
      <c r="P7911" s="22"/>
      <c r="Q7911">
        <v>7907</v>
      </c>
      <c r="R7911" t="str">
        <f>IF($C$3="Live Paste",IF($P7911="","",$P7911&amp;""),IF($AD$3="","",INDEX('Extraction History'!$A$3:$DT$9102,$Q7911,$AD$3)&amp;""))</f>
        <v/>
      </c>
    </row>
    <row r="7912" spans="16:18" x14ac:dyDescent="0.3">
      <c r="P7912" s="22"/>
      <c r="Q7912">
        <v>7908</v>
      </c>
      <c r="R7912" t="str">
        <f>IF($C$3="Live Paste",IF($P7912="","",$P7912&amp;""),IF($AD$3="","",INDEX('Extraction History'!$A$3:$DT$9102,$Q7912,$AD$3)&amp;""))</f>
        <v/>
      </c>
    </row>
    <row r="7913" spans="16:18" x14ac:dyDescent="0.3">
      <c r="P7913" s="22"/>
      <c r="Q7913">
        <v>7909</v>
      </c>
      <c r="R7913" t="str">
        <f>IF($C$3="Live Paste",IF($P7913="","",$P7913&amp;""),IF($AD$3="","",INDEX('Extraction History'!$A$3:$DT$9102,$Q7913,$AD$3)&amp;""))</f>
        <v/>
      </c>
    </row>
    <row r="7914" spans="16:18" x14ac:dyDescent="0.3">
      <c r="P7914" s="22"/>
      <c r="Q7914">
        <v>7910</v>
      </c>
      <c r="R7914" t="str">
        <f>IF($C$3="Live Paste",IF($P7914="","",$P7914&amp;""),IF($AD$3="","",INDEX('Extraction History'!$A$3:$DT$9102,$Q7914,$AD$3)&amp;""))</f>
        <v/>
      </c>
    </row>
    <row r="7915" spans="16:18" x14ac:dyDescent="0.3">
      <c r="P7915" s="22"/>
      <c r="Q7915">
        <v>7911</v>
      </c>
      <c r="R7915" t="str">
        <f>IF($C$3="Live Paste",IF($P7915="","",$P7915&amp;""),IF($AD$3="","",INDEX('Extraction History'!$A$3:$DT$9102,$Q7915,$AD$3)&amp;""))</f>
        <v/>
      </c>
    </row>
    <row r="7916" spans="16:18" x14ac:dyDescent="0.3">
      <c r="P7916" s="22"/>
      <c r="Q7916">
        <v>7912</v>
      </c>
      <c r="R7916" t="str">
        <f>IF($C$3="Live Paste",IF($P7916="","",$P7916&amp;""),IF($AD$3="","",INDEX('Extraction History'!$A$3:$DT$9102,$Q7916,$AD$3)&amp;""))</f>
        <v/>
      </c>
    </row>
    <row r="7917" spans="16:18" x14ac:dyDescent="0.3">
      <c r="P7917" s="22"/>
      <c r="Q7917">
        <v>7913</v>
      </c>
      <c r="R7917" t="str">
        <f>IF($C$3="Live Paste",IF($P7917="","",$P7917&amp;""),IF($AD$3="","",INDEX('Extraction History'!$A$3:$DT$9102,$Q7917,$AD$3)&amp;""))</f>
        <v/>
      </c>
    </row>
    <row r="7918" spans="16:18" x14ac:dyDescent="0.3">
      <c r="P7918" s="22"/>
      <c r="Q7918">
        <v>7914</v>
      </c>
      <c r="R7918" t="str">
        <f>IF($C$3="Live Paste",IF($P7918="","",$P7918&amp;""),IF($AD$3="","",INDEX('Extraction History'!$A$3:$DT$9102,$Q7918,$AD$3)&amp;""))</f>
        <v/>
      </c>
    </row>
    <row r="7919" spans="16:18" x14ac:dyDescent="0.3">
      <c r="P7919" s="22"/>
      <c r="Q7919">
        <v>7915</v>
      </c>
      <c r="R7919" t="str">
        <f>IF($C$3="Live Paste",IF($P7919="","",$P7919&amp;""),IF($AD$3="","",INDEX('Extraction History'!$A$3:$DT$9102,$Q7919,$AD$3)&amp;""))</f>
        <v/>
      </c>
    </row>
    <row r="7920" spans="16:18" x14ac:dyDescent="0.3">
      <c r="P7920" s="22"/>
      <c r="Q7920">
        <v>7916</v>
      </c>
      <c r="R7920" t="str">
        <f>IF($C$3="Live Paste",IF($P7920="","",$P7920&amp;""),IF($AD$3="","",INDEX('Extraction History'!$A$3:$DT$9102,$Q7920,$AD$3)&amp;""))</f>
        <v/>
      </c>
    </row>
    <row r="7921" spans="16:18" x14ac:dyDescent="0.3">
      <c r="P7921" s="22"/>
      <c r="Q7921">
        <v>7917</v>
      </c>
      <c r="R7921" t="str">
        <f>IF($C$3="Live Paste",IF($P7921="","",$P7921&amp;""),IF($AD$3="","",INDEX('Extraction History'!$A$3:$DT$9102,$Q7921,$AD$3)&amp;""))</f>
        <v/>
      </c>
    </row>
    <row r="7922" spans="16:18" x14ac:dyDescent="0.3">
      <c r="P7922" s="22"/>
      <c r="Q7922">
        <v>7918</v>
      </c>
      <c r="R7922" t="str">
        <f>IF($C$3="Live Paste",IF($P7922="","",$P7922&amp;""),IF($AD$3="","",INDEX('Extraction History'!$A$3:$DT$9102,$Q7922,$AD$3)&amp;""))</f>
        <v/>
      </c>
    </row>
    <row r="7923" spans="16:18" x14ac:dyDescent="0.3">
      <c r="P7923" s="22"/>
      <c r="Q7923">
        <v>7919</v>
      </c>
      <c r="R7923" t="str">
        <f>IF($C$3="Live Paste",IF($P7923="","",$P7923&amp;""),IF($AD$3="","",INDEX('Extraction History'!$A$3:$DT$9102,$Q7923,$AD$3)&amp;""))</f>
        <v/>
      </c>
    </row>
    <row r="7924" spans="16:18" x14ac:dyDescent="0.3">
      <c r="P7924" s="22"/>
      <c r="Q7924">
        <v>7920</v>
      </c>
      <c r="R7924" t="str">
        <f>IF($C$3="Live Paste",IF($P7924="","",$P7924&amp;""),IF($AD$3="","",INDEX('Extraction History'!$A$3:$DT$9102,$Q7924,$AD$3)&amp;""))</f>
        <v/>
      </c>
    </row>
    <row r="7925" spans="16:18" x14ac:dyDescent="0.3">
      <c r="P7925" s="22"/>
      <c r="Q7925">
        <v>7921</v>
      </c>
      <c r="R7925" t="str">
        <f>IF($C$3="Live Paste",IF($P7925="","",$P7925&amp;""),IF($AD$3="","",INDEX('Extraction History'!$A$3:$DT$9102,$Q7925,$AD$3)&amp;""))</f>
        <v/>
      </c>
    </row>
    <row r="7926" spans="16:18" x14ac:dyDescent="0.3">
      <c r="P7926" s="22"/>
      <c r="Q7926">
        <v>7922</v>
      </c>
      <c r="R7926" t="str">
        <f>IF($C$3="Live Paste",IF($P7926="","",$P7926&amp;""),IF($AD$3="","",INDEX('Extraction History'!$A$3:$DT$9102,$Q7926,$AD$3)&amp;""))</f>
        <v/>
      </c>
    </row>
    <row r="7927" spans="16:18" x14ac:dyDescent="0.3">
      <c r="P7927" s="22"/>
      <c r="Q7927">
        <v>7923</v>
      </c>
      <c r="R7927" t="str">
        <f>IF($C$3="Live Paste",IF($P7927="","",$P7927&amp;""),IF($AD$3="","",INDEX('Extraction History'!$A$3:$DT$9102,$Q7927,$AD$3)&amp;""))</f>
        <v/>
      </c>
    </row>
    <row r="7928" spans="16:18" x14ac:dyDescent="0.3">
      <c r="P7928" s="22"/>
      <c r="Q7928">
        <v>7924</v>
      </c>
      <c r="R7928" t="str">
        <f>IF($C$3="Live Paste",IF($P7928="","",$P7928&amp;""),IF($AD$3="","",INDEX('Extraction History'!$A$3:$DT$9102,$Q7928,$AD$3)&amp;""))</f>
        <v/>
      </c>
    </row>
    <row r="7929" spans="16:18" x14ac:dyDescent="0.3">
      <c r="P7929" s="22"/>
      <c r="Q7929">
        <v>7925</v>
      </c>
      <c r="R7929" t="str">
        <f>IF($C$3="Live Paste",IF($P7929="","",$P7929&amp;""),IF($AD$3="","",INDEX('Extraction History'!$A$3:$DT$9102,$Q7929,$AD$3)&amp;""))</f>
        <v/>
      </c>
    </row>
    <row r="7930" spans="16:18" x14ac:dyDescent="0.3">
      <c r="P7930" s="22"/>
      <c r="Q7930">
        <v>7926</v>
      </c>
      <c r="R7930" t="str">
        <f>IF($C$3="Live Paste",IF($P7930="","",$P7930&amp;""),IF($AD$3="","",INDEX('Extraction History'!$A$3:$DT$9102,$Q7930,$AD$3)&amp;""))</f>
        <v/>
      </c>
    </row>
    <row r="7931" spans="16:18" x14ac:dyDescent="0.3">
      <c r="P7931" s="22"/>
      <c r="Q7931">
        <v>7927</v>
      </c>
      <c r="R7931" t="str">
        <f>IF($C$3="Live Paste",IF($P7931="","",$P7931&amp;""),IF($AD$3="","",INDEX('Extraction History'!$A$3:$DT$9102,$Q7931,$AD$3)&amp;""))</f>
        <v/>
      </c>
    </row>
    <row r="7932" spans="16:18" x14ac:dyDescent="0.3">
      <c r="P7932" s="22"/>
      <c r="Q7932">
        <v>7928</v>
      </c>
      <c r="R7932" t="str">
        <f>IF($C$3="Live Paste",IF($P7932="","",$P7932&amp;""),IF($AD$3="","",INDEX('Extraction History'!$A$3:$DT$9102,$Q7932,$AD$3)&amp;""))</f>
        <v/>
      </c>
    </row>
    <row r="7933" spans="16:18" x14ac:dyDescent="0.3">
      <c r="P7933" s="22"/>
      <c r="Q7933">
        <v>7929</v>
      </c>
      <c r="R7933" t="str">
        <f>IF($C$3="Live Paste",IF($P7933="","",$P7933&amp;""),IF($AD$3="","",INDEX('Extraction History'!$A$3:$DT$9102,$Q7933,$AD$3)&amp;""))</f>
        <v/>
      </c>
    </row>
    <row r="7934" spans="16:18" x14ac:dyDescent="0.3">
      <c r="P7934" s="22"/>
      <c r="Q7934">
        <v>7930</v>
      </c>
      <c r="R7934" t="str">
        <f>IF($C$3="Live Paste",IF($P7934="","",$P7934&amp;""),IF($AD$3="","",INDEX('Extraction History'!$A$3:$DT$9102,$Q7934,$AD$3)&amp;""))</f>
        <v/>
      </c>
    </row>
    <row r="7935" spans="16:18" x14ac:dyDescent="0.3">
      <c r="P7935" s="22"/>
      <c r="Q7935">
        <v>7931</v>
      </c>
      <c r="R7935" t="str">
        <f>IF($C$3="Live Paste",IF($P7935="","",$P7935&amp;""),IF($AD$3="","",INDEX('Extraction History'!$A$3:$DT$9102,$Q7935,$AD$3)&amp;""))</f>
        <v/>
      </c>
    </row>
    <row r="7936" spans="16:18" x14ac:dyDescent="0.3">
      <c r="P7936" s="22"/>
      <c r="Q7936">
        <v>7932</v>
      </c>
      <c r="R7936" t="str">
        <f>IF($C$3="Live Paste",IF($P7936="","",$P7936&amp;""),IF($AD$3="","",INDEX('Extraction History'!$A$3:$DT$9102,$Q7936,$AD$3)&amp;""))</f>
        <v/>
      </c>
    </row>
    <row r="7937" spans="16:18" x14ac:dyDescent="0.3">
      <c r="P7937" s="22"/>
      <c r="Q7937">
        <v>7933</v>
      </c>
      <c r="R7937" t="str">
        <f>IF($C$3="Live Paste",IF($P7937="","",$P7937&amp;""),IF($AD$3="","",INDEX('Extraction History'!$A$3:$DT$9102,$Q7937,$AD$3)&amp;""))</f>
        <v/>
      </c>
    </row>
    <row r="7938" spans="16:18" x14ac:dyDescent="0.3">
      <c r="P7938" s="22"/>
      <c r="Q7938">
        <v>7934</v>
      </c>
      <c r="R7938" t="str">
        <f>IF($C$3="Live Paste",IF($P7938="","",$P7938&amp;""),IF($AD$3="","",INDEX('Extraction History'!$A$3:$DT$9102,$Q7938,$AD$3)&amp;""))</f>
        <v/>
      </c>
    </row>
    <row r="7939" spans="16:18" x14ac:dyDescent="0.3">
      <c r="P7939" s="22"/>
      <c r="Q7939">
        <v>7935</v>
      </c>
      <c r="R7939" t="str">
        <f>IF($C$3="Live Paste",IF($P7939="","",$P7939&amp;""),IF($AD$3="","",INDEX('Extraction History'!$A$3:$DT$9102,$Q7939,$AD$3)&amp;""))</f>
        <v/>
      </c>
    </row>
    <row r="7940" spans="16:18" x14ac:dyDescent="0.3">
      <c r="P7940" s="22"/>
      <c r="Q7940">
        <v>7936</v>
      </c>
      <c r="R7940" t="str">
        <f>IF($C$3="Live Paste",IF($P7940="","",$P7940&amp;""),IF($AD$3="","",INDEX('Extraction History'!$A$3:$DT$9102,$Q7940,$AD$3)&amp;""))</f>
        <v/>
      </c>
    </row>
    <row r="7941" spans="16:18" x14ac:dyDescent="0.3">
      <c r="P7941" s="22"/>
      <c r="Q7941">
        <v>7937</v>
      </c>
      <c r="R7941" t="str">
        <f>IF($C$3="Live Paste",IF($P7941="","",$P7941&amp;""),IF($AD$3="","",INDEX('Extraction History'!$A$3:$DT$9102,$Q7941,$AD$3)&amp;""))</f>
        <v/>
      </c>
    </row>
    <row r="7942" spans="16:18" x14ac:dyDescent="0.3">
      <c r="P7942" s="22"/>
      <c r="Q7942">
        <v>7938</v>
      </c>
      <c r="R7942" t="str">
        <f>IF($C$3="Live Paste",IF($P7942="","",$P7942&amp;""),IF($AD$3="","",INDEX('Extraction History'!$A$3:$DT$9102,$Q7942,$AD$3)&amp;""))</f>
        <v/>
      </c>
    </row>
    <row r="7943" spans="16:18" x14ac:dyDescent="0.3">
      <c r="P7943" s="22"/>
      <c r="Q7943">
        <v>7939</v>
      </c>
      <c r="R7943" t="str">
        <f>IF($C$3="Live Paste",IF($P7943="","",$P7943&amp;""),IF($AD$3="","",INDEX('Extraction History'!$A$3:$DT$9102,$Q7943,$AD$3)&amp;""))</f>
        <v/>
      </c>
    </row>
    <row r="7944" spans="16:18" x14ac:dyDescent="0.3">
      <c r="P7944" s="22"/>
      <c r="Q7944">
        <v>7940</v>
      </c>
      <c r="R7944" t="str">
        <f>IF($C$3="Live Paste",IF($P7944="","",$P7944&amp;""),IF($AD$3="","",INDEX('Extraction History'!$A$3:$DT$9102,$Q7944,$AD$3)&amp;""))</f>
        <v/>
      </c>
    </row>
    <row r="7945" spans="16:18" x14ac:dyDescent="0.3">
      <c r="P7945" s="22"/>
      <c r="Q7945">
        <v>7941</v>
      </c>
      <c r="R7945" t="str">
        <f>IF($C$3="Live Paste",IF($P7945="","",$P7945&amp;""),IF($AD$3="","",INDEX('Extraction History'!$A$3:$DT$9102,$Q7945,$AD$3)&amp;""))</f>
        <v/>
      </c>
    </row>
    <row r="7946" spans="16:18" x14ac:dyDescent="0.3">
      <c r="P7946" s="22"/>
      <c r="Q7946">
        <v>7942</v>
      </c>
      <c r="R7946" t="str">
        <f>IF($C$3="Live Paste",IF($P7946="","",$P7946&amp;""),IF($AD$3="","",INDEX('Extraction History'!$A$3:$DT$9102,$Q7946,$AD$3)&amp;""))</f>
        <v/>
      </c>
    </row>
    <row r="7947" spans="16:18" x14ac:dyDescent="0.3">
      <c r="P7947" s="22"/>
      <c r="Q7947">
        <v>7943</v>
      </c>
      <c r="R7947" t="str">
        <f>IF($C$3="Live Paste",IF($P7947="","",$P7947&amp;""),IF($AD$3="","",INDEX('Extraction History'!$A$3:$DT$9102,$Q7947,$AD$3)&amp;""))</f>
        <v/>
      </c>
    </row>
    <row r="7948" spans="16:18" x14ac:dyDescent="0.3">
      <c r="P7948" s="22"/>
      <c r="Q7948">
        <v>7944</v>
      </c>
      <c r="R7948" t="str">
        <f>IF($C$3="Live Paste",IF($P7948="","",$P7948&amp;""),IF($AD$3="","",INDEX('Extraction History'!$A$3:$DT$9102,$Q7948,$AD$3)&amp;""))</f>
        <v/>
      </c>
    </row>
    <row r="7949" spans="16:18" x14ac:dyDescent="0.3">
      <c r="P7949" s="22"/>
      <c r="Q7949">
        <v>7945</v>
      </c>
      <c r="R7949" t="str">
        <f>IF($C$3="Live Paste",IF($P7949="","",$P7949&amp;""),IF($AD$3="","",INDEX('Extraction History'!$A$3:$DT$9102,$Q7949,$AD$3)&amp;""))</f>
        <v/>
      </c>
    </row>
    <row r="7950" spans="16:18" x14ac:dyDescent="0.3">
      <c r="P7950" s="22"/>
      <c r="Q7950">
        <v>7946</v>
      </c>
      <c r="R7950" t="str">
        <f>IF($C$3="Live Paste",IF($P7950="","",$P7950&amp;""),IF($AD$3="","",INDEX('Extraction History'!$A$3:$DT$9102,$Q7950,$AD$3)&amp;""))</f>
        <v/>
      </c>
    </row>
    <row r="7951" spans="16:18" x14ac:dyDescent="0.3">
      <c r="P7951" s="22"/>
      <c r="Q7951">
        <v>7947</v>
      </c>
      <c r="R7951" t="str">
        <f>IF($C$3="Live Paste",IF($P7951="","",$P7951&amp;""),IF($AD$3="","",INDEX('Extraction History'!$A$3:$DT$9102,$Q7951,$AD$3)&amp;""))</f>
        <v/>
      </c>
    </row>
    <row r="7952" spans="16:18" x14ac:dyDescent="0.3">
      <c r="P7952" s="22"/>
      <c r="Q7952">
        <v>7948</v>
      </c>
      <c r="R7952" t="str">
        <f>IF($C$3="Live Paste",IF($P7952="","",$P7952&amp;""),IF($AD$3="","",INDEX('Extraction History'!$A$3:$DT$9102,$Q7952,$AD$3)&amp;""))</f>
        <v/>
      </c>
    </row>
    <row r="7953" spans="16:18" x14ac:dyDescent="0.3">
      <c r="P7953" s="22"/>
      <c r="Q7953">
        <v>7949</v>
      </c>
      <c r="R7953" t="str">
        <f>IF($C$3="Live Paste",IF($P7953="","",$P7953&amp;""),IF($AD$3="","",INDEX('Extraction History'!$A$3:$DT$9102,$Q7953,$AD$3)&amp;""))</f>
        <v/>
      </c>
    </row>
    <row r="7954" spans="16:18" x14ac:dyDescent="0.3">
      <c r="P7954" s="22"/>
      <c r="Q7954">
        <v>7950</v>
      </c>
      <c r="R7954" t="str">
        <f>IF($C$3="Live Paste",IF($P7954="","",$P7954&amp;""),IF($AD$3="","",INDEX('Extraction History'!$A$3:$DT$9102,$Q7954,$AD$3)&amp;""))</f>
        <v/>
      </c>
    </row>
    <row r="7955" spans="16:18" x14ac:dyDescent="0.3">
      <c r="P7955" s="22"/>
      <c r="Q7955">
        <v>7951</v>
      </c>
      <c r="R7955" t="str">
        <f>IF($C$3="Live Paste",IF($P7955="","",$P7955&amp;""),IF($AD$3="","",INDEX('Extraction History'!$A$3:$DT$9102,$Q7955,$AD$3)&amp;""))</f>
        <v/>
      </c>
    </row>
    <row r="7956" spans="16:18" x14ac:dyDescent="0.3">
      <c r="P7956" s="22"/>
      <c r="Q7956">
        <v>7952</v>
      </c>
      <c r="R7956" t="str">
        <f>IF($C$3="Live Paste",IF($P7956="","",$P7956&amp;""),IF($AD$3="","",INDEX('Extraction History'!$A$3:$DT$9102,$Q7956,$AD$3)&amp;""))</f>
        <v/>
      </c>
    </row>
    <row r="7957" spans="16:18" x14ac:dyDescent="0.3">
      <c r="P7957" s="22"/>
      <c r="Q7957">
        <v>7953</v>
      </c>
      <c r="R7957" t="str">
        <f>IF($C$3="Live Paste",IF($P7957="","",$P7957&amp;""),IF($AD$3="","",INDEX('Extraction History'!$A$3:$DT$9102,$Q7957,$AD$3)&amp;""))</f>
        <v/>
      </c>
    </row>
    <row r="7958" spans="16:18" x14ac:dyDescent="0.3">
      <c r="P7958" s="22"/>
      <c r="Q7958">
        <v>7954</v>
      </c>
      <c r="R7958" t="str">
        <f>IF($C$3="Live Paste",IF($P7958="","",$P7958&amp;""),IF($AD$3="","",INDEX('Extraction History'!$A$3:$DT$9102,$Q7958,$AD$3)&amp;""))</f>
        <v/>
      </c>
    </row>
    <row r="7959" spans="16:18" x14ac:dyDescent="0.3">
      <c r="P7959" s="22"/>
      <c r="Q7959">
        <v>7955</v>
      </c>
      <c r="R7959" t="str">
        <f>IF($C$3="Live Paste",IF($P7959="","",$P7959&amp;""),IF($AD$3="","",INDEX('Extraction History'!$A$3:$DT$9102,$Q7959,$AD$3)&amp;""))</f>
        <v/>
      </c>
    </row>
    <row r="7960" spans="16:18" x14ac:dyDescent="0.3">
      <c r="P7960" s="22"/>
      <c r="Q7960">
        <v>7956</v>
      </c>
      <c r="R7960" t="str">
        <f>IF($C$3="Live Paste",IF($P7960="","",$P7960&amp;""),IF($AD$3="","",INDEX('Extraction History'!$A$3:$DT$9102,$Q7960,$AD$3)&amp;""))</f>
        <v/>
      </c>
    </row>
    <row r="7961" spans="16:18" x14ac:dyDescent="0.3">
      <c r="P7961" s="22"/>
      <c r="Q7961">
        <v>7957</v>
      </c>
      <c r="R7961" t="str">
        <f>IF($C$3="Live Paste",IF($P7961="","",$P7961&amp;""),IF($AD$3="","",INDEX('Extraction History'!$A$3:$DT$9102,$Q7961,$AD$3)&amp;""))</f>
        <v/>
      </c>
    </row>
    <row r="7962" spans="16:18" x14ac:dyDescent="0.3">
      <c r="P7962" s="22"/>
      <c r="Q7962">
        <v>7958</v>
      </c>
      <c r="R7962" t="str">
        <f>IF($C$3="Live Paste",IF($P7962="","",$P7962&amp;""),IF($AD$3="","",INDEX('Extraction History'!$A$3:$DT$9102,$Q7962,$AD$3)&amp;""))</f>
        <v/>
      </c>
    </row>
    <row r="7963" spans="16:18" x14ac:dyDescent="0.3">
      <c r="P7963" s="22"/>
      <c r="Q7963">
        <v>7959</v>
      </c>
      <c r="R7963" t="str">
        <f>IF($C$3="Live Paste",IF($P7963="","",$P7963&amp;""),IF($AD$3="","",INDEX('Extraction History'!$A$3:$DT$9102,$Q7963,$AD$3)&amp;""))</f>
        <v/>
      </c>
    </row>
    <row r="7964" spans="16:18" x14ac:dyDescent="0.3">
      <c r="P7964" s="22"/>
      <c r="Q7964">
        <v>7960</v>
      </c>
      <c r="R7964" t="str">
        <f>IF($C$3="Live Paste",IF($P7964="","",$P7964&amp;""),IF($AD$3="","",INDEX('Extraction History'!$A$3:$DT$9102,$Q7964,$AD$3)&amp;""))</f>
        <v/>
      </c>
    </row>
    <row r="7965" spans="16:18" x14ac:dyDescent="0.3">
      <c r="P7965" s="22"/>
      <c r="Q7965">
        <v>7961</v>
      </c>
      <c r="R7965" t="str">
        <f>IF($C$3="Live Paste",IF($P7965="","",$P7965&amp;""),IF($AD$3="","",INDEX('Extraction History'!$A$3:$DT$9102,$Q7965,$AD$3)&amp;""))</f>
        <v/>
      </c>
    </row>
    <row r="7966" spans="16:18" x14ac:dyDescent="0.3">
      <c r="P7966" s="22"/>
      <c r="Q7966">
        <v>7962</v>
      </c>
      <c r="R7966" t="str">
        <f>IF($C$3="Live Paste",IF($P7966="","",$P7966&amp;""),IF($AD$3="","",INDEX('Extraction History'!$A$3:$DT$9102,$Q7966,$AD$3)&amp;""))</f>
        <v/>
      </c>
    </row>
    <row r="7967" spans="16:18" x14ac:dyDescent="0.3">
      <c r="P7967" s="22"/>
      <c r="Q7967">
        <v>7963</v>
      </c>
      <c r="R7967" t="str">
        <f>IF($C$3="Live Paste",IF($P7967="","",$P7967&amp;""),IF($AD$3="","",INDEX('Extraction History'!$A$3:$DT$9102,$Q7967,$AD$3)&amp;""))</f>
        <v/>
      </c>
    </row>
    <row r="7968" spans="16:18" x14ac:dyDescent="0.3">
      <c r="P7968" s="22"/>
      <c r="Q7968">
        <v>7964</v>
      </c>
      <c r="R7968" t="str">
        <f>IF($C$3="Live Paste",IF($P7968="","",$P7968&amp;""),IF($AD$3="","",INDEX('Extraction History'!$A$3:$DT$9102,$Q7968,$AD$3)&amp;""))</f>
        <v/>
      </c>
    </row>
    <row r="7969" spans="16:18" x14ac:dyDescent="0.3">
      <c r="P7969" s="22"/>
      <c r="Q7969">
        <v>7965</v>
      </c>
      <c r="R7969" t="str">
        <f>IF($C$3="Live Paste",IF($P7969="","",$P7969&amp;""),IF($AD$3="","",INDEX('Extraction History'!$A$3:$DT$9102,$Q7969,$AD$3)&amp;""))</f>
        <v/>
      </c>
    </row>
    <row r="7970" spans="16:18" x14ac:dyDescent="0.3">
      <c r="P7970" s="22"/>
      <c r="Q7970">
        <v>7966</v>
      </c>
      <c r="R7970" t="str">
        <f>IF($C$3="Live Paste",IF($P7970="","",$P7970&amp;""),IF($AD$3="","",INDEX('Extraction History'!$A$3:$DT$9102,$Q7970,$AD$3)&amp;""))</f>
        <v/>
      </c>
    </row>
    <row r="7971" spans="16:18" x14ac:dyDescent="0.3">
      <c r="P7971" s="22"/>
      <c r="Q7971">
        <v>7967</v>
      </c>
      <c r="R7971" t="str">
        <f>IF($C$3="Live Paste",IF($P7971="","",$P7971&amp;""),IF($AD$3="","",INDEX('Extraction History'!$A$3:$DT$9102,$Q7971,$AD$3)&amp;""))</f>
        <v/>
      </c>
    </row>
    <row r="7972" spans="16:18" x14ac:dyDescent="0.3">
      <c r="P7972" s="22"/>
      <c r="Q7972">
        <v>7968</v>
      </c>
      <c r="R7972" t="str">
        <f>IF($C$3="Live Paste",IF($P7972="","",$P7972&amp;""),IF($AD$3="","",INDEX('Extraction History'!$A$3:$DT$9102,$Q7972,$AD$3)&amp;""))</f>
        <v/>
      </c>
    </row>
    <row r="7973" spans="16:18" x14ac:dyDescent="0.3">
      <c r="P7973" s="22"/>
      <c r="Q7973">
        <v>7969</v>
      </c>
      <c r="R7973" t="str">
        <f>IF($C$3="Live Paste",IF($P7973="","",$P7973&amp;""),IF($AD$3="","",INDEX('Extraction History'!$A$3:$DT$9102,$Q7973,$AD$3)&amp;""))</f>
        <v/>
      </c>
    </row>
    <row r="7974" spans="16:18" x14ac:dyDescent="0.3">
      <c r="P7974" s="22"/>
      <c r="Q7974">
        <v>7970</v>
      </c>
      <c r="R7974" t="str">
        <f>IF($C$3="Live Paste",IF($P7974="","",$P7974&amp;""),IF($AD$3="","",INDEX('Extraction History'!$A$3:$DT$9102,$Q7974,$AD$3)&amp;""))</f>
        <v/>
      </c>
    </row>
    <row r="7975" spans="16:18" x14ac:dyDescent="0.3">
      <c r="P7975" s="22"/>
      <c r="Q7975">
        <v>7971</v>
      </c>
      <c r="R7975" t="str">
        <f>IF($C$3="Live Paste",IF($P7975="","",$P7975&amp;""),IF($AD$3="","",INDEX('Extraction History'!$A$3:$DT$9102,$Q7975,$AD$3)&amp;""))</f>
        <v/>
      </c>
    </row>
    <row r="7976" spans="16:18" x14ac:dyDescent="0.3">
      <c r="P7976" s="22"/>
      <c r="Q7976">
        <v>7972</v>
      </c>
      <c r="R7976" t="str">
        <f>IF($C$3="Live Paste",IF($P7976="","",$P7976&amp;""),IF($AD$3="","",INDEX('Extraction History'!$A$3:$DT$9102,$Q7976,$AD$3)&amp;""))</f>
        <v/>
      </c>
    </row>
    <row r="7977" spans="16:18" x14ac:dyDescent="0.3">
      <c r="P7977" s="22"/>
      <c r="Q7977">
        <v>7973</v>
      </c>
      <c r="R7977" t="str">
        <f>IF($C$3="Live Paste",IF($P7977="","",$P7977&amp;""),IF($AD$3="","",INDEX('Extraction History'!$A$3:$DT$9102,$Q7977,$AD$3)&amp;""))</f>
        <v/>
      </c>
    </row>
    <row r="7978" spans="16:18" x14ac:dyDescent="0.3">
      <c r="P7978" s="22"/>
      <c r="Q7978">
        <v>7974</v>
      </c>
      <c r="R7978" t="str">
        <f>IF($C$3="Live Paste",IF($P7978="","",$P7978&amp;""),IF($AD$3="","",INDEX('Extraction History'!$A$3:$DT$9102,$Q7978,$AD$3)&amp;""))</f>
        <v/>
      </c>
    </row>
    <row r="7979" spans="16:18" x14ac:dyDescent="0.3">
      <c r="P7979" s="22"/>
      <c r="Q7979">
        <v>7975</v>
      </c>
      <c r="R7979" t="str">
        <f>IF($C$3="Live Paste",IF($P7979="","",$P7979&amp;""),IF($AD$3="","",INDEX('Extraction History'!$A$3:$DT$9102,$Q7979,$AD$3)&amp;""))</f>
        <v/>
      </c>
    </row>
    <row r="7980" spans="16:18" x14ac:dyDescent="0.3">
      <c r="P7980" s="22"/>
      <c r="Q7980">
        <v>7976</v>
      </c>
      <c r="R7980" t="str">
        <f>IF($C$3="Live Paste",IF($P7980="","",$P7980&amp;""),IF($AD$3="","",INDEX('Extraction History'!$A$3:$DT$9102,$Q7980,$AD$3)&amp;""))</f>
        <v/>
      </c>
    </row>
    <row r="7981" spans="16:18" x14ac:dyDescent="0.3">
      <c r="P7981" s="22"/>
      <c r="Q7981">
        <v>7977</v>
      </c>
      <c r="R7981" t="str">
        <f>IF($C$3="Live Paste",IF($P7981="","",$P7981&amp;""),IF($AD$3="","",INDEX('Extraction History'!$A$3:$DT$9102,$Q7981,$AD$3)&amp;""))</f>
        <v/>
      </c>
    </row>
    <row r="7982" spans="16:18" x14ac:dyDescent="0.3">
      <c r="P7982" s="22"/>
      <c r="Q7982">
        <v>7978</v>
      </c>
      <c r="R7982" t="str">
        <f>IF($C$3="Live Paste",IF($P7982="","",$P7982&amp;""),IF($AD$3="","",INDEX('Extraction History'!$A$3:$DT$9102,$Q7982,$AD$3)&amp;""))</f>
        <v/>
      </c>
    </row>
    <row r="7983" spans="16:18" x14ac:dyDescent="0.3">
      <c r="P7983" s="22"/>
      <c r="Q7983">
        <v>7979</v>
      </c>
      <c r="R7983" t="str">
        <f>IF($C$3="Live Paste",IF($P7983="","",$P7983&amp;""),IF($AD$3="","",INDEX('Extraction History'!$A$3:$DT$9102,$Q7983,$AD$3)&amp;""))</f>
        <v/>
      </c>
    </row>
    <row r="7984" spans="16:18" x14ac:dyDescent="0.3">
      <c r="P7984" s="22"/>
      <c r="Q7984">
        <v>7980</v>
      </c>
      <c r="R7984" t="str">
        <f>IF($C$3="Live Paste",IF($P7984="","",$P7984&amp;""),IF($AD$3="","",INDEX('Extraction History'!$A$3:$DT$9102,$Q7984,$AD$3)&amp;""))</f>
        <v/>
      </c>
    </row>
    <row r="7985" spans="16:18" x14ac:dyDescent="0.3">
      <c r="P7985" s="22"/>
      <c r="Q7985">
        <v>7981</v>
      </c>
      <c r="R7985" t="str">
        <f>IF($C$3="Live Paste",IF($P7985="","",$P7985&amp;""),IF($AD$3="","",INDEX('Extraction History'!$A$3:$DT$9102,$Q7985,$AD$3)&amp;""))</f>
        <v/>
      </c>
    </row>
    <row r="7986" spans="16:18" x14ac:dyDescent="0.3">
      <c r="P7986" s="22"/>
      <c r="Q7986">
        <v>7982</v>
      </c>
      <c r="R7986" t="str">
        <f>IF($C$3="Live Paste",IF($P7986="","",$P7986&amp;""),IF($AD$3="","",INDEX('Extraction History'!$A$3:$DT$9102,$Q7986,$AD$3)&amp;""))</f>
        <v/>
      </c>
    </row>
    <row r="7987" spans="16:18" x14ac:dyDescent="0.3">
      <c r="P7987" s="22"/>
      <c r="Q7987">
        <v>7983</v>
      </c>
      <c r="R7987" t="str">
        <f>IF($C$3="Live Paste",IF($P7987="","",$P7987&amp;""),IF($AD$3="","",INDEX('Extraction History'!$A$3:$DT$9102,$Q7987,$AD$3)&amp;""))</f>
        <v/>
      </c>
    </row>
    <row r="7988" spans="16:18" x14ac:dyDescent="0.3">
      <c r="P7988" s="22"/>
      <c r="Q7988">
        <v>7984</v>
      </c>
      <c r="R7988" t="str">
        <f>IF($C$3="Live Paste",IF($P7988="","",$P7988&amp;""),IF($AD$3="","",INDEX('Extraction History'!$A$3:$DT$9102,$Q7988,$AD$3)&amp;""))</f>
        <v/>
      </c>
    </row>
    <row r="7989" spans="16:18" x14ac:dyDescent="0.3">
      <c r="P7989" s="22"/>
      <c r="Q7989">
        <v>7985</v>
      </c>
      <c r="R7989" t="str">
        <f>IF($C$3="Live Paste",IF($P7989="","",$P7989&amp;""),IF($AD$3="","",INDEX('Extraction History'!$A$3:$DT$9102,$Q7989,$AD$3)&amp;""))</f>
        <v/>
      </c>
    </row>
    <row r="7990" spans="16:18" x14ac:dyDescent="0.3">
      <c r="P7990" s="22"/>
      <c r="Q7990">
        <v>7986</v>
      </c>
      <c r="R7990" t="str">
        <f>IF($C$3="Live Paste",IF($P7990="","",$P7990&amp;""),IF($AD$3="","",INDEX('Extraction History'!$A$3:$DT$9102,$Q7990,$AD$3)&amp;""))</f>
        <v/>
      </c>
    </row>
    <row r="7991" spans="16:18" x14ac:dyDescent="0.3">
      <c r="P7991" s="22"/>
      <c r="Q7991">
        <v>7987</v>
      </c>
      <c r="R7991" t="str">
        <f>IF($C$3="Live Paste",IF($P7991="","",$P7991&amp;""),IF($AD$3="","",INDEX('Extraction History'!$A$3:$DT$9102,$Q7991,$AD$3)&amp;""))</f>
        <v/>
      </c>
    </row>
    <row r="7992" spans="16:18" x14ac:dyDescent="0.3">
      <c r="P7992" s="22"/>
      <c r="Q7992">
        <v>7988</v>
      </c>
      <c r="R7992" t="str">
        <f>IF($C$3="Live Paste",IF($P7992="","",$P7992&amp;""),IF($AD$3="","",INDEX('Extraction History'!$A$3:$DT$9102,$Q7992,$AD$3)&amp;""))</f>
        <v/>
      </c>
    </row>
    <row r="7993" spans="16:18" x14ac:dyDescent="0.3">
      <c r="P7993" s="22"/>
      <c r="Q7993">
        <v>7989</v>
      </c>
      <c r="R7993" t="str">
        <f>IF($C$3="Live Paste",IF($P7993="","",$P7993&amp;""),IF($AD$3="","",INDEX('Extraction History'!$A$3:$DT$9102,$Q7993,$AD$3)&amp;""))</f>
        <v/>
      </c>
    </row>
    <row r="7994" spans="16:18" x14ac:dyDescent="0.3">
      <c r="P7994" s="22"/>
      <c r="Q7994">
        <v>7990</v>
      </c>
      <c r="R7994" t="str">
        <f>IF($C$3="Live Paste",IF($P7994="","",$P7994&amp;""),IF($AD$3="","",INDEX('Extraction History'!$A$3:$DT$9102,$Q7994,$AD$3)&amp;""))</f>
        <v/>
      </c>
    </row>
    <row r="7995" spans="16:18" x14ac:dyDescent="0.3">
      <c r="P7995" s="22"/>
      <c r="Q7995">
        <v>7991</v>
      </c>
      <c r="R7995" t="str">
        <f>IF($C$3="Live Paste",IF($P7995="","",$P7995&amp;""),IF($AD$3="","",INDEX('Extraction History'!$A$3:$DT$9102,$Q7995,$AD$3)&amp;""))</f>
        <v/>
      </c>
    </row>
    <row r="7996" spans="16:18" x14ac:dyDescent="0.3">
      <c r="P7996" s="22"/>
      <c r="Q7996">
        <v>7992</v>
      </c>
      <c r="R7996" t="str">
        <f>IF($C$3="Live Paste",IF($P7996="","",$P7996&amp;""),IF($AD$3="","",INDEX('Extraction History'!$A$3:$DT$9102,$Q7996,$AD$3)&amp;""))</f>
        <v/>
      </c>
    </row>
    <row r="7997" spans="16:18" x14ac:dyDescent="0.3">
      <c r="P7997" s="22"/>
      <c r="Q7997">
        <v>7993</v>
      </c>
      <c r="R7997" t="str">
        <f>IF($C$3="Live Paste",IF($P7997="","",$P7997&amp;""),IF($AD$3="","",INDEX('Extraction History'!$A$3:$DT$9102,$Q7997,$AD$3)&amp;""))</f>
        <v/>
      </c>
    </row>
    <row r="7998" spans="16:18" x14ac:dyDescent="0.3">
      <c r="P7998" s="22"/>
      <c r="Q7998">
        <v>7994</v>
      </c>
      <c r="R7998" t="str">
        <f>IF($C$3="Live Paste",IF($P7998="","",$P7998&amp;""),IF($AD$3="","",INDEX('Extraction History'!$A$3:$DT$9102,$Q7998,$AD$3)&amp;""))</f>
        <v/>
      </c>
    </row>
    <row r="7999" spans="16:18" x14ac:dyDescent="0.3">
      <c r="P7999" s="22"/>
      <c r="Q7999">
        <v>7995</v>
      </c>
      <c r="R7999" t="str">
        <f>IF($C$3="Live Paste",IF($P7999="","",$P7999&amp;""),IF($AD$3="","",INDEX('Extraction History'!$A$3:$DT$9102,$Q7999,$AD$3)&amp;""))</f>
        <v/>
      </c>
    </row>
    <row r="8000" spans="16:18" x14ac:dyDescent="0.3">
      <c r="P8000" s="22"/>
      <c r="Q8000">
        <v>7996</v>
      </c>
      <c r="R8000" t="str">
        <f>IF($C$3="Live Paste",IF($P8000="","",$P8000&amp;""),IF($AD$3="","",INDEX('Extraction History'!$A$3:$DT$9102,$Q8000,$AD$3)&amp;""))</f>
        <v/>
      </c>
    </row>
    <row r="8001" spans="16:18" x14ac:dyDescent="0.3">
      <c r="P8001" s="22"/>
      <c r="Q8001">
        <v>7997</v>
      </c>
      <c r="R8001" t="str">
        <f>IF($C$3="Live Paste",IF($P8001="","",$P8001&amp;""),IF($AD$3="","",INDEX('Extraction History'!$A$3:$DT$9102,$Q8001,$AD$3)&amp;""))</f>
        <v/>
      </c>
    </row>
    <row r="8002" spans="16:18" x14ac:dyDescent="0.3">
      <c r="P8002" s="22"/>
      <c r="Q8002">
        <v>7998</v>
      </c>
      <c r="R8002" t="str">
        <f>IF($C$3="Live Paste",IF($P8002="","",$P8002&amp;""),IF($AD$3="","",INDEX('Extraction History'!$A$3:$DT$9102,$Q8002,$AD$3)&amp;""))</f>
        <v/>
      </c>
    </row>
    <row r="8003" spans="16:18" x14ac:dyDescent="0.3">
      <c r="P8003" s="22"/>
      <c r="Q8003">
        <v>7999</v>
      </c>
      <c r="R8003" t="str">
        <f>IF($C$3="Live Paste",IF($P8003="","",$P8003&amp;""),IF($AD$3="","",INDEX('Extraction History'!$A$3:$DT$9102,$Q8003,$AD$3)&amp;""))</f>
        <v/>
      </c>
    </row>
    <row r="8004" spans="16:18" x14ac:dyDescent="0.3">
      <c r="P8004" s="22"/>
      <c r="Q8004">
        <v>8000</v>
      </c>
      <c r="R8004" t="str">
        <f>IF($C$3="Live Paste",IF($P8004="","",$P8004&amp;""),IF($AD$3="","",INDEX('Extraction History'!$A$3:$DT$9102,$Q8004,$AD$3)&amp;""))</f>
        <v/>
      </c>
    </row>
    <row r="8005" spans="16:18" x14ac:dyDescent="0.3">
      <c r="P8005" s="22"/>
      <c r="Q8005">
        <v>8001</v>
      </c>
      <c r="R8005" t="str">
        <f>IF($C$3="Live Paste",IF($P8005="","",$P8005&amp;""),IF($AD$3="","",INDEX('Extraction History'!$A$3:$DT$9102,$Q8005,$AD$3)&amp;""))</f>
        <v/>
      </c>
    </row>
    <row r="8006" spans="16:18" x14ac:dyDescent="0.3">
      <c r="P8006" s="22"/>
      <c r="Q8006">
        <v>8002</v>
      </c>
      <c r="R8006" t="str">
        <f>IF($C$3="Live Paste",IF($P8006="","",$P8006&amp;""),IF($AD$3="","",INDEX('Extraction History'!$A$3:$DT$9102,$Q8006,$AD$3)&amp;""))</f>
        <v/>
      </c>
    </row>
    <row r="8007" spans="16:18" x14ac:dyDescent="0.3">
      <c r="P8007" s="22"/>
      <c r="Q8007">
        <v>8003</v>
      </c>
      <c r="R8007" t="str">
        <f>IF($C$3="Live Paste",IF($P8007="","",$P8007&amp;""),IF($AD$3="","",INDEX('Extraction History'!$A$3:$DT$9102,$Q8007,$AD$3)&amp;""))</f>
        <v/>
      </c>
    </row>
    <row r="8008" spans="16:18" x14ac:dyDescent="0.3">
      <c r="P8008" s="22"/>
      <c r="Q8008">
        <v>8004</v>
      </c>
      <c r="R8008" t="str">
        <f>IF($C$3="Live Paste",IF($P8008="","",$P8008&amp;""),IF($AD$3="","",INDEX('Extraction History'!$A$3:$DT$9102,$Q8008,$AD$3)&amp;""))</f>
        <v/>
      </c>
    </row>
    <row r="8009" spans="16:18" x14ac:dyDescent="0.3">
      <c r="P8009" s="22"/>
      <c r="Q8009">
        <v>8005</v>
      </c>
      <c r="R8009" t="str">
        <f>IF($C$3="Live Paste",IF($P8009="","",$P8009&amp;""),IF($AD$3="","",INDEX('Extraction History'!$A$3:$DT$9102,$Q8009,$AD$3)&amp;""))</f>
        <v/>
      </c>
    </row>
    <row r="8010" spans="16:18" x14ac:dyDescent="0.3">
      <c r="P8010" s="22"/>
      <c r="Q8010">
        <v>8006</v>
      </c>
      <c r="R8010" t="str">
        <f>IF($C$3="Live Paste",IF($P8010="","",$P8010&amp;""),IF($AD$3="","",INDEX('Extraction History'!$A$3:$DT$9102,$Q8010,$AD$3)&amp;""))</f>
        <v/>
      </c>
    </row>
    <row r="8011" spans="16:18" x14ac:dyDescent="0.3">
      <c r="P8011" s="22"/>
      <c r="Q8011">
        <v>8007</v>
      </c>
      <c r="R8011" t="str">
        <f>IF($C$3="Live Paste",IF($P8011="","",$P8011&amp;""),IF($AD$3="","",INDEX('Extraction History'!$A$3:$DT$9102,$Q8011,$AD$3)&amp;""))</f>
        <v/>
      </c>
    </row>
    <row r="8012" spans="16:18" x14ac:dyDescent="0.3">
      <c r="P8012" s="22"/>
      <c r="Q8012">
        <v>8008</v>
      </c>
      <c r="R8012" t="str">
        <f>IF($C$3="Live Paste",IF($P8012="","",$P8012&amp;""),IF($AD$3="","",INDEX('Extraction History'!$A$3:$DT$9102,$Q8012,$AD$3)&amp;""))</f>
        <v/>
      </c>
    </row>
    <row r="8013" spans="16:18" x14ac:dyDescent="0.3">
      <c r="P8013" s="22"/>
      <c r="Q8013">
        <v>8009</v>
      </c>
      <c r="R8013" t="str">
        <f>IF($C$3="Live Paste",IF($P8013="","",$P8013&amp;""),IF($AD$3="","",INDEX('Extraction History'!$A$3:$DT$9102,$Q8013,$AD$3)&amp;""))</f>
        <v/>
      </c>
    </row>
    <row r="8014" spans="16:18" x14ac:dyDescent="0.3">
      <c r="P8014" s="22"/>
      <c r="Q8014">
        <v>8010</v>
      </c>
      <c r="R8014" t="str">
        <f>IF($C$3="Live Paste",IF($P8014="","",$P8014&amp;""),IF($AD$3="","",INDEX('Extraction History'!$A$3:$DT$9102,$Q8014,$AD$3)&amp;""))</f>
        <v/>
      </c>
    </row>
    <row r="8015" spans="16:18" x14ac:dyDescent="0.3">
      <c r="P8015" s="22"/>
      <c r="Q8015">
        <v>8011</v>
      </c>
      <c r="R8015" t="str">
        <f>IF($C$3="Live Paste",IF($P8015="","",$P8015&amp;""),IF($AD$3="","",INDEX('Extraction History'!$A$3:$DT$9102,$Q8015,$AD$3)&amp;""))</f>
        <v/>
      </c>
    </row>
    <row r="8016" spans="16:18" x14ac:dyDescent="0.3">
      <c r="P8016" s="22"/>
      <c r="Q8016">
        <v>8012</v>
      </c>
      <c r="R8016" t="str">
        <f>IF($C$3="Live Paste",IF($P8016="","",$P8016&amp;""),IF($AD$3="","",INDEX('Extraction History'!$A$3:$DT$9102,$Q8016,$AD$3)&amp;""))</f>
        <v/>
      </c>
    </row>
    <row r="8017" spans="16:18" x14ac:dyDescent="0.3">
      <c r="P8017" s="22"/>
      <c r="Q8017">
        <v>8013</v>
      </c>
      <c r="R8017" t="str">
        <f>IF($C$3="Live Paste",IF($P8017="","",$P8017&amp;""),IF($AD$3="","",INDEX('Extraction History'!$A$3:$DT$9102,$Q8017,$AD$3)&amp;""))</f>
        <v/>
      </c>
    </row>
    <row r="8018" spans="16:18" x14ac:dyDescent="0.3">
      <c r="P8018" s="22"/>
      <c r="Q8018">
        <v>8014</v>
      </c>
      <c r="R8018" t="str">
        <f>IF($C$3="Live Paste",IF($P8018="","",$P8018&amp;""),IF($AD$3="","",INDEX('Extraction History'!$A$3:$DT$9102,$Q8018,$AD$3)&amp;""))</f>
        <v/>
      </c>
    </row>
    <row r="8019" spans="16:18" x14ac:dyDescent="0.3">
      <c r="P8019" s="22"/>
      <c r="Q8019">
        <v>8015</v>
      </c>
      <c r="R8019" t="str">
        <f>IF($C$3="Live Paste",IF($P8019="","",$P8019&amp;""),IF($AD$3="","",INDEX('Extraction History'!$A$3:$DT$9102,$Q8019,$AD$3)&amp;""))</f>
        <v/>
      </c>
    </row>
    <row r="8020" spans="16:18" x14ac:dyDescent="0.3">
      <c r="P8020" s="22"/>
      <c r="Q8020">
        <v>8016</v>
      </c>
      <c r="R8020" t="str">
        <f>IF($C$3="Live Paste",IF($P8020="","",$P8020&amp;""),IF($AD$3="","",INDEX('Extraction History'!$A$3:$DT$9102,$Q8020,$AD$3)&amp;""))</f>
        <v/>
      </c>
    </row>
    <row r="8021" spans="16:18" x14ac:dyDescent="0.3">
      <c r="P8021" s="22"/>
      <c r="Q8021">
        <v>8017</v>
      </c>
      <c r="R8021" t="str">
        <f>IF($C$3="Live Paste",IF($P8021="","",$P8021&amp;""),IF($AD$3="","",INDEX('Extraction History'!$A$3:$DT$9102,$Q8021,$AD$3)&amp;""))</f>
        <v/>
      </c>
    </row>
    <row r="8022" spans="16:18" x14ac:dyDescent="0.3">
      <c r="P8022" s="22"/>
      <c r="Q8022">
        <v>8018</v>
      </c>
      <c r="R8022" t="str">
        <f>IF($C$3="Live Paste",IF($P8022="","",$P8022&amp;""),IF($AD$3="","",INDEX('Extraction History'!$A$3:$DT$9102,$Q8022,$AD$3)&amp;""))</f>
        <v/>
      </c>
    </row>
    <row r="8023" spans="16:18" x14ac:dyDescent="0.3">
      <c r="P8023" s="22"/>
      <c r="Q8023">
        <v>8019</v>
      </c>
      <c r="R8023" t="str">
        <f>IF($C$3="Live Paste",IF($P8023="","",$P8023&amp;""),IF($AD$3="","",INDEX('Extraction History'!$A$3:$DT$9102,$Q8023,$AD$3)&amp;""))</f>
        <v/>
      </c>
    </row>
    <row r="8024" spans="16:18" x14ac:dyDescent="0.3">
      <c r="P8024" s="22"/>
      <c r="Q8024">
        <v>8020</v>
      </c>
      <c r="R8024" t="str">
        <f>IF($C$3="Live Paste",IF($P8024="","",$P8024&amp;""),IF($AD$3="","",INDEX('Extraction History'!$A$3:$DT$9102,$Q8024,$AD$3)&amp;""))</f>
        <v/>
      </c>
    </row>
    <row r="8025" spans="16:18" x14ac:dyDescent="0.3">
      <c r="P8025" s="22"/>
      <c r="Q8025">
        <v>8021</v>
      </c>
      <c r="R8025" t="str">
        <f>IF($C$3="Live Paste",IF($P8025="","",$P8025&amp;""),IF($AD$3="","",INDEX('Extraction History'!$A$3:$DT$9102,$Q8025,$AD$3)&amp;""))</f>
        <v/>
      </c>
    </row>
    <row r="8026" spans="16:18" x14ac:dyDescent="0.3">
      <c r="P8026" s="22"/>
      <c r="Q8026">
        <v>8022</v>
      </c>
      <c r="R8026" t="str">
        <f>IF($C$3="Live Paste",IF($P8026="","",$P8026&amp;""),IF($AD$3="","",INDEX('Extraction History'!$A$3:$DT$9102,$Q8026,$AD$3)&amp;""))</f>
        <v/>
      </c>
    </row>
    <row r="8027" spans="16:18" x14ac:dyDescent="0.3">
      <c r="P8027" s="22"/>
      <c r="Q8027">
        <v>8023</v>
      </c>
      <c r="R8027" t="str">
        <f>IF($C$3="Live Paste",IF($P8027="","",$P8027&amp;""),IF($AD$3="","",INDEX('Extraction History'!$A$3:$DT$9102,$Q8027,$AD$3)&amp;""))</f>
        <v/>
      </c>
    </row>
    <row r="8028" spans="16:18" x14ac:dyDescent="0.3">
      <c r="P8028" s="22"/>
      <c r="Q8028">
        <v>8024</v>
      </c>
      <c r="R8028" t="str">
        <f>IF($C$3="Live Paste",IF($P8028="","",$P8028&amp;""),IF($AD$3="","",INDEX('Extraction History'!$A$3:$DT$9102,$Q8028,$AD$3)&amp;""))</f>
        <v/>
      </c>
    </row>
    <row r="8029" spans="16:18" x14ac:dyDescent="0.3">
      <c r="P8029" s="22"/>
      <c r="Q8029">
        <v>8025</v>
      </c>
      <c r="R8029" t="str">
        <f>IF($C$3="Live Paste",IF($P8029="","",$P8029&amp;""),IF($AD$3="","",INDEX('Extraction History'!$A$3:$DT$9102,$Q8029,$AD$3)&amp;""))</f>
        <v/>
      </c>
    </row>
    <row r="8030" spans="16:18" x14ac:dyDescent="0.3">
      <c r="P8030" s="22"/>
      <c r="Q8030">
        <v>8026</v>
      </c>
      <c r="R8030" t="str">
        <f>IF($C$3="Live Paste",IF($P8030="","",$P8030&amp;""),IF($AD$3="","",INDEX('Extraction History'!$A$3:$DT$9102,$Q8030,$AD$3)&amp;""))</f>
        <v/>
      </c>
    </row>
    <row r="8031" spans="16:18" x14ac:dyDescent="0.3">
      <c r="P8031" s="22"/>
      <c r="Q8031">
        <v>8027</v>
      </c>
      <c r="R8031" t="str">
        <f>IF($C$3="Live Paste",IF($P8031="","",$P8031&amp;""),IF($AD$3="","",INDEX('Extraction History'!$A$3:$DT$9102,$Q8031,$AD$3)&amp;""))</f>
        <v/>
      </c>
    </row>
    <row r="8032" spans="16:18" x14ac:dyDescent="0.3">
      <c r="P8032" s="22"/>
      <c r="Q8032">
        <v>8028</v>
      </c>
      <c r="R8032" t="str">
        <f>IF($C$3="Live Paste",IF($P8032="","",$P8032&amp;""),IF($AD$3="","",INDEX('Extraction History'!$A$3:$DT$9102,$Q8032,$AD$3)&amp;""))</f>
        <v/>
      </c>
    </row>
    <row r="8033" spans="16:18" x14ac:dyDescent="0.3">
      <c r="P8033" s="22"/>
      <c r="Q8033">
        <v>8029</v>
      </c>
      <c r="R8033" t="str">
        <f>IF($C$3="Live Paste",IF($P8033="","",$P8033&amp;""),IF($AD$3="","",INDEX('Extraction History'!$A$3:$DT$9102,$Q8033,$AD$3)&amp;""))</f>
        <v/>
      </c>
    </row>
    <row r="8034" spans="16:18" x14ac:dyDescent="0.3">
      <c r="P8034" s="22"/>
      <c r="Q8034">
        <v>8030</v>
      </c>
      <c r="R8034" t="str">
        <f>IF($C$3="Live Paste",IF($P8034="","",$P8034&amp;""),IF($AD$3="","",INDEX('Extraction History'!$A$3:$DT$9102,$Q8034,$AD$3)&amp;""))</f>
        <v/>
      </c>
    </row>
    <row r="8035" spans="16:18" x14ac:dyDescent="0.3">
      <c r="P8035" s="22"/>
      <c r="Q8035">
        <v>8031</v>
      </c>
      <c r="R8035" t="str">
        <f>IF($C$3="Live Paste",IF($P8035="","",$P8035&amp;""),IF($AD$3="","",INDEX('Extraction History'!$A$3:$DT$9102,$Q8035,$AD$3)&amp;""))</f>
        <v/>
      </c>
    </row>
    <row r="8036" spans="16:18" x14ac:dyDescent="0.3">
      <c r="P8036" s="22"/>
      <c r="Q8036">
        <v>8032</v>
      </c>
      <c r="R8036" t="str">
        <f>IF($C$3="Live Paste",IF($P8036="","",$P8036&amp;""),IF($AD$3="","",INDEX('Extraction History'!$A$3:$DT$9102,$Q8036,$AD$3)&amp;""))</f>
        <v/>
      </c>
    </row>
    <row r="8037" spans="16:18" x14ac:dyDescent="0.3">
      <c r="P8037" s="22"/>
      <c r="Q8037">
        <v>8033</v>
      </c>
      <c r="R8037" t="str">
        <f>IF($C$3="Live Paste",IF($P8037="","",$P8037&amp;""),IF($AD$3="","",INDEX('Extraction History'!$A$3:$DT$9102,$Q8037,$AD$3)&amp;""))</f>
        <v/>
      </c>
    </row>
    <row r="8038" spans="16:18" x14ac:dyDescent="0.3">
      <c r="P8038" s="22"/>
      <c r="Q8038">
        <v>8034</v>
      </c>
      <c r="R8038" t="str">
        <f>IF($C$3="Live Paste",IF($P8038="","",$P8038&amp;""),IF($AD$3="","",INDEX('Extraction History'!$A$3:$DT$9102,$Q8038,$AD$3)&amp;""))</f>
        <v/>
      </c>
    </row>
    <row r="8039" spans="16:18" x14ac:dyDescent="0.3">
      <c r="P8039" s="22"/>
      <c r="Q8039">
        <v>8035</v>
      </c>
      <c r="R8039" t="str">
        <f>IF($C$3="Live Paste",IF($P8039="","",$P8039&amp;""),IF($AD$3="","",INDEX('Extraction History'!$A$3:$DT$9102,$Q8039,$AD$3)&amp;""))</f>
        <v/>
      </c>
    </row>
    <row r="8040" spans="16:18" x14ac:dyDescent="0.3">
      <c r="P8040" s="22"/>
      <c r="Q8040">
        <v>8036</v>
      </c>
      <c r="R8040" t="str">
        <f>IF($C$3="Live Paste",IF($P8040="","",$P8040&amp;""),IF($AD$3="","",INDEX('Extraction History'!$A$3:$DT$9102,$Q8040,$AD$3)&amp;""))</f>
        <v/>
      </c>
    </row>
    <row r="8041" spans="16:18" x14ac:dyDescent="0.3">
      <c r="P8041" s="22"/>
      <c r="Q8041">
        <v>8037</v>
      </c>
      <c r="R8041" t="str">
        <f>IF($C$3="Live Paste",IF($P8041="","",$P8041&amp;""),IF($AD$3="","",INDEX('Extraction History'!$A$3:$DT$9102,$Q8041,$AD$3)&amp;""))</f>
        <v/>
      </c>
    </row>
    <row r="8042" spans="16:18" x14ac:dyDescent="0.3">
      <c r="P8042" s="22"/>
      <c r="Q8042">
        <v>8038</v>
      </c>
      <c r="R8042" t="str">
        <f>IF($C$3="Live Paste",IF($P8042="","",$P8042&amp;""),IF($AD$3="","",INDEX('Extraction History'!$A$3:$DT$9102,$Q8042,$AD$3)&amp;""))</f>
        <v/>
      </c>
    </row>
    <row r="8043" spans="16:18" x14ac:dyDescent="0.3">
      <c r="P8043" s="22"/>
      <c r="Q8043">
        <v>8039</v>
      </c>
      <c r="R8043" t="str">
        <f>IF($C$3="Live Paste",IF($P8043="","",$P8043&amp;""),IF($AD$3="","",INDEX('Extraction History'!$A$3:$DT$9102,$Q8043,$AD$3)&amp;""))</f>
        <v/>
      </c>
    </row>
    <row r="8044" spans="16:18" x14ac:dyDescent="0.3">
      <c r="P8044" s="22"/>
      <c r="Q8044">
        <v>8040</v>
      </c>
      <c r="R8044" t="str">
        <f>IF($C$3="Live Paste",IF($P8044="","",$P8044&amp;""),IF($AD$3="","",INDEX('Extraction History'!$A$3:$DT$9102,$Q8044,$AD$3)&amp;""))</f>
        <v/>
      </c>
    </row>
    <row r="8045" spans="16:18" x14ac:dyDescent="0.3">
      <c r="P8045" s="22"/>
      <c r="Q8045">
        <v>8041</v>
      </c>
      <c r="R8045" t="str">
        <f>IF($C$3="Live Paste",IF($P8045="","",$P8045&amp;""),IF($AD$3="","",INDEX('Extraction History'!$A$3:$DT$9102,$Q8045,$AD$3)&amp;""))</f>
        <v/>
      </c>
    </row>
    <row r="8046" spans="16:18" x14ac:dyDescent="0.3">
      <c r="P8046" s="22"/>
      <c r="Q8046">
        <v>8042</v>
      </c>
      <c r="R8046" t="str">
        <f>IF($C$3="Live Paste",IF($P8046="","",$P8046&amp;""),IF($AD$3="","",INDEX('Extraction History'!$A$3:$DT$9102,$Q8046,$AD$3)&amp;""))</f>
        <v/>
      </c>
    </row>
    <row r="8047" spans="16:18" x14ac:dyDescent="0.3">
      <c r="P8047" s="22"/>
      <c r="Q8047">
        <v>8043</v>
      </c>
      <c r="R8047" t="str">
        <f>IF($C$3="Live Paste",IF($P8047="","",$P8047&amp;""),IF($AD$3="","",INDEX('Extraction History'!$A$3:$DT$9102,$Q8047,$AD$3)&amp;""))</f>
        <v/>
      </c>
    </row>
    <row r="8048" spans="16:18" x14ac:dyDescent="0.3">
      <c r="P8048" s="22"/>
      <c r="Q8048">
        <v>8044</v>
      </c>
      <c r="R8048" t="str">
        <f>IF($C$3="Live Paste",IF($P8048="","",$P8048&amp;""),IF($AD$3="","",INDEX('Extraction History'!$A$3:$DT$9102,$Q8048,$AD$3)&amp;""))</f>
        <v/>
      </c>
    </row>
    <row r="8049" spans="16:18" x14ac:dyDescent="0.3">
      <c r="P8049" s="22"/>
      <c r="Q8049">
        <v>8045</v>
      </c>
      <c r="R8049" t="str">
        <f>IF($C$3="Live Paste",IF($P8049="","",$P8049&amp;""),IF($AD$3="","",INDEX('Extraction History'!$A$3:$DT$9102,$Q8049,$AD$3)&amp;""))</f>
        <v/>
      </c>
    </row>
    <row r="8050" spans="16:18" x14ac:dyDescent="0.3">
      <c r="P8050" s="22"/>
      <c r="Q8050">
        <v>8046</v>
      </c>
      <c r="R8050" t="str">
        <f>IF($C$3="Live Paste",IF($P8050="","",$P8050&amp;""),IF($AD$3="","",INDEX('Extraction History'!$A$3:$DT$9102,$Q8050,$AD$3)&amp;""))</f>
        <v/>
      </c>
    </row>
    <row r="8051" spans="16:18" x14ac:dyDescent="0.3">
      <c r="P8051" s="22"/>
      <c r="Q8051">
        <v>8047</v>
      </c>
      <c r="R8051" t="str">
        <f>IF($C$3="Live Paste",IF($P8051="","",$P8051&amp;""),IF($AD$3="","",INDEX('Extraction History'!$A$3:$DT$9102,$Q8051,$AD$3)&amp;""))</f>
        <v/>
      </c>
    </row>
    <row r="8052" spans="16:18" x14ac:dyDescent="0.3">
      <c r="P8052" s="22"/>
      <c r="Q8052">
        <v>8048</v>
      </c>
      <c r="R8052" t="str">
        <f>IF($C$3="Live Paste",IF($P8052="","",$P8052&amp;""),IF($AD$3="","",INDEX('Extraction History'!$A$3:$DT$9102,$Q8052,$AD$3)&amp;""))</f>
        <v/>
      </c>
    </row>
    <row r="8053" spans="16:18" x14ac:dyDescent="0.3">
      <c r="P8053" s="22"/>
      <c r="Q8053">
        <v>8049</v>
      </c>
      <c r="R8053" t="str">
        <f>IF($C$3="Live Paste",IF($P8053="","",$P8053&amp;""),IF($AD$3="","",INDEX('Extraction History'!$A$3:$DT$9102,$Q8053,$AD$3)&amp;""))</f>
        <v/>
      </c>
    </row>
    <row r="8054" spans="16:18" x14ac:dyDescent="0.3">
      <c r="P8054" s="22"/>
      <c r="Q8054">
        <v>8050</v>
      </c>
      <c r="R8054" t="str">
        <f>IF($C$3="Live Paste",IF($P8054="","",$P8054&amp;""),IF($AD$3="","",INDEX('Extraction History'!$A$3:$DT$9102,$Q8054,$AD$3)&amp;""))</f>
        <v/>
      </c>
    </row>
    <row r="8055" spans="16:18" x14ac:dyDescent="0.3">
      <c r="P8055" s="22"/>
      <c r="Q8055">
        <v>8051</v>
      </c>
      <c r="R8055" t="str">
        <f>IF($C$3="Live Paste",IF($P8055="","",$P8055&amp;""),IF($AD$3="","",INDEX('Extraction History'!$A$3:$DT$9102,$Q8055,$AD$3)&amp;""))</f>
        <v/>
      </c>
    </row>
    <row r="8056" spans="16:18" x14ac:dyDescent="0.3">
      <c r="P8056" s="22"/>
      <c r="Q8056">
        <v>8052</v>
      </c>
      <c r="R8056" t="str">
        <f>IF($C$3="Live Paste",IF($P8056="","",$P8056&amp;""),IF($AD$3="","",INDEX('Extraction History'!$A$3:$DT$9102,$Q8056,$AD$3)&amp;""))</f>
        <v/>
      </c>
    </row>
    <row r="8057" spans="16:18" x14ac:dyDescent="0.3">
      <c r="P8057" s="22"/>
      <c r="Q8057">
        <v>8053</v>
      </c>
      <c r="R8057" t="str">
        <f>IF($C$3="Live Paste",IF($P8057="","",$P8057&amp;""),IF($AD$3="","",INDEX('Extraction History'!$A$3:$DT$9102,$Q8057,$AD$3)&amp;""))</f>
        <v/>
      </c>
    </row>
    <row r="8058" spans="16:18" x14ac:dyDescent="0.3">
      <c r="P8058" s="22"/>
      <c r="Q8058">
        <v>8054</v>
      </c>
      <c r="R8058" t="str">
        <f>IF($C$3="Live Paste",IF($P8058="","",$P8058&amp;""),IF($AD$3="","",INDEX('Extraction History'!$A$3:$DT$9102,$Q8058,$AD$3)&amp;""))</f>
        <v/>
      </c>
    </row>
    <row r="8059" spans="16:18" x14ac:dyDescent="0.3">
      <c r="P8059" s="22"/>
      <c r="Q8059">
        <v>8055</v>
      </c>
      <c r="R8059" t="str">
        <f>IF($C$3="Live Paste",IF($P8059="","",$P8059&amp;""),IF($AD$3="","",INDEX('Extraction History'!$A$3:$DT$9102,$Q8059,$AD$3)&amp;""))</f>
        <v/>
      </c>
    </row>
    <row r="8060" spans="16:18" x14ac:dyDescent="0.3">
      <c r="P8060" s="22"/>
      <c r="Q8060">
        <v>8056</v>
      </c>
      <c r="R8060" t="str">
        <f>IF($C$3="Live Paste",IF($P8060="","",$P8060&amp;""),IF($AD$3="","",INDEX('Extraction History'!$A$3:$DT$9102,$Q8060,$AD$3)&amp;""))</f>
        <v/>
      </c>
    </row>
    <row r="8061" spans="16:18" x14ac:dyDescent="0.3">
      <c r="P8061" s="22"/>
      <c r="Q8061">
        <v>8057</v>
      </c>
      <c r="R8061" t="str">
        <f>IF($C$3="Live Paste",IF($P8061="","",$P8061&amp;""),IF($AD$3="","",INDEX('Extraction History'!$A$3:$DT$9102,$Q8061,$AD$3)&amp;""))</f>
        <v/>
      </c>
    </row>
    <row r="8062" spans="16:18" x14ac:dyDescent="0.3">
      <c r="P8062" s="22"/>
      <c r="Q8062">
        <v>8058</v>
      </c>
      <c r="R8062" t="str">
        <f>IF($C$3="Live Paste",IF($P8062="","",$P8062&amp;""),IF($AD$3="","",INDEX('Extraction History'!$A$3:$DT$9102,$Q8062,$AD$3)&amp;""))</f>
        <v/>
      </c>
    </row>
    <row r="8063" spans="16:18" x14ac:dyDescent="0.3">
      <c r="P8063" s="22"/>
      <c r="Q8063">
        <v>8059</v>
      </c>
      <c r="R8063" t="str">
        <f>IF($C$3="Live Paste",IF($P8063="","",$P8063&amp;""),IF($AD$3="","",INDEX('Extraction History'!$A$3:$DT$9102,$Q8063,$AD$3)&amp;""))</f>
        <v/>
      </c>
    </row>
    <row r="8064" spans="16:18" x14ac:dyDescent="0.3">
      <c r="P8064" s="22"/>
      <c r="Q8064">
        <v>8060</v>
      </c>
      <c r="R8064" t="str">
        <f>IF($C$3="Live Paste",IF($P8064="","",$P8064&amp;""),IF($AD$3="","",INDEX('Extraction History'!$A$3:$DT$9102,$Q8064,$AD$3)&amp;""))</f>
        <v/>
      </c>
    </row>
    <row r="8065" spans="16:18" x14ac:dyDescent="0.3">
      <c r="P8065" s="22"/>
      <c r="Q8065">
        <v>8061</v>
      </c>
      <c r="R8065" t="str">
        <f>IF($C$3="Live Paste",IF($P8065="","",$P8065&amp;""),IF($AD$3="","",INDEX('Extraction History'!$A$3:$DT$9102,$Q8065,$AD$3)&amp;""))</f>
        <v/>
      </c>
    </row>
    <row r="8066" spans="16:18" x14ac:dyDescent="0.3">
      <c r="P8066" s="22"/>
      <c r="Q8066">
        <v>8062</v>
      </c>
      <c r="R8066" t="str">
        <f>IF($C$3="Live Paste",IF($P8066="","",$P8066&amp;""),IF($AD$3="","",INDEX('Extraction History'!$A$3:$DT$9102,$Q8066,$AD$3)&amp;""))</f>
        <v/>
      </c>
    </row>
    <row r="8067" spans="16:18" x14ac:dyDescent="0.3">
      <c r="P8067" s="22"/>
      <c r="Q8067">
        <v>8063</v>
      </c>
      <c r="R8067" t="str">
        <f>IF($C$3="Live Paste",IF($P8067="","",$P8067&amp;""),IF($AD$3="","",INDEX('Extraction History'!$A$3:$DT$9102,$Q8067,$AD$3)&amp;""))</f>
        <v/>
      </c>
    </row>
    <row r="8068" spans="16:18" x14ac:dyDescent="0.3">
      <c r="P8068" s="22"/>
      <c r="Q8068">
        <v>8064</v>
      </c>
      <c r="R8068" t="str">
        <f>IF($C$3="Live Paste",IF($P8068="","",$P8068&amp;""),IF($AD$3="","",INDEX('Extraction History'!$A$3:$DT$9102,$Q8068,$AD$3)&amp;""))</f>
        <v/>
      </c>
    </row>
    <row r="8069" spans="16:18" x14ac:dyDescent="0.3">
      <c r="P8069" s="22"/>
      <c r="Q8069">
        <v>8065</v>
      </c>
      <c r="R8069" t="str">
        <f>IF($C$3="Live Paste",IF($P8069="","",$P8069&amp;""),IF($AD$3="","",INDEX('Extraction History'!$A$3:$DT$9102,$Q8069,$AD$3)&amp;""))</f>
        <v/>
      </c>
    </row>
    <row r="8070" spans="16:18" x14ac:dyDescent="0.3">
      <c r="P8070" s="22"/>
      <c r="Q8070">
        <v>8066</v>
      </c>
      <c r="R8070" t="str">
        <f>IF($C$3="Live Paste",IF($P8070="","",$P8070&amp;""),IF($AD$3="","",INDEX('Extraction History'!$A$3:$DT$9102,$Q8070,$AD$3)&amp;""))</f>
        <v/>
      </c>
    </row>
    <row r="8071" spans="16:18" x14ac:dyDescent="0.3">
      <c r="P8071" s="22"/>
      <c r="Q8071">
        <v>8067</v>
      </c>
      <c r="R8071" t="str">
        <f>IF($C$3="Live Paste",IF($P8071="","",$P8071&amp;""),IF($AD$3="","",INDEX('Extraction History'!$A$3:$DT$9102,$Q8071,$AD$3)&amp;""))</f>
        <v/>
      </c>
    </row>
    <row r="8072" spans="16:18" x14ac:dyDescent="0.3">
      <c r="P8072" s="22"/>
      <c r="Q8072">
        <v>8068</v>
      </c>
      <c r="R8072" t="str">
        <f>IF($C$3="Live Paste",IF($P8072="","",$P8072&amp;""),IF($AD$3="","",INDEX('Extraction History'!$A$3:$DT$9102,$Q8072,$AD$3)&amp;""))</f>
        <v/>
      </c>
    </row>
    <row r="8073" spans="16:18" x14ac:dyDescent="0.3">
      <c r="P8073" s="22"/>
      <c r="Q8073">
        <v>8069</v>
      </c>
      <c r="R8073" t="str">
        <f>IF($C$3="Live Paste",IF($P8073="","",$P8073&amp;""),IF($AD$3="","",INDEX('Extraction History'!$A$3:$DT$9102,$Q8073,$AD$3)&amp;""))</f>
        <v/>
      </c>
    </row>
    <row r="8074" spans="16:18" x14ac:dyDescent="0.3">
      <c r="P8074" s="22"/>
      <c r="Q8074">
        <v>8070</v>
      </c>
      <c r="R8074" t="str">
        <f>IF($C$3="Live Paste",IF($P8074="","",$P8074&amp;""),IF($AD$3="","",INDEX('Extraction History'!$A$3:$DT$9102,$Q8074,$AD$3)&amp;""))</f>
        <v/>
      </c>
    </row>
    <row r="8075" spans="16:18" x14ac:dyDescent="0.3">
      <c r="P8075" s="22"/>
      <c r="Q8075">
        <v>8071</v>
      </c>
      <c r="R8075" t="str">
        <f>IF($C$3="Live Paste",IF($P8075="","",$P8075&amp;""),IF($AD$3="","",INDEX('Extraction History'!$A$3:$DT$9102,$Q8075,$AD$3)&amp;""))</f>
        <v/>
      </c>
    </row>
    <row r="8076" spans="16:18" x14ac:dyDescent="0.3">
      <c r="P8076" s="22"/>
      <c r="Q8076">
        <v>8072</v>
      </c>
      <c r="R8076" t="str">
        <f>IF($C$3="Live Paste",IF($P8076="","",$P8076&amp;""),IF($AD$3="","",INDEX('Extraction History'!$A$3:$DT$9102,$Q8076,$AD$3)&amp;""))</f>
        <v/>
      </c>
    </row>
    <row r="8077" spans="16:18" x14ac:dyDescent="0.3">
      <c r="P8077" s="22"/>
      <c r="Q8077">
        <v>8073</v>
      </c>
      <c r="R8077" t="str">
        <f>IF($C$3="Live Paste",IF($P8077="","",$P8077&amp;""),IF($AD$3="","",INDEX('Extraction History'!$A$3:$DT$9102,$Q8077,$AD$3)&amp;""))</f>
        <v/>
      </c>
    </row>
    <row r="8078" spans="16:18" x14ac:dyDescent="0.3">
      <c r="P8078" s="22"/>
      <c r="Q8078">
        <v>8074</v>
      </c>
      <c r="R8078" t="str">
        <f>IF($C$3="Live Paste",IF($P8078="","",$P8078&amp;""),IF($AD$3="","",INDEX('Extraction History'!$A$3:$DT$9102,$Q8078,$AD$3)&amp;""))</f>
        <v/>
      </c>
    </row>
    <row r="8079" spans="16:18" x14ac:dyDescent="0.3">
      <c r="P8079" s="22"/>
      <c r="Q8079">
        <v>8075</v>
      </c>
      <c r="R8079" t="str">
        <f>IF($C$3="Live Paste",IF($P8079="","",$P8079&amp;""),IF($AD$3="","",INDEX('Extraction History'!$A$3:$DT$9102,$Q8079,$AD$3)&amp;""))</f>
        <v/>
      </c>
    </row>
    <row r="8080" spans="16:18" x14ac:dyDescent="0.3">
      <c r="P8080" s="22"/>
      <c r="Q8080">
        <v>8076</v>
      </c>
      <c r="R8080" t="str">
        <f>IF($C$3="Live Paste",IF($P8080="","",$P8080&amp;""),IF($AD$3="","",INDEX('Extraction History'!$A$3:$DT$9102,$Q8080,$AD$3)&amp;""))</f>
        <v/>
      </c>
    </row>
    <row r="8081" spans="16:18" x14ac:dyDescent="0.3">
      <c r="P8081" s="22"/>
      <c r="Q8081">
        <v>8077</v>
      </c>
      <c r="R8081" t="str">
        <f>IF($C$3="Live Paste",IF($P8081="","",$P8081&amp;""),IF($AD$3="","",INDEX('Extraction History'!$A$3:$DT$9102,$Q8081,$AD$3)&amp;""))</f>
        <v/>
      </c>
    </row>
    <row r="8082" spans="16:18" x14ac:dyDescent="0.3">
      <c r="P8082" s="22"/>
      <c r="Q8082">
        <v>8078</v>
      </c>
      <c r="R8082" t="str">
        <f>IF($C$3="Live Paste",IF($P8082="","",$P8082&amp;""),IF($AD$3="","",INDEX('Extraction History'!$A$3:$DT$9102,$Q8082,$AD$3)&amp;""))</f>
        <v/>
      </c>
    </row>
    <row r="8083" spans="16:18" x14ac:dyDescent="0.3">
      <c r="P8083" s="22"/>
      <c r="Q8083">
        <v>8079</v>
      </c>
      <c r="R8083" t="str">
        <f>IF($C$3="Live Paste",IF($P8083="","",$P8083&amp;""),IF($AD$3="","",INDEX('Extraction History'!$A$3:$DT$9102,$Q8083,$AD$3)&amp;""))</f>
        <v/>
      </c>
    </row>
    <row r="8084" spans="16:18" x14ac:dyDescent="0.3">
      <c r="P8084" s="22"/>
      <c r="Q8084">
        <v>8080</v>
      </c>
      <c r="R8084" t="str">
        <f>IF($C$3="Live Paste",IF($P8084="","",$P8084&amp;""),IF($AD$3="","",INDEX('Extraction History'!$A$3:$DT$9102,$Q8084,$AD$3)&amp;""))</f>
        <v/>
      </c>
    </row>
    <row r="8085" spans="16:18" x14ac:dyDescent="0.3">
      <c r="P8085" s="22"/>
      <c r="Q8085">
        <v>8081</v>
      </c>
      <c r="R8085" t="str">
        <f>IF($C$3="Live Paste",IF($P8085="","",$P8085&amp;""),IF($AD$3="","",INDEX('Extraction History'!$A$3:$DT$9102,$Q8085,$AD$3)&amp;""))</f>
        <v/>
      </c>
    </row>
    <row r="8086" spans="16:18" x14ac:dyDescent="0.3">
      <c r="P8086" s="22"/>
      <c r="Q8086">
        <v>8082</v>
      </c>
      <c r="R8086" t="str">
        <f>IF($C$3="Live Paste",IF($P8086="","",$P8086&amp;""),IF($AD$3="","",INDEX('Extraction History'!$A$3:$DT$9102,$Q8086,$AD$3)&amp;""))</f>
        <v/>
      </c>
    </row>
    <row r="8087" spans="16:18" x14ac:dyDescent="0.3">
      <c r="P8087" s="22"/>
      <c r="Q8087">
        <v>8083</v>
      </c>
      <c r="R8087" t="str">
        <f>IF($C$3="Live Paste",IF($P8087="","",$P8087&amp;""),IF($AD$3="","",INDEX('Extraction History'!$A$3:$DT$9102,$Q8087,$AD$3)&amp;""))</f>
        <v/>
      </c>
    </row>
    <row r="8088" spans="16:18" x14ac:dyDescent="0.3">
      <c r="P8088" s="22"/>
      <c r="Q8088">
        <v>8084</v>
      </c>
      <c r="R8088" t="str">
        <f>IF($C$3="Live Paste",IF($P8088="","",$P8088&amp;""),IF($AD$3="","",INDEX('Extraction History'!$A$3:$DT$9102,$Q8088,$AD$3)&amp;""))</f>
        <v/>
      </c>
    </row>
    <row r="8089" spans="16:18" x14ac:dyDescent="0.3">
      <c r="P8089" s="22"/>
      <c r="Q8089">
        <v>8085</v>
      </c>
      <c r="R8089" t="str">
        <f>IF($C$3="Live Paste",IF($P8089="","",$P8089&amp;""),IF($AD$3="","",INDEX('Extraction History'!$A$3:$DT$9102,$Q8089,$AD$3)&amp;""))</f>
        <v/>
      </c>
    </row>
    <row r="8090" spans="16:18" x14ac:dyDescent="0.3">
      <c r="P8090" s="22"/>
      <c r="Q8090">
        <v>8086</v>
      </c>
      <c r="R8090" t="str">
        <f>IF($C$3="Live Paste",IF($P8090="","",$P8090&amp;""),IF($AD$3="","",INDEX('Extraction History'!$A$3:$DT$9102,$Q8090,$AD$3)&amp;""))</f>
        <v/>
      </c>
    </row>
    <row r="8091" spans="16:18" x14ac:dyDescent="0.3">
      <c r="P8091" s="22"/>
      <c r="Q8091">
        <v>8087</v>
      </c>
      <c r="R8091" t="str">
        <f>IF($C$3="Live Paste",IF($P8091="","",$P8091&amp;""),IF($AD$3="","",INDEX('Extraction History'!$A$3:$DT$9102,$Q8091,$AD$3)&amp;""))</f>
        <v/>
      </c>
    </row>
    <row r="8092" spans="16:18" x14ac:dyDescent="0.3">
      <c r="P8092" s="22"/>
      <c r="Q8092">
        <v>8088</v>
      </c>
      <c r="R8092" t="str">
        <f>IF($C$3="Live Paste",IF($P8092="","",$P8092&amp;""),IF($AD$3="","",INDEX('Extraction History'!$A$3:$DT$9102,$Q8092,$AD$3)&amp;""))</f>
        <v/>
      </c>
    </row>
    <row r="8093" spans="16:18" x14ac:dyDescent="0.3">
      <c r="P8093" s="22"/>
      <c r="Q8093">
        <v>8089</v>
      </c>
      <c r="R8093" t="str">
        <f>IF($C$3="Live Paste",IF($P8093="","",$P8093&amp;""),IF($AD$3="","",INDEX('Extraction History'!$A$3:$DT$9102,$Q8093,$AD$3)&amp;""))</f>
        <v/>
      </c>
    </row>
    <row r="8094" spans="16:18" x14ac:dyDescent="0.3">
      <c r="P8094" s="22"/>
      <c r="Q8094">
        <v>8090</v>
      </c>
      <c r="R8094" t="str">
        <f>IF($C$3="Live Paste",IF($P8094="","",$P8094&amp;""),IF($AD$3="","",INDEX('Extraction History'!$A$3:$DT$9102,$Q8094,$AD$3)&amp;""))</f>
        <v/>
      </c>
    </row>
    <row r="8095" spans="16:18" x14ac:dyDescent="0.3">
      <c r="P8095" s="22"/>
      <c r="Q8095">
        <v>8091</v>
      </c>
      <c r="R8095" t="str">
        <f>IF($C$3="Live Paste",IF($P8095="","",$P8095&amp;""),IF($AD$3="","",INDEX('Extraction History'!$A$3:$DT$9102,$Q8095,$AD$3)&amp;""))</f>
        <v/>
      </c>
    </row>
    <row r="8096" spans="16:18" x14ac:dyDescent="0.3">
      <c r="P8096" s="22"/>
      <c r="Q8096">
        <v>8092</v>
      </c>
      <c r="R8096" t="str">
        <f>IF($C$3="Live Paste",IF($P8096="","",$P8096&amp;""),IF($AD$3="","",INDEX('Extraction History'!$A$3:$DT$9102,$Q8096,$AD$3)&amp;""))</f>
        <v/>
      </c>
    </row>
    <row r="8097" spans="16:18" x14ac:dyDescent="0.3">
      <c r="P8097" s="22"/>
      <c r="Q8097">
        <v>8093</v>
      </c>
      <c r="R8097" t="str">
        <f>IF($C$3="Live Paste",IF($P8097="","",$P8097&amp;""),IF($AD$3="","",INDEX('Extraction History'!$A$3:$DT$9102,$Q8097,$AD$3)&amp;""))</f>
        <v/>
      </c>
    </row>
    <row r="8098" spans="16:18" x14ac:dyDescent="0.3">
      <c r="P8098" s="22"/>
      <c r="Q8098">
        <v>8094</v>
      </c>
      <c r="R8098" t="str">
        <f>IF($C$3="Live Paste",IF($P8098="","",$P8098&amp;""),IF($AD$3="","",INDEX('Extraction History'!$A$3:$DT$9102,$Q8098,$AD$3)&amp;""))</f>
        <v/>
      </c>
    </row>
    <row r="8099" spans="16:18" x14ac:dyDescent="0.3">
      <c r="P8099" s="22"/>
      <c r="Q8099">
        <v>8095</v>
      </c>
      <c r="R8099" t="str">
        <f>IF($C$3="Live Paste",IF($P8099="","",$P8099&amp;""),IF($AD$3="","",INDEX('Extraction History'!$A$3:$DT$9102,$Q8099,$AD$3)&amp;""))</f>
        <v/>
      </c>
    </row>
    <row r="8100" spans="16:18" x14ac:dyDescent="0.3">
      <c r="P8100" s="22"/>
      <c r="Q8100">
        <v>8096</v>
      </c>
      <c r="R8100" t="str">
        <f>IF($C$3="Live Paste",IF($P8100="","",$P8100&amp;""),IF($AD$3="","",INDEX('Extraction History'!$A$3:$DT$9102,$Q8100,$AD$3)&amp;""))</f>
        <v/>
      </c>
    </row>
    <row r="8101" spans="16:18" x14ac:dyDescent="0.3">
      <c r="P8101" s="22"/>
      <c r="Q8101">
        <v>8097</v>
      </c>
      <c r="R8101" t="str">
        <f>IF($C$3="Live Paste",IF($P8101="","",$P8101&amp;""),IF($AD$3="","",INDEX('Extraction History'!$A$3:$DT$9102,$Q8101,$AD$3)&amp;""))</f>
        <v/>
      </c>
    </row>
    <row r="8102" spans="16:18" x14ac:dyDescent="0.3">
      <c r="P8102" s="22"/>
      <c r="Q8102">
        <v>8098</v>
      </c>
      <c r="R8102" t="str">
        <f>IF($C$3="Live Paste",IF($P8102="","",$P8102&amp;""),IF($AD$3="","",INDEX('Extraction History'!$A$3:$DT$9102,$Q8102,$AD$3)&amp;""))</f>
        <v/>
      </c>
    </row>
    <row r="8103" spans="16:18" x14ac:dyDescent="0.3">
      <c r="P8103" s="22"/>
      <c r="Q8103">
        <v>8099</v>
      </c>
      <c r="R8103" t="str">
        <f>IF($C$3="Live Paste",IF($P8103="","",$P8103&amp;""),IF($AD$3="","",INDEX('Extraction History'!$A$3:$DT$9102,$Q8103,$AD$3)&amp;""))</f>
        <v/>
      </c>
    </row>
    <row r="8104" spans="16:18" x14ac:dyDescent="0.3">
      <c r="P8104" s="22"/>
      <c r="Q8104">
        <v>8100</v>
      </c>
      <c r="R8104" t="str">
        <f>IF($C$3="Live Paste",IF($P8104="","",$P8104&amp;""),IF($AD$3="","",INDEX('Extraction History'!$A$3:$DT$9102,$Q8104,$AD$3)&amp;""))</f>
        <v/>
      </c>
    </row>
    <row r="8105" spans="16:18" x14ac:dyDescent="0.3">
      <c r="P8105" s="22"/>
      <c r="Q8105">
        <v>8101</v>
      </c>
      <c r="R8105" t="str">
        <f>IF($C$3="Live Paste",IF($P8105="","",$P8105&amp;""),IF($AD$3="","",INDEX('Extraction History'!$A$3:$DT$9102,$Q8105,$AD$3)&amp;""))</f>
        <v/>
      </c>
    </row>
    <row r="8106" spans="16:18" x14ac:dyDescent="0.3">
      <c r="P8106" s="22"/>
      <c r="Q8106">
        <v>8102</v>
      </c>
      <c r="R8106" t="str">
        <f>IF($C$3="Live Paste",IF($P8106="","",$P8106&amp;""),IF($AD$3="","",INDEX('Extraction History'!$A$3:$DT$9102,$Q8106,$AD$3)&amp;""))</f>
        <v/>
      </c>
    </row>
    <row r="8107" spans="16:18" x14ac:dyDescent="0.3">
      <c r="P8107" s="22"/>
      <c r="Q8107">
        <v>8103</v>
      </c>
      <c r="R8107" t="str">
        <f>IF($C$3="Live Paste",IF($P8107="","",$P8107&amp;""),IF($AD$3="","",INDEX('Extraction History'!$A$3:$DT$9102,$Q8107,$AD$3)&amp;""))</f>
        <v/>
      </c>
    </row>
    <row r="8108" spans="16:18" x14ac:dyDescent="0.3">
      <c r="P8108" s="22"/>
      <c r="Q8108">
        <v>8104</v>
      </c>
      <c r="R8108" t="str">
        <f>IF($C$3="Live Paste",IF($P8108="","",$P8108&amp;""),IF($AD$3="","",INDEX('Extraction History'!$A$3:$DT$9102,$Q8108,$AD$3)&amp;""))</f>
        <v/>
      </c>
    </row>
    <row r="8109" spans="16:18" x14ac:dyDescent="0.3">
      <c r="P8109" s="22"/>
      <c r="Q8109">
        <v>8105</v>
      </c>
      <c r="R8109" t="str">
        <f>IF($C$3="Live Paste",IF($P8109="","",$P8109&amp;""),IF($AD$3="","",INDEX('Extraction History'!$A$3:$DT$9102,$Q8109,$AD$3)&amp;""))</f>
        <v/>
      </c>
    </row>
    <row r="8110" spans="16:18" x14ac:dyDescent="0.3">
      <c r="P8110" s="22"/>
      <c r="Q8110">
        <v>8106</v>
      </c>
      <c r="R8110" t="str">
        <f>IF($C$3="Live Paste",IF($P8110="","",$P8110&amp;""),IF($AD$3="","",INDEX('Extraction History'!$A$3:$DT$9102,$Q8110,$AD$3)&amp;""))</f>
        <v/>
      </c>
    </row>
    <row r="8111" spans="16:18" x14ac:dyDescent="0.3">
      <c r="P8111" s="22"/>
      <c r="Q8111">
        <v>8107</v>
      </c>
      <c r="R8111" t="str">
        <f>IF($C$3="Live Paste",IF($P8111="","",$P8111&amp;""),IF($AD$3="","",INDEX('Extraction History'!$A$3:$DT$9102,$Q8111,$AD$3)&amp;""))</f>
        <v/>
      </c>
    </row>
    <row r="8112" spans="16:18" x14ac:dyDescent="0.3">
      <c r="P8112" s="22"/>
      <c r="Q8112">
        <v>8108</v>
      </c>
      <c r="R8112" t="str">
        <f>IF($C$3="Live Paste",IF($P8112="","",$P8112&amp;""),IF($AD$3="","",INDEX('Extraction History'!$A$3:$DT$9102,$Q8112,$AD$3)&amp;""))</f>
        <v/>
      </c>
    </row>
    <row r="8113" spans="16:18" x14ac:dyDescent="0.3">
      <c r="P8113" s="22"/>
      <c r="Q8113">
        <v>8109</v>
      </c>
      <c r="R8113" t="str">
        <f>IF($C$3="Live Paste",IF($P8113="","",$P8113&amp;""),IF($AD$3="","",INDEX('Extraction History'!$A$3:$DT$9102,$Q8113,$AD$3)&amp;""))</f>
        <v/>
      </c>
    </row>
    <row r="8114" spans="16:18" x14ac:dyDescent="0.3">
      <c r="P8114" s="22"/>
      <c r="Q8114">
        <v>8110</v>
      </c>
      <c r="R8114" t="str">
        <f>IF($C$3="Live Paste",IF($P8114="","",$P8114&amp;""),IF($AD$3="","",INDEX('Extraction History'!$A$3:$DT$9102,$Q8114,$AD$3)&amp;""))</f>
        <v/>
      </c>
    </row>
    <row r="8115" spans="16:18" x14ac:dyDescent="0.3">
      <c r="P8115" s="22"/>
      <c r="Q8115">
        <v>8111</v>
      </c>
      <c r="R8115" t="str">
        <f>IF($C$3="Live Paste",IF($P8115="","",$P8115&amp;""),IF($AD$3="","",INDEX('Extraction History'!$A$3:$DT$9102,$Q8115,$AD$3)&amp;""))</f>
        <v/>
      </c>
    </row>
    <row r="8116" spans="16:18" x14ac:dyDescent="0.3">
      <c r="P8116" s="22"/>
      <c r="Q8116">
        <v>8112</v>
      </c>
      <c r="R8116" t="str">
        <f>IF($C$3="Live Paste",IF($P8116="","",$P8116&amp;""),IF($AD$3="","",INDEX('Extraction History'!$A$3:$DT$9102,$Q8116,$AD$3)&amp;""))</f>
        <v/>
      </c>
    </row>
    <row r="8117" spans="16:18" x14ac:dyDescent="0.3">
      <c r="P8117" s="22"/>
      <c r="Q8117">
        <v>8113</v>
      </c>
      <c r="R8117" t="str">
        <f>IF($C$3="Live Paste",IF($P8117="","",$P8117&amp;""),IF($AD$3="","",INDEX('Extraction History'!$A$3:$DT$9102,$Q8117,$AD$3)&amp;""))</f>
        <v/>
      </c>
    </row>
    <row r="8118" spans="16:18" x14ac:dyDescent="0.3">
      <c r="P8118" s="22"/>
      <c r="Q8118">
        <v>8114</v>
      </c>
      <c r="R8118" t="str">
        <f>IF($C$3="Live Paste",IF($P8118="","",$P8118&amp;""),IF($AD$3="","",INDEX('Extraction History'!$A$3:$DT$9102,$Q8118,$AD$3)&amp;""))</f>
        <v/>
      </c>
    </row>
    <row r="8119" spans="16:18" x14ac:dyDescent="0.3">
      <c r="P8119" s="22"/>
      <c r="Q8119">
        <v>8115</v>
      </c>
      <c r="R8119" t="str">
        <f>IF($C$3="Live Paste",IF($P8119="","",$P8119&amp;""),IF($AD$3="","",INDEX('Extraction History'!$A$3:$DT$9102,$Q8119,$AD$3)&amp;""))</f>
        <v/>
      </c>
    </row>
    <row r="8120" spans="16:18" x14ac:dyDescent="0.3">
      <c r="P8120" s="22"/>
      <c r="Q8120">
        <v>8116</v>
      </c>
      <c r="R8120" t="str">
        <f>IF($C$3="Live Paste",IF($P8120="","",$P8120&amp;""),IF($AD$3="","",INDEX('Extraction History'!$A$3:$DT$9102,$Q8120,$AD$3)&amp;""))</f>
        <v/>
      </c>
    </row>
    <row r="8121" spans="16:18" x14ac:dyDescent="0.3">
      <c r="P8121" s="22"/>
      <c r="Q8121">
        <v>8117</v>
      </c>
      <c r="R8121" t="str">
        <f>IF($C$3="Live Paste",IF($P8121="","",$P8121&amp;""),IF($AD$3="","",INDEX('Extraction History'!$A$3:$DT$9102,$Q8121,$AD$3)&amp;""))</f>
        <v/>
      </c>
    </row>
    <row r="8122" spans="16:18" x14ac:dyDescent="0.3">
      <c r="P8122" s="22"/>
      <c r="Q8122">
        <v>8118</v>
      </c>
      <c r="R8122" t="str">
        <f>IF($C$3="Live Paste",IF($P8122="","",$P8122&amp;""),IF($AD$3="","",INDEX('Extraction History'!$A$3:$DT$9102,$Q8122,$AD$3)&amp;""))</f>
        <v/>
      </c>
    </row>
    <row r="8123" spans="16:18" x14ac:dyDescent="0.3">
      <c r="P8123" s="22"/>
      <c r="Q8123">
        <v>8119</v>
      </c>
      <c r="R8123" t="str">
        <f>IF($C$3="Live Paste",IF($P8123="","",$P8123&amp;""),IF($AD$3="","",INDEX('Extraction History'!$A$3:$DT$9102,$Q8123,$AD$3)&amp;""))</f>
        <v/>
      </c>
    </row>
    <row r="8124" spans="16:18" x14ac:dyDescent="0.3">
      <c r="P8124" s="22"/>
      <c r="Q8124">
        <v>8120</v>
      </c>
      <c r="R8124" t="str">
        <f>IF($C$3="Live Paste",IF($P8124="","",$P8124&amp;""),IF($AD$3="","",INDEX('Extraction History'!$A$3:$DT$9102,$Q8124,$AD$3)&amp;""))</f>
        <v/>
      </c>
    </row>
    <row r="8125" spans="16:18" x14ac:dyDescent="0.3">
      <c r="P8125" s="22"/>
      <c r="Q8125">
        <v>8121</v>
      </c>
      <c r="R8125" t="str">
        <f>IF($C$3="Live Paste",IF($P8125="","",$P8125&amp;""),IF($AD$3="","",INDEX('Extraction History'!$A$3:$DT$9102,$Q8125,$AD$3)&amp;""))</f>
        <v/>
      </c>
    </row>
    <row r="8126" spans="16:18" x14ac:dyDescent="0.3">
      <c r="P8126" s="22"/>
      <c r="Q8126">
        <v>8122</v>
      </c>
      <c r="R8126" t="str">
        <f>IF($C$3="Live Paste",IF($P8126="","",$P8126&amp;""),IF($AD$3="","",INDEX('Extraction History'!$A$3:$DT$9102,$Q8126,$AD$3)&amp;""))</f>
        <v/>
      </c>
    </row>
    <row r="8127" spans="16:18" x14ac:dyDescent="0.3">
      <c r="P8127" s="22"/>
      <c r="Q8127">
        <v>8123</v>
      </c>
      <c r="R8127" t="str">
        <f>IF($C$3="Live Paste",IF($P8127="","",$P8127&amp;""),IF($AD$3="","",INDEX('Extraction History'!$A$3:$DT$9102,$Q8127,$AD$3)&amp;""))</f>
        <v/>
      </c>
    </row>
    <row r="8128" spans="16:18" x14ac:dyDescent="0.3">
      <c r="P8128" s="22"/>
      <c r="Q8128">
        <v>8124</v>
      </c>
      <c r="R8128" t="str">
        <f>IF($C$3="Live Paste",IF($P8128="","",$P8128&amp;""),IF($AD$3="","",INDEX('Extraction History'!$A$3:$DT$9102,$Q8128,$AD$3)&amp;""))</f>
        <v/>
      </c>
    </row>
    <row r="8129" spans="16:18" x14ac:dyDescent="0.3">
      <c r="P8129" s="22"/>
      <c r="Q8129">
        <v>8125</v>
      </c>
      <c r="R8129" t="str">
        <f>IF($C$3="Live Paste",IF($P8129="","",$P8129&amp;""),IF($AD$3="","",INDEX('Extraction History'!$A$3:$DT$9102,$Q8129,$AD$3)&amp;""))</f>
        <v/>
      </c>
    </row>
    <row r="8130" spans="16:18" x14ac:dyDescent="0.3">
      <c r="P8130" s="22"/>
      <c r="Q8130">
        <v>8126</v>
      </c>
      <c r="R8130" t="str">
        <f>IF($C$3="Live Paste",IF($P8130="","",$P8130&amp;""),IF($AD$3="","",INDEX('Extraction History'!$A$3:$DT$9102,$Q8130,$AD$3)&amp;""))</f>
        <v/>
      </c>
    </row>
    <row r="8131" spans="16:18" x14ac:dyDescent="0.3">
      <c r="P8131" s="22"/>
      <c r="Q8131">
        <v>8127</v>
      </c>
      <c r="R8131" t="str">
        <f>IF($C$3="Live Paste",IF($P8131="","",$P8131&amp;""),IF($AD$3="","",INDEX('Extraction History'!$A$3:$DT$9102,$Q8131,$AD$3)&amp;""))</f>
        <v/>
      </c>
    </row>
    <row r="8132" spans="16:18" x14ac:dyDescent="0.3">
      <c r="P8132" s="22"/>
      <c r="Q8132">
        <v>8128</v>
      </c>
      <c r="R8132" t="str">
        <f>IF($C$3="Live Paste",IF($P8132="","",$P8132&amp;""),IF($AD$3="","",INDEX('Extraction History'!$A$3:$DT$9102,$Q8132,$AD$3)&amp;""))</f>
        <v/>
      </c>
    </row>
    <row r="8133" spans="16:18" x14ac:dyDescent="0.3">
      <c r="P8133" s="22"/>
      <c r="Q8133">
        <v>8129</v>
      </c>
      <c r="R8133" t="str">
        <f>IF($C$3="Live Paste",IF($P8133="","",$P8133&amp;""),IF($AD$3="","",INDEX('Extraction History'!$A$3:$DT$9102,$Q8133,$AD$3)&amp;""))</f>
        <v/>
      </c>
    </row>
    <row r="8134" spans="16:18" x14ac:dyDescent="0.3">
      <c r="P8134" s="22"/>
      <c r="Q8134">
        <v>8130</v>
      </c>
      <c r="R8134" t="str">
        <f>IF($C$3="Live Paste",IF($P8134="","",$P8134&amp;""),IF($AD$3="","",INDEX('Extraction History'!$A$3:$DT$9102,$Q8134,$AD$3)&amp;""))</f>
        <v/>
      </c>
    </row>
    <row r="8135" spans="16:18" x14ac:dyDescent="0.3">
      <c r="P8135" s="22"/>
      <c r="Q8135">
        <v>8131</v>
      </c>
      <c r="R8135" t="str">
        <f>IF($C$3="Live Paste",IF($P8135="","",$P8135&amp;""),IF($AD$3="","",INDEX('Extraction History'!$A$3:$DT$9102,$Q8135,$AD$3)&amp;""))</f>
        <v/>
      </c>
    </row>
    <row r="8136" spans="16:18" x14ac:dyDescent="0.3">
      <c r="P8136" s="22"/>
      <c r="Q8136">
        <v>8132</v>
      </c>
      <c r="R8136" t="str">
        <f>IF($C$3="Live Paste",IF($P8136="","",$P8136&amp;""),IF($AD$3="","",INDEX('Extraction History'!$A$3:$DT$9102,$Q8136,$AD$3)&amp;""))</f>
        <v/>
      </c>
    </row>
    <row r="8137" spans="16:18" x14ac:dyDescent="0.3">
      <c r="P8137" s="22"/>
      <c r="Q8137">
        <v>8133</v>
      </c>
      <c r="R8137" t="str">
        <f>IF($C$3="Live Paste",IF($P8137="","",$P8137&amp;""),IF($AD$3="","",INDEX('Extraction History'!$A$3:$DT$9102,$Q8137,$AD$3)&amp;""))</f>
        <v/>
      </c>
    </row>
    <row r="8138" spans="16:18" x14ac:dyDescent="0.3">
      <c r="P8138" s="22"/>
      <c r="Q8138">
        <v>8134</v>
      </c>
      <c r="R8138" t="str">
        <f>IF($C$3="Live Paste",IF($P8138="","",$P8138&amp;""),IF($AD$3="","",INDEX('Extraction History'!$A$3:$DT$9102,$Q8138,$AD$3)&amp;""))</f>
        <v/>
      </c>
    </row>
    <row r="8139" spans="16:18" x14ac:dyDescent="0.3">
      <c r="P8139" s="22"/>
      <c r="Q8139">
        <v>8135</v>
      </c>
      <c r="R8139" t="str">
        <f>IF($C$3="Live Paste",IF($P8139="","",$P8139&amp;""),IF($AD$3="","",INDEX('Extraction History'!$A$3:$DT$9102,$Q8139,$AD$3)&amp;""))</f>
        <v/>
      </c>
    </row>
    <row r="8140" spans="16:18" x14ac:dyDescent="0.3">
      <c r="P8140" s="22"/>
      <c r="Q8140">
        <v>8136</v>
      </c>
      <c r="R8140" t="str">
        <f>IF($C$3="Live Paste",IF($P8140="","",$P8140&amp;""),IF($AD$3="","",INDEX('Extraction History'!$A$3:$DT$9102,$Q8140,$AD$3)&amp;""))</f>
        <v/>
      </c>
    </row>
    <row r="8141" spans="16:18" x14ac:dyDescent="0.3">
      <c r="P8141" s="22"/>
      <c r="Q8141">
        <v>8137</v>
      </c>
      <c r="R8141" t="str">
        <f>IF($C$3="Live Paste",IF($P8141="","",$P8141&amp;""),IF($AD$3="","",INDEX('Extraction History'!$A$3:$DT$9102,$Q8141,$AD$3)&amp;""))</f>
        <v/>
      </c>
    </row>
    <row r="8142" spans="16:18" x14ac:dyDescent="0.3">
      <c r="P8142" s="22"/>
      <c r="Q8142">
        <v>8138</v>
      </c>
      <c r="R8142" t="str">
        <f>IF($C$3="Live Paste",IF($P8142="","",$P8142&amp;""),IF($AD$3="","",INDEX('Extraction History'!$A$3:$DT$9102,$Q8142,$AD$3)&amp;""))</f>
        <v/>
      </c>
    </row>
    <row r="8143" spans="16:18" x14ac:dyDescent="0.3">
      <c r="P8143" s="22"/>
      <c r="Q8143">
        <v>8139</v>
      </c>
      <c r="R8143" t="str">
        <f>IF($C$3="Live Paste",IF($P8143="","",$P8143&amp;""),IF($AD$3="","",INDEX('Extraction History'!$A$3:$DT$9102,$Q8143,$AD$3)&amp;""))</f>
        <v/>
      </c>
    </row>
    <row r="8144" spans="16:18" x14ac:dyDescent="0.3">
      <c r="P8144" s="22"/>
      <c r="Q8144">
        <v>8140</v>
      </c>
      <c r="R8144" t="str">
        <f>IF($C$3="Live Paste",IF($P8144="","",$P8144&amp;""),IF($AD$3="","",INDEX('Extraction History'!$A$3:$DT$9102,$Q8144,$AD$3)&amp;""))</f>
        <v/>
      </c>
    </row>
    <row r="8145" spans="16:18" x14ac:dyDescent="0.3">
      <c r="P8145" s="22"/>
      <c r="Q8145">
        <v>8141</v>
      </c>
      <c r="R8145" t="str">
        <f>IF($C$3="Live Paste",IF($P8145="","",$P8145&amp;""),IF($AD$3="","",INDEX('Extraction History'!$A$3:$DT$9102,$Q8145,$AD$3)&amp;""))</f>
        <v/>
      </c>
    </row>
    <row r="8146" spans="16:18" x14ac:dyDescent="0.3">
      <c r="P8146" s="22"/>
      <c r="Q8146">
        <v>8142</v>
      </c>
      <c r="R8146" t="str">
        <f>IF($C$3="Live Paste",IF($P8146="","",$P8146&amp;""),IF($AD$3="","",INDEX('Extraction History'!$A$3:$DT$9102,$Q8146,$AD$3)&amp;""))</f>
        <v/>
      </c>
    </row>
    <row r="8147" spans="16:18" x14ac:dyDescent="0.3">
      <c r="P8147" s="22"/>
      <c r="Q8147">
        <v>8143</v>
      </c>
      <c r="R8147" t="str">
        <f>IF($C$3="Live Paste",IF($P8147="","",$P8147&amp;""),IF($AD$3="","",INDEX('Extraction History'!$A$3:$DT$9102,$Q8147,$AD$3)&amp;""))</f>
        <v/>
      </c>
    </row>
    <row r="8148" spans="16:18" x14ac:dyDescent="0.3">
      <c r="P8148" s="22"/>
      <c r="Q8148">
        <v>8144</v>
      </c>
      <c r="R8148" t="str">
        <f>IF($C$3="Live Paste",IF($P8148="","",$P8148&amp;""),IF($AD$3="","",INDEX('Extraction History'!$A$3:$DT$9102,$Q8148,$AD$3)&amp;""))</f>
        <v/>
      </c>
    </row>
    <row r="8149" spans="16:18" x14ac:dyDescent="0.3">
      <c r="P8149" s="22"/>
      <c r="Q8149">
        <v>8145</v>
      </c>
      <c r="R8149" t="str">
        <f>IF($C$3="Live Paste",IF($P8149="","",$P8149&amp;""),IF($AD$3="","",INDEX('Extraction History'!$A$3:$DT$9102,$Q8149,$AD$3)&amp;""))</f>
        <v/>
      </c>
    </row>
    <row r="8150" spans="16:18" x14ac:dyDescent="0.3">
      <c r="P8150" s="22"/>
      <c r="Q8150">
        <v>8146</v>
      </c>
      <c r="R8150" t="str">
        <f>IF($C$3="Live Paste",IF($P8150="","",$P8150&amp;""),IF($AD$3="","",INDEX('Extraction History'!$A$3:$DT$9102,$Q8150,$AD$3)&amp;""))</f>
        <v/>
      </c>
    </row>
    <row r="8151" spans="16:18" x14ac:dyDescent="0.3">
      <c r="P8151" s="22"/>
      <c r="Q8151">
        <v>8147</v>
      </c>
      <c r="R8151" t="str">
        <f>IF($C$3="Live Paste",IF($P8151="","",$P8151&amp;""),IF($AD$3="","",INDEX('Extraction History'!$A$3:$DT$9102,$Q8151,$AD$3)&amp;""))</f>
        <v/>
      </c>
    </row>
    <row r="8152" spans="16:18" x14ac:dyDescent="0.3">
      <c r="P8152" s="22"/>
      <c r="Q8152">
        <v>8148</v>
      </c>
      <c r="R8152" t="str">
        <f>IF($C$3="Live Paste",IF($P8152="","",$P8152&amp;""),IF($AD$3="","",INDEX('Extraction History'!$A$3:$DT$9102,$Q8152,$AD$3)&amp;""))</f>
        <v/>
      </c>
    </row>
    <row r="8153" spans="16:18" x14ac:dyDescent="0.3">
      <c r="P8153" s="22"/>
      <c r="Q8153">
        <v>8149</v>
      </c>
      <c r="R8153" t="str">
        <f>IF($C$3="Live Paste",IF($P8153="","",$P8153&amp;""),IF($AD$3="","",INDEX('Extraction History'!$A$3:$DT$9102,$Q8153,$AD$3)&amp;""))</f>
        <v/>
      </c>
    </row>
    <row r="8154" spans="16:18" x14ac:dyDescent="0.3">
      <c r="P8154" s="22"/>
      <c r="Q8154">
        <v>8150</v>
      </c>
      <c r="R8154" t="str">
        <f>IF($C$3="Live Paste",IF($P8154="","",$P8154&amp;""),IF($AD$3="","",INDEX('Extraction History'!$A$3:$DT$9102,$Q8154,$AD$3)&amp;""))</f>
        <v/>
      </c>
    </row>
    <row r="8155" spans="16:18" x14ac:dyDescent="0.3">
      <c r="P8155" s="22"/>
      <c r="Q8155">
        <v>8151</v>
      </c>
      <c r="R8155" t="str">
        <f>IF($C$3="Live Paste",IF($P8155="","",$P8155&amp;""),IF($AD$3="","",INDEX('Extraction History'!$A$3:$DT$9102,$Q8155,$AD$3)&amp;""))</f>
        <v/>
      </c>
    </row>
    <row r="8156" spans="16:18" x14ac:dyDescent="0.3">
      <c r="P8156" s="22"/>
      <c r="Q8156">
        <v>8152</v>
      </c>
      <c r="R8156" t="str">
        <f>IF($C$3="Live Paste",IF($P8156="","",$P8156&amp;""),IF($AD$3="","",INDEX('Extraction History'!$A$3:$DT$9102,$Q8156,$AD$3)&amp;""))</f>
        <v/>
      </c>
    </row>
    <row r="8157" spans="16:18" x14ac:dyDescent="0.3">
      <c r="P8157" s="22"/>
      <c r="Q8157">
        <v>8153</v>
      </c>
      <c r="R8157" t="str">
        <f>IF($C$3="Live Paste",IF($P8157="","",$P8157&amp;""),IF($AD$3="","",INDEX('Extraction History'!$A$3:$DT$9102,$Q8157,$AD$3)&amp;""))</f>
        <v/>
      </c>
    </row>
    <row r="8158" spans="16:18" x14ac:dyDescent="0.3">
      <c r="P8158" s="22"/>
      <c r="Q8158">
        <v>8154</v>
      </c>
      <c r="R8158" t="str">
        <f>IF($C$3="Live Paste",IF($P8158="","",$P8158&amp;""),IF($AD$3="","",INDEX('Extraction History'!$A$3:$DT$9102,$Q8158,$AD$3)&amp;""))</f>
        <v/>
      </c>
    </row>
    <row r="8159" spans="16:18" x14ac:dyDescent="0.3">
      <c r="P8159" s="22"/>
      <c r="Q8159">
        <v>8155</v>
      </c>
      <c r="R8159" t="str">
        <f>IF($C$3="Live Paste",IF($P8159="","",$P8159&amp;""),IF($AD$3="","",INDEX('Extraction History'!$A$3:$DT$9102,$Q8159,$AD$3)&amp;""))</f>
        <v/>
      </c>
    </row>
    <row r="8160" spans="16:18" x14ac:dyDescent="0.3">
      <c r="P8160" s="22"/>
      <c r="Q8160">
        <v>8156</v>
      </c>
      <c r="R8160" t="str">
        <f>IF($C$3="Live Paste",IF($P8160="","",$P8160&amp;""),IF($AD$3="","",INDEX('Extraction History'!$A$3:$DT$9102,$Q8160,$AD$3)&amp;""))</f>
        <v/>
      </c>
    </row>
    <row r="8161" spans="16:18" x14ac:dyDescent="0.3">
      <c r="P8161" s="22"/>
      <c r="Q8161">
        <v>8157</v>
      </c>
      <c r="R8161" t="str">
        <f>IF($C$3="Live Paste",IF($P8161="","",$P8161&amp;""),IF($AD$3="","",INDEX('Extraction History'!$A$3:$DT$9102,$Q8161,$AD$3)&amp;""))</f>
        <v/>
      </c>
    </row>
    <row r="8162" spans="16:18" x14ac:dyDescent="0.3">
      <c r="P8162" s="22"/>
      <c r="Q8162">
        <v>8158</v>
      </c>
      <c r="R8162" t="str">
        <f>IF($C$3="Live Paste",IF($P8162="","",$P8162&amp;""),IF($AD$3="","",INDEX('Extraction History'!$A$3:$DT$9102,$Q8162,$AD$3)&amp;""))</f>
        <v/>
      </c>
    </row>
    <row r="8163" spans="16:18" x14ac:dyDescent="0.3">
      <c r="P8163" s="22"/>
      <c r="Q8163">
        <v>8159</v>
      </c>
      <c r="R8163" t="str">
        <f>IF($C$3="Live Paste",IF($P8163="","",$P8163&amp;""),IF($AD$3="","",INDEX('Extraction History'!$A$3:$DT$9102,$Q8163,$AD$3)&amp;""))</f>
        <v/>
      </c>
    </row>
    <row r="8164" spans="16:18" x14ac:dyDescent="0.3">
      <c r="P8164" s="22"/>
      <c r="Q8164">
        <v>8160</v>
      </c>
      <c r="R8164" t="str">
        <f>IF($C$3="Live Paste",IF($P8164="","",$P8164&amp;""),IF($AD$3="","",INDEX('Extraction History'!$A$3:$DT$9102,$Q8164,$AD$3)&amp;""))</f>
        <v/>
      </c>
    </row>
    <row r="8165" spans="16:18" x14ac:dyDescent="0.3">
      <c r="P8165" s="22"/>
      <c r="Q8165">
        <v>8161</v>
      </c>
      <c r="R8165" t="str">
        <f>IF($C$3="Live Paste",IF($P8165="","",$P8165&amp;""),IF($AD$3="","",INDEX('Extraction History'!$A$3:$DT$9102,$Q8165,$AD$3)&amp;""))</f>
        <v/>
      </c>
    </row>
    <row r="8166" spans="16:18" x14ac:dyDescent="0.3">
      <c r="P8166" s="22"/>
      <c r="Q8166">
        <v>8162</v>
      </c>
      <c r="R8166" t="str">
        <f>IF($C$3="Live Paste",IF($P8166="","",$P8166&amp;""),IF($AD$3="","",INDEX('Extraction History'!$A$3:$DT$9102,$Q8166,$AD$3)&amp;""))</f>
        <v/>
      </c>
    </row>
    <row r="8167" spans="16:18" x14ac:dyDescent="0.3">
      <c r="P8167" s="22"/>
      <c r="Q8167">
        <v>8163</v>
      </c>
      <c r="R8167" t="str">
        <f>IF($C$3="Live Paste",IF($P8167="","",$P8167&amp;""),IF($AD$3="","",INDEX('Extraction History'!$A$3:$DT$9102,$Q8167,$AD$3)&amp;""))</f>
        <v/>
      </c>
    </row>
    <row r="8168" spans="16:18" x14ac:dyDescent="0.3">
      <c r="P8168" s="22"/>
      <c r="Q8168">
        <v>8164</v>
      </c>
      <c r="R8168" t="str">
        <f>IF($C$3="Live Paste",IF($P8168="","",$P8168&amp;""),IF($AD$3="","",INDEX('Extraction History'!$A$3:$DT$9102,$Q8168,$AD$3)&amp;""))</f>
        <v/>
      </c>
    </row>
    <row r="8169" spans="16:18" x14ac:dyDescent="0.3">
      <c r="P8169" s="22"/>
      <c r="Q8169">
        <v>8165</v>
      </c>
      <c r="R8169" t="str">
        <f>IF($C$3="Live Paste",IF($P8169="","",$P8169&amp;""),IF($AD$3="","",INDEX('Extraction History'!$A$3:$DT$9102,$Q8169,$AD$3)&amp;""))</f>
        <v/>
      </c>
    </row>
    <row r="8170" spans="16:18" x14ac:dyDescent="0.3">
      <c r="P8170" s="22"/>
      <c r="Q8170">
        <v>8166</v>
      </c>
      <c r="R8170" t="str">
        <f>IF($C$3="Live Paste",IF($P8170="","",$P8170&amp;""),IF($AD$3="","",INDEX('Extraction History'!$A$3:$DT$9102,$Q8170,$AD$3)&amp;""))</f>
        <v/>
      </c>
    </row>
    <row r="8171" spans="16:18" x14ac:dyDescent="0.3">
      <c r="P8171" s="22"/>
      <c r="Q8171">
        <v>8167</v>
      </c>
      <c r="R8171" t="str">
        <f>IF($C$3="Live Paste",IF($P8171="","",$P8171&amp;""),IF($AD$3="","",INDEX('Extraction History'!$A$3:$DT$9102,$Q8171,$AD$3)&amp;""))</f>
        <v/>
      </c>
    </row>
    <row r="8172" spans="16:18" x14ac:dyDescent="0.3">
      <c r="P8172" s="22"/>
      <c r="Q8172">
        <v>8168</v>
      </c>
      <c r="R8172" t="str">
        <f>IF($C$3="Live Paste",IF($P8172="","",$P8172&amp;""),IF($AD$3="","",INDEX('Extraction History'!$A$3:$DT$9102,$Q8172,$AD$3)&amp;""))</f>
        <v/>
      </c>
    </row>
    <row r="8173" spans="16:18" x14ac:dyDescent="0.3">
      <c r="P8173" s="22"/>
      <c r="Q8173">
        <v>8169</v>
      </c>
      <c r="R8173" t="str">
        <f>IF($C$3="Live Paste",IF($P8173="","",$P8173&amp;""),IF($AD$3="","",INDEX('Extraction History'!$A$3:$DT$9102,$Q8173,$AD$3)&amp;""))</f>
        <v/>
      </c>
    </row>
    <row r="8174" spans="16:18" x14ac:dyDescent="0.3">
      <c r="P8174" s="22"/>
      <c r="Q8174">
        <v>8170</v>
      </c>
      <c r="R8174" t="str">
        <f>IF($C$3="Live Paste",IF($P8174="","",$P8174&amp;""),IF($AD$3="","",INDEX('Extraction History'!$A$3:$DT$9102,$Q8174,$AD$3)&amp;""))</f>
        <v/>
      </c>
    </row>
    <row r="8175" spans="16:18" x14ac:dyDescent="0.3">
      <c r="P8175" s="22"/>
      <c r="Q8175">
        <v>8171</v>
      </c>
      <c r="R8175" t="str">
        <f>IF($C$3="Live Paste",IF($P8175="","",$P8175&amp;""),IF($AD$3="","",INDEX('Extraction History'!$A$3:$DT$9102,$Q8175,$AD$3)&amp;""))</f>
        <v/>
      </c>
    </row>
    <row r="8176" spans="16:18" x14ac:dyDescent="0.3">
      <c r="P8176" s="22"/>
      <c r="Q8176">
        <v>8172</v>
      </c>
      <c r="R8176" t="str">
        <f>IF($C$3="Live Paste",IF($P8176="","",$P8176&amp;""),IF($AD$3="","",INDEX('Extraction History'!$A$3:$DT$9102,$Q8176,$AD$3)&amp;""))</f>
        <v/>
      </c>
    </row>
    <row r="8177" spans="16:18" x14ac:dyDescent="0.3">
      <c r="P8177" s="22"/>
      <c r="Q8177">
        <v>8173</v>
      </c>
      <c r="R8177" t="str">
        <f>IF($C$3="Live Paste",IF($P8177="","",$P8177&amp;""),IF($AD$3="","",INDEX('Extraction History'!$A$3:$DT$9102,$Q8177,$AD$3)&amp;""))</f>
        <v/>
      </c>
    </row>
    <row r="8178" spans="16:18" x14ac:dyDescent="0.3">
      <c r="P8178" s="22"/>
      <c r="Q8178">
        <v>8174</v>
      </c>
      <c r="R8178" t="str">
        <f>IF($C$3="Live Paste",IF($P8178="","",$P8178&amp;""),IF($AD$3="","",INDEX('Extraction History'!$A$3:$DT$9102,$Q8178,$AD$3)&amp;""))</f>
        <v/>
      </c>
    </row>
    <row r="8179" spans="16:18" x14ac:dyDescent="0.3">
      <c r="P8179" s="22"/>
      <c r="Q8179">
        <v>8175</v>
      </c>
      <c r="R8179" t="str">
        <f>IF($C$3="Live Paste",IF($P8179="","",$P8179&amp;""),IF($AD$3="","",INDEX('Extraction History'!$A$3:$DT$9102,$Q8179,$AD$3)&amp;""))</f>
        <v/>
      </c>
    </row>
    <row r="8180" spans="16:18" x14ac:dyDescent="0.3">
      <c r="P8180" s="22"/>
      <c r="Q8180">
        <v>8176</v>
      </c>
      <c r="R8180" t="str">
        <f>IF($C$3="Live Paste",IF($P8180="","",$P8180&amp;""),IF($AD$3="","",INDEX('Extraction History'!$A$3:$DT$9102,$Q8180,$AD$3)&amp;""))</f>
        <v/>
      </c>
    </row>
    <row r="8181" spans="16:18" x14ac:dyDescent="0.3">
      <c r="P8181" s="22"/>
      <c r="Q8181">
        <v>8177</v>
      </c>
      <c r="R8181" t="str">
        <f>IF($C$3="Live Paste",IF($P8181="","",$P8181&amp;""),IF($AD$3="","",INDEX('Extraction History'!$A$3:$DT$9102,$Q8181,$AD$3)&amp;""))</f>
        <v/>
      </c>
    </row>
    <row r="8182" spans="16:18" x14ac:dyDescent="0.3">
      <c r="P8182" s="22"/>
      <c r="Q8182">
        <v>8178</v>
      </c>
      <c r="R8182" t="str">
        <f>IF($C$3="Live Paste",IF($P8182="","",$P8182&amp;""),IF($AD$3="","",INDEX('Extraction History'!$A$3:$DT$9102,$Q8182,$AD$3)&amp;""))</f>
        <v/>
      </c>
    </row>
    <row r="8183" spans="16:18" x14ac:dyDescent="0.3">
      <c r="P8183" s="22"/>
      <c r="Q8183">
        <v>8179</v>
      </c>
      <c r="R8183" t="str">
        <f>IF($C$3="Live Paste",IF($P8183="","",$P8183&amp;""),IF($AD$3="","",INDEX('Extraction History'!$A$3:$DT$9102,$Q8183,$AD$3)&amp;""))</f>
        <v/>
      </c>
    </row>
    <row r="8184" spans="16:18" x14ac:dyDescent="0.3">
      <c r="P8184" s="22"/>
      <c r="Q8184">
        <v>8180</v>
      </c>
      <c r="R8184" t="str">
        <f>IF($C$3="Live Paste",IF($P8184="","",$P8184&amp;""),IF($AD$3="","",INDEX('Extraction History'!$A$3:$DT$9102,$Q8184,$AD$3)&amp;""))</f>
        <v/>
      </c>
    </row>
    <row r="8185" spans="16:18" x14ac:dyDescent="0.3">
      <c r="P8185" s="22"/>
      <c r="Q8185">
        <v>8181</v>
      </c>
      <c r="R8185" t="str">
        <f>IF($C$3="Live Paste",IF($P8185="","",$P8185&amp;""),IF($AD$3="","",INDEX('Extraction History'!$A$3:$DT$9102,$Q8185,$AD$3)&amp;""))</f>
        <v/>
      </c>
    </row>
    <row r="8186" spans="16:18" x14ac:dyDescent="0.3">
      <c r="P8186" s="22"/>
      <c r="Q8186">
        <v>8182</v>
      </c>
      <c r="R8186" t="str">
        <f>IF($C$3="Live Paste",IF($P8186="","",$P8186&amp;""),IF($AD$3="","",INDEX('Extraction History'!$A$3:$DT$9102,$Q8186,$AD$3)&amp;""))</f>
        <v/>
      </c>
    </row>
    <row r="8187" spans="16:18" x14ac:dyDescent="0.3">
      <c r="P8187" s="22"/>
      <c r="Q8187">
        <v>8183</v>
      </c>
      <c r="R8187" t="str">
        <f>IF($C$3="Live Paste",IF($P8187="","",$P8187&amp;""),IF($AD$3="","",INDEX('Extraction History'!$A$3:$DT$9102,$Q8187,$AD$3)&amp;""))</f>
        <v/>
      </c>
    </row>
    <row r="8188" spans="16:18" x14ac:dyDescent="0.3">
      <c r="P8188" s="22"/>
      <c r="Q8188">
        <v>8184</v>
      </c>
      <c r="R8188" t="str">
        <f>IF($C$3="Live Paste",IF($P8188="","",$P8188&amp;""),IF($AD$3="","",INDEX('Extraction History'!$A$3:$DT$9102,$Q8188,$AD$3)&amp;""))</f>
        <v/>
      </c>
    </row>
    <row r="8189" spans="16:18" x14ac:dyDescent="0.3">
      <c r="P8189" s="22"/>
      <c r="Q8189">
        <v>8185</v>
      </c>
      <c r="R8189" t="str">
        <f>IF($C$3="Live Paste",IF($P8189="","",$P8189&amp;""),IF($AD$3="","",INDEX('Extraction History'!$A$3:$DT$9102,$Q8189,$AD$3)&amp;""))</f>
        <v/>
      </c>
    </row>
    <row r="8190" spans="16:18" x14ac:dyDescent="0.3">
      <c r="P8190" s="22"/>
      <c r="Q8190">
        <v>8186</v>
      </c>
      <c r="R8190" t="str">
        <f>IF($C$3="Live Paste",IF($P8190="","",$P8190&amp;""),IF($AD$3="","",INDEX('Extraction History'!$A$3:$DT$9102,$Q8190,$AD$3)&amp;""))</f>
        <v/>
      </c>
    </row>
    <row r="8191" spans="16:18" x14ac:dyDescent="0.3">
      <c r="P8191" s="22"/>
      <c r="Q8191">
        <v>8187</v>
      </c>
      <c r="R8191" t="str">
        <f>IF($C$3="Live Paste",IF($P8191="","",$P8191&amp;""),IF($AD$3="","",INDEX('Extraction History'!$A$3:$DT$9102,$Q8191,$AD$3)&amp;""))</f>
        <v/>
      </c>
    </row>
    <row r="8192" spans="16:18" x14ac:dyDescent="0.3">
      <c r="P8192" s="22"/>
      <c r="Q8192">
        <v>8188</v>
      </c>
      <c r="R8192" t="str">
        <f>IF($C$3="Live Paste",IF($P8192="","",$P8192&amp;""),IF($AD$3="","",INDEX('Extraction History'!$A$3:$DT$9102,$Q8192,$AD$3)&amp;""))</f>
        <v/>
      </c>
    </row>
    <row r="8193" spans="16:18" x14ac:dyDescent="0.3">
      <c r="P8193" s="22"/>
      <c r="Q8193">
        <v>8189</v>
      </c>
      <c r="R8193" t="str">
        <f>IF($C$3="Live Paste",IF($P8193="","",$P8193&amp;""),IF($AD$3="","",INDEX('Extraction History'!$A$3:$DT$9102,$Q8193,$AD$3)&amp;""))</f>
        <v/>
      </c>
    </row>
    <row r="8194" spans="16:18" x14ac:dyDescent="0.3">
      <c r="P8194" s="22"/>
      <c r="Q8194">
        <v>8190</v>
      </c>
      <c r="R8194" t="str">
        <f>IF($C$3="Live Paste",IF($P8194="","",$P8194&amp;""),IF($AD$3="","",INDEX('Extraction History'!$A$3:$DT$9102,$Q8194,$AD$3)&amp;""))</f>
        <v/>
      </c>
    </row>
    <row r="8195" spans="16:18" x14ac:dyDescent="0.3">
      <c r="P8195" s="22"/>
      <c r="Q8195">
        <v>8191</v>
      </c>
      <c r="R8195" t="str">
        <f>IF($C$3="Live Paste",IF($P8195="","",$P8195&amp;""),IF($AD$3="","",INDEX('Extraction History'!$A$3:$DT$9102,$Q8195,$AD$3)&amp;""))</f>
        <v/>
      </c>
    </row>
    <row r="8196" spans="16:18" x14ac:dyDescent="0.3">
      <c r="P8196" s="22"/>
      <c r="Q8196">
        <v>8192</v>
      </c>
      <c r="R8196" t="str">
        <f>IF($C$3="Live Paste",IF($P8196="","",$P8196&amp;""),IF($AD$3="","",INDEX('Extraction History'!$A$3:$DT$9102,$Q8196,$AD$3)&amp;""))</f>
        <v/>
      </c>
    </row>
    <row r="8197" spans="16:18" x14ac:dyDescent="0.3">
      <c r="P8197" s="22"/>
      <c r="Q8197">
        <v>8193</v>
      </c>
      <c r="R8197" t="str">
        <f>IF($C$3="Live Paste",IF($P8197="","",$P8197&amp;""),IF($AD$3="","",INDEX('Extraction History'!$A$3:$DT$9102,$Q8197,$AD$3)&amp;""))</f>
        <v/>
      </c>
    </row>
    <row r="8198" spans="16:18" x14ac:dyDescent="0.3">
      <c r="P8198" s="22"/>
      <c r="Q8198">
        <v>8194</v>
      </c>
      <c r="R8198" t="str">
        <f>IF($C$3="Live Paste",IF($P8198="","",$P8198&amp;""),IF($AD$3="","",INDEX('Extraction History'!$A$3:$DT$9102,$Q8198,$AD$3)&amp;""))</f>
        <v/>
      </c>
    </row>
    <row r="8199" spans="16:18" x14ac:dyDescent="0.3">
      <c r="P8199" s="22"/>
      <c r="Q8199">
        <v>8195</v>
      </c>
      <c r="R8199" t="str">
        <f>IF($C$3="Live Paste",IF($P8199="","",$P8199&amp;""),IF($AD$3="","",INDEX('Extraction History'!$A$3:$DT$9102,$Q8199,$AD$3)&amp;""))</f>
        <v/>
      </c>
    </row>
    <row r="8200" spans="16:18" x14ac:dyDescent="0.3">
      <c r="P8200" s="22"/>
      <c r="Q8200">
        <v>8196</v>
      </c>
      <c r="R8200" t="str">
        <f>IF($C$3="Live Paste",IF($P8200="","",$P8200&amp;""),IF($AD$3="","",INDEX('Extraction History'!$A$3:$DT$9102,$Q8200,$AD$3)&amp;""))</f>
        <v/>
      </c>
    </row>
    <row r="8201" spans="16:18" x14ac:dyDescent="0.3">
      <c r="P8201" s="22"/>
      <c r="Q8201">
        <v>8197</v>
      </c>
      <c r="R8201" t="str">
        <f>IF($C$3="Live Paste",IF($P8201="","",$P8201&amp;""),IF($AD$3="","",INDEX('Extraction History'!$A$3:$DT$9102,$Q8201,$AD$3)&amp;""))</f>
        <v/>
      </c>
    </row>
    <row r="8202" spans="16:18" x14ac:dyDescent="0.3">
      <c r="P8202" s="22"/>
      <c r="Q8202">
        <v>8198</v>
      </c>
      <c r="R8202" t="str">
        <f>IF($C$3="Live Paste",IF($P8202="","",$P8202&amp;""),IF($AD$3="","",INDEX('Extraction History'!$A$3:$DT$9102,$Q8202,$AD$3)&amp;""))</f>
        <v/>
      </c>
    </row>
    <row r="8203" spans="16:18" x14ac:dyDescent="0.3">
      <c r="P8203" s="22"/>
      <c r="Q8203">
        <v>8199</v>
      </c>
      <c r="R8203" t="str">
        <f>IF($C$3="Live Paste",IF($P8203="","",$P8203&amp;""),IF($AD$3="","",INDEX('Extraction History'!$A$3:$DT$9102,$Q8203,$AD$3)&amp;""))</f>
        <v/>
      </c>
    </row>
    <row r="8204" spans="16:18" x14ac:dyDescent="0.3">
      <c r="P8204" s="22"/>
      <c r="Q8204">
        <v>8200</v>
      </c>
      <c r="R8204" t="str">
        <f>IF($C$3="Live Paste",IF($P8204="","",$P8204&amp;""),IF($AD$3="","",INDEX('Extraction History'!$A$3:$DT$9102,$Q8204,$AD$3)&amp;""))</f>
        <v/>
      </c>
    </row>
    <row r="8205" spans="16:18" x14ac:dyDescent="0.3">
      <c r="P8205" s="22"/>
      <c r="Q8205">
        <v>8201</v>
      </c>
      <c r="R8205" t="str">
        <f>IF($C$3="Live Paste",IF($P8205="","",$P8205&amp;""),IF($AD$3="","",INDEX('Extraction History'!$A$3:$DT$9102,$Q8205,$AD$3)&amp;""))</f>
        <v/>
      </c>
    </row>
    <row r="8206" spans="16:18" x14ac:dyDescent="0.3">
      <c r="P8206" s="22"/>
      <c r="Q8206">
        <v>8202</v>
      </c>
      <c r="R8206" t="str">
        <f>IF($C$3="Live Paste",IF($P8206="","",$P8206&amp;""),IF($AD$3="","",INDEX('Extraction History'!$A$3:$DT$9102,$Q8206,$AD$3)&amp;""))</f>
        <v/>
      </c>
    </row>
    <row r="8207" spans="16:18" x14ac:dyDescent="0.3">
      <c r="P8207" s="22"/>
      <c r="Q8207">
        <v>8203</v>
      </c>
      <c r="R8207" t="str">
        <f>IF($C$3="Live Paste",IF($P8207="","",$P8207&amp;""),IF($AD$3="","",INDEX('Extraction History'!$A$3:$DT$9102,$Q8207,$AD$3)&amp;""))</f>
        <v/>
      </c>
    </row>
    <row r="8208" spans="16:18" x14ac:dyDescent="0.3">
      <c r="P8208" s="22"/>
      <c r="Q8208">
        <v>8204</v>
      </c>
      <c r="R8208" t="str">
        <f>IF($C$3="Live Paste",IF($P8208="","",$P8208&amp;""),IF($AD$3="","",INDEX('Extraction History'!$A$3:$DT$9102,$Q8208,$AD$3)&amp;""))</f>
        <v/>
      </c>
    </row>
    <row r="8209" spans="16:18" x14ac:dyDescent="0.3">
      <c r="P8209" s="22"/>
      <c r="Q8209">
        <v>8205</v>
      </c>
      <c r="R8209" t="str">
        <f>IF($C$3="Live Paste",IF($P8209="","",$P8209&amp;""),IF($AD$3="","",INDEX('Extraction History'!$A$3:$DT$9102,$Q8209,$AD$3)&amp;""))</f>
        <v/>
      </c>
    </row>
    <row r="8210" spans="16:18" x14ac:dyDescent="0.3">
      <c r="P8210" s="22"/>
      <c r="Q8210">
        <v>8206</v>
      </c>
      <c r="R8210" t="str">
        <f>IF($C$3="Live Paste",IF($P8210="","",$P8210&amp;""),IF($AD$3="","",INDEX('Extraction History'!$A$3:$DT$9102,$Q8210,$AD$3)&amp;""))</f>
        <v/>
      </c>
    </row>
    <row r="8211" spans="16:18" x14ac:dyDescent="0.3">
      <c r="P8211" s="22"/>
      <c r="Q8211">
        <v>8207</v>
      </c>
      <c r="R8211" t="str">
        <f>IF($C$3="Live Paste",IF($P8211="","",$P8211&amp;""),IF($AD$3="","",INDEX('Extraction History'!$A$3:$DT$9102,$Q8211,$AD$3)&amp;""))</f>
        <v/>
      </c>
    </row>
    <row r="8212" spans="16:18" x14ac:dyDescent="0.3">
      <c r="P8212" s="22"/>
      <c r="Q8212">
        <v>8208</v>
      </c>
      <c r="R8212" t="str">
        <f>IF($C$3="Live Paste",IF($P8212="","",$P8212&amp;""),IF($AD$3="","",INDEX('Extraction History'!$A$3:$DT$9102,$Q8212,$AD$3)&amp;""))</f>
        <v/>
      </c>
    </row>
    <row r="8213" spans="16:18" x14ac:dyDescent="0.3">
      <c r="P8213" s="22"/>
      <c r="Q8213">
        <v>8209</v>
      </c>
      <c r="R8213" t="str">
        <f>IF($C$3="Live Paste",IF($P8213="","",$P8213&amp;""),IF($AD$3="","",INDEX('Extraction History'!$A$3:$DT$9102,$Q8213,$AD$3)&amp;""))</f>
        <v/>
      </c>
    </row>
    <row r="8214" spans="16:18" x14ac:dyDescent="0.3">
      <c r="P8214" s="22"/>
      <c r="Q8214">
        <v>8210</v>
      </c>
      <c r="R8214" t="str">
        <f>IF($C$3="Live Paste",IF($P8214="","",$P8214&amp;""),IF($AD$3="","",INDEX('Extraction History'!$A$3:$DT$9102,$Q8214,$AD$3)&amp;""))</f>
        <v/>
      </c>
    </row>
    <row r="8215" spans="16:18" x14ac:dyDescent="0.3">
      <c r="P8215" s="22"/>
      <c r="Q8215">
        <v>8211</v>
      </c>
      <c r="R8215" t="str">
        <f>IF($C$3="Live Paste",IF($P8215="","",$P8215&amp;""),IF($AD$3="","",INDEX('Extraction History'!$A$3:$DT$9102,$Q8215,$AD$3)&amp;""))</f>
        <v/>
      </c>
    </row>
    <row r="8216" spans="16:18" x14ac:dyDescent="0.3">
      <c r="P8216" s="22"/>
      <c r="Q8216">
        <v>8212</v>
      </c>
      <c r="R8216" t="str">
        <f>IF($C$3="Live Paste",IF($P8216="","",$P8216&amp;""),IF($AD$3="","",INDEX('Extraction History'!$A$3:$DT$9102,$Q8216,$AD$3)&amp;""))</f>
        <v/>
      </c>
    </row>
    <row r="8217" spans="16:18" x14ac:dyDescent="0.3">
      <c r="P8217" s="22"/>
      <c r="Q8217">
        <v>8213</v>
      </c>
      <c r="R8217" t="str">
        <f>IF($C$3="Live Paste",IF($P8217="","",$P8217&amp;""),IF($AD$3="","",INDEX('Extraction History'!$A$3:$DT$9102,$Q8217,$AD$3)&amp;""))</f>
        <v/>
      </c>
    </row>
    <row r="8218" spans="16:18" x14ac:dyDescent="0.3">
      <c r="P8218" s="22"/>
      <c r="Q8218">
        <v>8214</v>
      </c>
      <c r="R8218" t="str">
        <f>IF($C$3="Live Paste",IF($P8218="","",$P8218&amp;""),IF($AD$3="","",INDEX('Extraction History'!$A$3:$DT$9102,$Q8218,$AD$3)&amp;""))</f>
        <v/>
      </c>
    </row>
    <row r="8219" spans="16:18" x14ac:dyDescent="0.3">
      <c r="P8219" s="22"/>
      <c r="Q8219">
        <v>8215</v>
      </c>
      <c r="R8219" t="str">
        <f>IF($C$3="Live Paste",IF($P8219="","",$P8219&amp;""),IF($AD$3="","",INDEX('Extraction History'!$A$3:$DT$9102,$Q8219,$AD$3)&amp;""))</f>
        <v/>
      </c>
    </row>
    <row r="8220" spans="16:18" x14ac:dyDescent="0.3">
      <c r="P8220" s="22"/>
      <c r="Q8220">
        <v>8216</v>
      </c>
      <c r="R8220" t="str">
        <f>IF($C$3="Live Paste",IF($P8220="","",$P8220&amp;""),IF($AD$3="","",INDEX('Extraction History'!$A$3:$DT$9102,$Q8220,$AD$3)&amp;""))</f>
        <v/>
      </c>
    </row>
    <row r="8221" spans="16:18" x14ac:dyDescent="0.3">
      <c r="P8221" s="22"/>
      <c r="Q8221">
        <v>8217</v>
      </c>
      <c r="R8221" t="str">
        <f>IF($C$3="Live Paste",IF($P8221="","",$P8221&amp;""),IF($AD$3="","",INDEX('Extraction History'!$A$3:$DT$9102,$Q8221,$AD$3)&amp;""))</f>
        <v/>
      </c>
    </row>
    <row r="8222" spans="16:18" x14ac:dyDescent="0.3">
      <c r="P8222" s="22"/>
      <c r="Q8222">
        <v>8218</v>
      </c>
      <c r="R8222" t="str">
        <f>IF($C$3="Live Paste",IF($P8222="","",$P8222&amp;""),IF($AD$3="","",INDEX('Extraction History'!$A$3:$DT$9102,$Q8222,$AD$3)&amp;""))</f>
        <v/>
      </c>
    </row>
    <row r="8223" spans="16:18" x14ac:dyDescent="0.3">
      <c r="P8223" s="22"/>
      <c r="Q8223">
        <v>8219</v>
      </c>
      <c r="R8223" t="str">
        <f>IF($C$3="Live Paste",IF($P8223="","",$P8223&amp;""),IF($AD$3="","",INDEX('Extraction History'!$A$3:$DT$9102,$Q8223,$AD$3)&amp;""))</f>
        <v/>
      </c>
    </row>
    <row r="8224" spans="16:18" x14ac:dyDescent="0.3">
      <c r="P8224" s="22"/>
      <c r="Q8224">
        <v>8220</v>
      </c>
      <c r="R8224" t="str">
        <f>IF($C$3="Live Paste",IF($P8224="","",$P8224&amp;""),IF($AD$3="","",INDEX('Extraction History'!$A$3:$DT$9102,$Q8224,$AD$3)&amp;""))</f>
        <v/>
      </c>
    </row>
    <row r="8225" spans="16:18" x14ac:dyDescent="0.3">
      <c r="P8225" s="22"/>
      <c r="Q8225">
        <v>8221</v>
      </c>
      <c r="R8225" t="str">
        <f>IF($C$3="Live Paste",IF($P8225="","",$P8225&amp;""),IF($AD$3="","",INDEX('Extraction History'!$A$3:$DT$9102,$Q8225,$AD$3)&amp;""))</f>
        <v/>
      </c>
    </row>
    <row r="8226" spans="16:18" x14ac:dyDescent="0.3">
      <c r="P8226" s="22"/>
      <c r="Q8226">
        <v>8222</v>
      </c>
      <c r="R8226" t="str">
        <f>IF($C$3="Live Paste",IF($P8226="","",$P8226&amp;""),IF($AD$3="","",INDEX('Extraction History'!$A$3:$DT$9102,$Q8226,$AD$3)&amp;""))</f>
        <v/>
      </c>
    </row>
    <row r="8227" spans="16:18" x14ac:dyDescent="0.3">
      <c r="P8227" s="22"/>
      <c r="Q8227">
        <v>8223</v>
      </c>
      <c r="R8227" t="str">
        <f>IF($C$3="Live Paste",IF($P8227="","",$P8227&amp;""),IF($AD$3="","",INDEX('Extraction History'!$A$3:$DT$9102,$Q8227,$AD$3)&amp;""))</f>
        <v/>
      </c>
    </row>
    <row r="8228" spans="16:18" x14ac:dyDescent="0.3">
      <c r="P8228" s="22"/>
      <c r="Q8228">
        <v>8224</v>
      </c>
      <c r="R8228" t="str">
        <f>IF($C$3="Live Paste",IF($P8228="","",$P8228&amp;""),IF($AD$3="","",INDEX('Extraction History'!$A$3:$DT$9102,$Q8228,$AD$3)&amp;""))</f>
        <v/>
      </c>
    </row>
    <row r="8229" spans="16:18" x14ac:dyDescent="0.3">
      <c r="P8229" s="22"/>
      <c r="Q8229">
        <v>8225</v>
      </c>
      <c r="R8229" t="str">
        <f>IF($C$3="Live Paste",IF($P8229="","",$P8229&amp;""),IF($AD$3="","",INDEX('Extraction History'!$A$3:$DT$9102,$Q8229,$AD$3)&amp;""))</f>
        <v/>
      </c>
    </row>
    <row r="8230" spans="16:18" x14ac:dyDescent="0.3">
      <c r="P8230" s="22"/>
      <c r="Q8230">
        <v>8226</v>
      </c>
      <c r="R8230" t="str">
        <f>IF($C$3="Live Paste",IF($P8230="","",$P8230&amp;""),IF($AD$3="","",INDEX('Extraction History'!$A$3:$DT$9102,$Q8230,$AD$3)&amp;""))</f>
        <v/>
      </c>
    </row>
    <row r="8231" spans="16:18" x14ac:dyDescent="0.3">
      <c r="P8231" s="22"/>
      <c r="Q8231">
        <v>8227</v>
      </c>
      <c r="R8231" t="str">
        <f>IF($C$3="Live Paste",IF($P8231="","",$P8231&amp;""),IF($AD$3="","",INDEX('Extraction History'!$A$3:$DT$9102,$Q8231,$AD$3)&amp;""))</f>
        <v/>
      </c>
    </row>
    <row r="8232" spans="16:18" x14ac:dyDescent="0.3">
      <c r="P8232" s="22"/>
      <c r="Q8232">
        <v>8228</v>
      </c>
      <c r="R8232" t="str">
        <f>IF($C$3="Live Paste",IF($P8232="","",$P8232&amp;""),IF($AD$3="","",INDEX('Extraction History'!$A$3:$DT$9102,$Q8232,$AD$3)&amp;""))</f>
        <v/>
      </c>
    </row>
    <row r="8233" spans="16:18" x14ac:dyDescent="0.3">
      <c r="P8233" s="22"/>
      <c r="Q8233">
        <v>8229</v>
      </c>
      <c r="R8233" t="str">
        <f>IF($C$3="Live Paste",IF($P8233="","",$P8233&amp;""),IF($AD$3="","",INDEX('Extraction History'!$A$3:$DT$9102,$Q8233,$AD$3)&amp;""))</f>
        <v/>
      </c>
    </row>
    <row r="8234" spans="16:18" x14ac:dyDescent="0.3">
      <c r="P8234" s="22"/>
      <c r="Q8234">
        <v>8230</v>
      </c>
      <c r="R8234" t="str">
        <f>IF($C$3="Live Paste",IF($P8234="","",$P8234&amp;""),IF($AD$3="","",INDEX('Extraction History'!$A$3:$DT$9102,$Q8234,$AD$3)&amp;""))</f>
        <v/>
      </c>
    </row>
    <row r="8235" spans="16:18" x14ac:dyDescent="0.3">
      <c r="P8235" s="22"/>
      <c r="Q8235">
        <v>8231</v>
      </c>
      <c r="R8235" t="str">
        <f>IF($C$3="Live Paste",IF($P8235="","",$P8235&amp;""),IF($AD$3="","",INDEX('Extraction History'!$A$3:$DT$9102,$Q8235,$AD$3)&amp;""))</f>
        <v/>
      </c>
    </row>
    <row r="8236" spans="16:18" x14ac:dyDescent="0.3">
      <c r="P8236" s="22"/>
      <c r="Q8236">
        <v>8232</v>
      </c>
      <c r="R8236" t="str">
        <f>IF($C$3="Live Paste",IF($P8236="","",$P8236&amp;""),IF($AD$3="","",INDEX('Extraction History'!$A$3:$DT$9102,$Q8236,$AD$3)&amp;""))</f>
        <v/>
      </c>
    </row>
    <row r="8237" spans="16:18" x14ac:dyDescent="0.3">
      <c r="P8237" s="22"/>
      <c r="Q8237">
        <v>8233</v>
      </c>
      <c r="R8237" t="str">
        <f>IF($C$3="Live Paste",IF($P8237="","",$P8237&amp;""),IF($AD$3="","",INDEX('Extraction History'!$A$3:$DT$9102,$Q8237,$AD$3)&amp;""))</f>
        <v/>
      </c>
    </row>
    <row r="8238" spans="16:18" x14ac:dyDescent="0.3">
      <c r="P8238" s="22"/>
      <c r="Q8238">
        <v>8234</v>
      </c>
      <c r="R8238" t="str">
        <f>IF($C$3="Live Paste",IF($P8238="","",$P8238&amp;""),IF($AD$3="","",INDEX('Extraction History'!$A$3:$DT$9102,$Q8238,$AD$3)&amp;""))</f>
        <v/>
      </c>
    </row>
    <row r="8239" spans="16:18" x14ac:dyDescent="0.3">
      <c r="P8239" s="22"/>
      <c r="Q8239">
        <v>8235</v>
      </c>
      <c r="R8239" t="str">
        <f>IF($C$3="Live Paste",IF($P8239="","",$P8239&amp;""),IF($AD$3="","",INDEX('Extraction History'!$A$3:$DT$9102,$Q8239,$AD$3)&amp;""))</f>
        <v/>
      </c>
    </row>
    <row r="8240" spans="16:18" x14ac:dyDescent="0.3">
      <c r="P8240" s="22"/>
      <c r="Q8240">
        <v>8236</v>
      </c>
      <c r="R8240" t="str">
        <f>IF($C$3="Live Paste",IF($P8240="","",$P8240&amp;""),IF($AD$3="","",INDEX('Extraction History'!$A$3:$DT$9102,$Q8240,$AD$3)&amp;""))</f>
        <v/>
      </c>
    </row>
    <row r="8241" spans="16:18" x14ac:dyDescent="0.3">
      <c r="P8241" s="22"/>
      <c r="Q8241">
        <v>8237</v>
      </c>
      <c r="R8241" t="str">
        <f>IF($C$3="Live Paste",IF($P8241="","",$P8241&amp;""),IF($AD$3="","",INDEX('Extraction History'!$A$3:$DT$9102,$Q8241,$AD$3)&amp;""))</f>
        <v/>
      </c>
    </row>
    <row r="8242" spans="16:18" x14ac:dyDescent="0.3">
      <c r="P8242" s="22"/>
      <c r="Q8242">
        <v>8238</v>
      </c>
      <c r="R8242" t="str">
        <f>IF($C$3="Live Paste",IF($P8242="","",$P8242&amp;""),IF($AD$3="","",INDEX('Extraction History'!$A$3:$DT$9102,$Q8242,$AD$3)&amp;""))</f>
        <v/>
      </c>
    </row>
    <row r="8243" spans="16:18" x14ac:dyDescent="0.3">
      <c r="P8243" s="22"/>
      <c r="Q8243">
        <v>8239</v>
      </c>
      <c r="R8243" t="str">
        <f>IF($C$3="Live Paste",IF($P8243="","",$P8243&amp;""),IF($AD$3="","",INDEX('Extraction History'!$A$3:$DT$9102,$Q8243,$AD$3)&amp;""))</f>
        <v/>
      </c>
    </row>
    <row r="8244" spans="16:18" x14ac:dyDescent="0.3">
      <c r="P8244" s="22"/>
      <c r="Q8244">
        <v>8240</v>
      </c>
      <c r="R8244" t="str">
        <f>IF($C$3="Live Paste",IF($P8244="","",$P8244&amp;""),IF($AD$3="","",INDEX('Extraction History'!$A$3:$DT$9102,$Q8244,$AD$3)&amp;""))</f>
        <v/>
      </c>
    </row>
    <row r="8245" spans="16:18" x14ac:dyDescent="0.3">
      <c r="P8245" s="22"/>
      <c r="Q8245">
        <v>8241</v>
      </c>
      <c r="R8245" t="str">
        <f>IF($C$3="Live Paste",IF($P8245="","",$P8245&amp;""),IF($AD$3="","",INDEX('Extraction History'!$A$3:$DT$9102,$Q8245,$AD$3)&amp;""))</f>
        <v/>
      </c>
    </row>
    <row r="8246" spans="16:18" x14ac:dyDescent="0.3">
      <c r="P8246" s="22"/>
      <c r="Q8246">
        <v>8242</v>
      </c>
      <c r="R8246" t="str">
        <f>IF($C$3="Live Paste",IF($P8246="","",$P8246&amp;""),IF($AD$3="","",INDEX('Extraction History'!$A$3:$DT$9102,$Q8246,$AD$3)&amp;""))</f>
        <v/>
      </c>
    </row>
    <row r="8247" spans="16:18" x14ac:dyDescent="0.3">
      <c r="P8247" s="22"/>
      <c r="Q8247">
        <v>8243</v>
      </c>
      <c r="R8247" t="str">
        <f>IF($C$3="Live Paste",IF($P8247="","",$P8247&amp;""),IF($AD$3="","",INDEX('Extraction History'!$A$3:$DT$9102,$Q8247,$AD$3)&amp;""))</f>
        <v/>
      </c>
    </row>
    <row r="8248" spans="16:18" x14ac:dyDescent="0.3">
      <c r="P8248" s="22"/>
      <c r="Q8248">
        <v>8244</v>
      </c>
      <c r="R8248" t="str">
        <f>IF($C$3="Live Paste",IF($P8248="","",$P8248&amp;""),IF($AD$3="","",INDEX('Extraction History'!$A$3:$DT$9102,$Q8248,$AD$3)&amp;""))</f>
        <v/>
      </c>
    </row>
    <row r="8249" spans="16:18" x14ac:dyDescent="0.3">
      <c r="P8249" s="22"/>
      <c r="Q8249">
        <v>8245</v>
      </c>
      <c r="R8249" t="str">
        <f>IF($C$3="Live Paste",IF($P8249="","",$P8249&amp;""),IF($AD$3="","",INDEX('Extraction History'!$A$3:$DT$9102,$Q8249,$AD$3)&amp;""))</f>
        <v/>
      </c>
    </row>
    <row r="8250" spans="16:18" x14ac:dyDescent="0.3">
      <c r="P8250" s="22"/>
      <c r="Q8250">
        <v>8246</v>
      </c>
      <c r="R8250" t="str">
        <f>IF($C$3="Live Paste",IF($P8250="","",$P8250&amp;""),IF($AD$3="","",INDEX('Extraction History'!$A$3:$DT$9102,$Q8250,$AD$3)&amp;""))</f>
        <v/>
      </c>
    </row>
    <row r="8251" spans="16:18" x14ac:dyDescent="0.3">
      <c r="P8251" s="22"/>
      <c r="Q8251">
        <v>8247</v>
      </c>
      <c r="R8251" t="str">
        <f>IF($C$3="Live Paste",IF($P8251="","",$P8251&amp;""),IF($AD$3="","",INDEX('Extraction History'!$A$3:$DT$9102,$Q8251,$AD$3)&amp;""))</f>
        <v/>
      </c>
    </row>
    <row r="8252" spans="16:18" x14ac:dyDescent="0.3">
      <c r="P8252" s="22"/>
      <c r="Q8252">
        <v>8248</v>
      </c>
      <c r="R8252" t="str">
        <f>IF($C$3="Live Paste",IF($P8252="","",$P8252&amp;""),IF($AD$3="","",INDEX('Extraction History'!$A$3:$DT$9102,$Q8252,$AD$3)&amp;""))</f>
        <v/>
      </c>
    </row>
    <row r="8253" spans="16:18" x14ac:dyDescent="0.3">
      <c r="P8253" s="22"/>
      <c r="Q8253">
        <v>8249</v>
      </c>
      <c r="R8253" t="str">
        <f>IF($C$3="Live Paste",IF($P8253="","",$P8253&amp;""),IF($AD$3="","",INDEX('Extraction History'!$A$3:$DT$9102,$Q8253,$AD$3)&amp;""))</f>
        <v/>
      </c>
    </row>
    <row r="8254" spans="16:18" x14ac:dyDescent="0.3">
      <c r="P8254" s="22"/>
      <c r="Q8254">
        <v>8250</v>
      </c>
      <c r="R8254" t="str">
        <f>IF($C$3="Live Paste",IF($P8254="","",$P8254&amp;""),IF($AD$3="","",INDEX('Extraction History'!$A$3:$DT$9102,$Q8254,$AD$3)&amp;""))</f>
        <v/>
      </c>
    </row>
    <row r="8255" spans="16:18" x14ac:dyDescent="0.3">
      <c r="P8255" s="22"/>
      <c r="Q8255">
        <v>8251</v>
      </c>
      <c r="R8255" t="str">
        <f>IF($C$3="Live Paste",IF($P8255="","",$P8255&amp;""),IF($AD$3="","",INDEX('Extraction History'!$A$3:$DT$9102,$Q8255,$AD$3)&amp;""))</f>
        <v/>
      </c>
    </row>
    <row r="8256" spans="16:18" x14ac:dyDescent="0.3">
      <c r="P8256" s="22"/>
      <c r="Q8256">
        <v>8252</v>
      </c>
      <c r="R8256" t="str">
        <f>IF($C$3="Live Paste",IF($P8256="","",$P8256&amp;""),IF($AD$3="","",INDEX('Extraction History'!$A$3:$DT$9102,$Q8256,$AD$3)&amp;""))</f>
        <v/>
      </c>
    </row>
    <row r="8257" spans="16:18" x14ac:dyDescent="0.3">
      <c r="P8257" s="22"/>
      <c r="Q8257">
        <v>8253</v>
      </c>
      <c r="R8257" t="str">
        <f>IF($C$3="Live Paste",IF($P8257="","",$P8257&amp;""),IF($AD$3="","",INDEX('Extraction History'!$A$3:$DT$9102,$Q8257,$AD$3)&amp;""))</f>
        <v/>
      </c>
    </row>
    <row r="8258" spans="16:18" x14ac:dyDescent="0.3">
      <c r="P8258" s="22"/>
      <c r="Q8258">
        <v>8254</v>
      </c>
      <c r="R8258" t="str">
        <f>IF($C$3="Live Paste",IF($P8258="","",$P8258&amp;""),IF($AD$3="","",INDEX('Extraction History'!$A$3:$DT$9102,$Q8258,$AD$3)&amp;""))</f>
        <v/>
      </c>
    </row>
    <row r="8259" spans="16:18" x14ac:dyDescent="0.3">
      <c r="P8259" s="22"/>
      <c r="Q8259">
        <v>8255</v>
      </c>
      <c r="R8259" t="str">
        <f>IF($C$3="Live Paste",IF($P8259="","",$P8259&amp;""),IF($AD$3="","",INDEX('Extraction History'!$A$3:$DT$9102,$Q8259,$AD$3)&amp;""))</f>
        <v/>
      </c>
    </row>
    <row r="8260" spans="16:18" x14ac:dyDescent="0.3">
      <c r="P8260" s="22"/>
      <c r="Q8260">
        <v>8256</v>
      </c>
      <c r="R8260" t="str">
        <f>IF($C$3="Live Paste",IF($P8260="","",$P8260&amp;""),IF($AD$3="","",INDEX('Extraction History'!$A$3:$DT$9102,$Q8260,$AD$3)&amp;""))</f>
        <v/>
      </c>
    </row>
    <row r="8261" spans="16:18" x14ac:dyDescent="0.3">
      <c r="P8261" s="22"/>
      <c r="Q8261">
        <v>8257</v>
      </c>
      <c r="R8261" t="str">
        <f>IF($C$3="Live Paste",IF($P8261="","",$P8261&amp;""),IF($AD$3="","",INDEX('Extraction History'!$A$3:$DT$9102,$Q8261,$AD$3)&amp;""))</f>
        <v/>
      </c>
    </row>
    <row r="8262" spans="16:18" x14ac:dyDescent="0.3">
      <c r="P8262" s="22"/>
      <c r="Q8262">
        <v>8258</v>
      </c>
      <c r="R8262" t="str">
        <f>IF($C$3="Live Paste",IF($P8262="","",$P8262&amp;""),IF($AD$3="","",INDEX('Extraction History'!$A$3:$DT$9102,$Q8262,$AD$3)&amp;""))</f>
        <v/>
      </c>
    </row>
    <row r="8263" spans="16:18" x14ac:dyDescent="0.3">
      <c r="P8263" s="22"/>
      <c r="Q8263">
        <v>8259</v>
      </c>
      <c r="R8263" t="str">
        <f>IF($C$3="Live Paste",IF($P8263="","",$P8263&amp;""),IF($AD$3="","",INDEX('Extraction History'!$A$3:$DT$9102,$Q8263,$AD$3)&amp;""))</f>
        <v/>
      </c>
    </row>
    <row r="8264" spans="16:18" x14ac:dyDescent="0.3">
      <c r="P8264" s="22"/>
      <c r="Q8264">
        <v>8260</v>
      </c>
      <c r="R8264" t="str">
        <f>IF($C$3="Live Paste",IF($P8264="","",$P8264&amp;""),IF($AD$3="","",INDEX('Extraction History'!$A$3:$DT$9102,$Q8264,$AD$3)&amp;""))</f>
        <v/>
      </c>
    </row>
    <row r="8265" spans="16:18" x14ac:dyDescent="0.3">
      <c r="P8265" s="22"/>
      <c r="Q8265">
        <v>8261</v>
      </c>
      <c r="R8265" t="str">
        <f>IF($C$3="Live Paste",IF($P8265="","",$P8265&amp;""),IF($AD$3="","",INDEX('Extraction History'!$A$3:$DT$9102,$Q8265,$AD$3)&amp;""))</f>
        <v/>
      </c>
    </row>
    <row r="8266" spans="16:18" x14ac:dyDescent="0.3">
      <c r="P8266" s="22"/>
      <c r="Q8266">
        <v>8262</v>
      </c>
      <c r="R8266" t="str">
        <f>IF($C$3="Live Paste",IF($P8266="","",$P8266&amp;""),IF($AD$3="","",INDEX('Extraction History'!$A$3:$DT$9102,$Q8266,$AD$3)&amp;""))</f>
        <v/>
      </c>
    </row>
    <row r="8267" spans="16:18" x14ac:dyDescent="0.3">
      <c r="P8267" s="22"/>
      <c r="Q8267">
        <v>8263</v>
      </c>
      <c r="R8267" t="str">
        <f>IF($C$3="Live Paste",IF($P8267="","",$P8267&amp;""),IF($AD$3="","",INDEX('Extraction History'!$A$3:$DT$9102,$Q8267,$AD$3)&amp;""))</f>
        <v/>
      </c>
    </row>
    <row r="8268" spans="16:18" x14ac:dyDescent="0.3">
      <c r="P8268" s="22"/>
      <c r="Q8268">
        <v>8264</v>
      </c>
      <c r="R8268" t="str">
        <f>IF($C$3="Live Paste",IF($P8268="","",$P8268&amp;""),IF($AD$3="","",INDEX('Extraction History'!$A$3:$DT$9102,$Q8268,$AD$3)&amp;""))</f>
        <v/>
      </c>
    </row>
    <row r="8269" spans="16:18" x14ac:dyDescent="0.3">
      <c r="P8269" s="22"/>
      <c r="Q8269">
        <v>8265</v>
      </c>
      <c r="R8269" t="str">
        <f>IF($C$3="Live Paste",IF($P8269="","",$P8269&amp;""),IF($AD$3="","",INDEX('Extraction History'!$A$3:$DT$9102,$Q8269,$AD$3)&amp;""))</f>
        <v/>
      </c>
    </row>
    <row r="8270" spans="16:18" x14ac:dyDescent="0.3">
      <c r="P8270" s="22"/>
      <c r="Q8270">
        <v>8266</v>
      </c>
      <c r="R8270" t="str">
        <f>IF($C$3="Live Paste",IF($P8270="","",$P8270&amp;""),IF($AD$3="","",INDEX('Extraction History'!$A$3:$DT$9102,$Q8270,$AD$3)&amp;""))</f>
        <v/>
      </c>
    </row>
    <row r="8271" spans="16:18" x14ac:dyDescent="0.3">
      <c r="P8271" s="22"/>
      <c r="Q8271">
        <v>8267</v>
      </c>
      <c r="R8271" t="str">
        <f>IF($C$3="Live Paste",IF($P8271="","",$P8271&amp;""),IF($AD$3="","",INDEX('Extraction History'!$A$3:$DT$9102,$Q8271,$AD$3)&amp;""))</f>
        <v/>
      </c>
    </row>
    <row r="8272" spans="16:18" x14ac:dyDescent="0.3">
      <c r="P8272" s="22"/>
      <c r="Q8272">
        <v>8268</v>
      </c>
      <c r="R8272" t="str">
        <f>IF($C$3="Live Paste",IF($P8272="","",$P8272&amp;""),IF($AD$3="","",INDEX('Extraction History'!$A$3:$DT$9102,$Q8272,$AD$3)&amp;""))</f>
        <v/>
      </c>
    </row>
    <row r="8273" spans="16:18" x14ac:dyDescent="0.3">
      <c r="P8273" s="22"/>
      <c r="Q8273">
        <v>8269</v>
      </c>
      <c r="R8273" t="str">
        <f>IF($C$3="Live Paste",IF($P8273="","",$P8273&amp;""),IF($AD$3="","",INDEX('Extraction History'!$A$3:$DT$9102,$Q8273,$AD$3)&amp;""))</f>
        <v/>
      </c>
    </row>
    <row r="8274" spans="16:18" x14ac:dyDescent="0.3">
      <c r="P8274" s="22"/>
      <c r="Q8274">
        <v>8270</v>
      </c>
      <c r="R8274" t="str">
        <f>IF($C$3="Live Paste",IF($P8274="","",$P8274&amp;""),IF($AD$3="","",INDEX('Extraction History'!$A$3:$DT$9102,$Q8274,$AD$3)&amp;""))</f>
        <v/>
      </c>
    </row>
    <row r="8275" spans="16:18" x14ac:dyDescent="0.3">
      <c r="P8275" s="22"/>
      <c r="Q8275">
        <v>8271</v>
      </c>
      <c r="R8275" t="str">
        <f>IF($C$3="Live Paste",IF($P8275="","",$P8275&amp;""),IF($AD$3="","",INDEX('Extraction History'!$A$3:$DT$9102,$Q8275,$AD$3)&amp;""))</f>
        <v/>
      </c>
    </row>
    <row r="8276" spans="16:18" x14ac:dyDescent="0.3">
      <c r="P8276" s="22"/>
      <c r="Q8276">
        <v>8272</v>
      </c>
      <c r="R8276" t="str">
        <f>IF($C$3="Live Paste",IF($P8276="","",$P8276&amp;""),IF($AD$3="","",INDEX('Extraction History'!$A$3:$DT$9102,$Q8276,$AD$3)&amp;""))</f>
        <v/>
      </c>
    </row>
    <row r="8277" spans="16:18" x14ac:dyDescent="0.3">
      <c r="P8277" s="22"/>
      <c r="Q8277">
        <v>8273</v>
      </c>
      <c r="R8277" t="str">
        <f>IF($C$3="Live Paste",IF($P8277="","",$P8277&amp;""),IF($AD$3="","",INDEX('Extraction History'!$A$3:$DT$9102,$Q8277,$AD$3)&amp;""))</f>
        <v/>
      </c>
    </row>
    <row r="8278" spans="16:18" x14ac:dyDescent="0.3">
      <c r="P8278" s="22"/>
      <c r="Q8278">
        <v>8274</v>
      </c>
      <c r="R8278" t="str">
        <f>IF($C$3="Live Paste",IF($P8278="","",$P8278&amp;""),IF($AD$3="","",INDEX('Extraction History'!$A$3:$DT$9102,$Q8278,$AD$3)&amp;""))</f>
        <v/>
      </c>
    </row>
    <row r="8279" spans="16:18" x14ac:dyDescent="0.3">
      <c r="P8279" s="22"/>
      <c r="Q8279">
        <v>8275</v>
      </c>
      <c r="R8279" t="str">
        <f>IF($C$3="Live Paste",IF($P8279="","",$P8279&amp;""),IF($AD$3="","",INDEX('Extraction History'!$A$3:$DT$9102,$Q8279,$AD$3)&amp;""))</f>
        <v/>
      </c>
    </row>
    <row r="8280" spans="16:18" x14ac:dyDescent="0.3">
      <c r="P8280" s="22"/>
      <c r="Q8280">
        <v>8276</v>
      </c>
      <c r="R8280" t="str">
        <f>IF($C$3="Live Paste",IF($P8280="","",$P8280&amp;""),IF($AD$3="","",INDEX('Extraction History'!$A$3:$DT$9102,$Q8280,$AD$3)&amp;""))</f>
        <v/>
      </c>
    </row>
    <row r="8281" spans="16:18" x14ac:dyDescent="0.3">
      <c r="P8281" s="22"/>
      <c r="Q8281">
        <v>8277</v>
      </c>
      <c r="R8281" t="str">
        <f>IF($C$3="Live Paste",IF($P8281="","",$P8281&amp;""),IF($AD$3="","",INDEX('Extraction History'!$A$3:$DT$9102,$Q8281,$AD$3)&amp;""))</f>
        <v/>
      </c>
    </row>
    <row r="8282" spans="16:18" x14ac:dyDescent="0.3">
      <c r="P8282" s="22"/>
      <c r="Q8282">
        <v>8278</v>
      </c>
      <c r="R8282" t="str">
        <f>IF($C$3="Live Paste",IF($P8282="","",$P8282&amp;""),IF($AD$3="","",INDEX('Extraction History'!$A$3:$DT$9102,$Q8282,$AD$3)&amp;""))</f>
        <v/>
      </c>
    </row>
    <row r="8283" spans="16:18" x14ac:dyDescent="0.3">
      <c r="P8283" s="22"/>
      <c r="Q8283">
        <v>8279</v>
      </c>
      <c r="R8283" t="str">
        <f>IF($C$3="Live Paste",IF($P8283="","",$P8283&amp;""),IF($AD$3="","",INDEX('Extraction History'!$A$3:$DT$9102,$Q8283,$AD$3)&amp;""))</f>
        <v/>
      </c>
    </row>
    <row r="8284" spans="16:18" x14ac:dyDescent="0.3">
      <c r="P8284" s="22"/>
      <c r="Q8284">
        <v>8280</v>
      </c>
      <c r="R8284" t="str">
        <f>IF($C$3="Live Paste",IF($P8284="","",$P8284&amp;""),IF($AD$3="","",INDEX('Extraction History'!$A$3:$DT$9102,$Q8284,$AD$3)&amp;""))</f>
        <v/>
      </c>
    </row>
    <row r="8285" spans="16:18" x14ac:dyDescent="0.3">
      <c r="P8285" s="22"/>
      <c r="Q8285">
        <v>8281</v>
      </c>
      <c r="R8285" t="str">
        <f>IF($C$3="Live Paste",IF($P8285="","",$P8285&amp;""),IF($AD$3="","",INDEX('Extraction History'!$A$3:$DT$9102,$Q8285,$AD$3)&amp;""))</f>
        <v/>
      </c>
    </row>
    <row r="8286" spans="16:18" x14ac:dyDescent="0.3">
      <c r="P8286" s="22"/>
      <c r="Q8286">
        <v>8282</v>
      </c>
      <c r="R8286" t="str">
        <f>IF($C$3="Live Paste",IF($P8286="","",$P8286&amp;""),IF($AD$3="","",INDEX('Extraction History'!$A$3:$DT$9102,$Q8286,$AD$3)&amp;""))</f>
        <v/>
      </c>
    </row>
    <row r="8287" spans="16:18" x14ac:dyDescent="0.3">
      <c r="P8287" s="22"/>
      <c r="Q8287">
        <v>8283</v>
      </c>
      <c r="R8287" t="str">
        <f>IF($C$3="Live Paste",IF($P8287="","",$P8287&amp;""),IF($AD$3="","",INDEX('Extraction History'!$A$3:$DT$9102,$Q8287,$AD$3)&amp;""))</f>
        <v/>
      </c>
    </row>
    <row r="8288" spans="16:18" x14ac:dyDescent="0.3">
      <c r="P8288" s="22"/>
      <c r="Q8288">
        <v>8284</v>
      </c>
      <c r="R8288" t="str">
        <f>IF($C$3="Live Paste",IF($P8288="","",$P8288&amp;""),IF($AD$3="","",INDEX('Extraction History'!$A$3:$DT$9102,$Q8288,$AD$3)&amp;""))</f>
        <v/>
      </c>
    </row>
    <row r="8289" spans="16:18" x14ac:dyDescent="0.3">
      <c r="P8289" s="22"/>
      <c r="Q8289">
        <v>8285</v>
      </c>
      <c r="R8289" t="str">
        <f>IF($C$3="Live Paste",IF($P8289="","",$P8289&amp;""),IF($AD$3="","",INDEX('Extraction History'!$A$3:$DT$9102,$Q8289,$AD$3)&amp;""))</f>
        <v/>
      </c>
    </row>
    <row r="8290" spans="16:18" x14ac:dyDescent="0.3">
      <c r="P8290" s="22"/>
      <c r="Q8290">
        <v>8286</v>
      </c>
      <c r="R8290" t="str">
        <f>IF($C$3="Live Paste",IF($P8290="","",$P8290&amp;""),IF($AD$3="","",INDEX('Extraction History'!$A$3:$DT$9102,$Q8290,$AD$3)&amp;""))</f>
        <v/>
      </c>
    </row>
    <row r="8291" spans="16:18" x14ac:dyDescent="0.3">
      <c r="P8291" s="22"/>
      <c r="Q8291">
        <v>8287</v>
      </c>
      <c r="R8291" t="str">
        <f>IF($C$3="Live Paste",IF($P8291="","",$P8291&amp;""),IF($AD$3="","",INDEX('Extraction History'!$A$3:$DT$9102,$Q8291,$AD$3)&amp;""))</f>
        <v/>
      </c>
    </row>
    <row r="8292" spans="16:18" x14ac:dyDescent="0.3">
      <c r="P8292" s="22"/>
      <c r="Q8292">
        <v>8288</v>
      </c>
      <c r="R8292" t="str">
        <f>IF($C$3="Live Paste",IF($P8292="","",$P8292&amp;""),IF($AD$3="","",INDEX('Extraction History'!$A$3:$DT$9102,$Q8292,$AD$3)&amp;""))</f>
        <v/>
      </c>
    </row>
    <row r="8293" spans="16:18" x14ac:dyDescent="0.3">
      <c r="P8293" s="22"/>
      <c r="Q8293">
        <v>8289</v>
      </c>
      <c r="R8293" t="str">
        <f>IF($C$3="Live Paste",IF($P8293="","",$P8293&amp;""),IF($AD$3="","",INDEX('Extraction History'!$A$3:$DT$9102,$Q8293,$AD$3)&amp;""))</f>
        <v/>
      </c>
    </row>
    <row r="8294" spans="16:18" x14ac:dyDescent="0.3">
      <c r="P8294" s="22"/>
      <c r="Q8294">
        <v>8290</v>
      </c>
      <c r="R8294" t="str">
        <f>IF($C$3="Live Paste",IF($P8294="","",$P8294&amp;""),IF($AD$3="","",INDEX('Extraction History'!$A$3:$DT$9102,$Q8294,$AD$3)&amp;""))</f>
        <v/>
      </c>
    </row>
    <row r="8295" spans="16:18" x14ac:dyDescent="0.3">
      <c r="P8295" s="22"/>
      <c r="Q8295">
        <v>8291</v>
      </c>
      <c r="R8295" t="str">
        <f>IF($C$3="Live Paste",IF($P8295="","",$P8295&amp;""),IF($AD$3="","",INDEX('Extraction History'!$A$3:$DT$9102,$Q8295,$AD$3)&amp;""))</f>
        <v/>
      </c>
    </row>
    <row r="8296" spans="16:18" x14ac:dyDescent="0.3">
      <c r="P8296" s="22"/>
      <c r="Q8296">
        <v>8292</v>
      </c>
      <c r="R8296" t="str">
        <f>IF($C$3="Live Paste",IF($P8296="","",$P8296&amp;""),IF($AD$3="","",INDEX('Extraction History'!$A$3:$DT$9102,$Q8296,$AD$3)&amp;""))</f>
        <v/>
      </c>
    </row>
    <row r="8297" spans="16:18" x14ac:dyDescent="0.3">
      <c r="P8297" s="22"/>
      <c r="Q8297">
        <v>8293</v>
      </c>
      <c r="R8297" t="str">
        <f>IF($C$3="Live Paste",IF($P8297="","",$P8297&amp;""),IF($AD$3="","",INDEX('Extraction History'!$A$3:$DT$9102,$Q8297,$AD$3)&amp;""))</f>
        <v/>
      </c>
    </row>
    <row r="8298" spans="16:18" x14ac:dyDescent="0.3">
      <c r="P8298" s="22"/>
      <c r="Q8298">
        <v>8294</v>
      </c>
      <c r="R8298" t="str">
        <f>IF($C$3="Live Paste",IF($P8298="","",$P8298&amp;""),IF($AD$3="","",INDEX('Extraction History'!$A$3:$DT$9102,$Q8298,$AD$3)&amp;""))</f>
        <v/>
      </c>
    </row>
    <row r="8299" spans="16:18" x14ac:dyDescent="0.3">
      <c r="P8299" s="22"/>
      <c r="Q8299">
        <v>8295</v>
      </c>
      <c r="R8299" t="str">
        <f>IF($C$3="Live Paste",IF($P8299="","",$P8299&amp;""),IF($AD$3="","",INDEX('Extraction History'!$A$3:$DT$9102,$Q8299,$AD$3)&amp;""))</f>
        <v/>
      </c>
    </row>
    <row r="8300" spans="16:18" x14ac:dyDescent="0.3">
      <c r="P8300" s="22"/>
      <c r="Q8300">
        <v>8296</v>
      </c>
      <c r="R8300" t="str">
        <f>IF($C$3="Live Paste",IF($P8300="","",$P8300&amp;""),IF($AD$3="","",INDEX('Extraction History'!$A$3:$DT$9102,$Q8300,$AD$3)&amp;""))</f>
        <v/>
      </c>
    </row>
    <row r="8301" spans="16:18" x14ac:dyDescent="0.3">
      <c r="P8301" s="22"/>
      <c r="Q8301">
        <v>8297</v>
      </c>
      <c r="R8301" t="str">
        <f>IF($C$3="Live Paste",IF($P8301="","",$P8301&amp;""),IF($AD$3="","",INDEX('Extraction History'!$A$3:$DT$9102,$Q8301,$AD$3)&amp;""))</f>
        <v/>
      </c>
    </row>
    <row r="8302" spans="16:18" x14ac:dyDescent="0.3">
      <c r="P8302" s="22"/>
      <c r="Q8302">
        <v>8298</v>
      </c>
      <c r="R8302" t="str">
        <f>IF($C$3="Live Paste",IF($P8302="","",$P8302&amp;""),IF($AD$3="","",INDEX('Extraction History'!$A$3:$DT$9102,$Q8302,$AD$3)&amp;""))</f>
        <v/>
      </c>
    </row>
    <row r="8303" spans="16:18" x14ac:dyDescent="0.3">
      <c r="P8303" s="22"/>
      <c r="Q8303">
        <v>8299</v>
      </c>
      <c r="R8303" t="str">
        <f>IF($C$3="Live Paste",IF($P8303="","",$P8303&amp;""),IF($AD$3="","",INDEX('Extraction History'!$A$3:$DT$9102,$Q8303,$AD$3)&amp;""))</f>
        <v/>
      </c>
    </row>
    <row r="8304" spans="16:18" x14ac:dyDescent="0.3">
      <c r="P8304" s="22"/>
      <c r="Q8304">
        <v>8300</v>
      </c>
      <c r="R8304" t="str">
        <f>IF($C$3="Live Paste",IF($P8304="","",$P8304&amp;""),IF($AD$3="","",INDEX('Extraction History'!$A$3:$DT$9102,$Q8304,$AD$3)&amp;""))</f>
        <v/>
      </c>
    </row>
    <row r="8305" spans="16:18" x14ac:dyDescent="0.3">
      <c r="P8305" s="22"/>
      <c r="Q8305">
        <v>8301</v>
      </c>
      <c r="R8305" t="str">
        <f>IF($C$3="Live Paste",IF($P8305="","",$P8305&amp;""),IF($AD$3="","",INDEX('Extraction History'!$A$3:$DT$9102,$Q8305,$AD$3)&amp;""))</f>
        <v/>
      </c>
    </row>
    <row r="8306" spans="16:18" x14ac:dyDescent="0.3">
      <c r="P8306" s="22"/>
      <c r="Q8306">
        <v>8302</v>
      </c>
      <c r="R8306" t="str">
        <f>IF($C$3="Live Paste",IF($P8306="","",$P8306&amp;""),IF($AD$3="","",INDEX('Extraction History'!$A$3:$DT$9102,$Q8306,$AD$3)&amp;""))</f>
        <v/>
      </c>
    </row>
    <row r="8307" spans="16:18" x14ac:dyDescent="0.3">
      <c r="P8307" s="22"/>
      <c r="Q8307">
        <v>8303</v>
      </c>
      <c r="R8307" t="str">
        <f>IF($C$3="Live Paste",IF($P8307="","",$P8307&amp;""),IF($AD$3="","",INDEX('Extraction History'!$A$3:$DT$9102,$Q8307,$AD$3)&amp;""))</f>
        <v/>
      </c>
    </row>
    <row r="8308" spans="16:18" x14ac:dyDescent="0.3">
      <c r="P8308" s="22"/>
      <c r="Q8308">
        <v>8304</v>
      </c>
      <c r="R8308" t="str">
        <f>IF($C$3="Live Paste",IF($P8308="","",$P8308&amp;""),IF($AD$3="","",INDEX('Extraction History'!$A$3:$DT$9102,$Q8308,$AD$3)&amp;""))</f>
        <v/>
      </c>
    </row>
    <row r="8309" spans="16:18" x14ac:dyDescent="0.3">
      <c r="P8309" s="22"/>
      <c r="Q8309">
        <v>8305</v>
      </c>
      <c r="R8309" t="str">
        <f>IF($C$3="Live Paste",IF($P8309="","",$P8309&amp;""),IF($AD$3="","",INDEX('Extraction History'!$A$3:$DT$9102,$Q8309,$AD$3)&amp;""))</f>
        <v/>
      </c>
    </row>
    <row r="8310" spans="16:18" x14ac:dyDescent="0.3">
      <c r="P8310" s="22"/>
      <c r="Q8310">
        <v>8306</v>
      </c>
      <c r="R8310" t="str">
        <f>IF($C$3="Live Paste",IF($P8310="","",$P8310&amp;""),IF($AD$3="","",INDEX('Extraction History'!$A$3:$DT$9102,$Q8310,$AD$3)&amp;""))</f>
        <v/>
      </c>
    </row>
    <row r="8311" spans="16:18" x14ac:dyDescent="0.3">
      <c r="P8311" s="22"/>
      <c r="Q8311">
        <v>8307</v>
      </c>
      <c r="R8311" t="str">
        <f>IF($C$3="Live Paste",IF($P8311="","",$P8311&amp;""),IF($AD$3="","",INDEX('Extraction History'!$A$3:$DT$9102,$Q8311,$AD$3)&amp;""))</f>
        <v/>
      </c>
    </row>
    <row r="8312" spans="16:18" x14ac:dyDescent="0.3">
      <c r="P8312" s="22"/>
      <c r="Q8312">
        <v>8308</v>
      </c>
      <c r="R8312" t="str">
        <f>IF($C$3="Live Paste",IF($P8312="","",$P8312&amp;""),IF($AD$3="","",INDEX('Extraction History'!$A$3:$DT$9102,$Q8312,$AD$3)&amp;""))</f>
        <v/>
      </c>
    </row>
    <row r="8313" spans="16:18" x14ac:dyDescent="0.3">
      <c r="P8313" s="22"/>
      <c r="Q8313">
        <v>8309</v>
      </c>
      <c r="R8313" t="str">
        <f>IF($C$3="Live Paste",IF($P8313="","",$P8313&amp;""),IF($AD$3="","",INDEX('Extraction History'!$A$3:$DT$9102,$Q8313,$AD$3)&amp;""))</f>
        <v/>
      </c>
    </row>
    <row r="8314" spans="16:18" x14ac:dyDescent="0.3">
      <c r="P8314" s="22"/>
      <c r="Q8314">
        <v>8310</v>
      </c>
      <c r="R8314" t="str">
        <f>IF($C$3="Live Paste",IF($P8314="","",$P8314&amp;""),IF($AD$3="","",INDEX('Extraction History'!$A$3:$DT$9102,$Q8314,$AD$3)&amp;""))</f>
        <v/>
      </c>
    </row>
    <row r="8315" spans="16:18" x14ac:dyDescent="0.3">
      <c r="P8315" s="22"/>
      <c r="Q8315">
        <v>8311</v>
      </c>
      <c r="R8315" t="str">
        <f>IF($C$3="Live Paste",IF($P8315="","",$P8315&amp;""),IF($AD$3="","",INDEX('Extraction History'!$A$3:$DT$9102,$Q8315,$AD$3)&amp;""))</f>
        <v/>
      </c>
    </row>
    <row r="8316" spans="16:18" x14ac:dyDescent="0.3">
      <c r="P8316" s="22"/>
      <c r="Q8316">
        <v>8312</v>
      </c>
      <c r="R8316" t="str">
        <f>IF($C$3="Live Paste",IF($P8316="","",$P8316&amp;""),IF($AD$3="","",INDEX('Extraction History'!$A$3:$DT$9102,$Q8316,$AD$3)&amp;""))</f>
        <v/>
      </c>
    </row>
    <row r="8317" spans="16:18" x14ac:dyDescent="0.3">
      <c r="P8317" s="22"/>
      <c r="Q8317">
        <v>8313</v>
      </c>
      <c r="R8317" t="str">
        <f>IF($C$3="Live Paste",IF($P8317="","",$P8317&amp;""),IF($AD$3="","",INDEX('Extraction History'!$A$3:$DT$9102,$Q8317,$AD$3)&amp;""))</f>
        <v/>
      </c>
    </row>
    <row r="8318" spans="16:18" x14ac:dyDescent="0.3">
      <c r="P8318" s="22"/>
      <c r="Q8318">
        <v>8314</v>
      </c>
      <c r="R8318" t="str">
        <f>IF($C$3="Live Paste",IF($P8318="","",$P8318&amp;""),IF($AD$3="","",INDEX('Extraction History'!$A$3:$DT$9102,$Q8318,$AD$3)&amp;""))</f>
        <v/>
      </c>
    </row>
    <row r="8319" spans="16:18" x14ac:dyDescent="0.3">
      <c r="P8319" s="22"/>
      <c r="Q8319">
        <v>8315</v>
      </c>
      <c r="R8319" t="str">
        <f>IF($C$3="Live Paste",IF($P8319="","",$P8319&amp;""),IF($AD$3="","",INDEX('Extraction History'!$A$3:$DT$9102,$Q8319,$AD$3)&amp;""))</f>
        <v/>
      </c>
    </row>
    <row r="8320" spans="16:18" x14ac:dyDescent="0.3">
      <c r="P8320" s="22"/>
      <c r="Q8320">
        <v>8316</v>
      </c>
      <c r="R8320" t="str">
        <f>IF($C$3="Live Paste",IF($P8320="","",$P8320&amp;""),IF($AD$3="","",INDEX('Extraction History'!$A$3:$DT$9102,$Q8320,$AD$3)&amp;""))</f>
        <v/>
      </c>
    </row>
    <row r="8321" spans="16:18" x14ac:dyDescent="0.3">
      <c r="P8321" s="22"/>
      <c r="Q8321">
        <v>8317</v>
      </c>
      <c r="R8321" t="str">
        <f>IF($C$3="Live Paste",IF($P8321="","",$P8321&amp;""),IF($AD$3="","",INDEX('Extraction History'!$A$3:$DT$9102,$Q8321,$AD$3)&amp;""))</f>
        <v/>
      </c>
    </row>
    <row r="8322" spans="16:18" x14ac:dyDescent="0.3">
      <c r="P8322" s="22"/>
      <c r="Q8322">
        <v>8318</v>
      </c>
      <c r="R8322" t="str">
        <f>IF($C$3="Live Paste",IF($P8322="","",$P8322&amp;""),IF($AD$3="","",INDEX('Extraction History'!$A$3:$DT$9102,$Q8322,$AD$3)&amp;""))</f>
        <v/>
      </c>
    </row>
    <row r="8323" spans="16:18" x14ac:dyDescent="0.3">
      <c r="P8323" s="22"/>
      <c r="Q8323">
        <v>8319</v>
      </c>
      <c r="R8323" t="str">
        <f>IF($C$3="Live Paste",IF($P8323="","",$P8323&amp;""),IF($AD$3="","",INDEX('Extraction History'!$A$3:$DT$9102,$Q8323,$AD$3)&amp;""))</f>
        <v/>
      </c>
    </row>
    <row r="8324" spans="16:18" x14ac:dyDescent="0.3">
      <c r="P8324" s="22"/>
      <c r="Q8324">
        <v>8320</v>
      </c>
      <c r="R8324" t="str">
        <f>IF($C$3="Live Paste",IF($P8324="","",$P8324&amp;""),IF($AD$3="","",INDEX('Extraction History'!$A$3:$DT$9102,$Q8324,$AD$3)&amp;""))</f>
        <v/>
      </c>
    </row>
    <row r="8325" spans="16:18" x14ac:dyDescent="0.3">
      <c r="P8325" s="22"/>
      <c r="Q8325">
        <v>8321</v>
      </c>
      <c r="R8325" t="str">
        <f>IF($C$3="Live Paste",IF($P8325="","",$P8325&amp;""),IF($AD$3="","",INDEX('Extraction History'!$A$3:$DT$9102,$Q8325,$AD$3)&amp;""))</f>
        <v/>
      </c>
    </row>
    <row r="8326" spans="16:18" x14ac:dyDescent="0.3">
      <c r="P8326" s="22"/>
      <c r="Q8326">
        <v>8322</v>
      </c>
      <c r="R8326" t="str">
        <f>IF($C$3="Live Paste",IF($P8326="","",$P8326&amp;""),IF($AD$3="","",INDEX('Extraction History'!$A$3:$DT$9102,$Q8326,$AD$3)&amp;""))</f>
        <v/>
      </c>
    </row>
    <row r="8327" spans="16:18" x14ac:dyDescent="0.3">
      <c r="P8327" s="22"/>
      <c r="Q8327">
        <v>8323</v>
      </c>
      <c r="R8327" t="str">
        <f>IF($C$3="Live Paste",IF($P8327="","",$P8327&amp;""),IF($AD$3="","",INDEX('Extraction History'!$A$3:$DT$9102,$Q8327,$AD$3)&amp;""))</f>
        <v/>
      </c>
    </row>
    <row r="8328" spans="16:18" x14ac:dyDescent="0.3">
      <c r="P8328" s="22"/>
      <c r="Q8328">
        <v>8324</v>
      </c>
      <c r="R8328" t="str">
        <f>IF($C$3="Live Paste",IF($P8328="","",$P8328&amp;""),IF($AD$3="","",INDEX('Extraction History'!$A$3:$DT$9102,$Q8328,$AD$3)&amp;""))</f>
        <v/>
      </c>
    </row>
    <row r="8329" spans="16:18" x14ac:dyDescent="0.3">
      <c r="P8329" s="22"/>
      <c r="Q8329">
        <v>8325</v>
      </c>
      <c r="R8329" t="str">
        <f>IF($C$3="Live Paste",IF($P8329="","",$P8329&amp;""),IF($AD$3="","",INDEX('Extraction History'!$A$3:$DT$9102,$Q8329,$AD$3)&amp;""))</f>
        <v/>
      </c>
    </row>
    <row r="8330" spans="16:18" x14ac:dyDescent="0.3">
      <c r="P8330" s="22"/>
      <c r="Q8330">
        <v>8326</v>
      </c>
      <c r="R8330" t="str">
        <f>IF($C$3="Live Paste",IF($P8330="","",$P8330&amp;""),IF($AD$3="","",INDEX('Extraction History'!$A$3:$DT$9102,$Q8330,$AD$3)&amp;""))</f>
        <v/>
      </c>
    </row>
    <row r="8331" spans="16:18" x14ac:dyDescent="0.3">
      <c r="P8331" s="22"/>
      <c r="Q8331">
        <v>8327</v>
      </c>
      <c r="R8331" t="str">
        <f>IF($C$3="Live Paste",IF($P8331="","",$P8331&amp;""),IF($AD$3="","",INDEX('Extraction History'!$A$3:$DT$9102,$Q8331,$AD$3)&amp;""))</f>
        <v/>
      </c>
    </row>
    <row r="8332" spans="16:18" x14ac:dyDescent="0.3">
      <c r="P8332" s="22"/>
      <c r="Q8332">
        <v>8328</v>
      </c>
      <c r="R8332" t="str">
        <f>IF($C$3="Live Paste",IF($P8332="","",$P8332&amp;""),IF($AD$3="","",INDEX('Extraction History'!$A$3:$DT$9102,$Q8332,$AD$3)&amp;""))</f>
        <v/>
      </c>
    </row>
    <row r="8333" spans="16:18" x14ac:dyDescent="0.3">
      <c r="P8333" s="22"/>
      <c r="Q8333">
        <v>8329</v>
      </c>
      <c r="R8333" t="str">
        <f>IF($C$3="Live Paste",IF($P8333="","",$P8333&amp;""),IF($AD$3="","",INDEX('Extraction History'!$A$3:$DT$9102,$Q8333,$AD$3)&amp;""))</f>
        <v/>
      </c>
    </row>
    <row r="8334" spans="16:18" x14ac:dyDescent="0.3">
      <c r="P8334" s="22"/>
      <c r="Q8334">
        <v>8330</v>
      </c>
      <c r="R8334" t="str">
        <f>IF($C$3="Live Paste",IF($P8334="","",$P8334&amp;""),IF($AD$3="","",INDEX('Extraction History'!$A$3:$DT$9102,$Q8334,$AD$3)&amp;""))</f>
        <v/>
      </c>
    </row>
    <row r="8335" spans="16:18" x14ac:dyDescent="0.3">
      <c r="P8335" s="22"/>
      <c r="Q8335">
        <v>8331</v>
      </c>
      <c r="R8335" t="str">
        <f>IF($C$3="Live Paste",IF($P8335="","",$P8335&amp;""),IF($AD$3="","",INDEX('Extraction History'!$A$3:$DT$9102,$Q8335,$AD$3)&amp;""))</f>
        <v/>
      </c>
    </row>
    <row r="8336" spans="16:18" x14ac:dyDescent="0.3">
      <c r="P8336" s="22"/>
      <c r="Q8336">
        <v>8332</v>
      </c>
      <c r="R8336" t="str">
        <f>IF($C$3="Live Paste",IF($P8336="","",$P8336&amp;""),IF($AD$3="","",INDEX('Extraction History'!$A$3:$DT$9102,$Q8336,$AD$3)&amp;""))</f>
        <v/>
      </c>
    </row>
    <row r="8337" spans="16:18" x14ac:dyDescent="0.3">
      <c r="P8337" s="22"/>
      <c r="Q8337">
        <v>8333</v>
      </c>
      <c r="R8337" t="str">
        <f>IF($C$3="Live Paste",IF($P8337="","",$P8337&amp;""),IF($AD$3="","",INDEX('Extraction History'!$A$3:$DT$9102,$Q8337,$AD$3)&amp;""))</f>
        <v/>
      </c>
    </row>
    <row r="8338" spans="16:18" x14ac:dyDescent="0.3">
      <c r="P8338" s="22"/>
      <c r="Q8338">
        <v>8334</v>
      </c>
      <c r="R8338" t="str">
        <f>IF($C$3="Live Paste",IF($P8338="","",$P8338&amp;""),IF($AD$3="","",INDEX('Extraction History'!$A$3:$DT$9102,$Q8338,$AD$3)&amp;""))</f>
        <v/>
      </c>
    </row>
    <row r="8339" spans="16:18" x14ac:dyDescent="0.3">
      <c r="P8339" s="22"/>
      <c r="Q8339">
        <v>8335</v>
      </c>
      <c r="R8339" t="str">
        <f>IF($C$3="Live Paste",IF($P8339="","",$P8339&amp;""),IF($AD$3="","",INDEX('Extraction History'!$A$3:$DT$9102,$Q8339,$AD$3)&amp;""))</f>
        <v/>
      </c>
    </row>
    <row r="8340" spans="16:18" x14ac:dyDescent="0.3">
      <c r="P8340" s="22"/>
      <c r="Q8340">
        <v>8336</v>
      </c>
      <c r="R8340" t="str">
        <f>IF($C$3="Live Paste",IF($P8340="","",$P8340&amp;""),IF($AD$3="","",INDEX('Extraction History'!$A$3:$DT$9102,$Q8340,$AD$3)&amp;""))</f>
        <v/>
      </c>
    </row>
    <row r="8341" spans="16:18" x14ac:dyDescent="0.3">
      <c r="P8341" s="22"/>
      <c r="Q8341">
        <v>8337</v>
      </c>
      <c r="R8341" t="str">
        <f>IF($C$3="Live Paste",IF($P8341="","",$P8341&amp;""),IF($AD$3="","",INDEX('Extraction History'!$A$3:$DT$9102,$Q8341,$AD$3)&amp;""))</f>
        <v/>
      </c>
    </row>
    <row r="8342" spans="16:18" x14ac:dyDescent="0.3">
      <c r="P8342" s="22"/>
      <c r="Q8342">
        <v>8338</v>
      </c>
      <c r="R8342" t="str">
        <f>IF($C$3="Live Paste",IF($P8342="","",$P8342&amp;""),IF($AD$3="","",INDEX('Extraction History'!$A$3:$DT$9102,$Q8342,$AD$3)&amp;""))</f>
        <v/>
      </c>
    </row>
    <row r="8343" spans="16:18" x14ac:dyDescent="0.3">
      <c r="P8343" s="22"/>
      <c r="Q8343">
        <v>8339</v>
      </c>
      <c r="R8343" t="str">
        <f>IF($C$3="Live Paste",IF($P8343="","",$P8343&amp;""),IF($AD$3="","",INDEX('Extraction History'!$A$3:$DT$9102,$Q8343,$AD$3)&amp;""))</f>
        <v/>
      </c>
    </row>
    <row r="8344" spans="16:18" x14ac:dyDescent="0.3">
      <c r="P8344" s="22"/>
      <c r="Q8344">
        <v>8340</v>
      </c>
      <c r="R8344" t="str">
        <f>IF($C$3="Live Paste",IF($P8344="","",$P8344&amp;""),IF($AD$3="","",INDEX('Extraction History'!$A$3:$DT$9102,$Q8344,$AD$3)&amp;""))</f>
        <v/>
      </c>
    </row>
    <row r="8345" spans="16:18" x14ac:dyDescent="0.3">
      <c r="P8345" s="22"/>
      <c r="Q8345">
        <v>8341</v>
      </c>
      <c r="R8345" t="str">
        <f>IF($C$3="Live Paste",IF($P8345="","",$P8345&amp;""),IF($AD$3="","",INDEX('Extraction History'!$A$3:$DT$9102,$Q8345,$AD$3)&amp;""))</f>
        <v/>
      </c>
    </row>
    <row r="8346" spans="16:18" x14ac:dyDescent="0.3">
      <c r="P8346" s="22"/>
      <c r="Q8346">
        <v>8342</v>
      </c>
      <c r="R8346" t="str">
        <f>IF($C$3="Live Paste",IF($P8346="","",$P8346&amp;""),IF($AD$3="","",INDEX('Extraction History'!$A$3:$DT$9102,$Q8346,$AD$3)&amp;""))</f>
        <v/>
      </c>
    </row>
    <row r="8347" spans="16:18" x14ac:dyDescent="0.3">
      <c r="P8347" s="22"/>
      <c r="Q8347">
        <v>8343</v>
      </c>
      <c r="R8347" t="str">
        <f>IF($C$3="Live Paste",IF($P8347="","",$P8347&amp;""),IF($AD$3="","",INDEX('Extraction History'!$A$3:$DT$9102,$Q8347,$AD$3)&amp;""))</f>
        <v/>
      </c>
    </row>
    <row r="8348" spans="16:18" x14ac:dyDescent="0.3">
      <c r="P8348" s="22"/>
      <c r="Q8348">
        <v>8344</v>
      </c>
      <c r="R8348" t="str">
        <f>IF($C$3="Live Paste",IF($P8348="","",$P8348&amp;""),IF($AD$3="","",INDEX('Extraction History'!$A$3:$DT$9102,$Q8348,$AD$3)&amp;""))</f>
        <v/>
      </c>
    </row>
    <row r="8349" spans="16:18" x14ac:dyDescent="0.3">
      <c r="P8349" s="22"/>
      <c r="Q8349">
        <v>8345</v>
      </c>
      <c r="R8349" t="str">
        <f>IF($C$3="Live Paste",IF($P8349="","",$P8349&amp;""),IF($AD$3="","",INDEX('Extraction History'!$A$3:$DT$9102,$Q8349,$AD$3)&amp;""))</f>
        <v/>
      </c>
    </row>
    <row r="8350" spans="16:18" x14ac:dyDescent="0.3">
      <c r="P8350" s="22"/>
      <c r="Q8350">
        <v>8346</v>
      </c>
      <c r="R8350" t="str">
        <f>IF($C$3="Live Paste",IF($P8350="","",$P8350&amp;""),IF($AD$3="","",INDEX('Extraction History'!$A$3:$DT$9102,$Q8350,$AD$3)&amp;""))</f>
        <v/>
      </c>
    </row>
    <row r="8351" spans="16:18" x14ac:dyDescent="0.3">
      <c r="P8351" s="22"/>
      <c r="Q8351">
        <v>8347</v>
      </c>
      <c r="R8351" t="str">
        <f>IF($C$3="Live Paste",IF($P8351="","",$P8351&amp;""),IF($AD$3="","",INDEX('Extraction History'!$A$3:$DT$9102,$Q8351,$AD$3)&amp;""))</f>
        <v/>
      </c>
    </row>
    <row r="8352" spans="16:18" x14ac:dyDescent="0.3">
      <c r="P8352" s="22"/>
      <c r="Q8352">
        <v>8348</v>
      </c>
      <c r="R8352" t="str">
        <f>IF($C$3="Live Paste",IF($P8352="","",$P8352&amp;""),IF($AD$3="","",INDEX('Extraction History'!$A$3:$DT$9102,$Q8352,$AD$3)&amp;""))</f>
        <v/>
      </c>
    </row>
    <row r="8353" spans="16:18" x14ac:dyDescent="0.3">
      <c r="P8353" s="22"/>
      <c r="Q8353">
        <v>8349</v>
      </c>
      <c r="R8353" t="str">
        <f>IF($C$3="Live Paste",IF($P8353="","",$P8353&amp;""),IF($AD$3="","",INDEX('Extraction History'!$A$3:$DT$9102,$Q8353,$AD$3)&amp;""))</f>
        <v/>
      </c>
    </row>
    <row r="8354" spans="16:18" x14ac:dyDescent="0.3">
      <c r="P8354" s="22"/>
      <c r="Q8354">
        <v>8350</v>
      </c>
      <c r="R8354" t="str">
        <f>IF($C$3="Live Paste",IF($P8354="","",$P8354&amp;""),IF($AD$3="","",INDEX('Extraction History'!$A$3:$DT$9102,$Q8354,$AD$3)&amp;""))</f>
        <v/>
      </c>
    </row>
    <row r="8355" spans="16:18" x14ac:dyDescent="0.3">
      <c r="P8355" s="22"/>
      <c r="Q8355">
        <v>8351</v>
      </c>
      <c r="R8355" t="str">
        <f>IF($C$3="Live Paste",IF($P8355="","",$P8355&amp;""),IF($AD$3="","",INDEX('Extraction History'!$A$3:$DT$9102,$Q8355,$AD$3)&amp;""))</f>
        <v/>
      </c>
    </row>
    <row r="8356" spans="16:18" x14ac:dyDescent="0.3">
      <c r="P8356" s="22"/>
      <c r="Q8356">
        <v>8352</v>
      </c>
      <c r="R8356" t="str">
        <f>IF($C$3="Live Paste",IF($P8356="","",$P8356&amp;""),IF($AD$3="","",INDEX('Extraction History'!$A$3:$DT$9102,$Q8356,$AD$3)&amp;""))</f>
        <v/>
      </c>
    </row>
    <row r="8357" spans="16:18" x14ac:dyDescent="0.3">
      <c r="P8357" s="22"/>
      <c r="Q8357">
        <v>8353</v>
      </c>
      <c r="R8357" t="str">
        <f>IF($C$3="Live Paste",IF($P8357="","",$P8357&amp;""),IF($AD$3="","",INDEX('Extraction History'!$A$3:$DT$9102,$Q8357,$AD$3)&amp;""))</f>
        <v/>
      </c>
    </row>
    <row r="8358" spans="16:18" x14ac:dyDescent="0.3">
      <c r="P8358" s="22"/>
      <c r="Q8358">
        <v>8354</v>
      </c>
      <c r="R8358" t="str">
        <f>IF($C$3="Live Paste",IF($P8358="","",$P8358&amp;""),IF($AD$3="","",INDEX('Extraction History'!$A$3:$DT$9102,$Q8358,$AD$3)&amp;""))</f>
        <v/>
      </c>
    </row>
    <row r="8359" spans="16:18" x14ac:dyDescent="0.3">
      <c r="P8359" s="22"/>
      <c r="Q8359">
        <v>8355</v>
      </c>
      <c r="R8359" t="str">
        <f>IF($C$3="Live Paste",IF($P8359="","",$P8359&amp;""),IF($AD$3="","",INDEX('Extraction History'!$A$3:$DT$9102,$Q8359,$AD$3)&amp;""))</f>
        <v/>
      </c>
    </row>
    <row r="8360" spans="16:18" x14ac:dyDescent="0.3">
      <c r="P8360" s="22"/>
      <c r="Q8360">
        <v>8356</v>
      </c>
      <c r="R8360" t="str">
        <f>IF($C$3="Live Paste",IF($P8360="","",$P8360&amp;""),IF($AD$3="","",INDEX('Extraction History'!$A$3:$DT$9102,$Q8360,$AD$3)&amp;""))</f>
        <v/>
      </c>
    </row>
    <row r="8361" spans="16:18" x14ac:dyDescent="0.3">
      <c r="P8361" s="22"/>
      <c r="Q8361">
        <v>8357</v>
      </c>
      <c r="R8361" t="str">
        <f>IF($C$3="Live Paste",IF($P8361="","",$P8361&amp;""),IF($AD$3="","",INDEX('Extraction History'!$A$3:$DT$9102,$Q8361,$AD$3)&amp;""))</f>
        <v/>
      </c>
    </row>
    <row r="8362" spans="16:18" x14ac:dyDescent="0.3">
      <c r="P8362" s="22"/>
      <c r="Q8362">
        <v>8358</v>
      </c>
      <c r="R8362" t="str">
        <f>IF($C$3="Live Paste",IF($P8362="","",$P8362&amp;""),IF($AD$3="","",INDEX('Extraction History'!$A$3:$DT$9102,$Q8362,$AD$3)&amp;""))</f>
        <v/>
      </c>
    </row>
    <row r="8363" spans="16:18" x14ac:dyDescent="0.3">
      <c r="P8363" s="22"/>
      <c r="Q8363">
        <v>8359</v>
      </c>
      <c r="R8363" t="str">
        <f>IF($C$3="Live Paste",IF($P8363="","",$P8363&amp;""),IF($AD$3="","",INDEX('Extraction History'!$A$3:$DT$9102,$Q8363,$AD$3)&amp;""))</f>
        <v/>
      </c>
    </row>
    <row r="8364" spans="16:18" x14ac:dyDescent="0.3">
      <c r="P8364" s="22"/>
      <c r="Q8364">
        <v>8360</v>
      </c>
      <c r="R8364" t="str">
        <f>IF($C$3="Live Paste",IF($P8364="","",$P8364&amp;""),IF($AD$3="","",INDEX('Extraction History'!$A$3:$DT$9102,$Q8364,$AD$3)&amp;""))</f>
        <v/>
      </c>
    </row>
    <row r="8365" spans="16:18" x14ac:dyDescent="0.3">
      <c r="P8365" s="22"/>
      <c r="Q8365">
        <v>8361</v>
      </c>
      <c r="R8365" t="str">
        <f>IF($C$3="Live Paste",IF($P8365="","",$P8365&amp;""),IF($AD$3="","",INDEX('Extraction History'!$A$3:$DT$9102,$Q8365,$AD$3)&amp;""))</f>
        <v/>
      </c>
    </row>
    <row r="8366" spans="16:18" x14ac:dyDescent="0.3">
      <c r="P8366" s="22"/>
      <c r="Q8366">
        <v>8362</v>
      </c>
      <c r="R8366" t="str">
        <f>IF($C$3="Live Paste",IF($P8366="","",$P8366&amp;""),IF($AD$3="","",INDEX('Extraction History'!$A$3:$DT$9102,$Q8366,$AD$3)&amp;""))</f>
        <v/>
      </c>
    </row>
    <row r="8367" spans="16:18" x14ac:dyDescent="0.3">
      <c r="P8367" s="22"/>
      <c r="Q8367">
        <v>8363</v>
      </c>
      <c r="R8367" t="str">
        <f>IF($C$3="Live Paste",IF($P8367="","",$P8367&amp;""),IF($AD$3="","",INDEX('Extraction History'!$A$3:$DT$9102,$Q8367,$AD$3)&amp;""))</f>
        <v/>
      </c>
    </row>
    <row r="8368" spans="16:18" x14ac:dyDescent="0.3">
      <c r="P8368" s="22"/>
      <c r="Q8368">
        <v>8364</v>
      </c>
      <c r="R8368" t="str">
        <f>IF($C$3="Live Paste",IF($P8368="","",$P8368&amp;""),IF($AD$3="","",INDEX('Extraction History'!$A$3:$DT$9102,$Q8368,$AD$3)&amp;""))</f>
        <v/>
      </c>
    </row>
    <row r="8369" spans="16:18" x14ac:dyDescent="0.3">
      <c r="P8369" s="22"/>
      <c r="Q8369">
        <v>8365</v>
      </c>
      <c r="R8369" t="str">
        <f>IF($C$3="Live Paste",IF($P8369="","",$P8369&amp;""),IF($AD$3="","",INDEX('Extraction History'!$A$3:$DT$9102,$Q8369,$AD$3)&amp;""))</f>
        <v/>
      </c>
    </row>
    <row r="8370" spans="16:18" x14ac:dyDescent="0.3">
      <c r="P8370" s="22"/>
      <c r="Q8370">
        <v>8366</v>
      </c>
      <c r="R8370" t="str">
        <f>IF($C$3="Live Paste",IF($P8370="","",$P8370&amp;""),IF($AD$3="","",INDEX('Extraction History'!$A$3:$DT$9102,$Q8370,$AD$3)&amp;""))</f>
        <v/>
      </c>
    </row>
    <row r="8371" spans="16:18" x14ac:dyDescent="0.3">
      <c r="P8371" s="22"/>
      <c r="Q8371">
        <v>8367</v>
      </c>
      <c r="R8371" t="str">
        <f>IF($C$3="Live Paste",IF($P8371="","",$P8371&amp;""),IF($AD$3="","",INDEX('Extraction History'!$A$3:$DT$9102,$Q8371,$AD$3)&amp;""))</f>
        <v/>
      </c>
    </row>
    <row r="8372" spans="16:18" x14ac:dyDescent="0.3">
      <c r="P8372" s="22"/>
      <c r="Q8372">
        <v>8368</v>
      </c>
      <c r="R8372" t="str">
        <f>IF($C$3="Live Paste",IF($P8372="","",$P8372&amp;""),IF($AD$3="","",INDEX('Extraction History'!$A$3:$DT$9102,$Q8372,$AD$3)&amp;""))</f>
        <v/>
      </c>
    </row>
    <row r="8373" spans="16:18" x14ac:dyDescent="0.3">
      <c r="P8373" s="22"/>
      <c r="Q8373">
        <v>8369</v>
      </c>
      <c r="R8373" t="str">
        <f>IF($C$3="Live Paste",IF($P8373="","",$P8373&amp;""),IF($AD$3="","",INDEX('Extraction History'!$A$3:$DT$9102,$Q8373,$AD$3)&amp;""))</f>
        <v/>
      </c>
    </row>
    <row r="8374" spans="16:18" x14ac:dyDescent="0.3">
      <c r="P8374" s="22"/>
      <c r="Q8374">
        <v>8370</v>
      </c>
      <c r="R8374" t="str">
        <f>IF($C$3="Live Paste",IF($P8374="","",$P8374&amp;""),IF($AD$3="","",INDEX('Extraction History'!$A$3:$DT$9102,$Q8374,$AD$3)&amp;""))</f>
        <v/>
      </c>
    </row>
    <row r="8375" spans="16:18" x14ac:dyDescent="0.3">
      <c r="P8375" s="22"/>
      <c r="Q8375">
        <v>8371</v>
      </c>
      <c r="R8375" t="str">
        <f>IF($C$3="Live Paste",IF($P8375="","",$P8375&amp;""),IF($AD$3="","",INDEX('Extraction History'!$A$3:$DT$9102,$Q8375,$AD$3)&amp;""))</f>
        <v/>
      </c>
    </row>
    <row r="8376" spans="16:18" x14ac:dyDescent="0.3">
      <c r="P8376" s="22"/>
      <c r="Q8376">
        <v>8372</v>
      </c>
      <c r="R8376" t="str">
        <f>IF($C$3="Live Paste",IF($P8376="","",$P8376&amp;""),IF($AD$3="","",INDEX('Extraction History'!$A$3:$DT$9102,$Q8376,$AD$3)&amp;""))</f>
        <v/>
      </c>
    </row>
    <row r="8377" spans="16:18" x14ac:dyDescent="0.3">
      <c r="P8377" s="22"/>
      <c r="Q8377">
        <v>8373</v>
      </c>
      <c r="R8377" t="str">
        <f>IF($C$3="Live Paste",IF($P8377="","",$P8377&amp;""),IF($AD$3="","",INDEX('Extraction History'!$A$3:$DT$9102,$Q8377,$AD$3)&amp;""))</f>
        <v/>
      </c>
    </row>
    <row r="8378" spans="16:18" x14ac:dyDescent="0.3">
      <c r="P8378" s="22"/>
      <c r="Q8378">
        <v>8374</v>
      </c>
      <c r="R8378" t="str">
        <f>IF($C$3="Live Paste",IF($P8378="","",$P8378&amp;""),IF($AD$3="","",INDEX('Extraction History'!$A$3:$DT$9102,$Q8378,$AD$3)&amp;""))</f>
        <v/>
      </c>
    </row>
    <row r="8379" spans="16:18" x14ac:dyDescent="0.3">
      <c r="P8379" s="22"/>
      <c r="Q8379">
        <v>8375</v>
      </c>
      <c r="R8379" t="str">
        <f>IF($C$3="Live Paste",IF($P8379="","",$P8379&amp;""),IF($AD$3="","",INDEX('Extraction History'!$A$3:$DT$9102,$Q8379,$AD$3)&amp;""))</f>
        <v/>
      </c>
    </row>
    <row r="8380" spans="16:18" x14ac:dyDescent="0.3">
      <c r="P8380" s="22"/>
      <c r="Q8380">
        <v>8376</v>
      </c>
      <c r="R8380" t="str">
        <f>IF($C$3="Live Paste",IF($P8380="","",$P8380&amp;""),IF($AD$3="","",INDEX('Extraction History'!$A$3:$DT$9102,$Q8380,$AD$3)&amp;""))</f>
        <v/>
      </c>
    </row>
    <row r="8381" spans="16:18" x14ac:dyDescent="0.3">
      <c r="P8381" s="22"/>
      <c r="Q8381">
        <v>8377</v>
      </c>
      <c r="R8381" t="str">
        <f>IF($C$3="Live Paste",IF($P8381="","",$P8381&amp;""),IF($AD$3="","",INDEX('Extraction History'!$A$3:$DT$9102,$Q8381,$AD$3)&amp;""))</f>
        <v/>
      </c>
    </row>
    <row r="8382" spans="16:18" x14ac:dyDescent="0.3">
      <c r="P8382" s="22"/>
      <c r="Q8382">
        <v>8378</v>
      </c>
      <c r="R8382" t="str">
        <f>IF($C$3="Live Paste",IF($P8382="","",$P8382&amp;""),IF($AD$3="","",INDEX('Extraction History'!$A$3:$DT$9102,$Q8382,$AD$3)&amp;""))</f>
        <v/>
      </c>
    </row>
    <row r="8383" spans="16:18" x14ac:dyDescent="0.3">
      <c r="P8383" s="22"/>
      <c r="Q8383">
        <v>8379</v>
      </c>
      <c r="R8383" t="str">
        <f>IF($C$3="Live Paste",IF($P8383="","",$P8383&amp;""),IF($AD$3="","",INDEX('Extraction History'!$A$3:$DT$9102,$Q8383,$AD$3)&amp;""))</f>
        <v/>
      </c>
    </row>
    <row r="8384" spans="16:18" x14ac:dyDescent="0.3">
      <c r="P8384" s="22"/>
      <c r="Q8384">
        <v>8380</v>
      </c>
      <c r="R8384" t="str">
        <f>IF($C$3="Live Paste",IF($P8384="","",$P8384&amp;""),IF($AD$3="","",INDEX('Extraction History'!$A$3:$DT$9102,$Q8384,$AD$3)&amp;""))</f>
        <v/>
      </c>
    </row>
    <row r="8385" spans="16:18" x14ac:dyDescent="0.3">
      <c r="P8385" s="22"/>
      <c r="Q8385">
        <v>8381</v>
      </c>
      <c r="R8385" t="str">
        <f>IF($C$3="Live Paste",IF($P8385="","",$P8385&amp;""),IF($AD$3="","",INDEX('Extraction History'!$A$3:$DT$9102,$Q8385,$AD$3)&amp;""))</f>
        <v/>
      </c>
    </row>
    <row r="8386" spans="16:18" x14ac:dyDescent="0.3">
      <c r="P8386" s="22"/>
      <c r="Q8386">
        <v>8382</v>
      </c>
      <c r="R8386" t="str">
        <f>IF($C$3="Live Paste",IF($P8386="","",$P8386&amp;""),IF($AD$3="","",INDEX('Extraction History'!$A$3:$DT$9102,$Q8386,$AD$3)&amp;""))</f>
        <v/>
      </c>
    </row>
    <row r="8387" spans="16:18" x14ac:dyDescent="0.3">
      <c r="P8387" s="22"/>
      <c r="Q8387">
        <v>8383</v>
      </c>
      <c r="R8387" t="str">
        <f>IF($C$3="Live Paste",IF($P8387="","",$P8387&amp;""),IF($AD$3="","",INDEX('Extraction History'!$A$3:$DT$9102,$Q8387,$AD$3)&amp;""))</f>
        <v/>
      </c>
    </row>
    <row r="8388" spans="16:18" x14ac:dyDescent="0.3">
      <c r="P8388" s="22"/>
      <c r="Q8388">
        <v>8384</v>
      </c>
      <c r="R8388" t="str">
        <f>IF($C$3="Live Paste",IF($P8388="","",$P8388&amp;""),IF($AD$3="","",INDEX('Extraction History'!$A$3:$DT$9102,$Q8388,$AD$3)&amp;""))</f>
        <v/>
      </c>
    </row>
    <row r="8389" spans="16:18" x14ac:dyDescent="0.3">
      <c r="P8389" s="22"/>
      <c r="Q8389">
        <v>8385</v>
      </c>
      <c r="R8389" t="str">
        <f>IF($C$3="Live Paste",IF($P8389="","",$P8389&amp;""),IF($AD$3="","",INDEX('Extraction History'!$A$3:$DT$9102,$Q8389,$AD$3)&amp;""))</f>
        <v/>
      </c>
    </row>
    <row r="8390" spans="16:18" x14ac:dyDescent="0.3">
      <c r="P8390" s="22"/>
      <c r="Q8390">
        <v>8386</v>
      </c>
      <c r="R8390" t="str">
        <f>IF($C$3="Live Paste",IF($P8390="","",$P8390&amp;""),IF($AD$3="","",INDEX('Extraction History'!$A$3:$DT$9102,$Q8390,$AD$3)&amp;""))</f>
        <v/>
      </c>
    </row>
    <row r="8391" spans="16:18" x14ac:dyDescent="0.3">
      <c r="P8391" s="22"/>
      <c r="Q8391">
        <v>8387</v>
      </c>
      <c r="R8391" t="str">
        <f>IF($C$3="Live Paste",IF($P8391="","",$P8391&amp;""),IF($AD$3="","",INDEX('Extraction History'!$A$3:$DT$9102,$Q8391,$AD$3)&amp;""))</f>
        <v/>
      </c>
    </row>
    <row r="8392" spans="16:18" x14ac:dyDescent="0.3">
      <c r="P8392" s="22"/>
      <c r="Q8392">
        <v>8388</v>
      </c>
      <c r="R8392" t="str">
        <f>IF($C$3="Live Paste",IF($P8392="","",$P8392&amp;""),IF($AD$3="","",INDEX('Extraction History'!$A$3:$DT$9102,$Q8392,$AD$3)&amp;""))</f>
        <v/>
      </c>
    </row>
    <row r="8393" spans="16:18" x14ac:dyDescent="0.3">
      <c r="P8393" s="22"/>
      <c r="Q8393">
        <v>8389</v>
      </c>
      <c r="R8393" t="str">
        <f>IF($C$3="Live Paste",IF($P8393="","",$P8393&amp;""),IF($AD$3="","",INDEX('Extraction History'!$A$3:$DT$9102,$Q8393,$AD$3)&amp;""))</f>
        <v/>
      </c>
    </row>
    <row r="8394" spans="16:18" x14ac:dyDescent="0.3">
      <c r="P8394" s="22"/>
      <c r="Q8394">
        <v>8390</v>
      </c>
      <c r="R8394" t="str">
        <f>IF($C$3="Live Paste",IF($P8394="","",$P8394&amp;""),IF($AD$3="","",INDEX('Extraction History'!$A$3:$DT$9102,$Q8394,$AD$3)&amp;""))</f>
        <v/>
      </c>
    </row>
    <row r="8395" spans="16:18" x14ac:dyDescent="0.3">
      <c r="P8395" s="22"/>
      <c r="Q8395">
        <v>8391</v>
      </c>
      <c r="R8395" t="str">
        <f>IF($C$3="Live Paste",IF($P8395="","",$P8395&amp;""),IF($AD$3="","",INDEX('Extraction History'!$A$3:$DT$9102,$Q8395,$AD$3)&amp;""))</f>
        <v/>
      </c>
    </row>
    <row r="8396" spans="16:18" x14ac:dyDescent="0.3">
      <c r="P8396" s="22"/>
      <c r="Q8396">
        <v>8392</v>
      </c>
      <c r="R8396" t="str">
        <f>IF($C$3="Live Paste",IF($P8396="","",$P8396&amp;""),IF($AD$3="","",INDEX('Extraction History'!$A$3:$DT$9102,$Q8396,$AD$3)&amp;""))</f>
        <v/>
      </c>
    </row>
    <row r="8397" spans="16:18" x14ac:dyDescent="0.3">
      <c r="P8397" s="22"/>
      <c r="Q8397">
        <v>8393</v>
      </c>
      <c r="R8397" t="str">
        <f>IF($C$3="Live Paste",IF($P8397="","",$P8397&amp;""),IF($AD$3="","",INDEX('Extraction History'!$A$3:$DT$9102,$Q8397,$AD$3)&amp;""))</f>
        <v/>
      </c>
    </row>
    <row r="8398" spans="16:18" x14ac:dyDescent="0.3">
      <c r="P8398" s="22"/>
      <c r="Q8398">
        <v>8394</v>
      </c>
      <c r="R8398" t="str">
        <f>IF($C$3="Live Paste",IF($P8398="","",$P8398&amp;""),IF($AD$3="","",INDEX('Extraction History'!$A$3:$DT$9102,$Q8398,$AD$3)&amp;""))</f>
        <v/>
      </c>
    </row>
    <row r="8399" spans="16:18" x14ac:dyDescent="0.3">
      <c r="P8399" s="22"/>
      <c r="Q8399">
        <v>8395</v>
      </c>
      <c r="R8399" t="str">
        <f>IF($C$3="Live Paste",IF($P8399="","",$P8399&amp;""),IF($AD$3="","",INDEX('Extraction History'!$A$3:$DT$9102,$Q8399,$AD$3)&amp;""))</f>
        <v/>
      </c>
    </row>
    <row r="8400" spans="16:18" x14ac:dyDescent="0.3">
      <c r="P8400" s="22"/>
      <c r="Q8400">
        <v>8396</v>
      </c>
      <c r="R8400" t="str">
        <f>IF($C$3="Live Paste",IF($P8400="","",$P8400&amp;""),IF($AD$3="","",INDEX('Extraction History'!$A$3:$DT$9102,$Q8400,$AD$3)&amp;""))</f>
        <v/>
      </c>
    </row>
    <row r="8401" spans="16:18" x14ac:dyDescent="0.3">
      <c r="P8401" s="22"/>
      <c r="Q8401">
        <v>8397</v>
      </c>
      <c r="R8401" t="str">
        <f>IF($C$3="Live Paste",IF($P8401="","",$P8401&amp;""),IF($AD$3="","",INDEX('Extraction History'!$A$3:$DT$9102,$Q8401,$AD$3)&amp;""))</f>
        <v/>
      </c>
    </row>
    <row r="8402" spans="16:18" x14ac:dyDescent="0.3">
      <c r="P8402" s="22"/>
      <c r="Q8402">
        <v>8398</v>
      </c>
      <c r="R8402" t="str">
        <f>IF($C$3="Live Paste",IF($P8402="","",$P8402&amp;""),IF($AD$3="","",INDEX('Extraction History'!$A$3:$DT$9102,$Q8402,$AD$3)&amp;""))</f>
        <v/>
      </c>
    </row>
    <row r="8403" spans="16:18" x14ac:dyDescent="0.3">
      <c r="P8403" s="22"/>
      <c r="Q8403">
        <v>8399</v>
      </c>
      <c r="R8403" t="str">
        <f>IF($C$3="Live Paste",IF($P8403="","",$P8403&amp;""),IF($AD$3="","",INDEX('Extraction History'!$A$3:$DT$9102,$Q8403,$AD$3)&amp;""))</f>
        <v/>
      </c>
    </row>
    <row r="8404" spans="16:18" x14ac:dyDescent="0.3">
      <c r="P8404" s="22"/>
      <c r="Q8404">
        <v>8400</v>
      </c>
      <c r="R8404" t="str">
        <f>IF($C$3="Live Paste",IF($P8404="","",$P8404&amp;""),IF($AD$3="","",INDEX('Extraction History'!$A$3:$DT$9102,$Q8404,$AD$3)&amp;""))</f>
        <v/>
      </c>
    </row>
    <row r="8405" spans="16:18" x14ac:dyDescent="0.3">
      <c r="P8405" s="22"/>
      <c r="Q8405">
        <v>8401</v>
      </c>
      <c r="R8405" t="str">
        <f>IF($C$3="Live Paste",IF($P8405="","",$P8405&amp;""),IF($AD$3="","",INDEX('Extraction History'!$A$3:$DT$9102,$Q8405,$AD$3)&amp;""))</f>
        <v/>
      </c>
    </row>
    <row r="8406" spans="16:18" x14ac:dyDescent="0.3">
      <c r="P8406" s="22"/>
      <c r="Q8406">
        <v>8402</v>
      </c>
      <c r="R8406" t="str">
        <f>IF($C$3="Live Paste",IF($P8406="","",$P8406&amp;""),IF($AD$3="","",INDEX('Extraction History'!$A$3:$DT$9102,$Q8406,$AD$3)&amp;""))</f>
        <v/>
      </c>
    </row>
    <row r="8407" spans="16:18" x14ac:dyDescent="0.3">
      <c r="P8407" s="22"/>
      <c r="Q8407">
        <v>8403</v>
      </c>
      <c r="R8407" t="str">
        <f>IF($C$3="Live Paste",IF($P8407="","",$P8407&amp;""),IF($AD$3="","",INDEX('Extraction History'!$A$3:$DT$9102,$Q8407,$AD$3)&amp;""))</f>
        <v/>
      </c>
    </row>
    <row r="8408" spans="16:18" x14ac:dyDescent="0.3">
      <c r="P8408" s="22"/>
      <c r="Q8408">
        <v>8404</v>
      </c>
      <c r="R8408" t="str">
        <f>IF($C$3="Live Paste",IF($P8408="","",$P8408&amp;""),IF($AD$3="","",INDEX('Extraction History'!$A$3:$DT$9102,$Q8408,$AD$3)&amp;""))</f>
        <v/>
      </c>
    </row>
    <row r="8409" spans="16:18" x14ac:dyDescent="0.3">
      <c r="P8409" s="22"/>
      <c r="Q8409">
        <v>8405</v>
      </c>
      <c r="R8409" t="str">
        <f>IF($C$3="Live Paste",IF($P8409="","",$P8409&amp;""),IF($AD$3="","",INDEX('Extraction History'!$A$3:$DT$9102,$Q8409,$AD$3)&amp;""))</f>
        <v/>
      </c>
    </row>
    <row r="8410" spans="16:18" x14ac:dyDescent="0.3">
      <c r="P8410" s="22"/>
      <c r="Q8410">
        <v>8406</v>
      </c>
      <c r="R8410" t="str">
        <f>IF($C$3="Live Paste",IF($P8410="","",$P8410&amp;""),IF($AD$3="","",INDEX('Extraction History'!$A$3:$DT$9102,$Q8410,$AD$3)&amp;""))</f>
        <v/>
      </c>
    </row>
    <row r="8411" spans="16:18" x14ac:dyDescent="0.3">
      <c r="P8411" s="22"/>
      <c r="Q8411">
        <v>8407</v>
      </c>
      <c r="R8411" t="str">
        <f>IF($C$3="Live Paste",IF($P8411="","",$P8411&amp;""),IF($AD$3="","",INDEX('Extraction History'!$A$3:$DT$9102,$Q8411,$AD$3)&amp;""))</f>
        <v/>
      </c>
    </row>
    <row r="8412" spans="16:18" x14ac:dyDescent="0.3">
      <c r="P8412" s="22"/>
      <c r="Q8412">
        <v>8408</v>
      </c>
      <c r="R8412" t="str">
        <f>IF($C$3="Live Paste",IF($P8412="","",$P8412&amp;""),IF($AD$3="","",INDEX('Extraction History'!$A$3:$DT$9102,$Q8412,$AD$3)&amp;""))</f>
        <v/>
      </c>
    </row>
    <row r="8413" spans="16:18" x14ac:dyDescent="0.3">
      <c r="P8413" s="22"/>
      <c r="Q8413">
        <v>8409</v>
      </c>
      <c r="R8413" t="str">
        <f>IF($C$3="Live Paste",IF($P8413="","",$P8413&amp;""),IF($AD$3="","",INDEX('Extraction History'!$A$3:$DT$9102,$Q8413,$AD$3)&amp;""))</f>
        <v/>
      </c>
    </row>
    <row r="8414" spans="16:18" x14ac:dyDescent="0.3">
      <c r="P8414" s="22"/>
      <c r="Q8414">
        <v>8410</v>
      </c>
      <c r="R8414" t="str">
        <f>IF($C$3="Live Paste",IF($P8414="","",$P8414&amp;""),IF($AD$3="","",INDEX('Extraction History'!$A$3:$DT$9102,$Q8414,$AD$3)&amp;""))</f>
        <v/>
      </c>
    </row>
    <row r="8415" spans="16:18" x14ac:dyDescent="0.3">
      <c r="P8415" s="22"/>
      <c r="Q8415">
        <v>8411</v>
      </c>
      <c r="R8415" t="str">
        <f>IF($C$3="Live Paste",IF($P8415="","",$P8415&amp;""),IF($AD$3="","",INDEX('Extraction History'!$A$3:$DT$9102,$Q8415,$AD$3)&amp;""))</f>
        <v/>
      </c>
    </row>
    <row r="8416" spans="16:18" x14ac:dyDescent="0.3">
      <c r="P8416" s="22"/>
      <c r="Q8416">
        <v>8412</v>
      </c>
      <c r="R8416" t="str">
        <f>IF($C$3="Live Paste",IF($P8416="","",$P8416&amp;""),IF($AD$3="","",INDEX('Extraction History'!$A$3:$DT$9102,$Q8416,$AD$3)&amp;""))</f>
        <v/>
      </c>
    </row>
    <row r="8417" spans="16:18" x14ac:dyDescent="0.3">
      <c r="P8417" s="22"/>
      <c r="Q8417">
        <v>8413</v>
      </c>
      <c r="R8417" t="str">
        <f>IF($C$3="Live Paste",IF($P8417="","",$P8417&amp;""),IF($AD$3="","",INDEX('Extraction History'!$A$3:$DT$9102,$Q8417,$AD$3)&amp;""))</f>
        <v/>
      </c>
    </row>
    <row r="8418" spans="16:18" x14ac:dyDescent="0.3">
      <c r="P8418" s="22"/>
      <c r="Q8418">
        <v>8414</v>
      </c>
      <c r="R8418" t="str">
        <f>IF($C$3="Live Paste",IF($P8418="","",$P8418&amp;""),IF($AD$3="","",INDEX('Extraction History'!$A$3:$DT$9102,$Q8418,$AD$3)&amp;""))</f>
        <v/>
      </c>
    </row>
    <row r="8419" spans="16:18" x14ac:dyDescent="0.3">
      <c r="P8419" s="22"/>
      <c r="Q8419">
        <v>8415</v>
      </c>
      <c r="R8419" t="str">
        <f>IF($C$3="Live Paste",IF($P8419="","",$P8419&amp;""),IF($AD$3="","",INDEX('Extraction History'!$A$3:$DT$9102,$Q8419,$AD$3)&amp;""))</f>
        <v/>
      </c>
    </row>
    <row r="8420" spans="16:18" x14ac:dyDescent="0.3">
      <c r="P8420" s="22"/>
      <c r="Q8420">
        <v>8416</v>
      </c>
      <c r="R8420" t="str">
        <f>IF($C$3="Live Paste",IF($P8420="","",$P8420&amp;""),IF($AD$3="","",INDEX('Extraction History'!$A$3:$DT$9102,$Q8420,$AD$3)&amp;""))</f>
        <v/>
      </c>
    </row>
    <row r="8421" spans="16:18" x14ac:dyDescent="0.3">
      <c r="P8421" s="22"/>
      <c r="Q8421">
        <v>8417</v>
      </c>
      <c r="R8421" t="str">
        <f>IF($C$3="Live Paste",IF($P8421="","",$P8421&amp;""),IF($AD$3="","",INDEX('Extraction History'!$A$3:$DT$9102,$Q8421,$AD$3)&amp;""))</f>
        <v/>
      </c>
    </row>
    <row r="8422" spans="16:18" x14ac:dyDescent="0.3">
      <c r="P8422" s="22"/>
      <c r="Q8422">
        <v>8418</v>
      </c>
      <c r="R8422" t="str">
        <f>IF($C$3="Live Paste",IF($P8422="","",$P8422&amp;""),IF($AD$3="","",INDEX('Extraction History'!$A$3:$DT$9102,$Q8422,$AD$3)&amp;""))</f>
        <v/>
      </c>
    </row>
    <row r="8423" spans="16:18" x14ac:dyDescent="0.3">
      <c r="P8423" s="22"/>
      <c r="Q8423">
        <v>8419</v>
      </c>
      <c r="R8423" t="str">
        <f>IF($C$3="Live Paste",IF($P8423="","",$P8423&amp;""),IF($AD$3="","",INDEX('Extraction History'!$A$3:$DT$9102,$Q8423,$AD$3)&amp;""))</f>
        <v/>
      </c>
    </row>
    <row r="8424" spans="16:18" x14ac:dyDescent="0.3">
      <c r="P8424" s="22"/>
      <c r="Q8424">
        <v>8420</v>
      </c>
      <c r="R8424" t="str">
        <f>IF($C$3="Live Paste",IF($P8424="","",$P8424&amp;""),IF($AD$3="","",INDEX('Extraction History'!$A$3:$DT$9102,$Q8424,$AD$3)&amp;""))</f>
        <v/>
      </c>
    </row>
    <row r="8425" spans="16:18" x14ac:dyDescent="0.3">
      <c r="P8425" s="22"/>
      <c r="Q8425">
        <v>8421</v>
      </c>
      <c r="R8425" t="str">
        <f>IF($C$3="Live Paste",IF($P8425="","",$P8425&amp;""),IF($AD$3="","",INDEX('Extraction History'!$A$3:$DT$9102,$Q8425,$AD$3)&amp;""))</f>
        <v/>
      </c>
    </row>
    <row r="8426" spans="16:18" x14ac:dyDescent="0.3">
      <c r="P8426" s="22"/>
      <c r="Q8426">
        <v>8422</v>
      </c>
      <c r="R8426" t="str">
        <f>IF($C$3="Live Paste",IF($P8426="","",$P8426&amp;""),IF($AD$3="","",INDEX('Extraction History'!$A$3:$DT$9102,$Q8426,$AD$3)&amp;""))</f>
        <v/>
      </c>
    </row>
    <row r="8427" spans="16:18" x14ac:dyDescent="0.3">
      <c r="P8427" s="22"/>
      <c r="Q8427">
        <v>8423</v>
      </c>
      <c r="R8427" t="str">
        <f>IF($C$3="Live Paste",IF($P8427="","",$P8427&amp;""),IF($AD$3="","",INDEX('Extraction History'!$A$3:$DT$9102,$Q8427,$AD$3)&amp;""))</f>
        <v/>
      </c>
    </row>
    <row r="8428" spans="16:18" x14ac:dyDescent="0.3">
      <c r="P8428" s="22"/>
      <c r="Q8428">
        <v>8424</v>
      </c>
      <c r="R8428" t="str">
        <f>IF($C$3="Live Paste",IF($P8428="","",$P8428&amp;""),IF($AD$3="","",INDEX('Extraction History'!$A$3:$DT$9102,$Q8428,$AD$3)&amp;""))</f>
        <v/>
      </c>
    </row>
    <row r="8429" spans="16:18" x14ac:dyDescent="0.3">
      <c r="P8429" s="22"/>
      <c r="Q8429">
        <v>8425</v>
      </c>
      <c r="R8429" t="str">
        <f>IF($C$3="Live Paste",IF($P8429="","",$P8429&amp;""),IF($AD$3="","",INDEX('Extraction History'!$A$3:$DT$9102,$Q8429,$AD$3)&amp;""))</f>
        <v/>
      </c>
    </row>
    <row r="8430" spans="16:18" x14ac:dyDescent="0.3">
      <c r="P8430" s="22"/>
      <c r="Q8430">
        <v>8426</v>
      </c>
      <c r="R8430" t="str">
        <f>IF($C$3="Live Paste",IF($P8430="","",$P8430&amp;""),IF($AD$3="","",INDEX('Extraction History'!$A$3:$DT$9102,$Q8430,$AD$3)&amp;""))</f>
        <v/>
      </c>
    </row>
    <row r="8431" spans="16:18" x14ac:dyDescent="0.3">
      <c r="P8431" s="22"/>
      <c r="Q8431">
        <v>8427</v>
      </c>
      <c r="R8431" t="str">
        <f>IF($C$3="Live Paste",IF($P8431="","",$P8431&amp;""),IF($AD$3="","",INDEX('Extraction History'!$A$3:$DT$9102,$Q8431,$AD$3)&amp;""))</f>
        <v/>
      </c>
    </row>
    <row r="8432" spans="16:18" x14ac:dyDescent="0.3">
      <c r="P8432" s="22"/>
      <c r="Q8432">
        <v>8428</v>
      </c>
      <c r="R8432" t="str">
        <f>IF($C$3="Live Paste",IF($P8432="","",$P8432&amp;""),IF($AD$3="","",INDEX('Extraction History'!$A$3:$DT$9102,$Q8432,$AD$3)&amp;""))</f>
        <v/>
      </c>
    </row>
    <row r="8433" spans="16:18" x14ac:dyDescent="0.3">
      <c r="P8433" s="22"/>
      <c r="Q8433">
        <v>8429</v>
      </c>
      <c r="R8433" t="str">
        <f>IF($C$3="Live Paste",IF($P8433="","",$P8433&amp;""),IF($AD$3="","",INDEX('Extraction History'!$A$3:$DT$9102,$Q8433,$AD$3)&amp;""))</f>
        <v/>
      </c>
    </row>
    <row r="8434" spans="16:18" x14ac:dyDescent="0.3">
      <c r="P8434" s="22"/>
      <c r="Q8434">
        <v>8430</v>
      </c>
      <c r="R8434" t="str">
        <f>IF($C$3="Live Paste",IF($P8434="","",$P8434&amp;""),IF($AD$3="","",INDEX('Extraction History'!$A$3:$DT$9102,$Q8434,$AD$3)&amp;""))</f>
        <v/>
      </c>
    </row>
    <row r="8435" spans="16:18" x14ac:dyDescent="0.3">
      <c r="P8435" s="22"/>
      <c r="Q8435">
        <v>8431</v>
      </c>
      <c r="R8435" t="str">
        <f>IF($C$3="Live Paste",IF($P8435="","",$P8435&amp;""),IF($AD$3="","",INDEX('Extraction History'!$A$3:$DT$9102,$Q8435,$AD$3)&amp;""))</f>
        <v/>
      </c>
    </row>
    <row r="8436" spans="16:18" x14ac:dyDescent="0.3">
      <c r="P8436" s="22"/>
      <c r="Q8436">
        <v>8432</v>
      </c>
      <c r="R8436" t="str">
        <f>IF($C$3="Live Paste",IF($P8436="","",$P8436&amp;""),IF($AD$3="","",INDEX('Extraction History'!$A$3:$DT$9102,$Q8436,$AD$3)&amp;""))</f>
        <v/>
      </c>
    </row>
    <row r="8437" spans="16:18" x14ac:dyDescent="0.3">
      <c r="P8437" s="22"/>
      <c r="Q8437">
        <v>8433</v>
      </c>
      <c r="R8437" t="str">
        <f>IF($C$3="Live Paste",IF($P8437="","",$P8437&amp;""),IF($AD$3="","",INDEX('Extraction History'!$A$3:$DT$9102,$Q8437,$AD$3)&amp;""))</f>
        <v/>
      </c>
    </row>
    <row r="8438" spans="16:18" x14ac:dyDescent="0.3">
      <c r="P8438" s="22"/>
      <c r="Q8438">
        <v>8434</v>
      </c>
      <c r="R8438" t="str">
        <f>IF($C$3="Live Paste",IF($P8438="","",$P8438&amp;""),IF($AD$3="","",INDEX('Extraction History'!$A$3:$DT$9102,$Q8438,$AD$3)&amp;""))</f>
        <v/>
      </c>
    </row>
    <row r="8439" spans="16:18" x14ac:dyDescent="0.3">
      <c r="P8439" s="22"/>
      <c r="Q8439">
        <v>8435</v>
      </c>
      <c r="R8439" t="str">
        <f>IF($C$3="Live Paste",IF($P8439="","",$P8439&amp;""),IF($AD$3="","",INDEX('Extraction History'!$A$3:$DT$9102,$Q8439,$AD$3)&amp;""))</f>
        <v/>
      </c>
    </row>
    <row r="8440" spans="16:18" x14ac:dyDescent="0.3">
      <c r="P8440" s="22"/>
      <c r="Q8440">
        <v>8436</v>
      </c>
      <c r="R8440" t="str">
        <f>IF($C$3="Live Paste",IF($P8440="","",$P8440&amp;""),IF($AD$3="","",INDEX('Extraction History'!$A$3:$DT$9102,$Q8440,$AD$3)&amp;""))</f>
        <v/>
      </c>
    </row>
    <row r="8441" spans="16:18" x14ac:dyDescent="0.3">
      <c r="P8441" s="22"/>
      <c r="Q8441">
        <v>8437</v>
      </c>
      <c r="R8441" t="str">
        <f>IF($C$3="Live Paste",IF($P8441="","",$P8441&amp;""),IF($AD$3="","",INDEX('Extraction History'!$A$3:$DT$9102,$Q8441,$AD$3)&amp;""))</f>
        <v/>
      </c>
    </row>
    <row r="8442" spans="16:18" x14ac:dyDescent="0.3">
      <c r="P8442" s="22"/>
      <c r="Q8442">
        <v>8438</v>
      </c>
      <c r="R8442" t="str">
        <f>IF($C$3="Live Paste",IF($P8442="","",$P8442&amp;""),IF($AD$3="","",INDEX('Extraction History'!$A$3:$DT$9102,$Q8442,$AD$3)&amp;""))</f>
        <v/>
      </c>
    </row>
    <row r="8443" spans="16:18" x14ac:dyDescent="0.3">
      <c r="P8443" s="22"/>
      <c r="Q8443">
        <v>8439</v>
      </c>
      <c r="R8443" t="str">
        <f>IF($C$3="Live Paste",IF($P8443="","",$P8443&amp;""),IF($AD$3="","",INDEX('Extraction History'!$A$3:$DT$9102,$Q8443,$AD$3)&amp;""))</f>
        <v/>
      </c>
    </row>
    <row r="8444" spans="16:18" x14ac:dyDescent="0.3">
      <c r="P8444" s="22"/>
      <c r="Q8444">
        <v>8440</v>
      </c>
      <c r="R8444" t="str">
        <f>IF($C$3="Live Paste",IF($P8444="","",$P8444&amp;""),IF($AD$3="","",INDEX('Extraction History'!$A$3:$DT$9102,$Q8444,$AD$3)&amp;""))</f>
        <v/>
      </c>
    </row>
    <row r="8445" spans="16:18" x14ac:dyDescent="0.3">
      <c r="P8445" s="22"/>
      <c r="Q8445">
        <v>8441</v>
      </c>
      <c r="R8445" t="str">
        <f>IF($C$3="Live Paste",IF($P8445="","",$P8445&amp;""),IF($AD$3="","",INDEX('Extraction History'!$A$3:$DT$9102,$Q8445,$AD$3)&amp;""))</f>
        <v/>
      </c>
    </row>
    <row r="8446" spans="16:18" x14ac:dyDescent="0.3">
      <c r="P8446" s="22"/>
      <c r="Q8446">
        <v>8442</v>
      </c>
      <c r="R8446" t="str">
        <f>IF($C$3="Live Paste",IF($P8446="","",$P8446&amp;""),IF($AD$3="","",INDEX('Extraction History'!$A$3:$DT$9102,$Q8446,$AD$3)&amp;""))</f>
        <v/>
      </c>
    </row>
    <row r="8447" spans="16:18" x14ac:dyDescent="0.3">
      <c r="P8447" s="22"/>
      <c r="Q8447">
        <v>8443</v>
      </c>
      <c r="R8447" t="str">
        <f>IF($C$3="Live Paste",IF($P8447="","",$P8447&amp;""),IF($AD$3="","",INDEX('Extraction History'!$A$3:$DT$9102,$Q8447,$AD$3)&amp;""))</f>
        <v/>
      </c>
    </row>
    <row r="8448" spans="16:18" x14ac:dyDescent="0.3">
      <c r="P8448" s="22"/>
      <c r="Q8448">
        <v>8444</v>
      </c>
      <c r="R8448" t="str">
        <f>IF($C$3="Live Paste",IF($P8448="","",$P8448&amp;""),IF($AD$3="","",INDEX('Extraction History'!$A$3:$DT$9102,$Q8448,$AD$3)&amp;""))</f>
        <v/>
      </c>
    </row>
    <row r="8449" spans="16:18" x14ac:dyDescent="0.3">
      <c r="P8449" s="22"/>
      <c r="Q8449">
        <v>8445</v>
      </c>
      <c r="R8449" t="str">
        <f>IF($C$3="Live Paste",IF($P8449="","",$P8449&amp;""),IF($AD$3="","",INDEX('Extraction History'!$A$3:$DT$9102,$Q8449,$AD$3)&amp;""))</f>
        <v/>
      </c>
    </row>
    <row r="8450" spans="16:18" x14ac:dyDescent="0.3">
      <c r="P8450" s="22"/>
      <c r="Q8450">
        <v>8446</v>
      </c>
      <c r="R8450" t="str">
        <f>IF($C$3="Live Paste",IF($P8450="","",$P8450&amp;""),IF($AD$3="","",INDEX('Extraction History'!$A$3:$DT$9102,$Q8450,$AD$3)&amp;""))</f>
        <v/>
      </c>
    </row>
    <row r="8451" spans="16:18" x14ac:dyDescent="0.3">
      <c r="P8451" s="22"/>
      <c r="Q8451">
        <v>8447</v>
      </c>
      <c r="R8451" t="str">
        <f>IF($C$3="Live Paste",IF($P8451="","",$P8451&amp;""),IF($AD$3="","",INDEX('Extraction History'!$A$3:$DT$9102,$Q8451,$AD$3)&amp;""))</f>
        <v/>
      </c>
    </row>
    <row r="8452" spans="16:18" x14ac:dyDescent="0.3">
      <c r="P8452" s="22"/>
      <c r="Q8452">
        <v>8448</v>
      </c>
      <c r="R8452" t="str">
        <f>IF($C$3="Live Paste",IF($P8452="","",$P8452&amp;""),IF($AD$3="","",INDEX('Extraction History'!$A$3:$DT$9102,$Q8452,$AD$3)&amp;""))</f>
        <v/>
      </c>
    </row>
    <row r="8453" spans="16:18" x14ac:dyDescent="0.3">
      <c r="P8453" s="22"/>
      <c r="Q8453">
        <v>8449</v>
      </c>
      <c r="R8453" t="str">
        <f>IF($C$3="Live Paste",IF($P8453="","",$P8453&amp;""),IF($AD$3="","",INDEX('Extraction History'!$A$3:$DT$9102,$Q8453,$AD$3)&amp;""))</f>
        <v/>
      </c>
    </row>
    <row r="8454" spans="16:18" x14ac:dyDescent="0.3">
      <c r="P8454" s="22"/>
      <c r="Q8454">
        <v>8450</v>
      </c>
      <c r="R8454" t="str">
        <f>IF($C$3="Live Paste",IF($P8454="","",$P8454&amp;""),IF($AD$3="","",INDEX('Extraction History'!$A$3:$DT$9102,$Q8454,$AD$3)&amp;""))</f>
        <v/>
      </c>
    </row>
    <row r="8455" spans="16:18" x14ac:dyDescent="0.3">
      <c r="P8455" s="22"/>
      <c r="Q8455">
        <v>8451</v>
      </c>
      <c r="R8455" t="str">
        <f>IF($C$3="Live Paste",IF($P8455="","",$P8455&amp;""),IF($AD$3="","",INDEX('Extraction History'!$A$3:$DT$9102,$Q8455,$AD$3)&amp;""))</f>
        <v/>
      </c>
    </row>
    <row r="8456" spans="16:18" x14ac:dyDescent="0.3">
      <c r="P8456" s="22"/>
      <c r="Q8456">
        <v>8452</v>
      </c>
      <c r="R8456" t="str">
        <f>IF($C$3="Live Paste",IF($P8456="","",$P8456&amp;""),IF($AD$3="","",INDEX('Extraction History'!$A$3:$DT$9102,$Q8456,$AD$3)&amp;""))</f>
        <v/>
      </c>
    </row>
    <row r="8457" spans="16:18" x14ac:dyDescent="0.3">
      <c r="P8457" s="22"/>
      <c r="Q8457">
        <v>8453</v>
      </c>
      <c r="R8457" t="str">
        <f>IF($C$3="Live Paste",IF($P8457="","",$P8457&amp;""),IF($AD$3="","",INDEX('Extraction History'!$A$3:$DT$9102,$Q8457,$AD$3)&amp;""))</f>
        <v/>
      </c>
    </row>
    <row r="8458" spans="16:18" x14ac:dyDescent="0.3">
      <c r="P8458" s="22"/>
      <c r="Q8458">
        <v>8454</v>
      </c>
      <c r="R8458" t="str">
        <f>IF($C$3="Live Paste",IF($P8458="","",$P8458&amp;""),IF($AD$3="","",INDEX('Extraction History'!$A$3:$DT$9102,$Q8458,$AD$3)&amp;""))</f>
        <v/>
      </c>
    </row>
    <row r="8459" spans="16:18" x14ac:dyDescent="0.3">
      <c r="P8459" s="22"/>
      <c r="Q8459">
        <v>8455</v>
      </c>
      <c r="R8459" t="str">
        <f>IF($C$3="Live Paste",IF($P8459="","",$P8459&amp;""),IF($AD$3="","",INDEX('Extraction History'!$A$3:$DT$9102,$Q8459,$AD$3)&amp;""))</f>
        <v/>
      </c>
    </row>
    <row r="8460" spans="16:18" x14ac:dyDescent="0.3">
      <c r="P8460" s="22"/>
      <c r="Q8460">
        <v>8456</v>
      </c>
      <c r="R8460" t="str">
        <f>IF($C$3="Live Paste",IF($P8460="","",$P8460&amp;""),IF($AD$3="","",INDEX('Extraction History'!$A$3:$DT$9102,$Q8460,$AD$3)&amp;""))</f>
        <v/>
      </c>
    </row>
    <row r="8461" spans="16:18" x14ac:dyDescent="0.3">
      <c r="P8461" s="22"/>
      <c r="Q8461">
        <v>8457</v>
      </c>
      <c r="R8461" t="str">
        <f>IF($C$3="Live Paste",IF($P8461="","",$P8461&amp;""),IF($AD$3="","",INDEX('Extraction History'!$A$3:$DT$9102,$Q8461,$AD$3)&amp;""))</f>
        <v/>
      </c>
    </row>
    <row r="8462" spans="16:18" x14ac:dyDescent="0.3">
      <c r="P8462" s="22"/>
      <c r="Q8462">
        <v>8458</v>
      </c>
      <c r="R8462" t="str">
        <f>IF($C$3="Live Paste",IF($P8462="","",$P8462&amp;""),IF($AD$3="","",INDEX('Extraction History'!$A$3:$DT$9102,$Q8462,$AD$3)&amp;""))</f>
        <v/>
      </c>
    </row>
    <row r="8463" spans="16:18" x14ac:dyDescent="0.3">
      <c r="P8463" s="22"/>
      <c r="Q8463">
        <v>8459</v>
      </c>
      <c r="R8463" t="str">
        <f>IF($C$3="Live Paste",IF($P8463="","",$P8463&amp;""),IF($AD$3="","",INDEX('Extraction History'!$A$3:$DT$9102,$Q8463,$AD$3)&amp;""))</f>
        <v/>
      </c>
    </row>
    <row r="8464" spans="16:18" x14ac:dyDescent="0.3">
      <c r="P8464" s="22"/>
      <c r="Q8464">
        <v>8460</v>
      </c>
      <c r="R8464" t="str">
        <f>IF($C$3="Live Paste",IF($P8464="","",$P8464&amp;""),IF($AD$3="","",INDEX('Extraction History'!$A$3:$DT$9102,$Q8464,$AD$3)&amp;""))</f>
        <v/>
      </c>
    </row>
    <row r="8465" spans="16:18" x14ac:dyDescent="0.3">
      <c r="P8465" s="22"/>
      <c r="Q8465">
        <v>8461</v>
      </c>
      <c r="R8465" t="str">
        <f>IF($C$3="Live Paste",IF($P8465="","",$P8465&amp;""),IF($AD$3="","",INDEX('Extraction History'!$A$3:$DT$9102,$Q8465,$AD$3)&amp;""))</f>
        <v/>
      </c>
    </row>
    <row r="8466" spans="16:18" x14ac:dyDescent="0.3">
      <c r="P8466" s="22"/>
      <c r="Q8466">
        <v>8462</v>
      </c>
      <c r="R8466" t="str">
        <f>IF($C$3="Live Paste",IF($P8466="","",$P8466&amp;""),IF($AD$3="","",INDEX('Extraction History'!$A$3:$DT$9102,$Q8466,$AD$3)&amp;""))</f>
        <v/>
      </c>
    </row>
    <row r="8467" spans="16:18" x14ac:dyDescent="0.3">
      <c r="P8467" s="22"/>
      <c r="Q8467">
        <v>8463</v>
      </c>
      <c r="R8467" t="str">
        <f>IF($C$3="Live Paste",IF($P8467="","",$P8467&amp;""),IF($AD$3="","",INDEX('Extraction History'!$A$3:$DT$9102,$Q8467,$AD$3)&amp;""))</f>
        <v/>
      </c>
    </row>
    <row r="8468" spans="16:18" x14ac:dyDescent="0.3">
      <c r="P8468" s="22"/>
      <c r="Q8468">
        <v>8464</v>
      </c>
      <c r="R8468" t="str">
        <f>IF($C$3="Live Paste",IF($P8468="","",$P8468&amp;""),IF($AD$3="","",INDEX('Extraction History'!$A$3:$DT$9102,$Q8468,$AD$3)&amp;""))</f>
        <v/>
      </c>
    </row>
    <row r="8469" spans="16:18" x14ac:dyDescent="0.3">
      <c r="P8469" s="22"/>
      <c r="Q8469">
        <v>8465</v>
      </c>
      <c r="R8469" t="str">
        <f>IF($C$3="Live Paste",IF($P8469="","",$P8469&amp;""),IF($AD$3="","",INDEX('Extraction History'!$A$3:$DT$9102,$Q8469,$AD$3)&amp;""))</f>
        <v/>
      </c>
    </row>
    <row r="8470" spans="16:18" x14ac:dyDescent="0.3">
      <c r="P8470" s="22"/>
      <c r="Q8470">
        <v>8466</v>
      </c>
      <c r="R8470" t="str">
        <f>IF($C$3="Live Paste",IF($P8470="","",$P8470&amp;""),IF($AD$3="","",INDEX('Extraction History'!$A$3:$DT$9102,$Q8470,$AD$3)&amp;""))</f>
        <v/>
      </c>
    </row>
    <row r="8471" spans="16:18" x14ac:dyDescent="0.3">
      <c r="P8471" s="22"/>
      <c r="Q8471">
        <v>8467</v>
      </c>
      <c r="R8471" t="str">
        <f>IF($C$3="Live Paste",IF($P8471="","",$P8471&amp;""),IF($AD$3="","",INDEX('Extraction History'!$A$3:$DT$9102,$Q8471,$AD$3)&amp;""))</f>
        <v/>
      </c>
    </row>
    <row r="8472" spans="16:18" x14ac:dyDescent="0.3">
      <c r="P8472" s="22"/>
      <c r="Q8472">
        <v>8468</v>
      </c>
      <c r="R8472" t="str">
        <f>IF($C$3="Live Paste",IF($P8472="","",$P8472&amp;""),IF($AD$3="","",INDEX('Extraction History'!$A$3:$DT$9102,$Q8472,$AD$3)&amp;""))</f>
        <v/>
      </c>
    </row>
    <row r="8473" spans="16:18" x14ac:dyDescent="0.3">
      <c r="P8473" s="22"/>
      <c r="Q8473">
        <v>8469</v>
      </c>
      <c r="R8473" t="str">
        <f>IF($C$3="Live Paste",IF($P8473="","",$P8473&amp;""),IF($AD$3="","",INDEX('Extraction History'!$A$3:$DT$9102,$Q8473,$AD$3)&amp;""))</f>
        <v/>
      </c>
    </row>
    <row r="8474" spans="16:18" x14ac:dyDescent="0.3">
      <c r="P8474" s="22"/>
      <c r="Q8474">
        <v>8470</v>
      </c>
      <c r="R8474" t="str">
        <f>IF($C$3="Live Paste",IF($P8474="","",$P8474&amp;""),IF($AD$3="","",INDEX('Extraction History'!$A$3:$DT$9102,$Q8474,$AD$3)&amp;""))</f>
        <v/>
      </c>
    </row>
    <row r="8475" spans="16:18" x14ac:dyDescent="0.3">
      <c r="P8475" s="22"/>
      <c r="Q8475">
        <v>8471</v>
      </c>
      <c r="R8475" t="str">
        <f>IF($C$3="Live Paste",IF($P8475="","",$P8475&amp;""),IF($AD$3="","",INDEX('Extraction History'!$A$3:$DT$9102,$Q8475,$AD$3)&amp;""))</f>
        <v/>
      </c>
    </row>
    <row r="8476" spans="16:18" x14ac:dyDescent="0.3">
      <c r="P8476" s="22"/>
      <c r="Q8476">
        <v>8472</v>
      </c>
      <c r="R8476" t="str">
        <f>IF($C$3="Live Paste",IF($P8476="","",$P8476&amp;""),IF($AD$3="","",INDEX('Extraction History'!$A$3:$DT$9102,$Q8476,$AD$3)&amp;""))</f>
        <v/>
      </c>
    </row>
    <row r="8477" spans="16:18" x14ac:dyDescent="0.3">
      <c r="P8477" s="22"/>
      <c r="Q8477">
        <v>8473</v>
      </c>
      <c r="R8477" t="str">
        <f>IF($C$3="Live Paste",IF($P8477="","",$P8477&amp;""),IF($AD$3="","",INDEX('Extraction History'!$A$3:$DT$9102,$Q8477,$AD$3)&amp;""))</f>
        <v/>
      </c>
    </row>
    <row r="8478" spans="16:18" x14ac:dyDescent="0.3">
      <c r="P8478" s="22"/>
      <c r="Q8478">
        <v>8474</v>
      </c>
      <c r="R8478" t="str">
        <f>IF($C$3="Live Paste",IF($P8478="","",$P8478&amp;""),IF($AD$3="","",INDEX('Extraction History'!$A$3:$DT$9102,$Q8478,$AD$3)&amp;""))</f>
        <v/>
      </c>
    </row>
    <row r="8479" spans="16:18" x14ac:dyDescent="0.3">
      <c r="P8479" s="22"/>
      <c r="Q8479">
        <v>8475</v>
      </c>
      <c r="R8479" t="str">
        <f>IF($C$3="Live Paste",IF($P8479="","",$P8479&amp;""),IF($AD$3="","",INDEX('Extraction History'!$A$3:$DT$9102,$Q8479,$AD$3)&amp;""))</f>
        <v/>
      </c>
    </row>
    <row r="8480" spans="16:18" x14ac:dyDescent="0.3">
      <c r="P8480" s="22"/>
      <c r="Q8480">
        <v>8476</v>
      </c>
      <c r="R8480" t="str">
        <f>IF($C$3="Live Paste",IF($P8480="","",$P8480&amp;""),IF($AD$3="","",INDEX('Extraction History'!$A$3:$DT$9102,$Q8480,$AD$3)&amp;""))</f>
        <v/>
      </c>
    </row>
    <row r="8481" spans="16:18" x14ac:dyDescent="0.3">
      <c r="P8481" s="22"/>
      <c r="Q8481">
        <v>8477</v>
      </c>
      <c r="R8481" t="str">
        <f>IF($C$3="Live Paste",IF($P8481="","",$P8481&amp;""),IF($AD$3="","",INDEX('Extraction History'!$A$3:$DT$9102,$Q8481,$AD$3)&amp;""))</f>
        <v/>
      </c>
    </row>
    <row r="8482" spans="16:18" x14ac:dyDescent="0.3">
      <c r="P8482" s="22"/>
      <c r="Q8482">
        <v>8478</v>
      </c>
      <c r="R8482" t="str">
        <f>IF($C$3="Live Paste",IF($P8482="","",$P8482&amp;""),IF($AD$3="","",INDEX('Extraction History'!$A$3:$DT$9102,$Q8482,$AD$3)&amp;""))</f>
        <v/>
      </c>
    </row>
    <row r="8483" spans="16:18" x14ac:dyDescent="0.3">
      <c r="P8483" s="22"/>
      <c r="Q8483">
        <v>8479</v>
      </c>
      <c r="R8483" t="str">
        <f>IF($C$3="Live Paste",IF($P8483="","",$P8483&amp;""),IF($AD$3="","",INDEX('Extraction History'!$A$3:$DT$9102,$Q8483,$AD$3)&amp;""))</f>
        <v/>
      </c>
    </row>
    <row r="8484" spans="16:18" x14ac:dyDescent="0.3">
      <c r="P8484" s="22"/>
      <c r="Q8484">
        <v>8480</v>
      </c>
      <c r="R8484" t="str">
        <f>IF($C$3="Live Paste",IF($P8484="","",$P8484&amp;""),IF($AD$3="","",INDEX('Extraction History'!$A$3:$DT$9102,$Q8484,$AD$3)&amp;""))</f>
        <v/>
      </c>
    </row>
    <row r="8485" spans="16:18" x14ac:dyDescent="0.3">
      <c r="P8485" s="22"/>
      <c r="Q8485">
        <v>8481</v>
      </c>
      <c r="R8485" t="str">
        <f>IF($C$3="Live Paste",IF($P8485="","",$P8485&amp;""),IF($AD$3="","",INDEX('Extraction History'!$A$3:$DT$9102,$Q8485,$AD$3)&amp;""))</f>
        <v/>
      </c>
    </row>
    <row r="8486" spans="16:18" x14ac:dyDescent="0.3">
      <c r="P8486" s="22"/>
      <c r="Q8486">
        <v>8482</v>
      </c>
      <c r="R8486" t="str">
        <f>IF($C$3="Live Paste",IF($P8486="","",$P8486&amp;""),IF($AD$3="","",INDEX('Extraction History'!$A$3:$DT$9102,$Q8486,$AD$3)&amp;""))</f>
        <v/>
      </c>
    </row>
    <row r="8487" spans="16:18" x14ac:dyDescent="0.3">
      <c r="P8487" s="22"/>
      <c r="Q8487">
        <v>8483</v>
      </c>
      <c r="R8487" t="str">
        <f>IF($C$3="Live Paste",IF($P8487="","",$P8487&amp;""),IF($AD$3="","",INDEX('Extraction History'!$A$3:$DT$9102,$Q8487,$AD$3)&amp;""))</f>
        <v/>
      </c>
    </row>
    <row r="8488" spans="16:18" x14ac:dyDescent="0.3">
      <c r="P8488" s="22"/>
      <c r="Q8488">
        <v>8484</v>
      </c>
      <c r="R8488" t="str">
        <f>IF($C$3="Live Paste",IF($P8488="","",$P8488&amp;""),IF($AD$3="","",INDEX('Extraction History'!$A$3:$DT$9102,$Q8488,$AD$3)&amp;""))</f>
        <v/>
      </c>
    </row>
    <row r="8489" spans="16:18" x14ac:dyDescent="0.3">
      <c r="P8489" s="22"/>
      <c r="Q8489">
        <v>8485</v>
      </c>
      <c r="R8489" t="str">
        <f>IF($C$3="Live Paste",IF($P8489="","",$P8489&amp;""),IF($AD$3="","",INDEX('Extraction History'!$A$3:$DT$9102,$Q8489,$AD$3)&amp;""))</f>
        <v/>
      </c>
    </row>
    <row r="8490" spans="16:18" x14ac:dyDescent="0.3">
      <c r="P8490" s="22"/>
      <c r="Q8490">
        <v>8486</v>
      </c>
      <c r="R8490" t="str">
        <f>IF($C$3="Live Paste",IF($P8490="","",$P8490&amp;""),IF($AD$3="","",INDEX('Extraction History'!$A$3:$DT$9102,$Q8490,$AD$3)&amp;""))</f>
        <v/>
      </c>
    </row>
    <row r="8491" spans="16:18" x14ac:dyDescent="0.3">
      <c r="P8491" s="22"/>
      <c r="Q8491">
        <v>8487</v>
      </c>
      <c r="R8491" t="str">
        <f>IF($C$3="Live Paste",IF($P8491="","",$P8491&amp;""),IF($AD$3="","",INDEX('Extraction History'!$A$3:$DT$9102,$Q8491,$AD$3)&amp;""))</f>
        <v/>
      </c>
    </row>
    <row r="8492" spans="16:18" x14ac:dyDescent="0.3">
      <c r="P8492" s="22"/>
      <c r="Q8492">
        <v>8488</v>
      </c>
      <c r="R8492" t="str">
        <f>IF($C$3="Live Paste",IF($P8492="","",$P8492&amp;""),IF($AD$3="","",INDEX('Extraction History'!$A$3:$DT$9102,$Q8492,$AD$3)&amp;""))</f>
        <v/>
      </c>
    </row>
    <row r="8493" spans="16:18" x14ac:dyDescent="0.3">
      <c r="P8493" s="22"/>
      <c r="Q8493">
        <v>8489</v>
      </c>
      <c r="R8493" t="str">
        <f>IF($C$3="Live Paste",IF($P8493="","",$P8493&amp;""),IF($AD$3="","",INDEX('Extraction History'!$A$3:$DT$9102,$Q8493,$AD$3)&amp;""))</f>
        <v/>
      </c>
    </row>
    <row r="8494" spans="16:18" x14ac:dyDescent="0.3">
      <c r="P8494" s="22"/>
      <c r="Q8494">
        <v>8490</v>
      </c>
      <c r="R8494" t="str">
        <f>IF($C$3="Live Paste",IF($P8494="","",$P8494&amp;""),IF($AD$3="","",INDEX('Extraction History'!$A$3:$DT$9102,$Q8494,$AD$3)&amp;""))</f>
        <v/>
      </c>
    </row>
    <row r="8495" spans="16:18" x14ac:dyDescent="0.3">
      <c r="P8495" s="22"/>
      <c r="Q8495">
        <v>8491</v>
      </c>
      <c r="R8495" t="str">
        <f>IF($C$3="Live Paste",IF($P8495="","",$P8495&amp;""),IF($AD$3="","",INDEX('Extraction History'!$A$3:$DT$9102,$Q8495,$AD$3)&amp;""))</f>
        <v/>
      </c>
    </row>
    <row r="8496" spans="16:18" x14ac:dyDescent="0.3">
      <c r="P8496" s="22"/>
      <c r="Q8496">
        <v>8492</v>
      </c>
      <c r="R8496" t="str">
        <f>IF($C$3="Live Paste",IF($P8496="","",$P8496&amp;""),IF($AD$3="","",INDEX('Extraction History'!$A$3:$DT$9102,$Q8496,$AD$3)&amp;""))</f>
        <v/>
      </c>
    </row>
    <row r="8497" spans="16:18" x14ac:dyDescent="0.3">
      <c r="P8497" s="22"/>
      <c r="Q8497">
        <v>8493</v>
      </c>
      <c r="R8497" t="str">
        <f>IF($C$3="Live Paste",IF($P8497="","",$P8497&amp;""),IF($AD$3="","",INDEX('Extraction History'!$A$3:$DT$9102,$Q8497,$AD$3)&amp;""))</f>
        <v/>
      </c>
    </row>
    <row r="8498" spans="16:18" x14ac:dyDescent="0.3">
      <c r="P8498" s="22"/>
      <c r="Q8498">
        <v>8494</v>
      </c>
      <c r="R8498" t="str">
        <f>IF($C$3="Live Paste",IF($P8498="","",$P8498&amp;""),IF($AD$3="","",INDEX('Extraction History'!$A$3:$DT$9102,$Q8498,$AD$3)&amp;""))</f>
        <v/>
      </c>
    </row>
    <row r="8499" spans="16:18" x14ac:dyDescent="0.3">
      <c r="P8499" s="22"/>
      <c r="Q8499">
        <v>8495</v>
      </c>
      <c r="R8499" t="str">
        <f>IF($C$3="Live Paste",IF($P8499="","",$P8499&amp;""),IF($AD$3="","",INDEX('Extraction History'!$A$3:$DT$9102,$Q8499,$AD$3)&amp;""))</f>
        <v/>
      </c>
    </row>
    <row r="8500" spans="16:18" x14ac:dyDescent="0.3">
      <c r="P8500" s="22"/>
      <c r="Q8500">
        <v>8496</v>
      </c>
      <c r="R8500" t="str">
        <f>IF($C$3="Live Paste",IF($P8500="","",$P8500&amp;""),IF($AD$3="","",INDEX('Extraction History'!$A$3:$DT$9102,$Q8500,$AD$3)&amp;""))</f>
        <v/>
      </c>
    </row>
    <row r="8501" spans="16:18" x14ac:dyDescent="0.3">
      <c r="P8501" s="22"/>
      <c r="Q8501">
        <v>8497</v>
      </c>
      <c r="R8501" t="str">
        <f>IF($C$3="Live Paste",IF($P8501="","",$P8501&amp;""),IF($AD$3="","",INDEX('Extraction History'!$A$3:$DT$9102,$Q8501,$AD$3)&amp;""))</f>
        <v/>
      </c>
    </row>
    <row r="8502" spans="16:18" x14ac:dyDescent="0.3">
      <c r="P8502" s="22"/>
      <c r="Q8502">
        <v>8498</v>
      </c>
      <c r="R8502" t="str">
        <f>IF($C$3="Live Paste",IF($P8502="","",$P8502&amp;""),IF($AD$3="","",INDEX('Extraction History'!$A$3:$DT$9102,$Q8502,$AD$3)&amp;""))</f>
        <v/>
      </c>
    </row>
    <row r="8503" spans="16:18" x14ac:dyDescent="0.3">
      <c r="P8503" s="22"/>
      <c r="Q8503">
        <v>8499</v>
      </c>
      <c r="R8503" t="str">
        <f>IF($C$3="Live Paste",IF($P8503="","",$P8503&amp;""),IF($AD$3="","",INDEX('Extraction History'!$A$3:$DT$9102,$Q8503,$AD$3)&amp;""))</f>
        <v/>
      </c>
    </row>
    <row r="8504" spans="16:18" x14ac:dyDescent="0.3">
      <c r="P8504" s="22"/>
      <c r="Q8504">
        <v>8500</v>
      </c>
      <c r="R8504" t="str">
        <f>IF($C$3="Live Paste",IF($P8504="","",$P8504&amp;""),IF($AD$3="","",INDEX('Extraction History'!$A$3:$DT$9102,$Q8504,$AD$3)&amp;""))</f>
        <v/>
      </c>
    </row>
    <row r="8505" spans="16:18" x14ac:dyDescent="0.3">
      <c r="P8505" s="22"/>
      <c r="Q8505">
        <v>8501</v>
      </c>
      <c r="R8505" t="str">
        <f>IF($C$3="Live Paste",IF($P8505="","",$P8505&amp;""),IF($AD$3="","",INDEX('Extraction History'!$A$3:$DT$9102,$Q8505,$AD$3)&amp;""))</f>
        <v/>
      </c>
    </row>
    <row r="8506" spans="16:18" x14ac:dyDescent="0.3">
      <c r="P8506" s="22"/>
      <c r="Q8506">
        <v>8502</v>
      </c>
      <c r="R8506" t="str">
        <f>IF($C$3="Live Paste",IF($P8506="","",$P8506&amp;""),IF($AD$3="","",INDEX('Extraction History'!$A$3:$DT$9102,$Q8506,$AD$3)&amp;""))</f>
        <v/>
      </c>
    </row>
    <row r="8507" spans="16:18" x14ac:dyDescent="0.3">
      <c r="P8507" s="22"/>
      <c r="Q8507">
        <v>8503</v>
      </c>
      <c r="R8507" t="str">
        <f>IF($C$3="Live Paste",IF($P8507="","",$P8507&amp;""),IF($AD$3="","",INDEX('Extraction History'!$A$3:$DT$9102,$Q8507,$AD$3)&amp;""))</f>
        <v/>
      </c>
    </row>
    <row r="8508" spans="16:18" x14ac:dyDescent="0.3">
      <c r="P8508" s="22"/>
      <c r="Q8508">
        <v>8504</v>
      </c>
      <c r="R8508" t="str">
        <f>IF($C$3="Live Paste",IF($P8508="","",$P8508&amp;""),IF($AD$3="","",INDEX('Extraction History'!$A$3:$DT$9102,$Q8508,$AD$3)&amp;""))</f>
        <v/>
      </c>
    </row>
    <row r="8509" spans="16:18" x14ac:dyDescent="0.3">
      <c r="P8509" s="22"/>
      <c r="Q8509">
        <v>8505</v>
      </c>
      <c r="R8509" t="str">
        <f>IF($C$3="Live Paste",IF($P8509="","",$P8509&amp;""),IF($AD$3="","",INDEX('Extraction History'!$A$3:$DT$9102,$Q8509,$AD$3)&amp;""))</f>
        <v/>
      </c>
    </row>
    <row r="8510" spans="16:18" x14ac:dyDescent="0.3">
      <c r="P8510" s="22"/>
      <c r="Q8510">
        <v>8506</v>
      </c>
      <c r="R8510" t="str">
        <f>IF($C$3="Live Paste",IF($P8510="","",$P8510&amp;""),IF($AD$3="","",INDEX('Extraction History'!$A$3:$DT$9102,$Q8510,$AD$3)&amp;""))</f>
        <v/>
      </c>
    </row>
    <row r="8511" spans="16:18" x14ac:dyDescent="0.3">
      <c r="P8511" s="22"/>
      <c r="Q8511">
        <v>8507</v>
      </c>
      <c r="R8511" t="str">
        <f>IF($C$3="Live Paste",IF($P8511="","",$P8511&amp;""),IF($AD$3="","",INDEX('Extraction History'!$A$3:$DT$9102,$Q8511,$AD$3)&amp;""))</f>
        <v/>
      </c>
    </row>
    <row r="8512" spans="16:18" x14ac:dyDescent="0.3">
      <c r="P8512" s="22"/>
      <c r="Q8512">
        <v>8508</v>
      </c>
      <c r="R8512" t="str">
        <f>IF($C$3="Live Paste",IF($P8512="","",$P8512&amp;""),IF($AD$3="","",INDEX('Extraction History'!$A$3:$DT$9102,$Q8512,$AD$3)&amp;""))</f>
        <v/>
      </c>
    </row>
    <row r="8513" spans="16:18" x14ac:dyDescent="0.3">
      <c r="P8513" s="22"/>
      <c r="Q8513">
        <v>8509</v>
      </c>
      <c r="R8513" t="str">
        <f>IF($C$3="Live Paste",IF($P8513="","",$P8513&amp;""),IF($AD$3="","",INDEX('Extraction History'!$A$3:$DT$9102,$Q8513,$AD$3)&amp;""))</f>
        <v/>
      </c>
    </row>
    <row r="8514" spans="16:18" x14ac:dyDescent="0.3">
      <c r="P8514" s="22"/>
      <c r="Q8514">
        <v>8510</v>
      </c>
      <c r="R8514" t="str">
        <f>IF($C$3="Live Paste",IF($P8514="","",$P8514&amp;""),IF($AD$3="","",INDEX('Extraction History'!$A$3:$DT$9102,$Q8514,$AD$3)&amp;""))</f>
        <v/>
      </c>
    </row>
    <row r="8515" spans="16:18" x14ac:dyDescent="0.3">
      <c r="P8515" s="22"/>
      <c r="Q8515">
        <v>8511</v>
      </c>
      <c r="R8515" t="str">
        <f>IF($C$3="Live Paste",IF($P8515="","",$P8515&amp;""),IF($AD$3="","",INDEX('Extraction History'!$A$3:$DT$9102,$Q8515,$AD$3)&amp;""))</f>
        <v/>
      </c>
    </row>
    <row r="8516" spans="16:18" x14ac:dyDescent="0.3">
      <c r="P8516" s="22"/>
      <c r="Q8516">
        <v>8512</v>
      </c>
      <c r="R8516" t="str">
        <f>IF($C$3="Live Paste",IF($P8516="","",$P8516&amp;""),IF($AD$3="","",INDEX('Extraction History'!$A$3:$DT$9102,$Q8516,$AD$3)&amp;""))</f>
        <v/>
      </c>
    </row>
    <row r="8517" spans="16:18" x14ac:dyDescent="0.3">
      <c r="P8517" s="22"/>
      <c r="Q8517">
        <v>8513</v>
      </c>
      <c r="R8517" t="str">
        <f>IF($C$3="Live Paste",IF($P8517="","",$P8517&amp;""),IF($AD$3="","",INDEX('Extraction History'!$A$3:$DT$9102,$Q8517,$AD$3)&amp;""))</f>
        <v/>
      </c>
    </row>
    <row r="8518" spans="16:18" x14ac:dyDescent="0.3">
      <c r="P8518" s="22"/>
      <c r="Q8518">
        <v>8514</v>
      </c>
      <c r="R8518" t="str">
        <f>IF($C$3="Live Paste",IF($P8518="","",$P8518&amp;""),IF($AD$3="","",INDEX('Extraction History'!$A$3:$DT$9102,$Q8518,$AD$3)&amp;""))</f>
        <v/>
      </c>
    </row>
    <row r="8519" spans="16:18" x14ac:dyDescent="0.3">
      <c r="P8519" s="22"/>
      <c r="Q8519">
        <v>8515</v>
      </c>
      <c r="R8519" t="str">
        <f>IF($C$3="Live Paste",IF($P8519="","",$P8519&amp;""),IF($AD$3="","",INDEX('Extraction History'!$A$3:$DT$9102,$Q8519,$AD$3)&amp;""))</f>
        <v/>
      </c>
    </row>
    <row r="8520" spans="16:18" x14ac:dyDescent="0.3">
      <c r="P8520" s="22"/>
      <c r="Q8520">
        <v>8516</v>
      </c>
      <c r="R8520" t="str">
        <f>IF($C$3="Live Paste",IF($P8520="","",$P8520&amp;""),IF($AD$3="","",INDEX('Extraction History'!$A$3:$DT$9102,$Q8520,$AD$3)&amp;""))</f>
        <v/>
      </c>
    </row>
    <row r="8521" spans="16:18" x14ac:dyDescent="0.3">
      <c r="P8521" s="22"/>
      <c r="Q8521">
        <v>8517</v>
      </c>
      <c r="R8521" t="str">
        <f>IF($C$3="Live Paste",IF($P8521="","",$P8521&amp;""),IF($AD$3="","",INDEX('Extraction History'!$A$3:$DT$9102,$Q8521,$AD$3)&amp;""))</f>
        <v/>
      </c>
    </row>
    <row r="8522" spans="16:18" x14ac:dyDescent="0.3">
      <c r="P8522" s="22"/>
      <c r="Q8522">
        <v>8518</v>
      </c>
      <c r="R8522" t="str">
        <f>IF($C$3="Live Paste",IF($P8522="","",$P8522&amp;""),IF($AD$3="","",INDEX('Extraction History'!$A$3:$DT$9102,$Q8522,$AD$3)&amp;""))</f>
        <v/>
      </c>
    </row>
    <row r="8523" spans="16:18" x14ac:dyDescent="0.3">
      <c r="P8523" s="22"/>
      <c r="Q8523">
        <v>8519</v>
      </c>
      <c r="R8523" t="str">
        <f>IF($C$3="Live Paste",IF($P8523="","",$P8523&amp;""),IF($AD$3="","",INDEX('Extraction History'!$A$3:$DT$9102,$Q8523,$AD$3)&amp;""))</f>
        <v/>
      </c>
    </row>
    <row r="8524" spans="16:18" x14ac:dyDescent="0.3">
      <c r="P8524" s="22"/>
      <c r="Q8524">
        <v>8520</v>
      </c>
      <c r="R8524" t="str">
        <f>IF($C$3="Live Paste",IF($P8524="","",$P8524&amp;""),IF($AD$3="","",INDEX('Extraction History'!$A$3:$DT$9102,$Q8524,$AD$3)&amp;""))</f>
        <v/>
      </c>
    </row>
    <row r="8525" spans="16:18" x14ac:dyDescent="0.3">
      <c r="P8525" s="22"/>
      <c r="Q8525">
        <v>8521</v>
      </c>
      <c r="R8525" t="str">
        <f>IF($C$3="Live Paste",IF($P8525="","",$P8525&amp;""),IF($AD$3="","",INDEX('Extraction History'!$A$3:$DT$9102,$Q8525,$AD$3)&amp;""))</f>
        <v/>
      </c>
    </row>
    <row r="8526" spans="16:18" x14ac:dyDescent="0.3">
      <c r="P8526" s="22"/>
      <c r="Q8526">
        <v>8522</v>
      </c>
      <c r="R8526" t="str">
        <f>IF($C$3="Live Paste",IF($P8526="","",$P8526&amp;""),IF($AD$3="","",INDEX('Extraction History'!$A$3:$DT$9102,$Q8526,$AD$3)&amp;""))</f>
        <v/>
      </c>
    </row>
    <row r="8527" spans="16:18" x14ac:dyDescent="0.3">
      <c r="P8527" s="22"/>
      <c r="Q8527">
        <v>8523</v>
      </c>
      <c r="R8527" t="str">
        <f>IF($C$3="Live Paste",IF($P8527="","",$P8527&amp;""),IF($AD$3="","",INDEX('Extraction History'!$A$3:$DT$9102,$Q8527,$AD$3)&amp;""))</f>
        <v/>
      </c>
    </row>
    <row r="8528" spans="16:18" x14ac:dyDescent="0.3">
      <c r="P8528" s="22"/>
      <c r="Q8528">
        <v>8524</v>
      </c>
      <c r="R8528" t="str">
        <f>IF($C$3="Live Paste",IF($P8528="","",$P8528&amp;""),IF($AD$3="","",INDEX('Extraction History'!$A$3:$DT$9102,$Q8528,$AD$3)&amp;""))</f>
        <v/>
      </c>
    </row>
    <row r="8529" spans="16:18" x14ac:dyDescent="0.3">
      <c r="P8529" s="22"/>
      <c r="Q8529">
        <v>8525</v>
      </c>
      <c r="R8529" t="str">
        <f>IF($C$3="Live Paste",IF($P8529="","",$P8529&amp;""),IF($AD$3="","",INDEX('Extraction History'!$A$3:$DT$9102,$Q8529,$AD$3)&amp;""))</f>
        <v/>
      </c>
    </row>
    <row r="8530" spans="16:18" x14ac:dyDescent="0.3">
      <c r="P8530" s="22"/>
      <c r="Q8530">
        <v>8526</v>
      </c>
      <c r="R8530" t="str">
        <f>IF($C$3="Live Paste",IF($P8530="","",$P8530&amp;""),IF($AD$3="","",INDEX('Extraction History'!$A$3:$DT$9102,$Q8530,$AD$3)&amp;""))</f>
        <v/>
      </c>
    </row>
    <row r="8531" spans="16:18" x14ac:dyDescent="0.3">
      <c r="P8531" s="22"/>
      <c r="Q8531">
        <v>8527</v>
      </c>
      <c r="R8531" t="str">
        <f>IF($C$3="Live Paste",IF($P8531="","",$P8531&amp;""),IF($AD$3="","",INDEX('Extraction History'!$A$3:$DT$9102,$Q8531,$AD$3)&amp;""))</f>
        <v/>
      </c>
    </row>
    <row r="8532" spans="16:18" x14ac:dyDescent="0.3">
      <c r="P8532" s="22"/>
      <c r="Q8532">
        <v>8528</v>
      </c>
      <c r="R8532" t="str">
        <f>IF($C$3="Live Paste",IF($P8532="","",$P8532&amp;""),IF($AD$3="","",INDEX('Extraction History'!$A$3:$DT$9102,$Q8532,$AD$3)&amp;""))</f>
        <v/>
      </c>
    </row>
    <row r="8533" spans="16:18" x14ac:dyDescent="0.3">
      <c r="P8533" s="22"/>
      <c r="Q8533">
        <v>8529</v>
      </c>
      <c r="R8533" t="str">
        <f>IF($C$3="Live Paste",IF($P8533="","",$P8533&amp;""),IF($AD$3="","",INDEX('Extraction History'!$A$3:$DT$9102,$Q8533,$AD$3)&amp;""))</f>
        <v/>
      </c>
    </row>
    <row r="8534" spans="16:18" x14ac:dyDescent="0.3">
      <c r="P8534" s="22"/>
      <c r="Q8534">
        <v>8530</v>
      </c>
      <c r="R8534" t="str">
        <f>IF($C$3="Live Paste",IF($P8534="","",$P8534&amp;""),IF($AD$3="","",INDEX('Extraction History'!$A$3:$DT$9102,$Q8534,$AD$3)&amp;""))</f>
        <v/>
      </c>
    </row>
    <row r="8535" spans="16:18" x14ac:dyDescent="0.3">
      <c r="P8535" s="22"/>
      <c r="Q8535">
        <v>8531</v>
      </c>
      <c r="R8535" t="str">
        <f>IF($C$3="Live Paste",IF($P8535="","",$P8535&amp;""),IF($AD$3="","",INDEX('Extraction History'!$A$3:$DT$9102,$Q8535,$AD$3)&amp;""))</f>
        <v/>
      </c>
    </row>
    <row r="8536" spans="16:18" x14ac:dyDescent="0.3">
      <c r="P8536" s="22"/>
      <c r="Q8536">
        <v>8532</v>
      </c>
      <c r="R8536" t="str">
        <f>IF($C$3="Live Paste",IF($P8536="","",$P8536&amp;""),IF($AD$3="","",INDEX('Extraction History'!$A$3:$DT$9102,$Q8536,$AD$3)&amp;""))</f>
        <v/>
      </c>
    </row>
    <row r="8537" spans="16:18" x14ac:dyDescent="0.3">
      <c r="P8537" s="22"/>
      <c r="Q8537">
        <v>8533</v>
      </c>
      <c r="R8537" t="str">
        <f>IF($C$3="Live Paste",IF($P8537="","",$P8537&amp;""),IF($AD$3="","",INDEX('Extraction History'!$A$3:$DT$9102,$Q8537,$AD$3)&amp;""))</f>
        <v/>
      </c>
    </row>
    <row r="8538" spans="16:18" x14ac:dyDescent="0.3">
      <c r="P8538" s="22"/>
      <c r="Q8538">
        <v>8534</v>
      </c>
      <c r="R8538" t="str">
        <f>IF($C$3="Live Paste",IF($P8538="","",$P8538&amp;""),IF($AD$3="","",INDEX('Extraction History'!$A$3:$DT$9102,$Q8538,$AD$3)&amp;""))</f>
        <v/>
      </c>
    </row>
    <row r="8539" spans="16:18" x14ac:dyDescent="0.3">
      <c r="P8539" s="22"/>
      <c r="Q8539">
        <v>8535</v>
      </c>
      <c r="R8539" t="str">
        <f>IF($C$3="Live Paste",IF($P8539="","",$P8539&amp;""),IF($AD$3="","",INDEX('Extraction History'!$A$3:$DT$9102,$Q8539,$AD$3)&amp;""))</f>
        <v/>
      </c>
    </row>
    <row r="8540" spans="16:18" x14ac:dyDescent="0.3">
      <c r="P8540" s="22"/>
      <c r="Q8540">
        <v>8536</v>
      </c>
      <c r="R8540" t="str">
        <f>IF($C$3="Live Paste",IF($P8540="","",$P8540&amp;""),IF($AD$3="","",INDEX('Extraction History'!$A$3:$DT$9102,$Q8540,$AD$3)&amp;""))</f>
        <v/>
      </c>
    </row>
    <row r="8541" spans="16:18" x14ac:dyDescent="0.3">
      <c r="P8541" s="22"/>
      <c r="Q8541">
        <v>8537</v>
      </c>
      <c r="R8541" t="str">
        <f>IF($C$3="Live Paste",IF($P8541="","",$P8541&amp;""),IF($AD$3="","",INDEX('Extraction History'!$A$3:$DT$9102,$Q8541,$AD$3)&amp;""))</f>
        <v/>
      </c>
    </row>
    <row r="8542" spans="16:18" x14ac:dyDescent="0.3">
      <c r="P8542" s="22"/>
      <c r="Q8542">
        <v>8538</v>
      </c>
      <c r="R8542" t="str">
        <f>IF($C$3="Live Paste",IF($P8542="","",$P8542&amp;""),IF($AD$3="","",INDEX('Extraction History'!$A$3:$DT$9102,$Q8542,$AD$3)&amp;""))</f>
        <v/>
      </c>
    </row>
    <row r="8543" spans="16:18" x14ac:dyDescent="0.3">
      <c r="P8543" s="22"/>
      <c r="Q8543">
        <v>8539</v>
      </c>
      <c r="R8543" t="str">
        <f>IF($C$3="Live Paste",IF($P8543="","",$P8543&amp;""),IF($AD$3="","",INDEX('Extraction History'!$A$3:$DT$9102,$Q8543,$AD$3)&amp;""))</f>
        <v/>
      </c>
    </row>
    <row r="8544" spans="16:18" x14ac:dyDescent="0.3">
      <c r="P8544" s="22"/>
      <c r="Q8544">
        <v>8540</v>
      </c>
      <c r="R8544" t="str">
        <f>IF($C$3="Live Paste",IF($P8544="","",$P8544&amp;""),IF($AD$3="","",INDEX('Extraction History'!$A$3:$DT$9102,$Q8544,$AD$3)&amp;""))</f>
        <v/>
      </c>
    </row>
    <row r="8545" spans="16:18" x14ac:dyDescent="0.3">
      <c r="P8545" s="22"/>
      <c r="Q8545">
        <v>8541</v>
      </c>
      <c r="R8545" t="str">
        <f>IF($C$3="Live Paste",IF($P8545="","",$P8545&amp;""),IF($AD$3="","",INDEX('Extraction History'!$A$3:$DT$9102,$Q8545,$AD$3)&amp;""))</f>
        <v/>
      </c>
    </row>
    <row r="8546" spans="16:18" x14ac:dyDescent="0.3">
      <c r="P8546" s="22"/>
      <c r="Q8546">
        <v>8542</v>
      </c>
      <c r="R8546" t="str">
        <f>IF($C$3="Live Paste",IF($P8546="","",$P8546&amp;""),IF($AD$3="","",INDEX('Extraction History'!$A$3:$DT$9102,$Q8546,$AD$3)&amp;""))</f>
        <v/>
      </c>
    </row>
    <row r="8547" spans="16:18" x14ac:dyDescent="0.3">
      <c r="P8547" s="22"/>
      <c r="Q8547">
        <v>8543</v>
      </c>
      <c r="R8547" t="str">
        <f>IF($C$3="Live Paste",IF($P8547="","",$P8547&amp;""),IF($AD$3="","",INDEX('Extraction History'!$A$3:$DT$9102,$Q8547,$AD$3)&amp;""))</f>
        <v/>
      </c>
    </row>
    <row r="8548" spans="16:18" x14ac:dyDescent="0.3">
      <c r="P8548" s="22"/>
      <c r="Q8548">
        <v>8544</v>
      </c>
      <c r="R8548" t="str">
        <f>IF($C$3="Live Paste",IF($P8548="","",$P8548&amp;""),IF($AD$3="","",INDEX('Extraction History'!$A$3:$DT$9102,$Q8548,$AD$3)&amp;""))</f>
        <v/>
      </c>
    </row>
    <row r="8549" spans="16:18" x14ac:dyDescent="0.3">
      <c r="P8549" s="22"/>
      <c r="Q8549">
        <v>8545</v>
      </c>
      <c r="R8549" t="str">
        <f>IF($C$3="Live Paste",IF($P8549="","",$P8549&amp;""),IF($AD$3="","",INDEX('Extraction History'!$A$3:$DT$9102,$Q8549,$AD$3)&amp;""))</f>
        <v/>
      </c>
    </row>
    <row r="8550" spans="16:18" x14ac:dyDescent="0.3">
      <c r="P8550" s="22"/>
      <c r="Q8550">
        <v>8546</v>
      </c>
      <c r="R8550" t="str">
        <f>IF($C$3="Live Paste",IF($P8550="","",$P8550&amp;""),IF($AD$3="","",INDEX('Extraction History'!$A$3:$DT$9102,$Q8550,$AD$3)&amp;""))</f>
        <v/>
      </c>
    </row>
    <row r="8551" spans="16:18" x14ac:dyDescent="0.3">
      <c r="P8551" s="22"/>
      <c r="Q8551">
        <v>8547</v>
      </c>
      <c r="R8551" t="str">
        <f>IF($C$3="Live Paste",IF($P8551="","",$P8551&amp;""),IF($AD$3="","",INDEX('Extraction History'!$A$3:$DT$9102,$Q8551,$AD$3)&amp;""))</f>
        <v/>
      </c>
    </row>
    <row r="8552" spans="16:18" x14ac:dyDescent="0.3">
      <c r="P8552" s="22"/>
      <c r="Q8552">
        <v>8548</v>
      </c>
      <c r="R8552" t="str">
        <f>IF($C$3="Live Paste",IF($P8552="","",$P8552&amp;""),IF($AD$3="","",INDEX('Extraction History'!$A$3:$DT$9102,$Q8552,$AD$3)&amp;""))</f>
        <v/>
      </c>
    </row>
    <row r="8553" spans="16:18" x14ac:dyDescent="0.3">
      <c r="P8553" s="22"/>
      <c r="Q8553">
        <v>8549</v>
      </c>
      <c r="R8553" t="str">
        <f>IF($C$3="Live Paste",IF($P8553="","",$P8553&amp;""),IF($AD$3="","",INDEX('Extraction History'!$A$3:$DT$9102,$Q8553,$AD$3)&amp;""))</f>
        <v/>
      </c>
    </row>
    <row r="8554" spans="16:18" x14ac:dyDescent="0.3">
      <c r="P8554" s="22"/>
      <c r="Q8554">
        <v>8550</v>
      </c>
      <c r="R8554" t="str">
        <f>IF($C$3="Live Paste",IF($P8554="","",$P8554&amp;""),IF($AD$3="","",INDEX('Extraction History'!$A$3:$DT$9102,$Q8554,$AD$3)&amp;""))</f>
        <v/>
      </c>
    </row>
    <row r="8555" spans="16:18" x14ac:dyDescent="0.3">
      <c r="P8555" s="22"/>
      <c r="Q8555">
        <v>8551</v>
      </c>
      <c r="R8555" t="str">
        <f>IF($C$3="Live Paste",IF($P8555="","",$P8555&amp;""),IF($AD$3="","",INDEX('Extraction History'!$A$3:$DT$9102,$Q8555,$AD$3)&amp;""))</f>
        <v/>
      </c>
    </row>
    <row r="8556" spans="16:18" x14ac:dyDescent="0.3">
      <c r="P8556" s="22"/>
      <c r="Q8556">
        <v>8552</v>
      </c>
      <c r="R8556" t="str">
        <f>IF($C$3="Live Paste",IF($P8556="","",$P8556&amp;""),IF($AD$3="","",INDEX('Extraction History'!$A$3:$DT$9102,$Q8556,$AD$3)&amp;""))</f>
        <v/>
      </c>
    </row>
    <row r="8557" spans="16:18" x14ac:dyDescent="0.3">
      <c r="P8557" s="22"/>
      <c r="Q8557">
        <v>8553</v>
      </c>
      <c r="R8557" t="str">
        <f>IF($C$3="Live Paste",IF($P8557="","",$P8557&amp;""),IF($AD$3="","",INDEX('Extraction History'!$A$3:$DT$9102,$Q8557,$AD$3)&amp;""))</f>
        <v/>
      </c>
    </row>
    <row r="8558" spans="16:18" x14ac:dyDescent="0.3">
      <c r="P8558" s="22"/>
      <c r="Q8558">
        <v>8554</v>
      </c>
      <c r="R8558" t="str">
        <f>IF($C$3="Live Paste",IF($P8558="","",$P8558&amp;""),IF($AD$3="","",INDEX('Extraction History'!$A$3:$DT$9102,$Q8558,$AD$3)&amp;""))</f>
        <v/>
      </c>
    </row>
    <row r="8559" spans="16:18" x14ac:dyDescent="0.3">
      <c r="P8559" s="22"/>
      <c r="Q8559">
        <v>8555</v>
      </c>
      <c r="R8559" t="str">
        <f>IF($C$3="Live Paste",IF($P8559="","",$P8559&amp;""),IF($AD$3="","",INDEX('Extraction History'!$A$3:$DT$9102,$Q8559,$AD$3)&amp;""))</f>
        <v/>
      </c>
    </row>
    <row r="8560" spans="16:18" x14ac:dyDescent="0.3">
      <c r="P8560" s="22"/>
      <c r="Q8560">
        <v>8556</v>
      </c>
      <c r="R8560" t="str">
        <f>IF($C$3="Live Paste",IF($P8560="","",$P8560&amp;""),IF($AD$3="","",INDEX('Extraction History'!$A$3:$DT$9102,$Q8560,$AD$3)&amp;""))</f>
        <v/>
      </c>
    </row>
    <row r="8561" spans="16:18" x14ac:dyDescent="0.3">
      <c r="P8561" s="22"/>
      <c r="Q8561">
        <v>8557</v>
      </c>
      <c r="R8561" t="str">
        <f>IF($C$3="Live Paste",IF($P8561="","",$P8561&amp;""),IF($AD$3="","",INDEX('Extraction History'!$A$3:$DT$9102,$Q8561,$AD$3)&amp;""))</f>
        <v/>
      </c>
    </row>
    <row r="8562" spans="16:18" x14ac:dyDescent="0.3">
      <c r="P8562" s="22"/>
      <c r="Q8562">
        <v>8558</v>
      </c>
      <c r="R8562" t="str">
        <f>IF($C$3="Live Paste",IF($P8562="","",$P8562&amp;""),IF($AD$3="","",INDEX('Extraction History'!$A$3:$DT$9102,$Q8562,$AD$3)&amp;""))</f>
        <v/>
      </c>
    </row>
    <row r="8563" spans="16:18" x14ac:dyDescent="0.3">
      <c r="P8563" s="22"/>
      <c r="Q8563">
        <v>8559</v>
      </c>
      <c r="R8563" t="str">
        <f>IF($C$3="Live Paste",IF($P8563="","",$P8563&amp;""),IF($AD$3="","",INDEX('Extraction History'!$A$3:$DT$9102,$Q8563,$AD$3)&amp;""))</f>
        <v/>
      </c>
    </row>
    <row r="8564" spans="16:18" x14ac:dyDescent="0.3">
      <c r="P8564" s="22"/>
      <c r="Q8564">
        <v>8560</v>
      </c>
      <c r="R8564" t="str">
        <f>IF($C$3="Live Paste",IF($P8564="","",$P8564&amp;""),IF($AD$3="","",INDEX('Extraction History'!$A$3:$DT$9102,$Q8564,$AD$3)&amp;""))</f>
        <v/>
      </c>
    </row>
    <row r="8565" spans="16:18" x14ac:dyDescent="0.3">
      <c r="P8565" s="22"/>
      <c r="Q8565">
        <v>8561</v>
      </c>
      <c r="R8565" t="str">
        <f>IF($C$3="Live Paste",IF($P8565="","",$P8565&amp;""),IF($AD$3="","",INDEX('Extraction History'!$A$3:$DT$9102,$Q8565,$AD$3)&amp;""))</f>
        <v/>
      </c>
    </row>
    <row r="8566" spans="16:18" x14ac:dyDescent="0.3">
      <c r="P8566" s="22"/>
      <c r="Q8566">
        <v>8562</v>
      </c>
      <c r="R8566" t="str">
        <f>IF($C$3="Live Paste",IF($P8566="","",$P8566&amp;""),IF($AD$3="","",INDEX('Extraction History'!$A$3:$DT$9102,$Q8566,$AD$3)&amp;""))</f>
        <v/>
      </c>
    </row>
    <row r="8567" spans="16:18" x14ac:dyDescent="0.3">
      <c r="P8567" s="22"/>
      <c r="Q8567">
        <v>8563</v>
      </c>
      <c r="R8567" t="str">
        <f>IF($C$3="Live Paste",IF($P8567="","",$P8567&amp;""),IF($AD$3="","",INDEX('Extraction History'!$A$3:$DT$9102,$Q8567,$AD$3)&amp;""))</f>
        <v/>
      </c>
    </row>
    <row r="8568" spans="16:18" x14ac:dyDescent="0.3">
      <c r="P8568" s="22"/>
      <c r="Q8568">
        <v>8564</v>
      </c>
      <c r="R8568" t="str">
        <f>IF($C$3="Live Paste",IF($P8568="","",$P8568&amp;""),IF($AD$3="","",INDEX('Extraction History'!$A$3:$DT$9102,$Q8568,$AD$3)&amp;""))</f>
        <v/>
      </c>
    </row>
    <row r="8569" spans="16:18" x14ac:dyDescent="0.3">
      <c r="P8569" s="22"/>
      <c r="Q8569">
        <v>8565</v>
      </c>
      <c r="R8569" t="str">
        <f>IF($C$3="Live Paste",IF($P8569="","",$P8569&amp;""),IF($AD$3="","",INDEX('Extraction History'!$A$3:$DT$9102,$Q8569,$AD$3)&amp;""))</f>
        <v/>
      </c>
    </row>
    <row r="8570" spans="16:18" x14ac:dyDescent="0.3">
      <c r="P8570" s="22"/>
      <c r="Q8570">
        <v>8566</v>
      </c>
      <c r="R8570" t="str">
        <f>IF($C$3="Live Paste",IF($P8570="","",$P8570&amp;""),IF($AD$3="","",INDEX('Extraction History'!$A$3:$DT$9102,$Q8570,$AD$3)&amp;""))</f>
        <v/>
      </c>
    </row>
    <row r="8571" spans="16:18" x14ac:dyDescent="0.3">
      <c r="P8571" s="22"/>
      <c r="Q8571">
        <v>8567</v>
      </c>
      <c r="R8571" t="str">
        <f>IF($C$3="Live Paste",IF($P8571="","",$P8571&amp;""),IF($AD$3="","",INDEX('Extraction History'!$A$3:$DT$9102,$Q8571,$AD$3)&amp;""))</f>
        <v/>
      </c>
    </row>
    <row r="8572" spans="16:18" x14ac:dyDescent="0.3">
      <c r="P8572" s="22"/>
      <c r="Q8572">
        <v>8568</v>
      </c>
      <c r="R8572" t="str">
        <f>IF($C$3="Live Paste",IF($P8572="","",$P8572&amp;""),IF($AD$3="","",INDEX('Extraction History'!$A$3:$DT$9102,$Q8572,$AD$3)&amp;""))</f>
        <v/>
      </c>
    </row>
    <row r="8573" spans="16:18" x14ac:dyDescent="0.3">
      <c r="P8573" s="22"/>
      <c r="Q8573">
        <v>8569</v>
      </c>
      <c r="R8573" t="str">
        <f>IF($C$3="Live Paste",IF($P8573="","",$P8573&amp;""),IF($AD$3="","",INDEX('Extraction History'!$A$3:$DT$9102,$Q8573,$AD$3)&amp;""))</f>
        <v/>
      </c>
    </row>
    <row r="8574" spans="16:18" x14ac:dyDescent="0.3">
      <c r="P8574" s="22"/>
      <c r="Q8574">
        <v>8570</v>
      </c>
      <c r="R8574" t="str">
        <f>IF($C$3="Live Paste",IF($P8574="","",$P8574&amp;""),IF($AD$3="","",INDEX('Extraction History'!$A$3:$DT$9102,$Q8574,$AD$3)&amp;""))</f>
        <v/>
      </c>
    </row>
    <row r="8575" spans="16:18" x14ac:dyDescent="0.3">
      <c r="P8575" s="22"/>
      <c r="Q8575">
        <v>8571</v>
      </c>
      <c r="R8575" t="str">
        <f>IF($C$3="Live Paste",IF($P8575="","",$P8575&amp;""),IF($AD$3="","",INDEX('Extraction History'!$A$3:$DT$9102,$Q8575,$AD$3)&amp;""))</f>
        <v/>
      </c>
    </row>
    <row r="8576" spans="16:18" x14ac:dyDescent="0.3">
      <c r="P8576" s="22"/>
      <c r="Q8576">
        <v>8572</v>
      </c>
      <c r="R8576" t="str">
        <f>IF($C$3="Live Paste",IF($P8576="","",$P8576&amp;""),IF($AD$3="","",INDEX('Extraction History'!$A$3:$DT$9102,$Q8576,$AD$3)&amp;""))</f>
        <v/>
      </c>
    </row>
    <row r="8577" spans="16:18" x14ac:dyDescent="0.3">
      <c r="P8577" s="22"/>
      <c r="Q8577">
        <v>8573</v>
      </c>
      <c r="R8577" t="str">
        <f>IF($C$3="Live Paste",IF($P8577="","",$P8577&amp;""),IF($AD$3="","",INDEX('Extraction History'!$A$3:$DT$9102,$Q8577,$AD$3)&amp;""))</f>
        <v/>
      </c>
    </row>
    <row r="8578" spans="16:18" x14ac:dyDescent="0.3">
      <c r="P8578" s="22"/>
      <c r="Q8578">
        <v>8574</v>
      </c>
      <c r="R8578" t="str">
        <f>IF($C$3="Live Paste",IF($P8578="","",$P8578&amp;""),IF($AD$3="","",INDEX('Extraction History'!$A$3:$DT$9102,$Q8578,$AD$3)&amp;""))</f>
        <v/>
      </c>
    </row>
    <row r="8579" spans="16:18" x14ac:dyDescent="0.3">
      <c r="P8579" s="22"/>
      <c r="Q8579">
        <v>8575</v>
      </c>
      <c r="R8579" t="str">
        <f>IF($C$3="Live Paste",IF($P8579="","",$P8579&amp;""),IF($AD$3="","",INDEX('Extraction History'!$A$3:$DT$9102,$Q8579,$AD$3)&amp;""))</f>
        <v/>
      </c>
    </row>
    <row r="8580" spans="16:18" x14ac:dyDescent="0.3">
      <c r="P8580" s="22"/>
      <c r="Q8580">
        <v>8576</v>
      </c>
      <c r="R8580" t="str">
        <f>IF($C$3="Live Paste",IF($P8580="","",$P8580&amp;""),IF($AD$3="","",INDEX('Extraction History'!$A$3:$DT$9102,$Q8580,$AD$3)&amp;""))</f>
        <v/>
      </c>
    </row>
    <row r="8581" spans="16:18" x14ac:dyDescent="0.3">
      <c r="P8581" s="22"/>
      <c r="Q8581">
        <v>8577</v>
      </c>
      <c r="R8581" t="str">
        <f>IF($C$3="Live Paste",IF($P8581="","",$P8581&amp;""),IF($AD$3="","",INDEX('Extraction History'!$A$3:$DT$9102,$Q8581,$AD$3)&amp;""))</f>
        <v/>
      </c>
    </row>
    <row r="8582" spans="16:18" x14ac:dyDescent="0.3">
      <c r="P8582" s="22"/>
      <c r="Q8582">
        <v>8578</v>
      </c>
      <c r="R8582" t="str">
        <f>IF($C$3="Live Paste",IF($P8582="","",$P8582&amp;""),IF($AD$3="","",INDEX('Extraction History'!$A$3:$DT$9102,$Q8582,$AD$3)&amp;""))</f>
        <v/>
      </c>
    </row>
    <row r="8583" spans="16:18" x14ac:dyDescent="0.3">
      <c r="P8583" s="22"/>
      <c r="Q8583">
        <v>8579</v>
      </c>
      <c r="R8583" t="str">
        <f>IF($C$3="Live Paste",IF($P8583="","",$P8583&amp;""),IF($AD$3="","",INDEX('Extraction History'!$A$3:$DT$9102,$Q8583,$AD$3)&amp;""))</f>
        <v/>
      </c>
    </row>
    <row r="8584" spans="16:18" x14ac:dyDescent="0.3">
      <c r="P8584" s="22"/>
      <c r="Q8584">
        <v>8580</v>
      </c>
      <c r="R8584" t="str">
        <f>IF($C$3="Live Paste",IF($P8584="","",$P8584&amp;""),IF($AD$3="","",INDEX('Extraction History'!$A$3:$DT$9102,$Q8584,$AD$3)&amp;""))</f>
        <v/>
      </c>
    </row>
    <row r="8585" spans="16:18" x14ac:dyDescent="0.3">
      <c r="P8585" s="22"/>
      <c r="Q8585">
        <v>8581</v>
      </c>
      <c r="R8585" t="str">
        <f>IF($C$3="Live Paste",IF($P8585="","",$P8585&amp;""),IF($AD$3="","",INDEX('Extraction History'!$A$3:$DT$9102,$Q8585,$AD$3)&amp;""))</f>
        <v/>
      </c>
    </row>
    <row r="8586" spans="16:18" x14ac:dyDescent="0.3">
      <c r="P8586" s="22"/>
      <c r="Q8586">
        <v>8582</v>
      </c>
      <c r="R8586" t="str">
        <f>IF($C$3="Live Paste",IF($P8586="","",$P8586&amp;""),IF($AD$3="","",INDEX('Extraction History'!$A$3:$DT$9102,$Q8586,$AD$3)&amp;""))</f>
        <v/>
      </c>
    </row>
    <row r="8587" spans="16:18" x14ac:dyDescent="0.3">
      <c r="P8587" s="22"/>
      <c r="Q8587">
        <v>8583</v>
      </c>
      <c r="R8587" t="str">
        <f>IF($C$3="Live Paste",IF($P8587="","",$P8587&amp;""),IF($AD$3="","",INDEX('Extraction History'!$A$3:$DT$9102,$Q8587,$AD$3)&amp;""))</f>
        <v/>
      </c>
    </row>
    <row r="8588" spans="16:18" x14ac:dyDescent="0.3">
      <c r="P8588" s="22"/>
      <c r="Q8588">
        <v>8584</v>
      </c>
      <c r="R8588" t="str">
        <f>IF($C$3="Live Paste",IF($P8588="","",$P8588&amp;""),IF($AD$3="","",INDEX('Extraction History'!$A$3:$DT$9102,$Q8588,$AD$3)&amp;""))</f>
        <v/>
      </c>
    </row>
    <row r="8589" spans="16:18" x14ac:dyDescent="0.3">
      <c r="P8589" s="22"/>
      <c r="Q8589">
        <v>8585</v>
      </c>
      <c r="R8589" t="str">
        <f>IF($C$3="Live Paste",IF($P8589="","",$P8589&amp;""),IF($AD$3="","",INDEX('Extraction History'!$A$3:$DT$9102,$Q8589,$AD$3)&amp;""))</f>
        <v/>
      </c>
    </row>
    <row r="8590" spans="16:18" x14ac:dyDescent="0.3">
      <c r="P8590" s="22"/>
      <c r="Q8590">
        <v>8586</v>
      </c>
      <c r="R8590" t="str">
        <f>IF($C$3="Live Paste",IF($P8590="","",$P8590&amp;""),IF($AD$3="","",INDEX('Extraction History'!$A$3:$DT$9102,$Q8590,$AD$3)&amp;""))</f>
        <v/>
      </c>
    </row>
    <row r="8591" spans="16:18" x14ac:dyDescent="0.3">
      <c r="P8591" s="22"/>
      <c r="Q8591">
        <v>8587</v>
      </c>
      <c r="R8591" t="str">
        <f>IF($C$3="Live Paste",IF($P8591="","",$P8591&amp;""),IF($AD$3="","",INDEX('Extraction History'!$A$3:$DT$9102,$Q8591,$AD$3)&amp;""))</f>
        <v/>
      </c>
    </row>
    <row r="8592" spans="16:18" x14ac:dyDescent="0.3">
      <c r="P8592" s="22"/>
      <c r="Q8592">
        <v>8588</v>
      </c>
      <c r="R8592" t="str">
        <f>IF($C$3="Live Paste",IF($P8592="","",$P8592&amp;""),IF($AD$3="","",INDEX('Extraction History'!$A$3:$DT$9102,$Q8592,$AD$3)&amp;""))</f>
        <v/>
      </c>
    </row>
    <row r="8593" spans="16:18" x14ac:dyDescent="0.3">
      <c r="P8593" s="22"/>
      <c r="Q8593">
        <v>8589</v>
      </c>
      <c r="R8593" t="str">
        <f>IF($C$3="Live Paste",IF($P8593="","",$P8593&amp;""),IF($AD$3="","",INDEX('Extraction History'!$A$3:$DT$9102,$Q8593,$AD$3)&amp;""))</f>
        <v/>
      </c>
    </row>
    <row r="8594" spans="16:18" x14ac:dyDescent="0.3">
      <c r="P8594" s="22"/>
      <c r="Q8594">
        <v>8590</v>
      </c>
      <c r="R8594" t="str">
        <f>IF($C$3="Live Paste",IF($P8594="","",$P8594&amp;""),IF($AD$3="","",INDEX('Extraction History'!$A$3:$DT$9102,$Q8594,$AD$3)&amp;""))</f>
        <v/>
      </c>
    </row>
    <row r="8595" spans="16:18" x14ac:dyDescent="0.3">
      <c r="P8595" s="22"/>
      <c r="Q8595">
        <v>8591</v>
      </c>
      <c r="R8595" t="str">
        <f>IF($C$3="Live Paste",IF($P8595="","",$P8595&amp;""),IF($AD$3="","",INDEX('Extraction History'!$A$3:$DT$9102,$Q8595,$AD$3)&amp;""))</f>
        <v/>
      </c>
    </row>
    <row r="8596" spans="16:18" x14ac:dyDescent="0.3">
      <c r="P8596" s="22"/>
      <c r="Q8596">
        <v>8592</v>
      </c>
      <c r="R8596" t="str">
        <f>IF($C$3="Live Paste",IF($P8596="","",$P8596&amp;""),IF($AD$3="","",INDEX('Extraction History'!$A$3:$DT$9102,$Q8596,$AD$3)&amp;""))</f>
        <v/>
      </c>
    </row>
    <row r="8597" spans="16:18" x14ac:dyDescent="0.3">
      <c r="P8597" s="22"/>
      <c r="Q8597">
        <v>8593</v>
      </c>
      <c r="R8597" t="str">
        <f>IF($C$3="Live Paste",IF($P8597="","",$P8597&amp;""),IF($AD$3="","",INDEX('Extraction History'!$A$3:$DT$9102,$Q8597,$AD$3)&amp;""))</f>
        <v/>
      </c>
    </row>
    <row r="8598" spans="16:18" x14ac:dyDescent="0.3">
      <c r="P8598" s="22"/>
      <c r="Q8598">
        <v>8594</v>
      </c>
      <c r="R8598" t="str">
        <f>IF($C$3="Live Paste",IF($P8598="","",$P8598&amp;""),IF($AD$3="","",INDEX('Extraction History'!$A$3:$DT$9102,$Q8598,$AD$3)&amp;""))</f>
        <v/>
      </c>
    </row>
    <row r="8599" spans="16:18" x14ac:dyDescent="0.3">
      <c r="P8599" s="22"/>
      <c r="Q8599">
        <v>8595</v>
      </c>
      <c r="R8599" t="str">
        <f>IF($C$3="Live Paste",IF($P8599="","",$P8599&amp;""),IF($AD$3="","",INDEX('Extraction History'!$A$3:$DT$9102,$Q8599,$AD$3)&amp;""))</f>
        <v/>
      </c>
    </row>
    <row r="8600" spans="16:18" x14ac:dyDescent="0.3">
      <c r="P8600" s="22"/>
      <c r="Q8600">
        <v>8596</v>
      </c>
      <c r="R8600" t="str">
        <f>IF($C$3="Live Paste",IF($P8600="","",$P8600&amp;""),IF($AD$3="","",INDEX('Extraction History'!$A$3:$DT$9102,$Q8600,$AD$3)&amp;""))</f>
        <v/>
      </c>
    </row>
    <row r="8601" spans="16:18" x14ac:dyDescent="0.3">
      <c r="P8601" s="22"/>
      <c r="Q8601">
        <v>8597</v>
      </c>
      <c r="R8601" t="str">
        <f>IF($C$3="Live Paste",IF($P8601="","",$P8601&amp;""),IF($AD$3="","",INDEX('Extraction History'!$A$3:$DT$9102,$Q8601,$AD$3)&amp;""))</f>
        <v/>
      </c>
    </row>
    <row r="8602" spans="16:18" x14ac:dyDescent="0.3">
      <c r="P8602" s="22"/>
      <c r="Q8602">
        <v>8598</v>
      </c>
      <c r="R8602" t="str">
        <f>IF($C$3="Live Paste",IF($P8602="","",$P8602&amp;""),IF($AD$3="","",INDEX('Extraction History'!$A$3:$DT$9102,$Q8602,$AD$3)&amp;""))</f>
        <v/>
      </c>
    </row>
    <row r="8603" spans="16:18" x14ac:dyDescent="0.3">
      <c r="P8603" s="22"/>
      <c r="Q8603">
        <v>8599</v>
      </c>
      <c r="R8603" t="str">
        <f>IF($C$3="Live Paste",IF($P8603="","",$P8603&amp;""),IF($AD$3="","",INDEX('Extraction History'!$A$3:$DT$9102,$Q8603,$AD$3)&amp;""))</f>
        <v/>
      </c>
    </row>
    <row r="8604" spans="16:18" x14ac:dyDescent="0.3">
      <c r="P8604" s="22"/>
      <c r="Q8604">
        <v>8600</v>
      </c>
      <c r="R8604" t="str">
        <f>IF($C$3="Live Paste",IF($P8604="","",$P8604&amp;""),IF($AD$3="","",INDEX('Extraction History'!$A$3:$DT$9102,$Q8604,$AD$3)&amp;""))</f>
        <v/>
      </c>
    </row>
    <row r="8605" spans="16:18" x14ac:dyDescent="0.3">
      <c r="P8605" s="22"/>
      <c r="Q8605">
        <v>8601</v>
      </c>
      <c r="R8605" t="str">
        <f>IF($C$3="Live Paste",IF($P8605="","",$P8605&amp;""),IF($AD$3="","",INDEX('Extraction History'!$A$3:$DT$9102,$Q8605,$AD$3)&amp;""))</f>
        <v/>
      </c>
    </row>
    <row r="8606" spans="16:18" x14ac:dyDescent="0.3">
      <c r="P8606" s="22"/>
      <c r="Q8606">
        <v>8602</v>
      </c>
      <c r="R8606" t="str">
        <f>IF($C$3="Live Paste",IF($P8606="","",$P8606&amp;""),IF($AD$3="","",INDEX('Extraction History'!$A$3:$DT$9102,$Q8606,$AD$3)&amp;""))</f>
        <v/>
      </c>
    </row>
    <row r="8607" spans="16:18" x14ac:dyDescent="0.3">
      <c r="P8607" s="22"/>
      <c r="Q8607">
        <v>8603</v>
      </c>
      <c r="R8607" t="str">
        <f>IF($C$3="Live Paste",IF($P8607="","",$P8607&amp;""),IF($AD$3="","",INDEX('Extraction History'!$A$3:$DT$9102,$Q8607,$AD$3)&amp;""))</f>
        <v/>
      </c>
    </row>
    <row r="8608" spans="16:18" x14ac:dyDescent="0.3">
      <c r="P8608" s="22"/>
      <c r="Q8608">
        <v>8604</v>
      </c>
      <c r="R8608" t="str">
        <f>IF($C$3="Live Paste",IF($P8608="","",$P8608&amp;""),IF($AD$3="","",INDEX('Extraction History'!$A$3:$DT$9102,$Q8608,$AD$3)&amp;""))</f>
        <v/>
      </c>
    </row>
    <row r="8609" spans="16:18" x14ac:dyDescent="0.3">
      <c r="P8609" s="22"/>
      <c r="Q8609">
        <v>8605</v>
      </c>
      <c r="R8609" t="str">
        <f>IF($C$3="Live Paste",IF($P8609="","",$P8609&amp;""),IF($AD$3="","",INDEX('Extraction History'!$A$3:$DT$9102,$Q8609,$AD$3)&amp;""))</f>
        <v/>
      </c>
    </row>
    <row r="8610" spans="16:18" x14ac:dyDescent="0.3">
      <c r="P8610" s="22"/>
      <c r="Q8610">
        <v>8606</v>
      </c>
      <c r="R8610" t="str">
        <f>IF($C$3="Live Paste",IF($P8610="","",$P8610&amp;""),IF($AD$3="","",INDEX('Extraction History'!$A$3:$DT$9102,$Q8610,$AD$3)&amp;""))</f>
        <v/>
      </c>
    </row>
    <row r="8611" spans="16:18" x14ac:dyDescent="0.3">
      <c r="P8611" s="22"/>
      <c r="Q8611">
        <v>8607</v>
      </c>
      <c r="R8611" t="str">
        <f>IF($C$3="Live Paste",IF($P8611="","",$P8611&amp;""),IF($AD$3="","",INDEX('Extraction History'!$A$3:$DT$9102,$Q8611,$AD$3)&amp;""))</f>
        <v/>
      </c>
    </row>
    <row r="8612" spans="16:18" x14ac:dyDescent="0.3">
      <c r="P8612" s="22"/>
      <c r="Q8612">
        <v>8608</v>
      </c>
      <c r="R8612" t="str">
        <f>IF($C$3="Live Paste",IF($P8612="","",$P8612&amp;""),IF($AD$3="","",INDEX('Extraction History'!$A$3:$DT$9102,$Q8612,$AD$3)&amp;""))</f>
        <v/>
      </c>
    </row>
    <row r="8613" spans="16:18" x14ac:dyDescent="0.3">
      <c r="P8613" s="22"/>
      <c r="Q8613">
        <v>8609</v>
      </c>
      <c r="R8613" t="str">
        <f>IF($C$3="Live Paste",IF($P8613="","",$P8613&amp;""),IF($AD$3="","",INDEX('Extraction History'!$A$3:$DT$9102,$Q8613,$AD$3)&amp;""))</f>
        <v/>
      </c>
    </row>
    <row r="8614" spans="16:18" x14ac:dyDescent="0.3">
      <c r="P8614" s="22"/>
      <c r="Q8614">
        <v>8610</v>
      </c>
      <c r="R8614" t="str">
        <f>IF($C$3="Live Paste",IF($P8614="","",$P8614&amp;""),IF($AD$3="","",INDEX('Extraction History'!$A$3:$DT$9102,$Q8614,$AD$3)&amp;""))</f>
        <v/>
      </c>
    </row>
    <row r="8615" spans="16:18" x14ac:dyDescent="0.3">
      <c r="P8615" s="22"/>
      <c r="Q8615">
        <v>8611</v>
      </c>
      <c r="R8615" t="str">
        <f>IF($C$3="Live Paste",IF($P8615="","",$P8615&amp;""),IF($AD$3="","",INDEX('Extraction History'!$A$3:$DT$9102,$Q8615,$AD$3)&amp;""))</f>
        <v/>
      </c>
    </row>
    <row r="8616" spans="16:18" x14ac:dyDescent="0.3">
      <c r="P8616" s="22"/>
      <c r="Q8616">
        <v>8612</v>
      </c>
      <c r="R8616" t="str">
        <f>IF($C$3="Live Paste",IF($P8616="","",$P8616&amp;""),IF($AD$3="","",INDEX('Extraction History'!$A$3:$DT$9102,$Q8616,$AD$3)&amp;""))</f>
        <v/>
      </c>
    </row>
    <row r="8617" spans="16:18" x14ac:dyDescent="0.3">
      <c r="P8617" s="22"/>
      <c r="Q8617">
        <v>8613</v>
      </c>
      <c r="R8617" t="str">
        <f>IF($C$3="Live Paste",IF($P8617="","",$P8617&amp;""),IF($AD$3="","",INDEX('Extraction History'!$A$3:$DT$9102,$Q8617,$AD$3)&amp;""))</f>
        <v/>
      </c>
    </row>
    <row r="8618" spans="16:18" x14ac:dyDescent="0.3">
      <c r="P8618" s="22"/>
      <c r="Q8618">
        <v>8614</v>
      </c>
      <c r="R8618" t="str">
        <f>IF($C$3="Live Paste",IF($P8618="","",$P8618&amp;""),IF($AD$3="","",INDEX('Extraction History'!$A$3:$DT$9102,$Q8618,$AD$3)&amp;""))</f>
        <v/>
      </c>
    </row>
    <row r="8619" spans="16:18" x14ac:dyDescent="0.3">
      <c r="P8619" s="22"/>
      <c r="Q8619">
        <v>8615</v>
      </c>
      <c r="R8619" t="str">
        <f>IF($C$3="Live Paste",IF($P8619="","",$P8619&amp;""),IF($AD$3="","",INDEX('Extraction History'!$A$3:$DT$9102,$Q8619,$AD$3)&amp;""))</f>
        <v/>
      </c>
    </row>
    <row r="8620" spans="16:18" x14ac:dyDescent="0.3">
      <c r="P8620" s="22"/>
      <c r="Q8620">
        <v>8616</v>
      </c>
      <c r="R8620" t="str">
        <f>IF($C$3="Live Paste",IF($P8620="","",$P8620&amp;""),IF($AD$3="","",INDEX('Extraction History'!$A$3:$DT$9102,$Q8620,$AD$3)&amp;""))</f>
        <v/>
      </c>
    </row>
    <row r="8621" spans="16:18" x14ac:dyDescent="0.3">
      <c r="P8621" s="22"/>
      <c r="Q8621">
        <v>8617</v>
      </c>
      <c r="R8621" t="str">
        <f>IF($C$3="Live Paste",IF($P8621="","",$P8621&amp;""),IF($AD$3="","",INDEX('Extraction History'!$A$3:$DT$9102,$Q8621,$AD$3)&amp;""))</f>
        <v/>
      </c>
    </row>
    <row r="8622" spans="16:18" x14ac:dyDescent="0.3">
      <c r="P8622" s="22"/>
      <c r="Q8622">
        <v>8618</v>
      </c>
      <c r="R8622" t="str">
        <f>IF($C$3="Live Paste",IF($P8622="","",$P8622&amp;""),IF($AD$3="","",INDEX('Extraction History'!$A$3:$DT$9102,$Q8622,$AD$3)&amp;""))</f>
        <v/>
      </c>
    </row>
    <row r="8623" spans="16:18" x14ac:dyDescent="0.3">
      <c r="P8623" s="22"/>
      <c r="Q8623">
        <v>8619</v>
      </c>
      <c r="R8623" t="str">
        <f>IF($C$3="Live Paste",IF($P8623="","",$P8623&amp;""),IF($AD$3="","",INDEX('Extraction History'!$A$3:$DT$9102,$Q8623,$AD$3)&amp;""))</f>
        <v/>
      </c>
    </row>
    <row r="8624" spans="16:18" x14ac:dyDescent="0.3">
      <c r="P8624" s="22"/>
      <c r="Q8624">
        <v>8620</v>
      </c>
      <c r="R8624" t="str">
        <f>IF($C$3="Live Paste",IF($P8624="","",$P8624&amp;""),IF($AD$3="","",INDEX('Extraction History'!$A$3:$DT$9102,$Q8624,$AD$3)&amp;""))</f>
        <v/>
      </c>
    </row>
    <row r="8625" spans="16:18" x14ac:dyDescent="0.3">
      <c r="P8625" s="22"/>
      <c r="Q8625">
        <v>8621</v>
      </c>
      <c r="R8625" t="str">
        <f>IF($C$3="Live Paste",IF($P8625="","",$P8625&amp;""),IF($AD$3="","",INDEX('Extraction History'!$A$3:$DT$9102,$Q8625,$AD$3)&amp;""))</f>
        <v/>
      </c>
    </row>
    <row r="8626" spans="16:18" x14ac:dyDescent="0.3">
      <c r="P8626" s="22"/>
      <c r="Q8626">
        <v>8622</v>
      </c>
      <c r="R8626" t="str">
        <f>IF($C$3="Live Paste",IF($P8626="","",$P8626&amp;""),IF($AD$3="","",INDEX('Extraction History'!$A$3:$DT$9102,$Q8626,$AD$3)&amp;""))</f>
        <v/>
      </c>
    </row>
    <row r="8627" spans="16:18" x14ac:dyDescent="0.3">
      <c r="P8627" s="22"/>
      <c r="Q8627">
        <v>8623</v>
      </c>
      <c r="R8627" t="str">
        <f>IF($C$3="Live Paste",IF($P8627="","",$P8627&amp;""),IF($AD$3="","",INDEX('Extraction History'!$A$3:$DT$9102,$Q8627,$AD$3)&amp;""))</f>
        <v/>
      </c>
    </row>
    <row r="8628" spans="16:18" x14ac:dyDescent="0.3">
      <c r="P8628" s="22"/>
      <c r="Q8628">
        <v>8624</v>
      </c>
      <c r="R8628" t="str">
        <f>IF($C$3="Live Paste",IF($P8628="","",$P8628&amp;""),IF($AD$3="","",INDEX('Extraction History'!$A$3:$DT$9102,$Q8628,$AD$3)&amp;""))</f>
        <v/>
      </c>
    </row>
    <row r="8629" spans="16:18" x14ac:dyDescent="0.3">
      <c r="P8629" s="22"/>
      <c r="Q8629">
        <v>8625</v>
      </c>
      <c r="R8629" t="str">
        <f>IF($C$3="Live Paste",IF($P8629="","",$P8629&amp;""),IF($AD$3="","",INDEX('Extraction History'!$A$3:$DT$9102,$Q8629,$AD$3)&amp;""))</f>
        <v/>
      </c>
    </row>
    <row r="8630" spans="16:18" x14ac:dyDescent="0.3">
      <c r="P8630" s="22"/>
      <c r="Q8630">
        <v>8626</v>
      </c>
      <c r="R8630" t="str">
        <f>IF($C$3="Live Paste",IF($P8630="","",$P8630&amp;""),IF($AD$3="","",INDEX('Extraction History'!$A$3:$DT$9102,$Q8630,$AD$3)&amp;""))</f>
        <v/>
      </c>
    </row>
    <row r="8631" spans="16:18" x14ac:dyDescent="0.3">
      <c r="P8631" s="22"/>
      <c r="Q8631">
        <v>8627</v>
      </c>
      <c r="R8631" t="str">
        <f>IF($C$3="Live Paste",IF($P8631="","",$P8631&amp;""),IF($AD$3="","",INDEX('Extraction History'!$A$3:$DT$9102,$Q8631,$AD$3)&amp;""))</f>
        <v/>
      </c>
    </row>
    <row r="8632" spans="16:18" x14ac:dyDescent="0.3">
      <c r="P8632" s="22"/>
      <c r="Q8632">
        <v>8628</v>
      </c>
      <c r="R8632" t="str">
        <f>IF($C$3="Live Paste",IF($P8632="","",$P8632&amp;""),IF($AD$3="","",INDEX('Extraction History'!$A$3:$DT$9102,$Q8632,$AD$3)&amp;""))</f>
        <v/>
      </c>
    </row>
    <row r="8633" spans="16:18" x14ac:dyDescent="0.3">
      <c r="P8633" s="22"/>
      <c r="Q8633">
        <v>8629</v>
      </c>
      <c r="R8633" t="str">
        <f>IF($C$3="Live Paste",IF($P8633="","",$P8633&amp;""),IF($AD$3="","",INDEX('Extraction History'!$A$3:$DT$9102,$Q8633,$AD$3)&amp;""))</f>
        <v/>
      </c>
    </row>
    <row r="8634" spans="16:18" x14ac:dyDescent="0.3">
      <c r="P8634" s="22"/>
      <c r="Q8634">
        <v>8630</v>
      </c>
      <c r="R8634" t="str">
        <f>IF($C$3="Live Paste",IF($P8634="","",$P8634&amp;""),IF($AD$3="","",INDEX('Extraction History'!$A$3:$DT$9102,$Q8634,$AD$3)&amp;""))</f>
        <v/>
      </c>
    </row>
    <row r="8635" spans="16:18" x14ac:dyDescent="0.3">
      <c r="P8635" s="22"/>
      <c r="Q8635">
        <v>8631</v>
      </c>
      <c r="R8635" t="str">
        <f>IF($C$3="Live Paste",IF($P8635="","",$P8635&amp;""),IF($AD$3="","",INDEX('Extraction History'!$A$3:$DT$9102,$Q8635,$AD$3)&amp;""))</f>
        <v/>
      </c>
    </row>
    <row r="8636" spans="16:18" x14ac:dyDescent="0.3">
      <c r="P8636" s="22"/>
      <c r="Q8636">
        <v>8632</v>
      </c>
      <c r="R8636" t="str">
        <f>IF($C$3="Live Paste",IF($P8636="","",$P8636&amp;""),IF($AD$3="","",INDEX('Extraction History'!$A$3:$DT$9102,$Q8636,$AD$3)&amp;""))</f>
        <v/>
      </c>
    </row>
    <row r="8637" spans="16:18" x14ac:dyDescent="0.3">
      <c r="P8637" s="22"/>
      <c r="Q8637">
        <v>8633</v>
      </c>
      <c r="R8637" t="str">
        <f>IF($C$3="Live Paste",IF($P8637="","",$P8637&amp;""),IF($AD$3="","",INDEX('Extraction History'!$A$3:$DT$9102,$Q8637,$AD$3)&amp;""))</f>
        <v/>
      </c>
    </row>
    <row r="8638" spans="16:18" x14ac:dyDescent="0.3">
      <c r="P8638" s="22"/>
      <c r="Q8638">
        <v>8634</v>
      </c>
      <c r="R8638" t="str">
        <f>IF($C$3="Live Paste",IF($P8638="","",$P8638&amp;""),IF($AD$3="","",INDEX('Extraction History'!$A$3:$DT$9102,$Q8638,$AD$3)&amp;""))</f>
        <v/>
      </c>
    </row>
    <row r="8639" spans="16:18" x14ac:dyDescent="0.3">
      <c r="P8639" s="22"/>
      <c r="Q8639">
        <v>8635</v>
      </c>
      <c r="R8639" t="str">
        <f>IF($C$3="Live Paste",IF($P8639="","",$P8639&amp;""),IF($AD$3="","",INDEX('Extraction History'!$A$3:$DT$9102,$Q8639,$AD$3)&amp;""))</f>
        <v/>
      </c>
    </row>
    <row r="8640" spans="16:18" x14ac:dyDescent="0.3">
      <c r="P8640" s="22"/>
      <c r="Q8640">
        <v>8636</v>
      </c>
      <c r="R8640" t="str">
        <f>IF($C$3="Live Paste",IF($P8640="","",$P8640&amp;""),IF($AD$3="","",INDEX('Extraction History'!$A$3:$DT$9102,$Q8640,$AD$3)&amp;""))</f>
        <v/>
      </c>
    </row>
    <row r="8641" spans="16:18" x14ac:dyDescent="0.3">
      <c r="P8641" s="22"/>
      <c r="Q8641">
        <v>8637</v>
      </c>
      <c r="R8641" t="str">
        <f>IF($C$3="Live Paste",IF($P8641="","",$P8641&amp;""),IF($AD$3="","",INDEX('Extraction History'!$A$3:$DT$9102,$Q8641,$AD$3)&amp;""))</f>
        <v/>
      </c>
    </row>
    <row r="8642" spans="16:18" x14ac:dyDescent="0.3">
      <c r="P8642" s="22"/>
      <c r="Q8642">
        <v>8638</v>
      </c>
      <c r="R8642" t="str">
        <f>IF($C$3="Live Paste",IF($P8642="","",$P8642&amp;""),IF($AD$3="","",INDEX('Extraction History'!$A$3:$DT$9102,$Q8642,$AD$3)&amp;""))</f>
        <v/>
      </c>
    </row>
    <row r="8643" spans="16:18" x14ac:dyDescent="0.3">
      <c r="P8643" s="22"/>
      <c r="Q8643">
        <v>8639</v>
      </c>
      <c r="R8643" t="str">
        <f>IF($C$3="Live Paste",IF($P8643="","",$P8643&amp;""),IF($AD$3="","",INDEX('Extraction History'!$A$3:$DT$9102,$Q8643,$AD$3)&amp;""))</f>
        <v/>
      </c>
    </row>
    <row r="8644" spans="16:18" x14ac:dyDescent="0.3">
      <c r="P8644" s="22"/>
      <c r="Q8644">
        <v>8640</v>
      </c>
      <c r="R8644" t="str">
        <f>IF($C$3="Live Paste",IF($P8644="","",$P8644&amp;""),IF($AD$3="","",INDEX('Extraction History'!$A$3:$DT$9102,$Q8644,$AD$3)&amp;""))</f>
        <v/>
      </c>
    </row>
    <row r="8645" spans="16:18" x14ac:dyDescent="0.3">
      <c r="P8645" s="22"/>
      <c r="Q8645">
        <v>8641</v>
      </c>
      <c r="R8645" t="str">
        <f>IF($C$3="Live Paste",IF($P8645="","",$P8645&amp;""),IF($AD$3="","",INDEX('Extraction History'!$A$3:$DT$9102,$Q8645,$AD$3)&amp;""))</f>
        <v/>
      </c>
    </row>
    <row r="8646" spans="16:18" x14ac:dyDescent="0.3">
      <c r="P8646" s="22"/>
      <c r="Q8646">
        <v>8642</v>
      </c>
      <c r="R8646" t="str">
        <f>IF($C$3="Live Paste",IF($P8646="","",$P8646&amp;""),IF($AD$3="","",INDEX('Extraction History'!$A$3:$DT$9102,$Q8646,$AD$3)&amp;""))</f>
        <v/>
      </c>
    </row>
    <row r="8647" spans="16:18" x14ac:dyDescent="0.3">
      <c r="P8647" s="22"/>
      <c r="Q8647">
        <v>8643</v>
      </c>
      <c r="R8647" t="str">
        <f>IF($C$3="Live Paste",IF($P8647="","",$P8647&amp;""),IF($AD$3="","",INDEX('Extraction History'!$A$3:$DT$9102,$Q8647,$AD$3)&amp;""))</f>
        <v/>
      </c>
    </row>
    <row r="8648" spans="16:18" x14ac:dyDescent="0.3">
      <c r="P8648" s="22"/>
      <c r="Q8648">
        <v>8644</v>
      </c>
      <c r="R8648" t="str">
        <f>IF($C$3="Live Paste",IF($P8648="","",$P8648&amp;""),IF($AD$3="","",INDEX('Extraction History'!$A$3:$DT$9102,$Q8648,$AD$3)&amp;""))</f>
        <v/>
      </c>
    </row>
    <row r="8649" spans="16:18" x14ac:dyDescent="0.3">
      <c r="P8649" s="22"/>
      <c r="Q8649">
        <v>8645</v>
      </c>
      <c r="R8649" t="str">
        <f>IF($C$3="Live Paste",IF($P8649="","",$P8649&amp;""),IF($AD$3="","",INDEX('Extraction History'!$A$3:$DT$9102,$Q8649,$AD$3)&amp;""))</f>
        <v/>
      </c>
    </row>
    <row r="8650" spans="16:18" x14ac:dyDescent="0.3">
      <c r="P8650" s="22"/>
      <c r="Q8650">
        <v>8646</v>
      </c>
      <c r="R8650" t="str">
        <f>IF($C$3="Live Paste",IF($P8650="","",$P8650&amp;""),IF($AD$3="","",INDEX('Extraction History'!$A$3:$DT$9102,$Q8650,$AD$3)&amp;""))</f>
        <v/>
      </c>
    </row>
    <row r="8651" spans="16:18" x14ac:dyDescent="0.3">
      <c r="P8651" s="22"/>
      <c r="Q8651">
        <v>8647</v>
      </c>
      <c r="R8651" t="str">
        <f>IF($C$3="Live Paste",IF($P8651="","",$P8651&amp;""),IF($AD$3="","",INDEX('Extraction History'!$A$3:$DT$9102,$Q8651,$AD$3)&amp;""))</f>
        <v/>
      </c>
    </row>
    <row r="8652" spans="16:18" x14ac:dyDescent="0.3">
      <c r="P8652" s="22"/>
      <c r="Q8652">
        <v>8648</v>
      </c>
      <c r="R8652" t="str">
        <f>IF($C$3="Live Paste",IF($P8652="","",$P8652&amp;""),IF($AD$3="","",INDEX('Extraction History'!$A$3:$DT$9102,$Q8652,$AD$3)&amp;""))</f>
        <v/>
      </c>
    </row>
    <row r="8653" spans="16:18" x14ac:dyDescent="0.3">
      <c r="P8653" s="22"/>
      <c r="Q8653">
        <v>8649</v>
      </c>
      <c r="R8653" t="str">
        <f>IF($C$3="Live Paste",IF($P8653="","",$P8653&amp;""),IF($AD$3="","",INDEX('Extraction History'!$A$3:$DT$9102,$Q8653,$AD$3)&amp;""))</f>
        <v/>
      </c>
    </row>
    <row r="8654" spans="16:18" x14ac:dyDescent="0.3">
      <c r="P8654" s="22"/>
      <c r="Q8654">
        <v>8650</v>
      </c>
      <c r="R8654" t="str">
        <f>IF($C$3="Live Paste",IF($P8654="","",$P8654&amp;""),IF($AD$3="","",INDEX('Extraction History'!$A$3:$DT$9102,$Q8654,$AD$3)&amp;""))</f>
        <v/>
      </c>
    </row>
    <row r="8655" spans="16:18" x14ac:dyDescent="0.3">
      <c r="P8655" s="22"/>
      <c r="Q8655">
        <v>8651</v>
      </c>
      <c r="R8655" t="str">
        <f>IF($C$3="Live Paste",IF($P8655="","",$P8655&amp;""),IF($AD$3="","",INDEX('Extraction History'!$A$3:$DT$9102,$Q8655,$AD$3)&amp;""))</f>
        <v/>
      </c>
    </row>
    <row r="8656" spans="16:18" x14ac:dyDescent="0.3">
      <c r="P8656" s="22"/>
      <c r="Q8656">
        <v>8652</v>
      </c>
      <c r="R8656" t="str">
        <f>IF($C$3="Live Paste",IF($P8656="","",$P8656&amp;""),IF($AD$3="","",INDEX('Extraction History'!$A$3:$DT$9102,$Q8656,$AD$3)&amp;""))</f>
        <v/>
      </c>
    </row>
    <row r="8657" spans="16:18" x14ac:dyDescent="0.3">
      <c r="P8657" s="22"/>
      <c r="Q8657">
        <v>8653</v>
      </c>
      <c r="R8657" t="str">
        <f>IF($C$3="Live Paste",IF($P8657="","",$P8657&amp;""),IF($AD$3="","",INDEX('Extraction History'!$A$3:$DT$9102,$Q8657,$AD$3)&amp;""))</f>
        <v/>
      </c>
    </row>
    <row r="8658" spans="16:18" x14ac:dyDescent="0.3">
      <c r="P8658" s="22"/>
      <c r="Q8658">
        <v>8654</v>
      </c>
      <c r="R8658" t="str">
        <f>IF($C$3="Live Paste",IF($P8658="","",$P8658&amp;""),IF($AD$3="","",INDEX('Extraction History'!$A$3:$DT$9102,$Q8658,$AD$3)&amp;""))</f>
        <v/>
      </c>
    </row>
    <row r="8659" spans="16:18" x14ac:dyDescent="0.3">
      <c r="P8659" s="22"/>
      <c r="Q8659">
        <v>8655</v>
      </c>
      <c r="R8659" t="str">
        <f>IF($C$3="Live Paste",IF($P8659="","",$P8659&amp;""),IF($AD$3="","",INDEX('Extraction History'!$A$3:$DT$9102,$Q8659,$AD$3)&amp;""))</f>
        <v/>
      </c>
    </row>
    <row r="8660" spans="16:18" x14ac:dyDescent="0.3">
      <c r="P8660" s="22"/>
      <c r="Q8660">
        <v>8656</v>
      </c>
      <c r="R8660" t="str">
        <f>IF($C$3="Live Paste",IF($P8660="","",$P8660&amp;""),IF($AD$3="","",INDEX('Extraction History'!$A$3:$DT$9102,$Q8660,$AD$3)&amp;""))</f>
        <v/>
      </c>
    </row>
    <row r="8661" spans="16:18" x14ac:dyDescent="0.3">
      <c r="P8661" s="22"/>
      <c r="Q8661">
        <v>8657</v>
      </c>
      <c r="R8661" t="str">
        <f>IF($C$3="Live Paste",IF($P8661="","",$P8661&amp;""),IF($AD$3="","",INDEX('Extraction History'!$A$3:$DT$9102,$Q8661,$AD$3)&amp;""))</f>
        <v/>
      </c>
    </row>
    <row r="8662" spans="16:18" x14ac:dyDescent="0.3">
      <c r="P8662" s="22"/>
      <c r="Q8662">
        <v>8658</v>
      </c>
      <c r="R8662" t="str">
        <f>IF($C$3="Live Paste",IF($P8662="","",$P8662&amp;""),IF($AD$3="","",INDEX('Extraction History'!$A$3:$DT$9102,$Q8662,$AD$3)&amp;""))</f>
        <v/>
      </c>
    </row>
    <row r="8663" spans="16:18" x14ac:dyDescent="0.3">
      <c r="P8663" s="22"/>
      <c r="Q8663">
        <v>8659</v>
      </c>
      <c r="R8663" t="str">
        <f>IF($C$3="Live Paste",IF($P8663="","",$P8663&amp;""),IF($AD$3="","",INDEX('Extraction History'!$A$3:$DT$9102,$Q8663,$AD$3)&amp;""))</f>
        <v/>
      </c>
    </row>
    <row r="8664" spans="16:18" x14ac:dyDescent="0.3">
      <c r="P8664" s="22"/>
      <c r="Q8664">
        <v>8660</v>
      </c>
      <c r="R8664" t="str">
        <f>IF($C$3="Live Paste",IF($P8664="","",$P8664&amp;""),IF($AD$3="","",INDEX('Extraction History'!$A$3:$DT$9102,$Q8664,$AD$3)&amp;""))</f>
        <v/>
      </c>
    </row>
    <row r="8665" spans="16:18" x14ac:dyDescent="0.3">
      <c r="P8665" s="22"/>
      <c r="Q8665">
        <v>8661</v>
      </c>
      <c r="R8665" t="str">
        <f>IF($C$3="Live Paste",IF($P8665="","",$P8665&amp;""),IF($AD$3="","",INDEX('Extraction History'!$A$3:$DT$9102,$Q8665,$AD$3)&amp;""))</f>
        <v/>
      </c>
    </row>
    <row r="8666" spans="16:18" x14ac:dyDescent="0.3">
      <c r="P8666" s="22"/>
      <c r="Q8666">
        <v>8662</v>
      </c>
      <c r="R8666" t="str">
        <f>IF($C$3="Live Paste",IF($P8666="","",$P8666&amp;""),IF($AD$3="","",INDEX('Extraction History'!$A$3:$DT$9102,$Q8666,$AD$3)&amp;""))</f>
        <v/>
      </c>
    </row>
    <row r="8667" spans="16:18" x14ac:dyDescent="0.3">
      <c r="P8667" s="22"/>
      <c r="Q8667">
        <v>8663</v>
      </c>
      <c r="R8667" t="str">
        <f>IF($C$3="Live Paste",IF($P8667="","",$P8667&amp;""),IF($AD$3="","",INDEX('Extraction History'!$A$3:$DT$9102,$Q8667,$AD$3)&amp;""))</f>
        <v/>
      </c>
    </row>
    <row r="8668" spans="16:18" x14ac:dyDescent="0.3">
      <c r="P8668" s="22"/>
      <c r="Q8668">
        <v>8664</v>
      </c>
      <c r="R8668" t="str">
        <f>IF($C$3="Live Paste",IF($P8668="","",$P8668&amp;""),IF($AD$3="","",INDEX('Extraction History'!$A$3:$DT$9102,$Q8668,$AD$3)&amp;""))</f>
        <v/>
      </c>
    </row>
    <row r="8669" spans="16:18" x14ac:dyDescent="0.3">
      <c r="P8669" s="22"/>
      <c r="Q8669">
        <v>8665</v>
      </c>
      <c r="R8669" t="str">
        <f>IF($C$3="Live Paste",IF($P8669="","",$P8669&amp;""),IF($AD$3="","",INDEX('Extraction History'!$A$3:$DT$9102,$Q8669,$AD$3)&amp;""))</f>
        <v/>
      </c>
    </row>
    <row r="8670" spans="16:18" x14ac:dyDescent="0.3">
      <c r="P8670" s="22"/>
      <c r="Q8670">
        <v>8666</v>
      </c>
      <c r="R8670" t="str">
        <f>IF($C$3="Live Paste",IF($P8670="","",$P8670&amp;""),IF($AD$3="","",INDEX('Extraction History'!$A$3:$DT$9102,$Q8670,$AD$3)&amp;""))</f>
        <v/>
      </c>
    </row>
    <row r="8671" spans="16:18" x14ac:dyDescent="0.3">
      <c r="P8671" s="22"/>
      <c r="Q8671">
        <v>8667</v>
      </c>
      <c r="R8671" t="str">
        <f>IF($C$3="Live Paste",IF($P8671="","",$P8671&amp;""),IF($AD$3="","",INDEX('Extraction History'!$A$3:$DT$9102,$Q8671,$AD$3)&amp;""))</f>
        <v/>
      </c>
    </row>
    <row r="8672" spans="16:18" x14ac:dyDescent="0.3">
      <c r="P8672" s="22"/>
      <c r="Q8672">
        <v>8668</v>
      </c>
      <c r="R8672" t="str">
        <f>IF($C$3="Live Paste",IF($P8672="","",$P8672&amp;""),IF($AD$3="","",INDEX('Extraction History'!$A$3:$DT$9102,$Q8672,$AD$3)&amp;""))</f>
        <v/>
      </c>
    </row>
    <row r="8673" spans="16:18" x14ac:dyDescent="0.3">
      <c r="P8673" s="22"/>
      <c r="Q8673">
        <v>8669</v>
      </c>
      <c r="R8673" t="str">
        <f>IF($C$3="Live Paste",IF($P8673="","",$P8673&amp;""),IF($AD$3="","",INDEX('Extraction History'!$A$3:$DT$9102,$Q8673,$AD$3)&amp;""))</f>
        <v/>
      </c>
    </row>
    <row r="8674" spans="16:18" x14ac:dyDescent="0.3">
      <c r="P8674" s="22"/>
      <c r="Q8674">
        <v>8670</v>
      </c>
      <c r="R8674" t="str">
        <f>IF($C$3="Live Paste",IF($P8674="","",$P8674&amp;""),IF($AD$3="","",INDEX('Extraction History'!$A$3:$DT$9102,$Q8674,$AD$3)&amp;""))</f>
        <v/>
      </c>
    </row>
    <row r="8675" spans="16:18" x14ac:dyDescent="0.3">
      <c r="P8675" s="22"/>
      <c r="Q8675">
        <v>8671</v>
      </c>
      <c r="R8675" t="str">
        <f>IF($C$3="Live Paste",IF($P8675="","",$P8675&amp;""),IF($AD$3="","",INDEX('Extraction History'!$A$3:$DT$9102,$Q8675,$AD$3)&amp;""))</f>
        <v/>
      </c>
    </row>
    <row r="8676" spans="16:18" x14ac:dyDescent="0.3">
      <c r="P8676" s="22"/>
      <c r="Q8676">
        <v>8672</v>
      </c>
      <c r="R8676" t="str">
        <f>IF($C$3="Live Paste",IF($P8676="","",$P8676&amp;""),IF($AD$3="","",INDEX('Extraction History'!$A$3:$DT$9102,$Q8676,$AD$3)&amp;""))</f>
        <v/>
      </c>
    </row>
    <row r="8677" spans="16:18" x14ac:dyDescent="0.3">
      <c r="P8677" s="22"/>
      <c r="Q8677">
        <v>8673</v>
      </c>
      <c r="R8677" t="str">
        <f>IF($C$3="Live Paste",IF($P8677="","",$P8677&amp;""),IF($AD$3="","",INDEX('Extraction History'!$A$3:$DT$9102,$Q8677,$AD$3)&amp;""))</f>
        <v/>
      </c>
    </row>
    <row r="8678" spans="16:18" x14ac:dyDescent="0.3">
      <c r="P8678" s="22"/>
      <c r="Q8678">
        <v>8674</v>
      </c>
      <c r="R8678" t="str">
        <f>IF($C$3="Live Paste",IF($P8678="","",$P8678&amp;""),IF($AD$3="","",INDEX('Extraction History'!$A$3:$DT$9102,$Q8678,$AD$3)&amp;""))</f>
        <v/>
      </c>
    </row>
    <row r="8679" spans="16:18" x14ac:dyDescent="0.3">
      <c r="P8679" s="22"/>
      <c r="Q8679">
        <v>8675</v>
      </c>
      <c r="R8679" t="str">
        <f>IF($C$3="Live Paste",IF($P8679="","",$P8679&amp;""),IF($AD$3="","",INDEX('Extraction History'!$A$3:$DT$9102,$Q8679,$AD$3)&amp;""))</f>
        <v/>
      </c>
    </row>
    <row r="8680" spans="16:18" x14ac:dyDescent="0.3">
      <c r="P8680" s="22"/>
      <c r="Q8680">
        <v>8676</v>
      </c>
      <c r="R8680" t="str">
        <f>IF($C$3="Live Paste",IF($P8680="","",$P8680&amp;""),IF($AD$3="","",INDEX('Extraction History'!$A$3:$DT$9102,$Q8680,$AD$3)&amp;""))</f>
        <v/>
      </c>
    </row>
    <row r="8681" spans="16:18" x14ac:dyDescent="0.3">
      <c r="P8681" s="22"/>
      <c r="Q8681">
        <v>8677</v>
      </c>
      <c r="R8681" t="str">
        <f>IF($C$3="Live Paste",IF($P8681="","",$P8681&amp;""),IF($AD$3="","",INDEX('Extraction History'!$A$3:$DT$9102,$Q8681,$AD$3)&amp;""))</f>
        <v/>
      </c>
    </row>
    <row r="8682" spans="16:18" x14ac:dyDescent="0.3">
      <c r="P8682" s="22"/>
      <c r="Q8682">
        <v>8678</v>
      </c>
      <c r="R8682" t="str">
        <f>IF($C$3="Live Paste",IF($P8682="","",$P8682&amp;""),IF($AD$3="","",INDEX('Extraction History'!$A$3:$DT$9102,$Q8682,$AD$3)&amp;""))</f>
        <v/>
      </c>
    </row>
    <row r="8683" spans="16:18" x14ac:dyDescent="0.3">
      <c r="P8683" s="22"/>
      <c r="Q8683">
        <v>8679</v>
      </c>
      <c r="R8683" t="str">
        <f>IF($C$3="Live Paste",IF($P8683="","",$P8683&amp;""),IF($AD$3="","",INDEX('Extraction History'!$A$3:$DT$9102,$Q8683,$AD$3)&amp;""))</f>
        <v/>
      </c>
    </row>
    <row r="8684" spans="16:18" x14ac:dyDescent="0.3">
      <c r="P8684" s="22"/>
      <c r="Q8684">
        <v>8680</v>
      </c>
      <c r="R8684" t="str">
        <f>IF($C$3="Live Paste",IF($P8684="","",$P8684&amp;""),IF($AD$3="","",INDEX('Extraction History'!$A$3:$DT$9102,$Q8684,$AD$3)&amp;""))</f>
        <v/>
      </c>
    </row>
    <row r="8685" spans="16:18" x14ac:dyDescent="0.3">
      <c r="P8685" s="22"/>
      <c r="Q8685">
        <v>8681</v>
      </c>
      <c r="R8685" t="str">
        <f>IF($C$3="Live Paste",IF($P8685="","",$P8685&amp;""),IF($AD$3="","",INDEX('Extraction History'!$A$3:$DT$9102,$Q8685,$AD$3)&amp;""))</f>
        <v/>
      </c>
    </row>
    <row r="8686" spans="16:18" x14ac:dyDescent="0.3">
      <c r="P8686" s="22"/>
      <c r="Q8686">
        <v>8682</v>
      </c>
      <c r="R8686" t="str">
        <f>IF($C$3="Live Paste",IF($P8686="","",$P8686&amp;""),IF($AD$3="","",INDEX('Extraction History'!$A$3:$DT$9102,$Q8686,$AD$3)&amp;""))</f>
        <v/>
      </c>
    </row>
    <row r="8687" spans="16:18" x14ac:dyDescent="0.3">
      <c r="P8687" s="22"/>
      <c r="Q8687">
        <v>8683</v>
      </c>
      <c r="R8687" t="str">
        <f>IF($C$3="Live Paste",IF($P8687="","",$P8687&amp;""),IF($AD$3="","",INDEX('Extraction History'!$A$3:$DT$9102,$Q8687,$AD$3)&amp;""))</f>
        <v/>
      </c>
    </row>
    <row r="8688" spans="16:18" x14ac:dyDescent="0.3">
      <c r="P8688" s="22"/>
      <c r="Q8688">
        <v>8684</v>
      </c>
      <c r="R8688" t="str">
        <f>IF($C$3="Live Paste",IF($P8688="","",$P8688&amp;""),IF($AD$3="","",INDEX('Extraction History'!$A$3:$DT$9102,$Q8688,$AD$3)&amp;""))</f>
        <v/>
      </c>
    </row>
    <row r="8689" spans="16:18" x14ac:dyDescent="0.3">
      <c r="P8689" s="22"/>
      <c r="Q8689">
        <v>8685</v>
      </c>
      <c r="R8689" t="str">
        <f>IF($C$3="Live Paste",IF($P8689="","",$P8689&amp;""),IF($AD$3="","",INDEX('Extraction History'!$A$3:$DT$9102,$Q8689,$AD$3)&amp;""))</f>
        <v/>
      </c>
    </row>
    <row r="8690" spans="16:18" x14ac:dyDescent="0.3">
      <c r="P8690" s="22"/>
      <c r="Q8690">
        <v>8686</v>
      </c>
      <c r="R8690" t="str">
        <f>IF($C$3="Live Paste",IF($P8690="","",$P8690&amp;""),IF($AD$3="","",INDEX('Extraction History'!$A$3:$DT$9102,$Q8690,$AD$3)&amp;""))</f>
        <v/>
      </c>
    </row>
    <row r="8691" spans="16:18" x14ac:dyDescent="0.3">
      <c r="P8691" s="22"/>
      <c r="Q8691">
        <v>8687</v>
      </c>
      <c r="R8691" t="str">
        <f>IF($C$3="Live Paste",IF($P8691="","",$P8691&amp;""),IF($AD$3="","",INDEX('Extraction History'!$A$3:$DT$9102,$Q8691,$AD$3)&amp;""))</f>
        <v/>
      </c>
    </row>
    <row r="8692" spans="16:18" x14ac:dyDescent="0.3">
      <c r="P8692" s="22"/>
      <c r="Q8692">
        <v>8688</v>
      </c>
      <c r="R8692" t="str">
        <f>IF($C$3="Live Paste",IF($P8692="","",$P8692&amp;""),IF($AD$3="","",INDEX('Extraction History'!$A$3:$DT$9102,$Q8692,$AD$3)&amp;""))</f>
        <v/>
      </c>
    </row>
    <row r="8693" spans="16:18" x14ac:dyDescent="0.3">
      <c r="P8693" s="22"/>
      <c r="Q8693">
        <v>8689</v>
      </c>
      <c r="R8693" t="str">
        <f>IF($C$3="Live Paste",IF($P8693="","",$P8693&amp;""),IF($AD$3="","",INDEX('Extraction History'!$A$3:$DT$9102,$Q8693,$AD$3)&amp;""))</f>
        <v/>
      </c>
    </row>
    <row r="8694" spans="16:18" x14ac:dyDescent="0.3">
      <c r="P8694" s="22"/>
      <c r="Q8694">
        <v>8690</v>
      </c>
      <c r="R8694" t="str">
        <f>IF($C$3="Live Paste",IF($P8694="","",$P8694&amp;""),IF($AD$3="","",INDEX('Extraction History'!$A$3:$DT$9102,$Q8694,$AD$3)&amp;""))</f>
        <v/>
      </c>
    </row>
    <row r="8695" spans="16:18" x14ac:dyDescent="0.3">
      <c r="P8695" s="22"/>
      <c r="Q8695">
        <v>8691</v>
      </c>
      <c r="R8695" t="str">
        <f>IF($C$3="Live Paste",IF($P8695="","",$P8695&amp;""),IF($AD$3="","",INDEX('Extraction History'!$A$3:$DT$9102,$Q8695,$AD$3)&amp;""))</f>
        <v/>
      </c>
    </row>
    <row r="8696" spans="16:18" x14ac:dyDescent="0.3">
      <c r="P8696" s="22"/>
      <c r="Q8696">
        <v>8692</v>
      </c>
      <c r="R8696" t="str">
        <f>IF($C$3="Live Paste",IF($P8696="","",$P8696&amp;""),IF($AD$3="","",INDEX('Extraction History'!$A$3:$DT$9102,$Q8696,$AD$3)&amp;""))</f>
        <v/>
      </c>
    </row>
    <row r="8697" spans="16:18" x14ac:dyDescent="0.3">
      <c r="P8697" s="22"/>
      <c r="Q8697">
        <v>8693</v>
      </c>
      <c r="R8697" t="str">
        <f>IF($C$3="Live Paste",IF($P8697="","",$P8697&amp;""),IF($AD$3="","",INDEX('Extraction History'!$A$3:$DT$9102,$Q8697,$AD$3)&amp;""))</f>
        <v/>
      </c>
    </row>
    <row r="8698" spans="16:18" x14ac:dyDescent="0.3">
      <c r="P8698" s="22"/>
      <c r="Q8698">
        <v>8694</v>
      </c>
      <c r="R8698" t="str">
        <f>IF($C$3="Live Paste",IF($P8698="","",$P8698&amp;""),IF($AD$3="","",INDEX('Extraction History'!$A$3:$DT$9102,$Q8698,$AD$3)&amp;""))</f>
        <v/>
      </c>
    </row>
    <row r="8699" spans="16:18" x14ac:dyDescent="0.3">
      <c r="P8699" s="22"/>
      <c r="Q8699">
        <v>8695</v>
      </c>
      <c r="R8699" t="str">
        <f>IF($C$3="Live Paste",IF($P8699="","",$P8699&amp;""),IF($AD$3="","",INDEX('Extraction History'!$A$3:$DT$9102,$Q8699,$AD$3)&amp;""))</f>
        <v/>
      </c>
    </row>
    <row r="8700" spans="16:18" x14ac:dyDescent="0.3">
      <c r="P8700" s="22"/>
      <c r="Q8700">
        <v>8696</v>
      </c>
      <c r="R8700" t="str">
        <f>IF($C$3="Live Paste",IF($P8700="","",$P8700&amp;""),IF($AD$3="","",INDEX('Extraction History'!$A$3:$DT$9102,$Q8700,$AD$3)&amp;""))</f>
        <v/>
      </c>
    </row>
    <row r="8701" spans="16:18" x14ac:dyDescent="0.3">
      <c r="P8701" s="22"/>
      <c r="Q8701">
        <v>8697</v>
      </c>
      <c r="R8701" t="str">
        <f>IF($C$3="Live Paste",IF($P8701="","",$P8701&amp;""),IF($AD$3="","",INDEX('Extraction History'!$A$3:$DT$9102,$Q8701,$AD$3)&amp;""))</f>
        <v/>
      </c>
    </row>
    <row r="8702" spans="16:18" x14ac:dyDescent="0.3">
      <c r="P8702" s="22"/>
      <c r="Q8702">
        <v>8698</v>
      </c>
      <c r="R8702" t="str">
        <f>IF($C$3="Live Paste",IF($P8702="","",$P8702&amp;""),IF($AD$3="","",INDEX('Extraction History'!$A$3:$DT$9102,$Q8702,$AD$3)&amp;""))</f>
        <v/>
      </c>
    </row>
    <row r="8703" spans="16:18" x14ac:dyDescent="0.3">
      <c r="P8703" s="22"/>
      <c r="Q8703">
        <v>8699</v>
      </c>
      <c r="R8703" t="str">
        <f>IF($C$3="Live Paste",IF($P8703="","",$P8703&amp;""),IF($AD$3="","",INDEX('Extraction History'!$A$3:$DT$9102,$Q8703,$AD$3)&amp;""))</f>
        <v/>
      </c>
    </row>
    <row r="8704" spans="16:18" x14ac:dyDescent="0.3">
      <c r="P8704" s="22"/>
      <c r="Q8704">
        <v>8700</v>
      </c>
      <c r="R8704" t="str">
        <f>IF($C$3="Live Paste",IF($P8704="","",$P8704&amp;""),IF($AD$3="","",INDEX('Extraction History'!$A$3:$DT$9102,$Q8704,$AD$3)&amp;""))</f>
        <v/>
      </c>
    </row>
    <row r="8705" spans="16:18" x14ac:dyDescent="0.3">
      <c r="P8705" s="22"/>
      <c r="Q8705">
        <v>8701</v>
      </c>
      <c r="R8705" t="str">
        <f>IF($C$3="Live Paste",IF($P8705="","",$P8705&amp;""),IF($AD$3="","",INDEX('Extraction History'!$A$3:$DT$9102,$Q8705,$AD$3)&amp;""))</f>
        <v/>
      </c>
    </row>
    <row r="8706" spans="16:18" x14ac:dyDescent="0.3">
      <c r="P8706" s="22"/>
      <c r="Q8706">
        <v>8702</v>
      </c>
      <c r="R8706" t="str">
        <f>IF($C$3="Live Paste",IF($P8706="","",$P8706&amp;""),IF($AD$3="","",INDEX('Extraction History'!$A$3:$DT$9102,$Q8706,$AD$3)&amp;""))</f>
        <v/>
      </c>
    </row>
    <row r="8707" spans="16:18" x14ac:dyDescent="0.3">
      <c r="P8707" s="22"/>
      <c r="Q8707">
        <v>8703</v>
      </c>
      <c r="R8707" t="str">
        <f>IF($C$3="Live Paste",IF($P8707="","",$P8707&amp;""),IF($AD$3="","",INDEX('Extraction History'!$A$3:$DT$9102,$Q8707,$AD$3)&amp;""))</f>
        <v/>
      </c>
    </row>
    <row r="8708" spans="16:18" x14ac:dyDescent="0.3">
      <c r="P8708" s="22"/>
      <c r="Q8708">
        <v>8704</v>
      </c>
      <c r="R8708" t="str">
        <f>IF($C$3="Live Paste",IF($P8708="","",$P8708&amp;""),IF($AD$3="","",INDEX('Extraction History'!$A$3:$DT$9102,$Q8708,$AD$3)&amp;""))</f>
        <v/>
      </c>
    </row>
    <row r="8709" spans="16:18" x14ac:dyDescent="0.3">
      <c r="P8709" s="22"/>
      <c r="Q8709">
        <v>8705</v>
      </c>
      <c r="R8709" t="str">
        <f>IF($C$3="Live Paste",IF($P8709="","",$P8709&amp;""),IF($AD$3="","",INDEX('Extraction History'!$A$3:$DT$9102,$Q8709,$AD$3)&amp;""))</f>
        <v/>
      </c>
    </row>
    <row r="8710" spans="16:18" x14ac:dyDescent="0.3">
      <c r="P8710" s="22"/>
      <c r="Q8710">
        <v>8706</v>
      </c>
      <c r="R8710" t="str">
        <f>IF($C$3="Live Paste",IF($P8710="","",$P8710&amp;""),IF($AD$3="","",INDEX('Extraction History'!$A$3:$DT$9102,$Q8710,$AD$3)&amp;""))</f>
        <v/>
      </c>
    </row>
    <row r="8711" spans="16:18" x14ac:dyDescent="0.3">
      <c r="P8711" s="22"/>
      <c r="Q8711">
        <v>8707</v>
      </c>
      <c r="R8711" t="str">
        <f>IF($C$3="Live Paste",IF($P8711="","",$P8711&amp;""),IF($AD$3="","",INDEX('Extraction History'!$A$3:$DT$9102,$Q8711,$AD$3)&amp;""))</f>
        <v/>
      </c>
    </row>
    <row r="8712" spans="16:18" x14ac:dyDescent="0.3">
      <c r="P8712" s="22"/>
      <c r="Q8712">
        <v>8708</v>
      </c>
      <c r="R8712" t="str">
        <f>IF($C$3="Live Paste",IF($P8712="","",$P8712&amp;""),IF($AD$3="","",INDEX('Extraction History'!$A$3:$DT$9102,$Q8712,$AD$3)&amp;""))</f>
        <v/>
      </c>
    </row>
    <row r="8713" spans="16:18" x14ac:dyDescent="0.3">
      <c r="P8713" s="22"/>
      <c r="Q8713">
        <v>8709</v>
      </c>
      <c r="R8713" t="str">
        <f>IF($C$3="Live Paste",IF($P8713="","",$P8713&amp;""),IF($AD$3="","",INDEX('Extraction History'!$A$3:$DT$9102,$Q8713,$AD$3)&amp;""))</f>
        <v/>
      </c>
    </row>
    <row r="8714" spans="16:18" x14ac:dyDescent="0.3">
      <c r="P8714" s="22"/>
      <c r="Q8714">
        <v>8710</v>
      </c>
      <c r="R8714" t="str">
        <f>IF($C$3="Live Paste",IF($P8714="","",$P8714&amp;""),IF($AD$3="","",INDEX('Extraction History'!$A$3:$DT$9102,$Q8714,$AD$3)&amp;""))</f>
        <v/>
      </c>
    </row>
    <row r="8715" spans="16:18" x14ac:dyDescent="0.3">
      <c r="P8715" s="22"/>
      <c r="Q8715">
        <v>8711</v>
      </c>
      <c r="R8715" t="str">
        <f>IF($C$3="Live Paste",IF($P8715="","",$P8715&amp;""),IF($AD$3="","",INDEX('Extraction History'!$A$3:$DT$9102,$Q8715,$AD$3)&amp;""))</f>
        <v/>
      </c>
    </row>
    <row r="8716" spans="16:18" x14ac:dyDescent="0.3">
      <c r="P8716" s="22"/>
      <c r="Q8716">
        <v>8712</v>
      </c>
      <c r="R8716" t="str">
        <f>IF($C$3="Live Paste",IF($P8716="","",$P8716&amp;""),IF($AD$3="","",INDEX('Extraction History'!$A$3:$DT$9102,$Q8716,$AD$3)&amp;""))</f>
        <v/>
      </c>
    </row>
    <row r="8717" spans="16:18" x14ac:dyDescent="0.3">
      <c r="P8717" s="22"/>
      <c r="Q8717">
        <v>8713</v>
      </c>
      <c r="R8717" t="str">
        <f>IF($C$3="Live Paste",IF($P8717="","",$P8717&amp;""),IF($AD$3="","",INDEX('Extraction History'!$A$3:$DT$9102,$Q8717,$AD$3)&amp;""))</f>
        <v/>
      </c>
    </row>
    <row r="8718" spans="16:18" x14ac:dyDescent="0.3">
      <c r="P8718" s="22"/>
      <c r="Q8718">
        <v>8714</v>
      </c>
      <c r="R8718" t="str">
        <f>IF($C$3="Live Paste",IF($P8718="","",$P8718&amp;""),IF($AD$3="","",INDEX('Extraction History'!$A$3:$DT$9102,$Q8718,$AD$3)&amp;""))</f>
        <v/>
      </c>
    </row>
    <row r="8719" spans="16:18" x14ac:dyDescent="0.3">
      <c r="P8719" s="22"/>
      <c r="Q8719">
        <v>8715</v>
      </c>
      <c r="R8719" t="str">
        <f>IF($C$3="Live Paste",IF($P8719="","",$P8719&amp;""),IF($AD$3="","",INDEX('Extraction History'!$A$3:$DT$9102,$Q8719,$AD$3)&amp;""))</f>
        <v/>
      </c>
    </row>
    <row r="8720" spans="16:18" x14ac:dyDescent="0.3">
      <c r="P8720" s="22"/>
      <c r="Q8720">
        <v>8716</v>
      </c>
      <c r="R8720" t="str">
        <f>IF($C$3="Live Paste",IF($P8720="","",$P8720&amp;""),IF($AD$3="","",INDEX('Extraction History'!$A$3:$DT$9102,$Q8720,$AD$3)&amp;""))</f>
        <v/>
      </c>
    </row>
    <row r="8721" spans="16:18" x14ac:dyDescent="0.3">
      <c r="P8721" s="22"/>
      <c r="Q8721">
        <v>8717</v>
      </c>
      <c r="R8721" t="str">
        <f>IF($C$3="Live Paste",IF($P8721="","",$P8721&amp;""),IF($AD$3="","",INDEX('Extraction History'!$A$3:$DT$9102,$Q8721,$AD$3)&amp;""))</f>
        <v/>
      </c>
    </row>
    <row r="8722" spans="16:18" x14ac:dyDescent="0.3">
      <c r="P8722" s="22"/>
      <c r="Q8722">
        <v>8718</v>
      </c>
      <c r="R8722" t="str">
        <f>IF($C$3="Live Paste",IF($P8722="","",$P8722&amp;""),IF($AD$3="","",INDEX('Extraction History'!$A$3:$DT$9102,$Q8722,$AD$3)&amp;""))</f>
        <v/>
      </c>
    </row>
    <row r="8723" spans="16:18" x14ac:dyDescent="0.3">
      <c r="P8723" s="22"/>
      <c r="Q8723">
        <v>8719</v>
      </c>
      <c r="R8723" t="str">
        <f>IF($C$3="Live Paste",IF($P8723="","",$P8723&amp;""),IF($AD$3="","",INDEX('Extraction History'!$A$3:$DT$9102,$Q8723,$AD$3)&amp;""))</f>
        <v/>
      </c>
    </row>
    <row r="8724" spans="16:18" x14ac:dyDescent="0.3">
      <c r="P8724" s="22"/>
      <c r="Q8724">
        <v>8720</v>
      </c>
      <c r="R8724" t="str">
        <f>IF($C$3="Live Paste",IF($P8724="","",$P8724&amp;""),IF($AD$3="","",INDEX('Extraction History'!$A$3:$DT$9102,$Q8724,$AD$3)&amp;""))</f>
        <v/>
      </c>
    </row>
    <row r="8725" spans="16:18" x14ac:dyDescent="0.3">
      <c r="P8725" s="22"/>
      <c r="Q8725">
        <v>8721</v>
      </c>
      <c r="R8725" t="str">
        <f>IF($C$3="Live Paste",IF($P8725="","",$P8725&amp;""),IF($AD$3="","",INDEX('Extraction History'!$A$3:$DT$9102,$Q8725,$AD$3)&amp;""))</f>
        <v/>
      </c>
    </row>
    <row r="8726" spans="16:18" x14ac:dyDescent="0.3">
      <c r="P8726" s="22"/>
      <c r="Q8726">
        <v>8722</v>
      </c>
      <c r="R8726" t="str">
        <f>IF($C$3="Live Paste",IF($P8726="","",$P8726&amp;""),IF($AD$3="","",INDEX('Extraction History'!$A$3:$DT$9102,$Q8726,$AD$3)&amp;""))</f>
        <v/>
      </c>
    </row>
    <row r="8727" spans="16:18" x14ac:dyDescent="0.3">
      <c r="P8727" s="22"/>
      <c r="Q8727">
        <v>8723</v>
      </c>
      <c r="R8727" t="str">
        <f>IF($C$3="Live Paste",IF($P8727="","",$P8727&amp;""),IF($AD$3="","",INDEX('Extraction History'!$A$3:$DT$9102,$Q8727,$AD$3)&amp;""))</f>
        <v/>
      </c>
    </row>
    <row r="8728" spans="16:18" x14ac:dyDescent="0.3">
      <c r="P8728" s="22"/>
      <c r="Q8728">
        <v>8724</v>
      </c>
      <c r="R8728" t="str">
        <f>IF($C$3="Live Paste",IF($P8728="","",$P8728&amp;""),IF($AD$3="","",INDEX('Extraction History'!$A$3:$DT$9102,$Q8728,$AD$3)&amp;""))</f>
        <v/>
      </c>
    </row>
    <row r="8729" spans="16:18" x14ac:dyDescent="0.3">
      <c r="P8729" s="22"/>
      <c r="Q8729">
        <v>8725</v>
      </c>
      <c r="R8729" t="str">
        <f>IF($C$3="Live Paste",IF($P8729="","",$P8729&amp;""),IF($AD$3="","",INDEX('Extraction History'!$A$3:$DT$9102,$Q8729,$AD$3)&amp;""))</f>
        <v/>
      </c>
    </row>
    <row r="8730" spans="16:18" x14ac:dyDescent="0.3">
      <c r="P8730" s="22"/>
      <c r="Q8730">
        <v>8726</v>
      </c>
      <c r="R8730" t="str">
        <f>IF($C$3="Live Paste",IF($P8730="","",$P8730&amp;""),IF($AD$3="","",INDEX('Extraction History'!$A$3:$DT$9102,$Q8730,$AD$3)&amp;""))</f>
        <v/>
      </c>
    </row>
    <row r="8731" spans="16:18" x14ac:dyDescent="0.3">
      <c r="P8731" s="22"/>
      <c r="Q8731">
        <v>8727</v>
      </c>
      <c r="R8731" t="str">
        <f>IF($C$3="Live Paste",IF($P8731="","",$P8731&amp;""),IF($AD$3="","",INDEX('Extraction History'!$A$3:$DT$9102,$Q8731,$AD$3)&amp;""))</f>
        <v/>
      </c>
    </row>
    <row r="8732" spans="16:18" x14ac:dyDescent="0.3">
      <c r="P8732" s="22"/>
      <c r="Q8732">
        <v>8728</v>
      </c>
      <c r="R8732" t="str">
        <f>IF($C$3="Live Paste",IF($P8732="","",$P8732&amp;""),IF($AD$3="","",INDEX('Extraction History'!$A$3:$DT$9102,$Q8732,$AD$3)&amp;""))</f>
        <v/>
      </c>
    </row>
    <row r="8733" spans="16:18" x14ac:dyDescent="0.3">
      <c r="P8733" s="22"/>
      <c r="Q8733">
        <v>8729</v>
      </c>
      <c r="R8733" t="str">
        <f>IF($C$3="Live Paste",IF($P8733="","",$P8733&amp;""),IF($AD$3="","",INDEX('Extraction History'!$A$3:$DT$9102,$Q8733,$AD$3)&amp;""))</f>
        <v/>
      </c>
    </row>
    <row r="8734" spans="16:18" x14ac:dyDescent="0.3">
      <c r="P8734" s="22"/>
      <c r="Q8734">
        <v>8730</v>
      </c>
      <c r="R8734" t="str">
        <f>IF($C$3="Live Paste",IF($P8734="","",$P8734&amp;""),IF($AD$3="","",INDEX('Extraction History'!$A$3:$DT$9102,$Q8734,$AD$3)&amp;""))</f>
        <v/>
      </c>
    </row>
    <row r="8735" spans="16:18" x14ac:dyDescent="0.3">
      <c r="P8735" s="22"/>
      <c r="Q8735">
        <v>8731</v>
      </c>
      <c r="R8735" t="str">
        <f>IF($C$3="Live Paste",IF($P8735="","",$P8735&amp;""),IF($AD$3="","",INDEX('Extraction History'!$A$3:$DT$9102,$Q8735,$AD$3)&amp;""))</f>
        <v/>
      </c>
    </row>
    <row r="8736" spans="16:18" x14ac:dyDescent="0.3">
      <c r="P8736" s="22"/>
      <c r="Q8736">
        <v>8732</v>
      </c>
      <c r="R8736" t="str">
        <f>IF($C$3="Live Paste",IF($P8736="","",$P8736&amp;""),IF($AD$3="","",INDEX('Extraction History'!$A$3:$DT$9102,$Q8736,$AD$3)&amp;""))</f>
        <v/>
      </c>
    </row>
    <row r="8737" spans="16:18" x14ac:dyDescent="0.3">
      <c r="P8737" s="22"/>
      <c r="Q8737">
        <v>8733</v>
      </c>
      <c r="R8737" t="str">
        <f>IF($C$3="Live Paste",IF($P8737="","",$P8737&amp;""),IF($AD$3="","",INDEX('Extraction History'!$A$3:$DT$9102,$Q8737,$AD$3)&amp;""))</f>
        <v/>
      </c>
    </row>
    <row r="8738" spans="16:18" x14ac:dyDescent="0.3">
      <c r="P8738" s="22"/>
      <c r="Q8738">
        <v>8734</v>
      </c>
      <c r="R8738" t="str">
        <f>IF($C$3="Live Paste",IF($P8738="","",$P8738&amp;""),IF($AD$3="","",INDEX('Extraction History'!$A$3:$DT$9102,$Q8738,$AD$3)&amp;""))</f>
        <v/>
      </c>
    </row>
    <row r="8739" spans="16:18" x14ac:dyDescent="0.3">
      <c r="P8739" s="22"/>
      <c r="Q8739">
        <v>8735</v>
      </c>
      <c r="R8739" t="str">
        <f>IF($C$3="Live Paste",IF($P8739="","",$P8739&amp;""),IF($AD$3="","",INDEX('Extraction History'!$A$3:$DT$9102,$Q8739,$AD$3)&amp;""))</f>
        <v/>
      </c>
    </row>
    <row r="8740" spans="16:18" x14ac:dyDescent="0.3">
      <c r="P8740" s="22"/>
      <c r="Q8740">
        <v>8736</v>
      </c>
      <c r="R8740" t="str">
        <f>IF($C$3="Live Paste",IF($P8740="","",$P8740&amp;""),IF($AD$3="","",INDEX('Extraction History'!$A$3:$DT$9102,$Q8740,$AD$3)&amp;""))</f>
        <v/>
      </c>
    </row>
    <row r="8741" spans="16:18" x14ac:dyDescent="0.3">
      <c r="P8741" s="22"/>
      <c r="Q8741">
        <v>8737</v>
      </c>
      <c r="R8741" t="str">
        <f>IF($C$3="Live Paste",IF($P8741="","",$P8741&amp;""),IF($AD$3="","",INDEX('Extraction History'!$A$3:$DT$9102,$Q8741,$AD$3)&amp;""))</f>
        <v/>
      </c>
    </row>
    <row r="8742" spans="16:18" x14ac:dyDescent="0.3">
      <c r="P8742" s="22"/>
      <c r="Q8742">
        <v>8738</v>
      </c>
      <c r="R8742" t="str">
        <f>IF($C$3="Live Paste",IF($P8742="","",$P8742&amp;""),IF($AD$3="","",INDEX('Extraction History'!$A$3:$DT$9102,$Q8742,$AD$3)&amp;""))</f>
        <v/>
      </c>
    </row>
    <row r="8743" spans="16:18" x14ac:dyDescent="0.3">
      <c r="P8743" s="22"/>
      <c r="Q8743">
        <v>8739</v>
      </c>
      <c r="R8743" t="str">
        <f>IF($C$3="Live Paste",IF($P8743="","",$P8743&amp;""),IF($AD$3="","",INDEX('Extraction History'!$A$3:$DT$9102,$Q8743,$AD$3)&amp;""))</f>
        <v/>
      </c>
    </row>
    <row r="8744" spans="16:18" x14ac:dyDescent="0.3">
      <c r="P8744" s="22"/>
      <c r="Q8744">
        <v>8740</v>
      </c>
      <c r="R8744" t="str">
        <f>IF($C$3="Live Paste",IF($P8744="","",$P8744&amp;""),IF($AD$3="","",INDEX('Extraction History'!$A$3:$DT$9102,$Q8744,$AD$3)&amp;""))</f>
        <v/>
      </c>
    </row>
    <row r="8745" spans="16:18" x14ac:dyDescent="0.3">
      <c r="P8745" s="22"/>
      <c r="Q8745">
        <v>8741</v>
      </c>
      <c r="R8745" t="str">
        <f>IF($C$3="Live Paste",IF($P8745="","",$P8745&amp;""),IF($AD$3="","",INDEX('Extraction History'!$A$3:$DT$9102,$Q8745,$AD$3)&amp;""))</f>
        <v/>
      </c>
    </row>
    <row r="8746" spans="16:18" x14ac:dyDescent="0.3">
      <c r="P8746" s="22"/>
      <c r="Q8746">
        <v>8742</v>
      </c>
      <c r="R8746" t="str">
        <f>IF($C$3="Live Paste",IF($P8746="","",$P8746&amp;""),IF($AD$3="","",INDEX('Extraction History'!$A$3:$DT$9102,$Q8746,$AD$3)&amp;""))</f>
        <v/>
      </c>
    </row>
    <row r="8747" spans="16:18" x14ac:dyDescent="0.3">
      <c r="P8747" s="22"/>
      <c r="Q8747">
        <v>8743</v>
      </c>
      <c r="R8747" t="str">
        <f>IF($C$3="Live Paste",IF($P8747="","",$P8747&amp;""),IF($AD$3="","",INDEX('Extraction History'!$A$3:$DT$9102,$Q8747,$AD$3)&amp;""))</f>
        <v/>
      </c>
    </row>
    <row r="8748" spans="16:18" x14ac:dyDescent="0.3">
      <c r="P8748" s="22"/>
      <c r="Q8748">
        <v>8744</v>
      </c>
      <c r="R8748" t="str">
        <f>IF($C$3="Live Paste",IF($P8748="","",$P8748&amp;""),IF($AD$3="","",INDEX('Extraction History'!$A$3:$DT$9102,$Q8748,$AD$3)&amp;""))</f>
        <v/>
      </c>
    </row>
    <row r="8749" spans="16:18" x14ac:dyDescent="0.3">
      <c r="P8749" s="22"/>
      <c r="Q8749">
        <v>8745</v>
      </c>
      <c r="R8749" t="str">
        <f>IF($C$3="Live Paste",IF($P8749="","",$P8749&amp;""),IF($AD$3="","",INDEX('Extraction History'!$A$3:$DT$9102,$Q8749,$AD$3)&amp;""))</f>
        <v/>
      </c>
    </row>
    <row r="8750" spans="16:18" x14ac:dyDescent="0.3">
      <c r="P8750" s="22"/>
      <c r="Q8750">
        <v>8746</v>
      </c>
      <c r="R8750" t="str">
        <f>IF($C$3="Live Paste",IF($P8750="","",$P8750&amp;""),IF($AD$3="","",INDEX('Extraction History'!$A$3:$DT$9102,$Q8750,$AD$3)&amp;""))</f>
        <v/>
      </c>
    </row>
    <row r="8751" spans="16:18" x14ac:dyDescent="0.3">
      <c r="P8751" s="22"/>
      <c r="Q8751">
        <v>8747</v>
      </c>
      <c r="R8751" t="str">
        <f>IF($C$3="Live Paste",IF($P8751="","",$P8751&amp;""),IF($AD$3="","",INDEX('Extraction History'!$A$3:$DT$9102,$Q8751,$AD$3)&amp;""))</f>
        <v/>
      </c>
    </row>
    <row r="8752" spans="16:18" x14ac:dyDescent="0.3">
      <c r="P8752" s="22"/>
      <c r="Q8752">
        <v>8748</v>
      </c>
      <c r="R8752" t="str">
        <f>IF($C$3="Live Paste",IF($P8752="","",$P8752&amp;""),IF($AD$3="","",INDEX('Extraction History'!$A$3:$DT$9102,$Q8752,$AD$3)&amp;""))</f>
        <v/>
      </c>
    </row>
    <row r="8753" spans="16:18" x14ac:dyDescent="0.3">
      <c r="P8753" s="22"/>
      <c r="Q8753">
        <v>8749</v>
      </c>
      <c r="R8753" t="str">
        <f>IF($C$3="Live Paste",IF($P8753="","",$P8753&amp;""),IF($AD$3="","",INDEX('Extraction History'!$A$3:$DT$9102,$Q8753,$AD$3)&amp;""))</f>
        <v/>
      </c>
    </row>
    <row r="8754" spans="16:18" x14ac:dyDescent="0.3">
      <c r="P8754" s="22"/>
      <c r="Q8754">
        <v>8750</v>
      </c>
      <c r="R8754" t="str">
        <f>IF($C$3="Live Paste",IF($P8754="","",$P8754&amp;""),IF($AD$3="","",INDEX('Extraction History'!$A$3:$DT$9102,$Q8754,$AD$3)&amp;""))</f>
        <v/>
      </c>
    </row>
    <row r="8755" spans="16:18" x14ac:dyDescent="0.3">
      <c r="P8755" s="22"/>
      <c r="Q8755">
        <v>8751</v>
      </c>
      <c r="R8755" t="str">
        <f>IF($C$3="Live Paste",IF($P8755="","",$P8755&amp;""),IF($AD$3="","",INDEX('Extraction History'!$A$3:$DT$9102,$Q8755,$AD$3)&amp;""))</f>
        <v/>
      </c>
    </row>
    <row r="8756" spans="16:18" x14ac:dyDescent="0.3">
      <c r="P8756" s="22"/>
      <c r="Q8756">
        <v>8752</v>
      </c>
      <c r="R8756" t="str">
        <f>IF($C$3="Live Paste",IF($P8756="","",$P8756&amp;""),IF($AD$3="","",INDEX('Extraction History'!$A$3:$DT$9102,$Q8756,$AD$3)&amp;""))</f>
        <v/>
      </c>
    </row>
    <row r="8757" spans="16:18" x14ac:dyDescent="0.3">
      <c r="P8757" s="22"/>
      <c r="Q8757">
        <v>8753</v>
      </c>
      <c r="R8757" t="str">
        <f>IF($C$3="Live Paste",IF($P8757="","",$P8757&amp;""),IF($AD$3="","",INDEX('Extraction History'!$A$3:$DT$9102,$Q8757,$AD$3)&amp;""))</f>
        <v/>
      </c>
    </row>
    <row r="8758" spans="16:18" x14ac:dyDescent="0.3">
      <c r="P8758" s="22"/>
      <c r="Q8758">
        <v>8754</v>
      </c>
      <c r="R8758" t="str">
        <f>IF($C$3="Live Paste",IF($P8758="","",$P8758&amp;""),IF($AD$3="","",INDEX('Extraction History'!$A$3:$DT$9102,$Q8758,$AD$3)&amp;""))</f>
        <v/>
      </c>
    </row>
    <row r="8759" spans="16:18" x14ac:dyDescent="0.3">
      <c r="P8759" s="22"/>
      <c r="Q8759">
        <v>8755</v>
      </c>
      <c r="R8759" t="str">
        <f>IF($C$3="Live Paste",IF($P8759="","",$P8759&amp;""),IF($AD$3="","",INDEX('Extraction History'!$A$3:$DT$9102,$Q8759,$AD$3)&amp;""))</f>
        <v/>
      </c>
    </row>
    <row r="8760" spans="16:18" x14ac:dyDescent="0.3">
      <c r="P8760" s="22"/>
      <c r="Q8760">
        <v>8756</v>
      </c>
      <c r="R8760" t="str">
        <f>IF($C$3="Live Paste",IF($P8760="","",$P8760&amp;""),IF($AD$3="","",INDEX('Extraction History'!$A$3:$DT$9102,$Q8760,$AD$3)&amp;""))</f>
        <v/>
      </c>
    </row>
    <row r="8761" spans="16:18" x14ac:dyDescent="0.3">
      <c r="P8761" s="22"/>
      <c r="Q8761">
        <v>8757</v>
      </c>
      <c r="R8761" t="str">
        <f>IF($C$3="Live Paste",IF($P8761="","",$P8761&amp;""),IF($AD$3="","",INDEX('Extraction History'!$A$3:$DT$9102,$Q8761,$AD$3)&amp;""))</f>
        <v/>
      </c>
    </row>
    <row r="8762" spans="16:18" x14ac:dyDescent="0.3">
      <c r="P8762" s="22"/>
      <c r="Q8762">
        <v>8758</v>
      </c>
      <c r="R8762" t="str">
        <f>IF($C$3="Live Paste",IF($P8762="","",$P8762&amp;""),IF($AD$3="","",INDEX('Extraction History'!$A$3:$DT$9102,$Q8762,$AD$3)&amp;""))</f>
        <v/>
      </c>
    </row>
    <row r="8763" spans="16:18" x14ac:dyDescent="0.3">
      <c r="P8763" s="22"/>
      <c r="Q8763">
        <v>8759</v>
      </c>
      <c r="R8763" t="str">
        <f>IF($C$3="Live Paste",IF($P8763="","",$P8763&amp;""),IF($AD$3="","",INDEX('Extraction History'!$A$3:$DT$9102,$Q8763,$AD$3)&amp;""))</f>
        <v/>
      </c>
    </row>
    <row r="8764" spans="16:18" x14ac:dyDescent="0.3">
      <c r="P8764" s="22"/>
      <c r="Q8764">
        <v>8760</v>
      </c>
      <c r="R8764" t="str">
        <f>IF($C$3="Live Paste",IF($P8764="","",$P8764&amp;""),IF($AD$3="","",INDEX('Extraction History'!$A$3:$DT$9102,$Q8764,$AD$3)&amp;""))</f>
        <v/>
      </c>
    </row>
    <row r="8765" spans="16:18" x14ac:dyDescent="0.3">
      <c r="P8765" s="22"/>
      <c r="Q8765">
        <v>8761</v>
      </c>
      <c r="R8765" t="str">
        <f>IF($C$3="Live Paste",IF($P8765="","",$P8765&amp;""),IF($AD$3="","",INDEX('Extraction History'!$A$3:$DT$9102,$Q8765,$AD$3)&amp;""))</f>
        <v/>
      </c>
    </row>
    <row r="8766" spans="16:18" x14ac:dyDescent="0.3">
      <c r="P8766" s="22"/>
      <c r="Q8766">
        <v>8762</v>
      </c>
      <c r="R8766" t="str">
        <f>IF($C$3="Live Paste",IF($P8766="","",$P8766&amp;""),IF($AD$3="","",INDEX('Extraction History'!$A$3:$DT$9102,$Q8766,$AD$3)&amp;""))</f>
        <v/>
      </c>
    </row>
    <row r="8767" spans="16:18" x14ac:dyDescent="0.3">
      <c r="P8767" s="22"/>
      <c r="Q8767">
        <v>8763</v>
      </c>
      <c r="R8767" t="str">
        <f>IF($C$3="Live Paste",IF($P8767="","",$P8767&amp;""),IF($AD$3="","",INDEX('Extraction History'!$A$3:$DT$9102,$Q8767,$AD$3)&amp;""))</f>
        <v/>
      </c>
    </row>
    <row r="8768" spans="16:18" x14ac:dyDescent="0.3">
      <c r="P8768" s="22"/>
      <c r="Q8768">
        <v>8764</v>
      </c>
      <c r="R8768" t="str">
        <f>IF($C$3="Live Paste",IF($P8768="","",$P8768&amp;""),IF($AD$3="","",INDEX('Extraction History'!$A$3:$DT$9102,$Q8768,$AD$3)&amp;""))</f>
        <v/>
      </c>
    </row>
    <row r="8769" spans="16:18" x14ac:dyDescent="0.3">
      <c r="P8769" s="22"/>
      <c r="Q8769">
        <v>8765</v>
      </c>
      <c r="R8769" t="str">
        <f>IF($C$3="Live Paste",IF($P8769="","",$P8769&amp;""),IF($AD$3="","",INDEX('Extraction History'!$A$3:$DT$9102,$Q8769,$AD$3)&amp;""))</f>
        <v/>
      </c>
    </row>
    <row r="8770" spans="16:18" x14ac:dyDescent="0.3">
      <c r="P8770" s="22"/>
      <c r="Q8770">
        <v>8766</v>
      </c>
      <c r="R8770" t="str">
        <f>IF($C$3="Live Paste",IF($P8770="","",$P8770&amp;""),IF($AD$3="","",INDEX('Extraction History'!$A$3:$DT$9102,$Q8770,$AD$3)&amp;""))</f>
        <v/>
      </c>
    </row>
    <row r="8771" spans="16:18" x14ac:dyDescent="0.3">
      <c r="P8771" s="22"/>
      <c r="Q8771">
        <v>8767</v>
      </c>
      <c r="R8771" t="str">
        <f>IF($C$3="Live Paste",IF($P8771="","",$P8771&amp;""),IF($AD$3="","",INDEX('Extraction History'!$A$3:$DT$9102,$Q8771,$AD$3)&amp;""))</f>
        <v/>
      </c>
    </row>
    <row r="8772" spans="16:18" x14ac:dyDescent="0.3">
      <c r="P8772" s="22"/>
      <c r="Q8772">
        <v>8768</v>
      </c>
      <c r="R8772" t="str">
        <f>IF($C$3="Live Paste",IF($P8772="","",$P8772&amp;""),IF($AD$3="","",INDEX('Extraction History'!$A$3:$DT$9102,$Q8772,$AD$3)&amp;""))</f>
        <v/>
      </c>
    </row>
    <row r="8773" spans="16:18" x14ac:dyDescent="0.3">
      <c r="P8773" s="22"/>
      <c r="Q8773">
        <v>8769</v>
      </c>
      <c r="R8773" t="str">
        <f>IF($C$3="Live Paste",IF($P8773="","",$P8773&amp;""),IF($AD$3="","",INDEX('Extraction History'!$A$3:$DT$9102,$Q8773,$AD$3)&amp;""))</f>
        <v/>
      </c>
    </row>
    <row r="8774" spans="16:18" x14ac:dyDescent="0.3">
      <c r="P8774" s="22"/>
      <c r="Q8774">
        <v>8770</v>
      </c>
      <c r="R8774" t="str">
        <f>IF($C$3="Live Paste",IF($P8774="","",$P8774&amp;""),IF($AD$3="","",INDEX('Extraction History'!$A$3:$DT$9102,$Q8774,$AD$3)&amp;""))</f>
        <v/>
      </c>
    </row>
    <row r="8775" spans="16:18" x14ac:dyDescent="0.3">
      <c r="P8775" s="22"/>
      <c r="Q8775">
        <v>8771</v>
      </c>
      <c r="R8775" t="str">
        <f>IF($C$3="Live Paste",IF($P8775="","",$P8775&amp;""),IF($AD$3="","",INDEX('Extraction History'!$A$3:$DT$9102,$Q8775,$AD$3)&amp;""))</f>
        <v/>
      </c>
    </row>
    <row r="8776" spans="16:18" x14ac:dyDescent="0.3">
      <c r="P8776" s="22"/>
      <c r="Q8776">
        <v>8772</v>
      </c>
      <c r="R8776" t="str">
        <f>IF($C$3="Live Paste",IF($P8776="","",$P8776&amp;""),IF($AD$3="","",INDEX('Extraction History'!$A$3:$DT$9102,$Q8776,$AD$3)&amp;""))</f>
        <v/>
      </c>
    </row>
    <row r="8777" spans="16:18" x14ac:dyDescent="0.3">
      <c r="P8777" s="22"/>
      <c r="Q8777">
        <v>8773</v>
      </c>
      <c r="R8777" t="str">
        <f>IF($C$3="Live Paste",IF($P8777="","",$P8777&amp;""),IF($AD$3="","",INDEX('Extraction History'!$A$3:$DT$9102,$Q8777,$AD$3)&amp;""))</f>
        <v/>
      </c>
    </row>
    <row r="8778" spans="16:18" x14ac:dyDescent="0.3">
      <c r="P8778" s="22"/>
      <c r="Q8778">
        <v>8774</v>
      </c>
      <c r="R8778" t="str">
        <f>IF($C$3="Live Paste",IF($P8778="","",$P8778&amp;""),IF($AD$3="","",INDEX('Extraction History'!$A$3:$DT$9102,$Q8778,$AD$3)&amp;""))</f>
        <v/>
      </c>
    </row>
    <row r="8779" spans="16:18" x14ac:dyDescent="0.3">
      <c r="P8779" s="22"/>
      <c r="Q8779">
        <v>8775</v>
      </c>
      <c r="R8779" t="str">
        <f>IF($C$3="Live Paste",IF($P8779="","",$P8779&amp;""),IF($AD$3="","",INDEX('Extraction History'!$A$3:$DT$9102,$Q8779,$AD$3)&amp;""))</f>
        <v/>
      </c>
    </row>
    <row r="8780" spans="16:18" x14ac:dyDescent="0.3">
      <c r="P8780" s="22"/>
      <c r="Q8780">
        <v>8776</v>
      </c>
      <c r="R8780" t="str">
        <f>IF($C$3="Live Paste",IF($P8780="","",$P8780&amp;""),IF($AD$3="","",INDEX('Extraction History'!$A$3:$DT$9102,$Q8780,$AD$3)&amp;""))</f>
        <v/>
      </c>
    </row>
    <row r="8781" spans="16:18" x14ac:dyDescent="0.3">
      <c r="P8781" s="22"/>
      <c r="Q8781">
        <v>8777</v>
      </c>
      <c r="R8781" t="str">
        <f>IF($C$3="Live Paste",IF($P8781="","",$P8781&amp;""),IF($AD$3="","",INDEX('Extraction History'!$A$3:$DT$9102,$Q8781,$AD$3)&amp;""))</f>
        <v/>
      </c>
    </row>
    <row r="8782" spans="16:18" x14ac:dyDescent="0.3">
      <c r="P8782" s="22"/>
      <c r="Q8782">
        <v>8778</v>
      </c>
      <c r="R8782" t="str">
        <f>IF($C$3="Live Paste",IF($P8782="","",$P8782&amp;""),IF($AD$3="","",INDEX('Extraction History'!$A$3:$DT$9102,$Q8782,$AD$3)&amp;""))</f>
        <v/>
      </c>
    </row>
    <row r="8783" spans="16:18" x14ac:dyDescent="0.3">
      <c r="P8783" s="22"/>
      <c r="Q8783">
        <v>8779</v>
      </c>
      <c r="R8783" t="str">
        <f>IF($C$3="Live Paste",IF($P8783="","",$P8783&amp;""),IF($AD$3="","",INDEX('Extraction History'!$A$3:$DT$9102,$Q8783,$AD$3)&amp;""))</f>
        <v/>
      </c>
    </row>
    <row r="8784" spans="16:18" x14ac:dyDescent="0.3">
      <c r="P8784" s="22"/>
      <c r="Q8784">
        <v>8780</v>
      </c>
      <c r="R8784" t="str">
        <f>IF($C$3="Live Paste",IF($P8784="","",$P8784&amp;""),IF($AD$3="","",INDEX('Extraction History'!$A$3:$DT$9102,$Q8784,$AD$3)&amp;""))</f>
        <v/>
      </c>
    </row>
    <row r="8785" spans="16:18" x14ac:dyDescent="0.3">
      <c r="P8785" s="22"/>
      <c r="Q8785">
        <v>8781</v>
      </c>
      <c r="R8785" t="str">
        <f>IF($C$3="Live Paste",IF($P8785="","",$P8785&amp;""),IF($AD$3="","",INDEX('Extraction History'!$A$3:$DT$9102,$Q8785,$AD$3)&amp;""))</f>
        <v/>
      </c>
    </row>
    <row r="8786" spans="16:18" x14ac:dyDescent="0.3">
      <c r="P8786" s="22"/>
      <c r="Q8786">
        <v>8782</v>
      </c>
      <c r="R8786" t="str">
        <f>IF($C$3="Live Paste",IF($P8786="","",$P8786&amp;""),IF($AD$3="","",INDEX('Extraction History'!$A$3:$DT$9102,$Q8786,$AD$3)&amp;""))</f>
        <v/>
      </c>
    </row>
    <row r="8787" spans="16:18" x14ac:dyDescent="0.3">
      <c r="P8787" s="22"/>
      <c r="Q8787">
        <v>8783</v>
      </c>
      <c r="R8787" t="str">
        <f>IF($C$3="Live Paste",IF($P8787="","",$P8787&amp;""),IF($AD$3="","",INDEX('Extraction History'!$A$3:$DT$9102,$Q8787,$AD$3)&amp;""))</f>
        <v/>
      </c>
    </row>
    <row r="8788" spans="16:18" x14ac:dyDescent="0.3">
      <c r="P8788" s="22"/>
      <c r="Q8788">
        <v>8784</v>
      </c>
      <c r="R8788" t="str">
        <f>IF($C$3="Live Paste",IF($P8788="","",$P8788&amp;""),IF($AD$3="","",INDEX('Extraction History'!$A$3:$DT$9102,$Q8788,$AD$3)&amp;""))</f>
        <v/>
      </c>
    </row>
    <row r="8789" spans="16:18" x14ac:dyDescent="0.3">
      <c r="P8789" s="22"/>
      <c r="Q8789">
        <v>8785</v>
      </c>
      <c r="R8789" t="str">
        <f>IF($C$3="Live Paste",IF($P8789="","",$P8789&amp;""),IF($AD$3="","",INDEX('Extraction History'!$A$3:$DT$9102,$Q8789,$AD$3)&amp;""))</f>
        <v/>
      </c>
    </row>
    <row r="8790" spans="16:18" x14ac:dyDescent="0.3">
      <c r="P8790" s="22"/>
      <c r="Q8790">
        <v>8786</v>
      </c>
      <c r="R8790" t="str">
        <f>IF($C$3="Live Paste",IF($P8790="","",$P8790&amp;""),IF($AD$3="","",INDEX('Extraction History'!$A$3:$DT$9102,$Q8790,$AD$3)&amp;""))</f>
        <v/>
      </c>
    </row>
    <row r="8791" spans="16:18" x14ac:dyDescent="0.3">
      <c r="P8791" s="22"/>
      <c r="Q8791">
        <v>8787</v>
      </c>
      <c r="R8791" t="str">
        <f>IF($C$3="Live Paste",IF($P8791="","",$P8791&amp;""),IF($AD$3="","",INDEX('Extraction History'!$A$3:$DT$9102,$Q8791,$AD$3)&amp;""))</f>
        <v/>
      </c>
    </row>
    <row r="8792" spans="16:18" x14ac:dyDescent="0.3">
      <c r="P8792" s="22"/>
      <c r="Q8792">
        <v>8788</v>
      </c>
      <c r="R8792" t="str">
        <f>IF($C$3="Live Paste",IF($P8792="","",$P8792&amp;""),IF($AD$3="","",INDEX('Extraction History'!$A$3:$DT$9102,$Q8792,$AD$3)&amp;""))</f>
        <v/>
      </c>
    </row>
    <row r="8793" spans="16:18" x14ac:dyDescent="0.3">
      <c r="P8793" s="22"/>
      <c r="Q8793">
        <v>8789</v>
      </c>
      <c r="R8793" t="str">
        <f>IF($C$3="Live Paste",IF($P8793="","",$P8793&amp;""),IF($AD$3="","",INDEX('Extraction History'!$A$3:$DT$9102,$Q8793,$AD$3)&amp;""))</f>
        <v/>
      </c>
    </row>
    <row r="8794" spans="16:18" x14ac:dyDescent="0.3">
      <c r="P8794" s="22"/>
      <c r="Q8794">
        <v>8790</v>
      </c>
      <c r="R8794" t="str">
        <f>IF($C$3="Live Paste",IF($P8794="","",$P8794&amp;""),IF($AD$3="","",INDEX('Extraction History'!$A$3:$DT$9102,$Q8794,$AD$3)&amp;""))</f>
        <v/>
      </c>
    </row>
    <row r="8795" spans="16:18" x14ac:dyDescent="0.3">
      <c r="P8795" s="22"/>
      <c r="Q8795">
        <v>8791</v>
      </c>
      <c r="R8795" t="str">
        <f>IF($C$3="Live Paste",IF($P8795="","",$P8795&amp;""),IF($AD$3="","",INDEX('Extraction History'!$A$3:$DT$9102,$Q8795,$AD$3)&amp;""))</f>
        <v/>
      </c>
    </row>
    <row r="8796" spans="16:18" x14ac:dyDescent="0.3">
      <c r="P8796" s="22"/>
      <c r="Q8796">
        <v>8792</v>
      </c>
      <c r="R8796" t="str">
        <f>IF($C$3="Live Paste",IF($P8796="","",$P8796&amp;""),IF($AD$3="","",INDEX('Extraction History'!$A$3:$DT$9102,$Q8796,$AD$3)&amp;""))</f>
        <v/>
      </c>
    </row>
    <row r="8797" spans="16:18" x14ac:dyDescent="0.3">
      <c r="P8797" s="22"/>
      <c r="Q8797">
        <v>8793</v>
      </c>
      <c r="R8797" t="str">
        <f>IF($C$3="Live Paste",IF($P8797="","",$P8797&amp;""),IF($AD$3="","",INDEX('Extraction History'!$A$3:$DT$9102,$Q8797,$AD$3)&amp;""))</f>
        <v/>
      </c>
    </row>
    <row r="8798" spans="16:18" x14ac:dyDescent="0.3">
      <c r="P8798" s="22"/>
      <c r="Q8798">
        <v>8794</v>
      </c>
      <c r="R8798" t="str">
        <f>IF($C$3="Live Paste",IF($P8798="","",$P8798&amp;""),IF($AD$3="","",INDEX('Extraction History'!$A$3:$DT$9102,$Q8798,$AD$3)&amp;""))</f>
        <v/>
      </c>
    </row>
    <row r="8799" spans="16:18" x14ac:dyDescent="0.3">
      <c r="P8799" s="22"/>
      <c r="Q8799">
        <v>8795</v>
      </c>
      <c r="R8799" t="str">
        <f>IF($C$3="Live Paste",IF($P8799="","",$P8799&amp;""),IF($AD$3="","",INDEX('Extraction History'!$A$3:$DT$9102,$Q8799,$AD$3)&amp;""))</f>
        <v/>
      </c>
    </row>
    <row r="8800" spans="16:18" x14ac:dyDescent="0.3">
      <c r="P8800" s="22"/>
      <c r="Q8800">
        <v>8796</v>
      </c>
      <c r="R8800" t="str">
        <f>IF($C$3="Live Paste",IF($P8800="","",$P8800&amp;""),IF($AD$3="","",INDEX('Extraction History'!$A$3:$DT$9102,$Q8800,$AD$3)&amp;""))</f>
        <v/>
      </c>
    </row>
    <row r="8801" spans="16:18" x14ac:dyDescent="0.3">
      <c r="P8801" s="22"/>
      <c r="Q8801">
        <v>8797</v>
      </c>
      <c r="R8801" t="str">
        <f>IF($C$3="Live Paste",IF($P8801="","",$P8801&amp;""),IF($AD$3="","",INDEX('Extraction History'!$A$3:$DT$9102,$Q8801,$AD$3)&amp;""))</f>
        <v/>
      </c>
    </row>
    <row r="8802" spans="16:18" x14ac:dyDescent="0.3">
      <c r="P8802" s="22"/>
      <c r="Q8802">
        <v>8798</v>
      </c>
      <c r="R8802" t="str">
        <f>IF($C$3="Live Paste",IF($P8802="","",$P8802&amp;""),IF($AD$3="","",INDEX('Extraction History'!$A$3:$DT$9102,$Q8802,$AD$3)&amp;""))</f>
        <v/>
      </c>
    </row>
    <row r="8803" spans="16:18" x14ac:dyDescent="0.3">
      <c r="P8803" s="22"/>
      <c r="Q8803">
        <v>8799</v>
      </c>
      <c r="R8803" t="str">
        <f>IF($C$3="Live Paste",IF($P8803="","",$P8803&amp;""),IF($AD$3="","",INDEX('Extraction History'!$A$3:$DT$9102,$Q8803,$AD$3)&amp;""))</f>
        <v/>
      </c>
    </row>
    <row r="8804" spans="16:18" x14ac:dyDescent="0.3">
      <c r="P8804" s="22"/>
      <c r="Q8804">
        <v>8800</v>
      </c>
      <c r="R8804" t="str">
        <f>IF($C$3="Live Paste",IF($P8804="","",$P8804&amp;""),IF($AD$3="","",INDEX('Extraction History'!$A$3:$DT$9102,$Q8804,$AD$3)&amp;""))</f>
        <v/>
      </c>
    </row>
    <row r="8805" spans="16:18" x14ac:dyDescent="0.3">
      <c r="P8805" s="22"/>
      <c r="Q8805">
        <v>8801</v>
      </c>
      <c r="R8805" t="str">
        <f>IF($C$3="Live Paste",IF($P8805="","",$P8805&amp;""),IF($AD$3="","",INDEX('Extraction History'!$A$3:$DT$9102,$Q8805,$AD$3)&amp;""))</f>
        <v/>
      </c>
    </row>
    <row r="8806" spans="16:18" x14ac:dyDescent="0.3">
      <c r="P8806" s="22"/>
      <c r="Q8806">
        <v>8802</v>
      </c>
      <c r="R8806" t="str">
        <f>IF($C$3="Live Paste",IF($P8806="","",$P8806&amp;""),IF($AD$3="","",INDEX('Extraction History'!$A$3:$DT$9102,$Q8806,$AD$3)&amp;""))</f>
        <v/>
      </c>
    </row>
    <row r="8807" spans="16:18" x14ac:dyDescent="0.3">
      <c r="P8807" s="22"/>
      <c r="Q8807">
        <v>8803</v>
      </c>
      <c r="R8807" t="str">
        <f>IF($C$3="Live Paste",IF($P8807="","",$P8807&amp;""),IF($AD$3="","",INDEX('Extraction History'!$A$3:$DT$9102,$Q8807,$AD$3)&amp;""))</f>
        <v/>
      </c>
    </row>
    <row r="8808" spans="16:18" x14ac:dyDescent="0.3">
      <c r="P8808" s="22"/>
      <c r="Q8808">
        <v>8804</v>
      </c>
      <c r="R8808" t="str">
        <f>IF($C$3="Live Paste",IF($P8808="","",$P8808&amp;""),IF($AD$3="","",INDEX('Extraction History'!$A$3:$DT$9102,$Q8808,$AD$3)&amp;""))</f>
        <v/>
      </c>
    </row>
    <row r="8809" spans="16:18" x14ac:dyDescent="0.3">
      <c r="P8809" s="22"/>
      <c r="Q8809">
        <v>8805</v>
      </c>
      <c r="R8809" t="str">
        <f>IF($C$3="Live Paste",IF($P8809="","",$P8809&amp;""),IF($AD$3="","",INDEX('Extraction History'!$A$3:$DT$9102,$Q8809,$AD$3)&amp;""))</f>
        <v/>
      </c>
    </row>
    <row r="8810" spans="16:18" x14ac:dyDescent="0.3">
      <c r="P8810" s="22"/>
      <c r="Q8810">
        <v>8806</v>
      </c>
      <c r="R8810" t="str">
        <f>IF($C$3="Live Paste",IF($P8810="","",$P8810&amp;""),IF($AD$3="","",INDEX('Extraction History'!$A$3:$DT$9102,$Q8810,$AD$3)&amp;""))</f>
        <v/>
      </c>
    </row>
    <row r="8811" spans="16:18" x14ac:dyDescent="0.3">
      <c r="P8811" s="22"/>
      <c r="Q8811">
        <v>8807</v>
      </c>
      <c r="R8811" t="str">
        <f>IF($C$3="Live Paste",IF($P8811="","",$P8811&amp;""),IF($AD$3="","",INDEX('Extraction History'!$A$3:$DT$9102,$Q8811,$AD$3)&amp;""))</f>
        <v/>
      </c>
    </row>
    <row r="8812" spans="16:18" x14ac:dyDescent="0.3">
      <c r="P8812" s="22"/>
      <c r="Q8812">
        <v>8808</v>
      </c>
      <c r="R8812" t="str">
        <f>IF($C$3="Live Paste",IF($P8812="","",$P8812&amp;""),IF($AD$3="","",INDEX('Extraction History'!$A$3:$DT$9102,$Q8812,$AD$3)&amp;""))</f>
        <v/>
      </c>
    </row>
    <row r="8813" spans="16:18" x14ac:dyDescent="0.3">
      <c r="P8813" s="22"/>
      <c r="Q8813">
        <v>8809</v>
      </c>
      <c r="R8813" t="str">
        <f>IF($C$3="Live Paste",IF($P8813="","",$P8813&amp;""),IF($AD$3="","",INDEX('Extraction History'!$A$3:$DT$9102,$Q8813,$AD$3)&amp;""))</f>
        <v/>
      </c>
    </row>
    <row r="8814" spans="16:18" x14ac:dyDescent="0.3">
      <c r="P8814" s="22"/>
      <c r="Q8814">
        <v>8810</v>
      </c>
      <c r="R8814" t="str">
        <f>IF($C$3="Live Paste",IF($P8814="","",$P8814&amp;""),IF($AD$3="","",INDEX('Extraction History'!$A$3:$DT$9102,$Q8814,$AD$3)&amp;""))</f>
        <v/>
      </c>
    </row>
    <row r="8815" spans="16:18" x14ac:dyDescent="0.3">
      <c r="P8815" s="22"/>
      <c r="Q8815">
        <v>8811</v>
      </c>
      <c r="R8815" t="str">
        <f>IF($C$3="Live Paste",IF($P8815="","",$P8815&amp;""),IF($AD$3="","",INDEX('Extraction History'!$A$3:$DT$9102,$Q8815,$AD$3)&amp;""))</f>
        <v/>
      </c>
    </row>
    <row r="8816" spans="16:18" x14ac:dyDescent="0.3">
      <c r="P8816" s="22"/>
      <c r="Q8816">
        <v>8812</v>
      </c>
      <c r="R8816" t="str">
        <f>IF($C$3="Live Paste",IF($P8816="","",$P8816&amp;""),IF($AD$3="","",INDEX('Extraction History'!$A$3:$DT$9102,$Q8816,$AD$3)&amp;""))</f>
        <v/>
      </c>
    </row>
    <row r="8817" spans="16:18" x14ac:dyDescent="0.3">
      <c r="P8817" s="22"/>
      <c r="Q8817">
        <v>8813</v>
      </c>
      <c r="R8817" t="str">
        <f>IF($C$3="Live Paste",IF($P8817="","",$P8817&amp;""),IF($AD$3="","",INDEX('Extraction History'!$A$3:$DT$9102,$Q8817,$AD$3)&amp;""))</f>
        <v/>
      </c>
    </row>
    <row r="8818" spans="16:18" x14ac:dyDescent="0.3">
      <c r="P8818" s="22"/>
      <c r="Q8818">
        <v>8814</v>
      </c>
      <c r="R8818" t="str">
        <f>IF($C$3="Live Paste",IF($P8818="","",$P8818&amp;""),IF($AD$3="","",INDEX('Extraction History'!$A$3:$DT$9102,$Q8818,$AD$3)&amp;""))</f>
        <v/>
      </c>
    </row>
    <row r="8819" spans="16:18" x14ac:dyDescent="0.3">
      <c r="P8819" s="22"/>
      <c r="Q8819">
        <v>8815</v>
      </c>
      <c r="R8819" t="str">
        <f>IF($C$3="Live Paste",IF($P8819="","",$P8819&amp;""),IF($AD$3="","",INDEX('Extraction History'!$A$3:$DT$9102,$Q8819,$AD$3)&amp;""))</f>
        <v/>
      </c>
    </row>
    <row r="8820" spans="16:18" x14ac:dyDescent="0.3">
      <c r="P8820" s="22"/>
      <c r="Q8820">
        <v>8816</v>
      </c>
      <c r="R8820" t="str">
        <f>IF($C$3="Live Paste",IF($P8820="","",$P8820&amp;""),IF($AD$3="","",INDEX('Extraction History'!$A$3:$DT$9102,$Q8820,$AD$3)&amp;""))</f>
        <v/>
      </c>
    </row>
    <row r="8821" spans="16:18" x14ac:dyDescent="0.3">
      <c r="P8821" s="22"/>
      <c r="Q8821">
        <v>8817</v>
      </c>
      <c r="R8821" t="str">
        <f>IF($C$3="Live Paste",IF($P8821="","",$P8821&amp;""),IF($AD$3="","",INDEX('Extraction History'!$A$3:$DT$9102,$Q8821,$AD$3)&amp;""))</f>
        <v/>
      </c>
    </row>
    <row r="8822" spans="16:18" x14ac:dyDescent="0.3">
      <c r="P8822" s="22"/>
      <c r="Q8822">
        <v>8818</v>
      </c>
      <c r="R8822" t="str">
        <f>IF($C$3="Live Paste",IF($P8822="","",$P8822&amp;""),IF($AD$3="","",INDEX('Extraction History'!$A$3:$DT$9102,$Q8822,$AD$3)&amp;""))</f>
        <v/>
      </c>
    </row>
    <row r="8823" spans="16:18" x14ac:dyDescent="0.3">
      <c r="P8823" s="22"/>
      <c r="Q8823">
        <v>8819</v>
      </c>
      <c r="R8823" t="str">
        <f>IF($C$3="Live Paste",IF($P8823="","",$P8823&amp;""),IF($AD$3="","",INDEX('Extraction History'!$A$3:$DT$9102,$Q8823,$AD$3)&amp;""))</f>
        <v/>
      </c>
    </row>
    <row r="8824" spans="16:18" x14ac:dyDescent="0.3">
      <c r="P8824" s="22"/>
      <c r="Q8824">
        <v>8820</v>
      </c>
      <c r="R8824" t="str">
        <f>IF($C$3="Live Paste",IF($P8824="","",$P8824&amp;""),IF($AD$3="","",INDEX('Extraction History'!$A$3:$DT$9102,$Q8824,$AD$3)&amp;""))</f>
        <v/>
      </c>
    </row>
    <row r="8825" spans="16:18" x14ac:dyDescent="0.3">
      <c r="P8825" s="22"/>
      <c r="Q8825">
        <v>8821</v>
      </c>
      <c r="R8825" t="str">
        <f>IF($C$3="Live Paste",IF($P8825="","",$P8825&amp;""),IF($AD$3="","",INDEX('Extraction History'!$A$3:$DT$9102,$Q8825,$AD$3)&amp;""))</f>
        <v/>
      </c>
    </row>
    <row r="8826" spans="16:18" x14ac:dyDescent="0.3">
      <c r="P8826" s="22"/>
      <c r="Q8826">
        <v>8822</v>
      </c>
      <c r="R8826" t="str">
        <f>IF($C$3="Live Paste",IF($P8826="","",$P8826&amp;""),IF($AD$3="","",INDEX('Extraction History'!$A$3:$DT$9102,$Q8826,$AD$3)&amp;""))</f>
        <v/>
      </c>
    </row>
    <row r="8827" spans="16:18" x14ac:dyDescent="0.3">
      <c r="P8827" s="22"/>
      <c r="Q8827">
        <v>8823</v>
      </c>
      <c r="R8827" t="str">
        <f>IF($C$3="Live Paste",IF($P8827="","",$P8827&amp;""),IF($AD$3="","",INDEX('Extraction History'!$A$3:$DT$9102,$Q8827,$AD$3)&amp;""))</f>
        <v/>
      </c>
    </row>
    <row r="8828" spans="16:18" x14ac:dyDescent="0.3">
      <c r="P8828" s="22"/>
      <c r="Q8828">
        <v>8824</v>
      </c>
      <c r="R8828" t="str">
        <f>IF($C$3="Live Paste",IF($P8828="","",$P8828&amp;""),IF($AD$3="","",INDEX('Extraction History'!$A$3:$DT$9102,$Q8828,$AD$3)&amp;""))</f>
        <v/>
      </c>
    </row>
    <row r="8829" spans="16:18" x14ac:dyDescent="0.3">
      <c r="P8829" s="22"/>
      <c r="Q8829">
        <v>8825</v>
      </c>
      <c r="R8829" t="str">
        <f>IF($C$3="Live Paste",IF($P8829="","",$P8829&amp;""),IF($AD$3="","",INDEX('Extraction History'!$A$3:$DT$9102,$Q8829,$AD$3)&amp;""))</f>
        <v/>
      </c>
    </row>
    <row r="8830" spans="16:18" x14ac:dyDescent="0.3">
      <c r="P8830" s="22"/>
      <c r="Q8830">
        <v>8826</v>
      </c>
      <c r="R8830" t="str">
        <f>IF($C$3="Live Paste",IF($P8830="","",$P8830&amp;""),IF($AD$3="","",INDEX('Extraction History'!$A$3:$DT$9102,$Q8830,$AD$3)&amp;""))</f>
        <v/>
      </c>
    </row>
    <row r="8831" spans="16:18" x14ac:dyDescent="0.3">
      <c r="P8831" s="22"/>
      <c r="Q8831">
        <v>8827</v>
      </c>
      <c r="R8831" t="str">
        <f>IF($C$3="Live Paste",IF($P8831="","",$P8831&amp;""),IF($AD$3="","",INDEX('Extraction History'!$A$3:$DT$9102,$Q8831,$AD$3)&amp;""))</f>
        <v/>
      </c>
    </row>
    <row r="8832" spans="16:18" x14ac:dyDescent="0.3">
      <c r="P8832" s="22"/>
      <c r="Q8832">
        <v>8828</v>
      </c>
      <c r="R8832" t="str">
        <f>IF($C$3="Live Paste",IF($P8832="","",$P8832&amp;""),IF($AD$3="","",INDEX('Extraction History'!$A$3:$DT$9102,$Q8832,$AD$3)&amp;""))</f>
        <v/>
      </c>
    </row>
    <row r="8833" spans="16:18" x14ac:dyDescent="0.3">
      <c r="P8833" s="22"/>
      <c r="Q8833">
        <v>8829</v>
      </c>
      <c r="R8833" t="str">
        <f>IF($C$3="Live Paste",IF($P8833="","",$P8833&amp;""),IF($AD$3="","",INDEX('Extraction History'!$A$3:$DT$9102,$Q8833,$AD$3)&amp;""))</f>
        <v/>
      </c>
    </row>
    <row r="8834" spans="16:18" x14ac:dyDescent="0.3">
      <c r="P8834" s="22"/>
      <c r="Q8834">
        <v>8830</v>
      </c>
      <c r="R8834" t="str">
        <f>IF($C$3="Live Paste",IF($P8834="","",$P8834&amp;""),IF($AD$3="","",INDEX('Extraction History'!$A$3:$DT$9102,$Q8834,$AD$3)&amp;""))</f>
        <v/>
      </c>
    </row>
    <row r="8835" spans="16:18" x14ac:dyDescent="0.3">
      <c r="P8835" s="22"/>
      <c r="Q8835">
        <v>8831</v>
      </c>
      <c r="R8835" t="str">
        <f>IF($C$3="Live Paste",IF($P8835="","",$P8835&amp;""),IF($AD$3="","",INDEX('Extraction History'!$A$3:$DT$9102,$Q8835,$AD$3)&amp;""))</f>
        <v/>
      </c>
    </row>
    <row r="8836" spans="16:18" x14ac:dyDescent="0.3">
      <c r="P8836" s="22"/>
      <c r="Q8836">
        <v>8832</v>
      </c>
      <c r="R8836" t="str">
        <f>IF($C$3="Live Paste",IF($P8836="","",$P8836&amp;""),IF($AD$3="","",INDEX('Extraction History'!$A$3:$DT$9102,$Q8836,$AD$3)&amp;""))</f>
        <v/>
      </c>
    </row>
    <row r="8837" spans="16:18" x14ac:dyDescent="0.3">
      <c r="P8837" s="22"/>
      <c r="Q8837">
        <v>8833</v>
      </c>
      <c r="R8837" t="str">
        <f>IF($C$3="Live Paste",IF($P8837="","",$P8837&amp;""),IF($AD$3="","",INDEX('Extraction History'!$A$3:$DT$9102,$Q8837,$AD$3)&amp;""))</f>
        <v/>
      </c>
    </row>
    <row r="8838" spans="16:18" x14ac:dyDescent="0.3">
      <c r="P8838" s="22"/>
      <c r="Q8838">
        <v>8834</v>
      </c>
      <c r="R8838" t="str">
        <f>IF($C$3="Live Paste",IF($P8838="","",$P8838&amp;""),IF($AD$3="","",INDEX('Extraction History'!$A$3:$DT$9102,$Q8838,$AD$3)&amp;""))</f>
        <v/>
      </c>
    </row>
    <row r="8839" spans="16:18" x14ac:dyDescent="0.3">
      <c r="P8839" s="22"/>
      <c r="Q8839">
        <v>8835</v>
      </c>
      <c r="R8839" t="str">
        <f>IF($C$3="Live Paste",IF($P8839="","",$P8839&amp;""),IF($AD$3="","",INDEX('Extraction History'!$A$3:$DT$9102,$Q8839,$AD$3)&amp;""))</f>
        <v/>
      </c>
    </row>
    <row r="8840" spans="16:18" x14ac:dyDescent="0.3">
      <c r="P8840" s="22"/>
      <c r="Q8840">
        <v>8836</v>
      </c>
      <c r="R8840" t="str">
        <f>IF($C$3="Live Paste",IF($P8840="","",$P8840&amp;""),IF($AD$3="","",INDEX('Extraction History'!$A$3:$DT$9102,$Q8840,$AD$3)&amp;""))</f>
        <v/>
      </c>
    </row>
    <row r="8841" spans="16:18" x14ac:dyDescent="0.3">
      <c r="P8841" s="22"/>
      <c r="Q8841">
        <v>8837</v>
      </c>
      <c r="R8841" t="str">
        <f>IF($C$3="Live Paste",IF($P8841="","",$P8841&amp;""),IF($AD$3="","",INDEX('Extraction History'!$A$3:$DT$9102,$Q8841,$AD$3)&amp;""))</f>
        <v/>
      </c>
    </row>
    <row r="8842" spans="16:18" x14ac:dyDescent="0.3">
      <c r="P8842" s="22"/>
      <c r="Q8842">
        <v>8838</v>
      </c>
      <c r="R8842" t="str">
        <f>IF($C$3="Live Paste",IF($P8842="","",$P8842&amp;""),IF($AD$3="","",INDEX('Extraction History'!$A$3:$DT$9102,$Q8842,$AD$3)&amp;""))</f>
        <v/>
      </c>
    </row>
    <row r="8843" spans="16:18" x14ac:dyDescent="0.3">
      <c r="P8843" s="22"/>
      <c r="Q8843">
        <v>8839</v>
      </c>
      <c r="R8843" t="str">
        <f>IF($C$3="Live Paste",IF($P8843="","",$P8843&amp;""),IF($AD$3="","",INDEX('Extraction History'!$A$3:$DT$9102,$Q8843,$AD$3)&amp;""))</f>
        <v/>
      </c>
    </row>
    <row r="8844" spans="16:18" x14ac:dyDescent="0.3">
      <c r="P8844" s="22"/>
      <c r="Q8844">
        <v>8840</v>
      </c>
      <c r="R8844" t="str">
        <f>IF($C$3="Live Paste",IF($P8844="","",$P8844&amp;""),IF($AD$3="","",INDEX('Extraction History'!$A$3:$DT$9102,$Q8844,$AD$3)&amp;""))</f>
        <v/>
      </c>
    </row>
    <row r="8845" spans="16:18" x14ac:dyDescent="0.3">
      <c r="P8845" s="22"/>
      <c r="Q8845">
        <v>8841</v>
      </c>
      <c r="R8845" t="str">
        <f>IF($C$3="Live Paste",IF($P8845="","",$P8845&amp;""),IF($AD$3="","",INDEX('Extraction History'!$A$3:$DT$9102,$Q8845,$AD$3)&amp;""))</f>
        <v/>
      </c>
    </row>
    <row r="8846" spans="16:18" x14ac:dyDescent="0.3">
      <c r="P8846" s="22"/>
      <c r="Q8846">
        <v>8842</v>
      </c>
      <c r="R8846" t="str">
        <f>IF($C$3="Live Paste",IF($P8846="","",$P8846&amp;""),IF($AD$3="","",INDEX('Extraction History'!$A$3:$DT$9102,$Q8846,$AD$3)&amp;""))</f>
        <v/>
      </c>
    </row>
    <row r="8847" spans="16:18" x14ac:dyDescent="0.3">
      <c r="P8847" s="22"/>
      <c r="Q8847">
        <v>8843</v>
      </c>
      <c r="R8847" t="str">
        <f>IF($C$3="Live Paste",IF($P8847="","",$P8847&amp;""),IF($AD$3="","",INDEX('Extraction History'!$A$3:$DT$9102,$Q8847,$AD$3)&amp;""))</f>
        <v/>
      </c>
    </row>
    <row r="8848" spans="16:18" x14ac:dyDescent="0.3">
      <c r="P8848" s="22"/>
      <c r="Q8848">
        <v>8844</v>
      </c>
      <c r="R8848" t="str">
        <f>IF($C$3="Live Paste",IF($P8848="","",$P8848&amp;""),IF($AD$3="","",INDEX('Extraction History'!$A$3:$DT$9102,$Q8848,$AD$3)&amp;""))</f>
        <v/>
      </c>
    </row>
    <row r="8849" spans="16:18" x14ac:dyDescent="0.3">
      <c r="P8849" s="22"/>
      <c r="Q8849">
        <v>8845</v>
      </c>
      <c r="R8849" t="str">
        <f>IF($C$3="Live Paste",IF($P8849="","",$P8849&amp;""),IF($AD$3="","",INDEX('Extraction History'!$A$3:$DT$9102,$Q8849,$AD$3)&amp;""))</f>
        <v/>
      </c>
    </row>
    <row r="8850" spans="16:18" x14ac:dyDescent="0.3">
      <c r="P8850" s="22"/>
      <c r="Q8850">
        <v>8846</v>
      </c>
      <c r="R8850" t="str">
        <f>IF($C$3="Live Paste",IF($P8850="","",$P8850&amp;""),IF($AD$3="","",INDEX('Extraction History'!$A$3:$DT$9102,$Q8850,$AD$3)&amp;""))</f>
        <v/>
      </c>
    </row>
    <row r="8851" spans="16:18" x14ac:dyDescent="0.3">
      <c r="P8851" s="22"/>
      <c r="Q8851">
        <v>8847</v>
      </c>
      <c r="R8851" t="str">
        <f>IF($C$3="Live Paste",IF($P8851="","",$P8851&amp;""),IF($AD$3="","",INDEX('Extraction History'!$A$3:$DT$9102,$Q8851,$AD$3)&amp;""))</f>
        <v/>
      </c>
    </row>
    <row r="8852" spans="16:18" x14ac:dyDescent="0.3">
      <c r="P8852" s="22"/>
      <c r="Q8852">
        <v>8848</v>
      </c>
      <c r="R8852" t="str">
        <f>IF($C$3="Live Paste",IF($P8852="","",$P8852&amp;""),IF($AD$3="","",INDEX('Extraction History'!$A$3:$DT$9102,$Q8852,$AD$3)&amp;""))</f>
        <v/>
      </c>
    </row>
    <row r="8853" spans="16:18" x14ac:dyDescent="0.3">
      <c r="P8853" s="22"/>
      <c r="Q8853">
        <v>8849</v>
      </c>
      <c r="R8853" t="str">
        <f>IF($C$3="Live Paste",IF($P8853="","",$P8853&amp;""),IF($AD$3="","",INDEX('Extraction History'!$A$3:$DT$9102,$Q8853,$AD$3)&amp;""))</f>
        <v/>
      </c>
    </row>
    <row r="8854" spans="16:18" x14ac:dyDescent="0.3">
      <c r="P8854" s="22"/>
      <c r="Q8854">
        <v>8850</v>
      </c>
      <c r="R8854" t="str">
        <f>IF($C$3="Live Paste",IF($P8854="","",$P8854&amp;""),IF($AD$3="","",INDEX('Extraction History'!$A$3:$DT$9102,$Q8854,$AD$3)&amp;""))</f>
        <v/>
      </c>
    </row>
    <row r="8855" spans="16:18" x14ac:dyDescent="0.3">
      <c r="P8855" s="22"/>
      <c r="Q8855">
        <v>8851</v>
      </c>
      <c r="R8855" t="str">
        <f>IF($C$3="Live Paste",IF($P8855="","",$P8855&amp;""),IF($AD$3="","",INDEX('Extraction History'!$A$3:$DT$9102,$Q8855,$AD$3)&amp;""))</f>
        <v/>
      </c>
    </row>
    <row r="8856" spans="16:18" x14ac:dyDescent="0.3">
      <c r="P8856" s="22"/>
      <c r="Q8856">
        <v>8852</v>
      </c>
      <c r="R8856" t="str">
        <f>IF($C$3="Live Paste",IF($P8856="","",$P8856&amp;""),IF($AD$3="","",INDEX('Extraction History'!$A$3:$DT$9102,$Q8856,$AD$3)&amp;""))</f>
        <v/>
      </c>
    </row>
    <row r="8857" spans="16:18" x14ac:dyDescent="0.3">
      <c r="P8857" s="22"/>
      <c r="Q8857">
        <v>8853</v>
      </c>
      <c r="R8857" t="str">
        <f>IF($C$3="Live Paste",IF($P8857="","",$P8857&amp;""),IF($AD$3="","",INDEX('Extraction History'!$A$3:$DT$9102,$Q8857,$AD$3)&amp;""))</f>
        <v/>
      </c>
    </row>
    <row r="8858" spans="16:18" x14ac:dyDescent="0.3">
      <c r="P8858" s="22"/>
      <c r="Q8858">
        <v>8854</v>
      </c>
      <c r="R8858" t="str">
        <f>IF($C$3="Live Paste",IF($P8858="","",$P8858&amp;""),IF($AD$3="","",INDEX('Extraction History'!$A$3:$DT$9102,$Q8858,$AD$3)&amp;""))</f>
        <v/>
      </c>
    </row>
    <row r="8859" spans="16:18" x14ac:dyDescent="0.3">
      <c r="P8859" s="22"/>
      <c r="Q8859">
        <v>8855</v>
      </c>
      <c r="R8859" t="str">
        <f>IF($C$3="Live Paste",IF($P8859="","",$P8859&amp;""),IF($AD$3="","",INDEX('Extraction History'!$A$3:$DT$9102,$Q8859,$AD$3)&amp;""))</f>
        <v/>
      </c>
    </row>
    <row r="8860" spans="16:18" x14ac:dyDescent="0.3">
      <c r="P8860" s="22"/>
      <c r="Q8860">
        <v>8856</v>
      </c>
      <c r="R8860" t="str">
        <f>IF($C$3="Live Paste",IF($P8860="","",$P8860&amp;""),IF($AD$3="","",INDEX('Extraction History'!$A$3:$DT$9102,$Q8860,$AD$3)&amp;""))</f>
        <v/>
      </c>
    </row>
    <row r="8861" spans="16:18" x14ac:dyDescent="0.3">
      <c r="P8861" s="22"/>
      <c r="Q8861">
        <v>8857</v>
      </c>
      <c r="R8861" t="str">
        <f>IF($C$3="Live Paste",IF($P8861="","",$P8861&amp;""),IF($AD$3="","",INDEX('Extraction History'!$A$3:$DT$9102,$Q8861,$AD$3)&amp;""))</f>
        <v/>
      </c>
    </row>
    <row r="8862" spans="16:18" x14ac:dyDescent="0.3">
      <c r="P8862" s="22"/>
      <c r="Q8862">
        <v>8858</v>
      </c>
      <c r="R8862" t="str">
        <f>IF($C$3="Live Paste",IF($P8862="","",$P8862&amp;""),IF($AD$3="","",INDEX('Extraction History'!$A$3:$DT$9102,$Q8862,$AD$3)&amp;""))</f>
        <v/>
      </c>
    </row>
    <row r="8863" spans="16:18" x14ac:dyDescent="0.3">
      <c r="P8863" s="22"/>
      <c r="Q8863">
        <v>8859</v>
      </c>
      <c r="R8863" t="str">
        <f>IF($C$3="Live Paste",IF($P8863="","",$P8863&amp;""),IF($AD$3="","",INDEX('Extraction History'!$A$3:$DT$9102,$Q8863,$AD$3)&amp;""))</f>
        <v/>
      </c>
    </row>
    <row r="8864" spans="16:18" x14ac:dyDescent="0.3">
      <c r="P8864" s="22"/>
      <c r="Q8864">
        <v>8860</v>
      </c>
      <c r="R8864" t="str">
        <f>IF($C$3="Live Paste",IF($P8864="","",$P8864&amp;""),IF($AD$3="","",INDEX('Extraction History'!$A$3:$DT$9102,$Q8864,$AD$3)&amp;""))</f>
        <v/>
      </c>
    </row>
    <row r="8865" spans="16:18" x14ac:dyDescent="0.3">
      <c r="P8865" s="22"/>
      <c r="Q8865">
        <v>8861</v>
      </c>
      <c r="R8865" t="str">
        <f>IF($C$3="Live Paste",IF($P8865="","",$P8865&amp;""),IF($AD$3="","",INDEX('Extraction History'!$A$3:$DT$9102,$Q8865,$AD$3)&amp;""))</f>
        <v/>
      </c>
    </row>
    <row r="8866" spans="16:18" x14ac:dyDescent="0.3">
      <c r="P8866" s="22"/>
      <c r="Q8866">
        <v>8862</v>
      </c>
      <c r="R8866" t="str">
        <f>IF($C$3="Live Paste",IF($P8866="","",$P8866&amp;""),IF($AD$3="","",INDEX('Extraction History'!$A$3:$DT$9102,$Q8866,$AD$3)&amp;""))</f>
        <v/>
      </c>
    </row>
    <row r="8867" spans="16:18" x14ac:dyDescent="0.3">
      <c r="P8867" s="22"/>
      <c r="Q8867">
        <v>8863</v>
      </c>
      <c r="R8867" t="str">
        <f>IF($C$3="Live Paste",IF($P8867="","",$P8867&amp;""),IF($AD$3="","",INDEX('Extraction History'!$A$3:$DT$9102,$Q8867,$AD$3)&amp;""))</f>
        <v/>
      </c>
    </row>
    <row r="8868" spans="16:18" x14ac:dyDescent="0.3">
      <c r="P8868" s="22"/>
      <c r="Q8868">
        <v>8864</v>
      </c>
      <c r="R8868" t="str">
        <f>IF($C$3="Live Paste",IF($P8868="","",$P8868&amp;""),IF($AD$3="","",INDEX('Extraction History'!$A$3:$DT$9102,$Q8868,$AD$3)&amp;""))</f>
        <v/>
      </c>
    </row>
    <row r="8869" spans="16:18" x14ac:dyDescent="0.3">
      <c r="P8869" s="22"/>
      <c r="Q8869">
        <v>8865</v>
      </c>
      <c r="R8869" t="str">
        <f>IF($C$3="Live Paste",IF($P8869="","",$P8869&amp;""),IF($AD$3="","",INDEX('Extraction History'!$A$3:$DT$9102,$Q8869,$AD$3)&amp;""))</f>
        <v/>
      </c>
    </row>
    <row r="8870" spans="16:18" x14ac:dyDescent="0.3">
      <c r="P8870" s="22"/>
      <c r="Q8870">
        <v>8866</v>
      </c>
      <c r="R8870" t="str">
        <f>IF($C$3="Live Paste",IF($P8870="","",$P8870&amp;""),IF($AD$3="","",INDEX('Extraction History'!$A$3:$DT$9102,$Q8870,$AD$3)&amp;""))</f>
        <v/>
      </c>
    </row>
    <row r="8871" spans="16:18" x14ac:dyDescent="0.3">
      <c r="P8871" s="22"/>
      <c r="Q8871">
        <v>8867</v>
      </c>
      <c r="R8871" t="str">
        <f>IF($C$3="Live Paste",IF($P8871="","",$P8871&amp;""),IF($AD$3="","",INDEX('Extraction History'!$A$3:$DT$9102,$Q8871,$AD$3)&amp;""))</f>
        <v/>
      </c>
    </row>
    <row r="8872" spans="16:18" x14ac:dyDescent="0.3">
      <c r="P8872" s="22"/>
      <c r="Q8872">
        <v>8868</v>
      </c>
      <c r="R8872" t="str">
        <f>IF($C$3="Live Paste",IF($P8872="","",$P8872&amp;""),IF($AD$3="","",INDEX('Extraction History'!$A$3:$DT$9102,$Q8872,$AD$3)&amp;""))</f>
        <v/>
      </c>
    </row>
    <row r="8873" spans="16:18" x14ac:dyDescent="0.3">
      <c r="P8873" s="22"/>
      <c r="Q8873">
        <v>8869</v>
      </c>
      <c r="R8873" t="str">
        <f>IF($C$3="Live Paste",IF($P8873="","",$P8873&amp;""),IF($AD$3="","",INDEX('Extraction History'!$A$3:$DT$9102,$Q8873,$AD$3)&amp;""))</f>
        <v/>
      </c>
    </row>
    <row r="8874" spans="16:18" x14ac:dyDescent="0.3">
      <c r="P8874" s="22"/>
      <c r="Q8874">
        <v>8870</v>
      </c>
      <c r="R8874" t="str">
        <f>IF($C$3="Live Paste",IF($P8874="","",$P8874&amp;""),IF($AD$3="","",INDEX('Extraction History'!$A$3:$DT$9102,$Q8874,$AD$3)&amp;""))</f>
        <v/>
      </c>
    </row>
    <row r="8875" spans="16:18" x14ac:dyDescent="0.3">
      <c r="P8875" s="22"/>
      <c r="Q8875">
        <v>8871</v>
      </c>
      <c r="R8875" t="str">
        <f>IF($C$3="Live Paste",IF($P8875="","",$P8875&amp;""),IF($AD$3="","",INDEX('Extraction History'!$A$3:$DT$9102,$Q8875,$AD$3)&amp;""))</f>
        <v/>
      </c>
    </row>
    <row r="8876" spans="16:18" x14ac:dyDescent="0.3">
      <c r="P8876" s="22"/>
      <c r="Q8876">
        <v>8872</v>
      </c>
      <c r="R8876" t="str">
        <f>IF($C$3="Live Paste",IF($P8876="","",$P8876&amp;""),IF($AD$3="","",INDEX('Extraction History'!$A$3:$DT$9102,$Q8876,$AD$3)&amp;""))</f>
        <v/>
      </c>
    </row>
    <row r="8877" spans="16:18" x14ac:dyDescent="0.3">
      <c r="P8877" s="22"/>
      <c r="Q8877">
        <v>8873</v>
      </c>
      <c r="R8877" t="str">
        <f>IF($C$3="Live Paste",IF($P8877="","",$P8877&amp;""),IF($AD$3="","",INDEX('Extraction History'!$A$3:$DT$9102,$Q8877,$AD$3)&amp;""))</f>
        <v/>
      </c>
    </row>
    <row r="8878" spans="16:18" x14ac:dyDescent="0.3">
      <c r="P8878" s="22"/>
      <c r="Q8878">
        <v>8874</v>
      </c>
      <c r="R8878" t="str">
        <f>IF($C$3="Live Paste",IF($P8878="","",$P8878&amp;""),IF($AD$3="","",INDEX('Extraction History'!$A$3:$DT$9102,$Q8878,$AD$3)&amp;""))</f>
        <v/>
      </c>
    </row>
    <row r="8879" spans="16:18" x14ac:dyDescent="0.3">
      <c r="P8879" s="22"/>
      <c r="Q8879">
        <v>8875</v>
      </c>
      <c r="R8879" t="str">
        <f>IF($C$3="Live Paste",IF($P8879="","",$P8879&amp;""),IF($AD$3="","",INDEX('Extraction History'!$A$3:$DT$9102,$Q8879,$AD$3)&amp;""))</f>
        <v/>
      </c>
    </row>
    <row r="8880" spans="16:18" x14ac:dyDescent="0.3">
      <c r="P8880" s="22"/>
      <c r="Q8880">
        <v>8876</v>
      </c>
      <c r="R8880" t="str">
        <f>IF($C$3="Live Paste",IF($P8880="","",$P8880&amp;""),IF($AD$3="","",INDEX('Extraction History'!$A$3:$DT$9102,$Q8880,$AD$3)&amp;""))</f>
        <v/>
      </c>
    </row>
    <row r="8881" spans="16:18" x14ac:dyDescent="0.3">
      <c r="P8881" s="22"/>
      <c r="Q8881">
        <v>8877</v>
      </c>
      <c r="R8881" t="str">
        <f>IF($C$3="Live Paste",IF($P8881="","",$P8881&amp;""),IF($AD$3="","",INDEX('Extraction History'!$A$3:$DT$9102,$Q8881,$AD$3)&amp;""))</f>
        <v/>
      </c>
    </row>
    <row r="8882" spans="16:18" x14ac:dyDescent="0.3">
      <c r="P8882" s="22"/>
      <c r="Q8882">
        <v>8878</v>
      </c>
      <c r="R8882" t="str">
        <f>IF($C$3="Live Paste",IF($P8882="","",$P8882&amp;""),IF($AD$3="","",INDEX('Extraction History'!$A$3:$DT$9102,$Q8882,$AD$3)&amp;""))</f>
        <v/>
      </c>
    </row>
    <row r="8883" spans="16:18" x14ac:dyDescent="0.3">
      <c r="P8883" s="22"/>
      <c r="Q8883">
        <v>8879</v>
      </c>
      <c r="R8883" t="str">
        <f>IF($C$3="Live Paste",IF($P8883="","",$P8883&amp;""),IF($AD$3="","",INDEX('Extraction History'!$A$3:$DT$9102,$Q8883,$AD$3)&amp;""))</f>
        <v/>
      </c>
    </row>
    <row r="8884" spans="16:18" x14ac:dyDescent="0.3">
      <c r="P8884" s="22"/>
      <c r="Q8884">
        <v>8880</v>
      </c>
      <c r="R8884" t="str">
        <f>IF($C$3="Live Paste",IF($P8884="","",$P8884&amp;""),IF($AD$3="","",INDEX('Extraction History'!$A$3:$DT$9102,$Q8884,$AD$3)&amp;""))</f>
        <v/>
      </c>
    </row>
    <row r="8885" spans="16:18" x14ac:dyDescent="0.3">
      <c r="P8885" s="22"/>
      <c r="Q8885">
        <v>8881</v>
      </c>
      <c r="R8885" t="str">
        <f>IF($C$3="Live Paste",IF($P8885="","",$P8885&amp;""),IF($AD$3="","",INDEX('Extraction History'!$A$3:$DT$9102,$Q8885,$AD$3)&amp;""))</f>
        <v/>
      </c>
    </row>
    <row r="8886" spans="16:18" x14ac:dyDescent="0.3">
      <c r="P8886" s="22"/>
      <c r="Q8886">
        <v>8882</v>
      </c>
      <c r="R8886" t="str">
        <f>IF($C$3="Live Paste",IF($P8886="","",$P8886&amp;""),IF($AD$3="","",INDEX('Extraction History'!$A$3:$DT$9102,$Q8886,$AD$3)&amp;""))</f>
        <v/>
      </c>
    </row>
    <row r="8887" spans="16:18" x14ac:dyDescent="0.3">
      <c r="P8887" s="22"/>
      <c r="Q8887">
        <v>8883</v>
      </c>
      <c r="R8887" t="str">
        <f>IF($C$3="Live Paste",IF($P8887="","",$P8887&amp;""),IF($AD$3="","",INDEX('Extraction History'!$A$3:$DT$9102,$Q8887,$AD$3)&amp;""))</f>
        <v/>
      </c>
    </row>
    <row r="8888" spans="16:18" x14ac:dyDescent="0.3">
      <c r="P8888" s="22"/>
      <c r="Q8888">
        <v>8884</v>
      </c>
      <c r="R8888" t="str">
        <f>IF($C$3="Live Paste",IF($P8888="","",$P8888&amp;""),IF($AD$3="","",INDEX('Extraction History'!$A$3:$DT$9102,$Q8888,$AD$3)&amp;""))</f>
        <v/>
      </c>
    </row>
    <row r="8889" spans="16:18" x14ac:dyDescent="0.3">
      <c r="P8889" s="22"/>
      <c r="Q8889">
        <v>8885</v>
      </c>
      <c r="R8889" t="str">
        <f>IF($C$3="Live Paste",IF($P8889="","",$P8889&amp;""),IF($AD$3="","",INDEX('Extraction History'!$A$3:$DT$9102,$Q8889,$AD$3)&amp;""))</f>
        <v/>
      </c>
    </row>
    <row r="8890" spans="16:18" x14ac:dyDescent="0.3">
      <c r="P8890" s="22"/>
      <c r="Q8890">
        <v>8886</v>
      </c>
      <c r="R8890" t="str">
        <f>IF($C$3="Live Paste",IF($P8890="","",$P8890&amp;""),IF($AD$3="","",INDEX('Extraction History'!$A$3:$DT$9102,$Q8890,$AD$3)&amp;""))</f>
        <v/>
      </c>
    </row>
    <row r="8891" spans="16:18" x14ac:dyDescent="0.3">
      <c r="P8891" s="22"/>
      <c r="Q8891">
        <v>8887</v>
      </c>
      <c r="R8891" t="str">
        <f>IF($C$3="Live Paste",IF($P8891="","",$P8891&amp;""),IF($AD$3="","",INDEX('Extraction History'!$A$3:$DT$9102,$Q8891,$AD$3)&amp;""))</f>
        <v/>
      </c>
    </row>
    <row r="8892" spans="16:18" x14ac:dyDescent="0.3">
      <c r="P8892" s="22"/>
      <c r="Q8892">
        <v>8888</v>
      </c>
      <c r="R8892" t="str">
        <f>IF($C$3="Live Paste",IF($P8892="","",$P8892&amp;""),IF($AD$3="","",INDEX('Extraction History'!$A$3:$DT$9102,$Q8892,$AD$3)&amp;""))</f>
        <v/>
      </c>
    </row>
    <row r="8893" spans="16:18" x14ac:dyDescent="0.3">
      <c r="P8893" s="22"/>
      <c r="Q8893">
        <v>8889</v>
      </c>
      <c r="R8893" t="str">
        <f>IF($C$3="Live Paste",IF($P8893="","",$P8893&amp;""),IF($AD$3="","",INDEX('Extraction History'!$A$3:$DT$9102,$Q8893,$AD$3)&amp;""))</f>
        <v/>
      </c>
    </row>
    <row r="8894" spans="16:18" x14ac:dyDescent="0.3">
      <c r="P8894" s="22"/>
      <c r="Q8894">
        <v>8890</v>
      </c>
      <c r="R8894" t="str">
        <f>IF($C$3="Live Paste",IF($P8894="","",$P8894&amp;""),IF($AD$3="","",INDEX('Extraction History'!$A$3:$DT$9102,$Q8894,$AD$3)&amp;""))</f>
        <v/>
      </c>
    </row>
    <row r="8895" spans="16:18" x14ac:dyDescent="0.3">
      <c r="P8895" s="22"/>
      <c r="Q8895">
        <v>8891</v>
      </c>
      <c r="R8895" t="str">
        <f>IF($C$3="Live Paste",IF($P8895="","",$P8895&amp;""),IF($AD$3="","",INDEX('Extraction History'!$A$3:$DT$9102,$Q8895,$AD$3)&amp;""))</f>
        <v/>
      </c>
    </row>
    <row r="8896" spans="16:18" x14ac:dyDescent="0.3">
      <c r="P8896" s="22"/>
      <c r="Q8896">
        <v>8892</v>
      </c>
      <c r="R8896" t="str">
        <f>IF($C$3="Live Paste",IF($P8896="","",$P8896&amp;""),IF($AD$3="","",INDEX('Extraction History'!$A$3:$DT$9102,$Q8896,$AD$3)&amp;""))</f>
        <v/>
      </c>
    </row>
    <row r="8897" spans="16:18" x14ac:dyDescent="0.3">
      <c r="P8897" s="22"/>
      <c r="Q8897">
        <v>8893</v>
      </c>
      <c r="R8897" t="str">
        <f>IF($C$3="Live Paste",IF($P8897="","",$P8897&amp;""),IF($AD$3="","",INDEX('Extraction History'!$A$3:$DT$9102,$Q8897,$AD$3)&amp;""))</f>
        <v/>
      </c>
    </row>
    <row r="8898" spans="16:18" x14ac:dyDescent="0.3">
      <c r="P8898" s="22"/>
      <c r="Q8898">
        <v>8894</v>
      </c>
      <c r="R8898" t="str">
        <f>IF($C$3="Live Paste",IF($P8898="","",$P8898&amp;""),IF($AD$3="","",INDEX('Extraction History'!$A$3:$DT$9102,$Q8898,$AD$3)&amp;""))</f>
        <v/>
      </c>
    </row>
    <row r="8899" spans="16:18" x14ac:dyDescent="0.3">
      <c r="P8899" s="22"/>
      <c r="Q8899">
        <v>8895</v>
      </c>
      <c r="R8899" t="str">
        <f>IF($C$3="Live Paste",IF($P8899="","",$P8899&amp;""),IF($AD$3="","",INDEX('Extraction History'!$A$3:$DT$9102,$Q8899,$AD$3)&amp;""))</f>
        <v/>
      </c>
    </row>
    <row r="8900" spans="16:18" x14ac:dyDescent="0.3">
      <c r="P8900" s="22"/>
      <c r="Q8900">
        <v>8896</v>
      </c>
      <c r="R8900" t="str">
        <f>IF($C$3="Live Paste",IF($P8900="","",$P8900&amp;""),IF($AD$3="","",INDEX('Extraction History'!$A$3:$DT$9102,$Q8900,$AD$3)&amp;""))</f>
        <v/>
      </c>
    </row>
    <row r="8901" spans="16:18" x14ac:dyDescent="0.3">
      <c r="P8901" s="22"/>
      <c r="Q8901">
        <v>8897</v>
      </c>
      <c r="R8901" t="str">
        <f>IF($C$3="Live Paste",IF($P8901="","",$P8901&amp;""),IF($AD$3="","",INDEX('Extraction History'!$A$3:$DT$9102,$Q8901,$AD$3)&amp;""))</f>
        <v/>
      </c>
    </row>
    <row r="8902" spans="16:18" x14ac:dyDescent="0.3">
      <c r="P8902" s="22"/>
      <c r="Q8902">
        <v>8898</v>
      </c>
      <c r="R8902" t="str">
        <f>IF($C$3="Live Paste",IF($P8902="","",$P8902&amp;""),IF($AD$3="","",INDEX('Extraction History'!$A$3:$DT$9102,$Q8902,$AD$3)&amp;""))</f>
        <v/>
      </c>
    </row>
    <row r="8903" spans="16:18" x14ac:dyDescent="0.3">
      <c r="P8903" s="22"/>
      <c r="Q8903">
        <v>8899</v>
      </c>
      <c r="R8903" t="str">
        <f>IF($C$3="Live Paste",IF($P8903="","",$P8903&amp;""),IF($AD$3="","",INDEX('Extraction History'!$A$3:$DT$9102,$Q8903,$AD$3)&amp;""))</f>
        <v/>
      </c>
    </row>
    <row r="8904" spans="16:18" x14ac:dyDescent="0.3">
      <c r="P8904" s="22"/>
      <c r="Q8904">
        <v>8900</v>
      </c>
      <c r="R8904" t="str">
        <f>IF($C$3="Live Paste",IF($P8904="","",$P8904&amp;""),IF($AD$3="","",INDEX('Extraction History'!$A$3:$DT$9102,$Q8904,$AD$3)&amp;""))</f>
        <v/>
      </c>
    </row>
    <row r="8905" spans="16:18" x14ac:dyDescent="0.3">
      <c r="P8905" s="22"/>
      <c r="Q8905">
        <v>8901</v>
      </c>
      <c r="R8905" t="str">
        <f>IF($C$3="Live Paste",IF($P8905="","",$P8905&amp;""),IF($AD$3="","",INDEX('Extraction History'!$A$3:$DT$9102,$Q8905,$AD$3)&amp;""))</f>
        <v/>
      </c>
    </row>
    <row r="8906" spans="16:18" x14ac:dyDescent="0.3">
      <c r="P8906" s="22"/>
      <c r="Q8906">
        <v>8902</v>
      </c>
      <c r="R8906" t="str">
        <f>IF($C$3="Live Paste",IF($P8906="","",$P8906&amp;""),IF($AD$3="","",INDEX('Extraction History'!$A$3:$DT$9102,$Q8906,$AD$3)&amp;""))</f>
        <v/>
      </c>
    </row>
    <row r="8907" spans="16:18" x14ac:dyDescent="0.3">
      <c r="P8907" s="22"/>
      <c r="Q8907">
        <v>8903</v>
      </c>
      <c r="R8907" t="str">
        <f>IF($C$3="Live Paste",IF($P8907="","",$P8907&amp;""),IF($AD$3="","",INDEX('Extraction History'!$A$3:$DT$9102,$Q8907,$AD$3)&amp;""))</f>
        <v/>
      </c>
    </row>
    <row r="8908" spans="16:18" x14ac:dyDescent="0.3">
      <c r="P8908" s="22"/>
      <c r="Q8908">
        <v>8904</v>
      </c>
      <c r="R8908" t="str">
        <f>IF($C$3="Live Paste",IF($P8908="","",$P8908&amp;""),IF($AD$3="","",INDEX('Extraction History'!$A$3:$DT$9102,$Q8908,$AD$3)&amp;""))</f>
        <v/>
      </c>
    </row>
    <row r="8909" spans="16:18" x14ac:dyDescent="0.3">
      <c r="P8909" s="22"/>
      <c r="Q8909">
        <v>8905</v>
      </c>
      <c r="R8909" t="str">
        <f>IF($C$3="Live Paste",IF($P8909="","",$P8909&amp;""),IF($AD$3="","",INDEX('Extraction History'!$A$3:$DT$9102,$Q8909,$AD$3)&amp;""))</f>
        <v/>
      </c>
    </row>
    <row r="8910" spans="16:18" x14ac:dyDescent="0.3">
      <c r="P8910" s="22"/>
      <c r="Q8910">
        <v>8906</v>
      </c>
      <c r="R8910" t="str">
        <f>IF($C$3="Live Paste",IF($P8910="","",$P8910&amp;""),IF($AD$3="","",INDEX('Extraction History'!$A$3:$DT$9102,$Q8910,$AD$3)&amp;""))</f>
        <v/>
      </c>
    </row>
    <row r="8911" spans="16:18" x14ac:dyDescent="0.3">
      <c r="P8911" s="22"/>
      <c r="Q8911">
        <v>8907</v>
      </c>
      <c r="R8911" t="str">
        <f>IF($C$3="Live Paste",IF($P8911="","",$P8911&amp;""),IF($AD$3="","",INDEX('Extraction History'!$A$3:$DT$9102,$Q8911,$AD$3)&amp;""))</f>
        <v/>
      </c>
    </row>
    <row r="8912" spans="16:18" x14ac:dyDescent="0.3">
      <c r="P8912" s="22"/>
      <c r="Q8912">
        <v>8908</v>
      </c>
      <c r="R8912" t="str">
        <f>IF($C$3="Live Paste",IF($P8912="","",$P8912&amp;""),IF($AD$3="","",INDEX('Extraction History'!$A$3:$DT$9102,$Q8912,$AD$3)&amp;""))</f>
        <v/>
      </c>
    </row>
    <row r="8913" spans="16:18" x14ac:dyDescent="0.3">
      <c r="P8913" s="22"/>
      <c r="Q8913">
        <v>8909</v>
      </c>
      <c r="R8913" t="str">
        <f>IF($C$3="Live Paste",IF($P8913="","",$P8913&amp;""),IF($AD$3="","",INDEX('Extraction History'!$A$3:$DT$9102,$Q8913,$AD$3)&amp;""))</f>
        <v/>
      </c>
    </row>
    <row r="8914" spans="16:18" x14ac:dyDescent="0.3">
      <c r="P8914" s="22"/>
      <c r="Q8914">
        <v>8910</v>
      </c>
      <c r="R8914" t="str">
        <f>IF($C$3="Live Paste",IF($P8914="","",$P8914&amp;""),IF($AD$3="","",INDEX('Extraction History'!$A$3:$DT$9102,$Q8914,$AD$3)&amp;""))</f>
        <v/>
      </c>
    </row>
    <row r="8915" spans="16:18" x14ac:dyDescent="0.3">
      <c r="P8915" s="22"/>
      <c r="Q8915">
        <v>8911</v>
      </c>
      <c r="R8915" t="str">
        <f>IF($C$3="Live Paste",IF($P8915="","",$P8915&amp;""),IF($AD$3="","",INDEX('Extraction History'!$A$3:$DT$9102,$Q8915,$AD$3)&amp;""))</f>
        <v/>
      </c>
    </row>
    <row r="8916" spans="16:18" x14ac:dyDescent="0.3">
      <c r="P8916" s="22"/>
      <c r="Q8916">
        <v>8912</v>
      </c>
      <c r="R8916" t="str">
        <f>IF($C$3="Live Paste",IF($P8916="","",$P8916&amp;""),IF($AD$3="","",INDEX('Extraction History'!$A$3:$DT$9102,$Q8916,$AD$3)&amp;""))</f>
        <v/>
      </c>
    </row>
    <row r="8917" spans="16:18" x14ac:dyDescent="0.3">
      <c r="P8917" s="22"/>
      <c r="Q8917">
        <v>8913</v>
      </c>
      <c r="R8917" t="str">
        <f>IF($C$3="Live Paste",IF($P8917="","",$P8917&amp;""),IF($AD$3="","",INDEX('Extraction History'!$A$3:$DT$9102,$Q8917,$AD$3)&amp;""))</f>
        <v/>
      </c>
    </row>
    <row r="8918" spans="16:18" x14ac:dyDescent="0.3">
      <c r="P8918" s="22"/>
      <c r="Q8918">
        <v>8914</v>
      </c>
      <c r="R8918" t="str">
        <f>IF($C$3="Live Paste",IF($P8918="","",$P8918&amp;""),IF($AD$3="","",INDEX('Extraction History'!$A$3:$DT$9102,$Q8918,$AD$3)&amp;""))</f>
        <v/>
      </c>
    </row>
    <row r="8919" spans="16:18" x14ac:dyDescent="0.3">
      <c r="P8919" s="22"/>
      <c r="Q8919">
        <v>8915</v>
      </c>
      <c r="R8919" t="str">
        <f>IF($C$3="Live Paste",IF($P8919="","",$P8919&amp;""),IF($AD$3="","",INDEX('Extraction History'!$A$3:$DT$9102,$Q8919,$AD$3)&amp;""))</f>
        <v/>
      </c>
    </row>
    <row r="8920" spans="16:18" x14ac:dyDescent="0.3">
      <c r="P8920" s="22"/>
      <c r="Q8920">
        <v>8916</v>
      </c>
      <c r="R8920" t="str">
        <f>IF($C$3="Live Paste",IF($P8920="","",$P8920&amp;""),IF($AD$3="","",INDEX('Extraction History'!$A$3:$DT$9102,$Q8920,$AD$3)&amp;""))</f>
        <v/>
      </c>
    </row>
    <row r="8921" spans="16:18" x14ac:dyDescent="0.3">
      <c r="P8921" s="22"/>
      <c r="Q8921">
        <v>8917</v>
      </c>
      <c r="R8921" t="str">
        <f>IF($C$3="Live Paste",IF($P8921="","",$P8921&amp;""),IF($AD$3="","",INDEX('Extraction History'!$A$3:$DT$9102,$Q8921,$AD$3)&amp;""))</f>
        <v/>
      </c>
    </row>
    <row r="8922" spans="16:18" x14ac:dyDescent="0.3">
      <c r="P8922" s="22"/>
      <c r="Q8922">
        <v>8918</v>
      </c>
      <c r="R8922" t="str">
        <f>IF($C$3="Live Paste",IF($P8922="","",$P8922&amp;""),IF($AD$3="","",INDEX('Extraction History'!$A$3:$DT$9102,$Q8922,$AD$3)&amp;""))</f>
        <v/>
      </c>
    </row>
    <row r="8923" spans="16:18" x14ac:dyDescent="0.3">
      <c r="P8923" s="22"/>
      <c r="Q8923">
        <v>8919</v>
      </c>
      <c r="R8923" t="str">
        <f>IF($C$3="Live Paste",IF($P8923="","",$P8923&amp;""),IF($AD$3="","",INDEX('Extraction History'!$A$3:$DT$9102,$Q8923,$AD$3)&amp;""))</f>
        <v/>
      </c>
    </row>
    <row r="8924" spans="16:18" x14ac:dyDescent="0.3">
      <c r="P8924" s="22"/>
      <c r="Q8924">
        <v>8920</v>
      </c>
      <c r="R8924" t="str">
        <f>IF($C$3="Live Paste",IF($P8924="","",$P8924&amp;""),IF($AD$3="","",INDEX('Extraction History'!$A$3:$DT$9102,$Q8924,$AD$3)&amp;""))</f>
        <v/>
      </c>
    </row>
    <row r="8925" spans="16:18" x14ac:dyDescent="0.3">
      <c r="P8925" s="22"/>
      <c r="Q8925">
        <v>8921</v>
      </c>
      <c r="R8925" t="str">
        <f>IF($C$3="Live Paste",IF($P8925="","",$P8925&amp;""),IF($AD$3="","",INDEX('Extraction History'!$A$3:$DT$9102,$Q8925,$AD$3)&amp;""))</f>
        <v/>
      </c>
    </row>
    <row r="8926" spans="16:18" x14ac:dyDescent="0.3">
      <c r="P8926" s="22"/>
      <c r="Q8926">
        <v>8922</v>
      </c>
      <c r="R8926" t="str">
        <f>IF($C$3="Live Paste",IF($P8926="","",$P8926&amp;""),IF($AD$3="","",INDEX('Extraction History'!$A$3:$DT$9102,$Q8926,$AD$3)&amp;""))</f>
        <v/>
      </c>
    </row>
    <row r="8927" spans="16:18" x14ac:dyDescent="0.3">
      <c r="P8927" s="22"/>
      <c r="Q8927">
        <v>8923</v>
      </c>
      <c r="R8927" t="str">
        <f>IF($C$3="Live Paste",IF($P8927="","",$P8927&amp;""),IF($AD$3="","",INDEX('Extraction History'!$A$3:$DT$9102,$Q8927,$AD$3)&amp;""))</f>
        <v/>
      </c>
    </row>
    <row r="8928" spans="16:18" x14ac:dyDescent="0.3">
      <c r="P8928" s="22"/>
      <c r="Q8928">
        <v>8924</v>
      </c>
      <c r="R8928" t="str">
        <f>IF($C$3="Live Paste",IF($P8928="","",$P8928&amp;""),IF($AD$3="","",INDEX('Extraction History'!$A$3:$DT$9102,$Q8928,$AD$3)&amp;""))</f>
        <v/>
      </c>
    </row>
    <row r="8929" spans="16:18" x14ac:dyDescent="0.3">
      <c r="P8929" s="22"/>
      <c r="Q8929">
        <v>8925</v>
      </c>
      <c r="R8929" t="str">
        <f>IF($C$3="Live Paste",IF($P8929="","",$P8929&amp;""),IF($AD$3="","",INDEX('Extraction History'!$A$3:$DT$9102,$Q8929,$AD$3)&amp;""))</f>
        <v/>
      </c>
    </row>
    <row r="8930" spans="16:18" x14ac:dyDescent="0.3">
      <c r="P8930" s="22"/>
      <c r="Q8930">
        <v>8926</v>
      </c>
      <c r="R8930" t="str">
        <f>IF($C$3="Live Paste",IF($P8930="","",$P8930&amp;""),IF($AD$3="","",INDEX('Extraction History'!$A$3:$DT$9102,$Q8930,$AD$3)&amp;""))</f>
        <v/>
      </c>
    </row>
    <row r="8931" spans="16:18" x14ac:dyDescent="0.3">
      <c r="P8931" s="22"/>
      <c r="Q8931">
        <v>8927</v>
      </c>
      <c r="R8931" t="str">
        <f>IF($C$3="Live Paste",IF($P8931="","",$P8931&amp;""),IF($AD$3="","",INDEX('Extraction History'!$A$3:$DT$9102,$Q8931,$AD$3)&amp;""))</f>
        <v/>
      </c>
    </row>
    <row r="8932" spans="16:18" x14ac:dyDescent="0.3">
      <c r="P8932" s="22"/>
      <c r="Q8932">
        <v>8928</v>
      </c>
      <c r="R8932" t="str">
        <f>IF($C$3="Live Paste",IF($P8932="","",$P8932&amp;""),IF($AD$3="","",INDEX('Extraction History'!$A$3:$DT$9102,$Q8932,$AD$3)&amp;""))</f>
        <v/>
      </c>
    </row>
    <row r="8933" spans="16:18" x14ac:dyDescent="0.3">
      <c r="P8933" s="22"/>
      <c r="Q8933">
        <v>8929</v>
      </c>
      <c r="R8933" t="str">
        <f>IF($C$3="Live Paste",IF($P8933="","",$P8933&amp;""),IF($AD$3="","",INDEX('Extraction History'!$A$3:$DT$9102,$Q8933,$AD$3)&amp;""))</f>
        <v/>
      </c>
    </row>
    <row r="8934" spans="16:18" x14ac:dyDescent="0.3">
      <c r="P8934" s="22"/>
      <c r="Q8934">
        <v>8930</v>
      </c>
      <c r="R8934" t="str">
        <f>IF($C$3="Live Paste",IF($P8934="","",$P8934&amp;""),IF($AD$3="","",INDEX('Extraction History'!$A$3:$DT$9102,$Q8934,$AD$3)&amp;""))</f>
        <v/>
      </c>
    </row>
    <row r="8935" spans="16:18" x14ac:dyDescent="0.3">
      <c r="P8935" s="22"/>
      <c r="Q8935">
        <v>8931</v>
      </c>
      <c r="R8935" t="str">
        <f>IF($C$3="Live Paste",IF($P8935="","",$P8935&amp;""),IF($AD$3="","",INDEX('Extraction History'!$A$3:$DT$9102,$Q8935,$AD$3)&amp;""))</f>
        <v/>
      </c>
    </row>
    <row r="8936" spans="16:18" x14ac:dyDescent="0.3">
      <c r="P8936" s="22"/>
      <c r="Q8936">
        <v>8932</v>
      </c>
      <c r="R8936" t="str">
        <f>IF($C$3="Live Paste",IF($P8936="","",$P8936&amp;""),IF($AD$3="","",INDEX('Extraction History'!$A$3:$DT$9102,$Q8936,$AD$3)&amp;""))</f>
        <v/>
      </c>
    </row>
    <row r="8937" spans="16:18" x14ac:dyDescent="0.3">
      <c r="P8937" s="22"/>
      <c r="Q8937">
        <v>8933</v>
      </c>
      <c r="R8937" t="str">
        <f>IF($C$3="Live Paste",IF($P8937="","",$P8937&amp;""),IF($AD$3="","",INDEX('Extraction History'!$A$3:$DT$9102,$Q8937,$AD$3)&amp;""))</f>
        <v/>
      </c>
    </row>
    <row r="8938" spans="16:18" x14ac:dyDescent="0.3">
      <c r="P8938" s="22"/>
      <c r="Q8938">
        <v>8934</v>
      </c>
      <c r="R8938" t="str">
        <f>IF($C$3="Live Paste",IF($P8938="","",$P8938&amp;""),IF($AD$3="","",INDEX('Extraction History'!$A$3:$DT$9102,$Q8938,$AD$3)&amp;""))</f>
        <v/>
      </c>
    </row>
    <row r="8939" spans="16:18" x14ac:dyDescent="0.3">
      <c r="P8939" s="22"/>
      <c r="Q8939">
        <v>8935</v>
      </c>
      <c r="R8939" t="str">
        <f>IF($C$3="Live Paste",IF($P8939="","",$P8939&amp;""),IF($AD$3="","",INDEX('Extraction History'!$A$3:$DT$9102,$Q8939,$AD$3)&amp;""))</f>
        <v/>
      </c>
    </row>
    <row r="8940" spans="16:18" x14ac:dyDescent="0.3">
      <c r="P8940" s="22"/>
      <c r="Q8940">
        <v>8936</v>
      </c>
      <c r="R8940" t="str">
        <f>IF($C$3="Live Paste",IF($P8940="","",$P8940&amp;""),IF($AD$3="","",INDEX('Extraction History'!$A$3:$DT$9102,$Q8940,$AD$3)&amp;""))</f>
        <v/>
      </c>
    </row>
    <row r="8941" spans="16:18" x14ac:dyDescent="0.3">
      <c r="P8941" s="22"/>
      <c r="Q8941">
        <v>8937</v>
      </c>
      <c r="R8941" t="str">
        <f>IF($C$3="Live Paste",IF($P8941="","",$P8941&amp;""),IF($AD$3="","",INDEX('Extraction History'!$A$3:$DT$9102,$Q8941,$AD$3)&amp;""))</f>
        <v/>
      </c>
    </row>
    <row r="8942" spans="16:18" x14ac:dyDescent="0.3">
      <c r="P8942" s="22"/>
      <c r="Q8942">
        <v>8938</v>
      </c>
      <c r="R8942" t="str">
        <f>IF($C$3="Live Paste",IF($P8942="","",$P8942&amp;""),IF($AD$3="","",INDEX('Extraction History'!$A$3:$DT$9102,$Q8942,$AD$3)&amp;""))</f>
        <v/>
      </c>
    </row>
    <row r="8943" spans="16:18" x14ac:dyDescent="0.3">
      <c r="P8943" s="22"/>
      <c r="Q8943">
        <v>8939</v>
      </c>
      <c r="R8943" t="str">
        <f>IF($C$3="Live Paste",IF($P8943="","",$P8943&amp;""),IF($AD$3="","",INDEX('Extraction History'!$A$3:$DT$9102,$Q8943,$AD$3)&amp;""))</f>
        <v/>
      </c>
    </row>
    <row r="8944" spans="16:18" x14ac:dyDescent="0.3">
      <c r="P8944" s="22"/>
      <c r="Q8944">
        <v>8940</v>
      </c>
      <c r="R8944" t="str">
        <f>IF($C$3="Live Paste",IF($P8944="","",$P8944&amp;""),IF($AD$3="","",INDEX('Extraction History'!$A$3:$DT$9102,$Q8944,$AD$3)&amp;""))</f>
        <v/>
      </c>
    </row>
    <row r="8945" spans="16:18" x14ac:dyDescent="0.3">
      <c r="P8945" s="22"/>
      <c r="Q8945">
        <v>8941</v>
      </c>
      <c r="R8945" t="str">
        <f>IF($C$3="Live Paste",IF($P8945="","",$P8945&amp;""),IF($AD$3="","",INDEX('Extraction History'!$A$3:$DT$9102,$Q8945,$AD$3)&amp;""))</f>
        <v/>
      </c>
    </row>
    <row r="8946" spans="16:18" x14ac:dyDescent="0.3">
      <c r="P8946" s="22"/>
      <c r="Q8946">
        <v>8942</v>
      </c>
      <c r="R8946" t="str">
        <f>IF($C$3="Live Paste",IF($P8946="","",$P8946&amp;""),IF($AD$3="","",INDEX('Extraction History'!$A$3:$DT$9102,$Q8946,$AD$3)&amp;""))</f>
        <v/>
      </c>
    </row>
    <row r="8947" spans="16:18" x14ac:dyDescent="0.3">
      <c r="P8947" s="22"/>
      <c r="Q8947">
        <v>8943</v>
      </c>
      <c r="R8947" t="str">
        <f>IF($C$3="Live Paste",IF($P8947="","",$P8947&amp;""),IF($AD$3="","",INDEX('Extraction History'!$A$3:$DT$9102,$Q8947,$AD$3)&amp;""))</f>
        <v/>
      </c>
    </row>
    <row r="8948" spans="16:18" x14ac:dyDescent="0.3">
      <c r="P8948" s="22"/>
      <c r="Q8948">
        <v>8944</v>
      </c>
      <c r="R8948" t="str">
        <f>IF($C$3="Live Paste",IF($P8948="","",$P8948&amp;""),IF($AD$3="","",INDEX('Extraction History'!$A$3:$DT$9102,$Q8948,$AD$3)&amp;""))</f>
        <v/>
      </c>
    </row>
    <row r="8949" spans="16:18" x14ac:dyDescent="0.3">
      <c r="P8949" s="22"/>
      <c r="Q8949">
        <v>8945</v>
      </c>
      <c r="R8949" t="str">
        <f>IF($C$3="Live Paste",IF($P8949="","",$P8949&amp;""),IF($AD$3="","",INDEX('Extraction History'!$A$3:$DT$9102,$Q8949,$AD$3)&amp;""))</f>
        <v/>
      </c>
    </row>
    <row r="8950" spans="16:18" x14ac:dyDescent="0.3">
      <c r="P8950" s="22"/>
      <c r="Q8950">
        <v>8946</v>
      </c>
      <c r="R8950" t="str">
        <f>IF($C$3="Live Paste",IF($P8950="","",$P8950&amp;""),IF($AD$3="","",INDEX('Extraction History'!$A$3:$DT$9102,$Q8950,$AD$3)&amp;""))</f>
        <v/>
      </c>
    </row>
    <row r="8951" spans="16:18" x14ac:dyDescent="0.3">
      <c r="P8951" s="22"/>
      <c r="Q8951">
        <v>8947</v>
      </c>
      <c r="R8951" t="str">
        <f>IF($C$3="Live Paste",IF($P8951="","",$P8951&amp;""),IF($AD$3="","",INDEX('Extraction History'!$A$3:$DT$9102,$Q8951,$AD$3)&amp;""))</f>
        <v/>
      </c>
    </row>
    <row r="8952" spans="16:18" x14ac:dyDescent="0.3">
      <c r="P8952" s="22"/>
      <c r="Q8952">
        <v>8948</v>
      </c>
      <c r="R8952" t="str">
        <f>IF($C$3="Live Paste",IF($P8952="","",$P8952&amp;""),IF($AD$3="","",INDEX('Extraction History'!$A$3:$DT$9102,$Q8952,$AD$3)&amp;""))</f>
        <v/>
      </c>
    </row>
    <row r="8953" spans="16:18" x14ac:dyDescent="0.3">
      <c r="P8953" s="22"/>
      <c r="Q8953">
        <v>8949</v>
      </c>
      <c r="R8953" t="str">
        <f>IF($C$3="Live Paste",IF($P8953="","",$P8953&amp;""),IF($AD$3="","",INDEX('Extraction History'!$A$3:$DT$9102,$Q8953,$AD$3)&amp;""))</f>
        <v/>
      </c>
    </row>
    <row r="8954" spans="16:18" x14ac:dyDescent="0.3">
      <c r="P8954" s="22"/>
      <c r="Q8954">
        <v>8950</v>
      </c>
      <c r="R8954" t="str">
        <f>IF($C$3="Live Paste",IF($P8954="","",$P8954&amp;""),IF($AD$3="","",INDEX('Extraction History'!$A$3:$DT$9102,$Q8954,$AD$3)&amp;""))</f>
        <v/>
      </c>
    </row>
    <row r="8955" spans="16:18" x14ac:dyDescent="0.3">
      <c r="P8955" s="22"/>
      <c r="Q8955">
        <v>8951</v>
      </c>
      <c r="R8955" t="str">
        <f>IF($C$3="Live Paste",IF($P8955="","",$P8955&amp;""),IF($AD$3="","",INDEX('Extraction History'!$A$3:$DT$9102,$Q8955,$AD$3)&amp;""))</f>
        <v/>
      </c>
    </row>
    <row r="8956" spans="16:18" x14ac:dyDescent="0.3">
      <c r="P8956" s="22"/>
      <c r="Q8956">
        <v>8952</v>
      </c>
      <c r="R8956" t="str">
        <f>IF($C$3="Live Paste",IF($P8956="","",$P8956&amp;""),IF($AD$3="","",INDEX('Extraction History'!$A$3:$DT$9102,$Q8956,$AD$3)&amp;""))</f>
        <v/>
      </c>
    </row>
    <row r="8957" spans="16:18" x14ac:dyDescent="0.3">
      <c r="P8957" s="22"/>
      <c r="Q8957">
        <v>8953</v>
      </c>
      <c r="R8957" t="str">
        <f>IF($C$3="Live Paste",IF($P8957="","",$P8957&amp;""),IF($AD$3="","",INDEX('Extraction History'!$A$3:$DT$9102,$Q8957,$AD$3)&amp;""))</f>
        <v/>
      </c>
    </row>
    <row r="8958" spans="16:18" x14ac:dyDescent="0.3">
      <c r="P8958" s="22"/>
      <c r="Q8958">
        <v>8954</v>
      </c>
      <c r="R8958" t="str">
        <f>IF($C$3="Live Paste",IF($P8958="","",$P8958&amp;""),IF($AD$3="","",INDEX('Extraction History'!$A$3:$DT$9102,$Q8958,$AD$3)&amp;""))</f>
        <v/>
      </c>
    </row>
    <row r="8959" spans="16:18" x14ac:dyDescent="0.3">
      <c r="P8959" s="22"/>
      <c r="Q8959">
        <v>8955</v>
      </c>
      <c r="R8959" t="str">
        <f>IF($C$3="Live Paste",IF($P8959="","",$P8959&amp;""),IF($AD$3="","",INDEX('Extraction History'!$A$3:$DT$9102,$Q8959,$AD$3)&amp;""))</f>
        <v/>
      </c>
    </row>
    <row r="8960" spans="16:18" x14ac:dyDescent="0.3">
      <c r="P8960" s="22"/>
      <c r="Q8960">
        <v>8956</v>
      </c>
      <c r="R8960" t="str">
        <f>IF($C$3="Live Paste",IF($P8960="","",$P8960&amp;""),IF($AD$3="","",INDEX('Extraction History'!$A$3:$DT$9102,$Q8960,$AD$3)&amp;""))</f>
        <v/>
      </c>
    </row>
    <row r="8961" spans="16:18" x14ac:dyDescent="0.3">
      <c r="P8961" s="22"/>
      <c r="Q8961">
        <v>8957</v>
      </c>
      <c r="R8961" t="str">
        <f>IF($C$3="Live Paste",IF($P8961="","",$P8961&amp;""),IF($AD$3="","",INDEX('Extraction History'!$A$3:$DT$9102,$Q8961,$AD$3)&amp;""))</f>
        <v/>
      </c>
    </row>
    <row r="8962" spans="16:18" x14ac:dyDescent="0.3">
      <c r="P8962" s="22"/>
      <c r="Q8962">
        <v>8958</v>
      </c>
      <c r="R8962" t="str">
        <f>IF($C$3="Live Paste",IF($P8962="","",$P8962&amp;""),IF($AD$3="","",INDEX('Extraction History'!$A$3:$DT$9102,$Q8962,$AD$3)&amp;""))</f>
        <v/>
      </c>
    </row>
    <row r="8963" spans="16:18" x14ac:dyDescent="0.3">
      <c r="P8963" s="22"/>
      <c r="Q8963">
        <v>8959</v>
      </c>
      <c r="R8963" t="str">
        <f>IF($C$3="Live Paste",IF($P8963="","",$P8963&amp;""),IF($AD$3="","",INDEX('Extraction History'!$A$3:$DT$9102,$Q8963,$AD$3)&amp;""))</f>
        <v/>
      </c>
    </row>
    <row r="8964" spans="16:18" x14ac:dyDescent="0.3">
      <c r="P8964" s="22"/>
      <c r="Q8964">
        <v>8960</v>
      </c>
      <c r="R8964" t="str">
        <f>IF($C$3="Live Paste",IF($P8964="","",$P8964&amp;""),IF($AD$3="","",INDEX('Extraction History'!$A$3:$DT$9102,$Q8964,$AD$3)&amp;""))</f>
        <v/>
      </c>
    </row>
    <row r="8965" spans="16:18" x14ac:dyDescent="0.3">
      <c r="P8965" s="22"/>
      <c r="Q8965">
        <v>8961</v>
      </c>
      <c r="R8965" t="str">
        <f>IF($C$3="Live Paste",IF($P8965="","",$P8965&amp;""),IF($AD$3="","",INDEX('Extraction History'!$A$3:$DT$9102,$Q8965,$AD$3)&amp;""))</f>
        <v/>
      </c>
    </row>
    <row r="8966" spans="16:18" x14ac:dyDescent="0.3">
      <c r="P8966" s="22"/>
      <c r="Q8966">
        <v>8962</v>
      </c>
      <c r="R8966" t="str">
        <f>IF($C$3="Live Paste",IF($P8966="","",$P8966&amp;""),IF($AD$3="","",INDEX('Extraction History'!$A$3:$DT$9102,$Q8966,$AD$3)&amp;""))</f>
        <v/>
      </c>
    </row>
    <row r="8967" spans="16:18" x14ac:dyDescent="0.3">
      <c r="P8967" s="22"/>
      <c r="Q8967">
        <v>8963</v>
      </c>
      <c r="R8967" t="str">
        <f>IF($C$3="Live Paste",IF($P8967="","",$P8967&amp;""),IF($AD$3="","",INDEX('Extraction History'!$A$3:$DT$9102,$Q8967,$AD$3)&amp;""))</f>
        <v/>
      </c>
    </row>
    <row r="8968" spans="16:18" x14ac:dyDescent="0.3">
      <c r="P8968" s="22"/>
      <c r="Q8968">
        <v>8964</v>
      </c>
      <c r="R8968" t="str">
        <f>IF($C$3="Live Paste",IF($P8968="","",$P8968&amp;""),IF($AD$3="","",INDEX('Extraction History'!$A$3:$DT$9102,$Q8968,$AD$3)&amp;""))</f>
        <v/>
      </c>
    </row>
    <row r="8969" spans="16:18" x14ac:dyDescent="0.3">
      <c r="P8969" s="22"/>
      <c r="Q8969">
        <v>8965</v>
      </c>
      <c r="R8969" t="str">
        <f>IF($C$3="Live Paste",IF($P8969="","",$P8969&amp;""),IF($AD$3="","",INDEX('Extraction History'!$A$3:$DT$9102,$Q8969,$AD$3)&amp;""))</f>
        <v/>
      </c>
    </row>
    <row r="8970" spans="16:18" x14ac:dyDescent="0.3">
      <c r="P8970" s="22"/>
      <c r="Q8970">
        <v>8966</v>
      </c>
      <c r="R8970" t="str">
        <f>IF($C$3="Live Paste",IF($P8970="","",$P8970&amp;""),IF($AD$3="","",INDEX('Extraction History'!$A$3:$DT$9102,$Q8970,$AD$3)&amp;""))</f>
        <v/>
      </c>
    </row>
    <row r="8971" spans="16:18" x14ac:dyDescent="0.3">
      <c r="P8971" s="22"/>
      <c r="Q8971">
        <v>8967</v>
      </c>
      <c r="R8971" t="str">
        <f>IF($C$3="Live Paste",IF($P8971="","",$P8971&amp;""),IF($AD$3="","",INDEX('Extraction History'!$A$3:$DT$9102,$Q8971,$AD$3)&amp;""))</f>
        <v/>
      </c>
    </row>
    <row r="8972" spans="16:18" x14ac:dyDescent="0.3">
      <c r="P8972" s="22"/>
      <c r="Q8972">
        <v>8968</v>
      </c>
      <c r="R8972" t="str">
        <f>IF($C$3="Live Paste",IF($P8972="","",$P8972&amp;""),IF($AD$3="","",INDEX('Extraction History'!$A$3:$DT$9102,$Q8972,$AD$3)&amp;""))</f>
        <v/>
      </c>
    </row>
    <row r="8973" spans="16:18" x14ac:dyDescent="0.3">
      <c r="P8973" s="22"/>
      <c r="Q8973">
        <v>8969</v>
      </c>
      <c r="R8973" t="str">
        <f>IF($C$3="Live Paste",IF($P8973="","",$P8973&amp;""),IF($AD$3="","",INDEX('Extraction History'!$A$3:$DT$9102,$Q8973,$AD$3)&amp;""))</f>
        <v/>
      </c>
    </row>
    <row r="8974" spans="16:18" x14ac:dyDescent="0.3">
      <c r="P8974" s="22"/>
      <c r="Q8974">
        <v>8970</v>
      </c>
      <c r="R8974" t="str">
        <f>IF($C$3="Live Paste",IF($P8974="","",$P8974&amp;""),IF($AD$3="","",INDEX('Extraction History'!$A$3:$DT$9102,$Q8974,$AD$3)&amp;""))</f>
        <v/>
      </c>
    </row>
    <row r="8975" spans="16:18" x14ac:dyDescent="0.3">
      <c r="P8975" s="22"/>
      <c r="Q8975">
        <v>8971</v>
      </c>
      <c r="R8975" t="str">
        <f>IF($C$3="Live Paste",IF($P8975="","",$P8975&amp;""),IF($AD$3="","",INDEX('Extraction History'!$A$3:$DT$9102,$Q8975,$AD$3)&amp;""))</f>
        <v/>
      </c>
    </row>
    <row r="8976" spans="16:18" x14ac:dyDescent="0.3">
      <c r="P8976" s="22"/>
      <c r="Q8976">
        <v>8972</v>
      </c>
      <c r="R8976" t="str">
        <f>IF($C$3="Live Paste",IF($P8976="","",$P8976&amp;""),IF($AD$3="","",INDEX('Extraction History'!$A$3:$DT$9102,$Q8976,$AD$3)&amp;""))</f>
        <v/>
      </c>
    </row>
    <row r="8977" spans="16:18" x14ac:dyDescent="0.3">
      <c r="P8977" s="22"/>
      <c r="Q8977">
        <v>8973</v>
      </c>
      <c r="R8977" t="str">
        <f>IF($C$3="Live Paste",IF($P8977="","",$P8977&amp;""),IF($AD$3="","",INDEX('Extraction History'!$A$3:$DT$9102,$Q8977,$AD$3)&amp;""))</f>
        <v/>
      </c>
    </row>
    <row r="8978" spans="16:18" x14ac:dyDescent="0.3">
      <c r="P8978" s="22"/>
      <c r="Q8978">
        <v>8974</v>
      </c>
      <c r="R8978" t="str">
        <f>IF($C$3="Live Paste",IF($P8978="","",$P8978&amp;""),IF($AD$3="","",INDEX('Extraction History'!$A$3:$DT$9102,$Q8978,$AD$3)&amp;""))</f>
        <v/>
      </c>
    </row>
    <row r="8979" spans="16:18" x14ac:dyDescent="0.3">
      <c r="P8979" s="22"/>
      <c r="Q8979">
        <v>8975</v>
      </c>
      <c r="R8979" t="str">
        <f>IF($C$3="Live Paste",IF($P8979="","",$P8979&amp;""),IF($AD$3="","",INDEX('Extraction History'!$A$3:$DT$9102,$Q8979,$AD$3)&amp;""))</f>
        <v/>
      </c>
    </row>
    <row r="8980" spans="16:18" x14ac:dyDescent="0.3">
      <c r="P8980" s="22"/>
      <c r="Q8980">
        <v>8976</v>
      </c>
      <c r="R8980" t="str">
        <f>IF($C$3="Live Paste",IF($P8980="","",$P8980&amp;""),IF($AD$3="","",INDEX('Extraction History'!$A$3:$DT$9102,$Q8980,$AD$3)&amp;""))</f>
        <v/>
      </c>
    </row>
    <row r="8981" spans="16:18" x14ac:dyDescent="0.3">
      <c r="P8981" s="22"/>
      <c r="Q8981">
        <v>8977</v>
      </c>
      <c r="R8981" t="str">
        <f>IF($C$3="Live Paste",IF($P8981="","",$P8981&amp;""),IF($AD$3="","",INDEX('Extraction History'!$A$3:$DT$9102,$Q8981,$AD$3)&amp;""))</f>
        <v/>
      </c>
    </row>
    <row r="8982" spans="16:18" x14ac:dyDescent="0.3">
      <c r="P8982" s="22"/>
      <c r="Q8982">
        <v>8978</v>
      </c>
      <c r="R8982" t="str">
        <f>IF($C$3="Live Paste",IF($P8982="","",$P8982&amp;""),IF($AD$3="","",INDEX('Extraction History'!$A$3:$DT$9102,$Q8982,$AD$3)&amp;""))</f>
        <v/>
      </c>
    </row>
    <row r="8983" spans="16:18" x14ac:dyDescent="0.3">
      <c r="P8983" s="22"/>
      <c r="Q8983">
        <v>8979</v>
      </c>
      <c r="R8983" t="str">
        <f>IF($C$3="Live Paste",IF($P8983="","",$P8983&amp;""),IF($AD$3="","",INDEX('Extraction History'!$A$3:$DT$9102,$Q8983,$AD$3)&amp;""))</f>
        <v/>
      </c>
    </row>
    <row r="8984" spans="16:18" x14ac:dyDescent="0.3">
      <c r="P8984" s="22"/>
      <c r="Q8984">
        <v>8980</v>
      </c>
      <c r="R8984" t="str">
        <f>IF($C$3="Live Paste",IF($P8984="","",$P8984&amp;""),IF($AD$3="","",INDEX('Extraction History'!$A$3:$DT$9102,$Q8984,$AD$3)&amp;""))</f>
        <v/>
      </c>
    </row>
    <row r="8985" spans="16:18" x14ac:dyDescent="0.3">
      <c r="P8985" s="22"/>
      <c r="Q8985">
        <v>8981</v>
      </c>
      <c r="R8985" t="str">
        <f>IF($C$3="Live Paste",IF($P8985="","",$P8985&amp;""),IF($AD$3="","",INDEX('Extraction History'!$A$3:$DT$9102,$Q8985,$AD$3)&amp;""))</f>
        <v/>
      </c>
    </row>
    <row r="8986" spans="16:18" x14ac:dyDescent="0.3">
      <c r="P8986" s="22"/>
      <c r="Q8986">
        <v>8982</v>
      </c>
      <c r="R8986" t="str">
        <f>IF($C$3="Live Paste",IF($P8986="","",$P8986&amp;""),IF($AD$3="","",INDEX('Extraction History'!$A$3:$DT$9102,$Q8986,$AD$3)&amp;""))</f>
        <v/>
      </c>
    </row>
    <row r="8987" spans="16:18" x14ac:dyDescent="0.3">
      <c r="P8987" s="22"/>
      <c r="Q8987">
        <v>8983</v>
      </c>
      <c r="R8987" t="str">
        <f>IF($C$3="Live Paste",IF($P8987="","",$P8987&amp;""),IF($AD$3="","",INDEX('Extraction History'!$A$3:$DT$9102,$Q8987,$AD$3)&amp;""))</f>
        <v/>
      </c>
    </row>
    <row r="8988" spans="16:18" x14ac:dyDescent="0.3">
      <c r="P8988" s="22"/>
      <c r="Q8988">
        <v>8984</v>
      </c>
      <c r="R8988" t="str">
        <f>IF($C$3="Live Paste",IF($P8988="","",$P8988&amp;""),IF($AD$3="","",INDEX('Extraction History'!$A$3:$DT$9102,$Q8988,$AD$3)&amp;""))</f>
        <v/>
      </c>
    </row>
    <row r="8989" spans="16:18" x14ac:dyDescent="0.3">
      <c r="P8989" s="22"/>
      <c r="Q8989">
        <v>8985</v>
      </c>
      <c r="R8989" t="str">
        <f>IF($C$3="Live Paste",IF($P8989="","",$P8989&amp;""),IF($AD$3="","",INDEX('Extraction History'!$A$3:$DT$9102,$Q8989,$AD$3)&amp;""))</f>
        <v/>
      </c>
    </row>
    <row r="8990" spans="16:18" x14ac:dyDescent="0.3">
      <c r="P8990" s="22"/>
      <c r="Q8990">
        <v>8986</v>
      </c>
      <c r="R8990" t="str">
        <f>IF($C$3="Live Paste",IF($P8990="","",$P8990&amp;""),IF($AD$3="","",INDEX('Extraction History'!$A$3:$DT$9102,$Q8990,$AD$3)&amp;""))</f>
        <v/>
      </c>
    </row>
    <row r="8991" spans="16:18" x14ac:dyDescent="0.3">
      <c r="P8991" s="22"/>
      <c r="Q8991">
        <v>8987</v>
      </c>
      <c r="R8991" t="str">
        <f>IF($C$3="Live Paste",IF($P8991="","",$P8991&amp;""),IF($AD$3="","",INDEX('Extraction History'!$A$3:$DT$9102,$Q8991,$AD$3)&amp;""))</f>
        <v/>
      </c>
    </row>
    <row r="8992" spans="16:18" x14ac:dyDescent="0.3">
      <c r="P8992" s="22"/>
      <c r="Q8992">
        <v>8988</v>
      </c>
      <c r="R8992" t="str">
        <f>IF($C$3="Live Paste",IF($P8992="","",$P8992&amp;""),IF($AD$3="","",INDEX('Extraction History'!$A$3:$DT$9102,$Q8992,$AD$3)&amp;""))</f>
        <v/>
      </c>
    </row>
    <row r="8993" spans="16:18" x14ac:dyDescent="0.3">
      <c r="P8993" s="22"/>
      <c r="Q8993">
        <v>8989</v>
      </c>
      <c r="R8993" t="str">
        <f>IF($C$3="Live Paste",IF($P8993="","",$P8993&amp;""),IF($AD$3="","",INDEX('Extraction History'!$A$3:$DT$9102,$Q8993,$AD$3)&amp;""))</f>
        <v/>
      </c>
    </row>
    <row r="8994" spans="16:18" x14ac:dyDescent="0.3">
      <c r="P8994" s="22"/>
      <c r="Q8994">
        <v>8990</v>
      </c>
      <c r="R8994" t="str">
        <f>IF($C$3="Live Paste",IF($P8994="","",$P8994&amp;""),IF($AD$3="","",INDEX('Extraction History'!$A$3:$DT$9102,$Q8994,$AD$3)&amp;""))</f>
        <v/>
      </c>
    </row>
    <row r="8995" spans="16:18" x14ac:dyDescent="0.3">
      <c r="P8995" s="22"/>
      <c r="Q8995">
        <v>8991</v>
      </c>
      <c r="R8995" t="str">
        <f>IF($C$3="Live Paste",IF($P8995="","",$P8995&amp;""),IF($AD$3="","",INDEX('Extraction History'!$A$3:$DT$9102,$Q8995,$AD$3)&amp;""))</f>
        <v/>
      </c>
    </row>
    <row r="8996" spans="16:18" x14ac:dyDescent="0.3">
      <c r="P8996" s="22"/>
      <c r="Q8996">
        <v>8992</v>
      </c>
      <c r="R8996" t="str">
        <f>IF($C$3="Live Paste",IF($P8996="","",$P8996&amp;""),IF($AD$3="","",INDEX('Extraction History'!$A$3:$DT$9102,$Q8996,$AD$3)&amp;""))</f>
        <v/>
      </c>
    </row>
    <row r="8997" spans="16:18" x14ac:dyDescent="0.3">
      <c r="P8997" s="22"/>
      <c r="Q8997">
        <v>8993</v>
      </c>
      <c r="R8997" t="str">
        <f>IF($C$3="Live Paste",IF($P8997="","",$P8997&amp;""),IF($AD$3="","",INDEX('Extraction History'!$A$3:$DT$9102,$Q8997,$AD$3)&amp;""))</f>
        <v/>
      </c>
    </row>
    <row r="8998" spans="16:18" x14ac:dyDescent="0.3">
      <c r="P8998" s="22"/>
      <c r="Q8998">
        <v>8994</v>
      </c>
      <c r="R8998" t="str">
        <f>IF($C$3="Live Paste",IF($P8998="","",$P8998&amp;""),IF($AD$3="","",INDEX('Extraction History'!$A$3:$DT$9102,$Q8998,$AD$3)&amp;""))</f>
        <v/>
      </c>
    </row>
    <row r="8999" spans="16:18" x14ac:dyDescent="0.3">
      <c r="P8999" s="22"/>
      <c r="Q8999">
        <v>8995</v>
      </c>
      <c r="R8999" t="str">
        <f>IF($C$3="Live Paste",IF($P8999="","",$P8999&amp;""),IF($AD$3="","",INDEX('Extraction History'!$A$3:$DT$9102,$Q8999,$AD$3)&amp;""))</f>
        <v/>
      </c>
    </row>
    <row r="9000" spans="16:18" x14ac:dyDescent="0.3">
      <c r="P9000" s="22"/>
      <c r="Q9000">
        <v>8996</v>
      </c>
      <c r="R9000" t="str">
        <f>IF($C$3="Live Paste",IF($P9000="","",$P9000&amp;""),IF($AD$3="","",INDEX('Extraction History'!$A$3:$DT$9102,$Q9000,$AD$3)&amp;""))</f>
        <v/>
      </c>
    </row>
    <row r="9001" spans="16:18" x14ac:dyDescent="0.3">
      <c r="P9001" s="22"/>
      <c r="Q9001">
        <v>8997</v>
      </c>
      <c r="R9001" t="str">
        <f>IF($C$3="Live Paste",IF($P9001="","",$P9001&amp;""),IF($AD$3="","",INDEX('Extraction History'!$A$3:$DT$9102,$Q9001,$AD$3)&amp;""))</f>
        <v/>
      </c>
    </row>
    <row r="9002" spans="16:18" x14ac:dyDescent="0.3">
      <c r="P9002" s="22"/>
      <c r="Q9002">
        <v>8998</v>
      </c>
      <c r="R9002" t="str">
        <f>IF($C$3="Live Paste",IF($P9002="","",$P9002&amp;""),IF($AD$3="","",INDEX('Extraction History'!$A$3:$DT$9102,$Q9002,$AD$3)&amp;""))</f>
        <v/>
      </c>
    </row>
    <row r="9003" spans="16:18" x14ac:dyDescent="0.3">
      <c r="P9003" s="22"/>
      <c r="Q9003">
        <v>8999</v>
      </c>
      <c r="R9003" t="str">
        <f>IF($C$3="Live Paste",IF($P9003="","",$P9003&amp;""),IF($AD$3="","",INDEX('Extraction History'!$A$3:$DT$9102,$Q9003,$AD$3)&amp;""))</f>
        <v/>
      </c>
    </row>
    <row r="9004" spans="16:18" x14ac:dyDescent="0.3">
      <c r="P9004" s="22"/>
      <c r="Q9004">
        <v>9000</v>
      </c>
      <c r="R9004" t="str">
        <f>IF($C$3="Live Paste",IF($P9004="","",$P9004&amp;""),IF($AD$3="","",INDEX('Extraction History'!$A$3:$DT$9102,$Q9004,$AD$3)&amp;""))</f>
        <v/>
      </c>
    </row>
    <row r="9005" spans="16:18" x14ac:dyDescent="0.3">
      <c r="P9005" s="22"/>
      <c r="Q9005">
        <v>9001</v>
      </c>
      <c r="R9005" t="str">
        <f>IF($C$3="Live Paste",IF($P9005="","",$P9005&amp;""),IF($AD$3="","",INDEX('Extraction History'!$A$3:$DT$9102,$Q9005,$AD$3)&amp;""))</f>
        <v/>
      </c>
    </row>
    <row r="9006" spans="16:18" x14ac:dyDescent="0.3">
      <c r="P9006" s="22"/>
      <c r="Q9006">
        <v>9002</v>
      </c>
      <c r="R9006" t="str">
        <f>IF($C$3="Live Paste",IF($P9006="","",$P9006&amp;""),IF($AD$3="","",INDEX('Extraction History'!$A$3:$DT$9102,$Q9006,$AD$3)&amp;""))</f>
        <v/>
      </c>
    </row>
    <row r="9007" spans="16:18" x14ac:dyDescent="0.3">
      <c r="P9007" s="22"/>
      <c r="Q9007">
        <v>9003</v>
      </c>
      <c r="R9007" t="str">
        <f>IF($C$3="Live Paste",IF($P9007="","",$P9007&amp;""),IF($AD$3="","",INDEX('Extraction History'!$A$3:$DT$9102,$Q9007,$AD$3)&amp;""))</f>
        <v/>
      </c>
    </row>
    <row r="9008" spans="16:18" x14ac:dyDescent="0.3">
      <c r="P9008" s="22"/>
      <c r="Q9008">
        <v>9004</v>
      </c>
      <c r="R9008" t="str">
        <f>IF($C$3="Live Paste",IF($P9008="","",$P9008&amp;""),IF($AD$3="","",INDEX('Extraction History'!$A$3:$DT$9102,$Q9008,$AD$3)&amp;""))</f>
        <v/>
      </c>
    </row>
    <row r="9009" spans="16:18" x14ac:dyDescent="0.3">
      <c r="P9009" s="22"/>
      <c r="Q9009">
        <v>9005</v>
      </c>
      <c r="R9009" t="str">
        <f>IF($C$3="Live Paste",IF($P9009="","",$P9009&amp;""),IF($AD$3="","",INDEX('Extraction History'!$A$3:$DT$9102,$Q9009,$AD$3)&amp;""))</f>
        <v/>
      </c>
    </row>
    <row r="9010" spans="16:18" x14ac:dyDescent="0.3">
      <c r="P9010" s="22"/>
      <c r="Q9010">
        <v>9006</v>
      </c>
      <c r="R9010" t="str">
        <f>IF($C$3="Live Paste",IF($P9010="","",$P9010&amp;""),IF($AD$3="","",INDEX('Extraction History'!$A$3:$DT$9102,$Q9010,$AD$3)&amp;""))</f>
        <v/>
      </c>
    </row>
    <row r="9011" spans="16:18" x14ac:dyDescent="0.3">
      <c r="P9011" s="22"/>
      <c r="Q9011">
        <v>9007</v>
      </c>
      <c r="R9011" t="str">
        <f>IF($C$3="Live Paste",IF($P9011="","",$P9011&amp;""),IF($AD$3="","",INDEX('Extraction History'!$A$3:$DT$9102,$Q9011,$AD$3)&amp;""))</f>
        <v/>
      </c>
    </row>
    <row r="9012" spans="16:18" x14ac:dyDescent="0.3">
      <c r="P9012" s="22"/>
      <c r="Q9012">
        <v>9008</v>
      </c>
      <c r="R9012" t="str">
        <f>IF($C$3="Live Paste",IF($P9012="","",$P9012&amp;""),IF($AD$3="","",INDEX('Extraction History'!$A$3:$DT$9102,$Q9012,$AD$3)&amp;""))</f>
        <v/>
      </c>
    </row>
    <row r="9013" spans="16:18" x14ac:dyDescent="0.3">
      <c r="P9013" s="22"/>
      <c r="Q9013">
        <v>9009</v>
      </c>
      <c r="R9013" t="str">
        <f>IF($C$3="Live Paste",IF($P9013="","",$P9013&amp;""),IF($AD$3="","",INDEX('Extraction History'!$A$3:$DT$9102,$Q9013,$AD$3)&amp;""))</f>
        <v/>
      </c>
    </row>
    <row r="9014" spans="16:18" x14ac:dyDescent="0.3">
      <c r="P9014" s="22"/>
      <c r="Q9014">
        <v>9010</v>
      </c>
      <c r="R9014" t="str">
        <f>IF($C$3="Live Paste",IF($P9014="","",$P9014&amp;""),IF($AD$3="","",INDEX('Extraction History'!$A$3:$DT$9102,$Q9014,$AD$3)&amp;""))</f>
        <v/>
      </c>
    </row>
    <row r="9015" spans="16:18" x14ac:dyDescent="0.3">
      <c r="P9015" s="22"/>
      <c r="Q9015">
        <v>9011</v>
      </c>
      <c r="R9015" t="str">
        <f>IF($C$3="Live Paste",IF($P9015="","",$P9015&amp;""),IF($AD$3="","",INDEX('Extraction History'!$A$3:$DT$9102,$Q9015,$AD$3)&amp;""))</f>
        <v/>
      </c>
    </row>
    <row r="9016" spans="16:18" x14ac:dyDescent="0.3">
      <c r="P9016" s="22"/>
      <c r="Q9016">
        <v>9012</v>
      </c>
      <c r="R9016" t="str">
        <f>IF($C$3="Live Paste",IF($P9016="","",$P9016&amp;""),IF($AD$3="","",INDEX('Extraction History'!$A$3:$DT$9102,$Q9016,$AD$3)&amp;""))</f>
        <v/>
      </c>
    </row>
    <row r="9017" spans="16:18" x14ac:dyDescent="0.3">
      <c r="P9017" s="22"/>
      <c r="Q9017">
        <v>9013</v>
      </c>
      <c r="R9017" t="str">
        <f>IF($C$3="Live Paste",IF($P9017="","",$P9017&amp;""),IF($AD$3="","",INDEX('Extraction History'!$A$3:$DT$9102,$Q9017,$AD$3)&amp;""))</f>
        <v/>
      </c>
    </row>
    <row r="9018" spans="16:18" x14ac:dyDescent="0.3">
      <c r="P9018" s="22"/>
      <c r="Q9018">
        <v>9014</v>
      </c>
      <c r="R9018" t="str">
        <f>IF($C$3="Live Paste",IF($P9018="","",$P9018&amp;""),IF($AD$3="","",INDEX('Extraction History'!$A$3:$DT$9102,$Q9018,$AD$3)&amp;""))</f>
        <v/>
      </c>
    </row>
    <row r="9019" spans="16:18" x14ac:dyDescent="0.3">
      <c r="P9019" s="22"/>
      <c r="Q9019">
        <v>9015</v>
      </c>
      <c r="R9019" t="str">
        <f>IF($C$3="Live Paste",IF($P9019="","",$P9019&amp;""),IF($AD$3="","",INDEX('Extraction History'!$A$3:$DT$9102,$Q9019,$AD$3)&amp;""))</f>
        <v/>
      </c>
    </row>
    <row r="9020" spans="16:18" x14ac:dyDescent="0.3">
      <c r="P9020" s="22"/>
      <c r="Q9020">
        <v>9016</v>
      </c>
      <c r="R9020" t="str">
        <f>IF($C$3="Live Paste",IF($P9020="","",$P9020&amp;""),IF($AD$3="","",INDEX('Extraction History'!$A$3:$DT$9102,$Q9020,$AD$3)&amp;""))</f>
        <v/>
      </c>
    </row>
    <row r="9021" spans="16:18" x14ac:dyDescent="0.3">
      <c r="P9021" s="22"/>
      <c r="Q9021">
        <v>9017</v>
      </c>
      <c r="R9021" t="str">
        <f>IF($C$3="Live Paste",IF($P9021="","",$P9021&amp;""),IF($AD$3="","",INDEX('Extraction History'!$A$3:$DT$9102,$Q9021,$AD$3)&amp;""))</f>
        <v/>
      </c>
    </row>
    <row r="9022" spans="16:18" x14ac:dyDescent="0.3">
      <c r="P9022" s="22"/>
      <c r="Q9022">
        <v>9018</v>
      </c>
      <c r="R9022" t="str">
        <f>IF($C$3="Live Paste",IF($P9022="","",$P9022&amp;""),IF($AD$3="","",INDEX('Extraction History'!$A$3:$DT$9102,$Q9022,$AD$3)&amp;""))</f>
        <v/>
      </c>
    </row>
    <row r="9023" spans="16:18" x14ac:dyDescent="0.3">
      <c r="P9023" s="22"/>
      <c r="Q9023">
        <v>9019</v>
      </c>
      <c r="R9023" t="str">
        <f>IF($C$3="Live Paste",IF($P9023="","",$P9023&amp;""),IF($AD$3="","",INDEX('Extraction History'!$A$3:$DT$9102,$Q9023,$AD$3)&amp;""))</f>
        <v/>
      </c>
    </row>
    <row r="9024" spans="16:18" x14ac:dyDescent="0.3">
      <c r="P9024" s="22"/>
      <c r="Q9024">
        <v>9020</v>
      </c>
      <c r="R9024" t="str">
        <f>IF($C$3="Live Paste",IF($P9024="","",$P9024&amp;""),IF($AD$3="","",INDEX('Extraction History'!$A$3:$DT$9102,$Q9024,$AD$3)&amp;""))</f>
        <v/>
      </c>
    </row>
    <row r="9025" spans="16:18" x14ac:dyDescent="0.3">
      <c r="P9025" s="22"/>
      <c r="Q9025">
        <v>9021</v>
      </c>
      <c r="R9025" t="str">
        <f>IF($C$3="Live Paste",IF($P9025="","",$P9025&amp;""),IF($AD$3="","",INDEX('Extraction History'!$A$3:$DT$9102,$Q9025,$AD$3)&amp;""))</f>
        <v/>
      </c>
    </row>
    <row r="9026" spans="16:18" x14ac:dyDescent="0.3">
      <c r="P9026" s="22"/>
      <c r="Q9026">
        <v>9022</v>
      </c>
      <c r="R9026" t="str">
        <f>IF($C$3="Live Paste",IF($P9026="","",$P9026&amp;""),IF($AD$3="","",INDEX('Extraction History'!$A$3:$DT$9102,$Q9026,$AD$3)&amp;""))</f>
        <v/>
      </c>
    </row>
    <row r="9027" spans="16:18" x14ac:dyDescent="0.3">
      <c r="P9027" s="22"/>
      <c r="Q9027">
        <v>9023</v>
      </c>
      <c r="R9027" t="str">
        <f>IF($C$3="Live Paste",IF($P9027="","",$P9027&amp;""),IF($AD$3="","",INDEX('Extraction History'!$A$3:$DT$9102,$Q9027,$AD$3)&amp;""))</f>
        <v/>
      </c>
    </row>
    <row r="9028" spans="16:18" x14ac:dyDescent="0.3">
      <c r="P9028" s="22"/>
      <c r="Q9028">
        <v>9024</v>
      </c>
      <c r="R9028" t="str">
        <f>IF($C$3="Live Paste",IF($P9028="","",$P9028&amp;""),IF($AD$3="","",INDEX('Extraction History'!$A$3:$DT$9102,$Q9028,$AD$3)&amp;""))</f>
        <v/>
      </c>
    </row>
    <row r="9029" spans="16:18" x14ac:dyDescent="0.3">
      <c r="P9029" s="22"/>
      <c r="Q9029">
        <v>9025</v>
      </c>
      <c r="R9029" t="str">
        <f>IF($C$3="Live Paste",IF($P9029="","",$P9029&amp;""),IF($AD$3="","",INDEX('Extraction History'!$A$3:$DT$9102,$Q9029,$AD$3)&amp;""))</f>
        <v/>
      </c>
    </row>
    <row r="9030" spans="16:18" x14ac:dyDescent="0.3">
      <c r="P9030" s="22"/>
      <c r="Q9030">
        <v>9026</v>
      </c>
      <c r="R9030" t="str">
        <f>IF($C$3="Live Paste",IF($P9030="","",$P9030&amp;""),IF($AD$3="","",INDEX('Extraction History'!$A$3:$DT$9102,$Q9030,$AD$3)&amp;""))</f>
        <v/>
      </c>
    </row>
    <row r="9031" spans="16:18" x14ac:dyDescent="0.3">
      <c r="P9031" s="22"/>
      <c r="Q9031">
        <v>9027</v>
      </c>
      <c r="R9031" t="str">
        <f>IF($C$3="Live Paste",IF($P9031="","",$P9031&amp;""),IF($AD$3="","",INDEX('Extraction History'!$A$3:$DT$9102,$Q9031,$AD$3)&amp;""))</f>
        <v/>
      </c>
    </row>
    <row r="9032" spans="16:18" x14ac:dyDescent="0.3">
      <c r="P9032" s="22"/>
      <c r="Q9032">
        <v>9028</v>
      </c>
      <c r="R9032" t="str">
        <f>IF($C$3="Live Paste",IF($P9032="","",$P9032&amp;""),IF($AD$3="","",INDEX('Extraction History'!$A$3:$DT$9102,$Q9032,$AD$3)&amp;""))</f>
        <v/>
      </c>
    </row>
    <row r="9033" spans="16:18" x14ac:dyDescent="0.3">
      <c r="P9033" s="22"/>
      <c r="Q9033">
        <v>9029</v>
      </c>
      <c r="R9033" t="str">
        <f>IF($C$3="Live Paste",IF($P9033="","",$P9033&amp;""),IF($AD$3="","",INDEX('Extraction History'!$A$3:$DT$9102,$Q9033,$AD$3)&amp;""))</f>
        <v/>
      </c>
    </row>
    <row r="9034" spans="16:18" x14ac:dyDescent="0.3">
      <c r="P9034" s="22"/>
      <c r="Q9034">
        <v>9030</v>
      </c>
      <c r="R9034" t="str">
        <f>IF($C$3="Live Paste",IF($P9034="","",$P9034&amp;""),IF($AD$3="","",INDEX('Extraction History'!$A$3:$DT$9102,$Q9034,$AD$3)&amp;""))</f>
        <v/>
      </c>
    </row>
    <row r="9035" spans="16:18" x14ac:dyDescent="0.3">
      <c r="P9035" s="22"/>
      <c r="Q9035">
        <v>9031</v>
      </c>
      <c r="R9035" t="str">
        <f>IF($C$3="Live Paste",IF($P9035="","",$P9035&amp;""),IF($AD$3="","",INDEX('Extraction History'!$A$3:$DT$9102,$Q9035,$AD$3)&amp;""))</f>
        <v/>
      </c>
    </row>
    <row r="9036" spans="16:18" x14ac:dyDescent="0.3">
      <c r="P9036" s="22"/>
      <c r="Q9036">
        <v>9032</v>
      </c>
      <c r="R9036" t="str">
        <f>IF($C$3="Live Paste",IF($P9036="","",$P9036&amp;""),IF($AD$3="","",INDEX('Extraction History'!$A$3:$DT$9102,$Q9036,$AD$3)&amp;""))</f>
        <v/>
      </c>
    </row>
    <row r="9037" spans="16:18" x14ac:dyDescent="0.3">
      <c r="P9037" s="22"/>
      <c r="Q9037">
        <v>9033</v>
      </c>
      <c r="R9037" t="str">
        <f>IF($C$3="Live Paste",IF($P9037="","",$P9037&amp;""),IF($AD$3="","",INDEX('Extraction History'!$A$3:$DT$9102,$Q9037,$AD$3)&amp;""))</f>
        <v/>
      </c>
    </row>
    <row r="9038" spans="16:18" x14ac:dyDescent="0.3">
      <c r="P9038" s="22"/>
      <c r="Q9038">
        <v>9034</v>
      </c>
      <c r="R9038" t="str">
        <f>IF($C$3="Live Paste",IF($P9038="","",$P9038&amp;""),IF($AD$3="","",INDEX('Extraction History'!$A$3:$DT$9102,$Q9038,$AD$3)&amp;""))</f>
        <v/>
      </c>
    </row>
    <row r="9039" spans="16:18" x14ac:dyDescent="0.3">
      <c r="P9039" s="22"/>
      <c r="Q9039">
        <v>9035</v>
      </c>
      <c r="R9039" t="str">
        <f>IF($C$3="Live Paste",IF($P9039="","",$P9039&amp;""),IF($AD$3="","",INDEX('Extraction History'!$A$3:$DT$9102,$Q9039,$AD$3)&amp;""))</f>
        <v/>
      </c>
    </row>
    <row r="9040" spans="16:18" x14ac:dyDescent="0.3">
      <c r="P9040" s="22"/>
      <c r="Q9040">
        <v>9036</v>
      </c>
      <c r="R9040" t="str">
        <f>IF($C$3="Live Paste",IF($P9040="","",$P9040&amp;""),IF($AD$3="","",INDEX('Extraction History'!$A$3:$DT$9102,$Q9040,$AD$3)&amp;""))</f>
        <v/>
      </c>
    </row>
    <row r="9041" spans="16:18" x14ac:dyDescent="0.3">
      <c r="P9041" s="22"/>
      <c r="Q9041">
        <v>9037</v>
      </c>
      <c r="R9041" t="str">
        <f>IF($C$3="Live Paste",IF($P9041="","",$P9041&amp;""),IF($AD$3="","",INDEX('Extraction History'!$A$3:$DT$9102,$Q9041,$AD$3)&amp;""))</f>
        <v/>
      </c>
    </row>
    <row r="9042" spans="16:18" x14ac:dyDescent="0.3">
      <c r="P9042" s="22"/>
      <c r="Q9042">
        <v>9038</v>
      </c>
      <c r="R9042" t="str">
        <f>IF($C$3="Live Paste",IF($P9042="","",$P9042&amp;""),IF($AD$3="","",INDEX('Extraction History'!$A$3:$DT$9102,$Q9042,$AD$3)&amp;""))</f>
        <v/>
      </c>
    </row>
    <row r="9043" spans="16:18" x14ac:dyDescent="0.3">
      <c r="P9043" s="22"/>
      <c r="Q9043">
        <v>9039</v>
      </c>
      <c r="R9043" t="str">
        <f>IF($C$3="Live Paste",IF($P9043="","",$P9043&amp;""),IF($AD$3="","",INDEX('Extraction History'!$A$3:$DT$9102,$Q9043,$AD$3)&amp;""))</f>
        <v/>
      </c>
    </row>
    <row r="9044" spans="16:18" x14ac:dyDescent="0.3">
      <c r="P9044" s="22"/>
      <c r="Q9044">
        <v>9040</v>
      </c>
      <c r="R9044" t="str">
        <f>IF($C$3="Live Paste",IF($P9044="","",$P9044&amp;""),IF($AD$3="","",INDEX('Extraction History'!$A$3:$DT$9102,$Q9044,$AD$3)&amp;""))</f>
        <v/>
      </c>
    </row>
    <row r="9045" spans="16:18" x14ac:dyDescent="0.3">
      <c r="P9045" s="22"/>
      <c r="Q9045">
        <v>9041</v>
      </c>
      <c r="R9045" t="str">
        <f>IF($C$3="Live Paste",IF($P9045="","",$P9045&amp;""),IF($AD$3="","",INDEX('Extraction History'!$A$3:$DT$9102,$Q9045,$AD$3)&amp;""))</f>
        <v/>
      </c>
    </row>
    <row r="9046" spans="16:18" x14ac:dyDescent="0.3">
      <c r="P9046" s="22"/>
      <c r="Q9046">
        <v>9042</v>
      </c>
      <c r="R9046" t="str">
        <f>IF($C$3="Live Paste",IF($P9046="","",$P9046&amp;""),IF($AD$3="","",INDEX('Extraction History'!$A$3:$DT$9102,$Q9046,$AD$3)&amp;""))</f>
        <v/>
      </c>
    </row>
    <row r="9047" spans="16:18" x14ac:dyDescent="0.3">
      <c r="P9047" s="22"/>
      <c r="Q9047">
        <v>9043</v>
      </c>
      <c r="R9047" t="str">
        <f>IF($C$3="Live Paste",IF($P9047="","",$P9047&amp;""),IF($AD$3="","",INDEX('Extraction History'!$A$3:$DT$9102,$Q9047,$AD$3)&amp;""))</f>
        <v/>
      </c>
    </row>
    <row r="9048" spans="16:18" x14ac:dyDescent="0.3">
      <c r="P9048" s="22"/>
      <c r="Q9048">
        <v>9044</v>
      </c>
      <c r="R9048" t="str">
        <f>IF($C$3="Live Paste",IF($P9048="","",$P9048&amp;""),IF($AD$3="","",INDEX('Extraction History'!$A$3:$DT$9102,$Q9048,$AD$3)&amp;""))</f>
        <v/>
      </c>
    </row>
    <row r="9049" spans="16:18" x14ac:dyDescent="0.3">
      <c r="P9049" s="22"/>
      <c r="Q9049">
        <v>9045</v>
      </c>
      <c r="R9049" t="str">
        <f>IF($C$3="Live Paste",IF($P9049="","",$P9049&amp;""),IF($AD$3="","",INDEX('Extraction History'!$A$3:$DT$9102,$Q9049,$AD$3)&amp;""))</f>
        <v/>
      </c>
    </row>
    <row r="9050" spans="16:18" x14ac:dyDescent="0.3">
      <c r="P9050" s="22"/>
      <c r="Q9050">
        <v>9046</v>
      </c>
      <c r="R9050" t="str">
        <f>IF($C$3="Live Paste",IF($P9050="","",$P9050&amp;""),IF($AD$3="","",INDEX('Extraction History'!$A$3:$DT$9102,$Q9050,$AD$3)&amp;""))</f>
        <v/>
      </c>
    </row>
    <row r="9051" spans="16:18" x14ac:dyDescent="0.3">
      <c r="P9051" s="22"/>
      <c r="Q9051">
        <v>9047</v>
      </c>
      <c r="R9051" t="str">
        <f>IF($C$3="Live Paste",IF($P9051="","",$P9051&amp;""),IF($AD$3="","",INDEX('Extraction History'!$A$3:$DT$9102,$Q9051,$AD$3)&amp;""))</f>
        <v/>
      </c>
    </row>
    <row r="9052" spans="16:18" x14ac:dyDescent="0.3">
      <c r="P9052" s="22"/>
      <c r="Q9052">
        <v>9048</v>
      </c>
      <c r="R9052" t="str">
        <f>IF($C$3="Live Paste",IF($P9052="","",$P9052&amp;""),IF($AD$3="","",INDEX('Extraction History'!$A$3:$DT$9102,$Q9052,$AD$3)&amp;""))</f>
        <v/>
      </c>
    </row>
    <row r="9053" spans="16:18" x14ac:dyDescent="0.3">
      <c r="P9053" s="22"/>
      <c r="Q9053">
        <v>9049</v>
      </c>
      <c r="R9053" t="str">
        <f>IF($C$3="Live Paste",IF($P9053="","",$P9053&amp;""),IF($AD$3="","",INDEX('Extraction History'!$A$3:$DT$9102,$Q9053,$AD$3)&amp;""))</f>
        <v/>
      </c>
    </row>
    <row r="9054" spans="16:18" x14ac:dyDescent="0.3">
      <c r="P9054" s="22"/>
      <c r="Q9054">
        <v>9050</v>
      </c>
      <c r="R9054" t="str">
        <f>IF($C$3="Live Paste",IF($P9054="","",$P9054&amp;""),IF($AD$3="","",INDEX('Extraction History'!$A$3:$DT$9102,$Q9054,$AD$3)&amp;""))</f>
        <v/>
      </c>
    </row>
    <row r="9055" spans="16:18" x14ac:dyDescent="0.3">
      <c r="P9055" s="22"/>
      <c r="Q9055">
        <v>9051</v>
      </c>
      <c r="R9055" t="str">
        <f>IF($C$3="Live Paste",IF($P9055="","",$P9055&amp;""),IF($AD$3="","",INDEX('Extraction History'!$A$3:$DT$9102,$Q9055,$AD$3)&amp;""))</f>
        <v/>
      </c>
    </row>
    <row r="9056" spans="16:18" x14ac:dyDescent="0.3">
      <c r="P9056" s="22"/>
      <c r="Q9056">
        <v>9052</v>
      </c>
      <c r="R9056" t="str">
        <f>IF($C$3="Live Paste",IF($P9056="","",$P9056&amp;""),IF($AD$3="","",INDEX('Extraction History'!$A$3:$DT$9102,$Q9056,$AD$3)&amp;""))</f>
        <v/>
      </c>
    </row>
    <row r="9057" spans="16:18" x14ac:dyDescent="0.3">
      <c r="P9057" s="22"/>
      <c r="Q9057">
        <v>9053</v>
      </c>
      <c r="R9057" t="str">
        <f>IF($C$3="Live Paste",IF($P9057="","",$P9057&amp;""),IF($AD$3="","",INDEX('Extraction History'!$A$3:$DT$9102,$Q9057,$AD$3)&amp;""))</f>
        <v/>
      </c>
    </row>
    <row r="9058" spans="16:18" x14ac:dyDescent="0.3">
      <c r="P9058" s="22"/>
      <c r="Q9058">
        <v>9054</v>
      </c>
      <c r="R9058" t="str">
        <f>IF($C$3="Live Paste",IF($P9058="","",$P9058&amp;""),IF($AD$3="","",INDEX('Extraction History'!$A$3:$DT$9102,$Q9058,$AD$3)&amp;""))</f>
        <v/>
      </c>
    </row>
    <row r="9059" spans="16:18" x14ac:dyDescent="0.3">
      <c r="P9059" s="22"/>
      <c r="Q9059">
        <v>9055</v>
      </c>
      <c r="R9059" t="str">
        <f>IF($C$3="Live Paste",IF($P9059="","",$P9059&amp;""),IF($AD$3="","",INDEX('Extraction History'!$A$3:$DT$9102,$Q9059,$AD$3)&amp;""))</f>
        <v/>
      </c>
    </row>
    <row r="9060" spans="16:18" x14ac:dyDescent="0.3">
      <c r="P9060" s="22"/>
      <c r="Q9060">
        <v>9056</v>
      </c>
      <c r="R9060" t="str">
        <f>IF($C$3="Live Paste",IF($P9060="","",$P9060&amp;""),IF($AD$3="","",INDEX('Extraction History'!$A$3:$DT$9102,$Q9060,$AD$3)&amp;""))</f>
        <v/>
      </c>
    </row>
    <row r="9061" spans="16:18" x14ac:dyDescent="0.3">
      <c r="P9061" s="22"/>
      <c r="Q9061">
        <v>9057</v>
      </c>
      <c r="R9061" t="str">
        <f>IF($C$3="Live Paste",IF($P9061="","",$P9061&amp;""),IF($AD$3="","",INDEX('Extraction History'!$A$3:$DT$9102,$Q9061,$AD$3)&amp;""))</f>
        <v/>
      </c>
    </row>
    <row r="9062" spans="16:18" x14ac:dyDescent="0.3">
      <c r="P9062" s="22"/>
      <c r="Q9062">
        <v>9058</v>
      </c>
      <c r="R9062" t="str">
        <f>IF($C$3="Live Paste",IF($P9062="","",$P9062&amp;""),IF($AD$3="","",INDEX('Extraction History'!$A$3:$DT$9102,$Q9062,$AD$3)&amp;""))</f>
        <v/>
      </c>
    </row>
    <row r="9063" spans="16:18" x14ac:dyDescent="0.3">
      <c r="P9063" s="22"/>
      <c r="Q9063">
        <v>9059</v>
      </c>
      <c r="R9063" t="str">
        <f>IF($C$3="Live Paste",IF($P9063="","",$P9063&amp;""),IF($AD$3="","",INDEX('Extraction History'!$A$3:$DT$9102,$Q9063,$AD$3)&amp;""))</f>
        <v/>
      </c>
    </row>
    <row r="9064" spans="16:18" x14ac:dyDescent="0.3">
      <c r="P9064" s="22"/>
      <c r="Q9064">
        <v>9060</v>
      </c>
      <c r="R9064" t="str">
        <f>IF($C$3="Live Paste",IF($P9064="","",$P9064&amp;""),IF($AD$3="","",INDEX('Extraction History'!$A$3:$DT$9102,$Q9064,$AD$3)&amp;""))</f>
        <v/>
      </c>
    </row>
    <row r="9065" spans="16:18" x14ac:dyDescent="0.3">
      <c r="P9065" s="22"/>
      <c r="Q9065">
        <v>9061</v>
      </c>
      <c r="R9065" t="str">
        <f>IF($C$3="Live Paste",IF($P9065="","",$P9065&amp;""),IF($AD$3="","",INDEX('Extraction History'!$A$3:$DT$9102,$Q9065,$AD$3)&amp;""))</f>
        <v/>
      </c>
    </row>
    <row r="9066" spans="16:18" x14ac:dyDescent="0.3">
      <c r="P9066" s="22"/>
      <c r="Q9066">
        <v>9062</v>
      </c>
      <c r="R9066" t="str">
        <f>IF($C$3="Live Paste",IF($P9066="","",$P9066&amp;""),IF($AD$3="","",INDEX('Extraction History'!$A$3:$DT$9102,$Q9066,$AD$3)&amp;""))</f>
        <v/>
      </c>
    </row>
    <row r="9067" spans="16:18" x14ac:dyDescent="0.3">
      <c r="P9067" s="22"/>
      <c r="Q9067">
        <v>9063</v>
      </c>
      <c r="R9067" t="str">
        <f>IF($C$3="Live Paste",IF($P9067="","",$P9067&amp;""),IF($AD$3="","",INDEX('Extraction History'!$A$3:$DT$9102,$Q9067,$AD$3)&amp;""))</f>
        <v/>
      </c>
    </row>
    <row r="9068" spans="16:18" x14ac:dyDescent="0.3">
      <c r="P9068" s="22"/>
      <c r="Q9068">
        <v>9064</v>
      </c>
      <c r="R9068" t="str">
        <f>IF($C$3="Live Paste",IF($P9068="","",$P9068&amp;""),IF($AD$3="","",INDEX('Extraction History'!$A$3:$DT$9102,$Q9068,$AD$3)&amp;""))</f>
        <v/>
      </c>
    </row>
    <row r="9069" spans="16:18" x14ac:dyDescent="0.3">
      <c r="P9069" s="22"/>
      <c r="Q9069">
        <v>9065</v>
      </c>
      <c r="R9069" t="str">
        <f>IF($C$3="Live Paste",IF($P9069="","",$P9069&amp;""),IF($AD$3="","",INDEX('Extraction History'!$A$3:$DT$9102,$Q9069,$AD$3)&amp;""))</f>
        <v/>
      </c>
    </row>
    <row r="9070" spans="16:18" x14ac:dyDescent="0.3">
      <c r="P9070" s="22"/>
      <c r="Q9070">
        <v>9066</v>
      </c>
      <c r="R9070" t="str">
        <f>IF($C$3="Live Paste",IF($P9070="","",$P9070&amp;""),IF($AD$3="","",INDEX('Extraction History'!$A$3:$DT$9102,$Q9070,$AD$3)&amp;""))</f>
        <v/>
      </c>
    </row>
    <row r="9071" spans="16:18" x14ac:dyDescent="0.3">
      <c r="P9071" s="22"/>
      <c r="Q9071">
        <v>9067</v>
      </c>
      <c r="R9071" t="str">
        <f>IF($C$3="Live Paste",IF($P9071="","",$P9071&amp;""),IF($AD$3="","",INDEX('Extraction History'!$A$3:$DT$9102,$Q9071,$AD$3)&amp;""))</f>
        <v/>
      </c>
    </row>
    <row r="9072" spans="16:18" x14ac:dyDescent="0.3">
      <c r="P9072" s="22"/>
      <c r="Q9072">
        <v>9068</v>
      </c>
      <c r="R9072" t="str">
        <f>IF($C$3="Live Paste",IF($P9072="","",$P9072&amp;""),IF($AD$3="","",INDEX('Extraction History'!$A$3:$DT$9102,$Q9072,$AD$3)&amp;""))</f>
        <v/>
      </c>
    </row>
    <row r="9073" spans="16:18" x14ac:dyDescent="0.3">
      <c r="P9073" s="22"/>
      <c r="Q9073">
        <v>9069</v>
      </c>
      <c r="R9073" t="str">
        <f>IF($C$3="Live Paste",IF($P9073="","",$P9073&amp;""),IF($AD$3="","",INDEX('Extraction History'!$A$3:$DT$9102,$Q9073,$AD$3)&amp;""))</f>
        <v/>
      </c>
    </row>
    <row r="9074" spans="16:18" x14ac:dyDescent="0.3">
      <c r="P9074" s="22"/>
      <c r="Q9074">
        <v>9070</v>
      </c>
      <c r="R9074" t="str">
        <f>IF($C$3="Live Paste",IF($P9074="","",$P9074&amp;""),IF($AD$3="","",INDEX('Extraction History'!$A$3:$DT$9102,$Q9074,$AD$3)&amp;""))</f>
        <v/>
      </c>
    </row>
    <row r="9075" spans="16:18" x14ac:dyDescent="0.3">
      <c r="P9075" s="22"/>
      <c r="Q9075">
        <v>9071</v>
      </c>
      <c r="R9075" t="str">
        <f>IF($C$3="Live Paste",IF($P9075="","",$P9075&amp;""),IF($AD$3="","",INDEX('Extraction History'!$A$3:$DT$9102,$Q9075,$AD$3)&amp;""))</f>
        <v/>
      </c>
    </row>
    <row r="9076" spans="16:18" x14ac:dyDescent="0.3">
      <c r="P9076" s="22"/>
      <c r="Q9076">
        <v>9072</v>
      </c>
      <c r="R9076" t="str">
        <f>IF($C$3="Live Paste",IF($P9076="","",$P9076&amp;""),IF($AD$3="","",INDEX('Extraction History'!$A$3:$DT$9102,$Q9076,$AD$3)&amp;""))</f>
        <v/>
      </c>
    </row>
    <row r="9077" spans="16:18" x14ac:dyDescent="0.3">
      <c r="P9077" s="22"/>
      <c r="Q9077">
        <v>9073</v>
      </c>
      <c r="R9077" t="str">
        <f>IF($C$3="Live Paste",IF($P9077="","",$P9077&amp;""),IF($AD$3="","",INDEX('Extraction History'!$A$3:$DT$9102,$Q9077,$AD$3)&amp;""))</f>
        <v/>
      </c>
    </row>
    <row r="9078" spans="16:18" x14ac:dyDescent="0.3">
      <c r="P9078" s="22"/>
      <c r="Q9078">
        <v>9074</v>
      </c>
      <c r="R9078" t="str">
        <f>IF($C$3="Live Paste",IF($P9078="","",$P9078&amp;""),IF($AD$3="","",INDEX('Extraction History'!$A$3:$DT$9102,$Q9078,$AD$3)&amp;""))</f>
        <v/>
      </c>
    </row>
    <row r="9079" spans="16:18" x14ac:dyDescent="0.3">
      <c r="P9079" s="22"/>
      <c r="Q9079">
        <v>9075</v>
      </c>
      <c r="R9079" t="str">
        <f>IF($C$3="Live Paste",IF($P9079="","",$P9079&amp;""),IF($AD$3="","",INDEX('Extraction History'!$A$3:$DT$9102,$Q9079,$AD$3)&amp;""))</f>
        <v/>
      </c>
    </row>
    <row r="9080" spans="16:18" x14ac:dyDescent="0.3">
      <c r="P9080" s="22"/>
      <c r="Q9080">
        <v>9076</v>
      </c>
      <c r="R9080" t="str">
        <f>IF($C$3="Live Paste",IF($P9080="","",$P9080&amp;""),IF($AD$3="","",INDEX('Extraction History'!$A$3:$DT$9102,$Q9080,$AD$3)&amp;""))</f>
        <v/>
      </c>
    </row>
    <row r="9081" spans="16:18" x14ac:dyDescent="0.3">
      <c r="P9081" s="22"/>
      <c r="Q9081">
        <v>9077</v>
      </c>
      <c r="R9081" t="str">
        <f>IF($C$3="Live Paste",IF($P9081="","",$P9081&amp;""),IF($AD$3="","",INDEX('Extraction History'!$A$3:$DT$9102,$Q9081,$AD$3)&amp;""))</f>
        <v/>
      </c>
    </row>
    <row r="9082" spans="16:18" x14ac:dyDescent="0.3">
      <c r="P9082" s="22"/>
      <c r="Q9082">
        <v>9078</v>
      </c>
      <c r="R9082" t="str">
        <f>IF($C$3="Live Paste",IF($P9082="","",$P9082&amp;""),IF($AD$3="","",INDEX('Extraction History'!$A$3:$DT$9102,$Q9082,$AD$3)&amp;""))</f>
        <v/>
      </c>
    </row>
    <row r="9083" spans="16:18" x14ac:dyDescent="0.3">
      <c r="P9083" s="22"/>
      <c r="Q9083">
        <v>9079</v>
      </c>
      <c r="R9083" t="str">
        <f>IF($C$3="Live Paste",IF($P9083="","",$P9083&amp;""),IF($AD$3="","",INDEX('Extraction History'!$A$3:$DT$9102,$Q9083,$AD$3)&amp;""))</f>
        <v/>
      </c>
    </row>
    <row r="9084" spans="16:18" x14ac:dyDescent="0.3">
      <c r="P9084" s="22"/>
      <c r="Q9084">
        <v>9080</v>
      </c>
      <c r="R9084" t="str">
        <f>IF($C$3="Live Paste",IF($P9084="","",$P9084&amp;""),IF($AD$3="","",INDEX('Extraction History'!$A$3:$DT$9102,$Q9084,$AD$3)&amp;""))</f>
        <v/>
      </c>
    </row>
    <row r="9085" spans="16:18" x14ac:dyDescent="0.3">
      <c r="P9085" s="22"/>
      <c r="Q9085">
        <v>9081</v>
      </c>
      <c r="R9085" t="str">
        <f>IF($C$3="Live Paste",IF($P9085="","",$P9085&amp;""),IF($AD$3="","",INDEX('Extraction History'!$A$3:$DT$9102,$Q9085,$AD$3)&amp;""))</f>
        <v/>
      </c>
    </row>
    <row r="9086" spans="16:18" x14ac:dyDescent="0.3">
      <c r="P9086" s="22"/>
      <c r="Q9086">
        <v>9082</v>
      </c>
      <c r="R9086" t="str">
        <f>IF($C$3="Live Paste",IF($P9086="","",$P9086&amp;""),IF($AD$3="","",INDEX('Extraction History'!$A$3:$DT$9102,$Q9086,$AD$3)&amp;""))</f>
        <v/>
      </c>
    </row>
    <row r="9087" spans="16:18" x14ac:dyDescent="0.3">
      <c r="P9087" s="22"/>
      <c r="Q9087">
        <v>9083</v>
      </c>
      <c r="R9087" t="str">
        <f>IF($C$3="Live Paste",IF($P9087="","",$P9087&amp;""),IF($AD$3="","",INDEX('Extraction History'!$A$3:$DT$9102,$Q9087,$AD$3)&amp;""))</f>
        <v/>
      </c>
    </row>
    <row r="9088" spans="16:18" x14ac:dyDescent="0.3">
      <c r="P9088" s="22"/>
      <c r="Q9088">
        <v>9084</v>
      </c>
      <c r="R9088" t="str">
        <f>IF($C$3="Live Paste",IF($P9088="","",$P9088&amp;""),IF($AD$3="","",INDEX('Extraction History'!$A$3:$DT$9102,$Q9088,$AD$3)&amp;""))</f>
        <v/>
      </c>
    </row>
    <row r="9089" spans="16:18" x14ac:dyDescent="0.3">
      <c r="P9089" s="22"/>
      <c r="Q9089">
        <v>9085</v>
      </c>
      <c r="R9089" t="str">
        <f>IF($C$3="Live Paste",IF($P9089="","",$P9089&amp;""),IF($AD$3="","",INDEX('Extraction History'!$A$3:$DT$9102,$Q9089,$AD$3)&amp;""))</f>
        <v/>
      </c>
    </row>
    <row r="9090" spans="16:18" x14ac:dyDescent="0.3">
      <c r="P9090" s="22"/>
      <c r="Q9090">
        <v>9086</v>
      </c>
      <c r="R9090" t="str">
        <f>IF($C$3="Live Paste",IF($P9090="","",$P9090&amp;""),IF($AD$3="","",INDEX('Extraction History'!$A$3:$DT$9102,$Q9090,$AD$3)&amp;""))</f>
        <v/>
      </c>
    </row>
    <row r="9091" spans="16:18" x14ac:dyDescent="0.3">
      <c r="P9091" s="22"/>
      <c r="Q9091">
        <v>9087</v>
      </c>
      <c r="R9091" t="str">
        <f>IF($C$3="Live Paste",IF($P9091="","",$P9091&amp;""),IF($AD$3="","",INDEX('Extraction History'!$A$3:$DT$9102,$Q9091,$AD$3)&amp;""))</f>
        <v/>
      </c>
    </row>
    <row r="9092" spans="16:18" x14ac:dyDescent="0.3">
      <c r="P9092" s="22"/>
      <c r="Q9092">
        <v>9088</v>
      </c>
      <c r="R9092" t="str">
        <f>IF($C$3="Live Paste",IF($P9092="","",$P9092&amp;""),IF($AD$3="","",INDEX('Extraction History'!$A$3:$DT$9102,$Q9092,$AD$3)&amp;""))</f>
        <v/>
      </c>
    </row>
    <row r="9093" spans="16:18" x14ac:dyDescent="0.3">
      <c r="P9093" s="22"/>
      <c r="Q9093">
        <v>9089</v>
      </c>
      <c r="R9093" t="str">
        <f>IF($C$3="Live Paste",IF($P9093="","",$P9093&amp;""),IF($AD$3="","",INDEX('Extraction History'!$A$3:$DT$9102,$Q9093,$AD$3)&amp;""))</f>
        <v/>
      </c>
    </row>
    <row r="9094" spans="16:18" x14ac:dyDescent="0.3">
      <c r="P9094" s="22"/>
      <c r="Q9094">
        <v>9090</v>
      </c>
      <c r="R9094" t="str">
        <f>IF($C$3="Live Paste",IF($P9094="","",$P9094&amp;""),IF($AD$3="","",INDEX('Extraction History'!$A$3:$DT$9102,$Q9094,$AD$3)&amp;""))</f>
        <v/>
      </c>
    </row>
    <row r="9095" spans="16:18" x14ac:dyDescent="0.3">
      <c r="P9095" s="22"/>
      <c r="Q9095">
        <v>9091</v>
      </c>
      <c r="R9095" t="str">
        <f>IF($C$3="Live Paste",IF($P9095="","",$P9095&amp;""),IF($AD$3="","",INDEX('Extraction History'!$A$3:$DT$9102,$Q9095,$AD$3)&amp;""))</f>
        <v/>
      </c>
    </row>
    <row r="9096" spans="16:18" x14ac:dyDescent="0.3">
      <c r="P9096" s="22"/>
      <c r="Q9096">
        <v>9092</v>
      </c>
      <c r="R9096" t="str">
        <f>IF($C$3="Live Paste",IF($P9096="","",$P9096&amp;""),IF($AD$3="","",INDEX('Extraction History'!$A$3:$DT$9102,$Q9096,$AD$3)&amp;""))</f>
        <v/>
      </c>
    </row>
    <row r="9097" spans="16:18" x14ac:dyDescent="0.3">
      <c r="P9097" s="22"/>
      <c r="Q9097">
        <v>9093</v>
      </c>
      <c r="R9097" t="str">
        <f>IF($C$3="Live Paste",IF($P9097="","",$P9097&amp;""),IF($AD$3="","",INDEX('Extraction History'!$A$3:$DT$9102,$Q9097,$AD$3)&amp;""))</f>
        <v/>
      </c>
    </row>
    <row r="9098" spans="16:18" x14ac:dyDescent="0.3">
      <c r="P9098" s="22"/>
      <c r="Q9098">
        <v>9094</v>
      </c>
      <c r="R9098" t="str">
        <f>IF($C$3="Live Paste",IF($P9098="","",$P9098&amp;""),IF($AD$3="","",INDEX('Extraction History'!$A$3:$DT$9102,$Q9098,$AD$3)&amp;""))</f>
        <v/>
      </c>
    </row>
    <row r="9099" spans="16:18" x14ac:dyDescent="0.3">
      <c r="P9099" s="22"/>
      <c r="Q9099">
        <v>9095</v>
      </c>
      <c r="R9099" t="str">
        <f>IF($C$3="Live Paste",IF($P9099="","",$P9099&amp;""),IF($AD$3="","",INDEX('Extraction History'!$A$3:$DT$9102,$Q9099,$AD$3)&amp;""))</f>
        <v/>
      </c>
    </row>
    <row r="9100" spans="16:18" x14ac:dyDescent="0.3">
      <c r="P9100" s="22"/>
      <c r="Q9100">
        <v>9096</v>
      </c>
      <c r="R9100" t="str">
        <f>IF($C$3="Live Paste",IF($P9100="","",$P9100&amp;""),IF($AD$3="","",INDEX('Extraction History'!$A$3:$DT$9102,$Q9100,$AD$3)&amp;""))</f>
        <v/>
      </c>
    </row>
    <row r="9101" spans="16:18" x14ac:dyDescent="0.3">
      <c r="P9101" s="22"/>
      <c r="Q9101">
        <v>9097</v>
      </c>
      <c r="R9101" t="str">
        <f>IF($C$3="Live Paste",IF($P9101="","",$P9101&amp;""),IF($AD$3="","",INDEX('Extraction History'!$A$3:$DT$9102,$Q9101,$AD$3)&amp;""))</f>
        <v/>
      </c>
    </row>
    <row r="9102" spans="16:18" x14ac:dyDescent="0.3">
      <c r="P9102" s="22"/>
      <c r="Q9102">
        <v>9098</v>
      </c>
      <c r="R9102" t="str">
        <f>IF($C$3="Live Paste",IF($P9102="","",$P9102&amp;""),IF($AD$3="","",INDEX('Extraction History'!$A$3:$DT$9102,$Q9102,$AD$3)&amp;""))</f>
        <v/>
      </c>
    </row>
    <row r="9103" spans="16:18" x14ac:dyDescent="0.3">
      <c r="P9103" s="22"/>
      <c r="Q9103">
        <v>9099</v>
      </c>
      <c r="R9103" t="str">
        <f>IF($C$3="Live Paste",IF($P9103="","",$P9103&amp;""),IF($AD$3="","",INDEX('Extraction History'!$A$3:$DT$9102,$Q9103,$AD$3)&amp;""))</f>
        <v/>
      </c>
    </row>
    <row r="9104" spans="16:18" x14ac:dyDescent="0.3">
      <c r="P9104" s="22"/>
      <c r="Q9104">
        <v>9100</v>
      </c>
      <c r="R9104" t="str">
        <f>IF($C$3="Live Paste",IF($P9104="","",$P9104&amp;""),IF($AD$3="","",INDEX('Extraction History'!$A$3:$DT$9102,$Q9104,$AD$3)&amp;""))</f>
        <v/>
      </c>
    </row>
    <row r="9105" x14ac:dyDescent="0.3"/>
    <row r="9106" x14ac:dyDescent="0.3"/>
    <row r="9107" x14ac:dyDescent="0.3"/>
    <row r="9108" x14ac:dyDescent="0.3"/>
    <row r="9109" x14ac:dyDescent="0.3"/>
    <row r="9110" x14ac:dyDescent="0.3"/>
  </sheetData>
  <mergeCells count="7">
    <mergeCell ref="P1:AA1"/>
    <mergeCell ref="E2:F2"/>
    <mergeCell ref="G3:K3"/>
    <mergeCell ref="A1:K1"/>
    <mergeCell ref="C3:D3"/>
    <mergeCell ref="A3:B3"/>
    <mergeCell ref="E3:F3"/>
  </mergeCells>
  <conditionalFormatting sqref="A5:D1504 G5:K1504">
    <cfRule type="expression" dxfId="21" priority="8">
      <formula>AND($A5&lt;&gt;"",MOD(ROW(),2)=0)</formula>
    </cfRule>
  </conditionalFormatting>
  <conditionalFormatting sqref="G3:K3">
    <cfRule type="expression" dxfId="19" priority="7">
      <formula>LEFT($G$3,1)="⚠"</formula>
    </cfRule>
  </conditionalFormatting>
  <conditionalFormatting sqref="J5:K1504">
    <cfRule type="expression" dxfId="18" priority="9">
      <formula>$J5="Yes"</formula>
    </cfRule>
    <cfRule type="expression" dxfId="17" priority="10">
      <formula>$J5="No"</formula>
    </cfRule>
    <cfRule type="expression" dxfId="16" priority="11">
      <formula>$J5="Not Productive"</formula>
    </cfRule>
    <cfRule type="expression" dxfId="15" priority="12">
      <formula>OR($J5="Unmatched",$J5="Unmapped")</formula>
    </cfRule>
  </conditionalFormatting>
  <conditionalFormatting sqref="AA5:AA1504">
    <cfRule type="expression" dxfId="14" priority="14">
      <formula>AA5="N"</formula>
    </cfRule>
  </conditionalFormatting>
  <conditionalFormatting sqref="E5:F1504">
    <cfRule type="cellIs" dxfId="13" priority="1" operator="equal">
      <formula>"vac"</formula>
    </cfRule>
    <cfRule type="cellIs" dxfId="12" priority="2" operator="equal">
      <formula>"COMP"</formula>
    </cfRule>
  </conditionalFormatting>
  <conditionalFormatting sqref="E5:F1504">
    <cfRule type="cellIs" dxfId="11" priority="3" operator="equal">
      <formula>"Leave"</formula>
    </cfRule>
    <cfRule type="cellIs" dxfId="10" priority="4" operator="equal">
      <formula>"No Data"</formula>
    </cfRule>
    <cfRule type="cellIs" dxfId="9" priority="5" operator="equal">
      <formula>"ABS"</formula>
    </cfRule>
    <cfRule type="cellIs" dxfId="8" priority="6" operator="equal">
      <formula>"OFF"</formula>
    </cfRule>
  </conditionalFormatting>
  <dataValidations count="2">
    <dataValidation type="list" showInputMessage="1" promptTitle="State source" prompt="Live Paste = text pasted in column P. Snapshot = load that archived extraction from 'Extraction History' for the report date." sqref="C3" xr:uid="{00000000-0002-0000-0100-000000000000}">
      <formula1>"Live Paste,Snapshot 10:30,Snapshot 13:30,Snapshot 18:30"</formula1>
    </dataValidation>
    <dataValidation type="list" showInputMessage="1" promptTitle="Checkpoint" prompt="Client checkpoint the live paste represents (drives KPI cards &amp; charts)." sqref="E3" xr:uid="{00000000-0002-0000-0100-000001000000}">
      <formula1>"10:30 CET,13:30 CET,18:30 CET"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greaterThan" errorTitle="Date" error="Enter a valid date" xr:uid="{7C677C07-8375-4782-B774-2D45AC8D4361}">
          <x14:formula1>
            <xm:f>'RAW Data'!$C$2:$C$139</xm:f>
          </x14:formula1>
          <xm:sqref>A3:B3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FB1D1"/>
  </sheetPr>
  <dimension ref="A1:DS1088"/>
  <sheetViews>
    <sheetView showGridLines="0" topLeftCell="AR1" workbookViewId="0">
      <pane ySplit="2" topLeftCell="A1048547" activePane="bottomLeft" state="frozen"/>
      <selection pane="bottomLeft" activeCell="AY1048576" sqref="AY1048576"/>
    </sheetView>
  </sheetViews>
  <sheetFormatPr defaultColWidth="0" defaultRowHeight="14.4" x14ac:dyDescent="0.3"/>
  <cols>
    <col min="1" max="3" width="30" customWidth="1"/>
    <col min="4" max="4" width="2.44140625" customWidth="1"/>
    <col min="5" max="7" width="30" customWidth="1"/>
    <col min="8" max="8" width="2.44140625" customWidth="1"/>
    <col min="9" max="11" width="30" customWidth="1"/>
    <col min="12" max="12" width="2.44140625" customWidth="1"/>
    <col min="13" max="15" width="30" customWidth="1"/>
    <col min="16" max="16" width="2.44140625" customWidth="1"/>
    <col min="17" max="19" width="30" customWidth="1"/>
    <col min="20" max="20" width="2.44140625" customWidth="1"/>
    <col min="21" max="23" width="30" customWidth="1"/>
    <col min="24" max="24" width="2.44140625" customWidth="1"/>
    <col min="25" max="27" width="30" customWidth="1"/>
    <col min="28" max="28" width="2.44140625" customWidth="1"/>
    <col min="29" max="31" width="30" customWidth="1"/>
    <col min="32" max="32" width="2.44140625" customWidth="1"/>
    <col min="33" max="35" width="30" customWidth="1"/>
    <col min="36" max="36" width="2.44140625" customWidth="1"/>
    <col min="37" max="39" width="30" customWidth="1"/>
    <col min="40" max="40" width="2.44140625" customWidth="1"/>
    <col min="41" max="43" width="30" customWidth="1"/>
    <col min="44" max="44" width="2.44140625" customWidth="1"/>
    <col min="45" max="47" width="30" customWidth="1"/>
    <col min="48" max="48" width="2.44140625" customWidth="1"/>
    <col min="49" max="51" width="30" customWidth="1"/>
    <col min="52" max="52" width="2.44140625" customWidth="1"/>
    <col min="53" max="55" width="30" customWidth="1"/>
    <col min="56" max="56" width="2.44140625" customWidth="1"/>
    <col min="57" max="59" width="30" customWidth="1"/>
    <col min="60" max="60" width="2.44140625" customWidth="1"/>
    <col min="61" max="63" width="30" customWidth="1"/>
    <col min="64" max="64" width="2.44140625" customWidth="1"/>
    <col min="65" max="67" width="30" customWidth="1"/>
    <col min="68" max="68" width="2.44140625" customWidth="1"/>
    <col min="69" max="71" width="30" customWidth="1"/>
    <col min="72" max="72" width="2.44140625" customWidth="1"/>
    <col min="73" max="75" width="30" customWidth="1"/>
    <col min="76" max="76" width="2.44140625" customWidth="1"/>
    <col min="77" max="79" width="30" customWidth="1"/>
    <col min="80" max="80" width="2.44140625" customWidth="1"/>
    <col min="81" max="83" width="30" customWidth="1"/>
    <col min="84" max="84" width="2.44140625" customWidth="1"/>
    <col min="85" max="87" width="30" customWidth="1"/>
    <col min="88" max="88" width="2.44140625" customWidth="1"/>
    <col min="89" max="91" width="30" customWidth="1"/>
    <col min="92" max="92" width="2.44140625" customWidth="1"/>
    <col min="93" max="95" width="30" customWidth="1"/>
    <col min="96" max="96" width="2.44140625" customWidth="1"/>
    <col min="97" max="99" width="30" customWidth="1"/>
    <col min="100" max="100" width="2.44140625" customWidth="1"/>
    <col min="101" max="103" width="30" customWidth="1"/>
    <col min="104" max="104" width="2.44140625" customWidth="1"/>
    <col min="105" max="107" width="30" customWidth="1"/>
    <col min="108" max="108" width="2.44140625" customWidth="1"/>
    <col min="109" max="111" width="30" customWidth="1"/>
    <col min="112" max="112" width="2.44140625" customWidth="1"/>
    <col min="113" max="115" width="30" customWidth="1"/>
    <col min="116" max="116" width="2.44140625" customWidth="1"/>
    <col min="117" max="119" width="30" customWidth="1"/>
    <col min="120" max="120" width="2.44140625" customWidth="1"/>
    <col min="121" max="123" width="30" customWidth="1"/>
    <col min="124" max="124" width="2.44140625" customWidth="1"/>
    <col min="125" max="126" width="8.88671875" customWidth="1"/>
    <col min="127" max="16384" width="8.88671875" hidden="1"/>
  </cols>
  <sheetData>
    <row r="1" spans="1:123" ht="19.95" customHeight="1" x14ac:dyDescent="0.3">
      <c r="A1" s="60">
        <v>46174</v>
      </c>
      <c r="B1" s="59"/>
      <c r="C1" s="59"/>
      <c r="E1" s="58">
        <f>A1+1</f>
        <v>46175</v>
      </c>
      <c r="F1" s="59"/>
      <c r="G1" s="59"/>
      <c r="I1" s="58">
        <f>E1+1</f>
        <v>46176</v>
      </c>
      <c r="J1" s="59"/>
      <c r="K1" s="59"/>
      <c r="M1" s="58">
        <f>I1+1</f>
        <v>46177</v>
      </c>
      <c r="N1" s="59"/>
      <c r="O1" s="59"/>
      <c r="Q1" s="58">
        <f>M1+1</f>
        <v>46178</v>
      </c>
      <c r="R1" s="59"/>
      <c r="S1" s="59"/>
      <c r="U1" s="58">
        <f>Q1+1</f>
        <v>46179</v>
      </c>
      <c r="V1" s="59"/>
      <c r="W1" s="59"/>
      <c r="Y1" s="58">
        <f>U1+1</f>
        <v>46180</v>
      </c>
      <c r="Z1" s="59"/>
      <c r="AA1" s="59"/>
      <c r="AC1" s="58">
        <f>Y1+1</f>
        <v>46181</v>
      </c>
      <c r="AD1" s="59"/>
      <c r="AE1" s="59"/>
      <c r="AG1" s="58">
        <f>AC1+1</f>
        <v>46182</v>
      </c>
      <c r="AH1" s="59"/>
      <c r="AI1" s="59"/>
      <c r="AK1" s="58">
        <f>AG1+1</f>
        <v>46183</v>
      </c>
      <c r="AL1" s="59"/>
      <c r="AM1" s="59"/>
      <c r="AO1" s="58">
        <f>AK1+1</f>
        <v>46184</v>
      </c>
      <c r="AP1" s="59"/>
      <c r="AQ1" s="59"/>
      <c r="AS1" s="58">
        <f>AO1+1</f>
        <v>46185</v>
      </c>
      <c r="AT1" s="59"/>
      <c r="AU1" s="59"/>
      <c r="AW1" s="58">
        <f>AS1+1</f>
        <v>46186</v>
      </c>
      <c r="AX1" s="59"/>
      <c r="AY1" s="59"/>
      <c r="BA1" s="58">
        <f>AW1+1</f>
        <v>46187</v>
      </c>
      <c r="BB1" s="59"/>
      <c r="BC1" s="59"/>
      <c r="BE1" s="58">
        <f>BA1+1</f>
        <v>46188</v>
      </c>
      <c r="BF1" s="59"/>
      <c r="BG1" s="59"/>
      <c r="BI1" s="58">
        <f>BE1+1</f>
        <v>46189</v>
      </c>
      <c r="BJ1" s="59"/>
      <c r="BK1" s="59"/>
      <c r="BM1" s="58">
        <f>BI1+1</f>
        <v>46190</v>
      </c>
      <c r="BN1" s="59"/>
      <c r="BO1" s="59"/>
      <c r="BQ1" s="58">
        <f>BM1+1</f>
        <v>46191</v>
      </c>
      <c r="BR1" s="59"/>
      <c r="BS1" s="59"/>
      <c r="BU1" s="58">
        <f>BQ1+1</f>
        <v>46192</v>
      </c>
      <c r="BV1" s="59"/>
      <c r="BW1" s="59"/>
      <c r="BY1" s="58">
        <f>BU1+1</f>
        <v>46193</v>
      </c>
      <c r="BZ1" s="59"/>
      <c r="CA1" s="59"/>
      <c r="CC1" s="58">
        <f>BY1+1</f>
        <v>46194</v>
      </c>
      <c r="CD1" s="59"/>
      <c r="CE1" s="59"/>
      <c r="CG1" s="58">
        <f>CC1+1</f>
        <v>46195</v>
      </c>
      <c r="CH1" s="59"/>
      <c r="CI1" s="59"/>
      <c r="CK1" s="58">
        <f>CG1+1</f>
        <v>46196</v>
      </c>
      <c r="CL1" s="59"/>
      <c r="CM1" s="59"/>
      <c r="CO1" s="58">
        <f>CK1+1</f>
        <v>46197</v>
      </c>
      <c r="CP1" s="59"/>
      <c r="CQ1" s="59"/>
      <c r="CS1" s="58">
        <f>CO1+1</f>
        <v>46198</v>
      </c>
      <c r="CT1" s="59"/>
      <c r="CU1" s="59"/>
      <c r="CW1" s="58">
        <f>CS1+1</f>
        <v>46199</v>
      </c>
      <c r="CX1" s="59"/>
      <c r="CY1" s="59"/>
      <c r="DA1" s="58">
        <f>CW1+1</f>
        <v>46200</v>
      </c>
      <c r="DB1" s="59"/>
      <c r="DC1" s="59"/>
      <c r="DE1" s="58">
        <f>DA1+1</f>
        <v>46201</v>
      </c>
      <c r="DF1" s="59"/>
      <c r="DG1" s="59"/>
      <c r="DI1" s="58">
        <f>DE1+1</f>
        <v>46202</v>
      </c>
      <c r="DJ1" s="59"/>
      <c r="DK1" s="59"/>
      <c r="DM1" s="58">
        <f>DI1+1</f>
        <v>46203</v>
      </c>
      <c r="DN1" s="59"/>
      <c r="DO1" s="59"/>
      <c r="DQ1" s="58">
        <f>DM1+1</f>
        <v>46204</v>
      </c>
      <c r="DR1" s="59"/>
      <c r="DS1" s="59"/>
    </row>
    <row r="2" spans="1:123" x14ac:dyDescent="0.3">
      <c r="A2" s="34">
        <v>0.4375</v>
      </c>
      <c r="B2" s="34">
        <v>0.5625</v>
      </c>
      <c r="C2" s="34">
        <v>0.77083333333333337</v>
      </c>
      <c r="E2" s="34">
        <v>0.4375</v>
      </c>
      <c r="F2" s="34">
        <v>0.5625</v>
      </c>
      <c r="G2" s="34">
        <v>0.77083333333333337</v>
      </c>
      <c r="I2" s="34">
        <v>0.4375</v>
      </c>
      <c r="J2" s="34">
        <v>0.5625</v>
      </c>
      <c r="K2" s="34">
        <v>0.77083333333333337</v>
      </c>
      <c r="M2" s="34">
        <v>0.4375</v>
      </c>
      <c r="N2" s="34">
        <v>0.5625</v>
      </c>
      <c r="O2" s="34">
        <v>0.77083333333333337</v>
      </c>
      <c r="Q2" s="34">
        <v>0.4375</v>
      </c>
      <c r="R2" s="34">
        <v>0.5625</v>
      </c>
      <c r="S2" s="34">
        <v>0.77083333333333337</v>
      </c>
      <c r="U2" s="34">
        <v>0.4375</v>
      </c>
      <c r="V2" s="34">
        <v>0.5625</v>
      </c>
      <c r="W2" s="34">
        <v>0.77083333333333337</v>
      </c>
      <c r="Y2" s="34">
        <v>0.4375</v>
      </c>
      <c r="Z2" s="34">
        <v>0.5625</v>
      </c>
      <c r="AA2" s="34">
        <v>0.77083333333333337</v>
      </c>
      <c r="AC2" s="34">
        <v>0.4375</v>
      </c>
      <c r="AD2" s="34">
        <v>0.5625</v>
      </c>
      <c r="AE2" s="34">
        <v>0.77083333333333337</v>
      </c>
      <c r="AG2" s="34">
        <v>0.4375</v>
      </c>
      <c r="AH2" s="34">
        <v>0.5625</v>
      </c>
      <c r="AI2" s="34">
        <v>0.77083333333333337</v>
      </c>
      <c r="AK2" s="34">
        <v>0.4375</v>
      </c>
      <c r="AL2" s="34">
        <v>0.5625</v>
      </c>
      <c r="AM2" s="34">
        <v>0.77083333333333337</v>
      </c>
      <c r="AO2" s="34">
        <v>0.4375</v>
      </c>
      <c r="AP2" s="34">
        <v>0.5625</v>
      </c>
      <c r="AQ2" s="34">
        <v>0.77083333333333337</v>
      </c>
      <c r="AS2" s="34">
        <v>0.4375</v>
      </c>
      <c r="AT2" s="34">
        <v>0.5625</v>
      </c>
      <c r="AU2" s="34">
        <v>0.77083333333333337</v>
      </c>
      <c r="AW2" s="34">
        <v>0.4375</v>
      </c>
      <c r="AX2" s="34">
        <v>0.5625</v>
      </c>
      <c r="AY2" s="34">
        <v>0.77083333333333337</v>
      </c>
      <c r="BA2" s="34">
        <v>0.4375</v>
      </c>
      <c r="BB2" s="34">
        <v>0.5625</v>
      </c>
      <c r="BC2" s="34">
        <v>0.77083333333333337</v>
      </c>
      <c r="BE2" s="34">
        <v>0.4375</v>
      </c>
      <c r="BF2" s="34">
        <v>0.5625</v>
      </c>
      <c r="BG2" s="34">
        <v>0.77083333333333337</v>
      </c>
      <c r="BI2" s="34">
        <v>0.4375</v>
      </c>
      <c r="BJ2" s="34">
        <v>0.5625</v>
      </c>
      <c r="BK2" s="34">
        <v>0.77083333333333337</v>
      </c>
      <c r="BM2" s="34">
        <v>0.4375</v>
      </c>
      <c r="BN2" s="34">
        <v>0.5625</v>
      </c>
      <c r="BO2" s="34">
        <v>0.77083333333333337</v>
      </c>
      <c r="BQ2" s="34">
        <v>0.4375</v>
      </c>
      <c r="BR2" s="34">
        <v>0.5625</v>
      </c>
      <c r="BS2" s="34">
        <v>0.77083333333333337</v>
      </c>
      <c r="BU2" s="34">
        <v>0.4375</v>
      </c>
      <c r="BV2" s="34">
        <v>0.5625</v>
      </c>
      <c r="BW2" s="34">
        <v>0.77083333333333337</v>
      </c>
      <c r="BY2" s="34">
        <v>0.4375</v>
      </c>
      <c r="BZ2" s="34">
        <v>0.5625</v>
      </c>
      <c r="CA2" s="34">
        <v>0.77083333333333337</v>
      </c>
      <c r="CC2" s="34">
        <v>0.4375</v>
      </c>
      <c r="CD2" s="34">
        <v>0.5625</v>
      </c>
      <c r="CE2" s="34">
        <v>0.77083333333333337</v>
      </c>
      <c r="CG2" s="34">
        <v>0.4375</v>
      </c>
      <c r="CH2" s="34">
        <v>0.5625</v>
      </c>
      <c r="CI2" s="34">
        <v>0.77083333333333337</v>
      </c>
      <c r="CK2" s="34">
        <v>0.4375</v>
      </c>
      <c r="CL2" s="34">
        <v>0.5625</v>
      </c>
      <c r="CM2" s="34">
        <v>0.77083333333333337</v>
      </c>
      <c r="CO2" s="34">
        <v>0.4375</v>
      </c>
      <c r="CP2" s="34">
        <v>0.5625</v>
      </c>
      <c r="CQ2" s="34">
        <v>0.77083333333333337</v>
      </c>
      <c r="CS2" s="34">
        <v>0.4375</v>
      </c>
      <c r="CT2" s="34">
        <v>0.5625</v>
      </c>
      <c r="CU2" s="34">
        <v>0.77083333333333337</v>
      </c>
      <c r="CW2" s="34">
        <v>0.4375</v>
      </c>
      <c r="CX2" s="34">
        <v>0.5625</v>
      </c>
      <c r="CY2" s="34">
        <v>0.77083333333333337</v>
      </c>
      <c r="DA2" s="34">
        <v>0.4375</v>
      </c>
      <c r="DB2" s="34">
        <v>0.5625</v>
      </c>
      <c r="DC2" s="34">
        <v>0.77083333333333337</v>
      </c>
      <c r="DE2" s="34">
        <v>0.4375</v>
      </c>
      <c r="DF2" s="34">
        <v>0.5625</v>
      </c>
      <c r="DG2" s="34">
        <v>0.77083333333333337</v>
      </c>
      <c r="DI2" s="34">
        <v>0.4375</v>
      </c>
      <c r="DJ2" s="34">
        <v>0.5625</v>
      </c>
      <c r="DK2" s="34">
        <v>0.77083333333333337</v>
      </c>
      <c r="DM2" s="34">
        <v>0.4375</v>
      </c>
      <c r="DN2" s="34">
        <v>0.5625</v>
      </c>
      <c r="DO2" s="34">
        <v>0.77083333333333337</v>
      </c>
      <c r="DQ2" s="34">
        <v>0.4375</v>
      </c>
      <c r="DR2" s="34">
        <v>0.5625</v>
      </c>
      <c r="DS2" s="34">
        <v>0.77083333333333337</v>
      </c>
    </row>
    <row r="3" spans="1:123" x14ac:dyDescent="0.3">
      <c r="A3" s="35" t="s">
        <v>34</v>
      </c>
      <c r="B3" s="35" t="s">
        <v>34</v>
      </c>
      <c r="C3" s="35" t="s">
        <v>34</v>
      </c>
      <c r="E3" s="35" t="s">
        <v>34</v>
      </c>
      <c r="F3" s="35" t="s">
        <v>34</v>
      </c>
      <c r="G3" s="35" t="s">
        <v>34</v>
      </c>
      <c r="I3" s="35" t="s">
        <v>34</v>
      </c>
      <c r="J3" s="35" t="s">
        <v>34</v>
      </c>
      <c r="K3" s="35" t="s">
        <v>34</v>
      </c>
      <c r="M3" s="35" t="s">
        <v>34</v>
      </c>
      <c r="N3" s="35" t="s">
        <v>34</v>
      </c>
      <c r="O3" s="35" t="s">
        <v>34</v>
      </c>
      <c r="S3" s="35" t="s">
        <v>34</v>
      </c>
      <c r="AD3" s="35" t="s">
        <v>34</v>
      </c>
      <c r="AG3" s="35" t="s">
        <v>34</v>
      </c>
      <c r="AH3" s="35" t="s">
        <v>34</v>
      </c>
      <c r="AK3" s="35" t="s">
        <v>34</v>
      </c>
      <c r="AL3" s="35" t="s">
        <v>34</v>
      </c>
      <c r="AM3" s="35" t="s">
        <v>34</v>
      </c>
      <c r="AO3" s="35" t="s">
        <v>34</v>
      </c>
      <c r="AP3" s="35" t="s">
        <v>34</v>
      </c>
      <c r="AQ3" s="35" t="s">
        <v>34</v>
      </c>
      <c r="AS3" s="35" t="s">
        <v>34</v>
      </c>
      <c r="AT3" s="35" t="s">
        <v>34</v>
      </c>
      <c r="AU3" s="35" t="s">
        <v>34</v>
      </c>
      <c r="AW3" s="35" t="s">
        <v>34</v>
      </c>
      <c r="AX3" s="35" t="s">
        <v>34</v>
      </c>
      <c r="AY3" s="35" t="s">
        <v>34</v>
      </c>
    </row>
    <row r="4" spans="1:123" x14ac:dyDescent="0.3">
      <c r="A4" s="35" t="s">
        <v>39</v>
      </c>
      <c r="B4" s="35" t="s">
        <v>39</v>
      </c>
      <c r="C4" s="35" t="s">
        <v>39</v>
      </c>
      <c r="E4" s="35" t="s">
        <v>39</v>
      </c>
      <c r="F4" s="35" t="s">
        <v>39</v>
      </c>
      <c r="G4" s="35" t="s">
        <v>39</v>
      </c>
      <c r="I4" s="35" t="s">
        <v>39</v>
      </c>
      <c r="J4" s="35" t="s">
        <v>39</v>
      </c>
      <c r="K4" s="35" t="s">
        <v>39</v>
      </c>
      <c r="M4" s="35" t="s">
        <v>39</v>
      </c>
      <c r="N4" s="35" t="s">
        <v>39</v>
      </c>
      <c r="O4" s="35" t="s">
        <v>39</v>
      </c>
      <c r="S4" s="35" t="s">
        <v>39</v>
      </c>
      <c r="AD4" s="35" t="s">
        <v>39</v>
      </c>
      <c r="AG4" s="35" t="s">
        <v>39</v>
      </c>
      <c r="AH4" s="35" t="s">
        <v>39</v>
      </c>
      <c r="AK4" s="35" t="s">
        <v>39</v>
      </c>
      <c r="AL4" s="35" t="s">
        <v>39</v>
      </c>
      <c r="AM4" s="35" t="s">
        <v>39</v>
      </c>
      <c r="AO4" s="35" t="s">
        <v>39</v>
      </c>
      <c r="AP4" s="35" t="s">
        <v>39</v>
      </c>
      <c r="AQ4" s="35" t="s">
        <v>39</v>
      </c>
      <c r="AS4" s="35" t="s">
        <v>39</v>
      </c>
      <c r="AT4" s="35" t="s">
        <v>39</v>
      </c>
      <c r="AU4" s="35" t="s">
        <v>39</v>
      </c>
      <c r="AW4" s="35" t="s">
        <v>39</v>
      </c>
      <c r="AX4" s="35" t="s">
        <v>39</v>
      </c>
      <c r="AY4" s="35" t="s">
        <v>39</v>
      </c>
    </row>
    <row r="5" spans="1:123" x14ac:dyDescent="0.3">
      <c r="A5" s="35" t="s">
        <v>117</v>
      </c>
      <c r="B5" s="35" t="s">
        <v>117</v>
      </c>
      <c r="C5" s="35" t="s">
        <v>117</v>
      </c>
      <c r="E5" s="35" t="s">
        <v>117</v>
      </c>
      <c r="F5" s="35" t="s">
        <v>117</v>
      </c>
      <c r="G5" s="35" t="s">
        <v>117</v>
      </c>
      <c r="I5" s="35" t="s">
        <v>117</v>
      </c>
      <c r="J5" s="35" t="s">
        <v>117</v>
      </c>
      <c r="K5" s="35" t="s">
        <v>117</v>
      </c>
      <c r="M5" s="35" t="s">
        <v>117</v>
      </c>
      <c r="N5" s="35" t="s">
        <v>117</v>
      </c>
      <c r="O5" s="35" t="s">
        <v>117</v>
      </c>
      <c r="S5" s="35" t="s">
        <v>117</v>
      </c>
      <c r="AD5" s="35" t="s">
        <v>117</v>
      </c>
      <c r="AG5" s="35" t="s">
        <v>117</v>
      </c>
      <c r="AH5" s="35" t="s">
        <v>117</v>
      </c>
      <c r="AK5" s="35" t="s">
        <v>117</v>
      </c>
      <c r="AL5" s="35" t="s">
        <v>117</v>
      </c>
      <c r="AM5" s="35" t="s">
        <v>117</v>
      </c>
      <c r="AO5" s="35" t="s">
        <v>117</v>
      </c>
      <c r="AP5" s="35" t="s">
        <v>117</v>
      </c>
      <c r="AQ5" s="35" t="s">
        <v>117</v>
      </c>
      <c r="AS5" s="35" t="s">
        <v>117</v>
      </c>
      <c r="AT5" s="35" t="s">
        <v>117</v>
      </c>
      <c r="AU5" s="35" t="s">
        <v>117</v>
      </c>
      <c r="AW5" s="35" t="s">
        <v>117</v>
      </c>
      <c r="AX5" s="35" t="s">
        <v>117</v>
      </c>
      <c r="AY5" s="35" t="s">
        <v>117</v>
      </c>
    </row>
    <row r="6" spans="1:123" x14ac:dyDescent="0.3">
      <c r="A6" s="35" t="s">
        <v>921</v>
      </c>
      <c r="B6" s="35" t="s">
        <v>922</v>
      </c>
      <c r="C6" s="35" t="s">
        <v>923</v>
      </c>
      <c r="E6" s="35" t="s">
        <v>925</v>
      </c>
      <c r="F6" s="35" t="s">
        <v>923</v>
      </c>
      <c r="G6" s="35" t="s">
        <v>924</v>
      </c>
      <c r="I6" s="35" t="s">
        <v>923</v>
      </c>
      <c r="J6" s="35" t="s">
        <v>924</v>
      </c>
      <c r="K6" s="35" t="s">
        <v>925</v>
      </c>
      <c r="M6" s="35" t="s">
        <v>923</v>
      </c>
      <c r="N6" s="35" t="s">
        <v>924</v>
      </c>
      <c r="O6" s="35" t="s">
        <v>926</v>
      </c>
      <c r="S6" s="35" t="s">
        <v>927</v>
      </c>
      <c r="AD6" s="35" t="s">
        <v>928</v>
      </c>
      <c r="AG6" s="35" t="s">
        <v>118</v>
      </c>
      <c r="AH6" s="35" t="s">
        <v>118</v>
      </c>
      <c r="AK6" s="35" t="s">
        <v>921</v>
      </c>
      <c r="AL6" s="35" t="s">
        <v>922</v>
      </c>
      <c r="AM6" s="35" t="s">
        <v>923</v>
      </c>
      <c r="AO6" s="35" t="s">
        <v>925</v>
      </c>
      <c r="AP6" s="35" t="s">
        <v>923</v>
      </c>
      <c r="AQ6" s="35" t="s">
        <v>924</v>
      </c>
      <c r="AS6" s="35" t="s">
        <v>923</v>
      </c>
      <c r="AT6" s="35" t="s">
        <v>924</v>
      </c>
      <c r="AU6" s="35" t="s">
        <v>925</v>
      </c>
      <c r="AW6" s="35" t="s">
        <v>923</v>
      </c>
      <c r="AX6" s="35" t="s">
        <v>924</v>
      </c>
      <c r="AY6" s="35" t="s">
        <v>926</v>
      </c>
    </row>
    <row r="7" spans="1:123" x14ac:dyDescent="0.3">
      <c r="A7" s="35" t="s">
        <v>929</v>
      </c>
      <c r="B7" s="35" t="s">
        <v>930</v>
      </c>
      <c r="C7" s="35" t="s">
        <v>931</v>
      </c>
      <c r="E7" s="35" t="s">
        <v>119</v>
      </c>
      <c r="F7" s="35" t="s">
        <v>931</v>
      </c>
      <c r="G7" s="35" t="s">
        <v>119</v>
      </c>
      <c r="I7" s="35" t="s">
        <v>931</v>
      </c>
      <c r="J7" s="35" t="s">
        <v>119</v>
      </c>
      <c r="K7" s="35" t="s">
        <v>119</v>
      </c>
      <c r="M7" s="35" t="s">
        <v>931</v>
      </c>
      <c r="N7" s="35" t="s">
        <v>119</v>
      </c>
      <c r="O7" s="35" t="s">
        <v>119</v>
      </c>
      <c r="S7" s="35" t="s">
        <v>932</v>
      </c>
      <c r="AD7" s="35" t="s">
        <v>933</v>
      </c>
      <c r="AG7" s="35" t="s">
        <v>119</v>
      </c>
      <c r="AH7" s="35" t="s">
        <v>119</v>
      </c>
      <c r="AK7" s="35" t="s">
        <v>929</v>
      </c>
      <c r="AL7" s="35" t="s">
        <v>930</v>
      </c>
      <c r="AM7" s="35" t="s">
        <v>931</v>
      </c>
      <c r="AO7" s="35" t="s">
        <v>119</v>
      </c>
      <c r="AP7" s="35" t="s">
        <v>931</v>
      </c>
      <c r="AQ7" s="35" t="s">
        <v>119</v>
      </c>
      <c r="AS7" s="35" t="s">
        <v>931</v>
      </c>
      <c r="AT7" s="35" t="s">
        <v>119</v>
      </c>
      <c r="AU7" s="35" t="s">
        <v>119</v>
      </c>
      <c r="AW7" s="35" t="s">
        <v>931</v>
      </c>
      <c r="AX7" s="35" t="s">
        <v>119</v>
      </c>
      <c r="AY7" s="35" t="s">
        <v>119</v>
      </c>
    </row>
    <row r="8" spans="1:123" x14ac:dyDescent="0.3">
      <c r="A8" s="35" t="s">
        <v>934</v>
      </c>
      <c r="B8" s="35" t="s">
        <v>935</v>
      </c>
      <c r="C8" s="35" t="s">
        <v>936</v>
      </c>
      <c r="E8" s="35" t="s">
        <v>188</v>
      </c>
      <c r="F8" s="35" t="s">
        <v>936</v>
      </c>
      <c r="G8" s="35" t="s">
        <v>120</v>
      </c>
      <c r="I8" s="35" t="s">
        <v>936</v>
      </c>
      <c r="J8" s="35" t="s">
        <v>120</v>
      </c>
      <c r="K8" s="35" t="s">
        <v>188</v>
      </c>
      <c r="M8" s="35" t="s">
        <v>936</v>
      </c>
      <c r="N8" s="35" t="s">
        <v>120</v>
      </c>
      <c r="O8" s="35" t="s">
        <v>120</v>
      </c>
      <c r="S8" s="35" t="s">
        <v>937</v>
      </c>
      <c r="AD8" s="35" t="s">
        <v>938</v>
      </c>
      <c r="AG8" s="35" t="s">
        <v>120</v>
      </c>
      <c r="AH8" s="35" t="s">
        <v>120</v>
      </c>
      <c r="AK8" s="35" t="s">
        <v>934</v>
      </c>
      <c r="AL8" s="35" t="s">
        <v>935</v>
      </c>
      <c r="AM8" s="35" t="s">
        <v>936</v>
      </c>
      <c r="AO8" s="35" t="s">
        <v>188</v>
      </c>
      <c r="AP8" s="35" t="s">
        <v>936</v>
      </c>
      <c r="AQ8" s="35" t="s">
        <v>120</v>
      </c>
      <c r="AS8" s="35" t="s">
        <v>936</v>
      </c>
      <c r="AT8" s="35" t="s">
        <v>120</v>
      </c>
      <c r="AU8" s="35" t="s">
        <v>188</v>
      </c>
      <c r="AW8" s="35" t="s">
        <v>936</v>
      </c>
      <c r="AX8" s="35" t="s">
        <v>120</v>
      </c>
      <c r="AY8" s="35" t="s">
        <v>120</v>
      </c>
    </row>
    <row r="9" spans="1:123" x14ac:dyDescent="0.3">
      <c r="A9" s="35" t="s">
        <v>34</v>
      </c>
      <c r="B9" s="35" t="s">
        <v>34</v>
      </c>
      <c r="C9" s="35" t="s">
        <v>34</v>
      </c>
      <c r="E9" s="35" t="s">
        <v>34</v>
      </c>
      <c r="F9" s="35" t="s">
        <v>34</v>
      </c>
      <c r="G9" s="35" t="s">
        <v>34</v>
      </c>
      <c r="I9" s="35" t="s">
        <v>34</v>
      </c>
      <c r="J9" s="35" t="s">
        <v>34</v>
      </c>
      <c r="K9" s="35" t="s">
        <v>34</v>
      </c>
      <c r="M9" s="35" t="s">
        <v>34</v>
      </c>
      <c r="N9" s="35" t="s">
        <v>34</v>
      </c>
      <c r="O9" s="35" t="s">
        <v>34</v>
      </c>
      <c r="S9" s="35" t="s">
        <v>34</v>
      </c>
      <c r="AD9" s="35" t="s">
        <v>34</v>
      </c>
      <c r="AG9" s="35" t="s">
        <v>34</v>
      </c>
      <c r="AH9" s="35" t="s">
        <v>34</v>
      </c>
      <c r="AK9" s="35" t="s">
        <v>34</v>
      </c>
      <c r="AL9" s="35" t="s">
        <v>34</v>
      </c>
      <c r="AM9" s="35" t="s">
        <v>34</v>
      </c>
      <c r="AO9" s="35" t="s">
        <v>34</v>
      </c>
      <c r="AP9" s="35" t="s">
        <v>34</v>
      </c>
      <c r="AQ9" s="35" t="s">
        <v>34</v>
      </c>
      <c r="AS9" s="35" t="s">
        <v>34</v>
      </c>
      <c r="AT9" s="35" t="s">
        <v>34</v>
      </c>
      <c r="AU9" s="35" t="s">
        <v>34</v>
      </c>
      <c r="AW9" s="35" t="s">
        <v>34</v>
      </c>
      <c r="AX9" s="35" t="s">
        <v>34</v>
      </c>
      <c r="AY9" s="35" t="s">
        <v>34</v>
      </c>
    </row>
    <row r="10" spans="1:123" x14ac:dyDescent="0.3">
      <c r="A10" s="35" t="s">
        <v>39</v>
      </c>
      <c r="B10" s="35" t="s">
        <v>39</v>
      </c>
      <c r="C10" s="35" t="s">
        <v>39</v>
      </c>
      <c r="E10" s="35" t="s">
        <v>39</v>
      </c>
      <c r="F10" s="35" t="s">
        <v>39</v>
      </c>
      <c r="G10" s="35" t="s">
        <v>39</v>
      </c>
      <c r="I10" s="35" t="s">
        <v>39</v>
      </c>
      <c r="J10" s="35" t="s">
        <v>39</v>
      </c>
      <c r="K10" s="35" t="s">
        <v>39</v>
      </c>
      <c r="M10" s="35" t="s">
        <v>39</v>
      </c>
      <c r="N10" s="35" t="s">
        <v>39</v>
      </c>
      <c r="O10" s="35" t="s">
        <v>39</v>
      </c>
      <c r="S10" s="35" t="s">
        <v>39</v>
      </c>
      <c r="AD10" s="35" t="s">
        <v>39</v>
      </c>
      <c r="AG10" s="35" t="s">
        <v>39</v>
      </c>
      <c r="AH10" s="35" t="s">
        <v>39</v>
      </c>
      <c r="AK10" s="35" t="s">
        <v>39</v>
      </c>
      <c r="AL10" s="35" t="s">
        <v>39</v>
      </c>
      <c r="AM10" s="35" t="s">
        <v>39</v>
      </c>
      <c r="AO10" s="35" t="s">
        <v>39</v>
      </c>
      <c r="AP10" s="35" t="s">
        <v>39</v>
      </c>
      <c r="AQ10" s="35" t="s">
        <v>39</v>
      </c>
      <c r="AS10" s="35" t="s">
        <v>39</v>
      </c>
      <c r="AT10" s="35" t="s">
        <v>39</v>
      </c>
      <c r="AU10" s="35" t="s">
        <v>39</v>
      </c>
      <c r="AW10" s="35" t="s">
        <v>39</v>
      </c>
      <c r="AX10" s="35" t="s">
        <v>39</v>
      </c>
      <c r="AY10" s="35" t="s">
        <v>39</v>
      </c>
    </row>
    <row r="11" spans="1:123" x14ac:dyDescent="0.3">
      <c r="A11" s="35" t="s">
        <v>121</v>
      </c>
      <c r="B11" s="35" t="s">
        <v>121</v>
      </c>
      <c r="C11" s="35" t="s">
        <v>121</v>
      </c>
      <c r="E11" s="35" t="s">
        <v>121</v>
      </c>
      <c r="F11" s="35" t="s">
        <v>121</v>
      </c>
      <c r="G11" s="35" t="s">
        <v>121</v>
      </c>
      <c r="I11" s="35" t="s">
        <v>121</v>
      </c>
      <c r="J11" s="35" t="s">
        <v>121</v>
      </c>
      <c r="K11" s="35" t="s">
        <v>121</v>
      </c>
      <c r="M11" s="35" t="s">
        <v>121</v>
      </c>
      <c r="N11" s="35" t="s">
        <v>121</v>
      </c>
      <c r="O11" s="35" t="s">
        <v>121</v>
      </c>
      <c r="S11" s="35" t="s">
        <v>121</v>
      </c>
      <c r="AD11" s="35" t="s">
        <v>121</v>
      </c>
      <c r="AG11" s="35" t="s">
        <v>121</v>
      </c>
      <c r="AH11" s="35" t="s">
        <v>121</v>
      </c>
      <c r="AK11" s="35" t="s">
        <v>121</v>
      </c>
      <c r="AL11" s="35" t="s">
        <v>121</v>
      </c>
      <c r="AM11" s="35" t="s">
        <v>121</v>
      </c>
      <c r="AO11" s="35" t="s">
        <v>121</v>
      </c>
      <c r="AP11" s="35" t="s">
        <v>121</v>
      </c>
      <c r="AQ11" s="35" t="s">
        <v>121</v>
      </c>
      <c r="AS11" s="35" t="s">
        <v>121</v>
      </c>
      <c r="AT11" s="35" t="s">
        <v>121</v>
      </c>
      <c r="AU11" s="35" t="s">
        <v>121</v>
      </c>
      <c r="AW11" s="35" t="s">
        <v>121</v>
      </c>
      <c r="AX11" s="35" t="s">
        <v>121</v>
      </c>
      <c r="AY11" s="35" t="s">
        <v>121</v>
      </c>
    </row>
    <row r="12" spans="1:123" x14ac:dyDescent="0.3">
      <c r="A12" s="35" t="s">
        <v>939</v>
      </c>
      <c r="B12" s="35" t="s">
        <v>940</v>
      </c>
      <c r="C12" s="35" t="s">
        <v>941</v>
      </c>
      <c r="E12" s="35" t="s">
        <v>943</v>
      </c>
      <c r="F12" s="35" t="s">
        <v>941</v>
      </c>
      <c r="G12" s="35" t="s">
        <v>942</v>
      </c>
      <c r="I12" s="35" t="s">
        <v>941</v>
      </c>
      <c r="J12" s="35" t="s">
        <v>942</v>
      </c>
      <c r="K12" s="35" t="s">
        <v>943</v>
      </c>
      <c r="M12" s="35" t="s">
        <v>941</v>
      </c>
      <c r="N12" s="35" t="s">
        <v>942</v>
      </c>
      <c r="O12" s="35" t="s">
        <v>944</v>
      </c>
      <c r="S12" s="35" t="s">
        <v>945</v>
      </c>
      <c r="AD12" s="35" t="s">
        <v>946</v>
      </c>
      <c r="AG12" s="35" t="s">
        <v>122</v>
      </c>
      <c r="AH12" s="35" t="s">
        <v>122</v>
      </c>
      <c r="AK12" s="35" t="s">
        <v>939</v>
      </c>
      <c r="AL12" s="35" t="s">
        <v>940</v>
      </c>
      <c r="AM12" s="35" t="s">
        <v>941</v>
      </c>
      <c r="AO12" s="35" t="s">
        <v>943</v>
      </c>
      <c r="AP12" s="35" t="s">
        <v>941</v>
      </c>
      <c r="AQ12" s="35" t="s">
        <v>942</v>
      </c>
      <c r="AS12" s="35" t="s">
        <v>941</v>
      </c>
      <c r="AT12" s="35" t="s">
        <v>942</v>
      </c>
      <c r="AU12" s="35" t="s">
        <v>943</v>
      </c>
      <c r="AW12" s="35" t="s">
        <v>941</v>
      </c>
      <c r="AX12" s="35" t="s">
        <v>942</v>
      </c>
      <c r="AY12" s="35" t="s">
        <v>944</v>
      </c>
    </row>
    <row r="13" spans="1:123" x14ac:dyDescent="0.3">
      <c r="A13" s="35" t="s">
        <v>947</v>
      </c>
      <c r="B13" s="35" t="s">
        <v>948</v>
      </c>
      <c r="C13" s="35" t="s">
        <v>949</v>
      </c>
      <c r="E13" s="35" t="s">
        <v>951</v>
      </c>
      <c r="F13" s="35" t="s">
        <v>949</v>
      </c>
      <c r="G13" s="35" t="s">
        <v>950</v>
      </c>
      <c r="I13" s="35" t="s">
        <v>949</v>
      </c>
      <c r="J13" s="35" t="s">
        <v>950</v>
      </c>
      <c r="K13" s="35" t="s">
        <v>951</v>
      </c>
      <c r="M13" s="35" t="s">
        <v>949</v>
      </c>
      <c r="N13" s="35" t="s">
        <v>950</v>
      </c>
      <c r="O13" s="35" t="s">
        <v>952</v>
      </c>
      <c r="S13" s="35" t="s">
        <v>119</v>
      </c>
      <c r="AD13" s="35" t="s">
        <v>119</v>
      </c>
      <c r="AG13" s="35" t="s">
        <v>119</v>
      </c>
      <c r="AH13" s="35" t="s">
        <v>119</v>
      </c>
      <c r="AK13" s="35" t="s">
        <v>947</v>
      </c>
      <c r="AL13" s="35" t="s">
        <v>948</v>
      </c>
      <c r="AM13" s="35" t="s">
        <v>949</v>
      </c>
      <c r="AO13" s="35" t="s">
        <v>951</v>
      </c>
      <c r="AP13" s="35" t="s">
        <v>949</v>
      </c>
      <c r="AQ13" s="35" t="s">
        <v>950</v>
      </c>
      <c r="AS13" s="35" t="s">
        <v>949</v>
      </c>
      <c r="AT13" s="35" t="s">
        <v>950</v>
      </c>
      <c r="AU13" s="35" t="s">
        <v>951</v>
      </c>
      <c r="AW13" s="35" t="s">
        <v>949</v>
      </c>
      <c r="AX13" s="35" t="s">
        <v>950</v>
      </c>
      <c r="AY13" s="35" t="s">
        <v>952</v>
      </c>
    </row>
    <row r="14" spans="1:123" x14ac:dyDescent="0.3">
      <c r="A14" s="35" t="s">
        <v>953</v>
      </c>
      <c r="B14" s="35" t="s">
        <v>954</v>
      </c>
      <c r="C14" s="35" t="s">
        <v>955</v>
      </c>
      <c r="E14" s="35" t="s">
        <v>957</v>
      </c>
      <c r="F14" s="35" t="s">
        <v>955</v>
      </c>
      <c r="G14" s="35" t="s">
        <v>956</v>
      </c>
      <c r="I14" s="35" t="s">
        <v>955</v>
      </c>
      <c r="J14" s="35" t="s">
        <v>956</v>
      </c>
      <c r="K14" s="35" t="s">
        <v>957</v>
      </c>
      <c r="M14" s="35" t="s">
        <v>955</v>
      </c>
      <c r="N14" s="35" t="s">
        <v>956</v>
      </c>
      <c r="O14" s="35" t="s">
        <v>958</v>
      </c>
      <c r="S14" s="35" t="s">
        <v>120</v>
      </c>
      <c r="AD14" s="35" t="s">
        <v>120</v>
      </c>
      <c r="AG14" s="35" t="s">
        <v>120</v>
      </c>
      <c r="AH14" s="35" t="s">
        <v>120</v>
      </c>
      <c r="AK14" s="35" t="s">
        <v>953</v>
      </c>
      <c r="AL14" s="35" t="s">
        <v>954</v>
      </c>
      <c r="AM14" s="35" t="s">
        <v>955</v>
      </c>
      <c r="AO14" s="35" t="s">
        <v>957</v>
      </c>
      <c r="AP14" s="35" t="s">
        <v>955</v>
      </c>
      <c r="AQ14" s="35" t="s">
        <v>956</v>
      </c>
      <c r="AS14" s="35" t="s">
        <v>955</v>
      </c>
      <c r="AT14" s="35" t="s">
        <v>956</v>
      </c>
      <c r="AU14" s="35" t="s">
        <v>957</v>
      </c>
      <c r="AW14" s="35" t="s">
        <v>955</v>
      </c>
      <c r="AX14" s="35" t="s">
        <v>956</v>
      </c>
      <c r="AY14" s="35" t="s">
        <v>958</v>
      </c>
    </row>
    <row r="15" spans="1:123" x14ac:dyDescent="0.3">
      <c r="A15" s="35" t="s">
        <v>34</v>
      </c>
      <c r="B15" s="35" t="s">
        <v>34</v>
      </c>
      <c r="C15" s="35" t="s">
        <v>34</v>
      </c>
      <c r="E15" s="35" t="s">
        <v>34</v>
      </c>
      <c r="F15" s="35" t="s">
        <v>34</v>
      </c>
      <c r="G15" s="35" t="s">
        <v>34</v>
      </c>
      <c r="I15" s="35" t="s">
        <v>34</v>
      </c>
      <c r="J15" s="35" t="s">
        <v>34</v>
      </c>
      <c r="K15" s="35" t="s">
        <v>34</v>
      </c>
      <c r="M15" s="35" t="s">
        <v>34</v>
      </c>
      <c r="N15" s="35" t="s">
        <v>34</v>
      </c>
      <c r="O15" s="35" t="s">
        <v>34</v>
      </c>
      <c r="S15" s="35" t="s">
        <v>34</v>
      </c>
      <c r="AD15" s="35" t="s">
        <v>34</v>
      </c>
      <c r="AG15" s="35" t="s">
        <v>34</v>
      </c>
      <c r="AH15" s="35" t="s">
        <v>34</v>
      </c>
      <c r="AK15" s="35" t="s">
        <v>34</v>
      </c>
      <c r="AL15" s="35" t="s">
        <v>34</v>
      </c>
      <c r="AM15" s="35" t="s">
        <v>34</v>
      </c>
      <c r="AO15" s="35" t="s">
        <v>34</v>
      </c>
      <c r="AP15" s="35" t="s">
        <v>34</v>
      </c>
      <c r="AQ15" s="35" t="s">
        <v>34</v>
      </c>
      <c r="AS15" s="35" t="s">
        <v>34</v>
      </c>
      <c r="AT15" s="35" t="s">
        <v>34</v>
      </c>
      <c r="AU15" s="35" t="s">
        <v>34</v>
      </c>
      <c r="AW15" s="35" t="s">
        <v>34</v>
      </c>
      <c r="AX15" s="35" t="s">
        <v>34</v>
      </c>
      <c r="AY15" s="35" t="s">
        <v>34</v>
      </c>
    </row>
    <row r="16" spans="1:123" x14ac:dyDescent="0.3">
      <c r="A16" s="35" t="s">
        <v>39</v>
      </c>
      <c r="B16" s="35" t="s">
        <v>39</v>
      </c>
      <c r="C16" s="35" t="s">
        <v>39</v>
      </c>
      <c r="E16" s="35" t="s">
        <v>39</v>
      </c>
      <c r="F16" s="35" t="s">
        <v>39</v>
      </c>
      <c r="G16" s="35" t="s">
        <v>39</v>
      </c>
      <c r="I16" s="35" t="s">
        <v>39</v>
      </c>
      <c r="J16" s="35" t="s">
        <v>39</v>
      </c>
      <c r="K16" s="35" t="s">
        <v>39</v>
      </c>
      <c r="M16" s="35" t="s">
        <v>39</v>
      </c>
      <c r="N16" s="35" t="s">
        <v>39</v>
      </c>
      <c r="O16" s="35" t="s">
        <v>39</v>
      </c>
      <c r="S16" s="35" t="s">
        <v>39</v>
      </c>
      <c r="AD16" s="35" t="s">
        <v>39</v>
      </c>
      <c r="AG16" s="35" t="s">
        <v>39</v>
      </c>
      <c r="AH16" s="35" t="s">
        <v>39</v>
      </c>
      <c r="AK16" s="35" t="s">
        <v>39</v>
      </c>
      <c r="AL16" s="35" t="s">
        <v>39</v>
      </c>
      <c r="AM16" s="35" t="s">
        <v>39</v>
      </c>
      <c r="AO16" s="35" t="s">
        <v>39</v>
      </c>
      <c r="AP16" s="35" t="s">
        <v>39</v>
      </c>
      <c r="AQ16" s="35" t="s">
        <v>39</v>
      </c>
      <c r="AS16" s="35" t="s">
        <v>39</v>
      </c>
      <c r="AT16" s="35" t="s">
        <v>39</v>
      </c>
      <c r="AU16" s="35" t="s">
        <v>39</v>
      </c>
      <c r="AW16" s="35" t="s">
        <v>39</v>
      </c>
      <c r="AX16" s="35" t="s">
        <v>39</v>
      </c>
      <c r="AY16" s="35" t="s">
        <v>39</v>
      </c>
    </row>
    <row r="17" spans="1:51" x14ac:dyDescent="0.3">
      <c r="A17" s="35" t="s">
        <v>123</v>
      </c>
      <c r="B17" s="35" t="s">
        <v>123</v>
      </c>
      <c r="C17" s="35" t="s">
        <v>123</v>
      </c>
      <c r="E17" s="35" t="s">
        <v>123</v>
      </c>
      <c r="F17" s="35" t="s">
        <v>123</v>
      </c>
      <c r="G17" s="35" t="s">
        <v>123</v>
      </c>
      <c r="I17" s="35" t="s">
        <v>123</v>
      </c>
      <c r="J17" s="35" t="s">
        <v>123</v>
      </c>
      <c r="K17" s="35" t="s">
        <v>123</v>
      </c>
      <c r="M17" s="35" t="s">
        <v>123</v>
      </c>
      <c r="N17" s="35" t="s">
        <v>123</v>
      </c>
      <c r="O17" s="35" t="s">
        <v>123</v>
      </c>
      <c r="S17" s="35" t="s">
        <v>123</v>
      </c>
      <c r="AD17" s="35" t="s">
        <v>123</v>
      </c>
      <c r="AG17" s="35" t="s">
        <v>123</v>
      </c>
      <c r="AH17" s="35" t="s">
        <v>123</v>
      </c>
      <c r="AK17" s="35" t="s">
        <v>123</v>
      </c>
      <c r="AL17" s="35" t="s">
        <v>123</v>
      </c>
      <c r="AM17" s="35" t="s">
        <v>123</v>
      </c>
      <c r="AO17" s="35" t="s">
        <v>123</v>
      </c>
      <c r="AP17" s="35" t="s">
        <v>123</v>
      </c>
      <c r="AQ17" s="35" t="s">
        <v>123</v>
      </c>
      <c r="AS17" s="35" t="s">
        <v>123</v>
      </c>
      <c r="AT17" s="35" t="s">
        <v>123</v>
      </c>
      <c r="AU17" s="35" t="s">
        <v>123</v>
      </c>
      <c r="AW17" s="35" t="s">
        <v>123</v>
      </c>
      <c r="AX17" s="35" t="s">
        <v>123</v>
      </c>
      <c r="AY17" s="35" t="s">
        <v>123</v>
      </c>
    </row>
    <row r="18" spans="1:51" x14ac:dyDescent="0.3">
      <c r="A18" s="35" t="s">
        <v>140</v>
      </c>
      <c r="B18" s="35" t="s">
        <v>140</v>
      </c>
      <c r="C18" s="35" t="s">
        <v>140</v>
      </c>
      <c r="E18" s="35" t="s">
        <v>140</v>
      </c>
      <c r="F18" s="35" t="s">
        <v>140</v>
      </c>
      <c r="G18" s="35" t="s">
        <v>140</v>
      </c>
      <c r="I18" s="35" t="s">
        <v>140</v>
      </c>
      <c r="J18" s="35" t="s">
        <v>140</v>
      </c>
      <c r="K18" s="35" t="s">
        <v>140</v>
      </c>
      <c r="M18" s="35" t="s">
        <v>140</v>
      </c>
      <c r="N18" s="35" t="s">
        <v>140</v>
      </c>
      <c r="O18" s="35" t="s">
        <v>140</v>
      </c>
      <c r="S18" s="35" t="s">
        <v>140</v>
      </c>
      <c r="AD18" s="35" t="s">
        <v>959</v>
      </c>
      <c r="AG18" s="35" t="s">
        <v>124</v>
      </c>
      <c r="AH18" s="35" t="s">
        <v>124</v>
      </c>
      <c r="AK18" s="35" t="s">
        <v>140</v>
      </c>
      <c r="AL18" s="35" t="s">
        <v>140</v>
      </c>
      <c r="AM18" s="35" t="s">
        <v>140</v>
      </c>
      <c r="AO18" s="35" t="s">
        <v>140</v>
      </c>
      <c r="AP18" s="35" t="s">
        <v>140</v>
      </c>
      <c r="AQ18" s="35" t="s">
        <v>140</v>
      </c>
      <c r="AS18" s="35" t="s">
        <v>140</v>
      </c>
      <c r="AT18" s="35" t="s">
        <v>140</v>
      </c>
      <c r="AU18" s="35" t="s">
        <v>140</v>
      </c>
      <c r="AW18" s="35" t="s">
        <v>140</v>
      </c>
      <c r="AX18" s="35" t="s">
        <v>140</v>
      </c>
      <c r="AY18" s="35" t="s">
        <v>140</v>
      </c>
    </row>
    <row r="19" spans="1:51" x14ac:dyDescent="0.3">
      <c r="A19" s="35" t="s">
        <v>119</v>
      </c>
      <c r="B19" s="35" t="s">
        <v>119</v>
      </c>
      <c r="C19" s="35" t="s">
        <v>119</v>
      </c>
      <c r="E19" s="35" t="s">
        <v>119</v>
      </c>
      <c r="F19" s="35" t="s">
        <v>119</v>
      </c>
      <c r="G19" s="35" t="s">
        <v>119</v>
      </c>
      <c r="I19" s="35" t="s">
        <v>119</v>
      </c>
      <c r="J19" s="35" t="s">
        <v>119</v>
      </c>
      <c r="K19" s="35" t="s">
        <v>119</v>
      </c>
      <c r="M19" s="35" t="s">
        <v>119</v>
      </c>
      <c r="N19" s="35" t="s">
        <v>119</v>
      </c>
      <c r="O19" s="35" t="s">
        <v>119</v>
      </c>
      <c r="S19" s="35" t="s">
        <v>119</v>
      </c>
      <c r="AD19" s="35" t="s">
        <v>119</v>
      </c>
      <c r="AG19" s="35" t="s">
        <v>119</v>
      </c>
      <c r="AH19" s="35" t="s">
        <v>119</v>
      </c>
      <c r="AK19" s="35" t="s">
        <v>119</v>
      </c>
      <c r="AL19" s="35" t="s">
        <v>119</v>
      </c>
      <c r="AM19" s="35" t="s">
        <v>119</v>
      </c>
      <c r="AO19" s="35" t="s">
        <v>119</v>
      </c>
      <c r="AP19" s="35" t="s">
        <v>119</v>
      </c>
      <c r="AQ19" s="35" t="s">
        <v>119</v>
      </c>
      <c r="AS19" s="35" t="s">
        <v>119</v>
      </c>
      <c r="AT19" s="35" t="s">
        <v>119</v>
      </c>
      <c r="AU19" s="35" t="s">
        <v>119</v>
      </c>
      <c r="AW19" s="35" t="s">
        <v>119</v>
      </c>
      <c r="AX19" s="35" t="s">
        <v>119</v>
      </c>
      <c r="AY19" s="35" t="s">
        <v>119</v>
      </c>
    </row>
    <row r="20" spans="1:51" x14ac:dyDescent="0.3">
      <c r="A20" s="35" t="s">
        <v>120</v>
      </c>
      <c r="B20" s="35" t="s">
        <v>120</v>
      </c>
      <c r="C20" s="35" t="s">
        <v>120</v>
      </c>
      <c r="E20" s="35" t="s">
        <v>188</v>
      </c>
      <c r="F20" s="35" t="s">
        <v>120</v>
      </c>
      <c r="G20" s="35" t="s">
        <v>120</v>
      </c>
      <c r="I20" s="35" t="s">
        <v>120</v>
      </c>
      <c r="J20" s="35" t="s">
        <v>120</v>
      </c>
      <c r="K20" s="35" t="s">
        <v>188</v>
      </c>
      <c r="M20" s="35" t="s">
        <v>120</v>
      </c>
      <c r="N20" s="35" t="s">
        <v>120</v>
      </c>
      <c r="O20" s="35" t="s">
        <v>120</v>
      </c>
      <c r="S20" s="35" t="s">
        <v>120</v>
      </c>
      <c r="AD20" s="35" t="s">
        <v>120</v>
      </c>
      <c r="AG20" s="35" t="s">
        <v>120</v>
      </c>
      <c r="AH20" s="35" t="s">
        <v>120</v>
      </c>
      <c r="AK20" s="35" t="s">
        <v>120</v>
      </c>
      <c r="AL20" s="35" t="s">
        <v>120</v>
      </c>
      <c r="AM20" s="35" t="s">
        <v>120</v>
      </c>
      <c r="AO20" s="35" t="s">
        <v>188</v>
      </c>
      <c r="AP20" s="35" t="s">
        <v>120</v>
      </c>
      <c r="AQ20" s="35" t="s">
        <v>120</v>
      </c>
      <c r="AS20" s="35" t="s">
        <v>120</v>
      </c>
      <c r="AT20" s="35" t="s">
        <v>120</v>
      </c>
      <c r="AU20" s="35" t="s">
        <v>188</v>
      </c>
      <c r="AW20" s="35" t="s">
        <v>120</v>
      </c>
      <c r="AX20" s="35" t="s">
        <v>120</v>
      </c>
      <c r="AY20" s="35" t="s">
        <v>120</v>
      </c>
    </row>
    <row r="21" spans="1:51" x14ac:dyDescent="0.3">
      <c r="A21" s="35" t="s">
        <v>34</v>
      </c>
      <c r="B21" s="35" t="s">
        <v>34</v>
      </c>
      <c r="C21" s="35" t="s">
        <v>34</v>
      </c>
      <c r="E21" s="35" t="s">
        <v>34</v>
      </c>
      <c r="F21" s="35" t="s">
        <v>34</v>
      </c>
      <c r="G21" s="35" t="s">
        <v>34</v>
      </c>
      <c r="I21" s="35" t="s">
        <v>34</v>
      </c>
      <c r="J21" s="35" t="s">
        <v>34</v>
      </c>
      <c r="K21" s="35" t="s">
        <v>34</v>
      </c>
      <c r="M21" s="35" t="s">
        <v>34</v>
      </c>
      <c r="N21" s="35" t="s">
        <v>34</v>
      </c>
      <c r="O21" s="35" t="s">
        <v>34</v>
      </c>
      <c r="S21" s="35" t="s">
        <v>34</v>
      </c>
      <c r="AD21" s="35" t="s">
        <v>34</v>
      </c>
      <c r="AG21" s="35" t="s">
        <v>34</v>
      </c>
      <c r="AH21" s="35" t="s">
        <v>34</v>
      </c>
      <c r="AK21" s="35" t="s">
        <v>34</v>
      </c>
      <c r="AL21" s="35" t="s">
        <v>34</v>
      </c>
      <c r="AM21" s="35" t="s">
        <v>34</v>
      </c>
      <c r="AO21" s="35" t="s">
        <v>34</v>
      </c>
      <c r="AP21" s="35" t="s">
        <v>34</v>
      </c>
      <c r="AQ21" s="35" t="s">
        <v>34</v>
      </c>
      <c r="AS21" s="35" t="s">
        <v>34</v>
      </c>
      <c r="AT21" s="35" t="s">
        <v>34</v>
      </c>
      <c r="AU21" s="35" t="s">
        <v>34</v>
      </c>
      <c r="AW21" s="35" t="s">
        <v>34</v>
      </c>
      <c r="AX21" s="35" t="s">
        <v>34</v>
      </c>
      <c r="AY21" s="35" t="s">
        <v>34</v>
      </c>
    </row>
    <row r="22" spans="1:51" x14ac:dyDescent="0.3">
      <c r="A22" s="35" t="s">
        <v>39</v>
      </c>
      <c r="B22" s="35" t="s">
        <v>39</v>
      </c>
      <c r="C22" s="35" t="s">
        <v>39</v>
      </c>
      <c r="E22" s="35" t="s">
        <v>39</v>
      </c>
      <c r="F22" s="35" t="s">
        <v>39</v>
      </c>
      <c r="G22" s="35" t="s">
        <v>39</v>
      </c>
      <c r="I22" s="35" t="s">
        <v>39</v>
      </c>
      <c r="J22" s="35" t="s">
        <v>39</v>
      </c>
      <c r="K22" s="35" t="s">
        <v>39</v>
      </c>
      <c r="M22" s="35" t="s">
        <v>39</v>
      </c>
      <c r="N22" s="35" t="s">
        <v>39</v>
      </c>
      <c r="O22" s="35" t="s">
        <v>39</v>
      </c>
      <c r="S22" s="35" t="s">
        <v>39</v>
      </c>
      <c r="AD22" s="35" t="s">
        <v>39</v>
      </c>
      <c r="AG22" s="35" t="s">
        <v>39</v>
      </c>
      <c r="AH22" s="35" t="s">
        <v>39</v>
      </c>
      <c r="AK22" s="35" t="s">
        <v>39</v>
      </c>
      <c r="AL22" s="35" t="s">
        <v>39</v>
      </c>
      <c r="AM22" s="35" t="s">
        <v>39</v>
      </c>
      <c r="AO22" s="35" t="s">
        <v>39</v>
      </c>
      <c r="AP22" s="35" t="s">
        <v>39</v>
      </c>
      <c r="AQ22" s="35" t="s">
        <v>39</v>
      </c>
      <c r="AS22" s="35" t="s">
        <v>39</v>
      </c>
      <c r="AT22" s="35" t="s">
        <v>39</v>
      </c>
      <c r="AU22" s="35" t="s">
        <v>39</v>
      </c>
      <c r="AW22" s="35" t="s">
        <v>39</v>
      </c>
      <c r="AX22" s="35" t="s">
        <v>39</v>
      </c>
      <c r="AY22" s="35" t="s">
        <v>39</v>
      </c>
    </row>
    <row r="23" spans="1:51" x14ac:dyDescent="0.3">
      <c r="A23" s="35" t="s">
        <v>125</v>
      </c>
      <c r="B23" s="35" t="s">
        <v>125</v>
      </c>
      <c r="C23" s="35" t="s">
        <v>125</v>
      </c>
      <c r="E23" s="35" t="s">
        <v>125</v>
      </c>
      <c r="F23" s="35" t="s">
        <v>125</v>
      </c>
      <c r="G23" s="35" t="s">
        <v>125</v>
      </c>
      <c r="I23" s="35" t="s">
        <v>125</v>
      </c>
      <c r="J23" s="35" t="s">
        <v>125</v>
      </c>
      <c r="K23" s="35" t="s">
        <v>125</v>
      </c>
      <c r="M23" s="35" t="s">
        <v>125</v>
      </c>
      <c r="N23" s="35" t="s">
        <v>125</v>
      </c>
      <c r="O23" s="35" t="s">
        <v>125</v>
      </c>
      <c r="S23" s="35" t="s">
        <v>125</v>
      </c>
      <c r="AD23" s="35" t="s">
        <v>125</v>
      </c>
      <c r="AG23" s="35" t="s">
        <v>125</v>
      </c>
      <c r="AH23" s="35" t="s">
        <v>125</v>
      </c>
      <c r="AK23" s="35" t="s">
        <v>125</v>
      </c>
      <c r="AL23" s="35" t="s">
        <v>125</v>
      </c>
      <c r="AM23" s="35" t="s">
        <v>125</v>
      </c>
      <c r="AO23" s="35" t="s">
        <v>125</v>
      </c>
      <c r="AP23" s="35" t="s">
        <v>125</v>
      </c>
      <c r="AQ23" s="35" t="s">
        <v>125</v>
      </c>
      <c r="AS23" s="35" t="s">
        <v>125</v>
      </c>
      <c r="AT23" s="35" t="s">
        <v>125</v>
      </c>
      <c r="AU23" s="35" t="s">
        <v>125</v>
      </c>
      <c r="AW23" s="35" t="s">
        <v>125</v>
      </c>
      <c r="AX23" s="35" t="s">
        <v>125</v>
      </c>
      <c r="AY23" s="35" t="s">
        <v>125</v>
      </c>
    </row>
    <row r="24" spans="1:51" x14ac:dyDescent="0.3">
      <c r="A24" s="35" t="s">
        <v>960</v>
      </c>
      <c r="B24" s="35" t="s">
        <v>961</v>
      </c>
      <c r="C24" s="35" t="s">
        <v>962</v>
      </c>
      <c r="E24" s="35" t="s">
        <v>964</v>
      </c>
      <c r="F24" s="35" t="s">
        <v>962</v>
      </c>
      <c r="G24" s="35" t="s">
        <v>963</v>
      </c>
      <c r="I24" s="35" t="s">
        <v>962</v>
      </c>
      <c r="J24" s="35" t="s">
        <v>963</v>
      </c>
      <c r="K24" s="35" t="s">
        <v>964</v>
      </c>
      <c r="M24" s="35" t="s">
        <v>962</v>
      </c>
      <c r="N24" s="35" t="s">
        <v>963</v>
      </c>
      <c r="O24" s="35" t="s">
        <v>965</v>
      </c>
      <c r="S24" s="35" t="s">
        <v>966</v>
      </c>
      <c r="AD24" s="35" t="s">
        <v>967</v>
      </c>
      <c r="AG24" s="35" t="s">
        <v>126</v>
      </c>
      <c r="AH24" s="35" t="s">
        <v>126</v>
      </c>
      <c r="AK24" s="35" t="s">
        <v>960</v>
      </c>
      <c r="AL24" s="35" t="s">
        <v>961</v>
      </c>
      <c r="AM24" s="35" t="s">
        <v>962</v>
      </c>
      <c r="AO24" s="35" t="s">
        <v>964</v>
      </c>
      <c r="AP24" s="35" t="s">
        <v>962</v>
      </c>
      <c r="AQ24" s="35" t="s">
        <v>963</v>
      </c>
      <c r="AS24" s="35" t="s">
        <v>962</v>
      </c>
      <c r="AT24" s="35" t="s">
        <v>963</v>
      </c>
      <c r="AU24" s="35" t="s">
        <v>964</v>
      </c>
      <c r="AW24" s="35" t="s">
        <v>962</v>
      </c>
      <c r="AX24" s="35" t="s">
        <v>963</v>
      </c>
      <c r="AY24" s="35" t="s">
        <v>965</v>
      </c>
    </row>
    <row r="25" spans="1:51" x14ac:dyDescent="0.3">
      <c r="A25" s="35" t="s">
        <v>968</v>
      </c>
      <c r="B25" s="35" t="s">
        <v>969</v>
      </c>
      <c r="C25" s="35" t="s">
        <v>970</v>
      </c>
      <c r="E25" s="35" t="s">
        <v>972</v>
      </c>
      <c r="F25" s="35" t="s">
        <v>970</v>
      </c>
      <c r="G25" s="35" t="s">
        <v>971</v>
      </c>
      <c r="I25" s="35" t="s">
        <v>970</v>
      </c>
      <c r="J25" s="35" t="s">
        <v>971</v>
      </c>
      <c r="K25" s="35" t="s">
        <v>972</v>
      </c>
      <c r="M25" s="35" t="s">
        <v>970</v>
      </c>
      <c r="N25" s="35" t="s">
        <v>971</v>
      </c>
      <c r="O25" s="35" t="s">
        <v>973</v>
      </c>
      <c r="S25" s="35" t="s">
        <v>974</v>
      </c>
      <c r="AD25" s="35" t="s">
        <v>975</v>
      </c>
      <c r="AG25" s="35" t="s">
        <v>127</v>
      </c>
      <c r="AH25" s="35" t="s">
        <v>127</v>
      </c>
      <c r="AK25" s="35" t="s">
        <v>968</v>
      </c>
      <c r="AL25" s="35" t="s">
        <v>969</v>
      </c>
      <c r="AM25" s="35" t="s">
        <v>970</v>
      </c>
      <c r="AO25" s="35" t="s">
        <v>972</v>
      </c>
      <c r="AP25" s="35" t="s">
        <v>970</v>
      </c>
      <c r="AQ25" s="35" t="s">
        <v>971</v>
      </c>
      <c r="AS25" s="35" t="s">
        <v>970</v>
      </c>
      <c r="AT25" s="35" t="s">
        <v>971</v>
      </c>
      <c r="AU25" s="35" t="s">
        <v>972</v>
      </c>
      <c r="AW25" s="35" t="s">
        <v>970</v>
      </c>
      <c r="AX25" s="35" t="s">
        <v>971</v>
      </c>
      <c r="AY25" s="35" t="s">
        <v>973</v>
      </c>
    </row>
    <row r="26" spans="1:51" x14ac:dyDescent="0.3">
      <c r="A26" s="35" t="s">
        <v>976</v>
      </c>
      <c r="B26" s="35" t="s">
        <v>977</v>
      </c>
      <c r="C26" s="35" t="s">
        <v>978</v>
      </c>
      <c r="E26" s="35" t="s">
        <v>980</v>
      </c>
      <c r="F26" s="35" t="s">
        <v>978</v>
      </c>
      <c r="G26" s="35" t="s">
        <v>979</v>
      </c>
      <c r="I26" s="35" t="s">
        <v>978</v>
      </c>
      <c r="J26" s="35" t="s">
        <v>979</v>
      </c>
      <c r="K26" s="35" t="s">
        <v>980</v>
      </c>
      <c r="M26" s="35" t="s">
        <v>978</v>
      </c>
      <c r="N26" s="35" t="s">
        <v>979</v>
      </c>
      <c r="O26" s="35" t="s">
        <v>981</v>
      </c>
      <c r="S26" s="35" t="s">
        <v>982</v>
      </c>
      <c r="AD26" s="35" t="s">
        <v>983</v>
      </c>
      <c r="AG26" s="35" t="s">
        <v>128</v>
      </c>
      <c r="AH26" s="35" t="s">
        <v>128</v>
      </c>
      <c r="AK26" s="35" t="s">
        <v>976</v>
      </c>
      <c r="AL26" s="35" t="s">
        <v>977</v>
      </c>
      <c r="AM26" s="35" t="s">
        <v>978</v>
      </c>
      <c r="AO26" s="35" t="s">
        <v>980</v>
      </c>
      <c r="AP26" s="35" t="s">
        <v>978</v>
      </c>
      <c r="AQ26" s="35" t="s">
        <v>979</v>
      </c>
      <c r="AS26" s="35" t="s">
        <v>978</v>
      </c>
      <c r="AT26" s="35" t="s">
        <v>979</v>
      </c>
      <c r="AU26" s="35" t="s">
        <v>980</v>
      </c>
      <c r="AW26" s="35" t="s">
        <v>978</v>
      </c>
      <c r="AX26" s="35" t="s">
        <v>979</v>
      </c>
      <c r="AY26" s="35" t="s">
        <v>981</v>
      </c>
    </row>
    <row r="27" spans="1:51" x14ac:dyDescent="0.3">
      <c r="A27" s="35" t="s">
        <v>34</v>
      </c>
      <c r="B27" s="35" t="s">
        <v>34</v>
      </c>
      <c r="C27" s="35" t="s">
        <v>34</v>
      </c>
      <c r="E27" s="35" t="s">
        <v>34</v>
      </c>
      <c r="F27" s="35" t="s">
        <v>34</v>
      </c>
      <c r="G27" s="35" t="s">
        <v>34</v>
      </c>
      <c r="I27" s="35" t="s">
        <v>34</v>
      </c>
      <c r="J27" s="35" t="s">
        <v>34</v>
      </c>
      <c r="K27" s="35" t="s">
        <v>34</v>
      </c>
      <c r="M27" s="35" t="s">
        <v>34</v>
      </c>
      <c r="N27" s="35" t="s">
        <v>34</v>
      </c>
      <c r="O27" s="35" t="s">
        <v>34</v>
      </c>
      <c r="S27" s="35" t="s">
        <v>34</v>
      </c>
      <c r="AD27" s="35" t="s">
        <v>34</v>
      </c>
      <c r="AG27" s="35" t="s">
        <v>34</v>
      </c>
      <c r="AH27" s="35" t="s">
        <v>34</v>
      </c>
      <c r="AK27" s="35" t="s">
        <v>34</v>
      </c>
      <c r="AL27" s="35" t="s">
        <v>34</v>
      </c>
      <c r="AM27" s="35" t="s">
        <v>34</v>
      </c>
      <c r="AO27" s="35" t="s">
        <v>34</v>
      </c>
      <c r="AP27" s="35" t="s">
        <v>34</v>
      </c>
      <c r="AQ27" s="35" t="s">
        <v>34</v>
      </c>
      <c r="AS27" s="35" t="s">
        <v>34</v>
      </c>
      <c r="AT27" s="35" t="s">
        <v>34</v>
      </c>
      <c r="AU27" s="35" t="s">
        <v>34</v>
      </c>
      <c r="AW27" s="35" t="s">
        <v>34</v>
      </c>
      <c r="AX27" s="35" t="s">
        <v>34</v>
      </c>
      <c r="AY27" s="35" t="s">
        <v>34</v>
      </c>
    </row>
    <row r="28" spans="1:51" x14ac:dyDescent="0.3">
      <c r="A28" s="35" t="s">
        <v>39</v>
      </c>
      <c r="B28" s="35" t="s">
        <v>39</v>
      </c>
      <c r="C28" s="35" t="s">
        <v>39</v>
      </c>
      <c r="E28" s="35" t="s">
        <v>39</v>
      </c>
      <c r="F28" s="35" t="s">
        <v>39</v>
      </c>
      <c r="G28" s="35" t="s">
        <v>39</v>
      </c>
      <c r="I28" s="35" t="s">
        <v>39</v>
      </c>
      <c r="J28" s="35" t="s">
        <v>39</v>
      </c>
      <c r="K28" s="35" t="s">
        <v>39</v>
      </c>
      <c r="M28" s="35" t="s">
        <v>39</v>
      </c>
      <c r="N28" s="35" t="s">
        <v>39</v>
      </c>
      <c r="O28" s="35" t="s">
        <v>39</v>
      </c>
      <c r="S28" s="35" t="s">
        <v>39</v>
      </c>
      <c r="AD28" s="35" t="s">
        <v>39</v>
      </c>
      <c r="AG28" s="35" t="s">
        <v>39</v>
      </c>
      <c r="AH28" s="35" t="s">
        <v>39</v>
      </c>
      <c r="AK28" s="35" t="s">
        <v>39</v>
      </c>
      <c r="AL28" s="35" t="s">
        <v>39</v>
      </c>
      <c r="AM28" s="35" t="s">
        <v>39</v>
      </c>
      <c r="AO28" s="35" t="s">
        <v>39</v>
      </c>
      <c r="AP28" s="35" t="s">
        <v>39</v>
      </c>
      <c r="AQ28" s="35" t="s">
        <v>39</v>
      </c>
      <c r="AS28" s="35" t="s">
        <v>39</v>
      </c>
      <c r="AT28" s="35" t="s">
        <v>39</v>
      </c>
      <c r="AU28" s="35" t="s">
        <v>39</v>
      </c>
      <c r="AW28" s="35" t="s">
        <v>39</v>
      </c>
      <c r="AX28" s="35" t="s">
        <v>39</v>
      </c>
      <c r="AY28" s="35" t="s">
        <v>39</v>
      </c>
    </row>
    <row r="29" spans="1:51" x14ac:dyDescent="0.3">
      <c r="A29" s="35" t="s">
        <v>129</v>
      </c>
      <c r="B29" s="35" t="s">
        <v>129</v>
      </c>
      <c r="C29" s="35" t="s">
        <v>129</v>
      </c>
      <c r="E29" s="35" t="s">
        <v>129</v>
      </c>
      <c r="F29" s="35" t="s">
        <v>129</v>
      </c>
      <c r="G29" s="35" t="s">
        <v>129</v>
      </c>
      <c r="I29" s="35" t="s">
        <v>129</v>
      </c>
      <c r="J29" s="35" t="s">
        <v>129</v>
      </c>
      <c r="K29" s="35" t="s">
        <v>129</v>
      </c>
      <c r="M29" s="35" t="s">
        <v>129</v>
      </c>
      <c r="N29" s="35" t="s">
        <v>129</v>
      </c>
      <c r="O29" s="35" t="s">
        <v>129</v>
      </c>
      <c r="S29" s="35" t="s">
        <v>129</v>
      </c>
      <c r="AD29" s="35" t="s">
        <v>129</v>
      </c>
      <c r="AG29" s="35" t="s">
        <v>129</v>
      </c>
      <c r="AH29" s="35" t="s">
        <v>129</v>
      </c>
      <c r="AK29" s="35" t="s">
        <v>129</v>
      </c>
      <c r="AL29" s="35" t="s">
        <v>129</v>
      </c>
      <c r="AM29" s="35" t="s">
        <v>129</v>
      </c>
      <c r="AO29" s="35" t="s">
        <v>129</v>
      </c>
      <c r="AP29" s="35" t="s">
        <v>129</v>
      </c>
      <c r="AQ29" s="35" t="s">
        <v>129</v>
      </c>
      <c r="AS29" s="35" t="s">
        <v>129</v>
      </c>
      <c r="AT29" s="35" t="s">
        <v>129</v>
      </c>
      <c r="AU29" s="35" t="s">
        <v>129</v>
      </c>
      <c r="AW29" s="35" t="s">
        <v>129</v>
      </c>
      <c r="AX29" s="35" t="s">
        <v>129</v>
      </c>
      <c r="AY29" s="35" t="s">
        <v>129</v>
      </c>
    </row>
    <row r="30" spans="1:51" x14ac:dyDescent="0.3">
      <c r="A30" s="35" t="s">
        <v>984</v>
      </c>
      <c r="B30" s="35" t="s">
        <v>985</v>
      </c>
      <c r="C30" s="35" t="s">
        <v>986</v>
      </c>
      <c r="E30" s="35" t="s">
        <v>988</v>
      </c>
      <c r="F30" s="35" t="s">
        <v>986</v>
      </c>
      <c r="G30" s="35" t="s">
        <v>987</v>
      </c>
      <c r="I30" s="35" t="s">
        <v>986</v>
      </c>
      <c r="J30" s="35" t="s">
        <v>987</v>
      </c>
      <c r="K30" s="35" t="s">
        <v>988</v>
      </c>
      <c r="M30" s="35" t="s">
        <v>986</v>
      </c>
      <c r="N30" s="35" t="s">
        <v>987</v>
      </c>
      <c r="O30" s="35" t="s">
        <v>989</v>
      </c>
      <c r="S30" s="35" t="s">
        <v>990</v>
      </c>
      <c r="AD30" s="35" t="s">
        <v>991</v>
      </c>
      <c r="AG30" s="35" t="s">
        <v>130</v>
      </c>
      <c r="AH30" s="35" t="s">
        <v>130</v>
      </c>
      <c r="AK30" s="35" t="s">
        <v>984</v>
      </c>
      <c r="AL30" s="35" t="s">
        <v>985</v>
      </c>
      <c r="AM30" s="35" t="s">
        <v>986</v>
      </c>
      <c r="AO30" s="35" t="s">
        <v>988</v>
      </c>
      <c r="AP30" s="35" t="s">
        <v>986</v>
      </c>
      <c r="AQ30" s="35" t="s">
        <v>987</v>
      </c>
      <c r="AS30" s="35" t="s">
        <v>986</v>
      </c>
      <c r="AT30" s="35" t="s">
        <v>987</v>
      </c>
      <c r="AU30" s="35" t="s">
        <v>988</v>
      </c>
      <c r="AW30" s="35" t="s">
        <v>986</v>
      </c>
      <c r="AX30" s="35" t="s">
        <v>987</v>
      </c>
      <c r="AY30" s="35" t="s">
        <v>989</v>
      </c>
    </row>
    <row r="31" spans="1:51" x14ac:dyDescent="0.3">
      <c r="A31" s="35" t="s">
        <v>119</v>
      </c>
      <c r="B31" s="35" t="s">
        <v>119</v>
      </c>
      <c r="C31" s="35" t="s">
        <v>119</v>
      </c>
      <c r="E31" s="35" t="s">
        <v>992</v>
      </c>
      <c r="F31" s="35" t="s">
        <v>119</v>
      </c>
      <c r="G31" s="35" t="s">
        <v>119</v>
      </c>
      <c r="I31" s="35" t="s">
        <v>119</v>
      </c>
      <c r="J31" s="35" t="s">
        <v>119</v>
      </c>
      <c r="K31" s="35" t="s">
        <v>992</v>
      </c>
      <c r="M31" s="35" t="s">
        <v>119</v>
      </c>
      <c r="N31" s="35" t="s">
        <v>119</v>
      </c>
      <c r="O31" s="35" t="s">
        <v>119</v>
      </c>
      <c r="S31" s="35" t="s">
        <v>993</v>
      </c>
      <c r="AD31" s="35" t="s">
        <v>119</v>
      </c>
      <c r="AG31" s="35" t="s">
        <v>119</v>
      </c>
      <c r="AH31" s="35" t="s">
        <v>119</v>
      </c>
      <c r="AK31" s="35" t="s">
        <v>119</v>
      </c>
      <c r="AL31" s="35" t="s">
        <v>119</v>
      </c>
      <c r="AM31" s="35" t="s">
        <v>119</v>
      </c>
      <c r="AO31" s="35" t="s">
        <v>992</v>
      </c>
      <c r="AP31" s="35" t="s">
        <v>119</v>
      </c>
      <c r="AQ31" s="35" t="s">
        <v>119</v>
      </c>
      <c r="AS31" s="35" t="s">
        <v>119</v>
      </c>
      <c r="AT31" s="35" t="s">
        <v>119</v>
      </c>
      <c r="AU31" s="35" t="s">
        <v>992</v>
      </c>
      <c r="AW31" s="35" t="s">
        <v>119</v>
      </c>
      <c r="AX31" s="35" t="s">
        <v>119</v>
      </c>
      <c r="AY31" s="35" t="s">
        <v>119</v>
      </c>
    </row>
    <row r="32" spans="1:51" x14ac:dyDescent="0.3">
      <c r="A32" s="35" t="s">
        <v>120</v>
      </c>
      <c r="B32" s="35" t="s">
        <v>120</v>
      </c>
      <c r="C32" s="35" t="s">
        <v>120</v>
      </c>
      <c r="E32" s="35" t="s">
        <v>994</v>
      </c>
      <c r="F32" s="35" t="s">
        <v>120</v>
      </c>
      <c r="G32" s="35" t="s">
        <v>120</v>
      </c>
      <c r="I32" s="35" t="s">
        <v>120</v>
      </c>
      <c r="J32" s="35" t="s">
        <v>120</v>
      </c>
      <c r="K32" s="35" t="s">
        <v>994</v>
      </c>
      <c r="M32" s="35" t="s">
        <v>120</v>
      </c>
      <c r="N32" s="35" t="s">
        <v>120</v>
      </c>
      <c r="O32" s="35" t="s">
        <v>120</v>
      </c>
      <c r="S32" s="35" t="s">
        <v>995</v>
      </c>
      <c r="AD32" s="35" t="s">
        <v>120</v>
      </c>
      <c r="AG32" s="35" t="s">
        <v>120</v>
      </c>
      <c r="AH32" s="35" t="s">
        <v>120</v>
      </c>
      <c r="AK32" s="35" t="s">
        <v>120</v>
      </c>
      <c r="AL32" s="35" t="s">
        <v>120</v>
      </c>
      <c r="AM32" s="35" t="s">
        <v>120</v>
      </c>
      <c r="AO32" s="35" t="s">
        <v>994</v>
      </c>
      <c r="AP32" s="35" t="s">
        <v>120</v>
      </c>
      <c r="AQ32" s="35" t="s">
        <v>120</v>
      </c>
      <c r="AS32" s="35" t="s">
        <v>120</v>
      </c>
      <c r="AT32" s="35" t="s">
        <v>120</v>
      </c>
      <c r="AU32" s="35" t="s">
        <v>994</v>
      </c>
      <c r="AW32" s="35" t="s">
        <v>120</v>
      </c>
      <c r="AX32" s="35" t="s">
        <v>120</v>
      </c>
      <c r="AY32" s="35" t="s">
        <v>120</v>
      </c>
    </row>
    <row r="33" spans="1:51" x14ac:dyDescent="0.3">
      <c r="A33" s="35" t="s">
        <v>34</v>
      </c>
      <c r="B33" s="35" t="s">
        <v>34</v>
      </c>
      <c r="C33" s="35" t="s">
        <v>34</v>
      </c>
      <c r="E33" s="35" t="s">
        <v>34</v>
      </c>
      <c r="F33" s="35" t="s">
        <v>34</v>
      </c>
      <c r="G33" s="35" t="s">
        <v>34</v>
      </c>
      <c r="I33" s="35" t="s">
        <v>34</v>
      </c>
      <c r="J33" s="35" t="s">
        <v>34</v>
      </c>
      <c r="K33" s="35" t="s">
        <v>34</v>
      </c>
      <c r="M33" s="35" t="s">
        <v>34</v>
      </c>
      <c r="N33" s="35" t="s">
        <v>34</v>
      </c>
      <c r="O33" s="35" t="s">
        <v>34</v>
      </c>
      <c r="S33" s="35" t="s">
        <v>34</v>
      </c>
      <c r="AD33" s="35" t="s">
        <v>34</v>
      </c>
      <c r="AG33" s="35" t="s">
        <v>34</v>
      </c>
      <c r="AH33" s="35" t="s">
        <v>34</v>
      </c>
      <c r="AK33" s="35" t="s">
        <v>34</v>
      </c>
      <c r="AL33" s="35" t="s">
        <v>34</v>
      </c>
      <c r="AM33" s="35" t="s">
        <v>34</v>
      </c>
      <c r="AO33" s="35" t="s">
        <v>34</v>
      </c>
      <c r="AP33" s="35" t="s">
        <v>34</v>
      </c>
      <c r="AQ33" s="35" t="s">
        <v>34</v>
      </c>
      <c r="AS33" s="35" t="s">
        <v>34</v>
      </c>
      <c r="AT33" s="35" t="s">
        <v>34</v>
      </c>
      <c r="AU33" s="35" t="s">
        <v>34</v>
      </c>
      <c r="AW33" s="35" t="s">
        <v>34</v>
      </c>
      <c r="AX33" s="35" t="s">
        <v>34</v>
      </c>
      <c r="AY33" s="35" t="s">
        <v>34</v>
      </c>
    </row>
    <row r="34" spans="1:51" x14ac:dyDescent="0.3">
      <c r="A34" s="35" t="s">
        <v>39</v>
      </c>
      <c r="B34" s="35" t="s">
        <v>39</v>
      </c>
      <c r="C34" s="35" t="s">
        <v>39</v>
      </c>
      <c r="E34" s="35" t="s">
        <v>39</v>
      </c>
      <c r="F34" s="35" t="s">
        <v>39</v>
      </c>
      <c r="G34" s="35" t="s">
        <v>39</v>
      </c>
      <c r="I34" s="35" t="s">
        <v>39</v>
      </c>
      <c r="J34" s="35" t="s">
        <v>39</v>
      </c>
      <c r="K34" s="35" t="s">
        <v>39</v>
      </c>
      <c r="M34" s="35" t="s">
        <v>39</v>
      </c>
      <c r="N34" s="35" t="s">
        <v>39</v>
      </c>
      <c r="O34" s="35" t="s">
        <v>39</v>
      </c>
      <c r="S34" s="35" t="s">
        <v>39</v>
      </c>
      <c r="AD34" s="35" t="s">
        <v>39</v>
      </c>
      <c r="AG34" s="35" t="s">
        <v>39</v>
      </c>
      <c r="AH34" s="35" t="s">
        <v>39</v>
      </c>
      <c r="AK34" s="35" t="s">
        <v>39</v>
      </c>
      <c r="AL34" s="35" t="s">
        <v>39</v>
      </c>
      <c r="AM34" s="35" t="s">
        <v>39</v>
      </c>
      <c r="AO34" s="35" t="s">
        <v>39</v>
      </c>
      <c r="AP34" s="35" t="s">
        <v>39</v>
      </c>
      <c r="AQ34" s="35" t="s">
        <v>39</v>
      </c>
      <c r="AS34" s="35" t="s">
        <v>39</v>
      </c>
      <c r="AT34" s="35" t="s">
        <v>39</v>
      </c>
      <c r="AU34" s="35" t="s">
        <v>39</v>
      </c>
      <c r="AW34" s="35" t="s">
        <v>39</v>
      </c>
      <c r="AX34" s="35" t="s">
        <v>39</v>
      </c>
      <c r="AY34" s="35" t="s">
        <v>39</v>
      </c>
    </row>
    <row r="35" spans="1:51" x14ac:dyDescent="0.3">
      <c r="A35" s="35" t="s">
        <v>131</v>
      </c>
      <c r="B35" s="35" t="s">
        <v>131</v>
      </c>
      <c r="C35" s="35" t="s">
        <v>131</v>
      </c>
      <c r="E35" s="35" t="s">
        <v>131</v>
      </c>
      <c r="F35" s="35" t="s">
        <v>131</v>
      </c>
      <c r="G35" s="35" t="s">
        <v>131</v>
      </c>
      <c r="I35" s="35" t="s">
        <v>131</v>
      </c>
      <c r="J35" s="35" t="s">
        <v>131</v>
      </c>
      <c r="K35" s="35" t="s">
        <v>131</v>
      </c>
      <c r="M35" s="35" t="s">
        <v>131</v>
      </c>
      <c r="N35" s="35" t="s">
        <v>131</v>
      </c>
      <c r="O35" s="35" t="s">
        <v>131</v>
      </c>
      <c r="S35" s="35" t="s">
        <v>131</v>
      </c>
      <c r="AD35" s="35" t="s">
        <v>131</v>
      </c>
      <c r="AG35" s="35" t="s">
        <v>131</v>
      </c>
      <c r="AH35" s="35" t="s">
        <v>131</v>
      </c>
      <c r="AK35" s="35" t="s">
        <v>131</v>
      </c>
      <c r="AL35" s="35" t="s">
        <v>131</v>
      </c>
      <c r="AM35" s="35" t="s">
        <v>131</v>
      </c>
      <c r="AO35" s="35" t="s">
        <v>131</v>
      </c>
      <c r="AP35" s="35" t="s">
        <v>131</v>
      </c>
      <c r="AQ35" s="35" t="s">
        <v>131</v>
      </c>
      <c r="AS35" s="35" t="s">
        <v>131</v>
      </c>
      <c r="AT35" s="35" t="s">
        <v>131</v>
      </c>
      <c r="AU35" s="35" t="s">
        <v>131</v>
      </c>
      <c r="AW35" s="35" t="s">
        <v>131</v>
      </c>
      <c r="AX35" s="35" t="s">
        <v>131</v>
      </c>
      <c r="AY35" s="35" t="s">
        <v>131</v>
      </c>
    </row>
    <row r="36" spans="1:51" x14ac:dyDescent="0.3">
      <c r="A36" s="35" t="s">
        <v>996</v>
      </c>
      <c r="B36" s="35" t="s">
        <v>997</v>
      </c>
      <c r="C36" s="35" t="s">
        <v>998</v>
      </c>
      <c r="E36" s="35" t="s">
        <v>1000</v>
      </c>
      <c r="F36" s="35" t="s">
        <v>998</v>
      </c>
      <c r="G36" s="35" t="s">
        <v>999</v>
      </c>
      <c r="I36" s="35" t="s">
        <v>998</v>
      </c>
      <c r="J36" s="35" t="s">
        <v>999</v>
      </c>
      <c r="K36" s="35" t="s">
        <v>1000</v>
      </c>
      <c r="M36" s="35" t="s">
        <v>998</v>
      </c>
      <c r="N36" s="35" t="s">
        <v>999</v>
      </c>
      <c r="O36" s="35" t="s">
        <v>1001</v>
      </c>
      <c r="S36" s="35" t="s">
        <v>1002</v>
      </c>
      <c r="AD36" s="35" t="s">
        <v>1003</v>
      </c>
      <c r="AG36" s="35" t="s">
        <v>132</v>
      </c>
      <c r="AH36" s="35" t="s">
        <v>132</v>
      </c>
      <c r="AK36" s="35" t="s">
        <v>996</v>
      </c>
      <c r="AL36" s="35" t="s">
        <v>997</v>
      </c>
      <c r="AM36" s="35" t="s">
        <v>998</v>
      </c>
      <c r="AO36" s="35" t="s">
        <v>1000</v>
      </c>
      <c r="AP36" s="35" t="s">
        <v>998</v>
      </c>
      <c r="AQ36" s="35" t="s">
        <v>999</v>
      </c>
      <c r="AS36" s="35" t="s">
        <v>998</v>
      </c>
      <c r="AT36" s="35" t="s">
        <v>999</v>
      </c>
      <c r="AU36" s="35" t="s">
        <v>1000</v>
      </c>
      <c r="AW36" s="35" t="s">
        <v>998</v>
      </c>
      <c r="AX36" s="35" t="s">
        <v>999</v>
      </c>
      <c r="AY36" s="35" t="s">
        <v>1001</v>
      </c>
    </row>
    <row r="37" spans="1:51" x14ac:dyDescent="0.3">
      <c r="A37" s="35" t="s">
        <v>119</v>
      </c>
      <c r="B37" s="35" t="s">
        <v>119</v>
      </c>
      <c r="C37" s="35" t="s">
        <v>119</v>
      </c>
      <c r="E37" s="35" t="s">
        <v>1004</v>
      </c>
      <c r="F37" s="35" t="s">
        <v>119</v>
      </c>
      <c r="G37" s="35" t="s">
        <v>119</v>
      </c>
      <c r="I37" s="35" t="s">
        <v>119</v>
      </c>
      <c r="J37" s="35" t="s">
        <v>119</v>
      </c>
      <c r="K37" s="35" t="s">
        <v>1004</v>
      </c>
      <c r="M37" s="35" t="s">
        <v>119</v>
      </c>
      <c r="N37" s="35" t="s">
        <v>119</v>
      </c>
      <c r="O37" s="35" t="s">
        <v>1005</v>
      </c>
      <c r="S37" s="35" t="s">
        <v>1006</v>
      </c>
      <c r="AD37" s="35" t="s">
        <v>119</v>
      </c>
      <c r="AG37" s="35" t="s">
        <v>119</v>
      </c>
      <c r="AH37" s="35" t="s">
        <v>119</v>
      </c>
      <c r="AK37" s="35" t="s">
        <v>119</v>
      </c>
      <c r="AL37" s="35" t="s">
        <v>119</v>
      </c>
      <c r="AM37" s="35" t="s">
        <v>119</v>
      </c>
      <c r="AO37" s="35" t="s">
        <v>1004</v>
      </c>
      <c r="AP37" s="35" t="s">
        <v>119</v>
      </c>
      <c r="AQ37" s="35" t="s">
        <v>119</v>
      </c>
      <c r="AS37" s="35" t="s">
        <v>119</v>
      </c>
      <c r="AT37" s="35" t="s">
        <v>119</v>
      </c>
      <c r="AU37" s="35" t="s">
        <v>1004</v>
      </c>
      <c r="AW37" s="35" t="s">
        <v>119</v>
      </c>
      <c r="AX37" s="35" t="s">
        <v>119</v>
      </c>
      <c r="AY37" s="35" t="s">
        <v>1005</v>
      </c>
    </row>
    <row r="38" spans="1:51" x14ac:dyDescent="0.3">
      <c r="A38" s="35" t="s">
        <v>120</v>
      </c>
      <c r="B38" s="35" t="s">
        <v>120</v>
      </c>
      <c r="C38" s="35" t="s">
        <v>120</v>
      </c>
      <c r="E38" s="35" t="s">
        <v>1007</v>
      </c>
      <c r="F38" s="35" t="s">
        <v>120</v>
      </c>
      <c r="G38" s="35" t="s">
        <v>120</v>
      </c>
      <c r="I38" s="35" t="s">
        <v>120</v>
      </c>
      <c r="J38" s="35" t="s">
        <v>120</v>
      </c>
      <c r="K38" s="35" t="s">
        <v>1007</v>
      </c>
      <c r="M38" s="35" t="s">
        <v>120</v>
      </c>
      <c r="N38" s="35" t="s">
        <v>120</v>
      </c>
      <c r="O38" s="35" t="s">
        <v>1008</v>
      </c>
      <c r="S38" s="35" t="s">
        <v>1009</v>
      </c>
      <c r="AD38" s="35" t="s">
        <v>120</v>
      </c>
      <c r="AG38" s="35" t="s">
        <v>120</v>
      </c>
      <c r="AH38" s="35" t="s">
        <v>120</v>
      </c>
      <c r="AK38" s="35" t="s">
        <v>120</v>
      </c>
      <c r="AL38" s="35" t="s">
        <v>120</v>
      </c>
      <c r="AM38" s="35" t="s">
        <v>120</v>
      </c>
      <c r="AO38" s="35" t="s">
        <v>1007</v>
      </c>
      <c r="AP38" s="35" t="s">
        <v>120</v>
      </c>
      <c r="AQ38" s="35" t="s">
        <v>120</v>
      </c>
      <c r="AS38" s="35" t="s">
        <v>120</v>
      </c>
      <c r="AT38" s="35" t="s">
        <v>120</v>
      </c>
      <c r="AU38" s="35" t="s">
        <v>1007</v>
      </c>
      <c r="AW38" s="35" t="s">
        <v>120</v>
      </c>
      <c r="AX38" s="35" t="s">
        <v>120</v>
      </c>
      <c r="AY38" s="35" t="s">
        <v>1008</v>
      </c>
    </row>
    <row r="39" spans="1:51" x14ac:dyDescent="0.3">
      <c r="A39" s="35" t="s">
        <v>34</v>
      </c>
      <c r="B39" s="35" t="s">
        <v>34</v>
      </c>
      <c r="C39" s="35" t="s">
        <v>34</v>
      </c>
      <c r="E39" s="35" t="s">
        <v>34</v>
      </c>
      <c r="F39" s="35" t="s">
        <v>34</v>
      </c>
      <c r="G39" s="35" t="s">
        <v>34</v>
      </c>
      <c r="I39" s="35" t="s">
        <v>34</v>
      </c>
      <c r="J39" s="35" t="s">
        <v>34</v>
      </c>
      <c r="K39" s="35" t="s">
        <v>34</v>
      </c>
      <c r="M39" s="35" t="s">
        <v>34</v>
      </c>
      <c r="N39" s="35" t="s">
        <v>34</v>
      </c>
      <c r="O39" s="35" t="s">
        <v>34</v>
      </c>
      <c r="S39" s="35" t="s">
        <v>34</v>
      </c>
      <c r="AD39" s="35" t="s">
        <v>34</v>
      </c>
      <c r="AG39" s="35" t="s">
        <v>34</v>
      </c>
      <c r="AH39" s="35" t="s">
        <v>34</v>
      </c>
      <c r="AK39" s="35" t="s">
        <v>34</v>
      </c>
      <c r="AL39" s="35" t="s">
        <v>34</v>
      </c>
      <c r="AM39" s="35" t="s">
        <v>34</v>
      </c>
      <c r="AO39" s="35" t="s">
        <v>34</v>
      </c>
      <c r="AP39" s="35" t="s">
        <v>34</v>
      </c>
      <c r="AQ39" s="35" t="s">
        <v>34</v>
      </c>
      <c r="AS39" s="35" t="s">
        <v>34</v>
      </c>
      <c r="AT39" s="35" t="s">
        <v>34</v>
      </c>
      <c r="AU39" s="35" t="s">
        <v>34</v>
      </c>
      <c r="AW39" s="35" t="s">
        <v>34</v>
      </c>
      <c r="AX39" s="35" t="s">
        <v>34</v>
      </c>
      <c r="AY39" s="35" t="s">
        <v>34</v>
      </c>
    </row>
    <row r="40" spans="1:51" x14ac:dyDescent="0.3">
      <c r="A40" s="35" t="s">
        <v>39</v>
      </c>
      <c r="B40" s="35" t="s">
        <v>39</v>
      </c>
      <c r="C40" s="35" t="s">
        <v>39</v>
      </c>
      <c r="E40" s="35" t="s">
        <v>39</v>
      </c>
      <c r="F40" s="35" t="s">
        <v>39</v>
      </c>
      <c r="G40" s="35" t="s">
        <v>39</v>
      </c>
      <c r="I40" s="35" t="s">
        <v>39</v>
      </c>
      <c r="J40" s="35" t="s">
        <v>39</v>
      </c>
      <c r="K40" s="35" t="s">
        <v>39</v>
      </c>
      <c r="M40" s="35" t="s">
        <v>39</v>
      </c>
      <c r="N40" s="35" t="s">
        <v>39</v>
      </c>
      <c r="O40" s="35" t="s">
        <v>39</v>
      </c>
      <c r="S40" s="35" t="s">
        <v>39</v>
      </c>
      <c r="AD40" s="35" t="s">
        <v>39</v>
      </c>
      <c r="AG40" s="35" t="s">
        <v>39</v>
      </c>
      <c r="AH40" s="35" t="s">
        <v>39</v>
      </c>
      <c r="AK40" s="35" t="s">
        <v>39</v>
      </c>
      <c r="AL40" s="35" t="s">
        <v>39</v>
      </c>
      <c r="AM40" s="35" t="s">
        <v>39</v>
      </c>
      <c r="AO40" s="35" t="s">
        <v>39</v>
      </c>
      <c r="AP40" s="35" t="s">
        <v>39</v>
      </c>
      <c r="AQ40" s="35" t="s">
        <v>39</v>
      </c>
      <c r="AS40" s="35" t="s">
        <v>39</v>
      </c>
      <c r="AT40" s="35" t="s">
        <v>39</v>
      </c>
      <c r="AU40" s="35" t="s">
        <v>39</v>
      </c>
      <c r="AW40" s="35" t="s">
        <v>39</v>
      </c>
      <c r="AX40" s="35" t="s">
        <v>39</v>
      </c>
      <c r="AY40" s="35" t="s">
        <v>39</v>
      </c>
    </row>
    <row r="41" spans="1:51" x14ac:dyDescent="0.3">
      <c r="A41" s="35" t="s">
        <v>133</v>
      </c>
      <c r="B41" s="35" t="s">
        <v>133</v>
      </c>
      <c r="C41" s="35" t="s">
        <v>133</v>
      </c>
      <c r="E41" s="35" t="s">
        <v>133</v>
      </c>
      <c r="F41" s="35" t="s">
        <v>133</v>
      </c>
      <c r="G41" s="35" t="s">
        <v>133</v>
      </c>
      <c r="I41" s="35" t="s">
        <v>133</v>
      </c>
      <c r="J41" s="35" t="s">
        <v>133</v>
      </c>
      <c r="K41" s="35" t="s">
        <v>133</v>
      </c>
      <c r="M41" s="35" t="s">
        <v>133</v>
      </c>
      <c r="N41" s="35" t="s">
        <v>133</v>
      </c>
      <c r="O41" s="35" t="s">
        <v>133</v>
      </c>
      <c r="S41" s="35" t="s">
        <v>133</v>
      </c>
      <c r="AD41" s="35" t="s">
        <v>133</v>
      </c>
      <c r="AG41" s="35" t="s">
        <v>133</v>
      </c>
      <c r="AH41" s="35" t="s">
        <v>133</v>
      </c>
      <c r="AK41" s="35" t="s">
        <v>133</v>
      </c>
      <c r="AL41" s="35" t="s">
        <v>133</v>
      </c>
      <c r="AM41" s="35" t="s">
        <v>133</v>
      </c>
      <c r="AO41" s="35" t="s">
        <v>133</v>
      </c>
      <c r="AP41" s="35" t="s">
        <v>133</v>
      </c>
      <c r="AQ41" s="35" t="s">
        <v>133</v>
      </c>
      <c r="AS41" s="35" t="s">
        <v>133</v>
      </c>
      <c r="AT41" s="35" t="s">
        <v>133</v>
      </c>
      <c r="AU41" s="35" t="s">
        <v>133</v>
      </c>
      <c r="AW41" s="35" t="s">
        <v>133</v>
      </c>
      <c r="AX41" s="35" t="s">
        <v>133</v>
      </c>
      <c r="AY41" s="35" t="s">
        <v>133</v>
      </c>
    </row>
    <row r="42" spans="1:51" x14ac:dyDescent="0.3">
      <c r="A42" s="35" t="s">
        <v>140</v>
      </c>
      <c r="B42" s="35" t="s">
        <v>140</v>
      </c>
      <c r="C42" s="35" t="s">
        <v>140</v>
      </c>
      <c r="E42" s="35" t="s">
        <v>1011</v>
      </c>
      <c r="F42" s="35" t="s">
        <v>140</v>
      </c>
      <c r="G42" s="35" t="s">
        <v>1010</v>
      </c>
      <c r="I42" s="35" t="s">
        <v>140</v>
      </c>
      <c r="J42" s="35" t="s">
        <v>1010</v>
      </c>
      <c r="K42" s="35" t="s">
        <v>1011</v>
      </c>
      <c r="M42" s="35" t="s">
        <v>140</v>
      </c>
      <c r="N42" s="35" t="s">
        <v>1010</v>
      </c>
      <c r="O42" s="35" t="s">
        <v>961</v>
      </c>
      <c r="S42" s="35" t="s">
        <v>1012</v>
      </c>
      <c r="AD42" s="35" t="s">
        <v>1013</v>
      </c>
      <c r="AG42" s="35" t="s">
        <v>134</v>
      </c>
      <c r="AH42" s="35" t="s">
        <v>134</v>
      </c>
      <c r="AK42" s="35" t="s">
        <v>140</v>
      </c>
      <c r="AL42" s="35" t="s">
        <v>140</v>
      </c>
      <c r="AM42" s="35" t="s">
        <v>140</v>
      </c>
      <c r="AO42" s="35" t="s">
        <v>1011</v>
      </c>
      <c r="AP42" s="35" t="s">
        <v>140</v>
      </c>
      <c r="AQ42" s="35" t="s">
        <v>1010</v>
      </c>
      <c r="AS42" s="35" t="s">
        <v>140</v>
      </c>
      <c r="AT42" s="35" t="s">
        <v>1010</v>
      </c>
      <c r="AU42" s="35" t="s">
        <v>1011</v>
      </c>
      <c r="AW42" s="35" t="s">
        <v>140</v>
      </c>
      <c r="AX42" s="35" t="s">
        <v>1010</v>
      </c>
      <c r="AY42" s="35" t="s">
        <v>961</v>
      </c>
    </row>
    <row r="43" spans="1:51" x14ac:dyDescent="0.3">
      <c r="A43" s="35" t="s">
        <v>119</v>
      </c>
      <c r="B43" s="35" t="s">
        <v>119</v>
      </c>
      <c r="C43" s="35" t="s">
        <v>119</v>
      </c>
      <c r="E43" s="35" t="s">
        <v>370</v>
      </c>
      <c r="F43" s="35" t="s">
        <v>119</v>
      </c>
      <c r="G43" s="35" t="s">
        <v>119</v>
      </c>
      <c r="I43" s="35" t="s">
        <v>119</v>
      </c>
      <c r="J43" s="35" t="s">
        <v>119</v>
      </c>
      <c r="K43" s="35" t="s">
        <v>370</v>
      </c>
      <c r="M43" s="35" t="s">
        <v>119</v>
      </c>
      <c r="N43" s="35" t="s">
        <v>119</v>
      </c>
      <c r="O43" s="35" t="s">
        <v>1014</v>
      </c>
      <c r="S43" s="35" t="s">
        <v>1015</v>
      </c>
      <c r="AD43" s="35" t="s">
        <v>119</v>
      </c>
      <c r="AG43" s="35" t="s">
        <v>119</v>
      </c>
      <c r="AH43" s="35" t="s">
        <v>119</v>
      </c>
      <c r="AK43" s="35" t="s">
        <v>119</v>
      </c>
      <c r="AL43" s="35" t="s">
        <v>119</v>
      </c>
      <c r="AM43" s="35" t="s">
        <v>119</v>
      </c>
      <c r="AO43" s="35" t="s">
        <v>370</v>
      </c>
      <c r="AP43" s="35" t="s">
        <v>119</v>
      </c>
      <c r="AQ43" s="35" t="s">
        <v>119</v>
      </c>
      <c r="AS43" s="35" t="s">
        <v>119</v>
      </c>
      <c r="AT43" s="35" t="s">
        <v>119</v>
      </c>
      <c r="AU43" s="35" t="s">
        <v>370</v>
      </c>
      <c r="AW43" s="35" t="s">
        <v>119</v>
      </c>
      <c r="AX43" s="35" t="s">
        <v>119</v>
      </c>
      <c r="AY43" s="35" t="s">
        <v>1014</v>
      </c>
    </row>
    <row r="44" spans="1:51" x14ac:dyDescent="0.3">
      <c r="A44" s="35" t="s">
        <v>120</v>
      </c>
      <c r="B44" s="35" t="s">
        <v>120</v>
      </c>
      <c r="C44" s="35" t="s">
        <v>120</v>
      </c>
      <c r="E44" s="35" t="s">
        <v>1016</v>
      </c>
      <c r="F44" s="35" t="s">
        <v>120</v>
      </c>
      <c r="G44" s="35" t="s">
        <v>120</v>
      </c>
      <c r="I44" s="35" t="s">
        <v>120</v>
      </c>
      <c r="J44" s="35" t="s">
        <v>120</v>
      </c>
      <c r="K44" s="35" t="s">
        <v>1016</v>
      </c>
      <c r="M44" s="35" t="s">
        <v>120</v>
      </c>
      <c r="N44" s="35" t="s">
        <v>120</v>
      </c>
      <c r="O44" s="35" t="s">
        <v>1017</v>
      </c>
      <c r="S44" s="35" t="s">
        <v>1018</v>
      </c>
      <c r="AD44" s="35" t="s">
        <v>120</v>
      </c>
      <c r="AG44" s="35" t="s">
        <v>120</v>
      </c>
      <c r="AH44" s="35" t="s">
        <v>120</v>
      </c>
      <c r="AK44" s="35" t="s">
        <v>120</v>
      </c>
      <c r="AL44" s="35" t="s">
        <v>120</v>
      </c>
      <c r="AM44" s="35" t="s">
        <v>120</v>
      </c>
      <c r="AO44" s="35" t="s">
        <v>1016</v>
      </c>
      <c r="AP44" s="35" t="s">
        <v>120</v>
      </c>
      <c r="AQ44" s="35" t="s">
        <v>120</v>
      </c>
      <c r="AS44" s="35" t="s">
        <v>120</v>
      </c>
      <c r="AT44" s="35" t="s">
        <v>120</v>
      </c>
      <c r="AU44" s="35" t="s">
        <v>1016</v>
      </c>
      <c r="AW44" s="35" t="s">
        <v>120</v>
      </c>
      <c r="AX44" s="35" t="s">
        <v>120</v>
      </c>
      <c r="AY44" s="35" t="s">
        <v>1017</v>
      </c>
    </row>
    <row r="45" spans="1:51" x14ac:dyDescent="0.3">
      <c r="A45" s="35" t="s">
        <v>34</v>
      </c>
      <c r="B45" s="35" t="s">
        <v>34</v>
      </c>
      <c r="C45" s="35" t="s">
        <v>34</v>
      </c>
      <c r="E45" s="35" t="s">
        <v>34</v>
      </c>
      <c r="F45" s="35" t="s">
        <v>34</v>
      </c>
      <c r="G45" s="35" t="s">
        <v>34</v>
      </c>
      <c r="I45" s="35" t="s">
        <v>34</v>
      </c>
      <c r="J45" s="35" t="s">
        <v>34</v>
      </c>
      <c r="K45" s="35" t="s">
        <v>34</v>
      </c>
      <c r="M45" s="35" t="s">
        <v>34</v>
      </c>
      <c r="N45" s="35" t="s">
        <v>34</v>
      </c>
      <c r="O45" s="35" t="s">
        <v>34</v>
      </c>
      <c r="S45" s="35" t="s">
        <v>34</v>
      </c>
      <c r="AD45" s="35" t="s">
        <v>34</v>
      </c>
      <c r="AG45" s="35" t="s">
        <v>34</v>
      </c>
      <c r="AH45" s="35" t="s">
        <v>34</v>
      </c>
      <c r="AK45" s="35" t="s">
        <v>34</v>
      </c>
      <c r="AL45" s="35" t="s">
        <v>34</v>
      </c>
      <c r="AM45" s="35" t="s">
        <v>34</v>
      </c>
      <c r="AO45" s="35" t="s">
        <v>34</v>
      </c>
      <c r="AP45" s="35" t="s">
        <v>34</v>
      </c>
      <c r="AQ45" s="35" t="s">
        <v>34</v>
      </c>
      <c r="AS45" s="35" t="s">
        <v>34</v>
      </c>
      <c r="AT45" s="35" t="s">
        <v>34</v>
      </c>
      <c r="AU45" s="35" t="s">
        <v>34</v>
      </c>
      <c r="AW45" s="35" t="s">
        <v>34</v>
      </c>
      <c r="AX45" s="35" t="s">
        <v>34</v>
      </c>
      <c r="AY45" s="35" t="s">
        <v>34</v>
      </c>
    </row>
    <row r="46" spans="1:51" x14ac:dyDescent="0.3">
      <c r="A46" s="35" t="s">
        <v>39</v>
      </c>
      <c r="B46" s="35" t="s">
        <v>39</v>
      </c>
      <c r="C46" s="35" t="s">
        <v>39</v>
      </c>
      <c r="E46" s="35" t="s">
        <v>39</v>
      </c>
      <c r="F46" s="35" t="s">
        <v>39</v>
      </c>
      <c r="G46" s="35" t="s">
        <v>39</v>
      </c>
      <c r="I46" s="35" t="s">
        <v>39</v>
      </c>
      <c r="J46" s="35" t="s">
        <v>39</v>
      </c>
      <c r="K46" s="35" t="s">
        <v>39</v>
      </c>
      <c r="M46" s="35" t="s">
        <v>39</v>
      </c>
      <c r="N46" s="35" t="s">
        <v>39</v>
      </c>
      <c r="O46" s="35" t="s">
        <v>39</v>
      </c>
      <c r="S46" s="35" t="s">
        <v>39</v>
      </c>
      <c r="AD46" s="35" t="s">
        <v>39</v>
      </c>
      <c r="AG46" s="35" t="s">
        <v>39</v>
      </c>
      <c r="AH46" s="35" t="s">
        <v>39</v>
      </c>
      <c r="AK46" s="35" t="s">
        <v>39</v>
      </c>
      <c r="AL46" s="35" t="s">
        <v>39</v>
      </c>
      <c r="AM46" s="35" t="s">
        <v>39</v>
      </c>
      <c r="AO46" s="35" t="s">
        <v>39</v>
      </c>
      <c r="AP46" s="35" t="s">
        <v>39</v>
      </c>
      <c r="AQ46" s="35" t="s">
        <v>39</v>
      </c>
      <c r="AS46" s="35" t="s">
        <v>39</v>
      </c>
      <c r="AT46" s="35" t="s">
        <v>39</v>
      </c>
      <c r="AU46" s="35" t="s">
        <v>39</v>
      </c>
      <c r="AW46" s="35" t="s">
        <v>39</v>
      </c>
      <c r="AX46" s="35" t="s">
        <v>39</v>
      </c>
      <c r="AY46" s="35" t="s">
        <v>39</v>
      </c>
    </row>
    <row r="47" spans="1:51" x14ac:dyDescent="0.3">
      <c r="A47" s="35" t="s">
        <v>135</v>
      </c>
      <c r="B47" s="35" t="s">
        <v>135</v>
      </c>
      <c r="C47" s="35" t="s">
        <v>135</v>
      </c>
      <c r="E47" s="35" t="s">
        <v>135</v>
      </c>
      <c r="F47" s="35" t="s">
        <v>135</v>
      </c>
      <c r="G47" s="35" t="s">
        <v>135</v>
      </c>
      <c r="I47" s="35" t="s">
        <v>135</v>
      </c>
      <c r="J47" s="35" t="s">
        <v>135</v>
      </c>
      <c r="K47" s="35" t="s">
        <v>135</v>
      </c>
      <c r="M47" s="35" t="s">
        <v>135</v>
      </c>
      <c r="N47" s="35" t="s">
        <v>135</v>
      </c>
      <c r="O47" s="35" t="s">
        <v>135</v>
      </c>
      <c r="S47" s="35" t="s">
        <v>135</v>
      </c>
      <c r="AD47" s="35" t="s">
        <v>135</v>
      </c>
      <c r="AG47" s="35" t="s">
        <v>135</v>
      </c>
      <c r="AH47" s="35" t="s">
        <v>135</v>
      </c>
      <c r="AK47" s="35" t="s">
        <v>135</v>
      </c>
      <c r="AL47" s="35" t="s">
        <v>135</v>
      </c>
      <c r="AM47" s="35" t="s">
        <v>135</v>
      </c>
      <c r="AO47" s="35" t="s">
        <v>135</v>
      </c>
      <c r="AP47" s="35" t="s">
        <v>135</v>
      </c>
      <c r="AQ47" s="35" t="s">
        <v>135</v>
      </c>
      <c r="AS47" s="35" t="s">
        <v>135</v>
      </c>
      <c r="AT47" s="35" t="s">
        <v>135</v>
      </c>
      <c r="AU47" s="35" t="s">
        <v>135</v>
      </c>
      <c r="AW47" s="35" t="s">
        <v>135</v>
      </c>
      <c r="AX47" s="35" t="s">
        <v>135</v>
      </c>
      <c r="AY47" s="35" t="s">
        <v>135</v>
      </c>
    </row>
    <row r="48" spans="1:51" x14ac:dyDescent="0.3">
      <c r="A48" s="35" t="s">
        <v>1019</v>
      </c>
      <c r="B48" s="35" t="s">
        <v>1020</v>
      </c>
      <c r="C48" s="35" t="s">
        <v>1021</v>
      </c>
      <c r="E48" s="35" t="s">
        <v>1023</v>
      </c>
      <c r="F48" s="35" t="s">
        <v>1021</v>
      </c>
      <c r="G48" s="35" t="s">
        <v>1022</v>
      </c>
      <c r="I48" s="35" t="s">
        <v>1021</v>
      </c>
      <c r="J48" s="35" t="s">
        <v>1022</v>
      </c>
      <c r="K48" s="35" t="s">
        <v>1023</v>
      </c>
      <c r="M48" s="35" t="s">
        <v>1021</v>
      </c>
      <c r="N48" s="35" t="s">
        <v>1022</v>
      </c>
      <c r="O48" s="35" t="s">
        <v>1024</v>
      </c>
      <c r="S48" s="35" t="s">
        <v>1025</v>
      </c>
      <c r="AD48" s="35" t="s">
        <v>1026</v>
      </c>
      <c r="AG48" s="35" t="s">
        <v>136</v>
      </c>
      <c r="AH48" s="35" t="s">
        <v>136</v>
      </c>
      <c r="AK48" s="35" t="s">
        <v>1019</v>
      </c>
      <c r="AL48" s="35" t="s">
        <v>1020</v>
      </c>
      <c r="AM48" s="35" t="s">
        <v>1021</v>
      </c>
      <c r="AO48" s="35" t="s">
        <v>1023</v>
      </c>
      <c r="AP48" s="35" t="s">
        <v>1021</v>
      </c>
      <c r="AQ48" s="35" t="s">
        <v>1022</v>
      </c>
      <c r="AS48" s="35" t="s">
        <v>1021</v>
      </c>
      <c r="AT48" s="35" t="s">
        <v>1022</v>
      </c>
      <c r="AU48" s="35" t="s">
        <v>1023</v>
      </c>
      <c r="AW48" s="35" t="s">
        <v>1021</v>
      </c>
      <c r="AX48" s="35" t="s">
        <v>1022</v>
      </c>
      <c r="AY48" s="35" t="s">
        <v>1024</v>
      </c>
    </row>
    <row r="49" spans="1:51" x14ac:dyDescent="0.3">
      <c r="A49" s="35" t="s">
        <v>119</v>
      </c>
      <c r="B49" s="35" t="s">
        <v>119</v>
      </c>
      <c r="C49" s="35" t="s">
        <v>119</v>
      </c>
      <c r="E49" s="35" t="s">
        <v>119</v>
      </c>
      <c r="F49" s="35" t="s">
        <v>119</v>
      </c>
      <c r="G49" s="35" t="s">
        <v>119</v>
      </c>
      <c r="I49" s="35" t="s">
        <v>119</v>
      </c>
      <c r="J49" s="35" t="s">
        <v>119</v>
      </c>
      <c r="K49" s="35" t="s">
        <v>119</v>
      </c>
      <c r="M49" s="35" t="s">
        <v>119</v>
      </c>
      <c r="N49" s="35" t="s">
        <v>119</v>
      </c>
      <c r="O49" s="35" t="s">
        <v>1027</v>
      </c>
      <c r="S49" s="35" t="s">
        <v>1028</v>
      </c>
      <c r="AD49" s="35" t="s">
        <v>119</v>
      </c>
      <c r="AG49" s="35" t="s">
        <v>119</v>
      </c>
      <c r="AH49" s="35" t="s">
        <v>119</v>
      </c>
      <c r="AK49" s="35" t="s">
        <v>119</v>
      </c>
      <c r="AL49" s="35" t="s">
        <v>119</v>
      </c>
      <c r="AM49" s="35" t="s">
        <v>119</v>
      </c>
      <c r="AO49" s="35" t="s">
        <v>119</v>
      </c>
      <c r="AP49" s="35" t="s">
        <v>119</v>
      </c>
      <c r="AQ49" s="35" t="s">
        <v>119</v>
      </c>
      <c r="AS49" s="35" t="s">
        <v>119</v>
      </c>
      <c r="AT49" s="35" t="s">
        <v>119</v>
      </c>
      <c r="AU49" s="35" t="s">
        <v>119</v>
      </c>
      <c r="AW49" s="35" t="s">
        <v>119</v>
      </c>
      <c r="AX49" s="35" t="s">
        <v>119</v>
      </c>
      <c r="AY49" s="35" t="s">
        <v>1027</v>
      </c>
    </row>
    <row r="50" spans="1:51" x14ac:dyDescent="0.3">
      <c r="A50" s="35" t="s">
        <v>120</v>
      </c>
      <c r="B50" s="35" t="s">
        <v>120</v>
      </c>
      <c r="C50" s="35" t="s">
        <v>120</v>
      </c>
      <c r="E50" s="35" t="s">
        <v>120</v>
      </c>
      <c r="F50" s="35" t="s">
        <v>120</v>
      </c>
      <c r="G50" s="35" t="s">
        <v>120</v>
      </c>
      <c r="I50" s="35" t="s">
        <v>120</v>
      </c>
      <c r="J50" s="35" t="s">
        <v>120</v>
      </c>
      <c r="K50" s="35" t="s">
        <v>120</v>
      </c>
      <c r="M50" s="35" t="s">
        <v>120</v>
      </c>
      <c r="N50" s="35" t="s">
        <v>120</v>
      </c>
      <c r="O50" s="35" t="s">
        <v>1029</v>
      </c>
      <c r="S50" s="35" t="s">
        <v>1030</v>
      </c>
      <c r="AD50" s="35" t="s">
        <v>120</v>
      </c>
      <c r="AG50" s="35" t="s">
        <v>120</v>
      </c>
      <c r="AH50" s="35" t="s">
        <v>120</v>
      </c>
      <c r="AK50" s="35" t="s">
        <v>120</v>
      </c>
      <c r="AL50" s="35" t="s">
        <v>120</v>
      </c>
      <c r="AM50" s="35" t="s">
        <v>120</v>
      </c>
      <c r="AO50" s="35" t="s">
        <v>120</v>
      </c>
      <c r="AP50" s="35" t="s">
        <v>120</v>
      </c>
      <c r="AQ50" s="35" t="s">
        <v>120</v>
      </c>
      <c r="AS50" s="35" t="s">
        <v>120</v>
      </c>
      <c r="AT50" s="35" t="s">
        <v>120</v>
      </c>
      <c r="AU50" s="35" t="s">
        <v>120</v>
      </c>
      <c r="AW50" s="35" t="s">
        <v>120</v>
      </c>
      <c r="AX50" s="35" t="s">
        <v>120</v>
      </c>
      <c r="AY50" s="35" t="s">
        <v>1029</v>
      </c>
    </row>
    <row r="51" spans="1:51" x14ac:dyDescent="0.3">
      <c r="A51" s="35" t="s">
        <v>34</v>
      </c>
      <c r="B51" s="35" t="s">
        <v>34</v>
      </c>
      <c r="C51" s="35" t="s">
        <v>34</v>
      </c>
      <c r="E51" s="35" t="s">
        <v>34</v>
      </c>
      <c r="F51" s="35" t="s">
        <v>34</v>
      </c>
      <c r="G51" s="35" t="s">
        <v>34</v>
      </c>
      <c r="I51" s="35" t="s">
        <v>34</v>
      </c>
      <c r="J51" s="35" t="s">
        <v>34</v>
      </c>
      <c r="K51" s="35" t="s">
        <v>34</v>
      </c>
      <c r="M51" s="35" t="s">
        <v>34</v>
      </c>
      <c r="N51" s="35" t="s">
        <v>34</v>
      </c>
      <c r="O51" s="35" t="s">
        <v>34</v>
      </c>
      <c r="S51" s="35" t="s">
        <v>34</v>
      </c>
      <c r="AD51" s="35" t="s">
        <v>34</v>
      </c>
      <c r="AG51" s="35" t="s">
        <v>34</v>
      </c>
      <c r="AH51" s="35" t="s">
        <v>34</v>
      </c>
      <c r="AK51" s="35" t="s">
        <v>34</v>
      </c>
      <c r="AL51" s="35" t="s">
        <v>34</v>
      </c>
      <c r="AM51" s="35" t="s">
        <v>34</v>
      </c>
      <c r="AO51" s="35" t="s">
        <v>34</v>
      </c>
      <c r="AP51" s="35" t="s">
        <v>34</v>
      </c>
      <c r="AQ51" s="35" t="s">
        <v>34</v>
      </c>
      <c r="AS51" s="35" t="s">
        <v>34</v>
      </c>
      <c r="AT51" s="35" t="s">
        <v>34</v>
      </c>
      <c r="AU51" s="35" t="s">
        <v>34</v>
      </c>
      <c r="AW51" s="35" t="s">
        <v>34</v>
      </c>
      <c r="AX51" s="35" t="s">
        <v>34</v>
      </c>
      <c r="AY51" s="35" t="s">
        <v>34</v>
      </c>
    </row>
    <row r="52" spans="1:51" x14ac:dyDescent="0.3">
      <c r="A52" s="35" t="s">
        <v>39</v>
      </c>
      <c r="B52" s="35" t="s">
        <v>39</v>
      </c>
      <c r="C52" s="35" t="s">
        <v>39</v>
      </c>
      <c r="E52" s="35" t="s">
        <v>39</v>
      </c>
      <c r="F52" s="35" t="s">
        <v>39</v>
      </c>
      <c r="G52" s="35" t="s">
        <v>39</v>
      </c>
      <c r="I52" s="35" t="s">
        <v>39</v>
      </c>
      <c r="J52" s="35" t="s">
        <v>39</v>
      </c>
      <c r="K52" s="35" t="s">
        <v>39</v>
      </c>
      <c r="M52" s="35" t="s">
        <v>39</v>
      </c>
      <c r="N52" s="35" t="s">
        <v>39</v>
      </c>
      <c r="O52" s="35" t="s">
        <v>39</v>
      </c>
      <c r="S52" s="35" t="s">
        <v>39</v>
      </c>
      <c r="AD52" s="35" t="s">
        <v>39</v>
      </c>
      <c r="AG52" s="35" t="s">
        <v>39</v>
      </c>
      <c r="AH52" s="35" t="s">
        <v>39</v>
      </c>
      <c r="AK52" s="35" t="s">
        <v>39</v>
      </c>
      <c r="AL52" s="35" t="s">
        <v>39</v>
      </c>
      <c r="AM52" s="35" t="s">
        <v>39</v>
      </c>
      <c r="AO52" s="35" t="s">
        <v>39</v>
      </c>
      <c r="AP52" s="35" t="s">
        <v>39</v>
      </c>
      <c r="AQ52" s="35" t="s">
        <v>39</v>
      </c>
      <c r="AS52" s="35" t="s">
        <v>39</v>
      </c>
      <c r="AT52" s="35" t="s">
        <v>39</v>
      </c>
      <c r="AU52" s="35" t="s">
        <v>39</v>
      </c>
      <c r="AW52" s="35" t="s">
        <v>39</v>
      </c>
      <c r="AX52" s="35" t="s">
        <v>39</v>
      </c>
      <c r="AY52" s="35" t="s">
        <v>39</v>
      </c>
    </row>
    <row r="53" spans="1:51" x14ac:dyDescent="0.3">
      <c r="A53" s="35" t="s">
        <v>137</v>
      </c>
      <c r="B53" s="35" t="s">
        <v>137</v>
      </c>
      <c r="C53" s="35" t="s">
        <v>137</v>
      </c>
      <c r="E53" s="35" t="s">
        <v>137</v>
      </c>
      <c r="F53" s="35" t="s">
        <v>137</v>
      </c>
      <c r="G53" s="35" t="s">
        <v>137</v>
      </c>
      <c r="I53" s="35" t="s">
        <v>137</v>
      </c>
      <c r="J53" s="35" t="s">
        <v>137</v>
      </c>
      <c r="K53" s="35" t="s">
        <v>137</v>
      </c>
      <c r="M53" s="35" t="s">
        <v>137</v>
      </c>
      <c r="N53" s="35" t="s">
        <v>137</v>
      </c>
      <c r="O53" s="35" t="s">
        <v>137</v>
      </c>
      <c r="S53" s="35" t="s">
        <v>137</v>
      </c>
      <c r="AD53" s="35" t="s">
        <v>137</v>
      </c>
      <c r="AG53" s="35" t="s">
        <v>137</v>
      </c>
      <c r="AH53" s="35" t="s">
        <v>137</v>
      </c>
      <c r="AK53" s="35" t="s">
        <v>137</v>
      </c>
      <c r="AL53" s="35" t="s">
        <v>137</v>
      </c>
      <c r="AM53" s="35" t="s">
        <v>137</v>
      </c>
      <c r="AO53" s="35" t="s">
        <v>137</v>
      </c>
      <c r="AP53" s="35" t="s">
        <v>137</v>
      </c>
      <c r="AQ53" s="35" t="s">
        <v>137</v>
      </c>
      <c r="AS53" s="35" t="s">
        <v>137</v>
      </c>
      <c r="AT53" s="35" t="s">
        <v>137</v>
      </c>
      <c r="AU53" s="35" t="s">
        <v>137</v>
      </c>
      <c r="AW53" s="35" t="s">
        <v>137</v>
      </c>
      <c r="AX53" s="35" t="s">
        <v>137</v>
      </c>
      <c r="AY53" s="35" t="s">
        <v>137</v>
      </c>
    </row>
    <row r="54" spans="1:51" x14ac:dyDescent="0.3">
      <c r="A54" s="35" t="s">
        <v>1031</v>
      </c>
      <c r="B54" s="35" t="s">
        <v>1032</v>
      </c>
      <c r="C54" s="35" t="s">
        <v>1033</v>
      </c>
      <c r="E54" s="35" t="s">
        <v>1035</v>
      </c>
      <c r="F54" s="35" t="s">
        <v>1033</v>
      </c>
      <c r="G54" s="35" t="s">
        <v>1034</v>
      </c>
      <c r="I54" s="35" t="s">
        <v>1033</v>
      </c>
      <c r="J54" s="35" t="s">
        <v>1034</v>
      </c>
      <c r="K54" s="35" t="s">
        <v>1035</v>
      </c>
      <c r="M54" s="35" t="s">
        <v>1033</v>
      </c>
      <c r="N54" s="35" t="s">
        <v>1034</v>
      </c>
      <c r="O54" s="35" t="s">
        <v>1036</v>
      </c>
      <c r="S54" s="35" t="s">
        <v>1037</v>
      </c>
      <c r="AD54" s="35" t="s">
        <v>1038</v>
      </c>
      <c r="AG54" s="35" t="s">
        <v>138</v>
      </c>
      <c r="AH54" s="35" t="s">
        <v>138</v>
      </c>
      <c r="AK54" s="35" t="s">
        <v>1031</v>
      </c>
      <c r="AL54" s="35" t="s">
        <v>1032</v>
      </c>
      <c r="AM54" s="35" t="s">
        <v>1033</v>
      </c>
      <c r="AO54" s="35" t="s">
        <v>1035</v>
      </c>
      <c r="AP54" s="35" t="s">
        <v>1033</v>
      </c>
      <c r="AQ54" s="35" t="s">
        <v>1034</v>
      </c>
      <c r="AS54" s="35" t="s">
        <v>1033</v>
      </c>
      <c r="AT54" s="35" t="s">
        <v>1034</v>
      </c>
      <c r="AU54" s="35" t="s">
        <v>1035</v>
      </c>
      <c r="AW54" s="35" t="s">
        <v>1033</v>
      </c>
      <c r="AX54" s="35" t="s">
        <v>1034</v>
      </c>
      <c r="AY54" s="35" t="s">
        <v>1036</v>
      </c>
    </row>
    <row r="55" spans="1:51" x14ac:dyDescent="0.3">
      <c r="A55" s="35" t="s">
        <v>119</v>
      </c>
      <c r="B55" s="35" t="s">
        <v>119</v>
      </c>
      <c r="C55" s="35" t="s">
        <v>119</v>
      </c>
      <c r="E55" s="35" t="s">
        <v>119</v>
      </c>
      <c r="F55" s="35" t="s">
        <v>119</v>
      </c>
      <c r="G55" s="35" t="s">
        <v>119</v>
      </c>
      <c r="I55" s="35" t="s">
        <v>119</v>
      </c>
      <c r="J55" s="35" t="s">
        <v>119</v>
      </c>
      <c r="K55" s="35" t="s">
        <v>119</v>
      </c>
      <c r="M55" s="35" t="s">
        <v>119</v>
      </c>
      <c r="N55" s="35" t="s">
        <v>119</v>
      </c>
      <c r="O55" s="35" t="s">
        <v>119</v>
      </c>
      <c r="S55" s="35" t="s">
        <v>119</v>
      </c>
      <c r="AD55" s="35" t="s">
        <v>119</v>
      </c>
      <c r="AG55" s="35" t="s">
        <v>119</v>
      </c>
      <c r="AH55" s="35" t="s">
        <v>119</v>
      </c>
      <c r="AK55" s="35" t="s">
        <v>119</v>
      </c>
      <c r="AL55" s="35" t="s">
        <v>119</v>
      </c>
      <c r="AM55" s="35" t="s">
        <v>119</v>
      </c>
      <c r="AO55" s="35" t="s">
        <v>119</v>
      </c>
      <c r="AP55" s="35" t="s">
        <v>119</v>
      </c>
      <c r="AQ55" s="35" t="s">
        <v>119</v>
      </c>
      <c r="AS55" s="35" t="s">
        <v>119</v>
      </c>
      <c r="AT55" s="35" t="s">
        <v>119</v>
      </c>
      <c r="AU55" s="35" t="s">
        <v>119</v>
      </c>
      <c r="AW55" s="35" t="s">
        <v>119</v>
      </c>
      <c r="AX55" s="35" t="s">
        <v>119</v>
      </c>
      <c r="AY55" s="35" t="s">
        <v>119</v>
      </c>
    </row>
    <row r="56" spans="1:51" x14ac:dyDescent="0.3">
      <c r="A56" s="35" t="s">
        <v>120</v>
      </c>
      <c r="B56" s="35" t="s">
        <v>120</v>
      </c>
      <c r="C56" s="35" t="s">
        <v>120</v>
      </c>
      <c r="E56" s="35" t="s">
        <v>120</v>
      </c>
      <c r="F56" s="35" t="s">
        <v>120</v>
      </c>
      <c r="G56" s="35" t="s">
        <v>120</v>
      </c>
      <c r="I56" s="35" t="s">
        <v>120</v>
      </c>
      <c r="J56" s="35" t="s">
        <v>120</v>
      </c>
      <c r="K56" s="35" t="s">
        <v>120</v>
      </c>
      <c r="M56" s="35" t="s">
        <v>120</v>
      </c>
      <c r="N56" s="35" t="s">
        <v>120</v>
      </c>
      <c r="O56" s="35" t="s">
        <v>120</v>
      </c>
      <c r="S56" s="35" t="s">
        <v>120</v>
      </c>
      <c r="AD56" s="35" t="s">
        <v>120</v>
      </c>
      <c r="AG56" s="35" t="s">
        <v>120</v>
      </c>
      <c r="AH56" s="35" t="s">
        <v>120</v>
      </c>
      <c r="AK56" s="35" t="s">
        <v>120</v>
      </c>
      <c r="AL56" s="35" t="s">
        <v>120</v>
      </c>
      <c r="AM56" s="35" t="s">
        <v>120</v>
      </c>
      <c r="AO56" s="35" t="s">
        <v>120</v>
      </c>
      <c r="AP56" s="35" t="s">
        <v>120</v>
      </c>
      <c r="AQ56" s="35" t="s">
        <v>120</v>
      </c>
      <c r="AS56" s="35" t="s">
        <v>120</v>
      </c>
      <c r="AT56" s="35" t="s">
        <v>120</v>
      </c>
      <c r="AU56" s="35" t="s">
        <v>120</v>
      </c>
      <c r="AW56" s="35" t="s">
        <v>120</v>
      </c>
      <c r="AX56" s="35" t="s">
        <v>120</v>
      </c>
      <c r="AY56" s="35" t="s">
        <v>120</v>
      </c>
    </row>
    <row r="57" spans="1:51" x14ac:dyDescent="0.3">
      <c r="A57" s="35" t="s">
        <v>34</v>
      </c>
      <c r="B57" s="35" t="s">
        <v>34</v>
      </c>
      <c r="C57" s="35" t="s">
        <v>34</v>
      </c>
      <c r="E57" s="35" t="s">
        <v>34</v>
      </c>
      <c r="F57" s="35" t="s">
        <v>34</v>
      </c>
      <c r="G57" s="35" t="s">
        <v>34</v>
      </c>
      <c r="I57" s="35" t="s">
        <v>34</v>
      </c>
      <c r="J57" s="35" t="s">
        <v>34</v>
      </c>
      <c r="K57" s="35" t="s">
        <v>34</v>
      </c>
      <c r="M57" s="35" t="s">
        <v>34</v>
      </c>
      <c r="N57" s="35" t="s">
        <v>34</v>
      </c>
      <c r="O57" s="35" t="s">
        <v>34</v>
      </c>
      <c r="S57" s="35" t="s">
        <v>34</v>
      </c>
      <c r="AD57" s="35" t="s">
        <v>34</v>
      </c>
      <c r="AG57" s="35" t="s">
        <v>34</v>
      </c>
      <c r="AH57" s="35" t="s">
        <v>34</v>
      </c>
      <c r="AK57" s="35" t="s">
        <v>34</v>
      </c>
      <c r="AL57" s="35" t="s">
        <v>34</v>
      </c>
      <c r="AM57" s="35" t="s">
        <v>34</v>
      </c>
      <c r="AO57" s="35" t="s">
        <v>34</v>
      </c>
      <c r="AP57" s="35" t="s">
        <v>34</v>
      </c>
      <c r="AQ57" s="35" t="s">
        <v>34</v>
      </c>
      <c r="AS57" s="35" t="s">
        <v>34</v>
      </c>
      <c r="AT57" s="35" t="s">
        <v>34</v>
      </c>
      <c r="AU57" s="35" t="s">
        <v>34</v>
      </c>
      <c r="AW57" s="35" t="s">
        <v>34</v>
      </c>
      <c r="AX57" s="35" t="s">
        <v>34</v>
      </c>
      <c r="AY57" s="35" t="s">
        <v>34</v>
      </c>
    </row>
    <row r="58" spans="1:51" x14ac:dyDescent="0.3">
      <c r="A58" s="35" t="s">
        <v>39</v>
      </c>
      <c r="B58" s="35" t="s">
        <v>39</v>
      </c>
      <c r="C58" s="35" t="s">
        <v>39</v>
      </c>
      <c r="E58" s="35" t="s">
        <v>39</v>
      </c>
      <c r="F58" s="35" t="s">
        <v>39</v>
      </c>
      <c r="G58" s="35" t="s">
        <v>39</v>
      </c>
      <c r="I58" s="35" t="s">
        <v>39</v>
      </c>
      <c r="J58" s="35" t="s">
        <v>39</v>
      </c>
      <c r="K58" s="35" t="s">
        <v>39</v>
      </c>
      <c r="M58" s="35" t="s">
        <v>39</v>
      </c>
      <c r="N58" s="35" t="s">
        <v>39</v>
      </c>
      <c r="O58" s="35" t="s">
        <v>39</v>
      </c>
      <c r="S58" s="35" t="s">
        <v>39</v>
      </c>
      <c r="AD58" s="35" t="s">
        <v>39</v>
      </c>
      <c r="AG58" s="35" t="s">
        <v>39</v>
      </c>
      <c r="AH58" s="35" t="s">
        <v>39</v>
      </c>
      <c r="AK58" s="35" t="s">
        <v>39</v>
      </c>
      <c r="AL58" s="35" t="s">
        <v>39</v>
      </c>
      <c r="AM58" s="35" t="s">
        <v>39</v>
      </c>
      <c r="AO58" s="35" t="s">
        <v>39</v>
      </c>
      <c r="AP58" s="35" t="s">
        <v>39</v>
      </c>
      <c r="AQ58" s="35" t="s">
        <v>39</v>
      </c>
      <c r="AS58" s="35" t="s">
        <v>39</v>
      </c>
      <c r="AT58" s="35" t="s">
        <v>39</v>
      </c>
      <c r="AU58" s="35" t="s">
        <v>39</v>
      </c>
      <c r="AW58" s="35" t="s">
        <v>39</v>
      </c>
      <c r="AX58" s="35" t="s">
        <v>39</v>
      </c>
      <c r="AY58" s="35" t="s">
        <v>39</v>
      </c>
    </row>
    <row r="59" spans="1:51" x14ac:dyDescent="0.3">
      <c r="A59" s="35" t="s">
        <v>139</v>
      </c>
      <c r="B59" s="35" t="s">
        <v>139</v>
      </c>
      <c r="C59" s="35" t="s">
        <v>139</v>
      </c>
      <c r="E59" s="35" t="s">
        <v>139</v>
      </c>
      <c r="F59" s="35" t="s">
        <v>139</v>
      </c>
      <c r="G59" s="35" t="s">
        <v>139</v>
      </c>
      <c r="I59" s="35" t="s">
        <v>139</v>
      </c>
      <c r="J59" s="35" t="s">
        <v>139</v>
      </c>
      <c r="K59" s="35" t="s">
        <v>139</v>
      </c>
      <c r="M59" s="35" t="s">
        <v>139</v>
      </c>
      <c r="N59" s="35" t="s">
        <v>139</v>
      </c>
      <c r="O59" s="35" t="s">
        <v>139</v>
      </c>
      <c r="S59" s="35" t="s">
        <v>139</v>
      </c>
      <c r="AD59" s="35" t="s">
        <v>139</v>
      </c>
      <c r="AG59" s="35" t="s">
        <v>139</v>
      </c>
      <c r="AH59" s="35" t="s">
        <v>139</v>
      </c>
      <c r="AK59" s="35" t="s">
        <v>139</v>
      </c>
      <c r="AL59" s="35" t="s">
        <v>139</v>
      </c>
      <c r="AM59" s="35" t="s">
        <v>139</v>
      </c>
      <c r="AO59" s="35" t="s">
        <v>139</v>
      </c>
      <c r="AP59" s="35" t="s">
        <v>139</v>
      </c>
      <c r="AQ59" s="35" t="s">
        <v>139</v>
      </c>
      <c r="AS59" s="35" t="s">
        <v>139</v>
      </c>
      <c r="AT59" s="35" t="s">
        <v>139</v>
      </c>
      <c r="AU59" s="35" t="s">
        <v>139</v>
      </c>
      <c r="AW59" s="35" t="s">
        <v>139</v>
      </c>
      <c r="AX59" s="35" t="s">
        <v>139</v>
      </c>
      <c r="AY59" s="35" t="s">
        <v>139</v>
      </c>
    </row>
    <row r="60" spans="1:51" x14ac:dyDescent="0.3">
      <c r="A60" s="35" t="s">
        <v>140</v>
      </c>
      <c r="B60" s="35" t="s">
        <v>140</v>
      </c>
      <c r="C60" s="35" t="s">
        <v>140</v>
      </c>
      <c r="E60" s="35" t="s">
        <v>140</v>
      </c>
      <c r="F60" s="35" t="s">
        <v>140</v>
      </c>
      <c r="G60" s="35" t="s">
        <v>140</v>
      </c>
      <c r="I60" s="35" t="s">
        <v>140</v>
      </c>
      <c r="J60" s="35" t="s">
        <v>140</v>
      </c>
      <c r="K60" s="35" t="s">
        <v>140</v>
      </c>
      <c r="M60" s="35" t="s">
        <v>140</v>
      </c>
      <c r="N60" s="35" t="s">
        <v>140</v>
      </c>
      <c r="O60" s="35" t="s">
        <v>140</v>
      </c>
      <c r="S60" s="35" t="s">
        <v>140</v>
      </c>
      <c r="AD60" s="35" t="s">
        <v>140</v>
      </c>
      <c r="AG60" s="35" t="s">
        <v>140</v>
      </c>
      <c r="AH60" s="35" t="s">
        <v>140</v>
      </c>
      <c r="AK60" s="35" t="s">
        <v>140</v>
      </c>
      <c r="AL60" s="35" t="s">
        <v>140</v>
      </c>
      <c r="AM60" s="35" t="s">
        <v>140</v>
      </c>
      <c r="AO60" s="35" t="s">
        <v>140</v>
      </c>
      <c r="AP60" s="35" t="s">
        <v>140</v>
      </c>
      <c r="AQ60" s="35" t="s">
        <v>140</v>
      </c>
      <c r="AS60" s="35" t="s">
        <v>140</v>
      </c>
      <c r="AT60" s="35" t="s">
        <v>140</v>
      </c>
      <c r="AU60" s="35" t="s">
        <v>140</v>
      </c>
      <c r="AW60" s="35" t="s">
        <v>140</v>
      </c>
      <c r="AX60" s="35" t="s">
        <v>140</v>
      </c>
      <c r="AY60" s="35" t="s">
        <v>140</v>
      </c>
    </row>
    <row r="61" spans="1:51" x14ac:dyDescent="0.3">
      <c r="A61" s="35" t="s">
        <v>119</v>
      </c>
      <c r="B61" s="35" t="s">
        <v>119</v>
      </c>
      <c r="C61" s="35" t="s">
        <v>119</v>
      </c>
      <c r="E61" s="35" t="s">
        <v>119</v>
      </c>
      <c r="F61" s="35" t="s">
        <v>119</v>
      </c>
      <c r="G61" s="35" t="s">
        <v>119</v>
      </c>
      <c r="I61" s="35" t="s">
        <v>119</v>
      </c>
      <c r="J61" s="35" t="s">
        <v>119</v>
      </c>
      <c r="K61" s="35" t="s">
        <v>119</v>
      </c>
      <c r="M61" s="35" t="s">
        <v>119</v>
      </c>
      <c r="N61" s="35" t="s">
        <v>119</v>
      </c>
      <c r="O61" s="35" t="s">
        <v>119</v>
      </c>
      <c r="S61" s="35" t="s">
        <v>119</v>
      </c>
      <c r="AD61" s="35" t="s">
        <v>119</v>
      </c>
      <c r="AG61" s="35" t="s">
        <v>119</v>
      </c>
      <c r="AH61" s="35" t="s">
        <v>119</v>
      </c>
      <c r="AK61" s="35" t="s">
        <v>119</v>
      </c>
      <c r="AL61" s="35" t="s">
        <v>119</v>
      </c>
      <c r="AM61" s="35" t="s">
        <v>119</v>
      </c>
      <c r="AO61" s="35" t="s">
        <v>119</v>
      </c>
      <c r="AP61" s="35" t="s">
        <v>119</v>
      </c>
      <c r="AQ61" s="35" t="s">
        <v>119</v>
      </c>
      <c r="AS61" s="35" t="s">
        <v>119</v>
      </c>
      <c r="AT61" s="35" t="s">
        <v>119</v>
      </c>
      <c r="AU61" s="35" t="s">
        <v>119</v>
      </c>
      <c r="AW61" s="35" t="s">
        <v>119</v>
      </c>
      <c r="AX61" s="35" t="s">
        <v>119</v>
      </c>
      <c r="AY61" s="35" t="s">
        <v>119</v>
      </c>
    </row>
    <row r="62" spans="1:51" x14ac:dyDescent="0.3">
      <c r="A62" s="35" t="s">
        <v>120</v>
      </c>
      <c r="B62" s="35" t="s">
        <v>120</v>
      </c>
      <c r="C62" s="35" t="s">
        <v>120</v>
      </c>
      <c r="E62" s="35" t="s">
        <v>120</v>
      </c>
      <c r="F62" s="35" t="s">
        <v>120</v>
      </c>
      <c r="G62" s="35" t="s">
        <v>120</v>
      </c>
      <c r="I62" s="35" t="s">
        <v>120</v>
      </c>
      <c r="J62" s="35" t="s">
        <v>120</v>
      </c>
      <c r="K62" s="35" t="s">
        <v>120</v>
      </c>
      <c r="M62" s="35" t="s">
        <v>120</v>
      </c>
      <c r="N62" s="35" t="s">
        <v>120</v>
      </c>
      <c r="O62" s="35" t="s">
        <v>120</v>
      </c>
      <c r="S62" s="35" t="s">
        <v>120</v>
      </c>
      <c r="AD62" s="35" t="s">
        <v>120</v>
      </c>
      <c r="AG62" s="35" t="s">
        <v>120</v>
      </c>
      <c r="AH62" s="35" t="s">
        <v>120</v>
      </c>
      <c r="AK62" s="35" t="s">
        <v>120</v>
      </c>
      <c r="AL62" s="35" t="s">
        <v>120</v>
      </c>
      <c r="AM62" s="35" t="s">
        <v>120</v>
      </c>
      <c r="AO62" s="35" t="s">
        <v>120</v>
      </c>
      <c r="AP62" s="35" t="s">
        <v>120</v>
      </c>
      <c r="AQ62" s="35" t="s">
        <v>120</v>
      </c>
      <c r="AS62" s="35" t="s">
        <v>120</v>
      </c>
      <c r="AT62" s="35" t="s">
        <v>120</v>
      </c>
      <c r="AU62" s="35" t="s">
        <v>120</v>
      </c>
      <c r="AW62" s="35" t="s">
        <v>120</v>
      </c>
      <c r="AX62" s="35" t="s">
        <v>120</v>
      </c>
      <c r="AY62" s="35" t="s">
        <v>120</v>
      </c>
    </row>
    <row r="63" spans="1:51" x14ac:dyDescent="0.3">
      <c r="A63" s="35" t="s">
        <v>34</v>
      </c>
      <c r="B63" s="35" t="s">
        <v>34</v>
      </c>
      <c r="C63" s="35" t="s">
        <v>34</v>
      </c>
      <c r="E63" s="35" t="s">
        <v>34</v>
      </c>
      <c r="F63" s="35" t="s">
        <v>34</v>
      </c>
      <c r="G63" s="35" t="s">
        <v>34</v>
      </c>
      <c r="I63" s="35" t="s">
        <v>34</v>
      </c>
      <c r="J63" s="35" t="s">
        <v>34</v>
      </c>
      <c r="K63" s="35" t="s">
        <v>34</v>
      </c>
      <c r="M63" s="35" t="s">
        <v>34</v>
      </c>
      <c r="N63" s="35" t="s">
        <v>34</v>
      </c>
      <c r="O63" s="35" t="s">
        <v>34</v>
      </c>
      <c r="S63" s="35" t="s">
        <v>34</v>
      </c>
      <c r="AD63" s="35" t="s">
        <v>34</v>
      </c>
      <c r="AG63" s="35" t="s">
        <v>34</v>
      </c>
      <c r="AH63" s="35" t="s">
        <v>34</v>
      </c>
      <c r="AK63" s="35" t="s">
        <v>34</v>
      </c>
      <c r="AL63" s="35" t="s">
        <v>34</v>
      </c>
      <c r="AM63" s="35" t="s">
        <v>34</v>
      </c>
      <c r="AO63" s="35" t="s">
        <v>34</v>
      </c>
      <c r="AP63" s="35" t="s">
        <v>34</v>
      </c>
      <c r="AQ63" s="35" t="s">
        <v>34</v>
      </c>
      <c r="AS63" s="35" t="s">
        <v>34</v>
      </c>
      <c r="AT63" s="35" t="s">
        <v>34</v>
      </c>
      <c r="AU63" s="35" t="s">
        <v>34</v>
      </c>
      <c r="AW63" s="35" t="s">
        <v>34</v>
      </c>
      <c r="AX63" s="35" t="s">
        <v>34</v>
      </c>
      <c r="AY63" s="35" t="s">
        <v>34</v>
      </c>
    </row>
    <row r="64" spans="1:51" x14ac:dyDescent="0.3">
      <c r="A64" s="35" t="s">
        <v>39</v>
      </c>
      <c r="B64" s="35" t="s">
        <v>39</v>
      </c>
      <c r="C64" s="35" t="s">
        <v>39</v>
      </c>
      <c r="E64" s="35" t="s">
        <v>39</v>
      </c>
      <c r="F64" s="35" t="s">
        <v>39</v>
      </c>
      <c r="G64" s="35" t="s">
        <v>39</v>
      </c>
      <c r="I64" s="35" t="s">
        <v>39</v>
      </c>
      <c r="J64" s="35" t="s">
        <v>39</v>
      </c>
      <c r="K64" s="35" t="s">
        <v>39</v>
      </c>
      <c r="M64" s="35" t="s">
        <v>39</v>
      </c>
      <c r="N64" s="35" t="s">
        <v>39</v>
      </c>
      <c r="O64" s="35" t="s">
        <v>39</v>
      </c>
      <c r="S64" s="35" t="s">
        <v>39</v>
      </c>
      <c r="AD64" s="35" t="s">
        <v>39</v>
      </c>
      <c r="AG64" s="35" t="s">
        <v>39</v>
      </c>
      <c r="AH64" s="35" t="s">
        <v>39</v>
      </c>
      <c r="AK64" s="35" t="s">
        <v>39</v>
      </c>
      <c r="AL64" s="35" t="s">
        <v>39</v>
      </c>
      <c r="AM64" s="35" t="s">
        <v>39</v>
      </c>
      <c r="AO64" s="35" t="s">
        <v>39</v>
      </c>
      <c r="AP64" s="35" t="s">
        <v>39</v>
      </c>
      <c r="AQ64" s="35" t="s">
        <v>39</v>
      </c>
      <c r="AS64" s="35" t="s">
        <v>39</v>
      </c>
      <c r="AT64" s="35" t="s">
        <v>39</v>
      </c>
      <c r="AU64" s="35" t="s">
        <v>39</v>
      </c>
      <c r="AW64" s="35" t="s">
        <v>39</v>
      </c>
      <c r="AX64" s="35" t="s">
        <v>39</v>
      </c>
      <c r="AY64" s="35" t="s">
        <v>39</v>
      </c>
    </row>
    <row r="65" spans="1:51" x14ac:dyDescent="0.3">
      <c r="A65" s="35" t="s">
        <v>141</v>
      </c>
      <c r="B65" s="35" t="s">
        <v>141</v>
      </c>
      <c r="C65" s="35" t="s">
        <v>141</v>
      </c>
      <c r="E65" s="35" t="s">
        <v>141</v>
      </c>
      <c r="F65" s="35" t="s">
        <v>141</v>
      </c>
      <c r="G65" s="35" t="s">
        <v>141</v>
      </c>
      <c r="I65" s="35" t="s">
        <v>141</v>
      </c>
      <c r="J65" s="35" t="s">
        <v>141</v>
      </c>
      <c r="K65" s="35" t="s">
        <v>141</v>
      </c>
      <c r="M65" s="35" t="s">
        <v>141</v>
      </c>
      <c r="N65" s="35" t="s">
        <v>141</v>
      </c>
      <c r="O65" s="35" t="s">
        <v>141</v>
      </c>
      <c r="S65" s="35" t="s">
        <v>141</v>
      </c>
      <c r="AD65" s="35" t="s">
        <v>141</v>
      </c>
      <c r="AG65" s="35" t="s">
        <v>141</v>
      </c>
      <c r="AH65" s="35" t="s">
        <v>141</v>
      </c>
      <c r="AK65" s="35" t="s">
        <v>141</v>
      </c>
      <c r="AL65" s="35" t="s">
        <v>141</v>
      </c>
      <c r="AM65" s="35" t="s">
        <v>141</v>
      </c>
      <c r="AO65" s="35" t="s">
        <v>141</v>
      </c>
      <c r="AP65" s="35" t="s">
        <v>141</v>
      </c>
      <c r="AQ65" s="35" t="s">
        <v>141</v>
      </c>
      <c r="AS65" s="35" t="s">
        <v>141</v>
      </c>
      <c r="AT65" s="35" t="s">
        <v>141</v>
      </c>
      <c r="AU65" s="35" t="s">
        <v>141</v>
      </c>
      <c r="AW65" s="35" t="s">
        <v>141</v>
      </c>
      <c r="AX65" s="35" t="s">
        <v>141</v>
      </c>
      <c r="AY65" s="35" t="s">
        <v>141</v>
      </c>
    </row>
    <row r="66" spans="1:51" x14ac:dyDescent="0.3">
      <c r="A66" s="35" t="s">
        <v>140</v>
      </c>
      <c r="B66" s="35" t="s">
        <v>140</v>
      </c>
      <c r="C66" s="35" t="s">
        <v>140</v>
      </c>
      <c r="E66" s="35" t="s">
        <v>140</v>
      </c>
      <c r="F66" s="35" t="s">
        <v>140</v>
      </c>
      <c r="G66" s="35" t="s">
        <v>140</v>
      </c>
      <c r="I66" s="35" t="s">
        <v>140</v>
      </c>
      <c r="J66" s="35" t="s">
        <v>140</v>
      </c>
      <c r="K66" s="35" t="s">
        <v>140</v>
      </c>
      <c r="M66" s="35" t="s">
        <v>140</v>
      </c>
      <c r="N66" s="35" t="s">
        <v>140</v>
      </c>
      <c r="O66" s="35" t="s">
        <v>140</v>
      </c>
      <c r="S66" s="35" t="s">
        <v>140</v>
      </c>
      <c r="AD66" s="35" t="s">
        <v>140</v>
      </c>
      <c r="AG66" s="35" t="s">
        <v>140</v>
      </c>
      <c r="AH66" s="35" t="s">
        <v>140</v>
      </c>
      <c r="AK66" s="35" t="s">
        <v>140</v>
      </c>
      <c r="AL66" s="35" t="s">
        <v>140</v>
      </c>
      <c r="AM66" s="35" t="s">
        <v>140</v>
      </c>
      <c r="AO66" s="35" t="s">
        <v>140</v>
      </c>
      <c r="AP66" s="35" t="s">
        <v>140</v>
      </c>
      <c r="AQ66" s="35" t="s">
        <v>140</v>
      </c>
      <c r="AS66" s="35" t="s">
        <v>140</v>
      </c>
      <c r="AT66" s="35" t="s">
        <v>140</v>
      </c>
      <c r="AU66" s="35" t="s">
        <v>140</v>
      </c>
      <c r="AW66" s="35" t="s">
        <v>140</v>
      </c>
      <c r="AX66" s="35" t="s">
        <v>140</v>
      </c>
      <c r="AY66" s="35" t="s">
        <v>140</v>
      </c>
    </row>
    <row r="67" spans="1:51" x14ac:dyDescent="0.3">
      <c r="A67" s="35" t="s">
        <v>119</v>
      </c>
      <c r="B67" s="35" t="s">
        <v>119</v>
      </c>
      <c r="C67" s="35" t="s">
        <v>119</v>
      </c>
      <c r="E67" s="35" t="s">
        <v>119</v>
      </c>
      <c r="F67" s="35" t="s">
        <v>119</v>
      </c>
      <c r="G67" s="35" t="s">
        <v>119</v>
      </c>
      <c r="I67" s="35" t="s">
        <v>119</v>
      </c>
      <c r="J67" s="35" t="s">
        <v>119</v>
      </c>
      <c r="K67" s="35" t="s">
        <v>119</v>
      </c>
      <c r="M67" s="35" t="s">
        <v>119</v>
      </c>
      <c r="N67" s="35" t="s">
        <v>119</v>
      </c>
      <c r="O67" s="35" t="s">
        <v>119</v>
      </c>
      <c r="S67" s="35" t="s">
        <v>119</v>
      </c>
      <c r="AD67" s="35" t="s">
        <v>119</v>
      </c>
      <c r="AG67" s="35" t="s">
        <v>119</v>
      </c>
      <c r="AH67" s="35" t="s">
        <v>119</v>
      </c>
      <c r="AK67" s="35" t="s">
        <v>119</v>
      </c>
      <c r="AL67" s="35" t="s">
        <v>119</v>
      </c>
      <c r="AM67" s="35" t="s">
        <v>119</v>
      </c>
      <c r="AO67" s="35" t="s">
        <v>119</v>
      </c>
      <c r="AP67" s="35" t="s">
        <v>119</v>
      </c>
      <c r="AQ67" s="35" t="s">
        <v>119</v>
      </c>
      <c r="AS67" s="35" t="s">
        <v>119</v>
      </c>
      <c r="AT67" s="35" t="s">
        <v>119</v>
      </c>
      <c r="AU67" s="35" t="s">
        <v>119</v>
      </c>
      <c r="AW67" s="35" t="s">
        <v>119</v>
      </c>
      <c r="AX67" s="35" t="s">
        <v>119</v>
      </c>
      <c r="AY67" s="35" t="s">
        <v>119</v>
      </c>
    </row>
    <row r="68" spans="1:51" x14ac:dyDescent="0.3">
      <c r="A68" s="35" t="s">
        <v>120</v>
      </c>
      <c r="B68" s="35" t="s">
        <v>120</v>
      </c>
      <c r="C68" s="35" t="s">
        <v>120</v>
      </c>
      <c r="E68" s="35" t="s">
        <v>120</v>
      </c>
      <c r="F68" s="35" t="s">
        <v>120</v>
      </c>
      <c r="G68" s="35" t="s">
        <v>120</v>
      </c>
      <c r="I68" s="35" t="s">
        <v>120</v>
      </c>
      <c r="J68" s="35" t="s">
        <v>120</v>
      </c>
      <c r="K68" s="35" t="s">
        <v>120</v>
      </c>
      <c r="M68" s="35" t="s">
        <v>120</v>
      </c>
      <c r="N68" s="35" t="s">
        <v>120</v>
      </c>
      <c r="O68" s="35" t="s">
        <v>120</v>
      </c>
      <c r="S68" s="35" t="s">
        <v>120</v>
      </c>
      <c r="AD68" s="35" t="s">
        <v>120</v>
      </c>
      <c r="AG68" s="35" t="s">
        <v>120</v>
      </c>
      <c r="AH68" s="35" t="s">
        <v>120</v>
      </c>
      <c r="AK68" s="35" t="s">
        <v>120</v>
      </c>
      <c r="AL68" s="35" t="s">
        <v>120</v>
      </c>
      <c r="AM68" s="35" t="s">
        <v>120</v>
      </c>
      <c r="AO68" s="35" t="s">
        <v>120</v>
      </c>
      <c r="AP68" s="35" t="s">
        <v>120</v>
      </c>
      <c r="AQ68" s="35" t="s">
        <v>120</v>
      </c>
      <c r="AS68" s="35" t="s">
        <v>120</v>
      </c>
      <c r="AT68" s="35" t="s">
        <v>120</v>
      </c>
      <c r="AU68" s="35" t="s">
        <v>120</v>
      </c>
      <c r="AW68" s="35" t="s">
        <v>120</v>
      </c>
      <c r="AX68" s="35" t="s">
        <v>120</v>
      </c>
      <c r="AY68" s="35" t="s">
        <v>120</v>
      </c>
    </row>
    <row r="69" spans="1:51" x14ac:dyDescent="0.3">
      <c r="A69" s="35" t="s">
        <v>34</v>
      </c>
      <c r="B69" s="35" t="s">
        <v>34</v>
      </c>
      <c r="C69" s="35" t="s">
        <v>34</v>
      </c>
      <c r="E69" s="35" t="s">
        <v>34</v>
      </c>
      <c r="F69" s="35" t="s">
        <v>34</v>
      </c>
      <c r="G69" s="35" t="s">
        <v>34</v>
      </c>
      <c r="I69" s="35" t="s">
        <v>34</v>
      </c>
      <c r="J69" s="35" t="s">
        <v>34</v>
      </c>
      <c r="K69" s="35" t="s">
        <v>34</v>
      </c>
      <c r="M69" s="35" t="s">
        <v>34</v>
      </c>
      <c r="N69" s="35" t="s">
        <v>34</v>
      </c>
      <c r="O69" s="35" t="s">
        <v>34</v>
      </c>
      <c r="S69" s="35" t="s">
        <v>34</v>
      </c>
      <c r="AD69" s="35" t="s">
        <v>34</v>
      </c>
      <c r="AG69" s="35" t="s">
        <v>34</v>
      </c>
      <c r="AH69" s="35" t="s">
        <v>34</v>
      </c>
      <c r="AK69" s="35" t="s">
        <v>34</v>
      </c>
      <c r="AL69" s="35" t="s">
        <v>34</v>
      </c>
      <c r="AM69" s="35" t="s">
        <v>34</v>
      </c>
      <c r="AO69" s="35" t="s">
        <v>34</v>
      </c>
      <c r="AP69" s="35" t="s">
        <v>34</v>
      </c>
      <c r="AQ69" s="35" t="s">
        <v>34</v>
      </c>
      <c r="AS69" s="35" t="s">
        <v>34</v>
      </c>
      <c r="AT69" s="35" t="s">
        <v>34</v>
      </c>
      <c r="AU69" s="35" t="s">
        <v>34</v>
      </c>
      <c r="AW69" s="35" t="s">
        <v>34</v>
      </c>
      <c r="AX69" s="35" t="s">
        <v>34</v>
      </c>
      <c r="AY69" s="35" t="s">
        <v>34</v>
      </c>
    </row>
    <row r="70" spans="1:51" x14ac:dyDescent="0.3">
      <c r="A70" s="35" t="s">
        <v>39</v>
      </c>
      <c r="B70" s="35" t="s">
        <v>39</v>
      </c>
      <c r="C70" s="35" t="s">
        <v>39</v>
      </c>
      <c r="E70" s="35" t="s">
        <v>39</v>
      </c>
      <c r="F70" s="35" t="s">
        <v>39</v>
      </c>
      <c r="G70" s="35" t="s">
        <v>39</v>
      </c>
      <c r="I70" s="35" t="s">
        <v>39</v>
      </c>
      <c r="J70" s="35" t="s">
        <v>39</v>
      </c>
      <c r="K70" s="35" t="s">
        <v>39</v>
      </c>
      <c r="M70" s="35" t="s">
        <v>39</v>
      </c>
      <c r="N70" s="35" t="s">
        <v>39</v>
      </c>
      <c r="O70" s="35" t="s">
        <v>39</v>
      </c>
      <c r="S70" s="35" t="s">
        <v>39</v>
      </c>
      <c r="AD70" s="35" t="s">
        <v>39</v>
      </c>
      <c r="AG70" s="35" t="s">
        <v>39</v>
      </c>
      <c r="AH70" s="35" t="s">
        <v>39</v>
      </c>
      <c r="AK70" s="35" t="s">
        <v>39</v>
      </c>
      <c r="AL70" s="35" t="s">
        <v>39</v>
      </c>
      <c r="AM70" s="35" t="s">
        <v>39</v>
      </c>
      <c r="AO70" s="35" t="s">
        <v>39</v>
      </c>
      <c r="AP70" s="35" t="s">
        <v>39</v>
      </c>
      <c r="AQ70" s="35" t="s">
        <v>39</v>
      </c>
      <c r="AS70" s="35" t="s">
        <v>39</v>
      </c>
      <c r="AT70" s="35" t="s">
        <v>39</v>
      </c>
      <c r="AU70" s="35" t="s">
        <v>39</v>
      </c>
      <c r="AW70" s="35" t="s">
        <v>39</v>
      </c>
      <c r="AX70" s="35" t="s">
        <v>39</v>
      </c>
      <c r="AY70" s="35" t="s">
        <v>39</v>
      </c>
    </row>
    <row r="71" spans="1:51" x14ac:dyDescent="0.3">
      <c r="A71" s="35" t="s">
        <v>142</v>
      </c>
      <c r="B71" s="35" t="s">
        <v>142</v>
      </c>
      <c r="C71" s="35" t="s">
        <v>142</v>
      </c>
      <c r="E71" s="35" t="s">
        <v>142</v>
      </c>
      <c r="F71" s="35" t="s">
        <v>142</v>
      </c>
      <c r="G71" s="35" t="s">
        <v>142</v>
      </c>
      <c r="I71" s="35" t="s">
        <v>142</v>
      </c>
      <c r="J71" s="35" t="s">
        <v>142</v>
      </c>
      <c r="K71" s="35" t="s">
        <v>142</v>
      </c>
      <c r="M71" s="35" t="s">
        <v>142</v>
      </c>
      <c r="N71" s="35" t="s">
        <v>142</v>
      </c>
      <c r="O71" s="35" t="s">
        <v>142</v>
      </c>
      <c r="S71" s="35" t="s">
        <v>142</v>
      </c>
      <c r="AD71" s="35" t="s">
        <v>142</v>
      </c>
      <c r="AG71" s="35" t="s">
        <v>142</v>
      </c>
      <c r="AH71" s="35" t="s">
        <v>142</v>
      </c>
      <c r="AK71" s="35" t="s">
        <v>142</v>
      </c>
      <c r="AL71" s="35" t="s">
        <v>142</v>
      </c>
      <c r="AM71" s="35" t="s">
        <v>142</v>
      </c>
      <c r="AO71" s="35" t="s">
        <v>142</v>
      </c>
      <c r="AP71" s="35" t="s">
        <v>142</v>
      </c>
      <c r="AQ71" s="35" t="s">
        <v>142</v>
      </c>
      <c r="AS71" s="35" t="s">
        <v>142</v>
      </c>
      <c r="AT71" s="35" t="s">
        <v>142</v>
      </c>
      <c r="AU71" s="35" t="s">
        <v>142</v>
      </c>
      <c r="AW71" s="35" t="s">
        <v>142</v>
      </c>
      <c r="AX71" s="35" t="s">
        <v>142</v>
      </c>
      <c r="AY71" s="35" t="s">
        <v>142</v>
      </c>
    </row>
    <row r="72" spans="1:51" x14ac:dyDescent="0.3">
      <c r="A72" s="35" t="s">
        <v>1039</v>
      </c>
      <c r="B72" s="35" t="s">
        <v>1040</v>
      </c>
      <c r="C72" s="35" t="s">
        <v>1041</v>
      </c>
      <c r="E72" s="35" t="s">
        <v>1043</v>
      </c>
      <c r="F72" s="35" t="s">
        <v>1041</v>
      </c>
      <c r="G72" s="35" t="s">
        <v>1042</v>
      </c>
      <c r="I72" s="35" t="s">
        <v>1041</v>
      </c>
      <c r="J72" s="35" t="s">
        <v>1042</v>
      </c>
      <c r="K72" s="35" t="s">
        <v>1043</v>
      </c>
      <c r="M72" s="35" t="s">
        <v>1041</v>
      </c>
      <c r="N72" s="35" t="s">
        <v>1042</v>
      </c>
      <c r="O72" s="35" t="s">
        <v>1044</v>
      </c>
      <c r="S72" s="35" t="s">
        <v>1045</v>
      </c>
      <c r="AD72" s="35" t="s">
        <v>1046</v>
      </c>
      <c r="AG72" s="35" t="s">
        <v>143</v>
      </c>
      <c r="AH72" s="35" t="s">
        <v>143</v>
      </c>
      <c r="AK72" s="35" t="s">
        <v>1039</v>
      </c>
      <c r="AL72" s="35" t="s">
        <v>1040</v>
      </c>
      <c r="AM72" s="35" t="s">
        <v>1041</v>
      </c>
      <c r="AO72" s="35" t="s">
        <v>1043</v>
      </c>
      <c r="AP72" s="35" t="s">
        <v>1041</v>
      </c>
      <c r="AQ72" s="35" t="s">
        <v>1042</v>
      </c>
      <c r="AS72" s="35" t="s">
        <v>1041</v>
      </c>
      <c r="AT72" s="35" t="s">
        <v>1042</v>
      </c>
      <c r="AU72" s="35" t="s">
        <v>1043</v>
      </c>
      <c r="AW72" s="35" t="s">
        <v>1041</v>
      </c>
      <c r="AX72" s="35" t="s">
        <v>1042</v>
      </c>
      <c r="AY72" s="35" t="s">
        <v>1044</v>
      </c>
    </row>
    <row r="73" spans="1:51" x14ac:dyDescent="0.3">
      <c r="A73" s="35" t="s">
        <v>119</v>
      </c>
      <c r="B73" s="35" t="s">
        <v>119</v>
      </c>
      <c r="C73" s="35" t="s">
        <v>119</v>
      </c>
      <c r="E73" s="35" t="s">
        <v>1047</v>
      </c>
      <c r="F73" s="35" t="s">
        <v>119</v>
      </c>
      <c r="G73" s="35" t="s">
        <v>119</v>
      </c>
      <c r="I73" s="35" t="s">
        <v>119</v>
      </c>
      <c r="J73" s="35" t="s">
        <v>119</v>
      </c>
      <c r="K73" s="35" t="s">
        <v>1047</v>
      </c>
      <c r="M73" s="35" t="s">
        <v>119</v>
      </c>
      <c r="N73" s="35" t="s">
        <v>119</v>
      </c>
      <c r="O73" s="35" t="s">
        <v>1048</v>
      </c>
      <c r="S73" s="35" t="s">
        <v>1049</v>
      </c>
      <c r="AD73" s="35" t="s">
        <v>119</v>
      </c>
      <c r="AG73" s="35" t="s">
        <v>119</v>
      </c>
      <c r="AH73" s="35" t="s">
        <v>119</v>
      </c>
      <c r="AK73" s="35" t="s">
        <v>119</v>
      </c>
      <c r="AL73" s="35" t="s">
        <v>119</v>
      </c>
      <c r="AM73" s="35" t="s">
        <v>119</v>
      </c>
      <c r="AO73" s="35" t="s">
        <v>1047</v>
      </c>
      <c r="AP73" s="35" t="s">
        <v>119</v>
      </c>
      <c r="AQ73" s="35" t="s">
        <v>119</v>
      </c>
      <c r="AS73" s="35" t="s">
        <v>119</v>
      </c>
      <c r="AT73" s="35" t="s">
        <v>119</v>
      </c>
      <c r="AU73" s="35" t="s">
        <v>1047</v>
      </c>
      <c r="AW73" s="35" t="s">
        <v>119</v>
      </c>
      <c r="AX73" s="35" t="s">
        <v>119</v>
      </c>
      <c r="AY73" s="35" t="s">
        <v>1048</v>
      </c>
    </row>
    <row r="74" spans="1:51" x14ac:dyDescent="0.3">
      <c r="A74" s="35" t="s">
        <v>120</v>
      </c>
      <c r="B74" s="35" t="s">
        <v>120</v>
      </c>
      <c r="C74" s="35" t="s">
        <v>120</v>
      </c>
      <c r="E74" s="35" t="s">
        <v>1050</v>
      </c>
      <c r="F74" s="35" t="s">
        <v>120</v>
      </c>
      <c r="G74" s="35" t="s">
        <v>188</v>
      </c>
      <c r="I74" s="35" t="s">
        <v>120</v>
      </c>
      <c r="J74" s="35" t="s">
        <v>188</v>
      </c>
      <c r="K74" s="35" t="s">
        <v>1050</v>
      </c>
      <c r="M74" s="35" t="s">
        <v>120</v>
      </c>
      <c r="N74" s="35" t="s">
        <v>188</v>
      </c>
      <c r="O74" s="35" t="s">
        <v>1051</v>
      </c>
      <c r="S74" s="35" t="s">
        <v>1052</v>
      </c>
      <c r="AD74" s="35" t="s">
        <v>120</v>
      </c>
      <c r="AG74" s="35" t="s">
        <v>120</v>
      </c>
      <c r="AH74" s="35" t="s">
        <v>120</v>
      </c>
      <c r="AK74" s="35" t="s">
        <v>120</v>
      </c>
      <c r="AL74" s="35" t="s">
        <v>120</v>
      </c>
      <c r="AM74" s="35" t="s">
        <v>120</v>
      </c>
      <c r="AO74" s="35" t="s">
        <v>1050</v>
      </c>
      <c r="AP74" s="35" t="s">
        <v>120</v>
      </c>
      <c r="AQ74" s="35" t="s">
        <v>188</v>
      </c>
      <c r="AS74" s="35" t="s">
        <v>120</v>
      </c>
      <c r="AT74" s="35" t="s">
        <v>188</v>
      </c>
      <c r="AU74" s="35" t="s">
        <v>1050</v>
      </c>
      <c r="AW74" s="35" t="s">
        <v>120</v>
      </c>
      <c r="AX74" s="35" t="s">
        <v>188</v>
      </c>
      <c r="AY74" s="35" t="s">
        <v>1051</v>
      </c>
    </row>
    <row r="75" spans="1:51" x14ac:dyDescent="0.3">
      <c r="A75" s="35" t="s">
        <v>34</v>
      </c>
      <c r="B75" s="35" t="s">
        <v>34</v>
      </c>
      <c r="C75" s="35" t="s">
        <v>34</v>
      </c>
      <c r="E75" s="35" t="s">
        <v>34</v>
      </c>
      <c r="F75" s="35" t="s">
        <v>34</v>
      </c>
      <c r="G75" s="35" t="s">
        <v>34</v>
      </c>
      <c r="I75" s="35" t="s">
        <v>34</v>
      </c>
      <c r="J75" s="35" t="s">
        <v>34</v>
      </c>
      <c r="K75" s="35" t="s">
        <v>34</v>
      </c>
      <c r="M75" s="35" t="s">
        <v>34</v>
      </c>
      <c r="N75" s="35" t="s">
        <v>34</v>
      </c>
      <c r="O75" s="35" t="s">
        <v>34</v>
      </c>
      <c r="S75" s="35" t="s">
        <v>34</v>
      </c>
      <c r="AD75" s="35" t="s">
        <v>34</v>
      </c>
      <c r="AG75" s="35" t="s">
        <v>34</v>
      </c>
      <c r="AH75" s="35" t="s">
        <v>34</v>
      </c>
      <c r="AK75" s="35" t="s">
        <v>34</v>
      </c>
      <c r="AL75" s="35" t="s">
        <v>34</v>
      </c>
      <c r="AM75" s="35" t="s">
        <v>34</v>
      </c>
      <c r="AO75" s="35" t="s">
        <v>34</v>
      </c>
      <c r="AP75" s="35" t="s">
        <v>34</v>
      </c>
      <c r="AQ75" s="35" t="s">
        <v>34</v>
      </c>
      <c r="AS75" s="35" t="s">
        <v>34</v>
      </c>
      <c r="AT75" s="35" t="s">
        <v>34</v>
      </c>
      <c r="AU75" s="35" t="s">
        <v>34</v>
      </c>
      <c r="AW75" s="35" t="s">
        <v>34</v>
      </c>
      <c r="AX75" s="35" t="s">
        <v>34</v>
      </c>
      <c r="AY75" s="35" t="s">
        <v>34</v>
      </c>
    </row>
    <row r="76" spans="1:51" x14ac:dyDescent="0.3">
      <c r="A76" s="35" t="s">
        <v>39</v>
      </c>
      <c r="B76" s="35" t="s">
        <v>39</v>
      </c>
      <c r="C76" s="35" t="s">
        <v>39</v>
      </c>
      <c r="E76" s="35" t="s">
        <v>39</v>
      </c>
      <c r="F76" s="35" t="s">
        <v>39</v>
      </c>
      <c r="G76" s="35" t="s">
        <v>39</v>
      </c>
      <c r="I76" s="35" t="s">
        <v>39</v>
      </c>
      <c r="J76" s="35" t="s">
        <v>39</v>
      </c>
      <c r="K76" s="35" t="s">
        <v>39</v>
      </c>
      <c r="M76" s="35" t="s">
        <v>39</v>
      </c>
      <c r="N76" s="35" t="s">
        <v>39</v>
      </c>
      <c r="O76" s="35" t="s">
        <v>39</v>
      </c>
      <c r="S76" s="35" t="s">
        <v>39</v>
      </c>
      <c r="AD76" s="35" t="s">
        <v>39</v>
      </c>
      <c r="AG76" s="35" t="s">
        <v>39</v>
      </c>
      <c r="AH76" s="35" t="s">
        <v>39</v>
      </c>
      <c r="AK76" s="35" t="s">
        <v>39</v>
      </c>
      <c r="AL76" s="35" t="s">
        <v>39</v>
      </c>
      <c r="AM76" s="35" t="s">
        <v>39</v>
      </c>
      <c r="AO76" s="35" t="s">
        <v>39</v>
      </c>
      <c r="AP76" s="35" t="s">
        <v>39</v>
      </c>
      <c r="AQ76" s="35" t="s">
        <v>39</v>
      </c>
      <c r="AS76" s="35" t="s">
        <v>39</v>
      </c>
      <c r="AT76" s="35" t="s">
        <v>39</v>
      </c>
      <c r="AU76" s="35" t="s">
        <v>39</v>
      </c>
      <c r="AW76" s="35" t="s">
        <v>39</v>
      </c>
      <c r="AX76" s="35" t="s">
        <v>39</v>
      </c>
      <c r="AY76" s="35" t="s">
        <v>39</v>
      </c>
    </row>
    <row r="77" spans="1:51" x14ac:dyDescent="0.3">
      <c r="A77" s="35" t="s">
        <v>144</v>
      </c>
      <c r="B77" s="35" t="s">
        <v>144</v>
      </c>
      <c r="C77" s="35" t="s">
        <v>144</v>
      </c>
      <c r="E77" s="35" t="s">
        <v>144</v>
      </c>
      <c r="F77" s="35" t="s">
        <v>144</v>
      </c>
      <c r="G77" s="35" t="s">
        <v>144</v>
      </c>
      <c r="I77" s="35" t="s">
        <v>144</v>
      </c>
      <c r="J77" s="35" t="s">
        <v>144</v>
      </c>
      <c r="K77" s="35" t="s">
        <v>144</v>
      </c>
      <c r="M77" s="35" t="s">
        <v>144</v>
      </c>
      <c r="N77" s="35" t="s">
        <v>144</v>
      </c>
      <c r="O77" s="35" t="s">
        <v>144</v>
      </c>
      <c r="S77" s="35" t="s">
        <v>144</v>
      </c>
      <c r="AD77" s="35" t="s">
        <v>144</v>
      </c>
      <c r="AG77" s="35" t="s">
        <v>144</v>
      </c>
      <c r="AH77" s="35" t="s">
        <v>144</v>
      </c>
      <c r="AK77" s="35" t="s">
        <v>144</v>
      </c>
      <c r="AL77" s="35" t="s">
        <v>144</v>
      </c>
      <c r="AM77" s="35" t="s">
        <v>144</v>
      </c>
      <c r="AO77" s="35" t="s">
        <v>144</v>
      </c>
      <c r="AP77" s="35" t="s">
        <v>144</v>
      </c>
      <c r="AQ77" s="35" t="s">
        <v>144</v>
      </c>
      <c r="AS77" s="35" t="s">
        <v>144</v>
      </c>
      <c r="AT77" s="35" t="s">
        <v>144</v>
      </c>
      <c r="AU77" s="35" t="s">
        <v>144</v>
      </c>
      <c r="AW77" s="35" t="s">
        <v>144</v>
      </c>
      <c r="AX77" s="35" t="s">
        <v>144</v>
      </c>
      <c r="AY77" s="35" t="s">
        <v>144</v>
      </c>
    </row>
    <row r="78" spans="1:51" x14ac:dyDescent="0.3">
      <c r="A78" s="35" t="s">
        <v>140</v>
      </c>
      <c r="B78" s="35" t="s">
        <v>140</v>
      </c>
      <c r="C78" s="35" t="s">
        <v>140</v>
      </c>
      <c r="E78" s="35" t="s">
        <v>1054</v>
      </c>
      <c r="F78" s="35" t="s">
        <v>140</v>
      </c>
      <c r="G78" s="35" t="s">
        <v>1053</v>
      </c>
      <c r="I78" s="35" t="s">
        <v>140</v>
      </c>
      <c r="J78" s="35" t="s">
        <v>1053</v>
      </c>
      <c r="K78" s="35" t="s">
        <v>1054</v>
      </c>
      <c r="M78" s="35" t="s">
        <v>140</v>
      </c>
      <c r="N78" s="35" t="s">
        <v>1053</v>
      </c>
      <c r="O78" s="35" t="s">
        <v>1055</v>
      </c>
      <c r="S78" s="35" t="s">
        <v>1056</v>
      </c>
      <c r="AD78" s="35" t="s">
        <v>1057</v>
      </c>
      <c r="AG78" s="35" t="s">
        <v>145</v>
      </c>
      <c r="AH78" s="35" t="s">
        <v>145</v>
      </c>
      <c r="AK78" s="35" t="s">
        <v>140</v>
      </c>
      <c r="AL78" s="35" t="s">
        <v>140</v>
      </c>
      <c r="AM78" s="35" t="s">
        <v>140</v>
      </c>
      <c r="AO78" s="35" t="s">
        <v>1054</v>
      </c>
      <c r="AP78" s="35" t="s">
        <v>140</v>
      </c>
      <c r="AQ78" s="35" t="s">
        <v>1053</v>
      </c>
      <c r="AS78" s="35" t="s">
        <v>140</v>
      </c>
      <c r="AT78" s="35" t="s">
        <v>1053</v>
      </c>
      <c r="AU78" s="35" t="s">
        <v>1054</v>
      </c>
      <c r="AW78" s="35" t="s">
        <v>140</v>
      </c>
      <c r="AX78" s="35" t="s">
        <v>1053</v>
      </c>
      <c r="AY78" s="35" t="s">
        <v>1055</v>
      </c>
    </row>
    <row r="79" spans="1:51" x14ac:dyDescent="0.3">
      <c r="A79" s="35" t="s">
        <v>119</v>
      </c>
      <c r="B79" s="35" t="s">
        <v>119</v>
      </c>
      <c r="C79" s="35" t="s">
        <v>119</v>
      </c>
      <c r="E79" s="35" t="s">
        <v>1058</v>
      </c>
      <c r="F79" s="35" t="s">
        <v>119</v>
      </c>
      <c r="G79" s="35" t="s">
        <v>119</v>
      </c>
      <c r="I79" s="35" t="s">
        <v>119</v>
      </c>
      <c r="J79" s="35" t="s">
        <v>119</v>
      </c>
      <c r="K79" s="35" t="s">
        <v>1058</v>
      </c>
      <c r="M79" s="35" t="s">
        <v>119</v>
      </c>
      <c r="N79" s="35" t="s">
        <v>119</v>
      </c>
      <c r="O79" s="35" t="s">
        <v>1058</v>
      </c>
      <c r="S79" s="35" t="s">
        <v>1059</v>
      </c>
      <c r="AD79" s="35" t="s">
        <v>119</v>
      </c>
      <c r="AG79" s="35" t="s">
        <v>119</v>
      </c>
      <c r="AH79" s="35" t="s">
        <v>119</v>
      </c>
      <c r="AK79" s="35" t="s">
        <v>119</v>
      </c>
      <c r="AL79" s="35" t="s">
        <v>119</v>
      </c>
      <c r="AM79" s="35" t="s">
        <v>119</v>
      </c>
      <c r="AO79" s="35" t="s">
        <v>1058</v>
      </c>
      <c r="AP79" s="35" t="s">
        <v>119</v>
      </c>
      <c r="AQ79" s="35" t="s">
        <v>119</v>
      </c>
      <c r="AS79" s="35" t="s">
        <v>119</v>
      </c>
      <c r="AT79" s="35" t="s">
        <v>119</v>
      </c>
      <c r="AU79" s="35" t="s">
        <v>1058</v>
      </c>
      <c r="AW79" s="35" t="s">
        <v>119</v>
      </c>
      <c r="AX79" s="35" t="s">
        <v>119</v>
      </c>
      <c r="AY79" s="35" t="s">
        <v>1058</v>
      </c>
    </row>
    <row r="80" spans="1:51" x14ac:dyDescent="0.3">
      <c r="A80" s="35" t="s">
        <v>120</v>
      </c>
      <c r="B80" s="35" t="s">
        <v>120</v>
      </c>
      <c r="C80" s="35" t="s">
        <v>120</v>
      </c>
      <c r="E80" s="35" t="s">
        <v>1060</v>
      </c>
      <c r="F80" s="35" t="s">
        <v>120</v>
      </c>
      <c r="G80" s="35" t="s">
        <v>188</v>
      </c>
      <c r="I80" s="35" t="s">
        <v>120</v>
      </c>
      <c r="J80" s="35" t="s">
        <v>188</v>
      </c>
      <c r="K80" s="35" t="s">
        <v>1060</v>
      </c>
      <c r="M80" s="35" t="s">
        <v>120</v>
      </c>
      <c r="N80" s="35" t="s">
        <v>188</v>
      </c>
      <c r="O80" s="35" t="s">
        <v>1061</v>
      </c>
      <c r="S80" s="35" t="s">
        <v>1062</v>
      </c>
      <c r="AD80" s="35" t="s">
        <v>120</v>
      </c>
      <c r="AG80" s="35" t="s">
        <v>120</v>
      </c>
      <c r="AH80" s="35" t="s">
        <v>120</v>
      </c>
      <c r="AK80" s="35" t="s">
        <v>120</v>
      </c>
      <c r="AL80" s="35" t="s">
        <v>120</v>
      </c>
      <c r="AM80" s="35" t="s">
        <v>120</v>
      </c>
      <c r="AO80" s="35" t="s">
        <v>1060</v>
      </c>
      <c r="AP80" s="35" t="s">
        <v>120</v>
      </c>
      <c r="AQ80" s="35" t="s">
        <v>188</v>
      </c>
      <c r="AS80" s="35" t="s">
        <v>120</v>
      </c>
      <c r="AT80" s="35" t="s">
        <v>188</v>
      </c>
      <c r="AU80" s="35" t="s">
        <v>1060</v>
      </c>
      <c r="AW80" s="35" t="s">
        <v>120</v>
      </c>
      <c r="AX80" s="35" t="s">
        <v>188</v>
      </c>
      <c r="AY80" s="35" t="s">
        <v>1061</v>
      </c>
    </row>
    <row r="81" spans="1:51" x14ac:dyDescent="0.3">
      <c r="A81" s="35" t="s">
        <v>34</v>
      </c>
      <c r="B81" s="35" t="s">
        <v>34</v>
      </c>
      <c r="C81" s="35" t="s">
        <v>34</v>
      </c>
      <c r="E81" s="35" t="s">
        <v>34</v>
      </c>
      <c r="F81" s="35" t="s">
        <v>34</v>
      </c>
      <c r="G81" s="35" t="s">
        <v>34</v>
      </c>
      <c r="I81" s="35" t="s">
        <v>34</v>
      </c>
      <c r="J81" s="35" t="s">
        <v>34</v>
      </c>
      <c r="K81" s="35" t="s">
        <v>34</v>
      </c>
      <c r="M81" s="35" t="s">
        <v>34</v>
      </c>
      <c r="N81" s="35" t="s">
        <v>34</v>
      </c>
      <c r="O81" s="35" t="s">
        <v>34</v>
      </c>
      <c r="S81" s="35" t="s">
        <v>34</v>
      </c>
      <c r="AD81" s="35" t="s">
        <v>34</v>
      </c>
      <c r="AG81" s="35" t="s">
        <v>34</v>
      </c>
      <c r="AH81" s="35" t="s">
        <v>34</v>
      </c>
      <c r="AK81" s="35" t="s">
        <v>34</v>
      </c>
      <c r="AL81" s="35" t="s">
        <v>34</v>
      </c>
      <c r="AM81" s="35" t="s">
        <v>34</v>
      </c>
      <c r="AO81" s="35" t="s">
        <v>34</v>
      </c>
      <c r="AP81" s="35" t="s">
        <v>34</v>
      </c>
      <c r="AQ81" s="35" t="s">
        <v>34</v>
      </c>
      <c r="AS81" s="35" t="s">
        <v>34</v>
      </c>
      <c r="AT81" s="35" t="s">
        <v>34</v>
      </c>
      <c r="AU81" s="35" t="s">
        <v>34</v>
      </c>
      <c r="AW81" s="35" t="s">
        <v>34</v>
      </c>
      <c r="AX81" s="35" t="s">
        <v>34</v>
      </c>
      <c r="AY81" s="35" t="s">
        <v>34</v>
      </c>
    </row>
    <row r="82" spans="1:51" x14ac:dyDescent="0.3">
      <c r="A82" s="35" t="s">
        <v>39</v>
      </c>
      <c r="B82" s="35" t="s">
        <v>39</v>
      </c>
      <c r="C82" s="35" t="s">
        <v>39</v>
      </c>
      <c r="E82" s="35" t="s">
        <v>39</v>
      </c>
      <c r="F82" s="35" t="s">
        <v>39</v>
      </c>
      <c r="G82" s="35" t="s">
        <v>39</v>
      </c>
      <c r="I82" s="35" t="s">
        <v>39</v>
      </c>
      <c r="J82" s="35" t="s">
        <v>39</v>
      </c>
      <c r="K82" s="35" t="s">
        <v>39</v>
      </c>
      <c r="M82" s="35" t="s">
        <v>39</v>
      </c>
      <c r="N82" s="35" t="s">
        <v>39</v>
      </c>
      <c r="O82" s="35" t="s">
        <v>39</v>
      </c>
      <c r="S82" s="35" t="s">
        <v>39</v>
      </c>
      <c r="AD82" s="35" t="s">
        <v>39</v>
      </c>
      <c r="AG82" s="35" t="s">
        <v>39</v>
      </c>
      <c r="AH82" s="35" t="s">
        <v>39</v>
      </c>
      <c r="AK82" s="35" t="s">
        <v>39</v>
      </c>
      <c r="AL82" s="35" t="s">
        <v>39</v>
      </c>
      <c r="AM82" s="35" t="s">
        <v>39</v>
      </c>
      <c r="AO82" s="35" t="s">
        <v>39</v>
      </c>
      <c r="AP82" s="35" t="s">
        <v>39</v>
      </c>
      <c r="AQ82" s="35" t="s">
        <v>39</v>
      </c>
      <c r="AS82" s="35" t="s">
        <v>39</v>
      </c>
      <c r="AT82" s="35" t="s">
        <v>39</v>
      </c>
      <c r="AU82" s="35" t="s">
        <v>39</v>
      </c>
      <c r="AW82" s="35" t="s">
        <v>39</v>
      </c>
      <c r="AX82" s="35" t="s">
        <v>39</v>
      </c>
      <c r="AY82" s="35" t="s">
        <v>39</v>
      </c>
    </row>
    <row r="83" spans="1:51" x14ac:dyDescent="0.3">
      <c r="A83" s="35" t="s">
        <v>146</v>
      </c>
      <c r="B83" s="35" t="s">
        <v>146</v>
      </c>
      <c r="C83" s="35" t="s">
        <v>146</v>
      </c>
      <c r="E83" s="35" t="s">
        <v>146</v>
      </c>
      <c r="F83" s="35" t="s">
        <v>146</v>
      </c>
      <c r="G83" s="35" t="s">
        <v>146</v>
      </c>
      <c r="I83" s="35" t="s">
        <v>146</v>
      </c>
      <c r="J83" s="35" t="s">
        <v>146</v>
      </c>
      <c r="K83" s="35" t="s">
        <v>146</v>
      </c>
      <c r="M83" s="35" t="s">
        <v>146</v>
      </c>
      <c r="N83" s="35" t="s">
        <v>146</v>
      </c>
      <c r="O83" s="35" t="s">
        <v>146</v>
      </c>
      <c r="S83" s="35" t="s">
        <v>146</v>
      </c>
      <c r="AD83" s="35" t="s">
        <v>146</v>
      </c>
      <c r="AG83" s="35" t="s">
        <v>146</v>
      </c>
      <c r="AH83" s="35" t="s">
        <v>146</v>
      </c>
      <c r="AK83" s="35" t="s">
        <v>146</v>
      </c>
      <c r="AL83" s="35" t="s">
        <v>146</v>
      </c>
      <c r="AM83" s="35" t="s">
        <v>146</v>
      </c>
      <c r="AO83" s="35" t="s">
        <v>146</v>
      </c>
      <c r="AP83" s="35" t="s">
        <v>146</v>
      </c>
      <c r="AQ83" s="35" t="s">
        <v>146</v>
      </c>
      <c r="AS83" s="35" t="s">
        <v>146</v>
      </c>
      <c r="AT83" s="35" t="s">
        <v>146</v>
      </c>
      <c r="AU83" s="35" t="s">
        <v>146</v>
      </c>
      <c r="AW83" s="35" t="s">
        <v>146</v>
      </c>
      <c r="AX83" s="35" t="s">
        <v>146</v>
      </c>
      <c r="AY83" s="35" t="s">
        <v>146</v>
      </c>
    </row>
    <row r="84" spans="1:51" x14ac:dyDescent="0.3">
      <c r="A84" s="35" t="s">
        <v>140</v>
      </c>
      <c r="B84" s="35" t="s">
        <v>140</v>
      </c>
      <c r="C84" s="35" t="s">
        <v>1063</v>
      </c>
      <c r="E84" s="35" t="s">
        <v>1065</v>
      </c>
      <c r="F84" s="35" t="s">
        <v>1063</v>
      </c>
      <c r="G84" s="35" t="s">
        <v>1064</v>
      </c>
      <c r="I84" s="35" t="s">
        <v>1063</v>
      </c>
      <c r="J84" s="35" t="s">
        <v>1064</v>
      </c>
      <c r="K84" s="35" t="s">
        <v>1065</v>
      </c>
      <c r="M84" s="35" t="s">
        <v>1063</v>
      </c>
      <c r="N84" s="35" t="s">
        <v>1064</v>
      </c>
      <c r="O84" s="35" t="s">
        <v>1066</v>
      </c>
      <c r="S84" s="35" t="s">
        <v>1067</v>
      </c>
      <c r="AD84" s="35" t="s">
        <v>959</v>
      </c>
      <c r="AG84" s="35" t="s">
        <v>147</v>
      </c>
      <c r="AH84" s="35" t="s">
        <v>147</v>
      </c>
      <c r="AK84" s="35" t="s">
        <v>140</v>
      </c>
      <c r="AL84" s="35" t="s">
        <v>140</v>
      </c>
      <c r="AM84" s="35" t="s">
        <v>1063</v>
      </c>
      <c r="AO84" s="35" t="s">
        <v>1065</v>
      </c>
      <c r="AP84" s="35" t="s">
        <v>1063</v>
      </c>
      <c r="AQ84" s="35" t="s">
        <v>1064</v>
      </c>
      <c r="AS84" s="35" t="s">
        <v>1063</v>
      </c>
      <c r="AT84" s="35" t="s">
        <v>1064</v>
      </c>
      <c r="AU84" s="35" t="s">
        <v>1065</v>
      </c>
      <c r="AW84" s="35" t="s">
        <v>1063</v>
      </c>
      <c r="AX84" s="35" t="s">
        <v>1064</v>
      </c>
      <c r="AY84" s="35" t="s">
        <v>1066</v>
      </c>
    </row>
    <row r="85" spans="1:51" x14ac:dyDescent="0.3">
      <c r="A85" s="35" t="s">
        <v>119</v>
      </c>
      <c r="B85" s="35" t="s">
        <v>119</v>
      </c>
      <c r="C85" s="35" t="s">
        <v>119</v>
      </c>
      <c r="E85" s="35" t="s">
        <v>119</v>
      </c>
      <c r="F85" s="35" t="s">
        <v>119</v>
      </c>
      <c r="G85" s="35" t="s">
        <v>119</v>
      </c>
      <c r="I85" s="35" t="s">
        <v>119</v>
      </c>
      <c r="J85" s="35" t="s">
        <v>119</v>
      </c>
      <c r="K85" s="35" t="s">
        <v>119</v>
      </c>
      <c r="M85" s="35" t="s">
        <v>119</v>
      </c>
      <c r="N85" s="35" t="s">
        <v>119</v>
      </c>
      <c r="O85" s="35" t="s">
        <v>1068</v>
      </c>
      <c r="S85" s="35" t="s">
        <v>1069</v>
      </c>
      <c r="AD85" s="35" t="s">
        <v>119</v>
      </c>
      <c r="AG85" s="35" t="s">
        <v>119</v>
      </c>
      <c r="AH85" s="35" t="s">
        <v>119</v>
      </c>
      <c r="AK85" s="35" t="s">
        <v>119</v>
      </c>
      <c r="AL85" s="35" t="s">
        <v>119</v>
      </c>
      <c r="AM85" s="35" t="s">
        <v>119</v>
      </c>
      <c r="AO85" s="35" t="s">
        <v>119</v>
      </c>
      <c r="AP85" s="35" t="s">
        <v>119</v>
      </c>
      <c r="AQ85" s="35" t="s">
        <v>119</v>
      </c>
      <c r="AS85" s="35" t="s">
        <v>119</v>
      </c>
      <c r="AT85" s="35" t="s">
        <v>119</v>
      </c>
      <c r="AU85" s="35" t="s">
        <v>119</v>
      </c>
      <c r="AW85" s="35" t="s">
        <v>119</v>
      </c>
      <c r="AX85" s="35" t="s">
        <v>119</v>
      </c>
      <c r="AY85" s="35" t="s">
        <v>1068</v>
      </c>
    </row>
    <row r="86" spans="1:51" x14ac:dyDescent="0.3">
      <c r="A86" s="35" t="s">
        <v>120</v>
      </c>
      <c r="B86" s="35" t="s">
        <v>120</v>
      </c>
      <c r="C86" s="35" t="s">
        <v>120</v>
      </c>
      <c r="E86" s="35" t="s">
        <v>120</v>
      </c>
      <c r="F86" s="35" t="s">
        <v>120</v>
      </c>
      <c r="G86" s="35" t="s">
        <v>120</v>
      </c>
      <c r="I86" s="35" t="s">
        <v>120</v>
      </c>
      <c r="J86" s="35" t="s">
        <v>120</v>
      </c>
      <c r="K86" s="35" t="s">
        <v>120</v>
      </c>
      <c r="M86" s="35" t="s">
        <v>120</v>
      </c>
      <c r="N86" s="35" t="s">
        <v>120</v>
      </c>
      <c r="O86" s="35" t="s">
        <v>1070</v>
      </c>
      <c r="S86" s="35" t="s">
        <v>1071</v>
      </c>
      <c r="AD86" s="35" t="s">
        <v>120</v>
      </c>
      <c r="AG86" s="35" t="s">
        <v>120</v>
      </c>
      <c r="AH86" s="35" t="s">
        <v>120</v>
      </c>
      <c r="AK86" s="35" t="s">
        <v>120</v>
      </c>
      <c r="AL86" s="35" t="s">
        <v>120</v>
      </c>
      <c r="AM86" s="35" t="s">
        <v>120</v>
      </c>
      <c r="AO86" s="35" t="s">
        <v>120</v>
      </c>
      <c r="AP86" s="35" t="s">
        <v>120</v>
      </c>
      <c r="AQ86" s="35" t="s">
        <v>120</v>
      </c>
      <c r="AS86" s="35" t="s">
        <v>120</v>
      </c>
      <c r="AT86" s="35" t="s">
        <v>120</v>
      </c>
      <c r="AU86" s="35" t="s">
        <v>120</v>
      </c>
      <c r="AW86" s="35" t="s">
        <v>120</v>
      </c>
      <c r="AX86" s="35" t="s">
        <v>120</v>
      </c>
      <c r="AY86" s="35" t="s">
        <v>1070</v>
      </c>
    </row>
    <row r="87" spans="1:51" x14ac:dyDescent="0.3">
      <c r="A87" s="35" t="s">
        <v>34</v>
      </c>
      <c r="B87" s="35" t="s">
        <v>34</v>
      </c>
      <c r="C87" s="35" t="s">
        <v>34</v>
      </c>
      <c r="E87" s="35" t="s">
        <v>34</v>
      </c>
      <c r="F87" s="35" t="s">
        <v>34</v>
      </c>
      <c r="G87" s="35" t="s">
        <v>34</v>
      </c>
      <c r="I87" s="35" t="s">
        <v>34</v>
      </c>
      <c r="J87" s="35" t="s">
        <v>34</v>
      </c>
      <c r="K87" s="35" t="s">
        <v>34</v>
      </c>
      <c r="M87" s="35" t="s">
        <v>34</v>
      </c>
      <c r="N87" s="35" t="s">
        <v>34</v>
      </c>
      <c r="O87" s="35" t="s">
        <v>34</v>
      </c>
      <c r="S87" s="35" t="s">
        <v>34</v>
      </c>
      <c r="AD87" s="35" t="s">
        <v>34</v>
      </c>
      <c r="AG87" s="35" t="s">
        <v>34</v>
      </c>
      <c r="AH87" s="35" t="s">
        <v>34</v>
      </c>
      <c r="AK87" s="35" t="s">
        <v>34</v>
      </c>
      <c r="AL87" s="35" t="s">
        <v>34</v>
      </c>
      <c r="AM87" s="35" t="s">
        <v>34</v>
      </c>
      <c r="AO87" s="35" t="s">
        <v>34</v>
      </c>
      <c r="AP87" s="35" t="s">
        <v>34</v>
      </c>
      <c r="AQ87" s="35" t="s">
        <v>34</v>
      </c>
      <c r="AS87" s="35" t="s">
        <v>34</v>
      </c>
      <c r="AT87" s="35" t="s">
        <v>34</v>
      </c>
      <c r="AU87" s="35" t="s">
        <v>34</v>
      </c>
      <c r="AW87" s="35" t="s">
        <v>34</v>
      </c>
      <c r="AX87" s="35" t="s">
        <v>34</v>
      </c>
      <c r="AY87" s="35" t="s">
        <v>34</v>
      </c>
    </row>
    <row r="88" spans="1:51" x14ac:dyDescent="0.3">
      <c r="A88" s="35" t="s">
        <v>39</v>
      </c>
      <c r="B88" s="35" t="s">
        <v>39</v>
      </c>
      <c r="C88" s="35" t="s">
        <v>39</v>
      </c>
      <c r="E88" s="35" t="s">
        <v>39</v>
      </c>
      <c r="F88" s="35" t="s">
        <v>39</v>
      </c>
      <c r="G88" s="35" t="s">
        <v>39</v>
      </c>
      <c r="I88" s="35" t="s">
        <v>39</v>
      </c>
      <c r="J88" s="35" t="s">
        <v>39</v>
      </c>
      <c r="K88" s="35" t="s">
        <v>39</v>
      </c>
      <c r="M88" s="35" t="s">
        <v>39</v>
      </c>
      <c r="N88" s="35" t="s">
        <v>39</v>
      </c>
      <c r="O88" s="35" t="s">
        <v>39</v>
      </c>
      <c r="S88" s="35" t="s">
        <v>39</v>
      </c>
      <c r="AD88" s="35" t="s">
        <v>39</v>
      </c>
      <c r="AG88" s="35" t="s">
        <v>39</v>
      </c>
      <c r="AH88" s="35" t="s">
        <v>39</v>
      </c>
      <c r="AK88" s="35" t="s">
        <v>39</v>
      </c>
      <c r="AL88" s="35" t="s">
        <v>39</v>
      </c>
      <c r="AM88" s="35" t="s">
        <v>39</v>
      </c>
      <c r="AO88" s="35" t="s">
        <v>39</v>
      </c>
      <c r="AP88" s="35" t="s">
        <v>39</v>
      </c>
      <c r="AQ88" s="35" t="s">
        <v>39</v>
      </c>
      <c r="AS88" s="35" t="s">
        <v>39</v>
      </c>
      <c r="AT88" s="35" t="s">
        <v>39</v>
      </c>
      <c r="AU88" s="35" t="s">
        <v>39</v>
      </c>
      <c r="AW88" s="35" t="s">
        <v>39</v>
      </c>
      <c r="AX88" s="35" t="s">
        <v>39</v>
      </c>
      <c r="AY88" s="35" t="s">
        <v>39</v>
      </c>
    </row>
    <row r="89" spans="1:51" x14ac:dyDescent="0.3">
      <c r="A89" s="35" t="s">
        <v>148</v>
      </c>
      <c r="B89" s="35" t="s">
        <v>148</v>
      </c>
      <c r="C89" s="35" t="s">
        <v>148</v>
      </c>
      <c r="E89" s="35" t="s">
        <v>148</v>
      </c>
      <c r="F89" s="35" t="s">
        <v>148</v>
      </c>
      <c r="G89" s="35" t="s">
        <v>148</v>
      </c>
      <c r="I89" s="35" t="s">
        <v>148</v>
      </c>
      <c r="J89" s="35" t="s">
        <v>148</v>
      </c>
      <c r="K89" s="35" t="s">
        <v>148</v>
      </c>
      <c r="M89" s="35" t="s">
        <v>148</v>
      </c>
      <c r="N89" s="35" t="s">
        <v>148</v>
      </c>
      <c r="O89" s="35" t="s">
        <v>148</v>
      </c>
      <c r="S89" s="35" t="s">
        <v>148</v>
      </c>
      <c r="AD89" s="35" t="s">
        <v>148</v>
      </c>
      <c r="AG89" s="35" t="s">
        <v>148</v>
      </c>
      <c r="AH89" s="35" t="s">
        <v>148</v>
      </c>
      <c r="AK89" s="35" t="s">
        <v>148</v>
      </c>
      <c r="AL89" s="35" t="s">
        <v>148</v>
      </c>
      <c r="AM89" s="35" t="s">
        <v>148</v>
      </c>
      <c r="AO89" s="35" t="s">
        <v>148</v>
      </c>
      <c r="AP89" s="35" t="s">
        <v>148</v>
      </c>
      <c r="AQ89" s="35" t="s">
        <v>148</v>
      </c>
      <c r="AS89" s="35" t="s">
        <v>148</v>
      </c>
      <c r="AT89" s="35" t="s">
        <v>148</v>
      </c>
      <c r="AU89" s="35" t="s">
        <v>148</v>
      </c>
      <c r="AW89" s="35" t="s">
        <v>148</v>
      </c>
      <c r="AX89" s="35" t="s">
        <v>148</v>
      </c>
      <c r="AY89" s="35" t="s">
        <v>148</v>
      </c>
    </row>
    <row r="90" spans="1:51" x14ac:dyDescent="0.3">
      <c r="A90" s="35" t="s">
        <v>1072</v>
      </c>
      <c r="B90" s="35" t="s">
        <v>1073</v>
      </c>
      <c r="C90" s="35" t="s">
        <v>1074</v>
      </c>
      <c r="E90" s="35" t="s">
        <v>1076</v>
      </c>
      <c r="F90" s="35" t="s">
        <v>1074</v>
      </c>
      <c r="G90" s="35" t="s">
        <v>1075</v>
      </c>
      <c r="I90" s="35" t="s">
        <v>1074</v>
      </c>
      <c r="J90" s="35" t="s">
        <v>1075</v>
      </c>
      <c r="K90" s="35" t="s">
        <v>1076</v>
      </c>
      <c r="M90" s="35" t="s">
        <v>1074</v>
      </c>
      <c r="N90" s="35" t="s">
        <v>1075</v>
      </c>
      <c r="O90" s="35" t="s">
        <v>1077</v>
      </c>
      <c r="S90" s="35" t="s">
        <v>1078</v>
      </c>
      <c r="AD90" s="35" t="s">
        <v>1079</v>
      </c>
      <c r="AG90" s="35" t="s">
        <v>149</v>
      </c>
      <c r="AH90" s="35" t="s">
        <v>149</v>
      </c>
      <c r="AK90" s="35" t="s">
        <v>1072</v>
      </c>
      <c r="AL90" s="35" t="s">
        <v>1073</v>
      </c>
      <c r="AM90" s="35" t="s">
        <v>1074</v>
      </c>
      <c r="AO90" s="35" t="s">
        <v>1076</v>
      </c>
      <c r="AP90" s="35" t="s">
        <v>1074</v>
      </c>
      <c r="AQ90" s="35" t="s">
        <v>1075</v>
      </c>
      <c r="AS90" s="35" t="s">
        <v>1074</v>
      </c>
      <c r="AT90" s="35" t="s">
        <v>1075</v>
      </c>
      <c r="AU90" s="35" t="s">
        <v>1076</v>
      </c>
      <c r="AW90" s="35" t="s">
        <v>1074</v>
      </c>
      <c r="AX90" s="35" t="s">
        <v>1075</v>
      </c>
      <c r="AY90" s="35" t="s">
        <v>1077</v>
      </c>
    </row>
    <row r="91" spans="1:51" x14ac:dyDescent="0.3">
      <c r="A91" s="35" t="s">
        <v>119</v>
      </c>
      <c r="B91" s="35" t="s">
        <v>119</v>
      </c>
      <c r="C91" s="35" t="s">
        <v>119</v>
      </c>
      <c r="E91" s="35" t="s">
        <v>119</v>
      </c>
      <c r="F91" s="35" t="s">
        <v>119</v>
      </c>
      <c r="G91" s="35" t="s">
        <v>119</v>
      </c>
      <c r="I91" s="35" t="s">
        <v>119</v>
      </c>
      <c r="J91" s="35" t="s">
        <v>119</v>
      </c>
      <c r="K91" s="35" t="s">
        <v>119</v>
      </c>
      <c r="M91" s="35" t="s">
        <v>119</v>
      </c>
      <c r="N91" s="35" t="s">
        <v>119</v>
      </c>
      <c r="O91" s="35" t="s">
        <v>1080</v>
      </c>
      <c r="S91" s="35" t="s">
        <v>1081</v>
      </c>
      <c r="AD91" s="35" t="s">
        <v>119</v>
      </c>
      <c r="AG91" s="35" t="s">
        <v>119</v>
      </c>
      <c r="AH91" s="35" t="s">
        <v>119</v>
      </c>
      <c r="AK91" s="35" t="s">
        <v>119</v>
      </c>
      <c r="AL91" s="35" t="s">
        <v>119</v>
      </c>
      <c r="AM91" s="35" t="s">
        <v>119</v>
      </c>
      <c r="AO91" s="35" t="s">
        <v>119</v>
      </c>
      <c r="AP91" s="35" t="s">
        <v>119</v>
      </c>
      <c r="AQ91" s="35" t="s">
        <v>119</v>
      </c>
      <c r="AS91" s="35" t="s">
        <v>119</v>
      </c>
      <c r="AT91" s="35" t="s">
        <v>119</v>
      </c>
      <c r="AU91" s="35" t="s">
        <v>119</v>
      </c>
      <c r="AW91" s="35" t="s">
        <v>119</v>
      </c>
      <c r="AX91" s="35" t="s">
        <v>119</v>
      </c>
      <c r="AY91" s="35" t="s">
        <v>1080</v>
      </c>
    </row>
    <row r="92" spans="1:51" x14ac:dyDescent="0.3">
      <c r="A92" s="35" t="s">
        <v>120</v>
      </c>
      <c r="B92" s="35" t="s">
        <v>120</v>
      </c>
      <c r="C92" s="35" t="s">
        <v>120</v>
      </c>
      <c r="E92" s="35" t="s">
        <v>120</v>
      </c>
      <c r="F92" s="35" t="s">
        <v>120</v>
      </c>
      <c r="G92" s="35" t="s">
        <v>188</v>
      </c>
      <c r="I92" s="35" t="s">
        <v>120</v>
      </c>
      <c r="J92" s="35" t="s">
        <v>188</v>
      </c>
      <c r="K92" s="35" t="s">
        <v>120</v>
      </c>
      <c r="M92" s="35" t="s">
        <v>120</v>
      </c>
      <c r="N92" s="35" t="s">
        <v>188</v>
      </c>
      <c r="O92" s="35" t="s">
        <v>1082</v>
      </c>
      <c r="S92" s="35" t="s">
        <v>1083</v>
      </c>
      <c r="AD92" s="35" t="s">
        <v>120</v>
      </c>
      <c r="AG92" s="35" t="s">
        <v>120</v>
      </c>
      <c r="AH92" s="35" t="s">
        <v>120</v>
      </c>
      <c r="AK92" s="35" t="s">
        <v>120</v>
      </c>
      <c r="AL92" s="35" t="s">
        <v>120</v>
      </c>
      <c r="AM92" s="35" t="s">
        <v>120</v>
      </c>
      <c r="AO92" s="35" t="s">
        <v>120</v>
      </c>
      <c r="AP92" s="35" t="s">
        <v>120</v>
      </c>
      <c r="AQ92" s="35" t="s">
        <v>188</v>
      </c>
      <c r="AS92" s="35" t="s">
        <v>120</v>
      </c>
      <c r="AT92" s="35" t="s">
        <v>188</v>
      </c>
      <c r="AU92" s="35" t="s">
        <v>120</v>
      </c>
      <c r="AW92" s="35" t="s">
        <v>120</v>
      </c>
      <c r="AX92" s="35" t="s">
        <v>188</v>
      </c>
      <c r="AY92" s="35" t="s">
        <v>1082</v>
      </c>
    </row>
    <row r="93" spans="1:51" x14ac:dyDescent="0.3">
      <c r="A93" s="35" t="s">
        <v>34</v>
      </c>
      <c r="B93" s="35" t="s">
        <v>34</v>
      </c>
      <c r="C93" s="35" t="s">
        <v>34</v>
      </c>
      <c r="E93" s="35" t="s">
        <v>34</v>
      </c>
      <c r="F93" s="35" t="s">
        <v>34</v>
      </c>
      <c r="G93" s="35" t="s">
        <v>34</v>
      </c>
      <c r="I93" s="35" t="s">
        <v>34</v>
      </c>
      <c r="J93" s="35" t="s">
        <v>34</v>
      </c>
      <c r="K93" s="35" t="s">
        <v>34</v>
      </c>
      <c r="M93" s="35" t="s">
        <v>34</v>
      </c>
      <c r="N93" s="35" t="s">
        <v>34</v>
      </c>
      <c r="O93" s="35" t="s">
        <v>34</v>
      </c>
      <c r="S93" s="35" t="s">
        <v>34</v>
      </c>
      <c r="AD93" s="35" t="s">
        <v>34</v>
      </c>
      <c r="AG93" s="35" t="s">
        <v>34</v>
      </c>
      <c r="AH93" s="35" t="s">
        <v>34</v>
      </c>
      <c r="AK93" s="35" t="s">
        <v>34</v>
      </c>
      <c r="AL93" s="35" t="s">
        <v>34</v>
      </c>
      <c r="AM93" s="35" t="s">
        <v>34</v>
      </c>
      <c r="AO93" s="35" t="s">
        <v>34</v>
      </c>
      <c r="AP93" s="35" t="s">
        <v>34</v>
      </c>
      <c r="AQ93" s="35" t="s">
        <v>34</v>
      </c>
      <c r="AS93" s="35" t="s">
        <v>34</v>
      </c>
      <c r="AT93" s="35" t="s">
        <v>34</v>
      </c>
      <c r="AU93" s="35" t="s">
        <v>34</v>
      </c>
      <c r="AW93" s="35" t="s">
        <v>34</v>
      </c>
      <c r="AX93" s="35" t="s">
        <v>34</v>
      </c>
      <c r="AY93" s="35" t="s">
        <v>34</v>
      </c>
    </row>
    <row r="94" spans="1:51" x14ac:dyDescent="0.3">
      <c r="A94" s="35" t="s">
        <v>39</v>
      </c>
      <c r="B94" s="35" t="s">
        <v>39</v>
      </c>
      <c r="C94" s="35" t="s">
        <v>39</v>
      </c>
      <c r="E94" s="35" t="s">
        <v>39</v>
      </c>
      <c r="F94" s="35" t="s">
        <v>39</v>
      </c>
      <c r="G94" s="35" t="s">
        <v>39</v>
      </c>
      <c r="I94" s="35" t="s">
        <v>39</v>
      </c>
      <c r="J94" s="35" t="s">
        <v>39</v>
      </c>
      <c r="K94" s="35" t="s">
        <v>39</v>
      </c>
      <c r="M94" s="35" t="s">
        <v>39</v>
      </c>
      <c r="N94" s="35" t="s">
        <v>39</v>
      </c>
      <c r="O94" s="35" t="s">
        <v>39</v>
      </c>
      <c r="S94" s="35" t="s">
        <v>39</v>
      </c>
      <c r="AD94" s="35" t="s">
        <v>39</v>
      </c>
      <c r="AG94" s="35" t="s">
        <v>39</v>
      </c>
      <c r="AH94" s="35" t="s">
        <v>39</v>
      </c>
      <c r="AK94" s="35" t="s">
        <v>39</v>
      </c>
      <c r="AL94" s="35" t="s">
        <v>39</v>
      </c>
      <c r="AM94" s="35" t="s">
        <v>39</v>
      </c>
      <c r="AO94" s="35" t="s">
        <v>39</v>
      </c>
      <c r="AP94" s="35" t="s">
        <v>39</v>
      </c>
      <c r="AQ94" s="35" t="s">
        <v>39</v>
      </c>
      <c r="AS94" s="35" t="s">
        <v>39</v>
      </c>
      <c r="AT94" s="35" t="s">
        <v>39</v>
      </c>
      <c r="AU94" s="35" t="s">
        <v>39</v>
      </c>
      <c r="AW94" s="35" t="s">
        <v>39</v>
      </c>
      <c r="AX94" s="35" t="s">
        <v>39</v>
      </c>
      <c r="AY94" s="35" t="s">
        <v>39</v>
      </c>
    </row>
    <row r="95" spans="1:51" x14ac:dyDescent="0.3">
      <c r="A95" s="35" t="s">
        <v>150</v>
      </c>
      <c r="B95" s="35" t="s">
        <v>150</v>
      </c>
      <c r="C95" s="35" t="s">
        <v>150</v>
      </c>
      <c r="E95" s="35" t="s">
        <v>150</v>
      </c>
      <c r="F95" s="35" t="s">
        <v>150</v>
      </c>
      <c r="G95" s="35" t="s">
        <v>150</v>
      </c>
      <c r="I95" s="35" t="s">
        <v>150</v>
      </c>
      <c r="J95" s="35" t="s">
        <v>150</v>
      </c>
      <c r="K95" s="35" t="s">
        <v>150</v>
      </c>
      <c r="M95" s="35" t="s">
        <v>150</v>
      </c>
      <c r="N95" s="35" t="s">
        <v>150</v>
      </c>
      <c r="O95" s="35" t="s">
        <v>150</v>
      </c>
      <c r="S95" s="35" t="s">
        <v>150</v>
      </c>
      <c r="AD95" s="35" t="s">
        <v>150</v>
      </c>
      <c r="AG95" s="35" t="s">
        <v>150</v>
      </c>
      <c r="AH95" s="35" t="s">
        <v>150</v>
      </c>
      <c r="AK95" s="35" t="s">
        <v>150</v>
      </c>
      <c r="AL95" s="35" t="s">
        <v>150</v>
      </c>
      <c r="AM95" s="35" t="s">
        <v>150</v>
      </c>
      <c r="AO95" s="35" t="s">
        <v>150</v>
      </c>
      <c r="AP95" s="35" t="s">
        <v>150</v>
      </c>
      <c r="AQ95" s="35" t="s">
        <v>150</v>
      </c>
      <c r="AS95" s="35" t="s">
        <v>150</v>
      </c>
      <c r="AT95" s="35" t="s">
        <v>150</v>
      </c>
      <c r="AU95" s="35" t="s">
        <v>150</v>
      </c>
      <c r="AW95" s="35" t="s">
        <v>150</v>
      </c>
      <c r="AX95" s="35" t="s">
        <v>150</v>
      </c>
      <c r="AY95" s="35" t="s">
        <v>150</v>
      </c>
    </row>
    <row r="96" spans="1:51" x14ac:dyDescent="0.3">
      <c r="A96" s="35" t="s">
        <v>140</v>
      </c>
      <c r="B96" s="35" t="s">
        <v>140</v>
      </c>
      <c r="C96" s="35" t="s">
        <v>140</v>
      </c>
      <c r="E96" s="35" t="s">
        <v>140</v>
      </c>
      <c r="F96" s="35" t="s">
        <v>140</v>
      </c>
      <c r="G96" s="35" t="s">
        <v>140</v>
      </c>
      <c r="I96" s="35" t="s">
        <v>140</v>
      </c>
      <c r="J96" s="35" t="s">
        <v>140</v>
      </c>
      <c r="K96" s="35" t="s">
        <v>140</v>
      </c>
      <c r="M96" s="35" t="s">
        <v>140</v>
      </c>
      <c r="N96" s="35" t="s">
        <v>140</v>
      </c>
      <c r="O96" s="35" t="s">
        <v>140</v>
      </c>
      <c r="S96" s="35" t="s">
        <v>140</v>
      </c>
      <c r="AD96" s="35" t="s">
        <v>140</v>
      </c>
      <c r="AG96" s="35" t="s">
        <v>140</v>
      </c>
      <c r="AH96" s="35" t="s">
        <v>140</v>
      </c>
      <c r="AK96" s="35" t="s">
        <v>140</v>
      </c>
      <c r="AL96" s="35" t="s">
        <v>140</v>
      </c>
      <c r="AM96" s="35" t="s">
        <v>140</v>
      </c>
      <c r="AO96" s="35" t="s">
        <v>140</v>
      </c>
      <c r="AP96" s="35" t="s">
        <v>140</v>
      </c>
      <c r="AQ96" s="35" t="s">
        <v>140</v>
      </c>
      <c r="AS96" s="35" t="s">
        <v>140</v>
      </c>
      <c r="AT96" s="35" t="s">
        <v>140</v>
      </c>
      <c r="AU96" s="35" t="s">
        <v>140</v>
      </c>
      <c r="AW96" s="35" t="s">
        <v>140</v>
      </c>
      <c r="AX96" s="35" t="s">
        <v>140</v>
      </c>
      <c r="AY96" s="35" t="s">
        <v>140</v>
      </c>
    </row>
    <row r="97" spans="1:51" x14ac:dyDescent="0.3">
      <c r="A97" s="35" t="s">
        <v>119</v>
      </c>
      <c r="B97" s="35" t="s">
        <v>119</v>
      </c>
      <c r="C97" s="35" t="s">
        <v>119</v>
      </c>
      <c r="E97" s="35" t="s">
        <v>119</v>
      </c>
      <c r="F97" s="35" t="s">
        <v>119</v>
      </c>
      <c r="G97" s="35" t="s">
        <v>119</v>
      </c>
      <c r="I97" s="35" t="s">
        <v>119</v>
      </c>
      <c r="J97" s="35" t="s">
        <v>119</v>
      </c>
      <c r="K97" s="35" t="s">
        <v>119</v>
      </c>
      <c r="M97" s="35" t="s">
        <v>119</v>
      </c>
      <c r="N97" s="35" t="s">
        <v>119</v>
      </c>
      <c r="O97" s="35" t="s">
        <v>119</v>
      </c>
      <c r="S97" s="35" t="s">
        <v>119</v>
      </c>
      <c r="AD97" s="35" t="s">
        <v>119</v>
      </c>
      <c r="AG97" s="35" t="s">
        <v>119</v>
      </c>
      <c r="AH97" s="35" t="s">
        <v>119</v>
      </c>
      <c r="AK97" s="35" t="s">
        <v>119</v>
      </c>
      <c r="AL97" s="35" t="s">
        <v>119</v>
      </c>
      <c r="AM97" s="35" t="s">
        <v>119</v>
      </c>
      <c r="AO97" s="35" t="s">
        <v>119</v>
      </c>
      <c r="AP97" s="35" t="s">
        <v>119</v>
      </c>
      <c r="AQ97" s="35" t="s">
        <v>119</v>
      </c>
      <c r="AS97" s="35" t="s">
        <v>119</v>
      </c>
      <c r="AT97" s="35" t="s">
        <v>119</v>
      </c>
      <c r="AU97" s="35" t="s">
        <v>119</v>
      </c>
      <c r="AW97" s="35" t="s">
        <v>119</v>
      </c>
      <c r="AX97" s="35" t="s">
        <v>119</v>
      </c>
      <c r="AY97" s="35" t="s">
        <v>119</v>
      </c>
    </row>
    <row r="98" spans="1:51" x14ac:dyDescent="0.3">
      <c r="A98" s="35" t="s">
        <v>120</v>
      </c>
      <c r="B98" s="35" t="s">
        <v>120</v>
      </c>
      <c r="C98" s="35" t="s">
        <v>120</v>
      </c>
      <c r="E98" s="35" t="s">
        <v>120</v>
      </c>
      <c r="F98" s="35" t="s">
        <v>120</v>
      </c>
      <c r="G98" s="35" t="s">
        <v>120</v>
      </c>
      <c r="I98" s="35" t="s">
        <v>120</v>
      </c>
      <c r="J98" s="35" t="s">
        <v>120</v>
      </c>
      <c r="K98" s="35" t="s">
        <v>120</v>
      </c>
      <c r="M98" s="35" t="s">
        <v>120</v>
      </c>
      <c r="N98" s="35" t="s">
        <v>120</v>
      </c>
      <c r="O98" s="35" t="s">
        <v>120</v>
      </c>
      <c r="S98" s="35" t="s">
        <v>120</v>
      </c>
      <c r="AD98" s="35" t="s">
        <v>120</v>
      </c>
      <c r="AG98" s="35" t="s">
        <v>120</v>
      </c>
      <c r="AH98" s="35" t="s">
        <v>120</v>
      </c>
      <c r="AK98" s="35" t="s">
        <v>120</v>
      </c>
      <c r="AL98" s="35" t="s">
        <v>120</v>
      </c>
      <c r="AM98" s="35" t="s">
        <v>120</v>
      </c>
      <c r="AO98" s="35" t="s">
        <v>120</v>
      </c>
      <c r="AP98" s="35" t="s">
        <v>120</v>
      </c>
      <c r="AQ98" s="35" t="s">
        <v>120</v>
      </c>
      <c r="AS98" s="35" t="s">
        <v>120</v>
      </c>
      <c r="AT98" s="35" t="s">
        <v>120</v>
      </c>
      <c r="AU98" s="35" t="s">
        <v>120</v>
      </c>
      <c r="AW98" s="35" t="s">
        <v>120</v>
      </c>
      <c r="AX98" s="35" t="s">
        <v>120</v>
      </c>
      <c r="AY98" s="35" t="s">
        <v>120</v>
      </c>
    </row>
    <row r="99" spans="1:51" x14ac:dyDescent="0.3">
      <c r="A99" s="35" t="s">
        <v>34</v>
      </c>
      <c r="B99" s="35" t="s">
        <v>34</v>
      </c>
      <c r="C99" s="35" t="s">
        <v>34</v>
      </c>
      <c r="E99" s="35" t="s">
        <v>34</v>
      </c>
      <c r="F99" s="35" t="s">
        <v>34</v>
      </c>
      <c r="G99" s="35" t="s">
        <v>34</v>
      </c>
      <c r="I99" s="35" t="s">
        <v>34</v>
      </c>
      <c r="J99" s="35" t="s">
        <v>34</v>
      </c>
      <c r="K99" s="35" t="s">
        <v>34</v>
      </c>
      <c r="M99" s="35" t="s">
        <v>34</v>
      </c>
      <c r="N99" s="35" t="s">
        <v>34</v>
      </c>
      <c r="O99" s="35" t="s">
        <v>34</v>
      </c>
      <c r="S99" s="35" t="s">
        <v>34</v>
      </c>
      <c r="AD99" s="35" t="s">
        <v>34</v>
      </c>
      <c r="AG99" s="35" t="s">
        <v>34</v>
      </c>
      <c r="AH99" s="35" t="s">
        <v>34</v>
      </c>
      <c r="AK99" s="35" t="s">
        <v>34</v>
      </c>
      <c r="AL99" s="35" t="s">
        <v>34</v>
      </c>
      <c r="AM99" s="35" t="s">
        <v>34</v>
      </c>
      <c r="AO99" s="35" t="s">
        <v>34</v>
      </c>
      <c r="AP99" s="35" t="s">
        <v>34</v>
      </c>
      <c r="AQ99" s="35" t="s">
        <v>34</v>
      </c>
      <c r="AS99" s="35" t="s">
        <v>34</v>
      </c>
      <c r="AT99" s="35" t="s">
        <v>34</v>
      </c>
      <c r="AU99" s="35" t="s">
        <v>34</v>
      </c>
      <c r="AW99" s="35" t="s">
        <v>34</v>
      </c>
      <c r="AX99" s="35" t="s">
        <v>34</v>
      </c>
      <c r="AY99" s="35" t="s">
        <v>34</v>
      </c>
    </row>
    <row r="100" spans="1:51" x14ac:dyDescent="0.3">
      <c r="A100" s="35" t="s">
        <v>39</v>
      </c>
      <c r="B100" s="35" t="s">
        <v>39</v>
      </c>
      <c r="C100" s="35" t="s">
        <v>39</v>
      </c>
      <c r="E100" s="35" t="s">
        <v>39</v>
      </c>
      <c r="F100" s="35" t="s">
        <v>39</v>
      </c>
      <c r="G100" s="35" t="s">
        <v>39</v>
      </c>
      <c r="I100" s="35" t="s">
        <v>39</v>
      </c>
      <c r="J100" s="35" t="s">
        <v>39</v>
      </c>
      <c r="K100" s="35" t="s">
        <v>39</v>
      </c>
      <c r="M100" s="35" t="s">
        <v>39</v>
      </c>
      <c r="N100" s="35" t="s">
        <v>39</v>
      </c>
      <c r="O100" s="35" t="s">
        <v>39</v>
      </c>
      <c r="S100" s="35" t="s">
        <v>39</v>
      </c>
      <c r="AD100" s="35" t="s">
        <v>39</v>
      </c>
      <c r="AG100" s="35" t="s">
        <v>39</v>
      </c>
      <c r="AH100" s="35" t="s">
        <v>39</v>
      </c>
      <c r="AK100" s="35" t="s">
        <v>39</v>
      </c>
      <c r="AL100" s="35" t="s">
        <v>39</v>
      </c>
      <c r="AM100" s="35" t="s">
        <v>39</v>
      </c>
      <c r="AO100" s="35" t="s">
        <v>39</v>
      </c>
      <c r="AP100" s="35" t="s">
        <v>39</v>
      </c>
      <c r="AQ100" s="35" t="s">
        <v>39</v>
      </c>
      <c r="AS100" s="35" t="s">
        <v>39</v>
      </c>
      <c r="AT100" s="35" t="s">
        <v>39</v>
      </c>
      <c r="AU100" s="35" t="s">
        <v>39</v>
      </c>
      <c r="AW100" s="35" t="s">
        <v>39</v>
      </c>
      <c r="AX100" s="35" t="s">
        <v>39</v>
      </c>
      <c r="AY100" s="35" t="s">
        <v>39</v>
      </c>
    </row>
    <row r="101" spans="1:51" x14ac:dyDescent="0.3">
      <c r="A101" s="35" t="s">
        <v>151</v>
      </c>
      <c r="B101" s="35" t="s">
        <v>151</v>
      </c>
      <c r="C101" s="35" t="s">
        <v>151</v>
      </c>
      <c r="E101" s="35" t="s">
        <v>151</v>
      </c>
      <c r="F101" s="35" t="s">
        <v>151</v>
      </c>
      <c r="G101" s="35" t="s">
        <v>151</v>
      </c>
      <c r="I101" s="35" t="s">
        <v>151</v>
      </c>
      <c r="J101" s="35" t="s">
        <v>151</v>
      </c>
      <c r="K101" s="35" t="s">
        <v>151</v>
      </c>
      <c r="M101" s="35" t="s">
        <v>151</v>
      </c>
      <c r="N101" s="35" t="s">
        <v>151</v>
      </c>
      <c r="O101" s="35" t="s">
        <v>151</v>
      </c>
      <c r="S101" s="35" t="s">
        <v>151</v>
      </c>
      <c r="AD101" s="35" t="s">
        <v>151</v>
      </c>
      <c r="AG101" s="35" t="s">
        <v>151</v>
      </c>
      <c r="AH101" s="35" t="s">
        <v>151</v>
      </c>
      <c r="AK101" s="35" t="s">
        <v>151</v>
      </c>
      <c r="AL101" s="35" t="s">
        <v>151</v>
      </c>
      <c r="AM101" s="35" t="s">
        <v>151</v>
      </c>
      <c r="AO101" s="35" t="s">
        <v>151</v>
      </c>
      <c r="AP101" s="35" t="s">
        <v>151</v>
      </c>
      <c r="AQ101" s="35" t="s">
        <v>151</v>
      </c>
      <c r="AS101" s="35" t="s">
        <v>151</v>
      </c>
      <c r="AT101" s="35" t="s">
        <v>151</v>
      </c>
      <c r="AU101" s="35" t="s">
        <v>151</v>
      </c>
      <c r="AW101" s="35" t="s">
        <v>151</v>
      </c>
      <c r="AX101" s="35" t="s">
        <v>151</v>
      </c>
      <c r="AY101" s="35" t="s">
        <v>151</v>
      </c>
    </row>
    <row r="102" spans="1:51" x14ac:dyDescent="0.3">
      <c r="A102" s="35" t="s">
        <v>1084</v>
      </c>
      <c r="B102" s="35" t="s">
        <v>1085</v>
      </c>
      <c r="C102" s="35" t="s">
        <v>1086</v>
      </c>
      <c r="E102" s="35" t="s">
        <v>1088</v>
      </c>
      <c r="F102" s="35" t="s">
        <v>1086</v>
      </c>
      <c r="G102" s="35" t="s">
        <v>1087</v>
      </c>
      <c r="I102" s="35" t="s">
        <v>1086</v>
      </c>
      <c r="J102" s="35" t="s">
        <v>1087</v>
      </c>
      <c r="K102" s="35" t="s">
        <v>1088</v>
      </c>
      <c r="M102" s="35" t="s">
        <v>1086</v>
      </c>
      <c r="N102" s="35" t="s">
        <v>1087</v>
      </c>
      <c r="O102" s="35" t="s">
        <v>1089</v>
      </c>
      <c r="S102" s="35" t="s">
        <v>1090</v>
      </c>
      <c r="AD102" s="35" t="s">
        <v>1091</v>
      </c>
      <c r="AG102" s="35" t="s">
        <v>152</v>
      </c>
      <c r="AH102" s="35" t="s">
        <v>152</v>
      </c>
      <c r="AK102" s="35" t="s">
        <v>1084</v>
      </c>
      <c r="AL102" s="35" t="s">
        <v>1085</v>
      </c>
      <c r="AM102" s="35" t="s">
        <v>1086</v>
      </c>
      <c r="AO102" s="35" t="s">
        <v>1088</v>
      </c>
      <c r="AP102" s="35" t="s">
        <v>1086</v>
      </c>
      <c r="AQ102" s="35" t="s">
        <v>1087</v>
      </c>
      <c r="AS102" s="35" t="s">
        <v>1086</v>
      </c>
      <c r="AT102" s="35" t="s">
        <v>1087</v>
      </c>
      <c r="AU102" s="35" t="s">
        <v>1088</v>
      </c>
      <c r="AW102" s="35" t="s">
        <v>1086</v>
      </c>
      <c r="AX102" s="35" t="s">
        <v>1087</v>
      </c>
      <c r="AY102" s="35" t="s">
        <v>1089</v>
      </c>
    </row>
    <row r="103" spans="1:51" x14ac:dyDescent="0.3">
      <c r="A103" s="35" t="s">
        <v>119</v>
      </c>
      <c r="B103" s="35" t="s">
        <v>119</v>
      </c>
      <c r="C103" s="35" t="s">
        <v>119</v>
      </c>
      <c r="E103" s="35" t="s">
        <v>1028</v>
      </c>
      <c r="F103" s="35" t="s">
        <v>119</v>
      </c>
      <c r="G103" s="35" t="s">
        <v>119</v>
      </c>
      <c r="I103" s="35" t="s">
        <v>119</v>
      </c>
      <c r="J103" s="35" t="s">
        <v>119</v>
      </c>
      <c r="K103" s="35" t="s">
        <v>1028</v>
      </c>
      <c r="M103" s="35" t="s">
        <v>119</v>
      </c>
      <c r="N103" s="35" t="s">
        <v>119</v>
      </c>
      <c r="O103" s="35" t="s">
        <v>1092</v>
      </c>
      <c r="S103" s="35" t="s">
        <v>1093</v>
      </c>
      <c r="AD103" s="35" t="s">
        <v>119</v>
      </c>
      <c r="AG103" s="35" t="s">
        <v>119</v>
      </c>
      <c r="AH103" s="35" t="s">
        <v>119</v>
      </c>
      <c r="AK103" s="35" t="s">
        <v>119</v>
      </c>
      <c r="AL103" s="35" t="s">
        <v>119</v>
      </c>
      <c r="AM103" s="35" t="s">
        <v>119</v>
      </c>
      <c r="AO103" s="35" t="s">
        <v>1028</v>
      </c>
      <c r="AP103" s="35" t="s">
        <v>119</v>
      </c>
      <c r="AQ103" s="35" t="s">
        <v>119</v>
      </c>
      <c r="AS103" s="35" t="s">
        <v>119</v>
      </c>
      <c r="AT103" s="35" t="s">
        <v>119</v>
      </c>
      <c r="AU103" s="35" t="s">
        <v>1028</v>
      </c>
      <c r="AW103" s="35" t="s">
        <v>119</v>
      </c>
      <c r="AX103" s="35" t="s">
        <v>119</v>
      </c>
      <c r="AY103" s="35" t="s">
        <v>1092</v>
      </c>
    </row>
    <row r="104" spans="1:51" x14ac:dyDescent="0.3">
      <c r="A104" s="35" t="s">
        <v>120</v>
      </c>
      <c r="B104" s="35" t="s">
        <v>120</v>
      </c>
      <c r="C104" s="35" t="s">
        <v>120</v>
      </c>
      <c r="E104" s="35" t="s">
        <v>1094</v>
      </c>
      <c r="F104" s="35" t="s">
        <v>120</v>
      </c>
      <c r="G104" s="35" t="s">
        <v>188</v>
      </c>
      <c r="I104" s="35" t="s">
        <v>120</v>
      </c>
      <c r="J104" s="35" t="s">
        <v>188</v>
      </c>
      <c r="K104" s="35" t="s">
        <v>1094</v>
      </c>
      <c r="M104" s="35" t="s">
        <v>120</v>
      </c>
      <c r="N104" s="35" t="s">
        <v>188</v>
      </c>
      <c r="O104" s="35" t="s">
        <v>1095</v>
      </c>
      <c r="S104" s="35" t="s">
        <v>1096</v>
      </c>
      <c r="AD104" s="35" t="s">
        <v>120</v>
      </c>
      <c r="AG104" s="35" t="s">
        <v>120</v>
      </c>
      <c r="AH104" s="35" t="s">
        <v>120</v>
      </c>
      <c r="AK104" s="35" t="s">
        <v>120</v>
      </c>
      <c r="AL104" s="35" t="s">
        <v>120</v>
      </c>
      <c r="AM104" s="35" t="s">
        <v>120</v>
      </c>
      <c r="AO104" s="35" t="s">
        <v>1094</v>
      </c>
      <c r="AP104" s="35" t="s">
        <v>120</v>
      </c>
      <c r="AQ104" s="35" t="s">
        <v>188</v>
      </c>
      <c r="AS104" s="35" t="s">
        <v>120</v>
      </c>
      <c r="AT104" s="35" t="s">
        <v>188</v>
      </c>
      <c r="AU104" s="35" t="s">
        <v>1094</v>
      </c>
      <c r="AW104" s="35" t="s">
        <v>120</v>
      </c>
      <c r="AX104" s="35" t="s">
        <v>188</v>
      </c>
      <c r="AY104" s="35" t="s">
        <v>1095</v>
      </c>
    </row>
    <row r="105" spans="1:51" x14ac:dyDescent="0.3">
      <c r="A105" s="35" t="s">
        <v>34</v>
      </c>
      <c r="B105" s="35" t="s">
        <v>34</v>
      </c>
      <c r="C105" s="35" t="s">
        <v>34</v>
      </c>
      <c r="E105" s="35" t="s">
        <v>34</v>
      </c>
      <c r="F105" s="35" t="s">
        <v>34</v>
      </c>
      <c r="G105" s="35" t="s">
        <v>34</v>
      </c>
      <c r="I105" s="35" t="s">
        <v>34</v>
      </c>
      <c r="J105" s="35" t="s">
        <v>34</v>
      </c>
      <c r="K105" s="35" t="s">
        <v>34</v>
      </c>
      <c r="M105" s="35" t="s">
        <v>34</v>
      </c>
      <c r="N105" s="35" t="s">
        <v>34</v>
      </c>
      <c r="O105" s="35" t="s">
        <v>34</v>
      </c>
      <c r="S105" s="35" t="s">
        <v>34</v>
      </c>
      <c r="AD105" s="35" t="s">
        <v>34</v>
      </c>
      <c r="AG105" s="35" t="s">
        <v>34</v>
      </c>
      <c r="AH105" s="35" t="s">
        <v>34</v>
      </c>
      <c r="AK105" s="35" t="s">
        <v>34</v>
      </c>
      <c r="AL105" s="35" t="s">
        <v>34</v>
      </c>
      <c r="AM105" s="35" t="s">
        <v>34</v>
      </c>
      <c r="AO105" s="35" t="s">
        <v>34</v>
      </c>
      <c r="AP105" s="35" t="s">
        <v>34</v>
      </c>
      <c r="AQ105" s="35" t="s">
        <v>34</v>
      </c>
      <c r="AS105" s="35" t="s">
        <v>34</v>
      </c>
      <c r="AT105" s="35" t="s">
        <v>34</v>
      </c>
      <c r="AU105" s="35" t="s">
        <v>34</v>
      </c>
      <c r="AW105" s="35" t="s">
        <v>34</v>
      </c>
      <c r="AX105" s="35" t="s">
        <v>34</v>
      </c>
      <c r="AY105" s="35" t="s">
        <v>34</v>
      </c>
    </row>
    <row r="106" spans="1:51" x14ac:dyDescent="0.3">
      <c r="A106" s="35" t="s">
        <v>39</v>
      </c>
      <c r="B106" s="35" t="s">
        <v>39</v>
      </c>
      <c r="C106" s="35" t="s">
        <v>39</v>
      </c>
      <c r="E106" s="35" t="s">
        <v>39</v>
      </c>
      <c r="F106" s="35" t="s">
        <v>39</v>
      </c>
      <c r="G106" s="35" t="s">
        <v>39</v>
      </c>
      <c r="I106" s="35" t="s">
        <v>39</v>
      </c>
      <c r="J106" s="35" t="s">
        <v>39</v>
      </c>
      <c r="K106" s="35" t="s">
        <v>39</v>
      </c>
      <c r="M106" s="35" t="s">
        <v>39</v>
      </c>
      <c r="N106" s="35" t="s">
        <v>39</v>
      </c>
      <c r="O106" s="35" t="s">
        <v>39</v>
      </c>
      <c r="S106" s="35" t="s">
        <v>39</v>
      </c>
      <c r="AD106" s="35" t="s">
        <v>39</v>
      </c>
      <c r="AG106" s="35" t="s">
        <v>39</v>
      </c>
      <c r="AH106" s="35" t="s">
        <v>39</v>
      </c>
      <c r="AK106" s="35" t="s">
        <v>39</v>
      </c>
      <c r="AL106" s="35" t="s">
        <v>39</v>
      </c>
      <c r="AM106" s="35" t="s">
        <v>39</v>
      </c>
      <c r="AO106" s="35" t="s">
        <v>39</v>
      </c>
      <c r="AP106" s="35" t="s">
        <v>39</v>
      </c>
      <c r="AQ106" s="35" t="s">
        <v>39</v>
      </c>
      <c r="AS106" s="35" t="s">
        <v>39</v>
      </c>
      <c r="AT106" s="35" t="s">
        <v>39</v>
      </c>
      <c r="AU106" s="35" t="s">
        <v>39</v>
      </c>
      <c r="AW106" s="35" t="s">
        <v>39</v>
      </c>
      <c r="AX106" s="35" t="s">
        <v>39</v>
      </c>
      <c r="AY106" s="35" t="s">
        <v>39</v>
      </c>
    </row>
    <row r="107" spans="1:51" x14ac:dyDescent="0.3">
      <c r="A107" s="35" t="s">
        <v>153</v>
      </c>
      <c r="B107" s="35" t="s">
        <v>153</v>
      </c>
      <c r="C107" s="35" t="s">
        <v>153</v>
      </c>
      <c r="E107" s="35" t="s">
        <v>153</v>
      </c>
      <c r="F107" s="35" t="s">
        <v>153</v>
      </c>
      <c r="G107" s="35" t="s">
        <v>153</v>
      </c>
      <c r="I107" s="35" t="s">
        <v>153</v>
      </c>
      <c r="J107" s="35" t="s">
        <v>153</v>
      </c>
      <c r="K107" s="35" t="s">
        <v>153</v>
      </c>
      <c r="M107" s="35" t="s">
        <v>153</v>
      </c>
      <c r="N107" s="35" t="s">
        <v>153</v>
      </c>
      <c r="O107" s="35" t="s">
        <v>153</v>
      </c>
      <c r="S107" s="35" t="s">
        <v>153</v>
      </c>
      <c r="AD107" s="35" t="s">
        <v>153</v>
      </c>
      <c r="AG107" s="35" t="s">
        <v>153</v>
      </c>
      <c r="AH107" s="35" t="s">
        <v>153</v>
      </c>
      <c r="AK107" s="35" t="s">
        <v>153</v>
      </c>
      <c r="AL107" s="35" t="s">
        <v>153</v>
      </c>
      <c r="AM107" s="35" t="s">
        <v>153</v>
      </c>
      <c r="AO107" s="35" t="s">
        <v>153</v>
      </c>
      <c r="AP107" s="35" t="s">
        <v>153</v>
      </c>
      <c r="AQ107" s="35" t="s">
        <v>153</v>
      </c>
      <c r="AS107" s="35" t="s">
        <v>153</v>
      </c>
      <c r="AT107" s="35" t="s">
        <v>153</v>
      </c>
      <c r="AU107" s="35" t="s">
        <v>153</v>
      </c>
      <c r="AW107" s="35" t="s">
        <v>153</v>
      </c>
      <c r="AX107" s="35" t="s">
        <v>153</v>
      </c>
      <c r="AY107" s="35" t="s">
        <v>153</v>
      </c>
    </row>
    <row r="108" spans="1:51" x14ac:dyDescent="0.3">
      <c r="A108" s="35" t="s">
        <v>1097</v>
      </c>
      <c r="B108" s="35" t="s">
        <v>1098</v>
      </c>
      <c r="C108" s="35" t="s">
        <v>1099</v>
      </c>
      <c r="E108" s="35" t="s">
        <v>1101</v>
      </c>
      <c r="F108" s="35" t="s">
        <v>1099</v>
      </c>
      <c r="G108" s="35" t="s">
        <v>1100</v>
      </c>
      <c r="I108" s="35" t="s">
        <v>1099</v>
      </c>
      <c r="J108" s="35" t="s">
        <v>1100</v>
      </c>
      <c r="K108" s="35" t="s">
        <v>1101</v>
      </c>
      <c r="M108" s="35" t="s">
        <v>1099</v>
      </c>
      <c r="N108" s="35" t="s">
        <v>1100</v>
      </c>
      <c r="O108" s="35" t="s">
        <v>1102</v>
      </c>
      <c r="S108" s="35" t="s">
        <v>1103</v>
      </c>
      <c r="AD108" s="35" t="s">
        <v>1104</v>
      </c>
      <c r="AG108" s="35" t="s">
        <v>154</v>
      </c>
      <c r="AH108" s="35" t="s">
        <v>154</v>
      </c>
      <c r="AK108" s="35" t="s">
        <v>1097</v>
      </c>
      <c r="AL108" s="35" t="s">
        <v>1098</v>
      </c>
      <c r="AM108" s="35" t="s">
        <v>1099</v>
      </c>
      <c r="AO108" s="35" t="s">
        <v>1101</v>
      </c>
      <c r="AP108" s="35" t="s">
        <v>1099</v>
      </c>
      <c r="AQ108" s="35" t="s">
        <v>1100</v>
      </c>
      <c r="AS108" s="35" t="s">
        <v>1099</v>
      </c>
      <c r="AT108" s="35" t="s">
        <v>1100</v>
      </c>
      <c r="AU108" s="35" t="s">
        <v>1101</v>
      </c>
      <c r="AW108" s="35" t="s">
        <v>1099</v>
      </c>
      <c r="AX108" s="35" t="s">
        <v>1100</v>
      </c>
      <c r="AY108" s="35" t="s">
        <v>1102</v>
      </c>
    </row>
    <row r="109" spans="1:51" x14ac:dyDescent="0.3">
      <c r="A109" s="35" t="s">
        <v>119</v>
      </c>
      <c r="B109" s="35" t="s">
        <v>119</v>
      </c>
      <c r="C109" s="35" t="s">
        <v>119</v>
      </c>
      <c r="E109" s="35" t="s">
        <v>119</v>
      </c>
      <c r="F109" s="35" t="s">
        <v>119</v>
      </c>
      <c r="G109" s="35" t="s">
        <v>119</v>
      </c>
      <c r="I109" s="35" t="s">
        <v>119</v>
      </c>
      <c r="J109" s="35" t="s">
        <v>119</v>
      </c>
      <c r="K109" s="35" t="s">
        <v>119</v>
      </c>
      <c r="M109" s="35" t="s">
        <v>119</v>
      </c>
      <c r="N109" s="35" t="s">
        <v>119</v>
      </c>
      <c r="O109" s="35" t="s">
        <v>119</v>
      </c>
      <c r="S109" s="35" t="s">
        <v>119</v>
      </c>
      <c r="AD109" s="35" t="s">
        <v>119</v>
      </c>
      <c r="AG109" s="35" t="s">
        <v>119</v>
      </c>
      <c r="AH109" s="35" t="s">
        <v>119</v>
      </c>
      <c r="AK109" s="35" t="s">
        <v>119</v>
      </c>
      <c r="AL109" s="35" t="s">
        <v>119</v>
      </c>
      <c r="AM109" s="35" t="s">
        <v>119</v>
      </c>
      <c r="AO109" s="35" t="s">
        <v>119</v>
      </c>
      <c r="AP109" s="35" t="s">
        <v>119</v>
      </c>
      <c r="AQ109" s="35" t="s">
        <v>119</v>
      </c>
      <c r="AS109" s="35" t="s">
        <v>119</v>
      </c>
      <c r="AT109" s="35" t="s">
        <v>119</v>
      </c>
      <c r="AU109" s="35" t="s">
        <v>119</v>
      </c>
      <c r="AW109" s="35" t="s">
        <v>119</v>
      </c>
      <c r="AX109" s="35" t="s">
        <v>119</v>
      </c>
      <c r="AY109" s="35" t="s">
        <v>119</v>
      </c>
    </row>
    <row r="110" spans="1:51" x14ac:dyDescent="0.3">
      <c r="A110" s="35" t="s">
        <v>120</v>
      </c>
      <c r="B110" s="35" t="s">
        <v>120</v>
      </c>
      <c r="C110" s="35" t="s">
        <v>120</v>
      </c>
      <c r="E110" s="35" t="s">
        <v>120</v>
      </c>
      <c r="F110" s="35" t="s">
        <v>120</v>
      </c>
      <c r="G110" s="35" t="s">
        <v>188</v>
      </c>
      <c r="I110" s="35" t="s">
        <v>120</v>
      </c>
      <c r="J110" s="35" t="s">
        <v>188</v>
      </c>
      <c r="K110" s="35" t="s">
        <v>120</v>
      </c>
      <c r="M110" s="35" t="s">
        <v>120</v>
      </c>
      <c r="N110" s="35" t="s">
        <v>188</v>
      </c>
      <c r="O110" s="35" t="s">
        <v>120</v>
      </c>
      <c r="S110" s="35" t="s">
        <v>188</v>
      </c>
      <c r="AD110" s="35" t="s">
        <v>120</v>
      </c>
      <c r="AG110" s="35" t="s">
        <v>120</v>
      </c>
      <c r="AH110" s="35" t="s">
        <v>120</v>
      </c>
      <c r="AK110" s="35" t="s">
        <v>120</v>
      </c>
      <c r="AL110" s="35" t="s">
        <v>120</v>
      </c>
      <c r="AM110" s="35" t="s">
        <v>120</v>
      </c>
      <c r="AO110" s="35" t="s">
        <v>120</v>
      </c>
      <c r="AP110" s="35" t="s">
        <v>120</v>
      </c>
      <c r="AQ110" s="35" t="s">
        <v>188</v>
      </c>
      <c r="AS110" s="35" t="s">
        <v>120</v>
      </c>
      <c r="AT110" s="35" t="s">
        <v>188</v>
      </c>
      <c r="AU110" s="35" t="s">
        <v>120</v>
      </c>
      <c r="AW110" s="35" t="s">
        <v>120</v>
      </c>
      <c r="AX110" s="35" t="s">
        <v>188</v>
      </c>
      <c r="AY110" s="35" t="s">
        <v>120</v>
      </c>
    </row>
    <row r="111" spans="1:51" x14ac:dyDescent="0.3">
      <c r="A111" s="35" t="s">
        <v>34</v>
      </c>
      <c r="B111" s="35" t="s">
        <v>34</v>
      </c>
      <c r="C111" s="35" t="s">
        <v>34</v>
      </c>
      <c r="E111" s="35" t="s">
        <v>34</v>
      </c>
      <c r="F111" s="35" t="s">
        <v>34</v>
      </c>
      <c r="G111" s="35" t="s">
        <v>34</v>
      </c>
      <c r="I111" s="35" t="s">
        <v>34</v>
      </c>
      <c r="J111" s="35" t="s">
        <v>34</v>
      </c>
      <c r="K111" s="35" t="s">
        <v>34</v>
      </c>
      <c r="M111" s="35" t="s">
        <v>34</v>
      </c>
      <c r="N111" s="35" t="s">
        <v>34</v>
      </c>
      <c r="O111" s="35" t="s">
        <v>34</v>
      </c>
      <c r="S111" s="35" t="s">
        <v>34</v>
      </c>
      <c r="AD111" s="35" t="s">
        <v>34</v>
      </c>
      <c r="AG111" s="35" t="s">
        <v>34</v>
      </c>
      <c r="AH111" s="35" t="s">
        <v>34</v>
      </c>
      <c r="AK111" s="35" t="s">
        <v>34</v>
      </c>
      <c r="AL111" s="35" t="s">
        <v>34</v>
      </c>
      <c r="AM111" s="35" t="s">
        <v>34</v>
      </c>
      <c r="AO111" s="35" t="s">
        <v>34</v>
      </c>
      <c r="AP111" s="35" t="s">
        <v>34</v>
      </c>
      <c r="AQ111" s="35" t="s">
        <v>34</v>
      </c>
      <c r="AS111" s="35" t="s">
        <v>34</v>
      </c>
      <c r="AT111" s="35" t="s">
        <v>34</v>
      </c>
      <c r="AU111" s="35" t="s">
        <v>34</v>
      </c>
      <c r="AW111" s="35" t="s">
        <v>34</v>
      </c>
      <c r="AX111" s="35" t="s">
        <v>34</v>
      </c>
      <c r="AY111" s="35" t="s">
        <v>34</v>
      </c>
    </row>
    <row r="112" spans="1:51" x14ac:dyDescent="0.3">
      <c r="A112" s="35" t="s">
        <v>39</v>
      </c>
      <c r="B112" s="35" t="s">
        <v>39</v>
      </c>
      <c r="C112" s="35" t="s">
        <v>39</v>
      </c>
      <c r="E112" s="35" t="s">
        <v>39</v>
      </c>
      <c r="F112" s="35" t="s">
        <v>39</v>
      </c>
      <c r="G112" s="35" t="s">
        <v>39</v>
      </c>
      <c r="I112" s="35" t="s">
        <v>39</v>
      </c>
      <c r="J112" s="35" t="s">
        <v>39</v>
      </c>
      <c r="K112" s="35" t="s">
        <v>39</v>
      </c>
      <c r="M112" s="35" t="s">
        <v>39</v>
      </c>
      <c r="N112" s="35" t="s">
        <v>39</v>
      </c>
      <c r="O112" s="35" t="s">
        <v>39</v>
      </c>
      <c r="S112" s="35" t="s">
        <v>39</v>
      </c>
      <c r="AD112" s="35" t="s">
        <v>39</v>
      </c>
      <c r="AG112" s="35" t="s">
        <v>39</v>
      </c>
      <c r="AH112" s="35" t="s">
        <v>39</v>
      </c>
      <c r="AK112" s="35" t="s">
        <v>39</v>
      </c>
      <c r="AL112" s="35" t="s">
        <v>39</v>
      </c>
      <c r="AM112" s="35" t="s">
        <v>39</v>
      </c>
      <c r="AO112" s="35" t="s">
        <v>39</v>
      </c>
      <c r="AP112" s="35" t="s">
        <v>39</v>
      </c>
      <c r="AQ112" s="35" t="s">
        <v>39</v>
      </c>
      <c r="AS112" s="35" t="s">
        <v>39</v>
      </c>
      <c r="AT112" s="35" t="s">
        <v>39</v>
      </c>
      <c r="AU112" s="35" t="s">
        <v>39</v>
      </c>
      <c r="AW112" s="35" t="s">
        <v>39</v>
      </c>
      <c r="AX112" s="35" t="s">
        <v>39</v>
      </c>
      <c r="AY112" s="35" t="s">
        <v>39</v>
      </c>
    </row>
    <row r="113" spans="1:51" x14ac:dyDescent="0.3">
      <c r="A113" s="35" t="s">
        <v>155</v>
      </c>
      <c r="B113" s="35" t="s">
        <v>155</v>
      </c>
      <c r="C113" s="35" t="s">
        <v>155</v>
      </c>
      <c r="E113" s="35" t="s">
        <v>155</v>
      </c>
      <c r="F113" s="35" t="s">
        <v>155</v>
      </c>
      <c r="G113" s="35" t="s">
        <v>155</v>
      </c>
      <c r="I113" s="35" t="s">
        <v>155</v>
      </c>
      <c r="J113" s="35" t="s">
        <v>155</v>
      </c>
      <c r="K113" s="35" t="s">
        <v>155</v>
      </c>
      <c r="M113" s="35" t="s">
        <v>155</v>
      </c>
      <c r="N113" s="35" t="s">
        <v>155</v>
      </c>
      <c r="O113" s="35" t="s">
        <v>155</v>
      </c>
      <c r="S113" s="35" t="s">
        <v>155</v>
      </c>
      <c r="AD113" s="35" t="s">
        <v>155</v>
      </c>
      <c r="AG113" s="35" t="s">
        <v>155</v>
      </c>
      <c r="AH113" s="35" t="s">
        <v>155</v>
      </c>
      <c r="AK113" s="35" t="s">
        <v>155</v>
      </c>
      <c r="AL113" s="35" t="s">
        <v>155</v>
      </c>
      <c r="AM113" s="35" t="s">
        <v>155</v>
      </c>
      <c r="AO113" s="35" t="s">
        <v>155</v>
      </c>
      <c r="AP113" s="35" t="s">
        <v>155</v>
      </c>
      <c r="AQ113" s="35" t="s">
        <v>155</v>
      </c>
      <c r="AS113" s="35" t="s">
        <v>155</v>
      </c>
      <c r="AT113" s="35" t="s">
        <v>155</v>
      </c>
      <c r="AU113" s="35" t="s">
        <v>155</v>
      </c>
      <c r="AW113" s="35" t="s">
        <v>155</v>
      </c>
      <c r="AX113" s="35" t="s">
        <v>155</v>
      </c>
      <c r="AY113" s="35" t="s">
        <v>155</v>
      </c>
    </row>
    <row r="114" spans="1:51" x14ac:dyDescent="0.3">
      <c r="A114" s="35" t="s">
        <v>1105</v>
      </c>
      <c r="B114" s="35" t="s">
        <v>1106</v>
      </c>
      <c r="C114" s="35" t="s">
        <v>1107</v>
      </c>
      <c r="E114" s="35" t="s">
        <v>1109</v>
      </c>
      <c r="F114" s="35" t="s">
        <v>1107</v>
      </c>
      <c r="G114" s="35" t="s">
        <v>1108</v>
      </c>
      <c r="I114" s="35" t="s">
        <v>1107</v>
      </c>
      <c r="J114" s="35" t="s">
        <v>1108</v>
      </c>
      <c r="K114" s="35" t="s">
        <v>1109</v>
      </c>
      <c r="M114" s="35" t="s">
        <v>1107</v>
      </c>
      <c r="N114" s="35" t="s">
        <v>1108</v>
      </c>
      <c r="O114" s="35" t="s">
        <v>1110</v>
      </c>
      <c r="S114" s="35" t="s">
        <v>1111</v>
      </c>
      <c r="AD114" s="35" t="s">
        <v>1112</v>
      </c>
      <c r="AG114" s="35" t="s">
        <v>154</v>
      </c>
      <c r="AH114" s="35" t="s">
        <v>154</v>
      </c>
      <c r="AK114" s="35" t="s">
        <v>1105</v>
      </c>
      <c r="AL114" s="35" t="s">
        <v>1106</v>
      </c>
      <c r="AM114" s="35" t="s">
        <v>1107</v>
      </c>
      <c r="AO114" s="35" t="s">
        <v>1109</v>
      </c>
      <c r="AP114" s="35" t="s">
        <v>1107</v>
      </c>
      <c r="AQ114" s="35" t="s">
        <v>1108</v>
      </c>
      <c r="AS114" s="35" t="s">
        <v>1107</v>
      </c>
      <c r="AT114" s="35" t="s">
        <v>1108</v>
      </c>
      <c r="AU114" s="35" t="s">
        <v>1109</v>
      </c>
      <c r="AW114" s="35" t="s">
        <v>1107</v>
      </c>
      <c r="AX114" s="35" t="s">
        <v>1108</v>
      </c>
      <c r="AY114" s="35" t="s">
        <v>1110</v>
      </c>
    </row>
    <row r="115" spans="1:51" x14ac:dyDescent="0.3">
      <c r="A115" s="35" t="s">
        <v>119</v>
      </c>
      <c r="B115" s="35" t="s">
        <v>119</v>
      </c>
      <c r="C115" s="35" t="s">
        <v>119</v>
      </c>
      <c r="E115" s="35" t="s">
        <v>119</v>
      </c>
      <c r="F115" s="35" t="s">
        <v>119</v>
      </c>
      <c r="G115" s="35" t="s">
        <v>119</v>
      </c>
      <c r="I115" s="35" t="s">
        <v>119</v>
      </c>
      <c r="J115" s="35" t="s">
        <v>119</v>
      </c>
      <c r="K115" s="35" t="s">
        <v>119</v>
      </c>
      <c r="M115" s="35" t="s">
        <v>119</v>
      </c>
      <c r="N115" s="35" t="s">
        <v>119</v>
      </c>
      <c r="O115" s="35" t="s">
        <v>119</v>
      </c>
      <c r="S115" s="35" t="s">
        <v>119</v>
      </c>
      <c r="AD115" s="35" t="s">
        <v>119</v>
      </c>
      <c r="AG115" s="35" t="s">
        <v>119</v>
      </c>
      <c r="AH115" s="35" t="s">
        <v>119</v>
      </c>
      <c r="AK115" s="35" t="s">
        <v>119</v>
      </c>
      <c r="AL115" s="35" t="s">
        <v>119</v>
      </c>
      <c r="AM115" s="35" t="s">
        <v>119</v>
      </c>
      <c r="AO115" s="35" t="s">
        <v>119</v>
      </c>
      <c r="AP115" s="35" t="s">
        <v>119</v>
      </c>
      <c r="AQ115" s="35" t="s">
        <v>119</v>
      </c>
      <c r="AS115" s="35" t="s">
        <v>119</v>
      </c>
      <c r="AT115" s="35" t="s">
        <v>119</v>
      </c>
      <c r="AU115" s="35" t="s">
        <v>119</v>
      </c>
      <c r="AW115" s="35" t="s">
        <v>119</v>
      </c>
      <c r="AX115" s="35" t="s">
        <v>119</v>
      </c>
      <c r="AY115" s="35" t="s">
        <v>119</v>
      </c>
    </row>
    <row r="116" spans="1:51" x14ac:dyDescent="0.3">
      <c r="A116" s="35" t="s">
        <v>120</v>
      </c>
      <c r="B116" s="35" t="s">
        <v>120</v>
      </c>
      <c r="C116" s="35" t="s">
        <v>120</v>
      </c>
      <c r="E116" s="35" t="s">
        <v>120</v>
      </c>
      <c r="F116" s="35" t="s">
        <v>120</v>
      </c>
      <c r="G116" s="35" t="s">
        <v>120</v>
      </c>
      <c r="I116" s="35" t="s">
        <v>120</v>
      </c>
      <c r="J116" s="35" t="s">
        <v>120</v>
      </c>
      <c r="K116" s="35" t="s">
        <v>120</v>
      </c>
      <c r="M116" s="35" t="s">
        <v>120</v>
      </c>
      <c r="N116" s="35" t="s">
        <v>120</v>
      </c>
      <c r="O116" s="35" t="s">
        <v>120</v>
      </c>
      <c r="S116" s="35" t="s">
        <v>120</v>
      </c>
      <c r="AD116" s="35" t="s">
        <v>120</v>
      </c>
      <c r="AG116" s="35" t="s">
        <v>120</v>
      </c>
      <c r="AH116" s="35" t="s">
        <v>120</v>
      </c>
      <c r="AK116" s="35" t="s">
        <v>120</v>
      </c>
      <c r="AL116" s="35" t="s">
        <v>120</v>
      </c>
      <c r="AM116" s="35" t="s">
        <v>120</v>
      </c>
      <c r="AO116" s="35" t="s">
        <v>120</v>
      </c>
      <c r="AP116" s="35" t="s">
        <v>120</v>
      </c>
      <c r="AQ116" s="35" t="s">
        <v>120</v>
      </c>
      <c r="AS116" s="35" t="s">
        <v>120</v>
      </c>
      <c r="AT116" s="35" t="s">
        <v>120</v>
      </c>
      <c r="AU116" s="35" t="s">
        <v>120</v>
      </c>
      <c r="AW116" s="35" t="s">
        <v>120</v>
      </c>
      <c r="AX116" s="35" t="s">
        <v>120</v>
      </c>
      <c r="AY116" s="35" t="s">
        <v>120</v>
      </c>
    </row>
    <row r="117" spans="1:51" x14ac:dyDescent="0.3">
      <c r="A117" s="35" t="s">
        <v>34</v>
      </c>
      <c r="B117" s="35" t="s">
        <v>34</v>
      </c>
      <c r="C117" s="35" t="s">
        <v>34</v>
      </c>
      <c r="E117" s="35" t="s">
        <v>34</v>
      </c>
      <c r="F117" s="35" t="s">
        <v>34</v>
      </c>
      <c r="G117" s="35" t="s">
        <v>34</v>
      </c>
      <c r="I117" s="35" t="s">
        <v>34</v>
      </c>
      <c r="J117" s="35" t="s">
        <v>34</v>
      </c>
      <c r="K117" s="35" t="s">
        <v>34</v>
      </c>
      <c r="M117" s="35" t="s">
        <v>34</v>
      </c>
      <c r="N117" s="35" t="s">
        <v>34</v>
      </c>
      <c r="O117" s="35" t="s">
        <v>34</v>
      </c>
      <c r="S117" s="35" t="s">
        <v>34</v>
      </c>
      <c r="AD117" s="35" t="s">
        <v>34</v>
      </c>
      <c r="AG117" s="35" t="s">
        <v>34</v>
      </c>
      <c r="AH117" s="35" t="s">
        <v>34</v>
      </c>
      <c r="AK117" s="35" t="s">
        <v>34</v>
      </c>
      <c r="AL117" s="35" t="s">
        <v>34</v>
      </c>
      <c r="AM117" s="35" t="s">
        <v>34</v>
      </c>
      <c r="AO117" s="35" t="s">
        <v>34</v>
      </c>
      <c r="AP117" s="35" t="s">
        <v>34</v>
      </c>
      <c r="AQ117" s="35" t="s">
        <v>34</v>
      </c>
      <c r="AS117" s="35" t="s">
        <v>34</v>
      </c>
      <c r="AT117" s="35" t="s">
        <v>34</v>
      </c>
      <c r="AU117" s="35" t="s">
        <v>34</v>
      </c>
      <c r="AW117" s="35" t="s">
        <v>34</v>
      </c>
      <c r="AX117" s="35" t="s">
        <v>34</v>
      </c>
      <c r="AY117" s="35" t="s">
        <v>34</v>
      </c>
    </row>
    <row r="118" spans="1:51" x14ac:dyDescent="0.3">
      <c r="A118" s="35" t="s">
        <v>39</v>
      </c>
      <c r="B118" s="35" t="s">
        <v>39</v>
      </c>
      <c r="C118" s="35" t="s">
        <v>39</v>
      </c>
      <c r="E118" s="35" t="s">
        <v>39</v>
      </c>
      <c r="F118" s="35" t="s">
        <v>39</v>
      </c>
      <c r="G118" s="35" t="s">
        <v>39</v>
      </c>
      <c r="I118" s="35" t="s">
        <v>39</v>
      </c>
      <c r="J118" s="35" t="s">
        <v>39</v>
      </c>
      <c r="K118" s="35" t="s">
        <v>39</v>
      </c>
      <c r="M118" s="35" t="s">
        <v>39</v>
      </c>
      <c r="N118" s="35" t="s">
        <v>39</v>
      </c>
      <c r="O118" s="35" t="s">
        <v>39</v>
      </c>
      <c r="S118" s="35" t="s">
        <v>39</v>
      </c>
      <c r="AD118" s="35" t="s">
        <v>39</v>
      </c>
      <c r="AG118" s="35" t="s">
        <v>39</v>
      </c>
      <c r="AH118" s="35" t="s">
        <v>39</v>
      </c>
      <c r="AK118" s="35" t="s">
        <v>39</v>
      </c>
      <c r="AL118" s="35" t="s">
        <v>39</v>
      </c>
      <c r="AM118" s="35" t="s">
        <v>39</v>
      </c>
      <c r="AO118" s="35" t="s">
        <v>39</v>
      </c>
      <c r="AP118" s="35" t="s">
        <v>39</v>
      </c>
      <c r="AQ118" s="35" t="s">
        <v>39</v>
      </c>
      <c r="AS118" s="35" t="s">
        <v>39</v>
      </c>
      <c r="AT118" s="35" t="s">
        <v>39</v>
      </c>
      <c r="AU118" s="35" t="s">
        <v>39</v>
      </c>
      <c r="AW118" s="35" t="s">
        <v>39</v>
      </c>
      <c r="AX118" s="35" t="s">
        <v>39</v>
      </c>
      <c r="AY118" s="35" t="s">
        <v>39</v>
      </c>
    </row>
    <row r="119" spans="1:51" x14ac:dyDescent="0.3">
      <c r="A119" s="35" t="s">
        <v>156</v>
      </c>
      <c r="B119" s="35" t="s">
        <v>156</v>
      </c>
      <c r="C119" s="35" t="s">
        <v>156</v>
      </c>
      <c r="E119" s="35" t="s">
        <v>156</v>
      </c>
      <c r="F119" s="35" t="s">
        <v>156</v>
      </c>
      <c r="G119" s="35" t="s">
        <v>156</v>
      </c>
      <c r="I119" s="35" t="s">
        <v>156</v>
      </c>
      <c r="J119" s="35" t="s">
        <v>156</v>
      </c>
      <c r="K119" s="35" t="s">
        <v>156</v>
      </c>
      <c r="M119" s="35" t="s">
        <v>156</v>
      </c>
      <c r="N119" s="35" t="s">
        <v>156</v>
      </c>
      <c r="O119" s="35" t="s">
        <v>156</v>
      </c>
      <c r="S119" s="35" t="s">
        <v>156</v>
      </c>
      <c r="AD119" s="35" t="s">
        <v>156</v>
      </c>
      <c r="AG119" s="35" t="s">
        <v>156</v>
      </c>
      <c r="AH119" s="35" t="s">
        <v>156</v>
      </c>
      <c r="AK119" s="35" t="s">
        <v>156</v>
      </c>
      <c r="AL119" s="35" t="s">
        <v>156</v>
      </c>
      <c r="AM119" s="35" t="s">
        <v>156</v>
      </c>
      <c r="AO119" s="35" t="s">
        <v>156</v>
      </c>
      <c r="AP119" s="35" t="s">
        <v>156</v>
      </c>
      <c r="AQ119" s="35" t="s">
        <v>156</v>
      </c>
      <c r="AS119" s="35" t="s">
        <v>156</v>
      </c>
      <c r="AT119" s="35" t="s">
        <v>156</v>
      </c>
      <c r="AU119" s="35" t="s">
        <v>156</v>
      </c>
      <c r="AW119" s="35" t="s">
        <v>156</v>
      </c>
      <c r="AX119" s="35" t="s">
        <v>156</v>
      </c>
      <c r="AY119" s="35" t="s">
        <v>156</v>
      </c>
    </row>
    <row r="120" spans="1:51" x14ac:dyDescent="0.3">
      <c r="A120" s="35" t="s">
        <v>140</v>
      </c>
      <c r="B120" s="35" t="s">
        <v>140</v>
      </c>
      <c r="C120" s="35" t="s">
        <v>140</v>
      </c>
      <c r="E120" s="35" t="s">
        <v>140</v>
      </c>
      <c r="F120" s="35" t="s">
        <v>140</v>
      </c>
      <c r="G120" s="35" t="s">
        <v>140</v>
      </c>
      <c r="I120" s="35" t="s">
        <v>140</v>
      </c>
      <c r="J120" s="35" t="s">
        <v>140</v>
      </c>
      <c r="K120" s="35" t="s">
        <v>140</v>
      </c>
      <c r="M120" s="35" t="s">
        <v>140</v>
      </c>
      <c r="N120" s="35" t="s">
        <v>140</v>
      </c>
      <c r="O120" s="35" t="s">
        <v>140</v>
      </c>
      <c r="S120" s="35" t="s">
        <v>140</v>
      </c>
      <c r="AD120" s="35" t="s">
        <v>140</v>
      </c>
      <c r="AG120" s="35" t="s">
        <v>140</v>
      </c>
      <c r="AH120" s="35" t="s">
        <v>140</v>
      </c>
      <c r="AK120" s="35" t="s">
        <v>140</v>
      </c>
      <c r="AL120" s="35" t="s">
        <v>140</v>
      </c>
      <c r="AM120" s="35" t="s">
        <v>140</v>
      </c>
      <c r="AO120" s="35" t="s">
        <v>140</v>
      </c>
      <c r="AP120" s="35" t="s">
        <v>140</v>
      </c>
      <c r="AQ120" s="35" t="s">
        <v>140</v>
      </c>
      <c r="AS120" s="35" t="s">
        <v>140</v>
      </c>
      <c r="AT120" s="35" t="s">
        <v>140</v>
      </c>
      <c r="AU120" s="35" t="s">
        <v>140</v>
      </c>
      <c r="AW120" s="35" t="s">
        <v>140</v>
      </c>
      <c r="AX120" s="35" t="s">
        <v>140</v>
      </c>
      <c r="AY120" s="35" t="s">
        <v>140</v>
      </c>
    </row>
    <row r="121" spans="1:51" x14ac:dyDescent="0.3">
      <c r="A121" s="35" t="s">
        <v>119</v>
      </c>
      <c r="B121" s="35" t="s">
        <v>119</v>
      </c>
      <c r="C121" s="35" t="s">
        <v>119</v>
      </c>
      <c r="E121" s="35" t="s">
        <v>119</v>
      </c>
      <c r="F121" s="35" t="s">
        <v>119</v>
      </c>
      <c r="G121" s="35" t="s">
        <v>119</v>
      </c>
      <c r="I121" s="35" t="s">
        <v>119</v>
      </c>
      <c r="J121" s="35" t="s">
        <v>119</v>
      </c>
      <c r="K121" s="35" t="s">
        <v>119</v>
      </c>
      <c r="M121" s="35" t="s">
        <v>119</v>
      </c>
      <c r="N121" s="35" t="s">
        <v>119</v>
      </c>
      <c r="O121" s="35" t="s">
        <v>119</v>
      </c>
      <c r="S121" s="35" t="s">
        <v>119</v>
      </c>
      <c r="AD121" s="35" t="s">
        <v>119</v>
      </c>
      <c r="AG121" s="35" t="s">
        <v>119</v>
      </c>
      <c r="AH121" s="35" t="s">
        <v>119</v>
      </c>
      <c r="AK121" s="35" t="s">
        <v>119</v>
      </c>
      <c r="AL121" s="35" t="s">
        <v>119</v>
      </c>
      <c r="AM121" s="35" t="s">
        <v>119</v>
      </c>
      <c r="AO121" s="35" t="s">
        <v>119</v>
      </c>
      <c r="AP121" s="35" t="s">
        <v>119</v>
      </c>
      <c r="AQ121" s="35" t="s">
        <v>119</v>
      </c>
      <c r="AS121" s="35" t="s">
        <v>119</v>
      </c>
      <c r="AT121" s="35" t="s">
        <v>119</v>
      </c>
      <c r="AU121" s="35" t="s">
        <v>119</v>
      </c>
      <c r="AW121" s="35" t="s">
        <v>119</v>
      </c>
      <c r="AX121" s="35" t="s">
        <v>119</v>
      </c>
      <c r="AY121" s="35" t="s">
        <v>119</v>
      </c>
    </row>
    <row r="122" spans="1:51" x14ac:dyDescent="0.3">
      <c r="A122" s="35" t="s">
        <v>120</v>
      </c>
      <c r="B122" s="35" t="s">
        <v>120</v>
      </c>
      <c r="C122" s="35" t="s">
        <v>120</v>
      </c>
      <c r="E122" s="35" t="s">
        <v>120</v>
      </c>
      <c r="F122" s="35" t="s">
        <v>120</v>
      </c>
      <c r="G122" s="35" t="s">
        <v>188</v>
      </c>
      <c r="I122" s="35" t="s">
        <v>120</v>
      </c>
      <c r="J122" s="35" t="s">
        <v>188</v>
      </c>
      <c r="K122" s="35" t="s">
        <v>120</v>
      </c>
      <c r="M122" s="35" t="s">
        <v>120</v>
      </c>
      <c r="N122" s="35" t="s">
        <v>188</v>
      </c>
      <c r="O122" s="35" t="s">
        <v>120</v>
      </c>
      <c r="S122" s="35" t="s">
        <v>188</v>
      </c>
      <c r="AD122" s="35" t="s">
        <v>120</v>
      </c>
      <c r="AG122" s="35" t="s">
        <v>120</v>
      </c>
      <c r="AH122" s="35" t="s">
        <v>120</v>
      </c>
      <c r="AK122" s="35" t="s">
        <v>120</v>
      </c>
      <c r="AL122" s="35" t="s">
        <v>120</v>
      </c>
      <c r="AM122" s="35" t="s">
        <v>120</v>
      </c>
      <c r="AO122" s="35" t="s">
        <v>120</v>
      </c>
      <c r="AP122" s="35" t="s">
        <v>120</v>
      </c>
      <c r="AQ122" s="35" t="s">
        <v>188</v>
      </c>
      <c r="AS122" s="35" t="s">
        <v>120</v>
      </c>
      <c r="AT122" s="35" t="s">
        <v>188</v>
      </c>
      <c r="AU122" s="35" t="s">
        <v>120</v>
      </c>
      <c r="AW122" s="35" t="s">
        <v>120</v>
      </c>
      <c r="AX122" s="35" t="s">
        <v>188</v>
      </c>
      <c r="AY122" s="35" t="s">
        <v>120</v>
      </c>
    </row>
    <row r="123" spans="1:51" x14ac:dyDescent="0.3">
      <c r="A123" s="35" t="s">
        <v>34</v>
      </c>
      <c r="B123" s="35" t="s">
        <v>34</v>
      </c>
      <c r="C123" s="35" t="s">
        <v>34</v>
      </c>
      <c r="E123" s="35" t="s">
        <v>34</v>
      </c>
      <c r="F123" s="35" t="s">
        <v>34</v>
      </c>
      <c r="G123" s="35" t="s">
        <v>34</v>
      </c>
      <c r="I123" s="35" t="s">
        <v>34</v>
      </c>
      <c r="J123" s="35" t="s">
        <v>34</v>
      </c>
      <c r="K123" s="35" t="s">
        <v>34</v>
      </c>
      <c r="M123" s="35" t="s">
        <v>34</v>
      </c>
      <c r="N123" s="35" t="s">
        <v>34</v>
      </c>
      <c r="O123" s="35" t="s">
        <v>34</v>
      </c>
      <c r="S123" s="35" t="s">
        <v>34</v>
      </c>
      <c r="AD123" s="35" t="s">
        <v>34</v>
      </c>
      <c r="AG123" s="35" t="s">
        <v>34</v>
      </c>
      <c r="AH123" s="35" t="s">
        <v>34</v>
      </c>
      <c r="AK123" s="35" t="s">
        <v>34</v>
      </c>
      <c r="AL123" s="35" t="s">
        <v>34</v>
      </c>
      <c r="AM123" s="35" t="s">
        <v>34</v>
      </c>
      <c r="AO123" s="35" t="s">
        <v>34</v>
      </c>
      <c r="AP123" s="35" t="s">
        <v>34</v>
      </c>
      <c r="AQ123" s="35" t="s">
        <v>34</v>
      </c>
      <c r="AS123" s="35" t="s">
        <v>34</v>
      </c>
      <c r="AT123" s="35" t="s">
        <v>34</v>
      </c>
      <c r="AU123" s="35" t="s">
        <v>34</v>
      </c>
      <c r="AW123" s="35" t="s">
        <v>34</v>
      </c>
      <c r="AX123" s="35" t="s">
        <v>34</v>
      </c>
      <c r="AY123" s="35" t="s">
        <v>34</v>
      </c>
    </row>
    <row r="124" spans="1:51" x14ac:dyDescent="0.3">
      <c r="A124" s="35" t="s">
        <v>39</v>
      </c>
      <c r="B124" s="35" t="s">
        <v>39</v>
      </c>
      <c r="C124" s="35" t="s">
        <v>39</v>
      </c>
      <c r="E124" s="35" t="s">
        <v>39</v>
      </c>
      <c r="F124" s="35" t="s">
        <v>39</v>
      </c>
      <c r="G124" s="35" t="s">
        <v>39</v>
      </c>
      <c r="I124" s="35" t="s">
        <v>39</v>
      </c>
      <c r="J124" s="35" t="s">
        <v>39</v>
      </c>
      <c r="K124" s="35" t="s">
        <v>39</v>
      </c>
      <c r="M124" s="35" t="s">
        <v>39</v>
      </c>
      <c r="N124" s="35" t="s">
        <v>39</v>
      </c>
      <c r="O124" s="35" t="s">
        <v>39</v>
      </c>
      <c r="S124" s="35" t="s">
        <v>39</v>
      </c>
      <c r="AD124" s="35" t="s">
        <v>39</v>
      </c>
      <c r="AG124" s="35" t="s">
        <v>39</v>
      </c>
      <c r="AH124" s="35" t="s">
        <v>39</v>
      </c>
      <c r="AK124" s="35" t="s">
        <v>39</v>
      </c>
      <c r="AL124" s="35" t="s">
        <v>39</v>
      </c>
      <c r="AM124" s="35" t="s">
        <v>39</v>
      </c>
      <c r="AO124" s="35" t="s">
        <v>39</v>
      </c>
      <c r="AP124" s="35" t="s">
        <v>39</v>
      </c>
      <c r="AQ124" s="35" t="s">
        <v>39</v>
      </c>
      <c r="AS124" s="35" t="s">
        <v>39</v>
      </c>
      <c r="AT124" s="35" t="s">
        <v>39</v>
      </c>
      <c r="AU124" s="35" t="s">
        <v>39</v>
      </c>
      <c r="AW124" s="35" t="s">
        <v>39</v>
      </c>
      <c r="AX124" s="35" t="s">
        <v>39</v>
      </c>
      <c r="AY124" s="35" t="s">
        <v>39</v>
      </c>
    </row>
    <row r="125" spans="1:51" x14ac:dyDescent="0.3">
      <c r="A125" s="35" t="s">
        <v>157</v>
      </c>
      <c r="B125" s="35" t="s">
        <v>157</v>
      </c>
      <c r="C125" s="35" t="s">
        <v>157</v>
      </c>
      <c r="E125" s="35" t="s">
        <v>157</v>
      </c>
      <c r="F125" s="35" t="s">
        <v>157</v>
      </c>
      <c r="G125" s="35" t="s">
        <v>157</v>
      </c>
      <c r="I125" s="35" t="s">
        <v>157</v>
      </c>
      <c r="J125" s="35" t="s">
        <v>157</v>
      </c>
      <c r="K125" s="35" t="s">
        <v>157</v>
      </c>
      <c r="M125" s="35" t="s">
        <v>157</v>
      </c>
      <c r="N125" s="35" t="s">
        <v>157</v>
      </c>
      <c r="O125" s="35" t="s">
        <v>157</v>
      </c>
      <c r="S125" s="35" t="s">
        <v>157</v>
      </c>
      <c r="AD125" s="35" t="s">
        <v>157</v>
      </c>
      <c r="AG125" s="35" t="s">
        <v>157</v>
      </c>
      <c r="AH125" s="35" t="s">
        <v>157</v>
      </c>
      <c r="AK125" s="35" t="s">
        <v>157</v>
      </c>
      <c r="AL125" s="35" t="s">
        <v>157</v>
      </c>
      <c r="AM125" s="35" t="s">
        <v>157</v>
      </c>
      <c r="AO125" s="35" t="s">
        <v>157</v>
      </c>
      <c r="AP125" s="35" t="s">
        <v>157</v>
      </c>
      <c r="AQ125" s="35" t="s">
        <v>157</v>
      </c>
      <c r="AS125" s="35" t="s">
        <v>157</v>
      </c>
      <c r="AT125" s="35" t="s">
        <v>157</v>
      </c>
      <c r="AU125" s="35" t="s">
        <v>157</v>
      </c>
      <c r="AW125" s="35" t="s">
        <v>157</v>
      </c>
      <c r="AX125" s="35" t="s">
        <v>157</v>
      </c>
      <c r="AY125" s="35" t="s">
        <v>157</v>
      </c>
    </row>
    <row r="126" spans="1:51" x14ac:dyDescent="0.3">
      <c r="A126" s="35" t="s">
        <v>140</v>
      </c>
      <c r="B126" s="35" t="s">
        <v>140</v>
      </c>
      <c r="C126" s="35" t="s">
        <v>140</v>
      </c>
      <c r="E126" s="35" t="s">
        <v>140</v>
      </c>
      <c r="F126" s="35" t="s">
        <v>140</v>
      </c>
      <c r="G126" s="35" t="s">
        <v>140</v>
      </c>
      <c r="I126" s="35" t="s">
        <v>140</v>
      </c>
      <c r="J126" s="35" t="s">
        <v>140</v>
      </c>
      <c r="K126" s="35" t="s">
        <v>140</v>
      </c>
      <c r="M126" s="35" t="s">
        <v>140</v>
      </c>
      <c r="N126" s="35" t="s">
        <v>140</v>
      </c>
      <c r="O126" s="35" t="s">
        <v>140</v>
      </c>
      <c r="S126" s="35" t="s">
        <v>140</v>
      </c>
      <c r="AD126" s="35" t="s">
        <v>140</v>
      </c>
      <c r="AG126" s="35" t="s">
        <v>140</v>
      </c>
      <c r="AH126" s="35" t="s">
        <v>140</v>
      </c>
      <c r="AK126" s="35" t="s">
        <v>140</v>
      </c>
      <c r="AL126" s="35" t="s">
        <v>140</v>
      </c>
      <c r="AM126" s="35" t="s">
        <v>140</v>
      </c>
      <c r="AO126" s="35" t="s">
        <v>140</v>
      </c>
      <c r="AP126" s="35" t="s">
        <v>140</v>
      </c>
      <c r="AQ126" s="35" t="s">
        <v>140</v>
      </c>
      <c r="AS126" s="35" t="s">
        <v>140</v>
      </c>
      <c r="AT126" s="35" t="s">
        <v>140</v>
      </c>
      <c r="AU126" s="35" t="s">
        <v>140</v>
      </c>
      <c r="AW126" s="35" t="s">
        <v>140</v>
      </c>
      <c r="AX126" s="35" t="s">
        <v>140</v>
      </c>
      <c r="AY126" s="35" t="s">
        <v>140</v>
      </c>
    </row>
    <row r="127" spans="1:51" x14ac:dyDescent="0.3">
      <c r="A127" s="35" t="s">
        <v>119</v>
      </c>
      <c r="B127" s="35" t="s">
        <v>119</v>
      </c>
      <c r="C127" s="35" t="s">
        <v>119</v>
      </c>
      <c r="E127" s="35" t="s">
        <v>119</v>
      </c>
      <c r="F127" s="35" t="s">
        <v>119</v>
      </c>
      <c r="G127" s="35" t="s">
        <v>119</v>
      </c>
      <c r="I127" s="35" t="s">
        <v>119</v>
      </c>
      <c r="J127" s="35" t="s">
        <v>119</v>
      </c>
      <c r="K127" s="35" t="s">
        <v>119</v>
      </c>
      <c r="M127" s="35" t="s">
        <v>119</v>
      </c>
      <c r="N127" s="35" t="s">
        <v>119</v>
      </c>
      <c r="O127" s="35" t="s">
        <v>119</v>
      </c>
      <c r="S127" s="35" t="s">
        <v>119</v>
      </c>
      <c r="AD127" s="35" t="s">
        <v>119</v>
      </c>
      <c r="AG127" s="35" t="s">
        <v>119</v>
      </c>
      <c r="AH127" s="35" t="s">
        <v>119</v>
      </c>
      <c r="AK127" s="35" t="s">
        <v>119</v>
      </c>
      <c r="AL127" s="35" t="s">
        <v>119</v>
      </c>
      <c r="AM127" s="35" t="s">
        <v>119</v>
      </c>
      <c r="AO127" s="35" t="s">
        <v>119</v>
      </c>
      <c r="AP127" s="35" t="s">
        <v>119</v>
      </c>
      <c r="AQ127" s="35" t="s">
        <v>119</v>
      </c>
      <c r="AS127" s="35" t="s">
        <v>119</v>
      </c>
      <c r="AT127" s="35" t="s">
        <v>119</v>
      </c>
      <c r="AU127" s="35" t="s">
        <v>119</v>
      </c>
      <c r="AW127" s="35" t="s">
        <v>119</v>
      </c>
      <c r="AX127" s="35" t="s">
        <v>119</v>
      </c>
      <c r="AY127" s="35" t="s">
        <v>119</v>
      </c>
    </row>
    <row r="128" spans="1:51" x14ac:dyDescent="0.3">
      <c r="A128" s="35" t="s">
        <v>120</v>
      </c>
      <c r="B128" s="35" t="s">
        <v>120</v>
      </c>
      <c r="C128" s="35" t="s">
        <v>120</v>
      </c>
      <c r="E128" s="35" t="s">
        <v>120</v>
      </c>
      <c r="F128" s="35" t="s">
        <v>120</v>
      </c>
      <c r="G128" s="35" t="s">
        <v>188</v>
      </c>
      <c r="I128" s="35" t="s">
        <v>120</v>
      </c>
      <c r="J128" s="35" t="s">
        <v>188</v>
      </c>
      <c r="K128" s="35" t="s">
        <v>120</v>
      </c>
      <c r="M128" s="35" t="s">
        <v>120</v>
      </c>
      <c r="N128" s="35" t="s">
        <v>188</v>
      </c>
      <c r="O128" s="35" t="s">
        <v>120</v>
      </c>
      <c r="S128" s="35" t="s">
        <v>188</v>
      </c>
      <c r="AD128" s="35" t="s">
        <v>120</v>
      </c>
      <c r="AG128" s="35" t="s">
        <v>120</v>
      </c>
      <c r="AH128" s="35" t="s">
        <v>120</v>
      </c>
      <c r="AK128" s="35" t="s">
        <v>120</v>
      </c>
      <c r="AL128" s="35" t="s">
        <v>120</v>
      </c>
      <c r="AM128" s="35" t="s">
        <v>120</v>
      </c>
      <c r="AO128" s="35" t="s">
        <v>120</v>
      </c>
      <c r="AP128" s="35" t="s">
        <v>120</v>
      </c>
      <c r="AQ128" s="35" t="s">
        <v>188</v>
      </c>
      <c r="AS128" s="35" t="s">
        <v>120</v>
      </c>
      <c r="AT128" s="35" t="s">
        <v>188</v>
      </c>
      <c r="AU128" s="35" t="s">
        <v>120</v>
      </c>
      <c r="AW128" s="35" t="s">
        <v>120</v>
      </c>
      <c r="AX128" s="35" t="s">
        <v>188</v>
      </c>
      <c r="AY128" s="35" t="s">
        <v>120</v>
      </c>
    </row>
    <row r="129" spans="1:51" x14ac:dyDescent="0.3">
      <c r="A129" s="35" t="s">
        <v>34</v>
      </c>
      <c r="B129" s="35" t="s">
        <v>34</v>
      </c>
      <c r="C129" s="35" t="s">
        <v>34</v>
      </c>
      <c r="E129" s="35" t="s">
        <v>34</v>
      </c>
      <c r="F129" s="35" t="s">
        <v>34</v>
      </c>
      <c r="G129" s="35" t="s">
        <v>34</v>
      </c>
      <c r="I129" s="35" t="s">
        <v>34</v>
      </c>
      <c r="J129" s="35" t="s">
        <v>34</v>
      </c>
      <c r="K129" s="35" t="s">
        <v>34</v>
      </c>
      <c r="M129" s="35" t="s">
        <v>34</v>
      </c>
      <c r="N129" s="35" t="s">
        <v>34</v>
      </c>
      <c r="O129" s="35" t="s">
        <v>34</v>
      </c>
      <c r="S129" s="35" t="s">
        <v>34</v>
      </c>
      <c r="AD129" s="35" t="s">
        <v>34</v>
      </c>
      <c r="AG129" s="35" t="s">
        <v>34</v>
      </c>
      <c r="AH129" s="35" t="s">
        <v>34</v>
      </c>
      <c r="AK129" s="35" t="s">
        <v>34</v>
      </c>
      <c r="AL129" s="35" t="s">
        <v>34</v>
      </c>
      <c r="AM129" s="35" t="s">
        <v>34</v>
      </c>
      <c r="AO129" s="35" t="s">
        <v>34</v>
      </c>
      <c r="AP129" s="35" t="s">
        <v>34</v>
      </c>
      <c r="AQ129" s="35" t="s">
        <v>34</v>
      </c>
      <c r="AS129" s="35" t="s">
        <v>34</v>
      </c>
      <c r="AT129" s="35" t="s">
        <v>34</v>
      </c>
      <c r="AU129" s="35" t="s">
        <v>34</v>
      </c>
      <c r="AW129" s="35" t="s">
        <v>34</v>
      </c>
      <c r="AX129" s="35" t="s">
        <v>34</v>
      </c>
      <c r="AY129" s="35" t="s">
        <v>34</v>
      </c>
    </row>
    <row r="130" spans="1:51" x14ac:dyDescent="0.3">
      <c r="A130" s="35" t="s">
        <v>39</v>
      </c>
      <c r="B130" s="35" t="s">
        <v>39</v>
      </c>
      <c r="C130" s="35" t="s">
        <v>39</v>
      </c>
      <c r="E130" s="35" t="s">
        <v>39</v>
      </c>
      <c r="F130" s="35" t="s">
        <v>39</v>
      </c>
      <c r="G130" s="35" t="s">
        <v>39</v>
      </c>
      <c r="I130" s="35" t="s">
        <v>39</v>
      </c>
      <c r="J130" s="35" t="s">
        <v>39</v>
      </c>
      <c r="K130" s="35" t="s">
        <v>39</v>
      </c>
      <c r="M130" s="35" t="s">
        <v>39</v>
      </c>
      <c r="N130" s="35" t="s">
        <v>39</v>
      </c>
      <c r="O130" s="35" t="s">
        <v>39</v>
      </c>
      <c r="S130" s="35" t="s">
        <v>39</v>
      </c>
      <c r="AD130" s="35" t="s">
        <v>39</v>
      </c>
      <c r="AG130" s="35" t="s">
        <v>39</v>
      </c>
      <c r="AH130" s="35" t="s">
        <v>39</v>
      </c>
      <c r="AK130" s="35" t="s">
        <v>39</v>
      </c>
      <c r="AL130" s="35" t="s">
        <v>39</v>
      </c>
      <c r="AM130" s="35" t="s">
        <v>39</v>
      </c>
      <c r="AO130" s="35" t="s">
        <v>39</v>
      </c>
      <c r="AP130" s="35" t="s">
        <v>39</v>
      </c>
      <c r="AQ130" s="35" t="s">
        <v>39</v>
      </c>
      <c r="AS130" s="35" t="s">
        <v>39</v>
      </c>
      <c r="AT130" s="35" t="s">
        <v>39</v>
      </c>
      <c r="AU130" s="35" t="s">
        <v>39</v>
      </c>
      <c r="AW130" s="35" t="s">
        <v>39</v>
      </c>
      <c r="AX130" s="35" t="s">
        <v>39</v>
      </c>
      <c r="AY130" s="35" t="s">
        <v>39</v>
      </c>
    </row>
    <row r="131" spans="1:51" x14ac:dyDescent="0.3">
      <c r="A131" s="35" t="s">
        <v>158</v>
      </c>
      <c r="B131" s="35" t="s">
        <v>158</v>
      </c>
      <c r="C131" s="35" t="s">
        <v>158</v>
      </c>
      <c r="E131" s="35" t="s">
        <v>158</v>
      </c>
      <c r="F131" s="35" t="s">
        <v>158</v>
      </c>
      <c r="G131" s="35" t="s">
        <v>158</v>
      </c>
      <c r="I131" s="35" t="s">
        <v>158</v>
      </c>
      <c r="J131" s="35" t="s">
        <v>158</v>
      </c>
      <c r="K131" s="35" t="s">
        <v>158</v>
      </c>
      <c r="M131" s="35" t="s">
        <v>158</v>
      </c>
      <c r="N131" s="35" t="s">
        <v>158</v>
      </c>
      <c r="O131" s="35" t="s">
        <v>158</v>
      </c>
      <c r="S131" s="35" t="s">
        <v>158</v>
      </c>
      <c r="AD131" s="35" t="s">
        <v>158</v>
      </c>
      <c r="AG131" s="35" t="s">
        <v>158</v>
      </c>
      <c r="AH131" s="35" t="s">
        <v>158</v>
      </c>
      <c r="AK131" s="35" t="s">
        <v>158</v>
      </c>
      <c r="AL131" s="35" t="s">
        <v>158</v>
      </c>
      <c r="AM131" s="35" t="s">
        <v>158</v>
      </c>
      <c r="AO131" s="35" t="s">
        <v>158</v>
      </c>
      <c r="AP131" s="35" t="s">
        <v>158</v>
      </c>
      <c r="AQ131" s="35" t="s">
        <v>158</v>
      </c>
      <c r="AS131" s="35" t="s">
        <v>158</v>
      </c>
      <c r="AT131" s="35" t="s">
        <v>158</v>
      </c>
      <c r="AU131" s="35" t="s">
        <v>158</v>
      </c>
      <c r="AW131" s="35" t="s">
        <v>158</v>
      </c>
      <c r="AX131" s="35" t="s">
        <v>158</v>
      </c>
      <c r="AY131" s="35" t="s">
        <v>158</v>
      </c>
    </row>
    <row r="132" spans="1:51" x14ac:dyDescent="0.3">
      <c r="A132" s="35" t="s">
        <v>140</v>
      </c>
      <c r="B132" s="35" t="s">
        <v>140</v>
      </c>
      <c r="C132" s="35" t="s">
        <v>140</v>
      </c>
      <c r="E132" s="35" t="s">
        <v>1114</v>
      </c>
      <c r="F132" s="35" t="s">
        <v>140</v>
      </c>
      <c r="G132" s="35" t="s">
        <v>1113</v>
      </c>
      <c r="I132" s="35" t="s">
        <v>140</v>
      </c>
      <c r="J132" s="35" t="s">
        <v>1113</v>
      </c>
      <c r="K132" s="35" t="s">
        <v>1114</v>
      </c>
      <c r="M132" s="35" t="s">
        <v>140</v>
      </c>
      <c r="N132" s="35" t="s">
        <v>1113</v>
      </c>
      <c r="O132" s="35" t="s">
        <v>1115</v>
      </c>
      <c r="S132" s="35" t="s">
        <v>1116</v>
      </c>
      <c r="AD132" s="35" t="s">
        <v>1117</v>
      </c>
      <c r="AG132" s="35" t="s">
        <v>159</v>
      </c>
      <c r="AH132" s="35" t="s">
        <v>159</v>
      </c>
      <c r="AK132" s="35" t="s">
        <v>140</v>
      </c>
      <c r="AL132" s="35" t="s">
        <v>140</v>
      </c>
      <c r="AM132" s="35" t="s">
        <v>140</v>
      </c>
      <c r="AO132" s="35" t="s">
        <v>1114</v>
      </c>
      <c r="AP132" s="35" t="s">
        <v>140</v>
      </c>
      <c r="AQ132" s="35" t="s">
        <v>1113</v>
      </c>
      <c r="AS132" s="35" t="s">
        <v>140</v>
      </c>
      <c r="AT132" s="35" t="s">
        <v>1113</v>
      </c>
      <c r="AU132" s="35" t="s">
        <v>1114</v>
      </c>
      <c r="AW132" s="35" t="s">
        <v>140</v>
      </c>
      <c r="AX132" s="35" t="s">
        <v>1113</v>
      </c>
      <c r="AY132" s="35" t="s">
        <v>1115</v>
      </c>
    </row>
    <row r="133" spans="1:51" x14ac:dyDescent="0.3">
      <c r="A133" s="35" t="s">
        <v>119</v>
      </c>
      <c r="B133" s="35" t="s">
        <v>119</v>
      </c>
      <c r="C133" s="35" t="s">
        <v>119</v>
      </c>
      <c r="E133" s="35" t="s">
        <v>1118</v>
      </c>
      <c r="F133" s="35" t="s">
        <v>119</v>
      </c>
      <c r="G133" s="35" t="s">
        <v>119</v>
      </c>
      <c r="I133" s="35" t="s">
        <v>119</v>
      </c>
      <c r="J133" s="35" t="s">
        <v>119</v>
      </c>
      <c r="K133" s="35" t="s">
        <v>1118</v>
      </c>
      <c r="M133" s="35" t="s">
        <v>119</v>
      </c>
      <c r="N133" s="35" t="s">
        <v>119</v>
      </c>
      <c r="O133" s="35" t="s">
        <v>1119</v>
      </c>
      <c r="S133" s="35" t="s">
        <v>1120</v>
      </c>
      <c r="AD133" s="35" t="s">
        <v>119</v>
      </c>
      <c r="AG133" s="35" t="s">
        <v>119</v>
      </c>
      <c r="AH133" s="35" t="s">
        <v>119</v>
      </c>
      <c r="AK133" s="35" t="s">
        <v>119</v>
      </c>
      <c r="AL133" s="35" t="s">
        <v>119</v>
      </c>
      <c r="AM133" s="35" t="s">
        <v>119</v>
      </c>
      <c r="AO133" s="35" t="s">
        <v>1118</v>
      </c>
      <c r="AP133" s="35" t="s">
        <v>119</v>
      </c>
      <c r="AQ133" s="35" t="s">
        <v>119</v>
      </c>
      <c r="AS133" s="35" t="s">
        <v>119</v>
      </c>
      <c r="AT133" s="35" t="s">
        <v>119</v>
      </c>
      <c r="AU133" s="35" t="s">
        <v>1118</v>
      </c>
      <c r="AW133" s="35" t="s">
        <v>119</v>
      </c>
      <c r="AX133" s="35" t="s">
        <v>119</v>
      </c>
      <c r="AY133" s="35" t="s">
        <v>1119</v>
      </c>
    </row>
    <row r="134" spans="1:51" x14ac:dyDescent="0.3">
      <c r="A134" s="35" t="s">
        <v>120</v>
      </c>
      <c r="B134" s="35" t="s">
        <v>120</v>
      </c>
      <c r="C134" s="35" t="s">
        <v>120</v>
      </c>
      <c r="E134" s="35" t="s">
        <v>1121</v>
      </c>
      <c r="F134" s="35" t="s">
        <v>120</v>
      </c>
      <c r="G134" s="35" t="s">
        <v>188</v>
      </c>
      <c r="I134" s="35" t="s">
        <v>120</v>
      </c>
      <c r="J134" s="35" t="s">
        <v>188</v>
      </c>
      <c r="K134" s="35" t="s">
        <v>1121</v>
      </c>
      <c r="M134" s="35" t="s">
        <v>120</v>
      </c>
      <c r="N134" s="35" t="s">
        <v>188</v>
      </c>
      <c r="O134" s="35" t="s">
        <v>1122</v>
      </c>
      <c r="S134" s="35" t="s">
        <v>1123</v>
      </c>
      <c r="AD134" s="35" t="s">
        <v>120</v>
      </c>
      <c r="AG134" s="35" t="s">
        <v>120</v>
      </c>
      <c r="AH134" s="35" t="s">
        <v>120</v>
      </c>
      <c r="AK134" s="35" t="s">
        <v>120</v>
      </c>
      <c r="AL134" s="35" t="s">
        <v>120</v>
      </c>
      <c r="AM134" s="35" t="s">
        <v>120</v>
      </c>
      <c r="AO134" s="35" t="s">
        <v>1121</v>
      </c>
      <c r="AP134" s="35" t="s">
        <v>120</v>
      </c>
      <c r="AQ134" s="35" t="s">
        <v>188</v>
      </c>
      <c r="AS134" s="35" t="s">
        <v>120</v>
      </c>
      <c r="AT134" s="35" t="s">
        <v>188</v>
      </c>
      <c r="AU134" s="35" t="s">
        <v>1121</v>
      </c>
      <c r="AW134" s="35" t="s">
        <v>120</v>
      </c>
      <c r="AX134" s="35" t="s">
        <v>188</v>
      </c>
      <c r="AY134" s="35" t="s">
        <v>1122</v>
      </c>
    </row>
    <row r="135" spans="1:51" x14ac:dyDescent="0.3">
      <c r="A135" s="35" t="s">
        <v>34</v>
      </c>
      <c r="B135" s="35" t="s">
        <v>34</v>
      </c>
      <c r="C135" s="35" t="s">
        <v>34</v>
      </c>
      <c r="E135" s="35" t="s">
        <v>34</v>
      </c>
      <c r="F135" s="35" t="s">
        <v>34</v>
      </c>
      <c r="G135" s="35" t="s">
        <v>34</v>
      </c>
      <c r="I135" s="35" t="s">
        <v>34</v>
      </c>
      <c r="J135" s="35" t="s">
        <v>34</v>
      </c>
      <c r="K135" s="35" t="s">
        <v>34</v>
      </c>
      <c r="M135" s="35" t="s">
        <v>34</v>
      </c>
      <c r="N135" s="35" t="s">
        <v>34</v>
      </c>
      <c r="O135" s="35" t="s">
        <v>34</v>
      </c>
      <c r="S135" s="35" t="s">
        <v>34</v>
      </c>
      <c r="AD135" s="35" t="s">
        <v>34</v>
      </c>
      <c r="AG135" s="35" t="s">
        <v>34</v>
      </c>
      <c r="AH135" s="35" t="s">
        <v>34</v>
      </c>
      <c r="AK135" s="35" t="s">
        <v>34</v>
      </c>
      <c r="AL135" s="35" t="s">
        <v>34</v>
      </c>
      <c r="AM135" s="35" t="s">
        <v>34</v>
      </c>
      <c r="AO135" s="35" t="s">
        <v>34</v>
      </c>
      <c r="AP135" s="35" t="s">
        <v>34</v>
      </c>
      <c r="AQ135" s="35" t="s">
        <v>34</v>
      </c>
      <c r="AS135" s="35" t="s">
        <v>34</v>
      </c>
      <c r="AT135" s="35" t="s">
        <v>34</v>
      </c>
      <c r="AU135" s="35" t="s">
        <v>34</v>
      </c>
      <c r="AW135" s="35" t="s">
        <v>34</v>
      </c>
      <c r="AX135" s="35" t="s">
        <v>34</v>
      </c>
      <c r="AY135" s="35" t="s">
        <v>34</v>
      </c>
    </row>
    <row r="136" spans="1:51" x14ac:dyDescent="0.3">
      <c r="A136" s="35" t="s">
        <v>39</v>
      </c>
      <c r="B136" s="35" t="s">
        <v>39</v>
      </c>
      <c r="C136" s="35" t="s">
        <v>39</v>
      </c>
      <c r="E136" s="35" t="s">
        <v>39</v>
      </c>
      <c r="F136" s="35" t="s">
        <v>39</v>
      </c>
      <c r="G136" s="35" t="s">
        <v>39</v>
      </c>
      <c r="I136" s="35" t="s">
        <v>39</v>
      </c>
      <c r="J136" s="35" t="s">
        <v>39</v>
      </c>
      <c r="K136" s="35" t="s">
        <v>39</v>
      </c>
      <c r="M136" s="35" t="s">
        <v>39</v>
      </c>
      <c r="N136" s="35" t="s">
        <v>39</v>
      </c>
      <c r="O136" s="35" t="s">
        <v>39</v>
      </c>
      <c r="S136" s="35" t="s">
        <v>39</v>
      </c>
      <c r="AD136" s="35" t="s">
        <v>39</v>
      </c>
      <c r="AG136" s="35" t="s">
        <v>39</v>
      </c>
      <c r="AH136" s="35" t="s">
        <v>39</v>
      </c>
      <c r="AK136" s="35" t="s">
        <v>39</v>
      </c>
      <c r="AL136" s="35" t="s">
        <v>39</v>
      </c>
      <c r="AM136" s="35" t="s">
        <v>39</v>
      </c>
      <c r="AO136" s="35" t="s">
        <v>39</v>
      </c>
      <c r="AP136" s="35" t="s">
        <v>39</v>
      </c>
      <c r="AQ136" s="35" t="s">
        <v>39</v>
      </c>
      <c r="AS136" s="35" t="s">
        <v>39</v>
      </c>
      <c r="AT136" s="35" t="s">
        <v>39</v>
      </c>
      <c r="AU136" s="35" t="s">
        <v>39</v>
      </c>
      <c r="AW136" s="35" t="s">
        <v>39</v>
      </c>
      <c r="AX136" s="35" t="s">
        <v>39</v>
      </c>
      <c r="AY136" s="35" t="s">
        <v>39</v>
      </c>
    </row>
    <row r="137" spans="1:51" x14ac:dyDescent="0.3">
      <c r="A137" s="35" t="s">
        <v>160</v>
      </c>
      <c r="B137" s="35" t="s">
        <v>160</v>
      </c>
      <c r="C137" s="35" t="s">
        <v>160</v>
      </c>
      <c r="E137" s="35" t="s">
        <v>160</v>
      </c>
      <c r="F137" s="35" t="s">
        <v>160</v>
      </c>
      <c r="G137" s="35" t="s">
        <v>160</v>
      </c>
      <c r="I137" s="35" t="s">
        <v>160</v>
      </c>
      <c r="J137" s="35" t="s">
        <v>160</v>
      </c>
      <c r="K137" s="35" t="s">
        <v>160</v>
      </c>
      <c r="M137" s="35" t="s">
        <v>160</v>
      </c>
      <c r="N137" s="35" t="s">
        <v>160</v>
      </c>
      <c r="O137" s="35" t="s">
        <v>160</v>
      </c>
      <c r="S137" s="35" t="s">
        <v>160</v>
      </c>
      <c r="AD137" s="35" t="s">
        <v>160</v>
      </c>
      <c r="AG137" s="35" t="s">
        <v>160</v>
      </c>
      <c r="AH137" s="35" t="s">
        <v>160</v>
      </c>
      <c r="AK137" s="35" t="s">
        <v>160</v>
      </c>
      <c r="AL137" s="35" t="s">
        <v>160</v>
      </c>
      <c r="AM137" s="35" t="s">
        <v>160</v>
      </c>
      <c r="AO137" s="35" t="s">
        <v>160</v>
      </c>
      <c r="AP137" s="35" t="s">
        <v>160</v>
      </c>
      <c r="AQ137" s="35" t="s">
        <v>160</v>
      </c>
      <c r="AS137" s="35" t="s">
        <v>160</v>
      </c>
      <c r="AT137" s="35" t="s">
        <v>160</v>
      </c>
      <c r="AU137" s="35" t="s">
        <v>160</v>
      </c>
      <c r="AW137" s="35" t="s">
        <v>160</v>
      </c>
      <c r="AX137" s="35" t="s">
        <v>160</v>
      </c>
      <c r="AY137" s="35" t="s">
        <v>160</v>
      </c>
    </row>
    <row r="138" spans="1:51" x14ac:dyDescent="0.3">
      <c r="A138" s="35" t="s">
        <v>1124</v>
      </c>
      <c r="B138" s="35" t="s">
        <v>1125</v>
      </c>
      <c r="C138" s="35" t="s">
        <v>1126</v>
      </c>
      <c r="E138" s="35" t="s">
        <v>1128</v>
      </c>
      <c r="F138" s="35" t="s">
        <v>1126</v>
      </c>
      <c r="G138" s="35" t="s">
        <v>1127</v>
      </c>
      <c r="I138" s="35" t="s">
        <v>1126</v>
      </c>
      <c r="J138" s="35" t="s">
        <v>1127</v>
      </c>
      <c r="K138" s="35" t="s">
        <v>1128</v>
      </c>
      <c r="M138" s="35" t="s">
        <v>1126</v>
      </c>
      <c r="N138" s="35" t="s">
        <v>1127</v>
      </c>
      <c r="O138" s="35" t="s">
        <v>1129</v>
      </c>
      <c r="S138" s="35" t="s">
        <v>1130</v>
      </c>
      <c r="AD138" s="35" t="s">
        <v>1131</v>
      </c>
      <c r="AG138" s="35" t="s">
        <v>161</v>
      </c>
      <c r="AH138" s="35" t="s">
        <v>161</v>
      </c>
      <c r="AK138" s="35" t="s">
        <v>1124</v>
      </c>
      <c r="AL138" s="35" t="s">
        <v>1125</v>
      </c>
      <c r="AM138" s="35" t="s">
        <v>1126</v>
      </c>
      <c r="AO138" s="35" t="s">
        <v>1128</v>
      </c>
      <c r="AP138" s="35" t="s">
        <v>1126</v>
      </c>
      <c r="AQ138" s="35" t="s">
        <v>1127</v>
      </c>
      <c r="AS138" s="35" t="s">
        <v>1126</v>
      </c>
      <c r="AT138" s="35" t="s">
        <v>1127</v>
      </c>
      <c r="AU138" s="35" t="s">
        <v>1128</v>
      </c>
      <c r="AW138" s="35" t="s">
        <v>1126</v>
      </c>
      <c r="AX138" s="35" t="s">
        <v>1127</v>
      </c>
      <c r="AY138" s="35" t="s">
        <v>1129</v>
      </c>
    </row>
    <row r="139" spans="1:51" x14ac:dyDescent="0.3">
      <c r="A139" s="35" t="s">
        <v>1132</v>
      </c>
      <c r="B139" s="35" t="s">
        <v>1132</v>
      </c>
      <c r="C139" s="35" t="s">
        <v>119</v>
      </c>
      <c r="E139" s="35" t="s">
        <v>1133</v>
      </c>
      <c r="F139" s="35" t="s">
        <v>119</v>
      </c>
      <c r="G139" s="35" t="s">
        <v>308</v>
      </c>
      <c r="I139" s="35" t="s">
        <v>119</v>
      </c>
      <c r="J139" s="35" t="s">
        <v>308</v>
      </c>
      <c r="K139" s="35" t="s">
        <v>1133</v>
      </c>
      <c r="M139" s="35" t="s">
        <v>119</v>
      </c>
      <c r="N139" s="35" t="s">
        <v>308</v>
      </c>
      <c r="O139" s="35" t="s">
        <v>1134</v>
      </c>
      <c r="S139" s="35" t="s">
        <v>1135</v>
      </c>
      <c r="AD139" s="35" t="s">
        <v>119</v>
      </c>
      <c r="AG139" s="35" t="s">
        <v>162</v>
      </c>
      <c r="AH139" s="35" t="s">
        <v>162</v>
      </c>
      <c r="AK139" s="35" t="s">
        <v>1132</v>
      </c>
      <c r="AL139" s="35" t="s">
        <v>1132</v>
      </c>
      <c r="AM139" s="35" t="s">
        <v>119</v>
      </c>
      <c r="AO139" s="35" t="s">
        <v>1133</v>
      </c>
      <c r="AP139" s="35" t="s">
        <v>119</v>
      </c>
      <c r="AQ139" s="35" t="s">
        <v>308</v>
      </c>
      <c r="AS139" s="35" t="s">
        <v>119</v>
      </c>
      <c r="AT139" s="35" t="s">
        <v>308</v>
      </c>
      <c r="AU139" s="35" t="s">
        <v>1133</v>
      </c>
      <c r="AW139" s="35" t="s">
        <v>119</v>
      </c>
      <c r="AX139" s="35" t="s">
        <v>308</v>
      </c>
      <c r="AY139" s="35" t="s">
        <v>1134</v>
      </c>
    </row>
    <row r="140" spans="1:51" x14ac:dyDescent="0.3">
      <c r="A140" s="35" t="s">
        <v>1136</v>
      </c>
      <c r="B140" s="35" t="s">
        <v>1137</v>
      </c>
      <c r="C140" s="35" t="s">
        <v>120</v>
      </c>
      <c r="E140" s="35" t="s">
        <v>1139</v>
      </c>
      <c r="F140" s="35" t="s">
        <v>120</v>
      </c>
      <c r="G140" s="35" t="s">
        <v>1138</v>
      </c>
      <c r="I140" s="35" t="s">
        <v>120</v>
      </c>
      <c r="J140" s="35" t="s">
        <v>1138</v>
      </c>
      <c r="K140" s="35" t="s">
        <v>1139</v>
      </c>
      <c r="M140" s="35" t="s">
        <v>120</v>
      </c>
      <c r="N140" s="35" t="s">
        <v>1138</v>
      </c>
      <c r="O140" s="35" t="s">
        <v>1140</v>
      </c>
      <c r="S140" s="35" t="s">
        <v>1141</v>
      </c>
      <c r="AD140" s="35" t="s">
        <v>120</v>
      </c>
      <c r="AG140" s="35" t="s">
        <v>163</v>
      </c>
      <c r="AH140" s="35" t="s">
        <v>163</v>
      </c>
      <c r="AK140" s="35" t="s">
        <v>1136</v>
      </c>
      <c r="AL140" s="35" t="s">
        <v>1137</v>
      </c>
      <c r="AM140" s="35" t="s">
        <v>120</v>
      </c>
      <c r="AO140" s="35" t="s">
        <v>1139</v>
      </c>
      <c r="AP140" s="35" t="s">
        <v>120</v>
      </c>
      <c r="AQ140" s="35" t="s">
        <v>1138</v>
      </c>
      <c r="AS140" s="35" t="s">
        <v>120</v>
      </c>
      <c r="AT140" s="35" t="s">
        <v>1138</v>
      </c>
      <c r="AU140" s="35" t="s">
        <v>1139</v>
      </c>
      <c r="AW140" s="35" t="s">
        <v>120</v>
      </c>
      <c r="AX140" s="35" t="s">
        <v>1138</v>
      </c>
      <c r="AY140" s="35" t="s">
        <v>1140</v>
      </c>
    </row>
    <row r="141" spans="1:51" x14ac:dyDescent="0.3">
      <c r="A141" s="35" t="s">
        <v>34</v>
      </c>
      <c r="B141" s="35" t="s">
        <v>34</v>
      </c>
      <c r="C141" s="35" t="s">
        <v>34</v>
      </c>
      <c r="E141" s="35" t="s">
        <v>34</v>
      </c>
      <c r="F141" s="35" t="s">
        <v>34</v>
      </c>
      <c r="G141" s="35" t="s">
        <v>34</v>
      </c>
      <c r="I141" s="35" t="s">
        <v>34</v>
      </c>
      <c r="J141" s="35" t="s">
        <v>34</v>
      </c>
      <c r="K141" s="35" t="s">
        <v>34</v>
      </c>
      <c r="M141" s="35" t="s">
        <v>34</v>
      </c>
      <c r="N141" s="35" t="s">
        <v>34</v>
      </c>
      <c r="O141" s="35" t="s">
        <v>34</v>
      </c>
      <c r="S141" s="35" t="s">
        <v>34</v>
      </c>
      <c r="AD141" s="35" t="s">
        <v>34</v>
      </c>
      <c r="AG141" s="35" t="s">
        <v>34</v>
      </c>
      <c r="AH141" s="35" t="s">
        <v>34</v>
      </c>
      <c r="AK141" s="35" t="s">
        <v>34</v>
      </c>
      <c r="AL141" s="35" t="s">
        <v>34</v>
      </c>
      <c r="AM141" s="35" t="s">
        <v>34</v>
      </c>
      <c r="AO141" s="35" t="s">
        <v>34</v>
      </c>
      <c r="AP141" s="35" t="s">
        <v>34</v>
      </c>
      <c r="AQ141" s="35" t="s">
        <v>34</v>
      </c>
      <c r="AS141" s="35" t="s">
        <v>34</v>
      </c>
      <c r="AT141" s="35" t="s">
        <v>34</v>
      </c>
      <c r="AU141" s="35" t="s">
        <v>34</v>
      </c>
      <c r="AW141" s="35" t="s">
        <v>34</v>
      </c>
      <c r="AX141" s="35" t="s">
        <v>34</v>
      </c>
      <c r="AY141" s="35" t="s">
        <v>34</v>
      </c>
    </row>
    <row r="142" spans="1:51" x14ac:dyDescent="0.3">
      <c r="A142" s="35" t="s">
        <v>39</v>
      </c>
      <c r="B142" s="35" t="s">
        <v>39</v>
      </c>
      <c r="C142" s="35" t="s">
        <v>39</v>
      </c>
      <c r="E142" s="35" t="s">
        <v>39</v>
      </c>
      <c r="F142" s="35" t="s">
        <v>39</v>
      </c>
      <c r="G142" s="35" t="s">
        <v>39</v>
      </c>
      <c r="I142" s="35" t="s">
        <v>39</v>
      </c>
      <c r="J142" s="35" t="s">
        <v>39</v>
      </c>
      <c r="K142" s="35" t="s">
        <v>39</v>
      </c>
      <c r="M142" s="35" t="s">
        <v>39</v>
      </c>
      <c r="N142" s="35" t="s">
        <v>39</v>
      </c>
      <c r="O142" s="35" t="s">
        <v>39</v>
      </c>
      <c r="S142" s="35" t="s">
        <v>39</v>
      </c>
      <c r="AD142" s="35" t="s">
        <v>39</v>
      </c>
      <c r="AG142" s="35" t="s">
        <v>39</v>
      </c>
      <c r="AH142" s="35" t="s">
        <v>39</v>
      </c>
      <c r="AK142" s="35" t="s">
        <v>39</v>
      </c>
      <c r="AL142" s="35" t="s">
        <v>39</v>
      </c>
      <c r="AM142" s="35" t="s">
        <v>39</v>
      </c>
      <c r="AO142" s="35" t="s">
        <v>39</v>
      </c>
      <c r="AP142" s="35" t="s">
        <v>39</v>
      </c>
      <c r="AQ142" s="35" t="s">
        <v>39</v>
      </c>
      <c r="AS142" s="35" t="s">
        <v>39</v>
      </c>
      <c r="AT142" s="35" t="s">
        <v>39</v>
      </c>
      <c r="AU142" s="35" t="s">
        <v>39</v>
      </c>
      <c r="AW142" s="35" t="s">
        <v>39</v>
      </c>
      <c r="AX142" s="35" t="s">
        <v>39</v>
      </c>
      <c r="AY142" s="35" t="s">
        <v>39</v>
      </c>
    </row>
    <row r="143" spans="1:51" x14ac:dyDescent="0.3">
      <c r="A143" s="35" t="s">
        <v>164</v>
      </c>
      <c r="B143" s="35" t="s">
        <v>164</v>
      </c>
      <c r="C143" s="35" t="s">
        <v>164</v>
      </c>
      <c r="E143" s="35" t="s">
        <v>164</v>
      </c>
      <c r="F143" s="35" t="s">
        <v>164</v>
      </c>
      <c r="G143" s="35" t="s">
        <v>164</v>
      </c>
      <c r="I143" s="35" t="s">
        <v>164</v>
      </c>
      <c r="J143" s="35" t="s">
        <v>164</v>
      </c>
      <c r="K143" s="35" t="s">
        <v>164</v>
      </c>
      <c r="M143" s="35" t="s">
        <v>164</v>
      </c>
      <c r="N143" s="35" t="s">
        <v>164</v>
      </c>
      <c r="O143" s="35" t="s">
        <v>164</v>
      </c>
      <c r="S143" s="35" t="s">
        <v>164</v>
      </c>
      <c r="AD143" s="35" t="s">
        <v>164</v>
      </c>
      <c r="AG143" s="35" t="s">
        <v>164</v>
      </c>
      <c r="AH143" s="35" t="s">
        <v>164</v>
      </c>
      <c r="AK143" s="35" t="s">
        <v>164</v>
      </c>
      <c r="AL143" s="35" t="s">
        <v>164</v>
      </c>
      <c r="AM143" s="35" t="s">
        <v>164</v>
      </c>
      <c r="AO143" s="35" t="s">
        <v>164</v>
      </c>
      <c r="AP143" s="35" t="s">
        <v>164</v>
      </c>
      <c r="AQ143" s="35" t="s">
        <v>164</v>
      </c>
      <c r="AS143" s="35" t="s">
        <v>164</v>
      </c>
      <c r="AT143" s="35" t="s">
        <v>164</v>
      </c>
      <c r="AU143" s="35" t="s">
        <v>164</v>
      </c>
      <c r="AW143" s="35" t="s">
        <v>164</v>
      </c>
      <c r="AX143" s="35" t="s">
        <v>164</v>
      </c>
      <c r="AY143" s="35" t="s">
        <v>164</v>
      </c>
    </row>
    <row r="144" spans="1:51" x14ac:dyDescent="0.3">
      <c r="A144" s="35" t="s">
        <v>140</v>
      </c>
      <c r="B144" s="35" t="s">
        <v>140</v>
      </c>
      <c r="C144" s="35" t="s">
        <v>140</v>
      </c>
      <c r="E144" s="35" t="s">
        <v>140</v>
      </c>
      <c r="F144" s="35" t="s">
        <v>140</v>
      </c>
      <c r="G144" s="35" t="s">
        <v>140</v>
      </c>
      <c r="I144" s="35" t="s">
        <v>140</v>
      </c>
      <c r="J144" s="35" t="s">
        <v>140</v>
      </c>
      <c r="K144" s="35" t="s">
        <v>140</v>
      </c>
      <c r="M144" s="35" t="s">
        <v>140</v>
      </c>
      <c r="N144" s="35" t="s">
        <v>140</v>
      </c>
      <c r="O144" s="35" t="s">
        <v>140</v>
      </c>
      <c r="S144" s="35" t="s">
        <v>140</v>
      </c>
      <c r="AD144" s="35" t="s">
        <v>140</v>
      </c>
      <c r="AG144" s="35" t="s">
        <v>140</v>
      </c>
      <c r="AH144" s="35" t="s">
        <v>140</v>
      </c>
      <c r="AK144" s="35" t="s">
        <v>140</v>
      </c>
      <c r="AL144" s="35" t="s">
        <v>140</v>
      </c>
      <c r="AM144" s="35" t="s">
        <v>140</v>
      </c>
      <c r="AO144" s="35" t="s">
        <v>140</v>
      </c>
      <c r="AP144" s="35" t="s">
        <v>140</v>
      </c>
      <c r="AQ144" s="35" t="s">
        <v>140</v>
      </c>
      <c r="AS144" s="35" t="s">
        <v>140</v>
      </c>
      <c r="AT144" s="35" t="s">
        <v>140</v>
      </c>
      <c r="AU144" s="35" t="s">
        <v>140</v>
      </c>
      <c r="AW144" s="35" t="s">
        <v>140</v>
      </c>
      <c r="AX144" s="35" t="s">
        <v>140</v>
      </c>
      <c r="AY144" s="35" t="s">
        <v>140</v>
      </c>
    </row>
    <row r="145" spans="1:51" x14ac:dyDescent="0.3">
      <c r="A145" s="35" t="s">
        <v>119</v>
      </c>
      <c r="B145" s="35" t="s">
        <v>119</v>
      </c>
      <c r="C145" s="35" t="s">
        <v>119</v>
      </c>
      <c r="E145" s="35" t="s">
        <v>119</v>
      </c>
      <c r="F145" s="35" t="s">
        <v>119</v>
      </c>
      <c r="G145" s="35" t="s">
        <v>119</v>
      </c>
      <c r="I145" s="35" t="s">
        <v>119</v>
      </c>
      <c r="J145" s="35" t="s">
        <v>119</v>
      </c>
      <c r="K145" s="35" t="s">
        <v>119</v>
      </c>
      <c r="M145" s="35" t="s">
        <v>119</v>
      </c>
      <c r="N145" s="35" t="s">
        <v>119</v>
      </c>
      <c r="O145" s="35" t="s">
        <v>119</v>
      </c>
      <c r="S145" s="35" t="s">
        <v>119</v>
      </c>
      <c r="AD145" s="35" t="s">
        <v>119</v>
      </c>
      <c r="AG145" s="35" t="s">
        <v>119</v>
      </c>
      <c r="AH145" s="35" t="s">
        <v>119</v>
      </c>
      <c r="AK145" s="35" t="s">
        <v>119</v>
      </c>
      <c r="AL145" s="35" t="s">
        <v>119</v>
      </c>
      <c r="AM145" s="35" t="s">
        <v>119</v>
      </c>
      <c r="AO145" s="35" t="s">
        <v>119</v>
      </c>
      <c r="AP145" s="35" t="s">
        <v>119</v>
      </c>
      <c r="AQ145" s="35" t="s">
        <v>119</v>
      </c>
      <c r="AS145" s="35" t="s">
        <v>119</v>
      </c>
      <c r="AT145" s="35" t="s">
        <v>119</v>
      </c>
      <c r="AU145" s="35" t="s">
        <v>119</v>
      </c>
      <c r="AW145" s="35" t="s">
        <v>119</v>
      </c>
      <c r="AX145" s="35" t="s">
        <v>119</v>
      </c>
      <c r="AY145" s="35" t="s">
        <v>119</v>
      </c>
    </row>
    <row r="146" spans="1:51" x14ac:dyDescent="0.3">
      <c r="A146" s="35" t="s">
        <v>120</v>
      </c>
      <c r="B146" s="35" t="s">
        <v>188</v>
      </c>
      <c r="C146" s="35" t="s">
        <v>120</v>
      </c>
      <c r="E146" s="35" t="s">
        <v>120</v>
      </c>
      <c r="F146" s="35" t="s">
        <v>120</v>
      </c>
      <c r="G146" s="35" t="s">
        <v>188</v>
      </c>
      <c r="I146" s="35" t="s">
        <v>120</v>
      </c>
      <c r="J146" s="35" t="s">
        <v>188</v>
      </c>
      <c r="K146" s="35" t="s">
        <v>120</v>
      </c>
      <c r="M146" s="35" t="s">
        <v>120</v>
      </c>
      <c r="N146" s="35" t="s">
        <v>188</v>
      </c>
      <c r="O146" s="35" t="s">
        <v>120</v>
      </c>
      <c r="S146" s="35" t="s">
        <v>188</v>
      </c>
      <c r="AD146" s="35" t="s">
        <v>188</v>
      </c>
      <c r="AG146" s="35" t="s">
        <v>120</v>
      </c>
      <c r="AH146" s="35" t="s">
        <v>120</v>
      </c>
      <c r="AK146" s="35" t="s">
        <v>120</v>
      </c>
      <c r="AL146" s="35" t="s">
        <v>188</v>
      </c>
      <c r="AM146" s="35" t="s">
        <v>120</v>
      </c>
      <c r="AO146" s="35" t="s">
        <v>120</v>
      </c>
      <c r="AP146" s="35" t="s">
        <v>120</v>
      </c>
      <c r="AQ146" s="35" t="s">
        <v>188</v>
      </c>
      <c r="AS146" s="35" t="s">
        <v>120</v>
      </c>
      <c r="AT146" s="35" t="s">
        <v>188</v>
      </c>
      <c r="AU146" s="35" t="s">
        <v>120</v>
      </c>
      <c r="AW146" s="35" t="s">
        <v>120</v>
      </c>
      <c r="AX146" s="35" t="s">
        <v>188</v>
      </c>
      <c r="AY146" s="35" t="s">
        <v>120</v>
      </c>
    </row>
    <row r="147" spans="1:51" x14ac:dyDescent="0.3">
      <c r="A147" s="35" t="s">
        <v>34</v>
      </c>
      <c r="B147" s="35" t="s">
        <v>34</v>
      </c>
      <c r="C147" s="35" t="s">
        <v>34</v>
      </c>
      <c r="E147" s="35" t="s">
        <v>34</v>
      </c>
      <c r="F147" s="35" t="s">
        <v>34</v>
      </c>
      <c r="G147" s="35" t="s">
        <v>34</v>
      </c>
      <c r="I147" s="35" t="s">
        <v>34</v>
      </c>
      <c r="J147" s="35" t="s">
        <v>34</v>
      </c>
      <c r="K147" s="35" t="s">
        <v>34</v>
      </c>
      <c r="M147" s="35" t="s">
        <v>34</v>
      </c>
      <c r="N147" s="35" t="s">
        <v>34</v>
      </c>
      <c r="O147" s="35" t="s">
        <v>34</v>
      </c>
      <c r="S147" s="35" t="s">
        <v>34</v>
      </c>
      <c r="AD147" s="35" t="s">
        <v>34</v>
      </c>
      <c r="AG147" s="35" t="s">
        <v>34</v>
      </c>
      <c r="AH147" s="35" t="s">
        <v>34</v>
      </c>
      <c r="AK147" s="35" t="s">
        <v>34</v>
      </c>
      <c r="AL147" s="35" t="s">
        <v>34</v>
      </c>
      <c r="AM147" s="35" t="s">
        <v>34</v>
      </c>
      <c r="AO147" s="35" t="s">
        <v>34</v>
      </c>
      <c r="AP147" s="35" t="s">
        <v>34</v>
      </c>
      <c r="AQ147" s="35" t="s">
        <v>34</v>
      </c>
      <c r="AS147" s="35" t="s">
        <v>34</v>
      </c>
      <c r="AT147" s="35" t="s">
        <v>34</v>
      </c>
      <c r="AU147" s="35" t="s">
        <v>34</v>
      </c>
      <c r="AW147" s="35" t="s">
        <v>34</v>
      </c>
      <c r="AX147" s="35" t="s">
        <v>34</v>
      </c>
      <c r="AY147" s="35" t="s">
        <v>34</v>
      </c>
    </row>
    <row r="148" spans="1:51" x14ac:dyDescent="0.3">
      <c r="A148" s="35" t="s">
        <v>39</v>
      </c>
      <c r="B148" s="35" t="s">
        <v>39</v>
      </c>
      <c r="C148" s="35" t="s">
        <v>39</v>
      </c>
      <c r="E148" s="35" t="s">
        <v>39</v>
      </c>
      <c r="F148" s="35" t="s">
        <v>39</v>
      </c>
      <c r="G148" s="35" t="s">
        <v>39</v>
      </c>
      <c r="I148" s="35" t="s">
        <v>39</v>
      </c>
      <c r="J148" s="35" t="s">
        <v>39</v>
      </c>
      <c r="K148" s="35" t="s">
        <v>39</v>
      </c>
      <c r="M148" s="35" t="s">
        <v>39</v>
      </c>
      <c r="N148" s="35" t="s">
        <v>39</v>
      </c>
      <c r="O148" s="35" t="s">
        <v>39</v>
      </c>
      <c r="S148" s="35" t="s">
        <v>39</v>
      </c>
      <c r="AD148" s="35" t="s">
        <v>39</v>
      </c>
      <c r="AG148" s="35" t="s">
        <v>39</v>
      </c>
      <c r="AH148" s="35" t="s">
        <v>39</v>
      </c>
      <c r="AK148" s="35" t="s">
        <v>39</v>
      </c>
      <c r="AL148" s="35" t="s">
        <v>39</v>
      </c>
      <c r="AM148" s="35" t="s">
        <v>39</v>
      </c>
      <c r="AO148" s="35" t="s">
        <v>39</v>
      </c>
      <c r="AP148" s="35" t="s">
        <v>39</v>
      </c>
      <c r="AQ148" s="35" t="s">
        <v>39</v>
      </c>
      <c r="AS148" s="35" t="s">
        <v>39</v>
      </c>
      <c r="AT148" s="35" t="s">
        <v>39</v>
      </c>
      <c r="AU148" s="35" t="s">
        <v>39</v>
      </c>
      <c r="AW148" s="35" t="s">
        <v>39</v>
      </c>
      <c r="AX148" s="35" t="s">
        <v>39</v>
      </c>
      <c r="AY148" s="35" t="s">
        <v>39</v>
      </c>
    </row>
    <row r="149" spans="1:51" x14ac:dyDescent="0.3">
      <c r="A149" s="35" t="s">
        <v>165</v>
      </c>
      <c r="B149" s="35" t="s">
        <v>165</v>
      </c>
      <c r="C149" s="35" t="s">
        <v>165</v>
      </c>
      <c r="E149" s="35" t="s">
        <v>165</v>
      </c>
      <c r="F149" s="35" t="s">
        <v>165</v>
      </c>
      <c r="G149" s="35" t="s">
        <v>165</v>
      </c>
      <c r="I149" s="35" t="s">
        <v>165</v>
      </c>
      <c r="J149" s="35" t="s">
        <v>165</v>
      </c>
      <c r="K149" s="35" t="s">
        <v>165</v>
      </c>
      <c r="M149" s="35" t="s">
        <v>165</v>
      </c>
      <c r="N149" s="35" t="s">
        <v>165</v>
      </c>
      <c r="O149" s="35" t="s">
        <v>165</v>
      </c>
      <c r="S149" s="35" t="s">
        <v>165</v>
      </c>
      <c r="AD149" s="35" t="s">
        <v>165</v>
      </c>
      <c r="AG149" s="35" t="s">
        <v>165</v>
      </c>
      <c r="AH149" s="35" t="s">
        <v>165</v>
      </c>
      <c r="AK149" s="35" t="s">
        <v>165</v>
      </c>
      <c r="AL149" s="35" t="s">
        <v>165</v>
      </c>
      <c r="AM149" s="35" t="s">
        <v>165</v>
      </c>
      <c r="AO149" s="35" t="s">
        <v>165</v>
      </c>
      <c r="AP149" s="35" t="s">
        <v>165</v>
      </c>
      <c r="AQ149" s="35" t="s">
        <v>165</v>
      </c>
      <c r="AS149" s="35" t="s">
        <v>165</v>
      </c>
      <c r="AT149" s="35" t="s">
        <v>165</v>
      </c>
      <c r="AU149" s="35" t="s">
        <v>165</v>
      </c>
      <c r="AW149" s="35" t="s">
        <v>165</v>
      </c>
      <c r="AX149" s="35" t="s">
        <v>165</v>
      </c>
      <c r="AY149" s="35" t="s">
        <v>165</v>
      </c>
    </row>
    <row r="150" spans="1:51" x14ac:dyDescent="0.3">
      <c r="A150" s="35" t="s">
        <v>1142</v>
      </c>
      <c r="B150" s="35" t="s">
        <v>1143</v>
      </c>
      <c r="C150" s="35" t="s">
        <v>1021</v>
      </c>
      <c r="E150" s="35" t="s">
        <v>1145</v>
      </c>
      <c r="F150" s="35" t="s">
        <v>1021</v>
      </c>
      <c r="G150" s="35" t="s">
        <v>1144</v>
      </c>
      <c r="I150" s="35" t="s">
        <v>1021</v>
      </c>
      <c r="J150" s="35" t="s">
        <v>1144</v>
      </c>
      <c r="K150" s="35" t="s">
        <v>1145</v>
      </c>
      <c r="M150" s="35" t="s">
        <v>1021</v>
      </c>
      <c r="N150" s="35" t="s">
        <v>1144</v>
      </c>
      <c r="O150" s="35" t="s">
        <v>1146</v>
      </c>
      <c r="S150" s="35" t="s">
        <v>1147</v>
      </c>
      <c r="AD150" s="35" t="s">
        <v>1148</v>
      </c>
      <c r="AG150" s="35" t="s">
        <v>166</v>
      </c>
      <c r="AH150" s="35" t="s">
        <v>166</v>
      </c>
      <c r="AK150" s="35" t="s">
        <v>1142</v>
      </c>
      <c r="AL150" s="35" t="s">
        <v>1143</v>
      </c>
      <c r="AM150" s="35" t="s">
        <v>1021</v>
      </c>
      <c r="AO150" s="35" t="s">
        <v>1145</v>
      </c>
      <c r="AP150" s="35" t="s">
        <v>1021</v>
      </c>
      <c r="AQ150" s="35" t="s">
        <v>1144</v>
      </c>
      <c r="AS150" s="35" t="s">
        <v>1021</v>
      </c>
      <c r="AT150" s="35" t="s">
        <v>1144</v>
      </c>
      <c r="AU150" s="35" t="s">
        <v>1145</v>
      </c>
      <c r="AW150" s="35" t="s">
        <v>1021</v>
      </c>
      <c r="AX150" s="35" t="s">
        <v>1144</v>
      </c>
      <c r="AY150" s="35" t="s">
        <v>1146</v>
      </c>
    </row>
    <row r="151" spans="1:51" x14ac:dyDescent="0.3">
      <c r="A151" s="35" t="s">
        <v>119</v>
      </c>
      <c r="B151" s="35" t="s">
        <v>119</v>
      </c>
      <c r="C151" s="35" t="s">
        <v>119</v>
      </c>
      <c r="E151" s="35" t="s">
        <v>1149</v>
      </c>
      <c r="F151" s="35" t="s">
        <v>119</v>
      </c>
      <c r="G151" s="35" t="s">
        <v>119</v>
      </c>
      <c r="I151" s="35" t="s">
        <v>119</v>
      </c>
      <c r="J151" s="35" t="s">
        <v>119</v>
      </c>
      <c r="K151" s="35" t="s">
        <v>1149</v>
      </c>
      <c r="M151" s="35" t="s">
        <v>119</v>
      </c>
      <c r="N151" s="35" t="s">
        <v>119</v>
      </c>
      <c r="O151" s="35" t="s">
        <v>119</v>
      </c>
      <c r="S151" s="35" t="s">
        <v>1150</v>
      </c>
      <c r="AD151" s="35" t="s">
        <v>119</v>
      </c>
      <c r="AG151" s="35" t="s">
        <v>119</v>
      </c>
      <c r="AH151" s="35" t="s">
        <v>119</v>
      </c>
      <c r="AK151" s="35" t="s">
        <v>119</v>
      </c>
      <c r="AL151" s="35" t="s">
        <v>119</v>
      </c>
      <c r="AM151" s="35" t="s">
        <v>119</v>
      </c>
      <c r="AO151" s="35" t="s">
        <v>1149</v>
      </c>
      <c r="AP151" s="35" t="s">
        <v>119</v>
      </c>
      <c r="AQ151" s="35" t="s">
        <v>119</v>
      </c>
      <c r="AS151" s="35" t="s">
        <v>119</v>
      </c>
      <c r="AT151" s="35" t="s">
        <v>119</v>
      </c>
      <c r="AU151" s="35" t="s">
        <v>1149</v>
      </c>
      <c r="AW151" s="35" t="s">
        <v>119</v>
      </c>
      <c r="AX151" s="35" t="s">
        <v>119</v>
      </c>
      <c r="AY151" s="35" t="s">
        <v>119</v>
      </c>
    </row>
    <row r="152" spans="1:51" x14ac:dyDescent="0.3">
      <c r="A152" s="35" t="s">
        <v>120</v>
      </c>
      <c r="B152" s="35" t="s">
        <v>120</v>
      </c>
      <c r="C152" s="35" t="s">
        <v>120</v>
      </c>
      <c r="E152" s="35" t="s">
        <v>1151</v>
      </c>
      <c r="F152" s="35" t="s">
        <v>120</v>
      </c>
      <c r="G152" s="35" t="s">
        <v>188</v>
      </c>
      <c r="I152" s="35" t="s">
        <v>120</v>
      </c>
      <c r="J152" s="35" t="s">
        <v>188</v>
      </c>
      <c r="K152" s="35" t="s">
        <v>1151</v>
      </c>
      <c r="M152" s="35" t="s">
        <v>120</v>
      </c>
      <c r="N152" s="35" t="s">
        <v>188</v>
      </c>
      <c r="O152" s="35" t="s">
        <v>120</v>
      </c>
      <c r="S152" s="35" t="s">
        <v>1152</v>
      </c>
      <c r="AD152" s="35" t="s">
        <v>120</v>
      </c>
      <c r="AG152" s="35" t="s">
        <v>120</v>
      </c>
      <c r="AH152" s="35" t="s">
        <v>120</v>
      </c>
      <c r="AK152" s="35" t="s">
        <v>120</v>
      </c>
      <c r="AL152" s="35" t="s">
        <v>120</v>
      </c>
      <c r="AM152" s="35" t="s">
        <v>120</v>
      </c>
      <c r="AO152" s="35" t="s">
        <v>1151</v>
      </c>
      <c r="AP152" s="35" t="s">
        <v>120</v>
      </c>
      <c r="AQ152" s="35" t="s">
        <v>188</v>
      </c>
      <c r="AS152" s="35" t="s">
        <v>120</v>
      </c>
      <c r="AT152" s="35" t="s">
        <v>188</v>
      </c>
      <c r="AU152" s="35" t="s">
        <v>1151</v>
      </c>
      <c r="AW152" s="35" t="s">
        <v>120</v>
      </c>
      <c r="AX152" s="35" t="s">
        <v>188</v>
      </c>
      <c r="AY152" s="35" t="s">
        <v>120</v>
      </c>
    </row>
    <row r="153" spans="1:51" x14ac:dyDescent="0.3">
      <c r="A153" s="35" t="s">
        <v>34</v>
      </c>
      <c r="B153" s="35" t="s">
        <v>34</v>
      </c>
      <c r="C153" s="35" t="s">
        <v>34</v>
      </c>
      <c r="E153" s="35" t="s">
        <v>34</v>
      </c>
      <c r="F153" s="35" t="s">
        <v>34</v>
      </c>
      <c r="G153" s="35" t="s">
        <v>34</v>
      </c>
      <c r="I153" s="35" t="s">
        <v>34</v>
      </c>
      <c r="J153" s="35" t="s">
        <v>34</v>
      </c>
      <c r="K153" s="35" t="s">
        <v>34</v>
      </c>
      <c r="M153" s="35" t="s">
        <v>34</v>
      </c>
      <c r="N153" s="35" t="s">
        <v>34</v>
      </c>
      <c r="O153" s="35" t="s">
        <v>34</v>
      </c>
      <c r="S153" s="35" t="s">
        <v>34</v>
      </c>
      <c r="AD153" s="35" t="s">
        <v>34</v>
      </c>
      <c r="AG153" s="35" t="s">
        <v>34</v>
      </c>
      <c r="AH153" s="35" t="s">
        <v>34</v>
      </c>
      <c r="AK153" s="35" t="s">
        <v>34</v>
      </c>
      <c r="AL153" s="35" t="s">
        <v>34</v>
      </c>
      <c r="AM153" s="35" t="s">
        <v>34</v>
      </c>
      <c r="AO153" s="35" t="s">
        <v>34</v>
      </c>
      <c r="AP153" s="35" t="s">
        <v>34</v>
      </c>
      <c r="AQ153" s="35" t="s">
        <v>34</v>
      </c>
      <c r="AS153" s="35" t="s">
        <v>34</v>
      </c>
      <c r="AT153" s="35" t="s">
        <v>34</v>
      </c>
      <c r="AU153" s="35" t="s">
        <v>34</v>
      </c>
      <c r="AW153" s="35" t="s">
        <v>34</v>
      </c>
      <c r="AX153" s="35" t="s">
        <v>34</v>
      </c>
      <c r="AY153" s="35" t="s">
        <v>34</v>
      </c>
    </row>
    <row r="154" spans="1:51" x14ac:dyDescent="0.3">
      <c r="A154" s="35" t="s">
        <v>39</v>
      </c>
      <c r="B154" s="35" t="s">
        <v>39</v>
      </c>
      <c r="C154" s="35" t="s">
        <v>39</v>
      </c>
      <c r="E154" s="35" t="s">
        <v>39</v>
      </c>
      <c r="F154" s="35" t="s">
        <v>39</v>
      </c>
      <c r="G154" s="35" t="s">
        <v>39</v>
      </c>
      <c r="I154" s="35" t="s">
        <v>39</v>
      </c>
      <c r="J154" s="35" t="s">
        <v>39</v>
      </c>
      <c r="K154" s="35" t="s">
        <v>39</v>
      </c>
      <c r="M154" s="35" t="s">
        <v>39</v>
      </c>
      <c r="N154" s="35" t="s">
        <v>39</v>
      </c>
      <c r="O154" s="35" t="s">
        <v>39</v>
      </c>
      <c r="S154" s="35" t="s">
        <v>39</v>
      </c>
      <c r="AD154" s="35" t="s">
        <v>39</v>
      </c>
      <c r="AG154" s="35" t="s">
        <v>39</v>
      </c>
      <c r="AH154" s="35" t="s">
        <v>39</v>
      </c>
      <c r="AK154" s="35" t="s">
        <v>39</v>
      </c>
      <c r="AL154" s="35" t="s">
        <v>39</v>
      </c>
      <c r="AM154" s="35" t="s">
        <v>39</v>
      </c>
      <c r="AO154" s="35" t="s">
        <v>39</v>
      </c>
      <c r="AP154" s="35" t="s">
        <v>39</v>
      </c>
      <c r="AQ154" s="35" t="s">
        <v>39</v>
      </c>
      <c r="AS154" s="35" t="s">
        <v>39</v>
      </c>
      <c r="AT154" s="35" t="s">
        <v>39</v>
      </c>
      <c r="AU154" s="35" t="s">
        <v>39</v>
      </c>
      <c r="AW154" s="35" t="s">
        <v>39</v>
      </c>
      <c r="AX154" s="35" t="s">
        <v>39</v>
      </c>
      <c r="AY154" s="35" t="s">
        <v>39</v>
      </c>
    </row>
    <row r="155" spans="1:51" x14ac:dyDescent="0.3">
      <c r="A155" s="35" t="s">
        <v>167</v>
      </c>
      <c r="B155" s="35" t="s">
        <v>167</v>
      </c>
      <c r="C155" s="35" t="s">
        <v>167</v>
      </c>
      <c r="E155" s="35" t="s">
        <v>167</v>
      </c>
      <c r="F155" s="35" t="s">
        <v>167</v>
      </c>
      <c r="G155" s="35" t="s">
        <v>167</v>
      </c>
      <c r="I155" s="35" t="s">
        <v>167</v>
      </c>
      <c r="J155" s="35" t="s">
        <v>167</v>
      </c>
      <c r="K155" s="35" t="s">
        <v>167</v>
      </c>
      <c r="M155" s="35" t="s">
        <v>167</v>
      </c>
      <c r="N155" s="35" t="s">
        <v>167</v>
      </c>
      <c r="O155" s="35" t="s">
        <v>167</v>
      </c>
      <c r="S155" s="35" t="s">
        <v>167</v>
      </c>
      <c r="AD155" s="35" t="s">
        <v>167</v>
      </c>
      <c r="AG155" s="35" t="s">
        <v>167</v>
      </c>
      <c r="AH155" s="35" t="s">
        <v>167</v>
      </c>
      <c r="AK155" s="35" t="s">
        <v>167</v>
      </c>
      <c r="AL155" s="35" t="s">
        <v>167</v>
      </c>
      <c r="AM155" s="35" t="s">
        <v>167</v>
      </c>
      <c r="AO155" s="35" t="s">
        <v>167</v>
      </c>
      <c r="AP155" s="35" t="s">
        <v>167</v>
      </c>
      <c r="AQ155" s="35" t="s">
        <v>167</v>
      </c>
      <c r="AS155" s="35" t="s">
        <v>167</v>
      </c>
      <c r="AT155" s="35" t="s">
        <v>167</v>
      </c>
      <c r="AU155" s="35" t="s">
        <v>167</v>
      </c>
      <c r="AW155" s="35" t="s">
        <v>167</v>
      </c>
      <c r="AX155" s="35" t="s">
        <v>167</v>
      </c>
      <c r="AY155" s="35" t="s">
        <v>167</v>
      </c>
    </row>
    <row r="156" spans="1:51" x14ac:dyDescent="0.3">
      <c r="A156" s="35" t="s">
        <v>140</v>
      </c>
      <c r="B156" s="35" t="s">
        <v>140</v>
      </c>
      <c r="C156" s="35" t="s">
        <v>1153</v>
      </c>
      <c r="E156" s="35" t="s">
        <v>1155</v>
      </c>
      <c r="F156" s="35" t="s">
        <v>1153</v>
      </c>
      <c r="G156" s="35" t="s">
        <v>1154</v>
      </c>
      <c r="I156" s="35" t="s">
        <v>1153</v>
      </c>
      <c r="J156" s="35" t="s">
        <v>1154</v>
      </c>
      <c r="K156" s="35" t="s">
        <v>1155</v>
      </c>
      <c r="M156" s="35" t="s">
        <v>1153</v>
      </c>
      <c r="N156" s="35" t="s">
        <v>1154</v>
      </c>
      <c r="O156" s="35" t="s">
        <v>1156</v>
      </c>
      <c r="S156" s="35" t="s">
        <v>1157</v>
      </c>
      <c r="AD156" s="35" t="s">
        <v>1158</v>
      </c>
      <c r="AG156" s="35" t="s">
        <v>168</v>
      </c>
      <c r="AH156" s="35" t="s">
        <v>168</v>
      </c>
      <c r="AK156" s="35" t="s">
        <v>140</v>
      </c>
      <c r="AL156" s="35" t="s">
        <v>140</v>
      </c>
      <c r="AM156" s="35" t="s">
        <v>1153</v>
      </c>
      <c r="AO156" s="35" t="s">
        <v>1155</v>
      </c>
      <c r="AP156" s="35" t="s">
        <v>1153</v>
      </c>
      <c r="AQ156" s="35" t="s">
        <v>1154</v>
      </c>
      <c r="AS156" s="35" t="s">
        <v>1153</v>
      </c>
      <c r="AT156" s="35" t="s">
        <v>1154</v>
      </c>
      <c r="AU156" s="35" t="s">
        <v>1155</v>
      </c>
      <c r="AW156" s="35" t="s">
        <v>1153</v>
      </c>
      <c r="AX156" s="35" t="s">
        <v>1154</v>
      </c>
      <c r="AY156" s="35" t="s">
        <v>1156</v>
      </c>
    </row>
    <row r="157" spans="1:51" x14ac:dyDescent="0.3">
      <c r="A157" s="35" t="s">
        <v>119</v>
      </c>
      <c r="B157" s="35" t="s">
        <v>119</v>
      </c>
      <c r="C157" s="35" t="s">
        <v>119</v>
      </c>
      <c r="E157" s="35" t="s">
        <v>119</v>
      </c>
      <c r="F157" s="35" t="s">
        <v>119</v>
      </c>
      <c r="G157" s="35" t="s">
        <v>119</v>
      </c>
      <c r="I157" s="35" t="s">
        <v>119</v>
      </c>
      <c r="J157" s="35" t="s">
        <v>119</v>
      </c>
      <c r="K157" s="35" t="s">
        <v>119</v>
      </c>
      <c r="M157" s="35" t="s">
        <v>119</v>
      </c>
      <c r="N157" s="35" t="s">
        <v>119</v>
      </c>
      <c r="O157" s="35" t="s">
        <v>1159</v>
      </c>
      <c r="S157" s="35" t="s">
        <v>1160</v>
      </c>
      <c r="AD157" s="35" t="s">
        <v>119</v>
      </c>
      <c r="AG157" s="35" t="s">
        <v>119</v>
      </c>
      <c r="AH157" s="35" t="s">
        <v>119</v>
      </c>
      <c r="AK157" s="35" t="s">
        <v>119</v>
      </c>
      <c r="AL157" s="35" t="s">
        <v>119</v>
      </c>
      <c r="AM157" s="35" t="s">
        <v>119</v>
      </c>
      <c r="AO157" s="35" t="s">
        <v>119</v>
      </c>
      <c r="AP157" s="35" t="s">
        <v>119</v>
      </c>
      <c r="AQ157" s="35" t="s">
        <v>119</v>
      </c>
      <c r="AS157" s="35" t="s">
        <v>119</v>
      </c>
      <c r="AT157" s="35" t="s">
        <v>119</v>
      </c>
      <c r="AU157" s="35" t="s">
        <v>119</v>
      </c>
      <c r="AW157" s="35" t="s">
        <v>119</v>
      </c>
      <c r="AX157" s="35" t="s">
        <v>119</v>
      </c>
      <c r="AY157" s="35" t="s">
        <v>1159</v>
      </c>
    </row>
    <row r="158" spans="1:51" x14ac:dyDescent="0.3">
      <c r="A158" s="35" t="s">
        <v>120</v>
      </c>
      <c r="B158" s="35" t="s">
        <v>120</v>
      </c>
      <c r="C158" s="35" t="s">
        <v>120</v>
      </c>
      <c r="E158" s="35" t="s">
        <v>1162</v>
      </c>
      <c r="F158" s="35" t="s">
        <v>120</v>
      </c>
      <c r="G158" s="35" t="s">
        <v>1161</v>
      </c>
      <c r="I158" s="35" t="s">
        <v>120</v>
      </c>
      <c r="J158" s="35" t="s">
        <v>1161</v>
      </c>
      <c r="K158" s="35" t="s">
        <v>1162</v>
      </c>
      <c r="M158" s="35" t="s">
        <v>120</v>
      </c>
      <c r="N158" s="35" t="s">
        <v>1161</v>
      </c>
      <c r="O158" s="35" t="s">
        <v>1163</v>
      </c>
      <c r="S158" s="35" t="s">
        <v>1164</v>
      </c>
      <c r="AD158" s="35" t="s">
        <v>120</v>
      </c>
      <c r="AG158" s="35" t="s">
        <v>120</v>
      </c>
      <c r="AH158" s="35" t="s">
        <v>120</v>
      </c>
      <c r="AK158" s="35" t="s">
        <v>120</v>
      </c>
      <c r="AL158" s="35" t="s">
        <v>120</v>
      </c>
      <c r="AM158" s="35" t="s">
        <v>120</v>
      </c>
      <c r="AO158" s="35" t="s">
        <v>1162</v>
      </c>
      <c r="AP158" s="35" t="s">
        <v>120</v>
      </c>
      <c r="AQ158" s="35" t="s">
        <v>1161</v>
      </c>
      <c r="AS158" s="35" t="s">
        <v>120</v>
      </c>
      <c r="AT158" s="35" t="s">
        <v>1161</v>
      </c>
      <c r="AU158" s="35" t="s">
        <v>1162</v>
      </c>
      <c r="AW158" s="35" t="s">
        <v>120</v>
      </c>
      <c r="AX158" s="35" t="s">
        <v>1161</v>
      </c>
      <c r="AY158" s="35" t="s">
        <v>1163</v>
      </c>
    </row>
    <row r="159" spans="1:51" x14ac:dyDescent="0.3">
      <c r="A159" s="35" t="s">
        <v>34</v>
      </c>
      <c r="B159" s="35" t="s">
        <v>34</v>
      </c>
      <c r="C159" s="35" t="s">
        <v>34</v>
      </c>
      <c r="E159" s="35" t="s">
        <v>34</v>
      </c>
      <c r="F159" s="35" t="s">
        <v>34</v>
      </c>
      <c r="G159" s="35" t="s">
        <v>34</v>
      </c>
      <c r="I159" s="35" t="s">
        <v>34</v>
      </c>
      <c r="J159" s="35" t="s">
        <v>34</v>
      </c>
      <c r="K159" s="35" t="s">
        <v>34</v>
      </c>
      <c r="M159" s="35" t="s">
        <v>34</v>
      </c>
      <c r="N159" s="35" t="s">
        <v>34</v>
      </c>
      <c r="O159" s="35" t="s">
        <v>34</v>
      </c>
      <c r="S159" s="35" t="s">
        <v>34</v>
      </c>
      <c r="AD159" s="35" t="s">
        <v>34</v>
      </c>
      <c r="AG159" s="35" t="s">
        <v>34</v>
      </c>
      <c r="AH159" s="35" t="s">
        <v>34</v>
      </c>
      <c r="AK159" s="35" t="s">
        <v>34</v>
      </c>
      <c r="AL159" s="35" t="s">
        <v>34</v>
      </c>
      <c r="AM159" s="35" t="s">
        <v>34</v>
      </c>
      <c r="AO159" s="35" t="s">
        <v>34</v>
      </c>
      <c r="AP159" s="35" t="s">
        <v>34</v>
      </c>
      <c r="AQ159" s="35" t="s">
        <v>34</v>
      </c>
      <c r="AS159" s="35" t="s">
        <v>34</v>
      </c>
      <c r="AT159" s="35" t="s">
        <v>34</v>
      </c>
      <c r="AU159" s="35" t="s">
        <v>34</v>
      </c>
      <c r="AW159" s="35" t="s">
        <v>34</v>
      </c>
      <c r="AX159" s="35" t="s">
        <v>34</v>
      </c>
      <c r="AY159" s="35" t="s">
        <v>34</v>
      </c>
    </row>
    <row r="160" spans="1:51" x14ac:dyDescent="0.3">
      <c r="A160" s="35" t="s">
        <v>39</v>
      </c>
      <c r="B160" s="35" t="s">
        <v>39</v>
      </c>
      <c r="C160" s="35" t="s">
        <v>39</v>
      </c>
      <c r="E160" s="35" t="s">
        <v>39</v>
      </c>
      <c r="F160" s="35" t="s">
        <v>39</v>
      </c>
      <c r="G160" s="35" t="s">
        <v>39</v>
      </c>
      <c r="I160" s="35" t="s">
        <v>39</v>
      </c>
      <c r="J160" s="35" t="s">
        <v>39</v>
      </c>
      <c r="K160" s="35" t="s">
        <v>39</v>
      </c>
      <c r="M160" s="35" t="s">
        <v>39</v>
      </c>
      <c r="N160" s="35" t="s">
        <v>39</v>
      </c>
      <c r="O160" s="35" t="s">
        <v>39</v>
      </c>
      <c r="S160" s="35" t="s">
        <v>39</v>
      </c>
      <c r="AD160" s="35" t="s">
        <v>39</v>
      </c>
      <c r="AG160" s="35" t="s">
        <v>39</v>
      </c>
      <c r="AH160" s="35" t="s">
        <v>39</v>
      </c>
      <c r="AK160" s="35" t="s">
        <v>39</v>
      </c>
      <c r="AL160" s="35" t="s">
        <v>39</v>
      </c>
      <c r="AM160" s="35" t="s">
        <v>39</v>
      </c>
      <c r="AO160" s="35" t="s">
        <v>39</v>
      </c>
      <c r="AP160" s="35" t="s">
        <v>39</v>
      </c>
      <c r="AQ160" s="35" t="s">
        <v>39</v>
      </c>
      <c r="AS160" s="35" t="s">
        <v>39</v>
      </c>
      <c r="AT160" s="35" t="s">
        <v>39</v>
      </c>
      <c r="AU160" s="35" t="s">
        <v>39</v>
      </c>
      <c r="AW160" s="35" t="s">
        <v>39</v>
      </c>
      <c r="AX160" s="35" t="s">
        <v>39</v>
      </c>
      <c r="AY160" s="35" t="s">
        <v>39</v>
      </c>
    </row>
    <row r="161" spans="1:51" x14ac:dyDescent="0.3">
      <c r="A161" s="35" t="s">
        <v>169</v>
      </c>
      <c r="B161" s="35" t="s">
        <v>169</v>
      </c>
      <c r="C161" s="35" t="s">
        <v>169</v>
      </c>
      <c r="E161" s="35" t="s">
        <v>169</v>
      </c>
      <c r="F161" s="35" t="s">
        <v>169</v>
      </c>
      <c r="G161" s="35" t="s">
        <v>169</v>
      </c>
      <c r="I161" s="35" t="s">
        <v>169</v>
      </c>
      <c r="J161" s="35" t="s">
        <v>169</v>
      </c>
      <c r="K161" s="35" t="s">
        <v>169</v>
      </c>
      <c r="M161" s="35" t="s">
        <v>169</v>
      </c>
      <c r="N161" s="35" t="s">
        <v>169</v>
      </c>
      <c r="O161" s="35" t="s">
        <v>169</v>
      </c>
      <c r="S161" s="35" t="s">
        <v>169</v>
      </c>
      <c r="AD161" s="35" t="s">
        <v>169</v>
      </c>
      <c r="AG161" s="35" t="s">
        <v>169</v>
      </c>
      <c r="AH161" s="35" t="s">
        <v>169</v>
      </c>
      <c r="AK161" s="35" t="s">
        <v>169</v>
      </c>
      <c r="AL161" s="35" t="s">
        <v>169</v>
      </c>
      <c r="AM161" s="35" t="s">
        <v>169</v>
      </c>
      <c r="AO161" s="35" t="s">
        <v>169</v>
      </c>
      <c r="AP161" s="35" t="s">
        <v>169</v>
      </c>
      <c r="AQ161" s="35" t="s">
        <v>169</v>
      </c>
      <c r="AS161" s="35" t="s">
        <v>169</v>
      </c>
      <c r="AT161" s="35" t="s">
        <v>169</v>
      </c>
      <c r="AU161" s="35" t="s">
        <v>169</v>
      </c>
      <c r="AW161" s="35" t="s">
        <v>169</v>
      </c>
      <c r="AX161" s="35" t="s">
        <v>169</v>
      </c>
      <c r="AY161" s="35" t="s">
        <v>169</v>
      </c>
    </row>
    <row r="162" spans="1:51" x14ac:dyDescent="0.3">
      <c r="A162" s="35" t="s">
        <v>140</v>
      </c>
      <c r="B162" s="35" t="s">
        <v>140</v>
      </c>
      <c r="C162" s="35" t="s">
        <v>140</v>
      </c>
      <c r="E162" s="35" t="s">
        <v>1166</v>
      </c>
      <c r="F162" s="35" t="s">
        <v>140</v>
      </c>
      <c r="G162" s="35" t="s">
        <v>1165</v>
      </c>
      <c r="I162" s="35" t="s">
        <v>140</v>
      </c>
      <c r="J162" s="35" t="s">
        <v>1165</v>
      </c>
      <c r="K162" s="35" t="s">
        <v>1166</v>
      </c>
      <c r="M162" s="35" t="s">
        <v>140</v>
      </c>
      <c r="N162" s="35" t="s">
        <v>1165</v>
      </c>
      <c r="O162" s="35" t="s">
        <v>1167</v>
      </c>
      <c r="S162" s="35" t="s">
        <v>1168</v>
      </c>
      <c r="AD162" s="35" t="s">
        <v>1169</v>
      </c>
      <c r="AG162" s="35" t="s">
        <v>170</v>
      </c>
      <c r="AH162" s="35" t="s">
        <v>170</v>
      </c>
      <c r="AK162" s="35" t="s">
        <v>140</v>
      </c>
      <c r="AL162" s="35" t="s">
        <v>140</v>
      </c>
      <c r="AM162" s="35" t="s">
        <v>140</v>
      </c>
      <c r="AO162" s="35" t="s">
        <v>1166</v>
      </c>
      <c r="AP162" s="35" t="s">
        <v>140</v>
      </c>
      <c r="AQ162" s="35" t="s">
        <v>1165</v>
      </c>
      <c r="AS162" s="35" t="s">
        <v>140</v>
      </c>
      <c r="AT162" s="35" t="s">
        <v>1165</v>
      </c>
      <c r="AU162" s="35" t="s">
        <v>1166</v>
      </c>
      <c r="AW162" s="35" t="s">
        <v>140</v>
      </c>
      <c r="AX162" s="35" t="s">
        <v>1165</v>
      </c>
      <c r="AY162" s="35" t="s">
        <v>1167</v>
      </c>
    </row>
    <row r="163" spans="1:51" x14ac:dyDescent="0.3">
      <c r="A163" s="35" t="s">
        <v>119</v>
      </c>
      <c r="B163" s="35" t="s">
        <v>119</v>
      </c>
      <c r="C163" s="35" t="s">
        <v>119</v>
      </c>
      <c r="E163" s="35" t="s">
        <v>993</v>
      </c>
      <c r="F163" s="35" t="s">
        <v>119</v>
      </c>
      <c r="G163" s="35" t="s">
        <v>119</v>
      </c>
      <c r="I163" s="35" t="s">
        <v>119</v>
      </c>
      <c r="J163" s="35" t="s">
        <v>119</v>
      </c>
      <c r="K163" s="35" t="s">
        <v>993</v>
      </c>
      <c r="M163" s="35" t="s">
        <v>119</v>
      </c>
      <c r="N163" s="35" t="s">
        <v>119</v>
      </c>
      <c r="O163" s="35" t="s">
        <v>1170</v>
      </c>
      <c r="S163" s="35" t="s">
        <v>1171</v>
      </c>
      <c r="AD163" s="35" t="s">
        <v>119</v>
      </c>
      <c r="AG163" s="35" t="s">
        <v>119</v>
      </c>
      <c r="AH163" s="35" t="s">
        <v>119</v>
      </c>
      <c r="AK163" s="35" t="s">
        <v>119</v>
      </c>
      <c r="AL163" s="35" t="s">
        <v>119</v>
      </c>
      <c r="AM163" s="35" t="s">
        <v>119</v>
      </c>
      <c r="AO163" s="35" t="s">
        <v>993</v>
      </c>
      <c r="AP163" s="35" t="s">
        <v>119</v>
      </c>
      <c r="AQ163" s="35" t="s">
        <v>119</v>
      </c>
      <c r="AS163" s="35" t="s">
        <v>119</v>
      </c>
      <c r="AT163" s="35" t="s">
        <v>119</v>
      </c>
      <c r="AU163" s="35" t="s">
        <v>993</v>
      </c>
      <c r="AW163" s="35" t="s">
        <v>119</v>
      </c>
      <c r="AX163" s="35" t="s">
        <v>119</v>
      </c>
      <c r="AY163" s="35" t="s">
        <v>1170</v>
      </c>
    </row>
    <row r="164" spans="1:51" x14ac:dyDescent="0.3">
      <c r="A164" s="35" t="s">
        <v>120</v>
      </c>
      <c r="B164" s="35" t="s">
        <v>188</v>
      </c>
      <c r="C164" s="35" t="s">
        <v>120</v>
      </c>
      <c r="E164" s="35" t="s">
        <v>1172</v>
      </c>
      <c r="F164" s="35" t="s">
        <v>120</v>
      </c>
      <c r="G164" s="35" t="s">
        <v>188</v>
      </c>
      <c r="I164" s="35" t="s">
        <v>120</v>
      </c>
      <c r="J164" s="35" t="s">
        <v>188</v>
      </c>
      <c r="K164" s="35" t="s">
        <v>1172</v>
      </c>
      <c r="M164" s="35" t="s">
        <v>120</v>
      </c>
      <c r="N164" s="35" t="s">
        <v>188</v>
      </c>
      <c r="O164" s="35" t="s">
        <v>1173</v>
      </c>
      <c r="S164" s="35" t="s">
        <v>1174</v>
      </c>
      <c r="AD164" s="35" t="s">
        <v>120</v>
      </c>
      <c r="AG164" s="35" t="s">
        <v>120</v>
      </c>
      <c r="AH164" s="35" t="s">
        <v>120</v>
      </c>
      <c r="AK164" s="35" t="s">
        <v>120</v>
      </c>
      <c r="AL164" s="35" t="s">
        <v>188</v>
      </c>
      <c r="AM164" s="35" t="s">
        <v>120</v>
      </c>
      <c r="AO164" s="35" t="s">
        <v>1172</v>
      </c>
      <c r="AP164" s="35" t="s">
        <v>120</v>
      </c>
      <c r="AQ164" s="35" t="s">
        <v>188</v>
      </c>
      <c r="AS164" s="35" t="s">
        <v>120</v>
      </c>
      <c r="AT164" s="35" t="s">
        <v>188</v>
      </c>
      <c r="AU164" s="35" t="s">
        <v>1172</v>
      </c>
      <c r="AW164" s="35" t="s">
        <v>120</v>
      </c>
      <c r="AX164" s="35" t="s">
        <v>188</v>
      </c>
      <c r="AY164" s="35" t="s">
        <v>1173</v>
      </c>
    </row>
    <row r="165" spans="1:51" x14ac:dyDescent="0.3">
      <c r="A165" s="35" t="s">
        <v>34</v>
      </c>
      <c r="B165" s="35" t="s">
        <v>34</v>
      </c>
      <c r="C165" s="35" t="s">
        <v>34</v>
      </c>
      <c r="E165" s="35" t="s">
        <v>34</v>
      </c>
      <c r="F165" s="35" t="s">
        <v>34</v>
      </c>
      <c r="G165" s="35" t="s">
        <v>34</v>
      </c>
      <c r="I165" s="35" t="s">
        <v>34</v>
      </c>
      <c r="J165" s="35" t="s">
        <v>34</v>
      </c>
      <c r="K165" s="35" t="s">
        <v>34</v>
      </c>
      <c r="M165" s="35" t="s">
        <v>34</v>
      </c>
      <c r="N165" s="35" t="s">
        <v>34</v>
      </c>
      <c r="O165" s="35" t="s">
        <v>34</v>
      </c>
      <c r="S165" s="35" t="s">
        <v>34</v>
      </c>
      <c r="AD165" s="35" t="s">
        <v>34</v>
      </c>
      <c r="AG165" s="35" t="s">
        <v>34</v>
      </c>
      <c r="AH165" s="35" t="s">
        <v>34</v>
      </c>
      <c r="AK165" s="35" t="s">
        <v>34</v>
      </c>
      <c r="AL165" s="35" t="s">
        <v>34</v>
      </c>
      <c r="AM165" s="35" t="s">
        <v>34</v>
      </c>
      <c r="AO165" s="35" t="s">
        <v>34</v>
      </c>
      <c r="AP165" s="35" t="s">
        <v>34</v>
      </c>
      <c r="AQ165" s="35" t="s">
        <v>34</v>
      </c>
      <c r="AS165" s="35" t="s">
        <v>34</v>
      </c>
      <c r="AT165" s="35" t="s">
        <v>34</v>
      </c>
      <c r="AU165" s="35" t="s">
        <v>34</v>
      </c>
      <c r="AW165" s="35" t="s">
        <v>34</v>
      </c>
      <c r="AX165" s="35" t="s">
        <v>34</v>
      </c>
      <c r="AY165" s="35" t="s">
        <v>34</v>
      </c>
    </row>
    <row r="166" spans="1:51" x14ac:dyDescent="0.3">
      <c r="A166" s="35" t="s">
        <v>39</v>
      </c>
      <c r="B166" s="35" t="s">
        <v>39</v>
      </c>
      <c r="C166" s="35" t="s">
        <v>39</v>
      </c>
      <c r="E166" s="35" t="s">
        <v>39</v>
      </c>
      <c r="F166" s="35" t="s">
        <v>39</v>
      </c>
      <c r="G166" s="35" t="s">
        <v>39</v>
      </c>
      <c r="I166" s="35" t="s">
        <v>39</v>
      </c>
      <c r="J166" s="35" t="s">
        <v>39</v>
      </c>
      <c r="K166" s="35" t="s">
        <v>39</v>
      </c>
      <c r="M166" s="35" t="s">
        <v>39</v>
      </c>
      <c r="N166" s="35" t="s">
        <v>39</v>
      </c>
      <c r="O166" s="35" t="s">
        <v>39</v>
      </c>
      <c r="S166" s="35" t="s">
        <v>39</v>
      </c>
      <c r="AD166" s="35" t="s">
        <v>39</v>
      </c>
      <c r="AG166" s="35" t="s">
        <v>39</v>
      </c>
      <c r="AH166" s="35" t="s">
        <v>39</v>
      </c>
      <c r="AK166" s="35" t="s">
        <v>39</v>
      </c>
      <c r="AL166" s="35" t="s">
        <v>39</v>
      </c>
      <c r="AM166" s="35" t="s">
        <v>39</v>
      </c>
      <c r="AO166" s="35" t="s">
        <v>39</v>
      </c>
      <c r="AP166" s="35" t="s">
        <v>39</v>
      </c>
      <c r="AQ166" s="35" t="s">
        <v>39</v>
      </c>
      <c r="AS166" s="35" t="s">
        <v>39</v>
      </c>
      <c r="AT166" s="35" t="s">
        <v>39</v>
      </c>
      <c r="AU166" s="35" t="s">
        <v>39</v>
      </c>
      <c r="AW166" s="35" t="s">
        <v>39</v>
      </c>
      <c r="AX166" s="35" t="s">
        <v>39</v>
      </c>
      <c r="AY166" s="35" t="s">
        <v>39</v>
      </c>
    </row>
    <row r="167" spans="1:51" x14ac:dyDescent="0.3">
      <c r="A167" s="35" t="s">
        <v>171</v>
      </c>
      <c r="B167" s="35" t="s">
        <v>171</v>
      </c>
      <c r="C167" s="35" t="s">
        <v>171</v>
      </c>
      <c r="E167" s="35" t="s">
        <v>171</v>
      </c>
      <c r="F167" s="35" t="s">
        <v>171</v>
      </c>
      <c r="G167" s="35" t="s">
        <v>171</v>
      </c>
      <c r="I167" s="35" t="s">
        <v>171</v>
      </c>
      <c r="J167" s="35" t="s">
        <v>171</v>
      </c>
      <c r="K167" s="35" t="s">
        <v>171</v>
      </c>
      <c r="M167" s="35" t="s">
        <v>171</v>
      </c>
      <c r="N167" s="35" t="s">
        <v>171</v>
      </c>
      <c r="O167" s="35" t="s">
        <v>171</v>
      </c>
      <c r="S167" s="35" t="s">
        <v>171</v>
      </c>
      <c r="AD167" s="35" t="s">
        <v>171</v>
      </c>
      <c r="AG167" s="35" t="s">
        <v>171</v>
      </c>
      <c r="AH167" s="35" t="s">
        <v>171</v>
      </c>
      <c r="AK167" s="35" t="s">
        <v>171</v>
      </c>
      <c r="AL167" s="35" t="s">
        <v>171</v>
      </c>
      <c r="AM167" s="35" t="s">
        <v>171</v>
      </c>
      <c r="AO167" s="35" t="s">
        <v>171</v>
      </c>
      <c r="AP167" s="35" t="s">
        <v>171</v>
      </c>
      <c r="AQ167" s="35" t="s">
        <v>171</v>
      </c>
      <c r="AS167" s="35" t="s">
        <v>171</v>
      </c>
      <c r="AT167" s="35" t="s">
        <v>171</v>
      </c>
      <c r="AU167" s="35" t="s">
        <v>171</v>
      </c>
      <c r="AW167" s="35" t="s">
        <v>171</v>
      </c>
      <c r="AX167" s="35" t="s">
        <v>171</v>
      </c>
      <c r="AY167" s="35" t="s">
        <v>171</v>
      </c>
    </row>
    <row r="168" spans="1:51" x14ac:dyDescent="0.3">
      <c r="A168" s="35" t="s">
        <v>1175</v>
      </c>
      <c r="B168" s="35" t="s">
        <v>1176</v>
      </c>
      <c r="C168" s="35" t="s">
        <v>1021</v>
      </c>
      <c r="E168" s="35" t="s">
        <v>1178</v>
      </c>
      <c r="F168" s="35" t="s">
        <v>1021</v>
      </c>
      <c r="G168" s="35" t="s">
        <v>1177</v>
      </c>
      <c r="I168" s="35" t="s">
        <v>1021</v>
      </c>
      <c r="J168" s="35" t="s">
        <v>1177</v>
      </c>
      <c r="K168" s="35" t="s">
        <v>1178</v>
      </c>
      <c r="M168" s="35" t="s">
        <v>1021</v>
      </c>
      <c r="N168" s="35" t="s">
        <v>1177</v>
      </c>
      <c r="O168" s="35" t="s">
        <v>1179</v>
      </c>
      <c r="S168" s="35" t="s">
        <v>1147</v>
      </c>
      <c r="AD168" s="35" t="s">
        <v>1180</v>
      </c>
      <c r="AG168" s="35" t="s">
        <v>172</v>
      </c>
      <c r="AH168" s="35" t="s">
        <v>172</v>
      </c>
      <c r="AK168" s="35" t="s">
        <v>1175</v>
      </c>
      <c r="AL168" s="35" t="s">
        <v>1176</v>
      </c>
      <c r="AM168" s="35" t="s">
        <v>1021</v>
      </c>
      <c r="AO168" s="35" t="s">
        <v>1178</v>
      </c>
      <c r="AP168" s="35" t="s">
        <v>1021</v>
      </c>
      <c r="AQ168" s="35" t="s">
        <v>1177</v>
      </c>
      <c r="AS168" s="35" t="s">
        <v>1021</v>
      </c>
      <c r="AT168" s="35" t="s">
        <v>1177</v>
      </c>
      <c r="AU168" s="35" t="s">
        <v>1178</v>
      </c>
      <c r="AW168" s="35" t="s">
        <v>1021</v>
      </c>
      <c r="AX168" s="35" t="s">
        <v>1177</v>
      </c>
      <c r="AY168" s="35" t="s">
        <v>1179</v>
      </c>
    </row>
    <row r="169" spans="1:51" x14ac:dyDescent="0.3">
      <c r="A169" s="35" t="s">
        <v>119</v>
      </c>
      <c r="B169" s="35" t="s">
        <v>119</v>
      </c>
      <c r="C169" s="35" t="s">
        <v>119</v>
      </c>
      <c r="E169" s="35" t="s">
        <v>1181</v>
      </c>
      <c r="F169" s="35" t="s">
        <v>119</v>
      </c>
      <c r="G169" s="35" t="s">
        <v>119</v>
      </c>
      <c r="I169" s="35" t="s">
        <v>119</v>
      </c>
      <c r="J169" s="35" t="s">
        <v>119</v>
      </c>
      <c r="K169" s="35" t="s">
        <v>1181</v>
      </c>
      <c r="M169" s="35" t="s">
        <v>119</v>
      </c>
      <c r="N169" s="35" t="s">
        <v>119</v>
      </c>
      <c r="O169" s="35" t="s">
        <v>119</v>
      </c>
      <c r="S169" s="35" t="s">
        <v>1182</v>
      </c>
      <c r="AD169" s="35" t="s">
        <v>119</v>
      </c>
      <c r="AG169" s="35" t="s">
        <v>119</v>
      </c>
      <c r="AH169" s="35" t="s">
        <v>119</v>
      </c>
      <c r="AK169" s="35" t="s">
        <v>119</v>
      </c>
      <c r="AL169" s="35" t="s">
        <v>119</v>
      </c>
      <c r="AM169" s="35" t="s">
        <v>119</v>
      </c>
      <c r="AO169" s="35" t="s">
        <v>1181</v>
      </c>
      <c r="AP169" s="35" t="s">
        <v>119</v>
      </c>
      <c r="AQ169" s="35" t="s">
        <v>119</v>
      </c>
      <c r="AS169" s="35" t="s">
        <v>119</v>
      </c>
      <c r="AT169" s="35" t="s">
        <v>119</v>
      </c>
      <c r="AU169" s="35" t="s">
        <v>1181</v>
      </c>
      <c r="AW169" s="35" t="s">
        <v>119</v>
      </c>
      <c r="AX169" s="35" t="s">
        <v>119</v>
      </c>
      <c r="AY169" s="35" t="s">
        <v>119</v>
      </c>
    </row>
    <row r="170" spans="1:51" x14ac:dyDescent="0.3">
      <c r="A170" s="35" t="s">
        <v>120</v>
      </c>
      <c r="B170" s="35" t="s">
        <v>120</v>
      </c>
      <c r="C170" s="35" t="s">
        <v>120</v>
      </c>
      <c r="E170" s="35" t="s">
        <v>1183</v>
      </c>
      <c r="F170" s="35" t="s">
        <v>120</v>
      </c>
      <c r="G170" s="35" t="s">
        <v>188</v>
      </c>
      <c r="I170" s="35" t="s">
        <v>120</v>
      </c>
      <c r="J170" s="35" t="s">
        <v>188</v>
      </c>
      <c r="K170" s="35" t="s">
        <v>1183</v>
      </c>
      <c r="M170" s="35" t="s">
        <v>120</v>
      </c>
      <c r="N170" s="35" t="s">
        <v>188</v>
      </c>
      <c r="O170" s="35" t="s">
        <v>120</v>
      </c>
      <c r="S170" s="35" t="s">
        <v>1184</v>
      </c>
      <c r="AD170" s="35" t="s">
        <v>120</v>
      </c>
      <c r="AG170" s="35" t="s">
        <v>120</v>
      </c>
      <c r="AH170" s="35" t="s">
        <v>120</v>
      </c>
      <c r="AK170" s="35" t="s">
        <v>120</v>
      </c>
      <c r="AL170" s="35" t="s">
        <v>120</v>
      </c>
      <c r="AM170" s="35" t="s">
        <v>120</v>
      </c>
      <c r="AO170" s="35" t="s">
        <v>1183</v>
      </c>
      <c r="AP170" s="35" t="s">
        <v>120</v>
      </c>
      <c r="AQ170" s="35" t="s">
        <v>188</v>
      </c>
      <c r="AS170" s="35" t="s">
        <v>120</v>
      </c>
      <c r="AT170" s="35" t="s">
        <v>188</v>
      </c>
      <c r="AU170" s="35" t="s">
        <v>1183</v>
      </c>
      <c r="AW170" s="35" t="s">
        <v>120</v>
      </c>
      <c r="AX170" s="35" t="s">
        <v>188</v>
      </c>
      <c r="AY170" s="35" t="s">
        <v>120</v>
      </c>
    </row>
    <row r="171" spans="1:51" x14ac:dyDescent="0.3">
      <c r="A171" s="35" t="s">
        <v>34</v>
      </c>
      <c r="B171" s="35" t="s">
        <v>34</v>
      </c>
      <c r="C171" s="35" t="s">
        <v>34</v>
      </c>
      <c r="E171" s="35" t="s">
        <v>34</v>
      </c>
      <c r="F171" s="35" t="s">
        <v>34</v>
      </c>
      <c r="G171" s="35" t="s">
        <v>34</v>
      </c>
      <c r="I171" s="35" t="s">
        <v>34</v>
      </c>
      <c r="J171" s="35" t="s">
        <v>34</v>
      </c>
      <c r="K171" s="35" t="s">
        <v>34</v>
      </c>
      <c r="M171" s="35" t="s">
        <v>34</v>
      </c>
      <c r="N171" s="35" t="s">
        <v>34</v>
      </c>
      <c r="O171" s="35" t="s">
        <v>34</v>
      </c>
      <c r="S171" s="35" t="s">
        <v>34</v>
      </c>
      <c r="AD171" s="35" t="s">
        <v>34</v>
      </c>
      <c r="AG171" s="35" t="s">
        <v>34</v>
      </c>
      <c r="AH171" s="35" t="s">
        <v>34</v>
      </c>
      <c r="AK171" s="35" t="s">
        <v>34</v>
      </c>
      <c r="AL171" s="35" t="s">
        <v>34</v>
      </c>
      <c r="AM171" s="35" t="s">
        <v>34</v>
      </c>
      <c r="AO171" s="35" t="s">
        <v>34</v>
      </c>
      <c r="AP171" s="35" t="s">
        <v>34</v>
      </c>
      <c r="AQ171" s="35" t="s">
        <v>34</v>
      </c>
      <c r="AS171" s="35" t="s">
        <v>34</v>
      </c>
      <c r="AT171" s="35" t="s">
        <v>34</v>
      </c>
      <c r="AU171" s="35" t="s">
        <v>34</v>
      </c>
      <c r="AW171" s="35" t="s">
        <v>34</v>
      </c>
      <c r="AX171" s="35" t="s">
        <v>34</v>
      </c>
      <c r="AY171" s="35" t="s">
        <v>34</v>
      </c>
    </row>
    <row r="172" spans="1:51" x14ac:dyDescent="0.3">
      <c r="A172" s="35" t="s">
        <v>39</v>
      </c>
      <c r="B172" s="35" t="s">
        <v>39</v>
      </c>
      <c r="C172" s="35" t="s">
        <v>39</v>
      </c>
      <c r="E172" s="35" t="s">
        <v>39</v>
      </c>
      <c r="F172" s="35" t="s">
        <v>39</v>
      </c>
      <c r="G172" s="35" t="s">
        <v>39</v>
      </c>
      <c r="I172" s="35" t="s">
        <v>39</v>
      </c>
      <c r="J172" s="35" t="s">
        <v>39</v>
      </c>
      <c r="K172" s="35" t="s">
        <v>39</v>
      </c>
      <c r="M172" s="35" t="s">
        <v>39</v>
      </c>
      <c r="N172" s="35" t="s">
        <v>39</v>
      </c>
      <c r="O172" s="35" t="s">
        <v>39</v>
      </c>
      <c r="S172" s="35" t="s">
        <v>39</v>
      </c>
      <c r="AD172" s="35" t="s">
        <v>39</v>
      </c>
      <c r="AG172" s="35" t="s">
        <v>39</v>
      </c>
      <c r="AH172" s="35" t="s">
        <v>39</v>
      </c>
      <c r="AK172" s="35" t="s">
        <v>39</v>
      </c>
      <c r="AL172" s="35" t="s">
        <v>39</v>
      </c>
      <c r="AM172" s="35" t="s">
        <v>39</v>
      </c>
      <c r="AO172" s="35" t="s">
        <v>39</v>
      </c>
      <c r="AP172" s="35" t="s">
        <v>39</v>
      </c>
      <c r="AQ172" s="35" t="s">
        <v>39</v>
      </c>
      <c r="AS172" s="35" t="s">
        <v>39</v>
      </c>
      <c r="AT172" s="35" t="s">
        <v>39</v>
      </c>
      <c r="AU172" s="35" t="s">
        <v>39</v>
      </c>
      <c r="AW172" s="35" t="s">
        <v>39</v>
      </c>
      <c r="AX172" s="35" t="s">
        <v>39</v>
      </c>
      <c r="AY172" s="35" t="s">
        <v>39</v>
      </c>
    </row>
    <row r="173" spans="1:51" x14ac:dyDescent="0.3">
      <c r="A173" s="35" t="s">
        <v>173</v>
      </c>
      <c r="B173" s="35" t="s">
        <v>173</v>
      </c>
      <c r="C173" s="35" t="s">
        <v>173</v>
      </c>
      <c r="E173" s="35" t="s">
        <v>173</v>
      </c>
      <c r="F173" s="35" t="s">
        <v>173</v>
      </c>
      <c r="G173" s="35" t="s">
        <v>173</v>
      </c>
      <c r="I173" s="35" t="s">
        <v>173</v>
      </c>
      <c r="J173" s="35" t="s">
        <v>173</v>
      </c>
      <c r="K173" s="35" t="s">
        <v>173</v>
      </c>
      <c r="M173" s="35" t="s">
        <v>173</v>
      </c>
      <c r="N173" s="35" t="s">
        <v>173</v>
      </c>
      <c r="O173" s="35" t="s">
        <v>173</v>
      </c>
      <c r="S173" s="35" t="s">
        <v>173</v>
      </c>
      <c r="AD173" s="35" t="s">
        <v>173</v>
      </c>
      <c r="AG173" s="35" t="s">
        <v>173</v>
      </c>
      <c r="AH173" s="35" t="s">
        <v>173</v>
      </c>
      <c r="AK173" s="35" t="s">
        <v>173</v>
      </c>
      <c r="AL173" s="35" t="s">
        <v>173</v>
      </c>
      <c r="AM173" s="35" t="s">
        <v>173</v>
      </c>
      <c r="AO173" s="35" t="s">
        <v>173</v>
      </c>
      <c r="AP173" s="35" t="s">
        <v>173</v>
      </c>
      <c r="AQ173" s="35" t="s">
        <v>173</v>
      </c>
      <c r="AS173" s="35" t="s">
        <v>173</v>
      </c>
      <c r="AT173" s="35" t="s">
        <v>173</v>
      </c>
      <c r="AU173" s="35" t="s">
        <v>173</v>
      </c>
      <c r="AW173" s="35" t="s">
        <v>173</v>
      </c>
      <c r="AX173" s="35" t="s">
        <v>173</v>
      </c>
      <c r="AY173" s="35" t="s">
        <v>173</v>
      </c>
    </row>
    <row r="174" spans="1:51" x14ac:dyDescent="0.3">
      <c r="A174" s="35" t="s">
        <v>140</v>
      </c>
      <c r="B174" s="35" t="s">
        <v>140</v>
      </c>
      <c r="C174" s="35" t="s">
        <v>140</v>
      </c>
      <c r="E174" s="35" t="s">
        <v>140</v>
      </c>
      <c r="F174" s="35" t="s">
        <v>140</v>
      </c>
      <c r="G174" s="35" t="s">
        <v>140</v>
      </c>
      <c r="I174" s="35" t="s">
        <v>140</v>
      </c>
      <c r="J174" s="35" t="s">
        <v>140</v>
      </c>
      <c r="K174" s="35" t="s">
        <v>140</v>
      </c>
      <c r="M174" s="35" t="s">
        <v>140</v>
      </c>
      <c r="N174" s="35" t="s">
        <v>140</v>
      </c>
      <c r="O174" s="35" t="s">
        <v>140</v>
      </c>
      <c r="S174" s="35" t="s">
        <v>140</v>
      </c>
      <c r="AD174" s="35" t="s">
        <v>140</v>
      </c>
      <c r="AG174" s="35" t="s">
        <v>140</v>
      </c>
      <c r="AH174" s="35" t="s">
        <v>140</v>
      </c>
      <c r="AK174" s="35" t="s">
        <v>140</v>
      </c>
      <c r="AL174" s="35" t="s">
        <v>140</v>
      </c>
      <c r="AM174" s="35" t="s">
        <v>140</v>
      </c>
      <c r="AO174" s="35" t="s">
        <v>140</v>
      </c>
      <c r="AP174" s="35" t="s">
        <v>140</v>
      </c>
      <c r="AQ174" s="35" t="s">
        <v>140</v>
      </c>
      <c r="AS174" s="35" t="s">
        <v>140</v>
      </c>
      <c r="AT174" s="35" t="s">
        <v>140</v>
      </c>
      <c r="AU174" s="35" t="s">
        <v>140</v>
      </c>
      <c r="AW174" s="35" t="s">
        <v>140</v>
      </c>
      <c r="AX174" s="35" t="s">
        <v>140</v>
      </c>
      <c r="AY174" s="35" t="s">
        <v>140</v>
      </c>
    </row>
    <row r="175" spans="1:51" x14ac:dyDescent="0.3">
      <c r="A175" s="35" t="s">
        <v>119</v>
      </c>
      <c r="B175" s="35" t="s">
        <v>119</v>
      </c>
      <c r="C175" s="35" t="s">
        <v>119</v>
      </c>
      <c r="E175" s="35" t="s">
        <v>119</v>
      </c>
      <c r="F175" s="35" t="s">
        <v>119</v>
      </c>
      <c r="G175" s="35" t="s">
        <v>119</v>
      </c>
      <c r="I175" s="35" t="s">
        <v>119</v>
      </c>
      <c r="J175" s="35" t="s">
        <v>119</v>
      </c>
      <c r="K175" s="35" t="s">
        <v>119</v>
      </c>
      <c r="M175" s="35" t="s">
        <v>119</v>
      </c>
      <c r="N175" s="35" t="s">
        <v>119</v>
      </c>
      <c r="O175" s="35" t="s">
        <v>119</v>
      </c>
      <c r="S175" s="35" t="s">
        <v>119</v>
      </c>
      <c r="AD175" s="35" t="s">
        <v>119</v>
      </c>
      <c r="AG175" s="35" t="s">
        <v>119</v>
      </c>
      <c r="AH175" s="35" t="s">
        <v>119</v>
      </c>
      <c r="AK175" s="35" t="s">
        <v>119</v>
      </c>
      <c r="AL175" s="35" t="s">
        <v>119</v>
      </c>
      <c r="AM175" s="35" t="s">
        <v>119</v>
      </c>
      <c r="AO175" s="35" t="s">
        <v>119</v>
      </c>
      <c r="AP175" s="35" t="s">
        <v>119</v>
      </c>
      <c r="AQ175" s="35" t="s">
        <v>119</v>
      </c>
      <c r="AS175" s="35" t="s">
        <v>119</v>
      </c>
      <c r="AT175" s="35" t="s">
        <v>119</v>
      </c>
      <c r="AU175" s="35" t="s">
        <v>119</v>
      </c>
      <c r="AW175" s="35" t="s">
        <v>119</v>
      </c>
      <c r="AX175" s="35" t="s">
        <v>119</v>
      </c>
      <c r="AY175" s="35" t="s">
        <v>119</v>
      </c>
    </row>
    <row r="176" spans="1:51" x14ac:dyDescent="0.3">
      <c r="A176" s="35" t="s">
        <v>120</v>
      </c>
      <c r="B176" s="35" t="s">
        <v>188</v>
      </c>
      <c r="C176" s="35" t="s">
        <v>120</v>
      </c>
      <c r="E176" s="35" t="s">
        <v>120</v>
      </c>
      <c r="F176" s="35" t="s">
        <v>120</v>
      </c>
      <c r="G176" s="35" t="s">
        <v>188</v>
      </c>
      <c r="I176" s="35" t="s">
        <v>120</v>
      </c>
      <c r="J176" s="35" t="s">
        <v>188</v>
      </c>
      <c r="K176" s="35" t="s">
        <v>120</v>
      </c>
      <c r="M176" s="35" t="s">
        <v>120</v>
      </c>
      <c r="N176" s="35" t="s">
        <v>188</v>
      </c>
      <c r="O176" s="35" t="s">
        <v>120</v>
      </c>
      <c r="S176" s="35" t="s">
        <v>188</v>
      </c>
      <c r="AD176" s="35" t="s">
        <v>188</v>
      </c>
      <c r="AG176" s="35" t="s">
        <v>120</v>
      </c>
      <c r="AH176" s="35" t="s">
        <v>120</v>
      </c>
      <c r="AK176" s="35" t="s">
        <v>120</v>
      </c>
      <c r="AL176" s="35" t="s">
        <v>188</v>
      </c>
      <c r="AM176" s="35" t="s">
        <v>120</v>
      </c>
      <c r="AO176" s="35" t="s">
        <v>120</v>
      </c>
      <c r="AP176" s="35" t="s">
        <v>120</v>
      </c>
      <c r="AQ176" s="35" t="s">
        <v>188</v>
      </c>
      <c r="AS176" s="35" t="s">
        <v>120</v>
      </c>
      <c r="AT176" s="35" t="s">
        <v>188</v>
      </c>
      <c r="AU176" s="35" t="s">
        <v>120</v>
      </c>
      <c r="AW176" s="35" t="s">
        <v>120</v>
      </c>
      <c r="AX176" s="35" t="s">
        <v>188</v>
      </c>
      <c r="AY176" s="35" t="s">
        <v>120</v>
      </c>
    </row>
    <row r="177" spans="1:51" x14ac:dyDescent="0.3">
      <c r="A177" s="35" t="s">
        <v>34</v>
      </c>
      <c r="B177" s="35" t="s">
        <v>34</v>
      </c>
      <c r="C177" s="35" t="s">
        <v>34</v>
      </c>
      <c r="E177" s="35" t="s">
        <v>34</v>
      </c>
      <c r="F177" s="35" t="s">
        <v>34</v>
      </c>
      <c r="G177" s="35" t="s">
        <v>34</v>
      </c>
      <c r="I177" s="35" t="s">
        <v>34</v>
      </c>
      <c r="J177" s="35" t="s">
        <v>34</v>
      </c>
      <c r="K177" s="35" t="s">
        <v>34</v>
      </c>
      <c r="M177" s="35" t="s">
        <v>34</v>
      </c>
      <c r="N177" s="35" t="s">
        <v>34</v>
      </c>
      <c r="O177" s="35" t="s">
        <v>34</v>
      </c>
      <c r="S177" s="35" t="s">
        <v>34</v>
      </c>
      <c r="AD177" s="35" t="s">
        <v>34</v>
      </c>
      <c r="AG177" s="35" t="s">
        <v>34</v>
      </c>
      <c r="AH177" s="35" t="s">
        <v>34</v>
      </c>
      <c r="AK177" s="35" t="s">
        <v>34</v>
      </c>
      <c r="AL177" s="35" t="s">
        <v>34</v>
      </c>
      <c r="AM177" s="35" t="s">
        <v>34</v>
      </c>
      <c r="AO177" s="35" t="s">
        <v>34</v>
      </c>
      <c r="AP177" s="35" t="s">
        <v>34</v>
      </c>
      <c r="AQ177" s="35" t="s">
        <v>34</v>
      </c>
      <c r="AS177" s="35" t="s">
        <v>34</v>
      </c>
      <c r="AT177" s="35" t="s">
        <v>34</v>
      </c>
      <c r="AU177" s="35" t="s">
        <v>34</v>
      </c>
      <c r="AW177" s="35" t="s">
        <v>34</v>
      </c>
      <c r="AX177" s="35" t="s">
        <v>34</v>
      </c>
      <c r="AY177" s="35" t="s">
        <v>34</v>
      </c>
    </row>
    <row r="178" spans="1:51" x14ac:dyDescent="0.3">
      <c r="A178" s="35" t="s">
        <v>39</v>
      </c>
      <c r="B178" s="35" t="s">
        <v>39</v>
      </c>
      <c r="C178" s="35" t="s">
        <v>39</v>
      </c>
      <c r="E178" s="35" t="s">
        <v>39</v>
      </c>
      <c r="F178" s="35" t="s">
        <v>39</v>
      </c>
      <c r="G178" s="35" t="s">
        <v>39</v>
      </c>
      <c r="I178" s="35" t="s">
        <v>39</v>
      </c>
      <c r="J178" s="35" t="s">
        <v>39</v>
      </c>
      <c r="K178" s="35" t="s">
        <v>39</v>
      </c>
      <c r="M178" s="35" t="s">
        <v>39</v>
      </c>
      <c r="N178" s="35" t="s">
        <v>39</v>
      </c>
      <c r="O178" s="35" t="s">
        <v>39</v>
      </c>
      <c r="S178" s="35" t="s">
        <v>39</v>
      </c>
      <c r="AD178" s="35" t="s">
        <v>39</v>
      </c>
      <c r="AG178" s="35" t="s">
        <v>39</v>
      </c>
      <c r="AH178" s="35" t="s">
        <v>39</v>
      </c>
      <c r="AK178" s="35" t="s">
        <v>39</v>
      </c>
      <c r="AL178" s="35" t="s">
        <v>39</v>
      </c>
      <c r="AM178" s="35" t="s">
        <v>39</v>
      </c>
      <c r="AO178" s="35" t="s">
        <v>39</v>
      </c>
      <c r="AP178" s="35" t="s">
        <v>39</v>
      </c>
      <c r="AQ178" s="35" t="s">
        <v>39</v>
      </c>
      <c r="AS178" s="35" t="s">
        <v>39</v>
      </c>
      <c r="AT178" s="35" t="s">
        <v>39</v>
      </c>
      <c r="AU178" s="35" t="s">
        <v>39</v>
      </c>
      <c r="AW178" s="35" t="s">
        <v>39</v>
      </c>
      <c r="AX178" s="35" t="s">
        <v>39</v>
      </c>
      <c r="AY178" s="35" t="s">
        <v>39</v>
      </c>
    </row>
    <row r="179" spans="1:51" x14ac:dyDescent="0.3">
      <c r="A179" s="35" t="s">
        <v>174</v>
      </c>
      <c r="B179" s="35" t="s">
        <v>174</v>
      </c>
      <c r="C179" s="35" t="s">
        <v>174</v>
      </c>
      <c r="E179" s="35" t="s">
        <v>174</v>
      </c>
      <c r="F179" s="35" t="s">
        <v>174</v>
      </c>
      <c r="G179" s="35" t="s">
        <v>174</v>
      </c>
      <c r="I179" s="35" t="s">
        <v>174</v>
      </c>
      <c r="J179" s="35" t="s">
        <v>174</v>
      </c>
      <c r="K179" s="35" t="s">
        <v>174</v>
      </c>
      <c r="M179" s="35" t="s">
        <v>174</v>
      </c>
      <c r="N179" s="35" t="s">
        <v>174</v>
      </c>
      <c r="O179" s="35" t="s">
        <v>174</v>
      </c>
      <c r="S179" s="35" t="s">
        <v>174</v>
      </c>
      <c r="AD179" s="35" t="s">
        <v>174</v>
      </c>
      <c r="AG179" s="35" t="s">
        <v>174</v>
      </c>
      <c r="AH179" s="35" t="s">
        <v>174</v>
      </c>
      <c r="AK179" s="35" t="s">
        <v>174</v>
      </c>
      <c r="AL179" s="35" t="s">
        <v>174</v>
      </c>
      <c r="AM179" s="35" t="s">
        <v>174</v>
      </c>
      <c r="AO179" s="35" t="s">
        <v>174</v>
      </c>
      <c r="AP179" s="35" t="s">
        <v>174</v>
      </c>
      <c r="AQ179" s="35" t="s">
        <v>174</v>
      </c>
      <c r="AS179" s="35" t="s">
        <v>174</v>
      </c>
      <c r="AT179" s="35" t="s">
        <v>174</v>
      </c>
      <c r="AU179" s="35" t="s">
        <v>174</v>
      </c>
      <c r="AW179" s="35" t="s">
        <v>174</v>
      </c>
      <c r="AX179" s="35" t="s">
        <v>174</v>
      </c>
      <c r="AY179" s="35" t="s">
        <v>174</v>
      </c>
    </row>
    <row r="180" spans="1:51" x14ac:dyDescent="0.3">
      <c r="A180" s="35" t="s">
        <v>1185</v>
      </c>
      <c r="B180" s="35" t="s">
        <v>1186</v>
      </c>
      <c r="C180" s="35" t="s">
        <v>1187</v>
      </c>
      <c r="E180" s="35" t="s">
        <v>1189</v>
      </c>
      <c r="F180" s="35" t="s">
        <v>1187</v>
      </c>
      <c r="G180" s="35" t="s">
        <v>1188</v>
      </c>
      <c r="I180" s="35" t="s">
        <v>1187</v>
      </c>
      <c r="J180" s="35" t="s">
        <v>1188</v>
      </c>
      <c r="K180" s="35" t="s">
        <v>1189</v>
      </c>
      <c r="M180" s="35" t="s">
        <v>1187</v>
      </c>
      <c r="N180" s="35" t="s">
        <v>1188</v>
      </c>
      <c r="O180" s="35" t="s">
        <v>1190</v>
      </c>
      <c r="S180" s="35" t="s">
        <v>1191</v>
      </c>
      <c r="AD180" s="35" t="s">
        <v>1192</v>
      </c>
      <c r="AG180" s="35" t="s">
        <v>175</v>
      </c>
      <c r="AH180" s="35" t="s">
        <v>175</v>
      </c>
      <c r="AK180" s="35" t="s">
        <v>1185</v>
      </c>
      <c r="AL180" s="35" t="s">
        <v>1186</v>
      </c>
      <c r="AM180" s="35" t="s">
        <v>1187</v>
      </c>
      <c r="AO180" s="35" t="s">
        <v>1189</v>
      </c>
      <c r="AP180" s="35" t="s">
        <v>1187</v>
      </c>
      <c r="AQ180" s="35" t="s">
        <v>1188</v>
      </c>
      <c r="AS180" s="35" t="s">
        <v>1187</v>
      </c>
      <c r="AT180" s="35" t="s">
        <v>1188</v>
      </c>
      <c r="AU180" s="35" t="s">
        <v>1189</v>
      </c>
      <c r="AW180" s="35" t="s">
        <v>1187</v>
      </c>
      <c r="AX180" s="35" t="s">
        <v>1188</v>
      </c>
      <c r="AY180" s="35" t="s">
        <v>1190</v>
      </c>
    </row>
    <row r="181" spans="1:51" x14ac:dyDescent="0.3">
      <c r="A181" s="35" t="s">
        <v>119</v>
      </c>
      <c r="B181" s="35" t="s">
        <v>119</v>
      </c>
      <c r="C181" s="35" t="s">
        <v>119</v>
      </c>
      <c r="E181" s="35" t="s">
        <v>993</v>
      </c>
      <c r="F181" s="35" t="s">
        <v>119</v>
      </c>
      <c r="G181" s="35" t="s">
        <v>119</v>
      </c>
      <c r="I181" s="35" t="s">
        <v>119</v>
      </c>
      <c r="J181" s="35" t="s">
        <v>119</v>
      </c>
      <c r="K181" s="35" t="s">
        <v>993</v>
      </c>
      <c r="M181" s="35" t="s">
        <v>119</v>
      </c>
      <c r="N181" s="35" t="s">
        <v>119</v>
      </c>
      <c r="O181" s="35" t="s">
        <v>1193</v>
      </c>
      <c r="S181" s="35" t="s">
        <v>1194</v>
      </c>
      <c r="AD181" s="35" t="s">
        <v>119</v>
      </c>
      <c r="AG181" s="35" t="s">
        <v>119</v>
      </c>
      <c r="AH181" s="35" t="s">
        <v>119</v>
      </c>
      <c r="AK181" s="35" t="s">
        <v>119</v>
      </c>
      <c r="AL181" s="35" t="s">
        <v>119</v>
      </c>
      <c r="AM181" s="35" t="s">
        <v>119</v>
      </c>
      <c r="AO181" s="35" t="s">
        <v>993</v>
      </c>
      <c r="AP181" s="35" t="s">
        <v>119</v>
      </c>
      <c r="AQ181" s="35" t="s">
        <v>119</v>
      </c>
      <c r="AS181" s="35" t="s">
        <v>119</v>
      </c>
      <c r="AT181" s="35" t="s">
        <v>119</v>
      </c>
      <c r="AU181" s="35" t="s">
        <v>993</v>
      </c>
      <c r="AW181" s="35" t="s">
        <v>119</v>
      </c>
      <c r="AX181" s="35" t="s">
        <v>119</v>
      </c>
      <c r="AY181" s="35" t="s">
        <v>1193</v>
      </c>
    </row>
    <row r="182" spans="1:51" x14ac:dyDescent="0.3">
      <c r="A182" s="35" t="s">
        <v>188</v>
      </c>
      <c r="B182" s="35" t="s">
        <v>188</v>
      </c>
      <c r="C182" s="35" t="s">
        <v>120</v>
      </c>
      <c r="E182" s="35" t="s">
        <v>1195</v>
      </c>
      <c r="F182" s="35" t="s">
        <v>120</v>
      </c>
      <c r="G182" s="35" t="s">
        <v>188</v>
      </c>
      <c r="I182" s="35" t="s">
        <v>120</v>
      </c>
      <c r="J182" s="35" t="s">
        <v>188</v>
      </c>
      <c r="K182" s="35" t="s">
        <v>1195</v>
      </c>
      <c r="M182" s="35" t="s">
        <v>120</v>
      </c>
      <c r="N182" s="35" t="s">
        <v>188</v>
      </c>
      <c r="O182" s="35" t="s">
        <v>1196</v>
      </c>
      <c r="S182" s="35" t="s">
        <v>1197</v>
      </c>
      <c r="AD182" s="35" t="s">
        <v>188</v>
      </c>
      <c r="AG182" s="35" t="s">
        <v>120</v>
      </c>
      <c r="AH182" s="35" t="s">
        <v>120</v>
      </c>
      <c r="AK182" s="35" t="s">
        <v>188</v>
      </c>
      <c r="AL182" s="35" t="s">
        <v>188</v>
      </c>
      <c r="AM182" s="35" t="s">
        <v>120</v>
      </c>
      <c r="AO182" s="35" t="s">
        <v>1195</v>
      </c>
      <c r="AP182" s="35" t="s">
        <v>120</v>
      </c>
      <c r="AQ182" s="35" t="s">
        <v>188</v>
      </c>
      <c r="AS182" s="35" t="s">
        <v>120</v>
      </c>
      <c r="AT182" s="35" t="s">
        <v>188</v>
      </c>
      <c r="AU182" s="35" t="s">
        <v>1195</v>
      </c>
      <c r="AW182" s="35" t="s">
        <v>120</v>
      </c>
      <c r="AX182" s="35" t="s">
        <v>188</v>
      </c>
      <c r="AY182" s="35" t="s">
        <v>1196</v>
      </c>
    </row>
    <row r="183" spans="1:51" x14ac:dyDescent="0.3">
      <c r="A183" s="35" t="s">
        <v>34</v>
      </c>
      <c r="B183" s="35" t="s">
        <v>34</v>
      </c>
      <c r="C183" s="35" t="s">
        <v>34</v>
      </c>
      <c r="E183" s="35" t="s">
        <v>34</v>
      </c>
      <c r="F183" s="35" t="s">
        <v>34</v>
      </c>
      <c r="G183" s="35" t="s">
        <v>34</v>
      </c>
      <c r="I183" s="35" t="s">
        <v>34</v>
      </c>
      <c r="J183" s="35" t="s">
        <v>34</v>
      </c>
      <c r="K183" s="35" t="s">
        <v>34</v>
      </c>
      <c r="M183" s="35" t="s">
        <v>34</v>
      </c>
      <c r="N183" s="35" t="s">
        <v>34</v>
      </c>
      <c r="O183" s="35" t="s">
        <v>34</v>
      </c>
      <c r="S183" s="35" t="s">
        <v>34</v>
      </c>
      <c r="AD183" s="35" t="s">
        <v>34</v>
      </c>
      <c r="AG183" s="35" t="s">
        <v>34</v>
      </c>
      <c r="AH183" s="35" t="s">
        <v>34</v>
      </c>
      <c r="AK183" s="35" t="s">
        <v>34</v>
      </c>
      <c r="AL183" s="35" t="s">
        <v>34</v>
      </c>
      <c r="AM183" s="35" t="s">
        <v>34</v>
      </c>
      <c r="AO183" s="35" t="s">
        <v>34</v>
      </c>
      <c r="AP183" s="35" t="s">
        <v>34</v>
      </c>
      <c r="AQ183" s="35" t="s">
        <v>34</v>
      </c>
      <c r="AS183" s="35" t="s">
        <v>34</v>
      </c>
      <c r="AT183" s="35" t="s">
        <v>34</v>
      </c>
      <c r="AU183" s="35" t="s">
        <v>34</v>
      </c>
      <c r="AW183" s="35" t="s">
        <v>34</v>
      </c>
      <c r="AX183" s="35" t="s">
        <v>34</v>
      </c>
      <c r="AY183" s="35" t="s">
        <v>34</v>
      </c>
    </row>
    <row r="184" spans="1:51" x14ac:dyDescent="0.3">
      <c r="A184" s="35" t="s">
        <v>39</v>
      </c>
      <c r="B184" s="35" t="s">
        <v>39</v>
      </c>
      <c r="C184" s="35" t="s">
        <v>39</v>
      </c>
      <c r="E184" s="35" t="s">
        <v>39</v>
      </c>
      <c r="F184" s="35" t="s">
        <v>39</v>
      </c>
      <c r="G184" s="35" t="s">
        <v>39</v>
      </c>
      <c r="I184" s="35" t="s">
        <v>39</v>
      </c>
      <c r="J184" s="35" t="s">
        <v>39</v>
      </c>
      <c r="K184" s="35" t="s">
        <v>39</v>
      </c>
      <c r="M184" s="35" t="s">
        <v>39</v>
      </c>
      <c r="N184" s="35" t="s">
        <v>39</v>
      </c>
      <c r="O184" s="35" t="s">
        <v>39</v>
      </c>
      <c r="S184" s="35" t="s">
        <v>39</v>
      </c>
      <c r="AD184" s="35" t="s">
        <v>39</v>
      </c>
      <c r="AG184" s="35" t="s">
        <v>39</v>
      </c>
      <c r="AH184" s="35" t="s">
        <v>39</v>
      </c>
      <c r="AK184" s="35" t="s">
        <v>39</v>
      </c>
      <c r="AL184" s="35" t="s">
        <v>39</v>
      </c>
      <c r="AM184" s="35" t="s">
        <v>39</v>
      </c>
      <c r="AO184" s="35" t="s">
        <v>39</v>
      </c>
      <c r="AP184" s="35" t="s">
        <v>39</v>
      </c>
      <c r="AQ184" s="35" t="s">
        <v>39</v>
      </c>
      <c r="AS184" s="35" t="s">
        <v>39</v>
      </c>
      <c r="AT184" s="35" t="s">
        <v>39</v>
      </c>
      <c r="AU184" s="35" t="s">
        <v>39</v>
      </c>
      <c r="AW184" s="35" t="s">
        <v>39</v>
      </c>
      <c r="AX184" s="35" t="s">
        <v>39</v>
      </c>
      <c r="AY184" s="35" t="s">
        <v>39</v>
      </c>
    </row>
    <row r="185" spans="1:51" x14ac:dyDescent="0.3">
      <c r="A185" s="35" t="s">
        <v>176</v>
      </c>
      <c r="B185" s="35" t="s">
        <v>176</v>
      </c>
      <c r="C185" s="35" t="s">
        <v>176</v>
      </c>
      <c r="E185" s="35" t="s">
        <v>176</v>
      </c>
      <c r="F185" s="35" t="s">
        <v>176</v>
      </c>
      <c r="G185" s="35" t="s">
        <v>176</v>
      </c>
      <c r="I185" s="35" t="s">
        <v>176</v>
      </c>
      <c r="J185" s="35" t="s">
        <v>176</v>
      </c>
      <c r="K185" s="35" t="s">
        <v>176</v>
      </c>
      <c r="M185" s="35" t="s">
        <v>176</v>
      </c>
      <c r="N185" s="35" t="s">
        <v>176</v>
      </c>
      <c r="O185" s="35" t="s">
        <v>176</v>
      </c>
      <c r="S185" s="35" t="s">
        <v>176</v>
      </c>
      <c r="AD185" s="35" t="s">
        <v>176</v>
      </c>
      <c r="AG185" s="35" t="s">
        <v>176</v>
      </c>
      <c r="AH185" s="35" t="s">
        <v>176</v>
      </c>
      <c r="AK185" s="35" t="s">
        <v>176</v>
      </c>
      <c r="AL185" s="35" t="s">
        <v>176</v>
      </c>
      <c r="AM185" s="35" t="s">
        <v>176</v>
      </c>
      <c r="AO185" s="35" t="s">
        <v>176</v>
      </c>
      <c r="AP185" s="35" t="s">
        <v>176</v>
      </c>
      <c r="AQ185" s="35" t="s">
        <v>176</v>
      </c>
      <c r="AS185" s="35" t="s">
        <v>176</v>
      </c>
      <c r="AT185" s="35" t="s">
        <v>176</v>
      </c>
      <c r="AU185" s="35" t="s">
        <v>176</v>
      </c>
      <c r="AW185" s="35" t="s">
        <v>176</v>
      </c>
      <c r="AX185" s="35" t="s">
        <v>176</v>
      </c>
      <c r="AY185" s="35" t="s">
        <v>176</v>
      </c>
    </row>
    <row r="186" spans="1:51" x14ac:dyDescent="0.3">
      <c r="A186" s="35" t="s">
        <v>140</v>
      </c>
      <c r="B186" s="35" t="s">
        <v>140</v>
      </c>
      <c r="C186" s="35" t="s">
        <v>140</v>
      </c>
      <c r="E186" s="35" t="s">
        <v>140</v>
      </c>
      <c r="F186" s="35" t="s">
        <v>140</v>
      </c>
      <c r="G186" s="35" t="s">
        <v>140</v>
      </c>
      <c r="I186" s="35" t="s">
        <v>140</v>
      </c>
      <c r="J186" s="35" t="s">
        <v>140</v>
      </c>
      <c r="K186" s="35" t="s">
        <v>140</v>
      </c>
      <c r="M186" s="35" t="s">
        <v>140</v>
      </c>
      <c r="N186" s="35" t="s">
        <v>140</v>
      </c>
      <c r="O186" s="35" t="s">
        <v>140</v>
      </c>
      <c r="S186" s="35" t="s">
        <v>140</v>
      </c>
      <c r="AD186" s="35" t="s">
        <v>140</v>
      </c>
      <c r="AG186" s="35" t="s">
        <v>140</v>
      </c>
      <c r="AH186" s="35" t="s">
        <v>140</v>
      </c>
      <c r="AK186" s="35" t="s">
        <v>140</v>
      </c>
      <c r="AL186" s="35" t="s">
        <v>140</v>
      </c>
      <c r="AM186" s="35" t="s">
        <v>140</v>
      </c>
      <c r="AO186" s="35" t="s">
        <v>140</v>
      </c>
      <c r="AP186" s="35" t="s">
        <v>140</v>
      </c>
      <c r="AQ186" s="35" t="s">
        <v>140</v>
      </c>
      <c r="AS186" s="35" t="s">
        <v>140</v>
      </c>
      <c r="AT186" s="35" t="s">
        <v>140</v>
      </c>
      <c r="AU186" s="35" t="s">
        <v>140</v>
      </c>
      <c r="AW186" s="35" t="s">
        <v>140</v>
      </c>
      <c r="AX186" s="35" t="s">
        <v>140</v>
      </c>
      <c r="AY186" s="35" t="s">
        <v>140</v>
      </c>
    </row>
    <row r="187" spans="1:51" x14ac:dyDescent="0.3">
      <c r="A187" s="35" t="s">
        <v>119</v>
      </c>
      <c r="B187" s="35" t="s">
        <v>119</v>
      </c>
      <c r="C187" s="35" t="s">
        <v>119</v>
      </c>
      <c r="E187" s="35" t="s">
        <v>119</v>
      </c>
      <c r="F187" s="35" t="s">
        <v>119</v>
      </c>
      <c r="G187" s="35" t="s">
        <v>119</v>
      </c>
      <c r="I187" s="35" t="s">
        <v>119</v>
      </c>
      <c r="J187" s="35" t="s">
        <v>119</v>
      </c>
      <c r="K187" s="35" t="s">
        <v>119</v>
      </c>
      <c r="M187" s="35" t="s">
        <v>119</v>
      </c>
      <c r="N187" s="35" t="s">
        <v>119</v>
      </c>
      <c r="O187" s="35" t="s">
        <v>119</v>
      </c>
      <c r="S187" s="35" t="s">
        <v>119</v>
      </c>
      <c r="AD187" s="35" t="s">
        <v>119</v>
      </c>
      <c r="AG187" s="35" t="s">
        <v>119</v>
      </c>
      <c r="AH187" s="35" t="s">
        <v>119</v>
      </c>
      <c r="AK187" s="35" t="s">
        <v>119</v>
      </c>
      <c r="AL187" s="35" t="s">
        <v>119</v>
      </c>
      <c r="AM187" s="35" t="s">
        <v>119</v>
      </c>
      <c r="AO187" s="35" t="s">
        <v>119</v>
      </c>
      <c r="AP187" s="35" t="s">
        <v>119</v>
      </c>
      <c r="AQ187" s="35" t="s">
        <v>119</v>
      </c>
      <c r="AS187" s="35" t="s">
        <v>119</v>
      </c>
      <c r="AT187" s="35" t="s">
        <v>119</v>
      </c>
      <c r="AU187" s="35" t="s">
        <v>119</v>
      </c>
      <c r="AW187" s="35" t="s">
        <v>119</v>
      </c>
      <c r="AX187" s="35" t="s">
        <v>119</v>
      </c>
      <c r="AY187" s="35" t="s">
        <v>119</v>
      </c>
    </row>
    <row r="188" spans="1:51" x14ac:dyDescent="0.3">
      <c r="A188" s="35" t="s">
        <v>120</v>
      </c>
      <c r="B188" s="35" t="s">
        <v>120</v>
      </c>
      <c r="C188" s="35" t="s">
        <v>120</v>
      </c>
      <c r="E188" s="35" t="s">
        <v>120</v>
      </c>
      <c r="F188" s="35" t="s">
        <v>120</v>
      </c>
      <c r="G188" s="35" t="s">
        <v>188</v>
      </c>
      <c r="I188" s="35" t="s">
        <v>120</v>
      </c>
      <c r="J188" s="35" t="s">
        <v>188</v>
      </c>
      <c r="K188" s="35" t="s">
        <v>120</v>
      </c>
      <c r="M188" s="35" t="s">
        <v>120</v>
      </c>
      <c r="N188" s="35" t="s">
        <v>188</v>
      </c>
      <c r="O188" s="35" t="s">
        <v>120</v>
      </c>
      <c r="S188" s="35" t="s">
        <v>120</v>
      </c>
      <c r="AD188" s="35" t="s">
        <v>188</v>
      </c>
      <c r="AG188" s="35" t="s">
        <v>120</v>
      </c>
      <c r="AH188" s="35" t="s">
        <v>120</v>
      </c>
      <c r="AK188" s="35" t="s">
        <v>120</v>
      </c>
      <c r="AL188" s="35" t="s">
        <v>120</v>
      </c>
      <c r="AM188" s="35" t="s">
        <v>120</v>
      </c>
      <c r="AO188" s="35" t="s">
        <v>120</v>
      </c>
      <c r="AP188" s="35" t="s">
        <v>120</v>
      </c>
      <c r="AQ188" s="35" t="s">
        <v>188</v>
      </c>
      <c r="AS188" s="35" t="s">
        <v>120</v>
      </c>
      <c r="AT188" s="35" t="s">
        <v>188</v>
      </c>
      <c r="AU188" s="35" t="s">
        <v>120</v>
      </c>
      <c r="AW188" s="35" t="s">
        <v>120</v>
      </c>
      <c r="AX188" s="35" t="s">
        <v>188</v>
      </c>
      <c r="AY188" s="35" t="s">
        <v>120</v>
      </c>
    </row>
    <row r="189" spans="1:51" x14ac:dyDescent="0.3">
      <c r="A189" s="35" t="s">
        <v>34</v>
      </c>
      <c r="B189" s="35" t="s">
        <v>34</v>
      </c>
      <c r="C189" s="35" t="s">
        <v>34</v>
      </c>
      <c r="E189" s="35" t="s">
        <v>34</v>
      </c>
      <c r="F189" s="35" t="s">
        <v>34</v>
      </c>
      <c r="G189" s="35" t="s">
        <v>34</v>
      </c>
      <c r="I189" s="35" t="s">
        <v>34</v>
      </c>
      <c r="J189" s="35" t="s">
        <v>34</v>
      </c>
      <c r="K189" s="35" t="s">
        <v>34</v>
      </c>
      <c r="M189" s="35" t="s">
        <v>34</v>
      </c>
      <c r="N189" s="35" t="s">
        <v>34</v>
      </c>
      <c r="O189" s="35" t="s">
        <v>34</v>
      </c>
      <c r="S189" s="35" t="s">
        <v>34</v>
      </c>
      <c r="AD189" s="35" t="s">
        <v>34</v>
      </c>
      <c r="AG189" s="35" t="s">
        <v>34</v>
      </c>
      <c r="AH189" s="35" t="s">
        <v>34</v>
      </c>
      <c r="AK189" s="35" t="s">
        <v>34</v>
      </c>
      <c r="AL189" s="35" t="s">
        <v>34</v>
      </c>
      <c r="AM189" s="35" t="s">
        <v>34</v>
      </c>
      <c r="AO189" s="35" t="s">
        <v>34</v>
      </c>
      <c r="AP189" s="35" t="s">
        <v>34</v>
      </c>
      <c r="AQ189" s="35" t="s">
        <v>34</v>
      </c>
      <c r="AS189" s="35" t="s">
        <v>34</v>
      </c>
      <c r="AT189" s="35" t="s">
        <v>34</v>
      </c>
      <c r="AU189" s="35" t="s">
        <v>34</v>
      </c>
      <c r="AW189" s="35" t="s">
        <v>34</v>
      </c>
      <c r="AX189" s="35" t="s">
        <v>34</v>
      </c>
      <c r="AY189" s="35" t="s">
        <v>34</v>
      </c>
    </row>
    <row r="190" spans="1:51" x14ac:dyDescent="0.3">
      <c r="A190" s="35" t="s">
        <v>39</v>
      </c>
      <c r="B190" s="35" t="s">
        <v>39</v>
      </c>
      <c r="C190" s="35" t="s">
        <v>39</v>
      </c>
      <c r="E190" s="35" t="s">
        <v>39</v>
      </c>
      <c r="F190" s="35" t="s">
        <v>39</v>
      </c>
      <c r="G190" s="35" t="s">
        <v>39</v>
      </c>
      <c r="I190" s="35" t="s">
        <v>39</v>
      </c>
      <c r="J190" s="35" t="s">
        <v>39</v>
      </c>
      <c r="K190" s="35" t="s">
        <v>39</v>
      </c>
      <c r="M190" s="35" t="s">
        <v>39</v>
      </c>
      <c r="N190" s="35" t="s">
        <v>39</v>
      </c>
      <c r="O190" s="35" t="s">
        <v>39</v>
      </c>
      <c r="S190" s="35" t="s">
        <v>39</v>
      </c>
      <c r="AD190" s="35" t="s">
        <v>39</v>
      </c>
      <c r="AG190" s="35" t="s">
        <v>39</v>
      </c>
      <c r="AH190" s="35" t="s">
        <v>39</v>
      </c>
      <c r="AK190" s="35" t="s">
        <v>39</v>
      </c>
      <c r="AL190" s="35" t="s">
        <v>39</v>
      </c>
      <c r="AM190" s="35" t="s">
        <v>39</v>
      </c>
      <c r="AO190" s="35" t="s">
        <v>39</v>
      </c>
      <c r="AP190" s="35" t="s">
        <v>39</v>
      </c>
      <c r="AQ190" s="35" t="s">
        <v>39</v>
      </c>
      <c r="AS190" s="35" t="s">
        <v>39</v>
      </c>
      <c r="AT190" s="35" t="s">
        <v>39</v>
      </c>
      <c r="AU190" s="35" t="s">
        <v>39</v>
      </c>
      <c r="AW190" s="35" t="s">
        <v>39</v>
      </c>
      <c r="AX190" s="35" t="s">
        <v>39</v>
      </c>
      <c r="AY190" s="35" t="s">
        <v>39</v>
      </c>
    </row>
    <row r="191" spans="1:51" x14ac:dyDescent="0.3">
      <c r="A191" s="35" t="s">
        <v>177</v>
      </c>
      <c r="B191" s="35" t="s">
        <v>177</v>
      </c>
      <c r="C191" s="35" t="s">
        <v>177</v>
      </c>
      <c r="E191" s="35" t="s">
        <v>177</v>
      </c>
      <c r="F191" s="35" t="s">
        <v>177</v>
      </c>
      <c r="G191" s="35" t="s">
        <v>177</v>
      </c>
      <c r="I191" s="35" t="s">
        <v>177</v>
      </c>
      <c r="J191" s="35" t="s">
        <v>177</v>
      </c>
      <c r="K191" s="35" t="s">
        <v>177</v>
      </c>
      <c r="M191" s="35" t="s">
        <v>177</v>
      </c>
      <c r="N191" s="35" t="s">
        <v>177</v>
      </c>
      <c r="O191" s="35" t="s">
        <v>177</v>
      </c>
      <c r="S191" s="35" t="s">
        <v>177</v>
      </c>
      <c r="AD191" s="35" t="s">
        <v>177</v>
      </c>
      <c r="AG191" s="35" t="s">
        <v>177</v>
      </c>
      <c r="AH191" s="35" t="s">
        <v>177</v>
      </c>
      <c r="AK191" s="35" t="s">
        <v>177</v>
      </c>
      <c r="AL191" s="35" t="s">
        <v>177</v>
      </c>
      <c r="AM191" s="35" t="s">
        <v>177</v>
      </c>
      <c r="AO191" s="35" t="s">
        <v>177</v>
      </c>
      <c r="AP191" s="35" t="s">
        <v>177</v>
      </c>
      <c r="AQ191" s="35" t="s">
        <v>177</v>
      </c>
      <c r="AS191" s="35" t="s">
        <v>177</v>
      </c>
      <c r="AT191" s="35" t="s">
        <v>177</v>
      </c>
      <c r="AU191" s="35" t="s">
        <v>177</v>
      </c>
      <c r="AW191" s="35" t="s">
        <v>177</v>
      </c>
      <c r="AX191" s="35" t="s">
        <v>177</v>
      </c>
      <c r="AY191" s="35" t="s">
        <v>177</v>
      </c>
    </row>
    <row r="192" spans="1:51" x14ac:dyDescent="0.3">
      <c r="A192" s="35" t="s">
        <v>140</v>
      </c>
      <c r="B192" s="35" t="s">
        <v>140</v>
      </c>
      <c r="C192" s="35" t="s">
        <v>140</v>
      </c>
      <c r="E192" s="35" t="s">
        <v>140</v>
      </c>
      <c r="F192" s="35" t="s">
        <v>140</v>
      </c>
      <c r="G192" s="35" t="s">
        <v>140</v>
      </c>
      <c r="I192" s="35" t="s">
        <v>140</v>
      </c>
      <c r="J192" s="35" t="s">
        <v>140</v>
      </c>
      <c r="K192" s="35" t="s">
        <v>140</v>
      </c>
      <c r="M192" s="35" t="s">
        <v>140</v>
      </c>
      <c r="N192" s="35" t="s">
        <v>140</v>
      </c>
      <c r="O192" s="35" t="s">
        <v>140</v>
      </c>
      <c r="S192" s="35" t="s">
        <v>140</v>
      </c>
      <c r="AD192" s="35" t="s">
        <v>140</v>
      </c>
      <c r="AG192" s="35" t="s">
        <v>140</v>
      </c>
      <c r="AH192" s="35" t="s">
        <v>140</v>
      </c>
      <c r="AK192" s="35" t="s">
        <v>140</v>
      </c>
      <c r="AL192" s="35" t="s">
        <v>140</v>
      </c>
      <c r="AM192" s="35" t="s">
        <v>140</v>
      </c>
      <c r="AO192" s="35" t="s">
        <v>140</v>
      </c>
      <c r="AP192" s="35" t="s">
        <v>140</v>
      </c>
      <c r="AQ192" s="35" t="s">
        <v>140</v>
      </c>
      <c r="AS192" s="35" t="s">
        <v>140</v>
      </c>
      <c r="AT192" s="35" t="s">
        <v>140</v>
      </c>
      <c r="AU192" s="35" t="s">
        <v>140</v>
      </c>
      <c r="AW192" s="35" t="s">
        <v>140</v>
      </c>
      <c r="AX192" s="35" t="s">
        <v>140</v>
      </c>
      <c r="AY192" s="35" t="s">
        <v>140</v>
      </c>
    </row>
    <row r="193" spans="1:51" x14ac:dyDescent="0.3">
      <c r="A193" s="35" t="s">
        <v>119</v>
      </c>
      <c r="B193" s="35" t="s">
        <v>119</v>
      </c>
      <c r="C193" s="35" t="s">
        <v>119</v>
      </c>
      <c r="E193" s="35" t="s">
        <v>119</v>
      </c>
      <c r="F193" s="35" t="s">
        <v>119</v>
      </c>
      <c r="G193" s="35" t="s">
        <v>119</v>
      </c>
      <c r="I193" s="35" t="s">
        <v>119</v>
      </c>
      <c r="J193" s="35" t="s">
        <v>119</v>
      </c>
      <c r="K193" s="35" t="s">
        <v>119</v>
      </c>
      <c r="M193" s="35" t="s">
        <v>119</v>
      </c>
      <c r="N193" s="35" t="s">
        <v>119</v>
      </c>
      <c r="O193" s="35" t="s">
        <v>119</v>
      </c>
      <c r="S193" s="35" t="s">
        <v>119</v>
      </c>
      <c r="AD193" s="35" t="s">
        <v>119</v>
      </c>
      <c r="AG193" s="35" t="s">
        <v>119</v>
      </c>
      <c r="AH193" s="35" t="s">
        <v>119</v>
      </c>
      <c r="AK193" s="35" t="s">
        <v>119</v>
      </c>
      <c r="AL193" s="35" t="s">
        <v>119</v>
      </c>
      <c r="AM193" s="35" t="s">
        <v>119</v>
      </c>
      <c r="AO193" s="35" t="s">
        <v>119</v>
      </c>
      <c r="AP193" s="35" t="s">
        <v>119</v>
      </c>
      <c r="AQ193" s="35" t="s">
        <v>119</v>
      </c>
      <c r="AS193" s="35" t="s">
        <v>119</v>
      </c>
      <c r="AT193" s="35" t="s">
        <v>119</v>
      </c>
      <c r="AU193" s="35" t="s">
        <v>119</v>
      </c>
      <c r="AW193" s="35" t="s">
        <v>119</v>
      </c>
      <c r="AX193" s="35" t="s">
        <v>119</v>
      </c>
      <c r="AY193" s="35" t="s">
        <v>119</v>
      </c>
    </row>
    <row r="194" spans="1:51" x14ac:dyDescent="0.3">
      <c r="A194" s="35" t="s">
        <v>120</v>
      </c>
      <c r="B194" s="35" t="s">
        <v>188</v>
      </c>
      <c r="C194" s="35" t="s">
        <v>188</v>
      </c>
      <c r="E194" s="35" t="s">
        <v>120</v>
      </c>
      <c r="F194" s="35" t="s">
        <v>188</v>
      </c>
      <c r="G194" s="35" t="s">
        <v>188</v>
      </c>
      <c r="I194" s="35" t="s">
        <v>188</v>
      </c>
      <c r="J194" s="35" t="s">
        <v>188</v>
      </c>
      <c r="K194" s="35" t="s">
        <v>120</v>
      </c>
      <c r="M194" s="35" t="s">
        <v>188</v>
      </c>
      <c r="N194" s="35" t="s">
        <v>188</v>
      </c>
      <c r="O194" s="35" t="s">
        <v>120</v>
      </c>
      <c r="S194" s="35" t="s">
        <v>120</v>
      </c>
      <c r="AD194" s="35" t="s">
        <v>188</v>
      </c>
      <c r="AG194" s="35" t="s">
        <v>120</v>
      </c>
      <c r="AH194" s="35" t="s">
        <v>120</v>
      </c>
      <c r="AK194" s="35" t="s">
        <v>120</v>
      </c>
      <c r="AL194" s="35" t="s">
        <v>188</v>
      </c>
      <c r="AM194" s="35" t="s">
        <v>188</v>
      </c>
      <c r="AO194" s="35" t="s">
        <v>120</v>
      </c>
      <c r="AP194" s="35" t="s">
        <v>188</v>
      </c>
      <c r="AQ194" s="35" t="s">
        <v>188</v>
      </c>
      <c r="AS194" s="35" t="s">
        <v>188</v>
      </c>
      <c r="AT194" s="35" t="s">
        <v>188</v>
      </c>
      <c r="AU194" s="35" t="s">
        <v>120</v>
      </c>
      <c r="AW194" s="35" t="s">
        <v>188</v>
      </c>
      <c r="AX194" s="35" t="s">
        <v>188</v>
      </c>
      <c r="AY194" s="35" t="s">
        <v>120</v>
      </c>
    </row>
    <row r="195" spans="1:51" x14ac:dyDescent="0.3">
      <c r="A195" s="35" t="s">
        <v>34</v>
      </c>
      <c r="B195" s="35" t="s">
        <v>34</v>
      </c>
      <c r="C195" s="35" t="s">
        <v>34</v>
      </c>
      <c r="E195" s="35" t="s">
        <v>34</v>
      </c>
      <c r="F195" s="35" t="s">
        <v>34</v>
      </c>
      <c r="G195" s="35" t="s">
        <v>34</v>
      </c>
      <c r="I195" s="35" t="s">
        <v>34</v>
      </c>
      <c r="J195" s="35" t="s">
        <v>34</v>
      </c>
      <c r="K195" s="35" t="s">
        <v>34</v>
      </c>
      <c r="M195" s="35" t="s">
        <v>34</v>
      </c>
      <c r="N195" s="35" t="s">
        <v>34</v>
      </c>
      <c r="O195" s="35" t="s">
        <v>34</v>
      </c>
      <c r="S195" s="35" t="s">
        <v>34</v>
      </c>
      <c r="AD195" s="35" t="s">
        <v>34</v>
      </c>
      <c r="AG195" s="35" t="s">
        <v>34</v>
      </c>
      <c r="AH195" s="35" t="s">
        <v>34</v>
      </c>
      <c r="AK195" s="35" t="s">
        <v>34</v>
      </c>
      <c r="AL195" s="35" t="s">
        <v>34</v>
      </c>
      <c r="AM195" s="35" t="s">
        <v>34</v>
      </c>
      <c r="AO195" s="35" t="s">
        <v>34</v>
      </c>
      <c r="AP195" s="35" t="s">
        <v>34</v>
      </c>
      <c r="AQ195" s="35" t="s">
        <v>34</v>
      </c>
      <c r="AS195" s="35" t="s">
        <v>34</v>
      </c>
      <c r="AT195" s="35" t="s">
        <v>34</v>
      </c>
      <c r="AU195" s="35" t="s">
        <v>34</v>
      </c>
      <c r="AW195" s="35" t="s">
        <v>34</v>
      </c>
      <c r="AX195" s="35" t="s">
        <v>34</v>
      </c>
      <c r="AY195" s="35" t="s">
        <v>34</v>
      </c>
    </row>
    <row r="196" spans="1:51" x14ac:dyDescent="0.3">
      <c r="A196" s="35" t="s">
        <v>39</v>
      </c>
      <c r="B196" s="35" t="s">
        <v>39</v>
      </c>
      <c r="C196" s="35" t="s">
        <v>39</v>
      </c>
      <c r="E196" s="35" t="s">
        <v>39</v>
      </c>
      <c r="F196" s="35" t="s">
        <v>39</v>
      </c>
      <c r="G196" s="35" t="s">
        <v>39</v>
      </c>
      <c r="I196" s="35" t="s">
        <v>39</v>
      </c>
      <c r="J196" s="35" t="s">
        <v>39</v>
      </c>
      <c r="K196" s="35" t="s">
        <v>39</v>
      </c>
      <c r="M196" s="35" t="s">
        <v>39</v>
      </c>
      <c r="N196" s="35" t="s">
        <v>39</v>
      </c>
      <c r="O196" s="35" t="s">
        <v>39</v>
      </c>
      <c r="S196" s="35" t="s">
        <v>39</v>
      </c>
      <c r="AD196" s="35" t="s">
        <v>39</v>
      </c>
      <c r="AG196" s="35" t="s">
        <v>39</v>
      </c>
      <c r="AH196" s="35" t="s">
        <v>39</v>
      </c>
      <c r="AK196" s="35" t="s">
        <v>39</v>
      </c>
      <c r="AL196" s="35" t="s">
        <v>39</v>
      </c>
      <c r="AM196" s="35" t="s">
        <v>39</v>
      </c>
      <c r="AO196" s="35" t="s">
        <v>39</v>
      </c>
      <c r="AP196" s="35" t="s">
        <v>39</v>
      </c>
      <c r="AQ196" s="35" t="s">
        <v>39</v>
      </c>
      <c r="AS196" s="35" t="s">
        <v>39</v>
      </c>
      <c r="AT196" s="35" t="s">
        <v>39</v>
      </c>
      <c r="AU196" s="35" t="s">
        <v>39</v>
      </c>
      <c r="AW196" s="35" t="s">
        <v>39</v>
      </c>
      <c r="AX196" s="35" t="s">
        <v>39</v>
      </c>
      <c r="AY196" s="35" t="s">
        <v>39</v>
      </c>
    </row>
    <row r="197" spans="1:51" x14ac:dyDescent="0.3">
      <c r="A197" s="35" t="s">
        <v>178</v>
      </c>
      <c r="B197" s="35" t="s">
        <v>178</v>
      </c>
      <c r="C197" s="35" t="s">
        <v>178</v>
      </c>
      <c r="E197" s="35" t="s">
        <v>178</v>
      </c>
      <c r="F197" s="35" t="s">
        <v>178</v>
      </c>
      <c r="G197" s="35" t="s">
        <v>178</v>
      </c>
      <c r="I197" s="35" t="s">
        <v>178</v>
      </c>
      <c r="J197" s="35" t="s">
        <v>178</v>
      </c>
      <c r="K197" s="35" t="s">
        <v>178</v>
      </c>
      <c r="M197" s="35" t="s">
        <v>178</v>
      </c>
      <c r="N197" s="35" t="s">
        <v>178</v>
      </c>
      <c r="O197" s="35" t="s">
        <v>178</v>
      </c>
      <c r="S197" s="35" t="s">
        <v>178</v>
      </c>
      <c r="AD197" s="35" t="s">
        <v>178</v>
      </c>
      <c r="AG197" s="35" t="s">
        <v>178</v>
      </c>
      <c r="AH197" s="35" t="s">
        <v>178</v>
      </c>
      <c r="AK197" s="35" t="s">
        <v>178</v>
      </c>
      <c r="AL197" s="35" t="s">
        <v>178</v>
      </c>
      <c r="AM197" s="35" t="s">
        <v>178</v>
      </c>
      <c r="AO197" s="35" t="s">
        <v>178</v>
      </c>
      <c r="AP197" s="35" t="s">
        <v>178</v>
      </c>
      <c r="AQ197" s="35" t="s">
        <v>178</v>
      </c>
      <c r="AS197" s="35" t="s">
        <v>178</v>
      </c>
      <c r="AT197" s="35" t="s">
        <v>178</v>
      </c>
      <c r="AU197" s="35" t="s">
        <v>178</v>
      </c>
      <c r="AW197" s="35" t="s">
        <v>178</v>
      </c>
      <c r="AX197" s="35" t="s">
        <v>178</v>
      </c>
      <c r="AY197" s="35" t="s">
        <v>178</v>
      </c>
    </row>
    <row r="198" spans="1:51" x14ac:dyDescent="0.3">
      <c r="A198" s="35" t="s">
        <v>140</v>
      </c>
      <c r="B198" s="35" t="s">
        <v>140</v>
      </c>
      <c r="C198" s="35" t="s">
        <v>1198</v>
      </c>
      <c r="E198" s="35" t="s">
        <v>1200</v>
      </c>
      <c r="F198" s="35" t="s">
        <v>1198</v>
      </c>
      <c r="G198" s="35" t="s">
        <v>1199</v>
      </c>
      <c r="I198" s="35" t="s">
        <v>1198</v>
      </c>
      <c r="J198" s="35" t="s">
        <v>1199</v>
      </c>
      <c r="K198" s="35" t="s">
        <v>1200</v>
      </c>
      <c r="M198" s="35" t="s">
        <v>1198</v>
      </c>
      <c r="N198" s="35" t="s">
        <v>1199</v>
      </c>
      <c r="O198" s="35" t="s">
        <v>1201</v>
      </c>
      <c r="S198" s="35" t="s">
        <v>1202</v>
      </c>
      <c r="AD198" s="35" t="s">
        <v>1203</v>
      </c>
      <c r="AG198" s="35" t="s">
        <v>179</v>
      </c>
      <c r="AH198" s="35" t="s">
        <v>179</v>
      </c>
      <c r="AK198" s="35" t="s">
        <v>140</v>
      </c>
      <c r="AL198" s="35" t="s">
        <v>140</v>
      </c>
      <c r="AM198" s="35" t="s">
        <v>1198</v>
      </c>
      <c r="AO198" s="35" t="s">
        <v>1200</v>
      </c>
      <c r="AP198" s="35" t="s">
        <v>1198</v>
      </c>
      <c r="AQ198" s="35" t="s">
        <v>1199</v>
      </c>
      <c r="AS198" s="35" t="s">
        <v>1198</v>
      </c>
      <c r="AT198" s="35" t="s">
        <v>1199</v>
      </c>
      <c r="AU198" s="35" t="s">
        <v>1200</v>
      </c>
      <c r="AW198" s="35" t="s">
        <v>1198</v>
      </c>
      <c r="AX198" s="35" t="s">
        <v>1199</v>
      </c>
      <c r="AY198" s="35" t="s">
        <v>1201</v>
      </c>
    </row>
    <row r="199" spans="1:51" x14ac:dyDescent="0.3">
      <c r="A199" s="35" t="s">
        <v>119</v>
      </c>
      <c r="B199" s="35" t="s">
        <v>119</v>
      </c>
      <c r="C199" s="35" t="s">
        <v>119</v>
      </c>
      <c r="E199" s="35" t="s">
        <v>1204</v>
      </c>
      <c r="F199" s="35" t="s">
        <v>119</v>
      </c>
      <c r="G199" s="35" t="s">
        <v>119</v>
      </c>
      <c r="I199" s="35" t="s">
        <v>119</v>
      </c>
      <c r="J199" s="35" t="s">
        <v>119</v>
      </c>
      <c r="K199" s="35" t="s">
        <v>1204</v>
      </c>
      <c r="M199" s="35" t="s">
        <v>119</v>
      </c>
      <c r="N199" s="35" t="s">
        <v>119</v>
      </c>
      <c r="O199" s="35" t="s">
        <v>1059</v>
      </c>
      <c r="S199" s="35" t="s">
        <v>1205</v>
      </c>
      <c r="AD199" s="35" t="s">
        <v>119</v>
      </c>
      <c r="AG199" s="35" t="s">
        <v>119</v>
      </c>
      <c r="AH199" s="35" t="s">
        <v>119</v>
      </c>
      <c r="AK199" s="35" t="s">
        <v>119</v>
      </c>
      <c r="AL199" s="35" t="s">
        <v>119</v>
      </c>
      <c r="AM199" s="35" t="s">
        <v>119</v>
      </c>
      <c r="AO199" s="35" t="s">
        <v>1204</v>
      </c>
      <c r="AP199" s="35" t="s">
        <v>119</v>
      </c>
      <c r="AQ199" s="35" t="s">
        <v>119</v>
      </c>
      <c r="AS199" s="35" t="s">
        <v>119</v>
      </c>
      <c r="AT199" s="35" t="s">
        <v>119</v>
      </c>
      <c r="AU199" s="35" t="s">
        <v>1204</v>
      </c>
      <c r="AW199" s="35" t="s">
        <v>119</v>
      </c>
      <c r="AX199" s="35" t="s">
        <v>119</v>
      </c>
      <c r="AY199" s="35" t="s">
        <v>1059</v>
      </c>
    </row>
    <row r="200" spans="1:51" x14ac:dyDescent="0.3">
      <c r="A200" s="35" t="s">
        <v>188</v>
      </c>
      <c r="B200" s="35" t="s">
        <v>120</v>
      </c>
      <c r="C200" s="35" t="s">
        <v>188</v>
      </c>
      <c r="E200" s="35" t="s">
        <v>1206</v>
      </c>
      <c r="F200" s="35" t="s">
        <v>188</v>
      </c>
      <c r="G200" s="35" t="s">
        <v>120</v>
      </c>
      <c r="I200" s="35" t="s">
        <v>188</v>
      </c>
      <c r="J200" s="35" t="s">
        <v>120</v>
      </c>
      <c r="K200" s="35" t="s">
        <v>1206</v>
      </c>
      <c r="M200" s="35" t="s">
        <v>188</v>
      </c>
      <c r="N200" s="35" t="s">
        <v>120</v>
      </c>
      <c r="O200" s="35" t="s">
        <v>1207</v>
      </c>
      <c r="S200" s="35" t="s">
        <v>1208</v>
      </c>
      <c r="AD200" s="35" t="s">
        <v>188</v>
      </c>
      <c r="AG200" s="35" t="s">
        <v>120</v>
      </c>
      <c r="AH200" s="35" t="s">
        <v>120</v>
      </c>
      <c r="AK200" s="35" t="s">
        <v>188</v>
      </c>
      <c r="AL200" s="35" t="s">
        <v>120</v>
      </c>
      <c r="AM200" s="35" t="s">
        <v>188</v>
      </c>
      <c r="AO200" s="35" t="s">
        <v>1206</v>
      </c>
      <c r="AP200" s="35" t="s">
        <v>188</v>
      </c>
      <c r="AQ200" s="35" t="s">
        <v>120</v>
      </c>
      <c r="AS200" s="35" t="s">
        <v>188</v>
      </c>
      <c r="AT200" s="35" t="s">
        <v>120</v>
      </c>
      <c r="AU200" s="35" t="s">
        <v>1206</v>
      </c>
      <c r="AW200" s="35" t="s">
        <v>188</v>
      </c>
      <c r="AX200" s="35" t="s">
        <v>120</v>
      </c>
      <c r="AY200" s="35" t="s">
        <v>1207</v>
      </c>
    </row>
    <row r="201" spans="1:51" x14ac:dyDescent="0.3">
      <c r="A201" s="35" t="s">
        <v>34</v>
      </c>
      <c r="B201" s="35" t="s">
        <v>34</v>
      </c>
      <c r="C201" s="35" t="s">
        <v>34</v>
      </c>
      <c r="E201" s="35" t="s">
        <v>34</v>
      </c>
      <c r="F201" s="35" t="s">
        <v>34</v>
      </c>
      <c r="G201" s="35" t="s">
        <v>34</v>
      </c>
      <c r="I201" s="35" t="s">
        <v>34</v>
      </c>
      <c r="J201" s="35" t="s">
        <v>34</v>
      </c>
      <c r="K201" s="35" t="s">
        <v>34</v>
      </c>
      <c r="M201" s="35" t="s">
        <v>34</v>
      </c>
      <c r="N201" s="35" t="s">
        <v>34</v>
      </c>
      <c r="O201" s="35" t="s">
        <v>34</v>
      </c>
      <c r="S201" s="35" t="s">
        <v>34</v>
      </c>
      <c r="AD201" s="35" t="s">
        <v>34</v>
      </c>
      <c r="AG201" s="35" t="s">
        <v>34</v>
      </c>
      <c r="AH201" s="35" t="s">
        <v>34</v>
      </c>
      <c r="AK201" s="35" t="s">
        <v>34</v>
      </c>
      <c r="AL201" s="35" t="s">
        <v>34</v>
      </c>
      <c r="AM201" s="35" t="s">
        <v>34</v>
      </c>
      <c r="AO201" s="35" t="s">
        <v>34</v>
      </c>
      <c r="AP201" s="35" t="s">
        <v>34</v>
      </c>
      <c r="AQ201" s="35" t="s">
        <v>34</v>
      </c>
      <c r="AS201" s="35" t="s">
        <v>34</v>
      </c>
      <c r="AT201" s="35" t="s">
        <v>34</v>
      </c>
      <c r="AU201" s="35" t="s">
        <v>34</v>
      </c>
      <c r="AW201" s="35" t="s">
        <v>34</v>
      </c>
      <c r="AX201" s="35" t="s">
        <v>34</v>
      </c>
      <c r="AY201" s="35" t="s">
        <v>34</v>
      </c>
    </row>
    <row r="202" spans="1:51" x14ac:dyDescent="0.3">
      <c r="A202" s="35" t="s">
        <v>39</v>
      </c>
      <c r="B202" s="35" t="s">
        <v>39</v>
      </c>
      <c r="C202" s="35" t="s">
        <v>39</v>
      </c>
      <c r="E202" s="35" t="s">
        <v>39</v>
      </c>
      <c r="F202" s="35" t="s">
        <v>39</v>
      </c>
      <c r="G202" s="35" t="s">
        <v>39</v>
      </c>
      <c r="I202" s="35" t="s">
        <v>39</v>
      </c>
      <c r="J202" s="35" t="s">
        <v>39</v>
      </c>
      <c r="K202" s="35" t="s">
        <v>39</v>
      </c>
      <c r="M202" s="35" t="s">
        <v>39</v>
      </c>
      <c r="N202" s="35" t="s">
        <v>39</v>
      </c>
      <c r="O202" s="35" t="s">
        <v>39</v>
      </c>
      <c r="S202" s="35" t="s">
        <v>39</v>
      </c>
      <c r="AD202" s="35" t="s">
        <v>39</v>
      </c>
      <c r="AG202" s="35" t="s">
        <v>39</v>
      </c>
      <c r="AH202" s="35" t="s">
        <v>39</v>
      </c>
      <c r="AK202" s="35" t="s">
        <v>39</v>
      </c>
      <c r="AL202" s="35" t="s">
        <v>39</v>
      </c>
      <c r="AM202" s="35" t="s">
        <v>39</v>
      </c>
      <c r="AO202" s="35" t="s">
        <v>39</v>
      </c>
      <c r="AP202" s="35" t="s">
        <v>39</v>
      </c>
      <c r="AQ202" s="35" t="s">
        <v>39</v>
      </c>
      <c r="AS202" s="35" t="s">
        <v>39</v>
      </c>
      <c r="AT202" s="35" t="s">
        <v>39</v>
      </c>
      <c r="AU202" s="35" t="s">
        <v>39</v>
      </c>
      <c r="AW202" s="35" t="s">
        <v>39</v>
      </c>
      <c r="AX202" s="35" t="s">
        <v>39</v>
      </c>
      <c r="AY202" s="35" t="s">
        <v>39</v>
      </c>
    </row>
    <row r="203" spans="1:51" x14ac:dyDescent="0.3">
      <c r="A203" s="35" t="s">
        <v>180</v>
      </c>
      <c r="B203" s="35" t="s">
        <v>180</v>
      </c>
      <c r="C203" s="35" t="s">
        <v>180</v>
      </c>
      <c r="E203" s="35" t="s">
        <v>180</v>
      </c>
      <c r="F203" s="35" t="s">
        <v>180</v>
      </c>
      <c r="G203" s="35" t="s">
        <v>180</v>
      </c>
      <c r="I203" s="35" t="s">
        <v>180</v>
      </c>
      <c r="J203" s="35" t="s">
        <v>180</v>
      </c>
      <c r="K203" s="35" t="s">
        <v>180</v>
      </c>
      <c r="M203" s="35" t="s">
        <v>180</v>
      </c>
      <c r="N203" s="35" t="s">
        <v>180</v>
      </c>
      <c r="O203" s="35" t="s">
        <v>180</v>
      </c>
      <c r="S203" s="35" t="s">
        <v>180</v>
      </c>
      <c r="AD203" s="35" t="s">
        <v>180</v>
      </c>
      <c r="AG203" s="35" t="s">
        <v>180</v>
      </c>
      <c r="AH203" s="35" t="s">
        <v>180</v>
      </c>
      <c r="AK203" s="35" t="s">
        <v>180</v>
      </c>
      <c r="AL203" s="35" t="s">
        <v>180</v>
      </c>
      <c r="AM203" s="35" t="s">
        <v>180</v>
      </c>
      <c r="AO203" s="35" t="s">
        <v>180</v>
      </c>
      <c r="AP203" s="35" t="s">
        <v>180</v>
      </c>
      <c r="AQ203" s="35" t="s">
        <v>180</v>
      </c>
      <c r="AS203" s="35" t="s">
        <v>180</v>
      </c>
      <c r="AT203" s="35" t="s">
        <v>180</v>
      </c>
      <c r="AU203" s="35" t="s">
        <v>180</v>
      </c>
      <c r="AW203" s="35" t="s">
        <v>180</v>
      </c>
      <c r="AX203" s="35" t="s">
        <v>180</v>
      </c>
      <c r="AY203" s="35" t="s">
        <v>180</v>
      </c>
    </row>
    <row r="204" spans="1:51" x14ac:dyDescent="0.3">
      <c r="A204" s="35" t="s">
        <v>1209</v>
      </c>
      <c r="B204" s="35" t="s">
        <v>1210</v>
      </c>
      <c r="C204" s="35" t="s">
        <v>1187</v>
      </c>
      <c r="E204" s="35" t="s">
        <v>1212</v>
      </c>
      <c r="F204" s="35" t="s">
        <v>1187</v>
      </c>
      <c r="G204" s="35" t="s">
        <v>1211</v>
      </c>
      <c r="I204" s="35" t="s">
        <v>1187</v>
      </c>
      <c r="J204" s="35" t="s">
        <v>1211</v>
      </c>
      <c r="K204" s="35" t="s">
        <v>1212</v>
      </c>
      <c r="M204" s="35" t="s">
        <v>1187</v>
      </c>
      <c r="N204" s="35" t="s">
        <v>1211</v>
      </c>
      <c r="O204" s="35" t="s">
        <v>1213</v>
      </c>
      <c r="S204" s="35" t="s">
        <v>1214</v>
      </c>
      <c r="AD204" s="35" t="s">
        <v>1215</v>
      </c>
      <c r="AG204" s="35" t="s">
        <v>181</v>
      </c>
      <c r="AH204" s="35" t="s">
        <v>181</v>
      </c>
      <c r="AK204" s="35" t="s">
        <v>1209</v>
      </c>
      <c r="AL204" s="35" t="s">
        <v>1210</v>
      </c>
      <c r="AM204" s="35" t="s">
        <v>1187</v>
      </c>
      <c r="AO204" s="35" t="s">
        <v>1212</v>
      </c>
      <c r="AP204" s="35" t="s">
        <v>1187</v>
      </c>
      <c r="AQ204" s="35" t="s">
        <v>1211</v>
      </c>
      <c r="AS204" s="35" t="s">
        <v>1187</v>
      </c>
      <c r="AT204" s="35" t="s">
        <v>1211</v>
      </c>
      <c r="AU204" s="35" t="s">
        <v>1212</v>
      </c>
      <c r="AW204" s="35" t="s">
        <v>1187</v>
      </c>
      <c r="AX204" s="35" t="s">
        <v>1211</v>
      </c>
      <c r="AY204" s="35" t="s">
        <v>1213</v>
      </c>
    </row>
    <row r="205" spans="1:51" x14ac:dyDescent="0.3">
      <c r="A205" s="35" t="s">
        <v>119</v>
      </c>
      <c r="B205" s="35" t="s">
        <v>119</v>
      </c>
      <c r="C205" s="35" t="s">
        <v>119</v>
      </c>
      <c r="E205" s="35" t="s">
        <v>119</v>
      </c>
      <c r="F205" s="35" t="s">
        <v>119</v>
      </c>
      <c r="G205" s="35" t="s">
        <v>119</v>
      </c>
      <c r="I205" s="35" t="s">
        <v>119</v>
      </c>
      <c r="J205" s="35" t="s">
        <v>119</v>
      </c>
      <c r="K205" s="35" t="s">
        <v>119</v>
      </c>
      <c r="M205" s="35" t="s">
        <v>119</v>
      </c>
      <c r="N205" s="35" t="s">
        <v>119</v>
      </c>
      <c r="O205" s="35" t="s">
        <v>1216</v>
      </c>
      <c r="S205" s="35" t="s">
        <v>1217</v>
      </c>
      <c r="AD205" s="35" t="s">
        <v>119</v>
      </c>
      <c r="AG205" s="35" t="s">
        <v>119</v>
      </c>
      <c r="AH205" s="35" t="s">
        <v>119</v>
      </c>
      <c r="AK205" s="35" t="s">
        <v>119</v>
      </c>
      <c r="AL205" s="35" t="s">
        <v>119</v>
      </c>
      <c r="AM205" s="35" t="s">
        <v>119</v>
      </c>
      <c r="AO205" s="35" t="s">
        <v>119</v>
      </c>
      <c r="AP205" s="35" t="s">
        <v>119</v>
      </c>
      <c r="AQ205" s="35" t="s">
        <v>119</v>
      </c>
      <c r="AS205" s="35" t="s">
        <v>119</v>
      </c>
      <c r="AT205" s="35" t="s">
        <v>119</v>
      </c>
      <c r="AU205" s="35" t="s">
        <v>119</v>
      </c>
      <c r="AW205" s="35" t="s">
        <v>119</v>
      </c>
      <c r="AX205" s="35" t="s">
        <v>119</v>
      </c>
      <c r="AY205" s="35" t="s">
        <v>1216</v>
      </c>
    </row>
    <row r="206" spans="1:51" x14ac:dyDescent="0.3">
      <c r="A206" s="35" t="s">
        <v>120</v>
      </c>
      <c r="B206" s="35" t="s">
        <v>188</v>
      </c>
      <c r="C206" s="35" t="s">
        <v>188</v>
      </c>
      <c r="E206" s="35" t="s">
        <v>120</v>
      </c>
      <c r="F206" s="35" t="s">
        <v>188</v>
      </c>
      <c r="G206" s="35" t="s">
        <v>120</v>
      </c>
      <c r="I206" s="35" t="s">
        <v>188</v>
      </c>
      <c r="J206" s="35" t="s">
        <v>120</v>
      </c>
      <c r="K206" s="35" t="s">
        <v>120</v>
      </c>
      <c r="M206" s="35" t="s">
        <v>188</v>
      </c>
      <c r="N206" s="35" t="s">
        <v>120</v>
      </c>
      <c r="O206" s="35" t="s">
        <v>1218</v>
      </c>
      <c r="S206" s="35" t="s">
        <v>1219</v>
      </c>
      <c r="AD206" s="35" t="s">
        <v>188</v>
      </c>
      <c r="AG206" s="35" t="s">
        <v>120</v>
      </c>
      <c r="AH206" s="35" t="s">
        <v>120</v>
      </c>
      <c r="AK206" s="35" t="s">
        <v>120</v>
      </c>
      <c r="AL206" s="35" t="s">
        <v>188</v>
      </c>
      <c r="AM206" s="35" t="s">
        <v>188</v>
      </c>
      <c r="AO206" s="35" t="s">
        <v>120</v>
      </c>
      <c r="AP206" s="35" t="s">
        <v>188</v>
      </c>
      <c r="AQ206" s="35" t="s">
        <v>120</v>
      </c>
      <c r="AS206" s="35" t="s">
        <v>188</v>
      </c>
      <c r="AT206" s="35" t="s">
        <v>120</v>
      </c>
      <c r="AU206" s="35" t="s">
        <v>120</v>
      </c>
      <c r="AW206" s="35" t="s">
        <v>188</v>
      </c>
      <c r="AX206" s="35" t="s">
        <v>120</v>
      </c>
      <c r="AY206" s="35" t="s">
        <v>1218</v>
      </c>
    </row>
    <row r="207" spans="1:51" x14ac:dyDescent="0.3">
      <c r="A207" s="35" t="s">
        <v>34</v>
      </c>
      <c r="B207" s="35" t="s">
        <v>34</v>
      </c>
      <c r="C207" s="35" t="s">
        <v>34</v>
      </c>
      <c r="E207" s="35" t="s">
        <v>34</v>
      </c>
      <c r="F207" s="35" t="s">
        <v>34</v>
      </c>
      <c r="G207" s="35" t="s">
        <v>34</v>
      </c>
      <c r="I207" s="35" t="s">
        <v>34</v>
      </c>
      <c r="J207" s="35" t="s">
        <v>34</v>
      </c>
      <c r="K207" s="35" t="s">
        <v>34</v>
      </c>
      <c r="M207" s="35" t="s">
        <v>34</v>
      </c>
      <c r="N207" s="35" t="s">
        <v>34</v>
      </c>
      <c r="O207" s="35" t="s">
        <v>34</v>
      </c>
      <c r="S207" s="35" t="s">
        <v>34</v>
      </c>
      <c r="AD207" s="35" t="s">
        <v>34</v>
      </c>
      <c r="AG207" s="35" t="s">
        <v>34</v>
      </c>
      <c r="AH207" s="35" t="s">
        <v>34</v>
      </c>
      <c r="AK207" s="35" t="s">
        <v>34</v>
      </c>
      <c r="AL207" s="35" t="s">
        <v>34</v>
      </c>
      <c r="AM207" s="35" t="s">
        <v>34</v>
      </c>
      <c r="AO207" s="35" t="s">
        <v>34</v>
      </c>
      <c r="AP207" s="35" t="s">
        <v>34</v>
      </c>
      <c r="AQ207" s="35" t="s">
        <v>34</v>
      </c>
      <c r="AS207" s="35" t="s">
        <v>34</v>
      </c>
      <c r="AT207" s="35" t="s">
        <v>34</v>
      </c>
      <c r="AU207" s="35" t="s">
        <v>34</v>
      </c>
      <c r="AW207" s="35" t="s">
        <v>34</v>
      </c>
      <c r="AX207" s="35" t="s">
        <v>34</v>
      </c>
      <c r="AY207" s="35" t="s">
        <v>34</v>
      </c>
    </row>
    <row r="208" spans="1:51" x14ac:dyDescent="0.3">
      <c r="A208" s="35" t="s">
        <v>39</v>
      </c>
      <c r="B208" s="35" t="s">
        <v>39</v>
      </c>
      <c r="C208" s="35" t="s">
        <v>39</v>
      </c>
      <c r="E208" s="35" t="s">
        <v>39</v>
      </c>
      <c r="F208" s="35" t="s">
        <v>39</v>
      </c>
      <c r="G208" s="35" t="s">
        <v>39</v>
      </c>
      <c r="I208" s="35" t="s">
        <v>39</v>
      </c>
      <c r="J208" s="35" t="s">
        <v>39</v>
      </c>
      <c r="K208" s="35" t="s">
        <v>39</v>
      </c>
      <c r="M208" s="35" t="s">
        <v>39</v>
      </c>
      <c r="N208" s="35" t="s">
        <v>39</v>
      </c>
      <c r="O208" s="35" t="s">
        <v>39</v>
      </c>
      <c r="S208" s="35" t="s">
        <v>39</v>
      </c>
      <c r="AD208" s="35" t="s">
        <v>39</v>
      </c>
      <c r="AG208" s="35" t="s">
        <v>39</v>
      </c>
      <c r="AH208" s="35" t="s">
        <v>39</v>
      </c>
      <c r="AK208" s="35" t="s">
        <v>39</v>
      </c>
      <c r="AL208" s="35" t="s">
        <v>39</v>
      </c>
      <c r="AM208" s="35" t="s">
        <v>39</v>
      </c>
      <c r="AO208" s="35" t="s">
        <v>39</v>
      </c>
      <c r="AP208" s="35" t="s">
        <v>39</v>
      </c>
      <c r="AQ208" s="35" t="s">
        <v>39</v>
      </c>
      <c r="AS208" s="35" t="s">
        <v>39</v>
      </c>
      <c r="AT208" s="35" t="s">
        <v>39</v>
      </c>
      <c r="AU208" s="35" t="s">
        <v>39</v>
      </c>
      <c r="AW208" s="35" t="s">
        <v>39</v>
      </c>
      <c r="AX208" s="35" t="s">
        <v>39</v>
      </c>
      <c r="AY208" s="35" t="s">
        <v>39</v>
      </c>
    </row>
    <row r="209" spans="1:51" x14ac:dyDescent="0.3">
      <c r="A209" s="35" t="s">
        <v>182</v>
      </c>
      <c r="B209" s="35" t="s">
        <v>182</v>
      </c>
      <c r="C209" s="35" t="s">
        <v>182</v>
      </c>
      <c r="E209" s="35" t="s">
        <v>182</v>
      </c>
      <c r="F209" s="35" t="s">
        <v>182</v>
      </c>
      <c r="G209" s="35" t="s">
        <v>182</v>
      </c>
      <c r="I209" s="35" t="s">
        <v>182</v>
      </c>
      <c r="J209" s="35" t="s">
        <v>182</v>
      </c>
      <c r="K209" s="35" t="s">
        <v>182</v>
      </c>
      <c r="M209" s="35" t="s">
        <v>182</v>
      </c>
      <c r="N209" s="35" t="s">
        <v>182</v>
      </c>
      <c r="O209" s="35" t="s">
        <v>182</v>
      </c>
      <c r="S209" s="35" t="s">
        <v>182</v>
      </c>
      <c r="AD209" s="35" t="s">
        <v>182</v>
      </c>
      <c r="AG209" s="35" t="s">
        <v>182</v>
      </c>
      <c r="AH209" s="35" t="s">
        <v>182</v>
      </c>
      <c r="AK209" s="35" t="s">
        <v>182</v>
      </c>
      <c r="AL209" s="35" t="s">
        <v>182</v>
      </c>
      <c r="AM209" s="35" t="s">
        <v>182</v>
      </c>
      <c r="AO209" s="35" t="s">
        <v>182</v>
      </c>
      <c r="AP209" s="35" t="s">
        <v>182</v>
      </c>
      <c r="AQ209" s="35" t="s">
        <v>182</v>
      </c>
      <c r="AS209" s="35" t="s">
        <v>182</v>
      </c>
      <c r="AT209" s="35" t="s">
        <v>182</v>
      </c>
      <c r="AU209" s="35" t="s">
        <v>182</v>
      </c>
      <c r="AW209" s="35" t="s">
        <v>182</v>
      </c>
      <c r="AX209" s="35" t="s">
        <v>182</v>
      </c>
      <c r="AY209" s="35" t="s">
        <v>182</v>
      </c>
    </row>
    <row r="210" spans="1:51" x14ac:dyDescent="0.3">
      <c r="A210" s="35" t="s">
        <v>140</v>
      </c>
      <c r="B210" s="35" t="s">
        <v>140</v>
      </c>
      <c r="C210" s="35" t="s">
        <v>140</v>
      </c>
      <c r="E210" s="35" t="s">
        <v>140</v>
      </c>
      <c r="F210" s="35" t="s">
        <v>140</v>
      </c>
      <c r="G210" s="35" t="s">
        <v>140</v>
      </c>
      <c r="I210" s="35" t="s">
        <v>140</v>
      </c>
      <c r="J210" s="35" t="s">
        <v>140</v>
      </c>
      <c r="K210" s="35" t="s">
        <v>140</v>
      </c>
      <c r="M210" s="35" t="s">
        <v>140</v>
      </c>
      <c r="N210" s="35" t="s">
        <v>140</v>
      </c>
      <c r="O210" s="35" t="s">
        <v>140</v>
      </c>
      <c r="S210" s="35" t="s">
        <v>140</v>
      </c>
      <c r="AD210" s="35" t="s">
        <v>140</v>
      </c>
      <c r="AG210" s="35" t="s">
        <v>140</v>
      </c>
      <c r="AH210" s="35" t="s">
        <v>140</v>
      </c>
      <c r="AK210" s="35" t="s">
        <v>140</v>
      </c>
      <c r="AL210" s="35" t="s">
        <v>140</v>
      </c>
      <c r="AM210" s="35" t="s">
        <v>140</v>
      </c>
      <c r="AO210" s="35" t="s">
        <v>140</v>
      </c>
      <c r="AP210" s="35" t="s">
        <v>140</v>
      </c>
      <c r="AQ210" s="35" t="s">
        <v>140</v>
      </c>
      <c r="AS210" s="35" t="s">
        <v>140</v>
      </c>
      <c r="AT210" s="35" t="s">
        <v>140</v>
      </c>
      <c r="AU210" s="35" t="s">
        <v>140</v>
      </c>
      <c r="AW210" s="35" t="s">
        <v>140</v>
      </c>
      <c r="AX210" s="35" t="s">
        <v>140</v>
      </c>
      <c r="AY210" s="35" t="s">
        <v>140</v>
      </c>
    </row>
    <row r="211" spans="1:51" x14ac:dyDescent="0.3">
      <c r="A211" s="35" t="s">
        <v>119</v>
      </c>
      <c r="B211" s="35" t="s">
        <v>119</v>
      </c>
      <c r="C211" s="35" t="s">
        <v>119</v>
      </c>
      <c r="E211" s="35" t="s">
        <v>119</v>
      </c>
      <c r="F211" s="35" t="s">
        <v>119</v>
      </c>
      <c r="G211" s="35" t="s">
        <v>119</v>
      </c>
      <c r="I211" s="35" t="s">
        <v>119</v>
      </c>
      <c r="J211" s="35" t="s">
        <v>119</v>
      </c>
      <c r="K211" s="35" t="s">
        <v>119</v>
      </c>
      <c r="M211" s="35" t="s">
        <v>119</v>
      </c>
      <c r="N211" s="35" t="s">
        <v>119</v>
      </c>
      <c r="O211" s="35" t="s">
        <v>119</v>
      </c>
      <c r="S211" s="35" t="s">
        <v>119</v>
      </c>
      <c r="AD211" s="35" t="s">
        <v>119</v>
      </c>
      <c r="AG211" s="35" t="s">
        <v>119</v>
      </c>
      <c r="AH211" s="35" t="s">
        <v>119</v>
      </c>
      <c r="AK211" s="35" t="s">
        <v>119</v>
      </c>
      <c r="AL211" s="35" t="s">
        <v>119</v>
      </c>
      <c r="AM211" s="35" t="s">
        <v>119</v>
      </c>
      <c r="AO211" s="35" t="s">
        <v>119</v>
      </c>
      <c r="AP211" s="35" t="s">
        <v>119</v>
      </c>
      <c r="AQ211" s="35" t="s">
        <v>119</v>
      </c>
      <c r="AS211" s="35" t="s">
        <v>119</v>
      </c>
      <c r="AT211" s="35" t="s">
        <v>119</v>
      </c>
      <c r="AU211" s="35" t="s">
        <v>119</v>
      </c>
      <c r="AW211" s="35" t="s">
        <v>119</v>
      </c>
      <c r="AX211" s="35" t="s">
        <v>119</v>
      </c>
      <c r="AY211" s="35" t="s">
        <v>119</v>
      </c>
    </row>
    <row r="212" spans="1:51" x14ac:dyDescent="0.3">
      <c r="A212" s="35" t="s">
        <v>120</v>
      </c>
      <c r="B212" s="35" t="s">
        <v>188</v>
      </c>
      <c r="C212" s="35" t="s">
        <v>188</v>
      </c>
      <c r="E212" s="35" t="s">
        <v>120</v>
      </c>
      <c r="F212" s="35" t="s">
        <v>188</v>
      </c>
      <c r="G212" s="35" t="s">
        <v>120</v>
      </c>
      <c r="I212" s="35" t="s">
        <v>188</v>
      </c>
      <c r="J212" s="35" t="s">
        <v>120</v>
      </c>
      <c r="K212" s="35" t="s">
        <v>120</v>
      </c>
      <c r="M212" s="35" t="s">
        <v>188</v>
      </c>
      <c r="N212" s="35" t="s">
        <v>120</v>
      </c>
      <c r="O212" s="35" t="s">
        <v>120</v>
      </c>
      <c r="S212" s="35" t="s">
        <v>120</v>
      </c>
      <c r="AD212" s="35" t="s">
        <v>188</v>
      </c>
      <c r="AG212" s="35" t="s">
        <v>120</v>
      </c>
      <c r="AH212" s="35" t="s">
        <v>120</v>
      </c>
      <c r="AK212" s="35" t="s">
        <v>120</v>
      </c>
      <c r="AL212" s="35" t="s">
        <v>188</v>
      </c>
      <c r="AM212" s="35" t="s">
        <v>188</v>
      </c>
      <c r="AO212" s="35" t="s">
        <v>120</v>
      </c>
      <c r="AP212" s="35" t="s">
        <v>188</v>
      </c>
      <c r="AQ212" s="35" t="s">
        <v>120</v>
      </c>
      <c r="AS212" s="35" t="s">
        <v>188</v>
      </c>
      <c r="AT212" s="35" t="s">
        <v>120</v>
      </c>
      <c r="AU212" s="35" t="s">
        <v>120</v>
      </c>
      <c r="AW212" s="35" t="s">
        <v>188</v>
      </c>
      <c r="AX212" s="35" t="s">
        <v>120</v>
      </c>
      <c r="AY212" s="35" t="s">
        <v>120</v>
      </c>
    </row>
    <row r="213" spans="1:51" x14ac:dyDescent="0.3">
      <c r="A213" s="35" t="s">
        <v>34</v>
      </c>
      <c r="B213" s="35" t="s">
        <v>34</v>
      </c>
      <c r="C213" s="35" t="s">
        <v>34</v>
      </c>
      <c r="E213" s="35" t="s">
        <v>34</v>
      </c>
      <c r="F213" s="35" t="s">
        <v>34</v>
      </c>
      <c r="G213" s="35" t="s">
        <v>34</v>
      </c>
      <c r="I213" s="35" t="s">
        <v>34</v>
      </c>
      <c r="J213" s="35" t="s">
        <v>34</v>
      </c>
      <c r="K213" s="35" t="s">
        <v>34</v>
      </c>
      <c r="M213" s="35" t="s">
        <v>34</v>
      </c>
      <c r="N213" s="35" t="s">
        <v>34</v>
      </c>
      <c r="O213" s="35" t="s">
        <v>34</v>
      </c>
      <c r="S213" s="35" t="s">
        <v>34</v>
      </c>
      <c r="AD213" s="35" t="s">
        <v>34</v>
      </c>
      <c r="AG213" s="35" t="s">
        <v>34</v>
      </c>
      <c r="AH213" s="35" t="s">
        <v>34</v>
      </c>
      <c r="AK213" s="35" t="s">
        <v>34</v>
      </c>
      <c r="AL213" s="35" t="s">
        <v>34</v>
      </c>
      <c r="AM213" s="35" t="s">
        <v>34</v>
      </c>
      <c r="AO213" s="35" t="s">
        <v>34</v>
      </c>
      <c r="AP213" s="35" t="s">
        <v>34</v>
      </c>
      <c r="AQ213" s="35" t="s">
        <v>34</v>
      </c>
      <c r="AS213" s="35" t="s">
        <v>34</v>
      </c>
      <c r="AT213" s="35" t="s">
        <v>34</v>
      </c>
      <c r="AU213" s="35" t="s">
        <v>34</v>
      </c>
      <c r="AW213" s="35" t="s">
        <v>34</v>
      </c>
      <c r="AX213" s="35" t="s">
        <v>34</v>
      </c>
      <c r="AY213" s="35" t="s">
        <v>34</v>
      </c>
    </row>
    <row r="214" spans="1:51" x14ac:dyDescent="0.3">
      <c r="A214" s="35" t="s">
        <v>39</v>
      </c>
      <c r="B214" s="35" t="s">
        <v>39</v>
      </c>
      <c r="C214" s="35" t="s">
        <v>39</v>
      </c>
      <c r="E214" s="35" t="s">
        <v>39</v>
      </c>
      <c r="F214" s="35" t="s">
        <v>39</v>
      </c>
      <c r="G214" s="35" t="s">
        <v>39</v>
      </c>
      <c r="I214" s="35" t="s">
        <v>39</v>
      </c>
      <c r="J214" s="35" t="s">
        <v>39</v>
      </c>
      <c r="K214" s="35" t="s">
        <v>39</v>
      </c>
      <c r="M214" s="35" t="s">
        <v>39</v>
      </c>
      <c r="N214" s="35" t="s">
        <v>39</v>
      </c>
      <c r="O214" s="35" t="s">
        <v>39</v>
      </c>
      <c r="S214" s="35" t="s">
        <v>39</v>
      </c>
      <c r="AD214" s="35" t="s">
        <v>39</v>
      </c>
      <c r="AG214" s="35" t="s">
        <v>39</v>
      </c>
      <c r="AH214" s="35" t="s">
        <v>39</v>
      </c>
      <c r="AK214" s="35" t="s">
        <v>39</v>
      </c>
      <c r="AL214" s="35" t="s">
        <v>39</v>
      </c>
      <c r="AM214" s="35" t="s">
        <v>39</v>
      </c>
      <c r="AO214" s="35" t="s">
        <v>39</v>
      </c>
      <c r="AP214" s="35" t="s">
        <v>39</v>
      </c>
      <c r="AQ214" s="35" t="s">
        <v>39</v>
      </c>
      <c r="AS214" s="35" t="s">
        <v>39</v>
      </c>
      <c r="AT214" s="35" t="s">
        <v>39</v>
      </c>
      <c r="AU214" s="35" t="s">
        <v>39</v>
      </c>
      <c r="AW214" s="35" t="s">
        <v>39</v>
      </c>
      <c r="AX214" s="35" t="s">
        <v>39</v>
      </c>
      <c r="AY214" s="35" t="s">
        <v>39</v>
      </c>
    </row>
    <row r="215" spans="1:51" x14ac:dyDescent="0.3">
      <c r="A215" s="35" t="s">
        <v>183</v>
      </c>
      <c r="B215" s="35" t="s">
        <v>183</v>
      </c>
      <c r="C215" s="35" t="s">
        <v>183</v>
      </c>
      <c r="E215" s="35" t="s">
        <v>183</v>
      </c>
      <c r="F215" s="35" t="s">
        <v>183</v>
      </c>
      <c r="G215" s="35" t="s">
        <v>183</v>
      </c>
      <c r="I215" s="35" t="s">
        <v>183</v>
      </c>
      <c r="J215" s="35" t="s">
        <v>183</v>
      </c>
      <c r="K215" s="35" t="s">
        <v>183</v>
      </c>
      <c r="M215" s="35" t="s">
        <v>183</v>
      </c>
      <c r="N215" s="35" t="s">
        <v>183</v>
      </c>
      <c r="O215" s="35" t="s">
        <v>183</v>
      </c>
      <c r="S215" s="35" t="s">
        <v>183</v>
      </c>
      <c r="AD215" s="35" t="s">
        <v>183</v>
      </c>
      <c r="AG215" s="35" t="s">
        <v>183</v>
      </c>
      <c r="AH215" s="35" t="s">
        <v>183</v>
      </c>
      <c r="AK215" s="35" t="s">
        <v>183</v>
      </c>
      <c r="AL215" s="35" t="s">
        <v>183</v>
      </c>
      <c r="AM215" s="35" t="s">
        <v>183</v>
      </c>
      <c r="AO215" s="35" t="s">
        <v>183</v>
      </c>
      <c r="AP215" s="35" t="s">
        <v>183</v>
      </c>
      <c r="AQ215" s="35" t="s">
        <v>183</v>
      </c>
      <c r="AS215" s="35" t="s">
        <v>183</v>
      </c>
      <c r="AT215" s="35" t="s">
        <v>183</v>
      </c>
      <c r="AU215" s="35" t="s">
        <v>183</v>
      </c>
      <c r="AW215" s="35" t="s">
        <v>183</v>
      </c>
      <c r="AX215" s="35" t="s">
        <v>183</v>
      </c>
      <c r="AY215" s="35" t="s">
        <v>183</v>
      </c>
    </row>
    <row r="216" spans="1:51" x14ac:dyDescent="0.3">
      <c r="A216" s="35" t="s">
        <v>1220</v>
      </c>
      <c r="B216" s="35" t="s">
        <v>1221</v>
      </c>
      <c r="C216" s="35" t="s">
        <v>1222</v>
      </c>
      <c r="E216" s="35" t="s">
        <v>1224</v>
      </c>
      <c r="F216" s="35" t="s">
        <v>1222</v>
      </c>
      <c r="G216" s="35" t="s">
        <v>1223</v>
      </c>
      <c r="I216" s="35" t="s">
        <v>1222</v>
      </c>
      <c r="J216" s="35" t="s">
        <v>1223</v>
      </c>
      <c r="K216" s="35" t="s">
        <v>1224</v>
      </c>
      <c r="M216" s="35" t="s">
        <v>1222</v>
      </c>
      <c r="N216" s="35" t="s">
        <v>1223</v>
      </c>
      <c r="O216" s="35" t="s">
        <v>1055</v>
      </c>
      <c r="S216" s="35" t="s">
        <v>1225</v>
      </c>
      <c r="AD216" s="35" t="s">
        <v>1226</v>
      </c>
      <c r="AG216" s="35" t="s">
        <v>184</v>
      </c>
      <c r="AH216" s="35" t="s">
        <v>184</v>
      </c>
      <c r="AK216" s="35" t="s">
        <v>1220</v>
      </c>
      <c r="AL216" s="35" t="s">
        <v>1221</v>
      </c>
      <c r="AM216" s="35" t="s">
        <v>1222</v>
      </c>
      <c r="AO216" s="35" t="s">
        <v>1224</v>
      </c>
      <c r="AP216" s="35" t="s">
        <v>1222</v>
      </c>
      <c r="AQ216" s="35" t="s">
        <v>1223</v>
      </c>
      <c r="AS216" s="35" t="s">
        <v>1222</v>
      </c>
      <c r="AT216" s="35" t="s">
        <v>1223</v>
      </c>
      <c r="AU216" s="35" t="s">
        <v>1224</v>
      </c>
      <c r="AW216" s="35" t="s">
        <v>1222</v>
      </c>
      <c r="AX216" s="35" t="s">
        <v>1223</v>
      </c>
      <c r="AY216" s="35" t="s">
        <v>1055</v>
      </c>
    </row>
    <row r="217" spans="1:51" x14ac:dyDescent="0.3">
      <c r="A217" s="35" t="s">
        <v>119</v>
      </c>
      <c r="B217" s="35" t="s">
        <v>119</v>
      </c>
      <c r="C217" s="35" t="s">
        <v>119</v>
      </c>
      <c r="E217" s="35" t="s">
        <v>1227</v>
      </c>
      <c r="F217" s="35" t="s">
        <v>119</v>
      </c>
      <c r="G217" s="35" t="s">
        <v>119</v>
      </c>
      <c r="I217" s="35" t="s">
        <v>119</v>
      </c>
      <c r="J217" s="35" t="s">
        <v>119</v>
      </c>
      <c r="K217" s="35" t="s">
        <v>1227</v>
      </c>
      <c r="M217" s="35" t="s">
        <v>119</v>
      </c>
      <c r="N217" s="35" t="s">
        <v>119</v>
      </c>
      <c r="O217" s="35" t="s">
        <v>1159</v>
      </c>
      <c r="S217" s="35" t="s">
        <v>1228</v>
      </c>
      <c r="AD217" s="35" t="s">
        <v>119</v>
      </c>
      <c r="AG217" s="35" t="s">
        <v>119</v>
      </c>
      <c r="AH217" s="35" t="s">
        <v>119</v>
      </c>
      <c r="AK217" s="35" t="s">
        <v>119</v>
      </c>
      <c r="AL217" s="35" t="s">
        <v>119</v>
      </c>
      <c r="AM217" s="35" t="s">
        <v>119</v>
      </c>
      <c r="AO217" s="35" t="s">
        <v>1227</v>
      </c>
      <c r="AP217" s="35" t="s">
        <v>119</v>
      </c>
      <c r="AQ217" s="35" t="s">
        <v>119</v>
      </c>
      <c r="AS217" s="35" t="s">
        <v>119</v>
      </c>
      <c r="AT217" s="35" t="s">
        <v>119</v>
      </c>
      <c r="AU217" s="35" t="s">
        <v>1227</v>
      </c>
      <c r="AW217" s="35" t="s">
        <v>119</v>
      </c>
      <c r="AX217" s="35" t="s">
        <v>119</v>
      </c>
      <c r="AY217" s="35" t="s">
        <v>1159</v>
      </c>
    </row>
    <row r="218" spans="1:51" x14ac:dyDescent="0.3">
      <c r="A218" s="35" t="s">
        <v>188</v>
      </c>
      <c r="B218" s="35" t="s">
        <v>120</v>
      </c>
      <c r="C218" s="35" t="s">
        <v>1229</v>
      </c>
      <c r="E218" s="35" t="s">
        <v>1230</v>
      </c>
      <c r="F218" s="35" t="s">
        <v>1229</v>
      </c>
      <c r="G218" s="35" t="s">
        <v>120</v>
      </c>
      <c r="I218" s="35" t="s">
        <v>1229</v>
      </c>
      <c r="J218" s="35" t="s">
        <v>120</v>
      </c>
      <c r="K218" s="35" t="s">
        <v>1230</v>
      </c>
      <c r="M218" s="35" t="s">
        <v>1229</v>
      </c>
      <c r="N218" s="35" t="s">
        <v>120</v>
      </c>
      <c r="O218" s="35" t="s">
        <v>1231</v>
      </c>
      <c r="S218" s="35" t="s">
        <v>1232</v>
      </c>
      <c r="AD218" s="35" t="s">
        <v>188</v>
      </c>
      <c r="AG218" s="35" t="s">
        <v>120</v>
      </c>
      <c r="AH218" s="35" t="s">
        <v>120</v>
      </c>
      <c r="AK218" s="35" t="s">
        <v>188</v>
      </c>
      <c r="AL218" s="35" t="s">
        <v>120</v>
      </c>
      <c r="AM218" s="35" t="s">
        <v>1229</v>
      </c>
      <c r="AO218" s="35" t="s">
        <v>1230</v>
      </c>
      <c r="AP218" s="35" t="s">
        <v>1229</v>
      </c>
      <c r="AQ218" s="35" t="s">
        <v>120</v>
      </c>
      <c r="AS218" s="35" t="s">
        <v>1229</v>
      </c>
      <c r="AT218" s="35" t="s">
        <v>120</v>
      </c>
      <c r="AU218" s="35" t="s">
        <v>1230</v>
      </c>
      <c r="AW218" s="35" t="s">
        <v>1229</v>
      </c>
      <c r="AX218" s="35" t="s">
        <v>120</v>
      </c>
      <c r="AY218" s="35" t="s">
        <v>1231</v>
      </c>
    </row>
    <row r="219" spans="1:51" x14ac:dyDescent="0.3">
      <c r="A219" s="35" t="s">
        <v>34</v>
      </c>
      <c r="B219" s="35" t="s">
        <v>34</v>
      </c>
      <c r="C219" s="35" t="s">
        <v>34</v>
      </c>
      <c r="E219" s="35" t="s">
        <v>34</v>
      </c>
      <c r="F219" s="35" t="s">
        <v>34</v>
      </c>
      <c r="G219" s="35" t="s">
        <v>34</v>
      </c>
      <c r="I219" s="35" t="s">
        <v>34</v>
      </c>
      <c r="J219" s="35" t="s">
        <v>34</v>
      </c>
      <c r="K219" s="35" t="s">
        <v>34</v>
      </c>
      <c r="M219" s="35" t="s">
        <v>34</v>
      </c>
      <c r="N219" s="35" t="s">
        <v>34</v>
      </c>
      <c r="O219" s="35" t="s">
        <v>34</v>
      </c>
      <c r="S219" s="35" t="s">
        <v>34</v>
      </c>
      <c r="AD219" s="35" t="s">
        <v>34</v>
      </c>
      <c r="AG219" s="35" t="s">
        <v>34</v>
      </c>
      <c r="AH219" s="35" t="s">
        <v>34</v>
      </c>
      <c r="AK219" s="35" t="s">
        <v>34</v>
      </c>
      <c r="AL219" s="35" t="s">
        <v>34</v>
      </c>
      <c r="AM219" s="35" t="s">
        <v>34</v>
      </c>
      <c r="AO219" s="35" t="s">
        <v>34</v>
      </c>
      <c r="AP219" s="35" t="s">
        <v>34</v>
      </c>
      <c r="AQ219" s="35" t="s">
        <v>34</v>
      </c>
      <c r="AS219" s="35" t="s">
        <v>34</v>
      </c>
      <c r="AT219" s="35" t="s">
        <v>34</v>
      </c>
      <c r="AU219" s="35" t="s">
        <v>34</v>
      </c>
      <c r="AW219" s="35" t="s">
        <v>34</v>
      </c>
      <c r="AX219" s="35" t="s">
        <v>34</v>
      </c>
      <c r="AY219" s="35" t="s">
        <v>34</v>
      </c>
    </row>
    <row r="220" spans="1:51" x14ac:dyDescent="0.3">
      <c r="A220" s="35" t="s">
        <v>39</v>
      </c>
      <c r="B220" s="35" t="s">
        <v>39</v>
      </c>
      <c r="C220" s="35" t="s">
        <v>39</v>
      </c>
      <c r="E220" s="35" t="s">
        <v>39</v>
      </c>
      <c r="F220" s="35" t="s">
        <v>39</v>
      </c>
      <c r="G220" s="35" t="s">
        <v>39</v>
      </c>
      <c r="I220" s="35" t="s">
        <v>39</v>
      </c>
      <c r="J220" s="35" t="s">
        <v>39</v>
      </c>
      <c r="K220" s="35" t="s">
        <v>39</v>
      </c>
      <c r="M220" s="35" t="s">
        <v>39</v>
      </c>
      <c r="N220" s="35" t="s">
        <v>39</v>
      </c>
      <c r="O220" s="35" t="s">
        <v>39</v>
      </c>
      <c r="S220" s="35" t="s">
        <v>39</v>
      </c>
      <c r="AD220" s="35" t="s">
        <v>39</v>
      </c>
      <c r="AG220" s="35" t="s">
        <v>39</v>
      </c>
      <c r="AH220" s="35" t="s">
        <v>39</v>
      </c>
      <c r="AK220" s="35" t="s">
        <v>39</v>
      </c>
      <c r="AL220" s="35" t="s">
        <v>39</v>
      </c>
      <c r="AM220" s="35" t="s">
        <v>39</v>
      </c>
      <c r="AO220" s="35" t="s">
        <v>39</v>
      </c>
      <c r="AP220" s="35" t="s">
        <v>39</v>
      </c>
      <c r="AQ220" s="35" t="s">
        <v>39</v>
      </c>
      <c r="AS220" s="35" t="s">
        <v>39</v>
      </c>
      <c r="AT220" s="35" t="s">
        <v>39</v>
      </c>
      <c r="AU220" s="35" t="s">
        <v>39</v>
      </c>
      <c r="AW220" s="35" t="s">
        <v>39</v>
      </c>
      <c r="AX220" s="35" t="s">
        <v>39</v>
      </c>
      <c r="AY220" s="35" t="s">
        <v>39</v>
      </c>
    </row>
    <row r="221" spans="1:51" x14ac:dyDescent="0.3">
      <c r="A221" s="35" t="s">
        <v>185</v>
      </c>
      <c r="B221" s="35" t="s">
        <v>185</v>
      </c>
      <c r="C221" s="35" t="s">
        <v>185</v>
      </c>
      <c r="E221" s="35" t="s">
        <v>185</v>
      </c>
      <c r="F221" s="35" t="s">
        <v>185</v>
      </c>
      <c r="G221" s="35" t="s">
        <v>185</v>
      </c>
      <c r="I221" s="35" t="s">
        <v>185</v>
      </c>
      <c r="J221" s="35" t="s">
        <v>185</v>
      </c>
      <c r="K221" s="35" t="s">
        <v>185</v>
      </c>
      <c r="M221" s="35" t="s">
        <v>185</v>
      </c>
      <c r="N221" s="35" t="s">
        <v>185</v>
      </c>
      <c r="O221" s="35" t="s">
        <v>185</v>
      </c>
      <c r="S221" s="35" t="s">
        <v>185</v>
      </c>
      <c r="AD221" s="35" t="s">
        <v>185</v>
      </c>
      <c r="AG221" s="35" t="s">
        <v>185</v>
      </c>
      <c r="AH221" s="35" t="s">
        <v>185</v>
      </c>
      <c r="AK221" s="35" t="s">
        <v>185</v>
      </c>
      <c r="AL221" s="35" t="s">
        <v>185</v>
      </c>
      <c r="AM221" s="35" t="s">
        <v>185</v>
      </c>
      <c r="AO221" s="35" t="s">
        <v>185</v>
      </c>
      <c r="AP221" s="35" t="s">
        <v>185</v>
      </c>
      <c r="AQ221" s="35" t="s">
        <v>185</v>
      </c>
      <c r="AS221" s="35" t="s">
        <v>185</v>
      </c>
      <c r="AT221" s="35" t="s">
        <v>185</v>
      </c>
      <c r="AU221" s="35" t="s">
        <v>185</v>
      </c>
      <c r="AW221" s="35" t="s">
        <v>185</v>
      </c>
      <c r="AX221" s="35" t="s">
        <v>185</v>
      </c>
      <c r="AY221" s="35" t="s">
        <v>185</v>
      </c>
    </row>
    <row r="222" spans="1:51" x14ac:dyDescent="0.3">
      <c r="A222" s="35" t="s">
        <v>140</v>
      </c>
      <c r="B222" s="35" t="s">
        <v>140</v>
      </c>
      <c r="C222" s="35" t="s">
        <v>140</v>
      </c>
      <c r="E222" s="35" t="s">
        <v>140</v>
      </c>
      <c r="F222" s="35" t="s">
        <v>140</v>
      </c>
      <c r="G222" s="35" t="s">
        <v>140</v>
      </c>
      <c r="I222" s="35" t="s">
        <v>140</v>
      </c>
      <c r="J222" s="35" t="s">
        <v>140</v>
      </c>
      <c r="K222" s="35" t="s">
        <v>140</v>
      </c>
      <c r="M222" s="35" t="s">
        <v>140</v>
      </c>
      <c r="N222" s="35" t="s">
        <v>140</v>
      </c>
      <c r="O222" s="35" t="s">
        <v>140</v>
      </c>
      <c r="S222" s="35" t="s">
        <v>140</v>
      </c>
      <c r="AD222" s="35" t="s">
        <v>140</v>
      </c>
      <c r="AG222" s="35" t="s">
        <v>140</v>
      </c>
      <c r="AH222" s="35" t="s">
        <v>140</v>
      </c>
      <c r="AK222" s="35" t="s">
        <v>140</v>
      </c>
      <c r="AL222" s="35" t="s">
        <v>140</v>
      </c>
      <c r="AM222" s="35" t="s">
        <v>140</v>
      </c>
      <c r="AO222" s="35" t="s">
        <v>140</v>
      </c>
      <c r="AP222" s="35" t="s">
        <v>140</v>
      </c>
      <c r="AQ222" s="35" t="s">
        <v>140</v>
      </c>
      <c r="AS222" s="35" t="s">
        <v>140</v>
      </c>
      <c r="AT222" s="35" t="s">
        <v>140</v>
      </c>
      <c r="AU222" s="35" t="s">
        <v>140</v>
      </c>
      <c r="AW222" s="35" t="s">
        <v>140</v>
      </c>
      <c r="AX222" s="35" t="s">
        <v>140</v>
      </c>
      <c r="AY222" s="35" t="s">
        <v>140</v>
      </c>
    </row>
    <row r="223" spans="1:51" x14ac:dyDescent="0.3">
      <c r="A223" s="35" t="s">
        <v>119</v>
      </c>
      <c r="B223" s="35" t="s">
        <v>119</v>
      </c>
      <c r="C223" s="35" t="s">
        <v>119</v>
      </c>
      <c r="E223" s="35" t="s">
        <v>119</v>
      </c>
      <c r="F223" s="35" t="s">
        <v>119</v>
      </c>
      <c r="G223" s="35" t="s">
        <v>119</v>
      </c>
      <c r="I223" s="35" t="s">
        <v>119</v>
      </c>
      <c r="J223" s="35" t="s">
        <v>119</v>
      </c>
      <c r="K223" s="35" t="s">
        <v>119</v>
      </c>
      <c r="M223" s="35" t="s">
        <v>119</v>
      </c>
      <c r="N223" s="35" t="s">
        <v>119</v>
      </c>
      <c r="O223" s="35" t="s">
        <v>119</v>
      </c>
      <c r="S223" s="35" t="s">
        <v>119</v>
      </c>
      <c r="AD223" s="35" t="s">
        <v>119</v>
      </c>
      <c r="AG223" s="35" t="s">
        <v>119</v>
      </c>
      <c r="AH223" s="35" t="s">
        <v>119</v>
      </c>
      <c r="AK223" s="35" t="s">
        <v>119</v>
      </c>
      <c r="AL223" s="35" t="s">
        <v>119</v>
      </c>
      <c r="AM223" s="35" t="s">
        <v>119</v>
      </c>
      <c r="AO223" s="35" t="s">
        <v>119</v>
      </c>
      <c r="AP223" s="35" t="s">
        <v>119</v>
      </c>
      <c r="AQ223" s="35" t="s">
        <v>119</v>
      </c>
      <c r="AS223" s="35" t="s">
        <v>119</v>
      </c>
      <c r="AT223" s="35" t="s">
        <v>119</v>
      </c>
      <c r="AU223" s="35" t="s">
        <v>119</v>
      </c>
      <c r="AW223" s="35" t="s">
        <v>119</v>
      </c>
      <c r="AX223" s="35" t="s">
        <v>119</v>
      </c>
      <c r="AY223" s="35" t="s">
        <v>119</v>
      </c>
    </row>
    <row r="224" spans="1:51" x14ac:dyDescent="0.3">
      <c r="A224" s="35" t="s">
        <v>188</v>
      </c>
      <c r="B224" s="35" t="s">
        <v>120</v>
      </c>
      <c r="C224" s="35" t="s">
        <v>188</v>
      </c>
      <c r="E224" s="35" t="s">
        <v>188</v>
      </c>
      <c r="F224" s="35" t="s">
        <v>188</v>
      </c>
      <c r="G224" s="35" t="s">
        <v>120</v>
      </c>
      <c r="I224" s="35" t="s">
        <v>188</v>
      </c>
      <c r="J224" s="35" t="s">
        <v>120</v>
      </c>
      <c r="K224" s="35" t="s">
        <v>188</v>
      </c>
      <c r="M224" s="35" t="s">
        <v>188</v>
      </c>
      <c r="N224" s="35" t="s">
        <v>120</v>
      </c>
      <c r="O224" s="35" t="s">
        <v>120</v>
      </c>
      <c r="S224" s="35" t="s">
        <v>120</v>
      </c>
      <c r="AD224" s="35" t="s">
        <v>188</v>
      </c>
      <c r="AG224" s="35" t="s">
        <v>120</v>
      </c>
      <c r="AH224" s="35" t="s">
        <v>120</v>
      </c>
      <c r="AK224" s="35" t="s">
        <v>188</v>
      </c>
      <c r="AL224" s="35" t="s">
        <v>120</v>
      </c>
      <c r="AM224" s="35" t="s">
        <v>188</v>
      </c>
      <c r="AO224" s="35" t="s">
        <v>188</v>
      </c>
      <c r="AP224" s="35" t="s">
        <v>188</v>
      </c>
      <c r="AQ224" s="35" t="s">
        <v>120</v>
      </c>
      <c r="AS224" s="35" t="s">
        <v>188</v>
      </c>
      <c r="AT224" s="35" t="s">
        <v>120</v>
      </c>
      <c r="AU224" s="35" t="s">
        <v>188</v>
      </c>
      <c r="AW224" s="35" t="s">
        <v>188</v>
      </c>
      <c r="AX224" s="35" t="s">
        <v>120</v>
      </c>
      <c r="AY224" s="35" t="s">
        <v>120</v>
      </c>
    </row>
    <row r="225" spans="1:51" x14ac:dyDescent="0.3">
      <c r="A225" s="35" t="s">
        <v>34</v>
      </c>
      <c r="B225" s="35" t="s">
        <v>34</v>
      </c>
      <c r="C225" s="35" t="s">
        <v>34</v>
      </c>
      <c r="E225" s="35" t="s">
        <v>34</v>
      </c>
      <c r="F225" s="35" t="s">
        <v>34</v>
      </c>
      <c r="G225" s="35" t="s">
        <v>34</v>
      </c>
      <c r="I225" s="35" t="s">
        <v>34</v>
      </c>
      <c r="J225" s="35" t="s">
        <v>34</v>
      </c>
      <c r="K225" s="35" t="s">
        <v>34</v>
      </c>
      <c r="M225" s="35" t="s">
        <v>34</v>
      </c>
      <c r="N225" s="35" t="s">
        <v>34</v>
      </c>
      <c r="O225" s="35" t="s">
        <v>34</v>
      </c>
      <c r="S225" s="35" t="s">
        <v>34</v>
      </c>
      <c r="AD225" s="35" t="s">
        <v>34</v>
      </c>
      <c r="AG225" s="35" t="s">
        <v>34</v>
      </c>
      <c r="AH225" s="35" t="s">
        <v>34</v>
      </c>
      <c r="AK225" s="35" t="s">
        <v>34</v>
      </c>
      <c r="AL225" s="35" t="s">
        <v>34</v>
      </c>
      <c r="AM225" s="35" t="s">
        <v>34</v>
      </c>
      <c r="AO225" s="35" t="s">
        <v>34</v>
      </c>
      <c r="AP225" s="35" t="s">
        <v>34</v>
      </c>
      <c r="AQ225" s="35" t="s">
        <v>34</v>
      </c>
      <c r="AS225" s="35" t="s">
        <v>34</v>
      </c>
      <c r="AT225" s="35" t="s">
        <v>34</v>
      </c>
      <c r="AU225" s="35" t="s">
        <v>34</v>
      </c>
      <c r="AW225" s="35" t="s">
        <v>34</v>
      </c>
      <c r="AX225" s="35" t="s">
        <v>34</v>
      </c>
      <c r="AY225" s="35" t="s">
        <v>34</v>
      </c>
    </row>
    <row r="226" spans="1:51" x14ac:dyDescent="0.3">
      <c r="A226" s="35" t="s">
        <v>39</v>
      </c>
      <c r="B226" s="35" t="s">
        <v>39</v>
      </c>
      <c r="C226" s="35" t="s">
        <v>39</v>
      </c>
      <c r="E226" s="35" t="s">
        <v>39</v>
      </c>
      <c r="F226" s="35" t="s">
        <v>39</v>
      </c>
      <c r="G226" s="35" t="s">
        <v>39</v>
      </c>
      <c r="I226" s="35" t="s">
        <v>39</v>
      </c>
      <c r="J226" s="35" t="s">
        <v>39</v>
      </c>
      <c r="K226" s="35" t="s">
        <v>39</v>
      </c>
      <c r="M226" s="35" t="s">
        <v>39</v>
      </c>
      <c r="N226" s="35" t="s">
        <v>39</v>
      </c>
      <c r="O226" s="35" t="s">
        <v>39</v>
      </c>
      <c r="S226" s="35" t="s">
        <v>39</v>
      </c>
      <c r="AD226" s="35" t="s">
        <v>39</v>
      </c>
      <c r="AG226" s="35" t="s">
        <v>39</v>
      </c>
      <c r="AH226" s="35" t="s">
        <v>39</v>
      </c>
      <c r="AK226" s="35" t="s">
        <v>39</v>
      </c>
      <c r="AL226" s="35" t="s">
        <v>39</v>
      </c>
      <c r="AM226" s="35" t="s">
        <v>39</v>
      </c>
      <c r="AO226" s="35" t="s">
        <v>39</v>
      </c>
      <c r="AP226" s="35" t="s">
        <v>39</v>
      </c>
      <c r="AQ226" s="35" t="s">
        <v>39</v>
      </c>
      <c r="AS226" s="35" t="s">
        <v>39</v>
      </c>
      <c r="AT226" s="35" t="s">
        <v>39</v>
      </c>
      <c r="AU226" s="35" t="s">
        <v>39</v>
      </c>
      <c r="AW226" s="35" t="s">
        <v>39</v>
      </c>
      <c r="AX226" s="35" t="s">
        <v>39</v>
      </c>
      <c r="AY226" s="35" t="s">
        <v>39</v>
      </c>
    </row>
    <row r="227" spans="1:51" x14ac:dyDescent="0.3">
      <c r="A227" s="35" t="s">
        <v>186</v>
      </c>
      <c r="B227" s="35" t="s">
        <v>186</v>
      </c>
      <c r="C227" s="35" t="s">
        <v>186</v>
      </c>
      <c r="E227" s="35" t="s">
        <v>186</v>
      </c>
      <c r="F227" s="35" t="s">
        <v>186</v>
      </c>
      <c r="G227" s="35" t="s">
        <v>186</v>
      </c>
      <c r="I227" s="35" t="s">
        <v>186</v>
      </c>
      <c r="J227" s="35" t="s">
        <v>186</v>
      </c>
      <c r="K227" s="35" t="s">
        <v>186</v>
      </c>
      <c r="M227" s="35" t="s">
        <v>186</v>
      </c>
      <c r="N227" s="35" t="s">
        <v>186</v>
      </c>
      <c r="O227" s="35" t="s">
        <v>186</v>
      </c>
      <c r="S227" s="35" t="s">
        <v>186</v>
      </c>
      <c r="AD227" s="35" t="s">
        <v>186</v>
      </c>
      <c r="AG227" s="35" t="s">
        <v>186</v>
      </c>
      <c r="AH227" s="35" t="s">
        <v>186</v>
      </c>
      <c r="AK227" s="35" t="s">
        <v>186</v>
      </c>
      <c r="AL227" s="35" t="s">
        <v>186</v>
      </c>
      <c r="AM227" s="35" t="s">
        <v>186</v>
      </c>
      <c r="AO227" s="35" t="s">
        <v>186</v>
      </c>
      <c r="AP227" s="35" t="s">
        <v>186</v>
      </c>
      <c r="AQ227" s="35" t="s">
        <v>186</v>
      </c>
      <c r="AS227" s="35" t="s">
        <v>186</v>
      </c>
      <c r="AT227" s="35" t="s">
        <v>186</v>
      </c>
      <c r="AU227" s="35" t="s">
        <v>186</v>
      </c>
      <c r="AW227" s="35" t="s">
        <v>186</v>
      </c>
      <c r="AX227" s="35" t="s">
        <v>186</v>
      </c>
      <c r="AY227" s="35" t="s">
        <v>186</v>
      </c>
    </row>
    <row r="228" spans="1:51" x14ac:dyDescent="0.3">
      <c r="A228" s="35" t="s">
        <v>140</v>
      </c>
      <c r="B228" s="35" t="s">
        <v>140</v>
      </c>
      <c r="C228" s="35" t="s">
        <v>140</v>
      </c>
      <c r="E228" s="35" t="s">
        <v>140</v>
      </c>
      <c r="F228" s="35" t="s">
        <v>140</v>
      </c>
      <c r="G228" s="35" t="s">
        <v>140</v>
      </c>
      <c r="I228" s="35" t="s">
        <v>140</v>
      </c>
      <c r="J228" s="35" t="s">
        <v>140</v>
      </c>
      <c r="K228" s="35" t="s">
        <v>140</v>
      </c>
      <c r="M228" s="35" t="s">
        <v>140</v>
      </c>
      <c r="N228" s="35" t="s">
        <v>140</v>
      </c>
      <c r="O228" s="35" t="s">
        <v>140</v>
      </c>
      <c r="S228" s="35" t="s">
        <v>140</v>
      </c>
      <c r="AD228" s="35" t="s">
        <v>140</v>
      </c>
      <c r="AG228" s="35" t="s">
        <v>140</v>
      </c>
      <c r="AH228" s="35" t="s">
        <v>140</v>
      </c>
      <c r="AK228" s="35" t="s">
        <v>140</v>
      </c>
      <c r="AL228" s="35" t="s">
        <v>140</v>
      </c>
      <c r="AM228" s="35" t="s">
        <v>140</v>
      </c>
      <c r="AO228" s="35" t="s">
        <v>140</v>
      </c>
      <c r="AP228" s="35" t="s">
        <v>140</v>
      </c>
      <c r="AQ228" s="35" t="s">
        <v>140</v>
      </c>
      <c r="AS228" s="35" t="s">
        <v>140</v>
      </c>
      <c r="AT228" s="35" t="s">
        <v>140</v>
      </c>
      <c r="AU228" s="35" t="s">
        <v>140</v>
      </c>
      <c r="AW228" s="35" t="s">
        <v>140</v>
      </c>
      <c r="AX228" s="35" t="s">
        <v>140</v>
      </c>
      <c r="AY228" s="35" t="s">
        <v>140</v>
      </c>
    </row>
    <row r="229" spans="1:51" x14ac:dyDescent="0.3">
      <c r="A229" s="35" t="s">
        <v>119</v>
      </c>
      <c r="B229" s="35" t="s">
        <v>119</v>
      </c>
      <c r="C229" s="35" t="s">
        <v>119</v>
      </c>
      <c r="E229" s="35" t="s">
        <v>119</v>
      </c>
      <c r="F229" s="35" t="s">
        <v>119</v>
      </c>
      <c r="G229" s="35" t="s">
        <v>119</v>
      </c>
      <c r="I229" s="35" t="s">
        <v>119</v>
      </c>
      <c r="J229" s="35" t="s">
        <v>119</v>
      </c>
      <c r="K229" s="35" t="s">
        <v>119</v>
      </c>
      <c r="M229" s="35" t="s">
        <v>119</v>
      </c>
      <c r="N229" s="35" t="s">
        <v>119</v>
      </c>
      <c r="O229" s="35" t="s">
        <v>119</v>
      </c>
      <c r="S229" s="35" t="s">
        <v>119</v>
      </c>
      <c r="AD229" s="35" t="s">
        <v>119</v>
      </c>
      <c r="AG229" s="35" t="s">
        <v>119</v>
      </c>
      <c r="AH229" s="35" t="s">
        <v>119</v>
      </c>
      <c r="AK229" s="35" t="s">
        <v>119</v>
      </c>
      <c r="AL229" s="35" t="s">
        <v>119</v>
      </c>
      <c r="AM229" s="35" t="s">
        <v>119</v>
      </c>
      <c r="AO229" s="35" t="s">
        <v>119</v>
      </c>
      <c r="AP229" s="35" t="s">
        <v>119</v>
      </c>
      <c r="AQ229" s="35" t="s">
        <v>119</v>
      </c>
      <c r="AS229" s="35" t="s">
        <v>119</v>
      </c>
      <c r="AT229" s="35" t="s">
        <v>119</v>
      </c>
      <c r="AU229" s="35" t="s">
        <v>119</v>
      </c>
      <c r="AW229" s="35" t="s">
        <v>119</v>
      </c>
      <c r="AX229" s="35" t="s">
        <v>119</v>
      </c>
      <c r="AY229" s="35" t="s">
        <v>119</v>
      </c>
    </row>
    <row r="230" spans="1:51" x14ac:dyDescent="0.3">
      <c r="A230" s="35" t="s">
        <v>188</v>
      </c>
      <c r="B230" s="35" t="s">
        <v>120</v>
      </c>
      <c r="C230" s="35" t="s">
        <v>188</v>
      </c>
      <c r="E230" s="35" t="s">
        <v>188</v>
      </c>
      <c r="F230" s="35" t="s">
        <v>188</v>
      </c>
      <c r="G230" s="35" t="s">
        <v>120</v>
      </c>
      <c r="I230" s="35" t="s">
        <v>188</v>
      </c>
      <c r="J230" s="35" t="s">
        <v>120</v>
      </c>
      <c r="K230" s="35" t="s">
        <v>188</v>
      </c>
      <c r="M230" s="35" t="s">
        <v>188</v>
      </c>
      <c r="N230" s="35" t="s">
        <v>120</v>
      </c>
      <c r="O230" s="35" t="s">
        <v>120</v>
      </c>
      <c r="S230" s="35" t="s">
        <v>120</v>
      </c>
      <c r="AD230" s="35" t="s">
        <v>188</v>
      </c>
      <c r="AG230" s="35" t="s">
        <v>120</v>
      </c>
      <c r="AH230" s="35" t="s">
        <v>120</v>
      </c>
      <c r="AK230" s="35" t="s">
        <v>188</v>
      </c>
      <c r="AL230" s="35" t="s">
        <v>120</v>
      </c>
      <c r="AM230" s="35" t="s">
        <v>188</v>
      </c>
      <c r="AO230" s="35" t="s">
        <v>188</v>
      </c>
      <c r="AP230" s="35" t="s">
        <v>188</v>
      </c>
      <c r="AQ230" s="35" t="s">
        <v>120</v>
      </c>
      <c r="AS230" s="35" t="s">
        <v>188</v>
      </c>
      <c r="AT230" s="35" t="s">
        <v>120</v>
      </c>
      <c r="AU230" s="35" t="s">
        <v>188</v>
      </c>
      <c r="AW230" s="35" t="s">
        <v>188</v>
      </c>
      <c r="AX230" s="35" t="s">
        <v>120</v>
      </c>
      <c r="AY230" s="35" t="s">
        <v>120</v>
      </c>
    </row>
    <row r="231" spans="1:51" x14ac:dyDescent="0.3">
      <c r="A231" s="35" t="s">
        <v>34</v>
      </c>
      <c r="B231" s="35" t="s">
        <v>34</v>
      </c>
      <c r="C231" s="35" t="s">
        <v>34</v>
      </c>
      <c r="E231" s="35" t="s">
        <v>34</v>
      </c>
      <c r="F231" s="35" t="s">
        <v>34</v>
      </c>
      <c r="G231" s="35" t="s">
        <v>34</v>
      </c>
      <c r="I231" s="35" t="s">
        <v>34</v>
      </c>
      <c r="J231" s="35" t="s">
        <v>34</v>
      </c>
      <c r="K231" s="35" t="s">
        <v>34</v>
      </c>
      <c r="M231" s="35" t="s">
        <v>34</v>
      </c>
      <c r="N231" s="35" t="s">
        <v>34</v>
      </c>
      <c r="O231" s="35" t="s">
        <v>34</v>
      </c>
      <c r="S231" s="35" t="s">
        <v>34</v>
      </c>
      <c r="AD231" s="35" t="s">
        <v>34</v>
      </c>
      <c r="AG231" s="35" t="s">
        <v>34</v>
      </c>
      <c r="AH231" s="35" t="s">
        <v>34</v>
      </c>
      <c r="AK231" s="35" t="s">
        <v>34</v>
      </c>
      <c r="AL231" s="35" t="s">
        <v>34</v>
      </c>
      <c r="AM231" s="35" t="s">
        <v>34</v>
      </c>
      <c r="AO231" s="35" t="s">
        <v>34</v>
      </c>
      <c r="AP231" s="35" t="s">
        <v>34</v>
      </c>
      <c r="AQ231" s="35" t="s">
        <v>34</v>
      </c>
      <c r="AS231" s="35" t="s">
        <v>34</v>
      </c>
      <c r="AT231" s="35" t="s">
        <v>34</v>
      </c>
      <c r="AU231" s="35" t="s">
        <v>34</v>
      </c>
      <c r="AW231" s="35" t="s">
        <v>34</v>
      </c>
      <c r="AX231" s="35" t="s">
        <v>34</v>
      </c>
      <c r="AY231" s="35" t="s">
        <v>34</v>
      </c>
    </row>
    <row r="232" spans="1:51" x14ac:dyDescent="0.3">
      <c r="A232" s="35" t="s">
        <v>39</v>
      </c>
      <c r="B232" s="35" t="s">
        <v>39</v>
      </c>
      <c r="C232" s="35" t="s">
        <v>39</v>
      </c>
      <c r="E232" s="35" t="s">
        <v>39</v>
      </c>
      <c r="F232" s="35" t="s">
        <v>39</v>
      </c>
      <c r="G232" s="35" t="s">
        <v>39</v>
      </c>
      <c r="I232" s="35" t="s">
        <v>39</v>
      </c>
      <c r="J232" s="35" t="s">
        <v>39</v>
      </c>
      <c r="K232" s="35" t="s">
        <v>39</v>
      </c>
      <c r="M232" s="35" t="s">
        <v>39</v>
      </c>
      <c r="N232" s="35" t="s">
        <v>39</v>
      </c>
      <c r="O232" s="35" t="s">
        <v>39</v>
      </c>
      <c r="S232" s="35" t="s">
        <v>39</v>
      </c>
      <c r="AD232" s="35" t="s">
        <v>39</v>
      </c>
      <c r="AG232" s="35" t="s">
        <v>39</v>
      </c>
      <c r="AH232" s="35" t="s">
        <v>39</v>
      </c>
      <c r="AK232" s="35" t="s">
        <v>39</v>
      </c>
      <c r="AL232" s="35" t="s">
        <v>39</v>
      </c>
      <c r="AM232" s="35" t="s">
        <v>39</v>
      </c>
      <c r="AO232" s="35" t="s">
        <v>39</v>
      </c>
      <c r="AP232" s="35" t="s">
        <v>39</v>
      </c>
      <c r="AQ232" s="35" t="s">
        <v>39</v>
      </c>
      <c r="AS232" s="35" t="s">
        <v>39</v>
      </c>
      <c r="AT232" s="35" t="s">
        <v>39</v>
      </c>
      <c r="AU232" s="35" t="s">
        <v>39</v>
      </c>
      <c r="AW232" s="35" t="s">
        <v>39</v>
      </c>
      <c r="AX232" s="35" t="s">
        <v>39</v>
      </c>
      <c r="AY232" s="35" t="s">
        <v>39</v>
      </c>
    </row>
    <row r="233" spans="1:51" x14ac:dyDescent="0.3">
      <c r="A233" s="35" t="s">
        <v>187</v>
      </c>
      <c r="B233" s="35" t="s">
        <v>187</v>
      </c>
      <c r="C233" s="35" t="s">
        <v>187</v>
      </c>
      <c r="E233" s="35" t="s">
        <v>187</v>
      </c>
      <c r="F233" s="35" t="s">
        <v>187</v>
      </c>
      <c r="G233" s="35" t="s">
        <v>187</v>
      </c>
      <c r="I233" s="35" t="s">
        <v>187</v>
      </c>
      <c r="J233" s="35" t="s">
        <v>187</v>
      </c>
      <c r="K233" s="35" t="s">
        <v>187</v>
      </c>
      <c r="M233" s="35" t="s">
        <v>187</v>
      </c>
      <c r="N233" s="35" t="s">
        <v>187</v>
      </c>
      <c r="O233" s="35" t="s">
        <v>187</v>
      </c>
      <c r="S233" s="35" t="s">
        <v>187</v>
      </c>
      <c r="AD233" s="35" t="s">
        <v>187</v>
      </c>
      <c r="AG233" s="35" t="s">
        <v>187</v>
      </c>
      <c r="AH233" s="35" t="s">
        <v>187</v>
      </c>
      <c r="AK233" s="35" t="s">
        <v>187</v>
      </c>
      <c r="AL233" s="35" t="s">
        <v>187</v>
      </c>
      <c r="AM233" s="35" t="s">
        <v>187</v>
      </c>
      <c r="AO233" s="35" t="s">
        <v>187</v>
      </c>
      <c r="AP233" s="35" t="s">
        <v>187</v>
      </c>
      <c r="AQ233" s="35" t="s">
        <v>187</v>
      </c>
      <c r="AS233" s="35" t="s">
        <v>187</v>
      </c>
      <c r="AT233" s="35" t="s">
        <v>187</v>
      </c>
      <c r="AU233" s="35" t="s">
        <v>187</v>
      </c>
      <c r="AW233" s="35" t="s">
        <v>187</v>
      </c>
      <c r="AX233" s="35" t="s">
        <v>187</v>
      </c>
      <c r="AY233" s="35" t="s">
        <v>187</v>
      </c>
    </row>
    <row r="234" spans="1:51" x14ac:dyDescent="0.3">
      <c r="A234" s="35" t="s">
        <v>140</v>
      </c>
      <c r="B234" s="35" t="s">
        <v>140</v>
      </c>
      <c r="C234" s="35" t="s">
        <v>140</v>
      </c>
      <c r="E234" s="35" t="s">
        <v>140</v>
      </c>
      <c r="F234" s="35" t="s">
        <v>140</v>
      </c>
      <c r="G234" s="35" t="s">
        <v>140</v>
      </c>
      <c r="I234" s="35" t="s">
        <v>140</v>
      </c>
      <c r="J234" s="35" t="s">
        <v>140</v>
      </c>
      <c r="K234" s="35" t="s">
        <v>140</v>
      </c>
      <c r="M234" s="35" t="s">
        <v>140</v>
      </c>
      <c r="N234" s="35" t="s">
        <v>140</v>
      </c>
      <c r="O234" s="35" t="s">
        <v>140</v>
      </c>
      <c r="S234" s="35" t="s">
        <v>140</v>
      </c>
      <c r="AD234" s="35" t="s">
        <v>140</v>
      </c>
      <c r="AG234" s="35" t="s">
        <v>140</v>
      </c>
      <c r="AH234" s="35" t="s">
        <v>140</v>
      </c>
      <c r="AK234" s="35" t="s">
        <v>140</v>
      </c>
      <c r="AL234" s="35" t="s">
        <v>140</v>
      </c>
      <c r="AM234" s="35" t="s">
        <v>140</v>
      </c>
      <c r="AO234" s="35" t="s">
        <v>140</v>
      </c>
      <c r="AP234" s="35" t="s">
        <v>140</v>
      </c>
      <c r="AQ234" s="35" t="s">
        <v>140</v>
      </c>
      <c r="AS234" s="35" t="s">
        <v>140</v>
      </c>
      <c r="AT234" s="35" t="s">
        <v>140</v>
      </c>
      <c r="AU234" s="35" t="s">
        <v>140</v>
      </c>
      <c r="AW234" s="35" t="s">
        <v>140</v>
      </c>
      <c r="AX234" s="35" t="s">
        <v>140</v>
      </c>
      <c r="AY234" s="35" t="s">
        <v>140</v>
      </c>
    </row>
    <row r="235" spans="1:51" x14ac:dyDescent="0.3">
      <c r="A235" s="35" t="s">
        <v>119</v>
      </c>
      <c r="B235" s="35" t="s">
        <v>119</v>
      </c>
      <c r="C235" s="35" t="s">
        <v>119</v>
      </c>
      <c r="E235" s="35" t="s">
        <v>119</v>
      </c>
      <c r="F235" s="35" t="s">
        <v>119</v>
      </c>
      <c r="G235" s="35" t="s">
        <v>119</v>
      </c>
      <c r="I235" s="35" t="s">
        <v>119</v>
      </c>
      <c r="J235" s="35" t="s">
        <v>119</v>
      </c>
      <c r="K235" s="35" t="s">
        <v>119</v>
      </c>
      <c r="M235" s="35" t="s">
        <v>119</v>
      </c>
      <c r="N235" s="35" t="s">
        <v>119</v>
      </c>
      <c r="O235" s="35" t="s">
        <v>119</v>
      </c>
      <c r="S235" s="35" t="s">
        <v>119</v>
      </c>
      <c r="AD235" s="35" t="s">
        <v>119</v>
      </c>
      <c r="AG235" s="35" t="s">
        <v>119</v>
      </c>
      <c r="AH235" s="35" t="s">
        <v>119</v>
      </c>
      <c r="AK235" s="35" t="s">
        <v>119</v>
      </c>
      <c r="AL235" s="35" t="s">
        <v>119</v>
      </c>
      <c r="AM235" s="35" t="s">
        <v>119</v>
      </c>
      <c r="AO235" s="35" t="s">
        <v>119</v>
      </c>
      <c r="AP235" s="35" t="s">
        <v>119</v>
      </c>
      <c r="AQ235" s="35" t="s">
        <v>119</v>
      </c>
      <c r="AS235" s="35" t="s">
        <v>119</v>
      </c>
      <c r="AT235" s="35" t="s">
        <v>119</v>
      </c>
      <c r="AU235" s="35" t="s">
        <v>119</v>
      </c>
      <c r="AW235" s="35" t="s">
        <v>119</v>
      </c>
      <c r="AX235" s="35" t="s">
        <v>119</v>
      </c>
      <c r="AY235" s="35" t="s">
        <v>119</v>
      </c>
    </row>
    <row r="236" spans="1:51" x14ac:dyDescent="0.3">
      <c r="A236" s="35" t="s">
        <v>188</v>
      </c>
      <c r="B236" s="35" t="s">
        <v>188</v>
      </c>
      <c r="C236" s="35" t="s">
        <v>188</v>
      </c>
      <c r="E236" s="35" t="s">
        <v>188</v>
      </c>
      <c r="F236" s="35" t="s">
        <v>188</v>
      </c>
      <c r="G236" s="35" t="s">
        <v>120</v>
      </c>
      <c r="I236" s="35" t="s">
        <v>188</v>
      </c>
      <c r="J236" s="35" t="s">
        <v>120</v>
      </c>
      <c r="K236" s="35" t="s">
        <v>188</v>
      </c>
      <c r="M236" s="35" t="s">
        <v>188</v>
      </c>
      <c r="N236" s="35" t="s">
        <v>120</v>
      </c>
      <c r="O236" s="35" t="s">
        <v>120</v>
      </c>
      <c r="S236" s="35" t="s">
        <v>120</v>
      </c>
      <c r="AD236" s="35" t="s">
        <v>188</v>
      </c>
      <c r="AG236" s="35" t="s">
        <v>188</v>
      </c>
      <c r="AH236" s="35" t="s">
        <v>188</v>
      </c>
      <c r="AK236" s="35" t="s">
        <v>188</v>
      </c>
      <c r="AL236" s="35" t="s">
        <v>188</v>
      </c>
      <c r="AM236" s="35" t="s">
        <v>188</v>
      </c>
      <c r="AO236" s="35" t="s">
        <v>188</v>
      </c>
      <c r="AP236" s="35" t="s">
        <v>188</v>
      </c>
      <c r="AQ236" s="35" t="s">
        <v>120</v>
      </c>
      <c r="AS236" s="35" t="s">
        <v>188</v>
      </c>
      <c r="AT236" s="35" t="s">
        <v>120</v>
      </c>
      <c r="AU236" s="35" t="s">
        <v>188</v>
      </c>
      <c r="AW236" s="35" t="s">
        <v>188</v>
      </c>
      <c r="AX236" s="35" t="s">
        <v>120</v>
      </c>
      <c r="AY236" s="35" t="s">
        <v>120</v>
      </c>
    </row>
    <row r="237" spans="1:51" x14ac:dyDescent="0.3">
      <c r="A237" s="35" t="s">
        <v>34</v>
      </c>
      <c r="B237" s="35" t="s">
        <v>34</v>
      </c>
      <c r="C237" s="35" t="s">
        <v>34</v>
      </c>
      <c r="E237" s="35" t="s">
        <v>34</v>
      </c>
      <c r="F237" s="35" t="s">
        <v>34</v>
      </c>
      <c r="G237" s="35" t="s">
        <v>34</v>
      </c>
      <c r="I237" s="35" t="s">
        <v>34</v>
      </c>
      <c r="J237" s="35" t="s">
        <v>34</v>
      </c>
      <c r="K237" s="35" t="s">
        <v>34</v>
      </c>
      <c r="M237" s="35" t="s">
        <v>34</v>
      </c>
      <c r="N237" s="35" t="s">
        <v>34</v>
      </c>
      <c r="O237" s="35" t="s">
        <v>34</v>
      </c>
      <c r="S237" s="35" t="s">
        <v>34</v>
      </c>
      <c r="AD237" s="35" t="s">
        <v>34</v>
      </c>
      <c r="AG237" s="35" t="s">
        <v>34</v>
      </c>
      <c r="AH237" s="35" t="s">
        <v>34</v>
      </c>
      <c r="AK237" s="35" t="s">
        <v>34</v>
      </c>
      <c r="AL237" s="35" t="s">
        <v>34</v>
      </c>
      <c r="AM237" s="35" t="s">
        <v>34</v>
      </c>
      <c r="AO237" s="35" t="s">
        <v>34</v>
      </c>
      <c r="AP237" s="35" t="s">
        <v>34</v>
      </c>
      <c r="AQ237" s="35" t="s">
        <v>34</v>
      </c>
      <c r="AS237" s="35" t="s">
        <v>34</v>
      </c>
      <c r="AT237" s="35" t="s">
        <v>34</v>
      </c>
      <c r="AU237" s="35" t="s">
        <v>34</v>
      </c>
      <c r="AW237" s="35" t="s">
        <v>34</v>
      </c>
      <c r="AX237" s="35" t="s">
        <v>34</v>
      </c>
      <c r="AY237" s="35" t="s">
        <v>34</v>
      </c>
    </row>
    <row r="238" spans="1:51" x14ac:dyDescent="0.3">
      <c r="A238" s="35" t="s">
        <v>39</v>
      </c>
      <c r="B238" s="35" t="s">
        <v>39</v>
      </c>
      <c r="C238" s="35" t="s">
        <v>39</v>
      </c>
      <c r="E238" s="35" t="s">
        <v>39</v>
      </c>
      <c r="F238" s="35" t="s">
        <v>39</v>
      </c>
      <c r="G238" s="35" t="s">
        <v>39</v>
      </c>
      <c r="I238" s="35" t="s">
        <v>39</v>
      </c>
      <c r="J238" s="35" t="s">
        <v>39</v>
      </c>
      <c r="K238" s="35" t="s">
        <v>39</v>
      </c>
      <c r="M238" s="35" t="s">
        <v>39</v>
      </c>
      <c r="N238" s="35" t="s">
        <v>39</v>
      </c>
      <c r="O238" s="35" t="s">
        <v>39</v>
      </c>
      <c r="S238" s="35" t="s">
        <v>39</v>
      </c>
      <c r="AD238" s="35" t="s">
        <v>39</v>
      </c>
      <c r="AG238" s="35" t="s">
        <v>39</v>
      </c>
      <c r="AH238" s="35" t="s">
        <v>39</v>
      </c>
      <c r="AK238" s="35" t="s">
        <v>39</v>
      </c>
      <c r="AL238" s="35" t="s">
        <v>39</v>
      </c>
      <c r="AM238" s="35" t="s">
        <v>39</v>
      </c>
      <c r="AO238" s="35" t="s">
        <v>39</v>
      </c>
      <c r="AP238" s="35" t="s">
        <v>39</v>
      </c>
      <c r="AQ238" s="35" t="s">
        <v>39</v>
      </c>
      <c r="AS238" s="35" t="s">
        <v>39</v>
      </c>
      <c r="AT238" s="35" t="s">
        <v>39</v>
      </c>
      <c r="AU238" s="35" t="s">
        <v>39</v>
      </c>
      <c r="AW238" s="35" t="s">
        <v>39</v>
      </c>
      <c r="AX238" s="35" t="s">
        <v>39</v>
      </c>
      <c r="AY238" s="35" t="s">
        <v>39</v>
      </c>
    </row>
    <row r="239" spans="1:51" x14ac:dyDescent="0.3">
      <c r="A239" s="35" t="s">
        <v>160</v>
      </c>
      <c r="B239" s="35" t="s">
        <v>160</v>
      </c>
      <c r="C239" s="35" t="s">
        <v>160</v>
      </c>
      <c r="E239" s="35" t="s">
        <v>160</v>
      </c>
      <c r="F239" s="35" t="s">
        <v>160</v>
      </c>
      <c r="G239" s="35" t="s">
        <v>160</v>
      </c>
      <c r="I239" s="35" t="s">
        <v>160</v>
      </c>
      <c r="J239" s="35" t="s">
        <v>160</v>
      </c>
      <c r="K239" s="35" t="s">
        <v>160</v>
      </c>
      <c r="M239" s="35" t="s">
        <v>160</v>
      </c>
      <c r="N239" s="35" t="s">
        <v>160</v>
      </c>
      <c r="O239" s="35" t="s">
        <v>160</v>
      </c>
      <c r="S239" s="35" t="s">
        <v>160</v>
      </c>
      <c r="AD239" s="35" t="s">
        <v>160</v>
      </c>
      <c r="AG239" s="35" t="s">
        <v>160</v>
      </c>
      <c r="AH239" s="35" t="s">
        <v>160</v>
      </c>
      <c r="AK239" s="35" t="s">
        <v>160</v>
      </c>
      <c r="AL239" s="35" t="s">
        <v>160</v>
      </c>
      <c r="AM239" s="35" t="s">
        <v>160</v>
      </c>
      <c r="AO239" s="35" t="s">
        <v>160</v>
      </c>
      <c r="AP239" s="35" t="s">
        <v>160</v>
      </c>
      <c r="AQ239" s="35" t="s">
        <v>160</v>
      </c>
      <c r="AS239" s="35" t="s">
        <v>160</v>
      </c>
      <c r="AT239" s="35" t="s">
        <v>160</v>
      </c>
      <c r="AU239" s="35" t="s">
        <v>160</v>
      </c>
      <c r="AW239" s="35" t="s">
        <v>160</v>
      </c>
      <c r="AX239" s="35" t="s">
        <v>160</v>
      </c>
      <c r="AY239" s="35" t="s">
        <v>160</v>
      </c>
    </row>
    <row r="240" spans="1:51" x14ac:dyDescent="0.3">
      <c r="A240" s="35" t="s">
        <v>1124</v>
      </c>
      <c r="B240" s="35" t="s">
        <v>1125</v>
      </c>
      <c r="C240" s="35" t="s">
        <v>1126</v>
      </c>
      <c r="E240" s="35" t="s">
        <v>1128</v>
      </c>
      <c r="F240" s="35" t="s">
        <v>1126</v>
      </c>
      <c r="G240" s="35" t="s">
        <v>1127</v>
      </c>
      <c r="I240" s="35" t="s">
        <v>1126</v>
      </c>
      <c r="J240" s="35" t="s">
        <v>1127</v>
      </c>
      <c r="K240" s="35" t="s">
        <v>1128</v>
      </c>
      <c r="M240" s="35" t="s">
        <v>1126</v>
      </c>
      <c r="N240" s="35" t="s">
        <v>1127</v>
      </c>
      <c r="O240" s="35" t="s">
        <v>1129</v>
      </c>
      <c r="S240" s="35" t="s">
        <v>1130</v>
      </c>
      <c r="AD240" s="35" t="s">
        <v>1131</v>
      </c>
      <c r="AG240" s="35" t="s">
        <v>161</v>
      </c>
      <c r="AH240" s="35" t="s">
        <v>161</v>
      </c>
      <c r="AK240" s="35" t="s">
        <v>1124</v>
      </c>
      <c r="AL240" s="35" t="s">
        <v>1125</v>
      </c>
      <c r="AM240" s="35" t="s">
        <v>1126</v>
      </c>
      <c r="AO240" s="35" t="s">
        <v>1128</v>
      </c>
      <c r="AP240" s="35" t="s">
        <v>1126</v>
      </c>
      <c r="AQ240" s="35" t="s">
        <v>1127</v>
      </c>
      <c r="AS240" s="35" t="s">
        <v>1126</v>
      </c>
      <c r="AT240" s="35" t="s">
        <v>1127</v>
      </c>
      <c r="AU240" s="35" t="s">
        <v>1128</v>
      </c>
      <c r="AW240" s="35" t="s">
        <v>1126</v>
      </c>
      <c r="AX240" s="35" t="s">
        <v>1127</v>
      </c>
      <c r="AY240" s="35" t="s">
        <v>1129</v>
      </c>
    </row>
    <row r="241" spans="1:51" x14ac:dyDescent="0.3">
      <c r="A241" s="35" t="s">
        <v>1132</v>
      </c>
      <c r="B241" s="35" t="s">
        <v>1132</v>
      </c>
      <c r="C241" s="35" t="s">
        <v>119</v>
      </c>
      <c r="E241" s="35" t="s">
        <v>1133</v>
      </c>
      <c r="F241" s="35" t="s">
        <v>119</v>
      </c>
      <c r="G241" s="35" t="s">
        <v>308</v>
      </c>
      <c r="I241" s="35" t="s">
        <v>119</v>
      </c>
      <c r="J241" s="35" t="s">
        <v>308</v>
      </c>
      <c r="K241" s="35" t="s">
        <v>1133</v>
      </c>
      <c r="M241" s="35" t="s">
        <v>119</v>
      </c>
      <c r="N241" s="35" t="s">
        <v>308</v>
      </c>
      <c r="O241" s="35" t="s">
        <v>1134</v>
      </c>
      <c r="S241" s="35" t="s">
        <v>1135</v>
      </c>
      <c r="AD241" s="35" t="s">
        <v>119</v>
      </c>
      <c r="AG241" s="35" t="s">
        <v>162</v>
      </c>
      <c r="AH241" s="35" t="s">
        <v>162</v>
      </c>
      <c r="AK241" s="35" t="s">
        <v>1132</v>
      </c>
      <c r="AL241" s="35" t="s">
        <v>1132</v>
      </c>
      <c r="AM241" s="35" t="s">
        <v>119</v>
      </c>
      <c r="AO241" s="35" t="s">
        <v>1133</v>
      </c>
      <c r="AP241" s="35" t="s">
        <v>119</v>
      </c>
      <c r="AQ241" s="35" t="s">
        <v>308</v>
      </c>
      <c r="AS241" s="35" t="s">
        <v>119</v>
      </c>
      <c r="AT241" s="35" t="s">
        <v>308</v>
      </c>
      <c r="AU241" s="35" t="s">
        <v>1133</v>
      </c>
      <c r="AW241" s="35" t="s">
        <v>119</v>
      </c>
      <c r="AX241" s="35" t="s">
        <v>308</v>
      </c>
      <c r="AY241" s="35" t="s">
        <v>1134</v>
      </c>
    </row>
    <row r="242" spans="1:51" x14ac:dyDescent="0.3">
      <c r="A242" s="35" t="s">
        <v>1136</v>
      </c>
      <c r="B242" s="35" t="s">
        <v>1137</v>
      </c>
      <c r="C242" s="35" t="s">
        <v>120</v>
      </c>
      <c r="E242" s="35" t="s">
        <v>1139</v>
      </c>
      <c r="F242" s="35" t="s">
        <v>120</v>
      </c>
      <c r="G242" s="35" t="s">
        <v>1138</v>
      </c>
      <c r="I242" s="35" t="s">
        <v>120</v>
      </c>
      <c r="J242" s="35" t="s">
        <v>1138</v>
      </c>
      <c r="K242" s="35" t="s">
        <v>1139</v>
      </c>
      <c r="M242" s="35" t="s">
        <v>120</v>
      </c>
      <c r="N242" s="35" t="s">
        <v>1138</v>
      </c>
      <c r="O242" s="35" t="s">
        <v>1140</v>
      </c>
      <c r="S242" s="35" t="s">
        <v>1141</v>
      </c>
      <c r="AD242" s="35" t="s">
        <v>120</v>
      </c>
      <c r="AG242" s="35" t="s">
        <v>163</v>
      </c>
      <c r="AH242" s="35" t="s">
        <v>163</v>
      </c>
      <c r="AK242" s="35" t="s">
        <v>1136</v>
      </c>
      <c r="AL242" s="35" t="s">
        <v>1137</v>
      </c>
      <c r="AM242" s="35" t="s">
        <v>120</v>
      </c>
      <c r="AO242" s="35" t="s">
        <v>1139</v>
      </c>
      <c r="AP242" s="35" t="s">
        <v>120</v>
      </c>
      <c r="AQ242" s="35" t="s">
        <v>1138</v>
      </c>
      <c r="AS242" s="35" t="s">
        <v>120</v>
      </c>
      <c r="AT242" s="35" t="s">
        <v>1138</v>
      </c>
      <c r="AU242" s="35" t="s">
        <v>1139</v>
      </c>
      <c r="AW242" s="35" t="s">
        <v>120</v>
      </c>
      <c r="AX242" s="35" t="s">
        <v>1138</v>
      </c>
      <c r="AY242" s="35" t="s">
        <v>1140</v>
      </c>
    </row>
    <row r="243" spans="1:51" x14ac:dyDescent="0.3">
      <c r="A243" s="35" t="s">
        <v>34</v>
      </c>
      <c r="B243" s="35" t="s">
        <v>34</v>
      </c>
      <c r="C243" s="35" t="s">
        <v>34</v>
      </c>
      <c r="E243" s="35" t="s">
        <v>34</v>
      </c>
      <c r="F243" s="35" t="s">
        <v>34</v>
      </c>
      <c r="G243" s="35" t="s">
        <v>34</v>
      </c>
      <c r="I243" s="35" t="s">
        <v>34</v>
      </c>
      <c r="J243" s="35" t="s">
        <v>34</v>
      </c>
      <c r="K243" s="35" t="s">
        <v>34</v>
      </c>
      <c r="M243" s="35" t="s">
        <v>34</v>
      </c>
      <c r="N243" s="35" t="s">
        <v>34</v>
      </c>
      <c r="O243" s="35" t="s">
        <v>34</v>
      </c>
      <c r="S243" s="35" t="s">
        <v>34</v>
      </c>
      <c r="AD243" s="35" t="s">
        <v>34</v>
      </c>
      <c r="AG243" s="35" t="s">
        <v>34</v>
      </c>
      <c r="AH243" s="35" t="s">
        <v>34</v>
      </c>
      <c r="AK243" s="35" t="s">
        <v>34</v>
      </c>
      <c r="AL243" s="35" t="s">
        <v>34</v>
      </c>
      <c r="AM243" s="35" t="s">
        <v>34</v>
      </c>
      <c r="AO243" s="35" t="s">
        <v>34</v>
      </c>
      <c r="AP243" s="35" t="s">
        <v>34</v>
      </c>
      <c r="AQ243" s="35" t="s">
        <v>34</v>
      </c>
      <c r="AS243" s="35" t="s">
        <v>34</v>
      </c>
      <c r="AT243" s="35" t="s">
        <v>34</v>
      </c>
      <c r="AU243" s="35" t="s">
        <v>34</v>
      </c>
      <c r="AW243" s="35" t="s">
        <v>34</v>
      </c>
      <c r="AX243" s="35" t="s">
        <v>34</v>
      </c>
      <c r="AY243" s="35" t="s">
        <v>34</v>
      </c>
    </row>
    <row r="244" spans="1:51" x14ac:dyDescent="0.3">
      <c r="A244" s="35" t="s">
        <v>39</v>
      </c>
      <c r="B244" s="35" t="s">
        <v>39</v>
      </c>
      <c r="C244" s="35" t="s">
        <v>39</v>
      </c>
      <c r="E244" s="35" t="s">
        <v>39</v>
      </c>
      <c r="F244" s="35" t="s">
        <v>39</v>
      </c>
      <c r="G244" s="35" t="s">
        <v>39</v>
      </c>
      <c r="I244" s="35" t="s">
        <v>39</v>
      </c>
      <c r="J244" s="35" t="s">
        <v>39</v>
      </c>
      <c r="K244" s="35" t="s">
        <v>39</v>
      </c>
      <c r="M244" s="35" t="s">
        <v>39</v>
      </c>
      <c r="N244" s="35" t="s">
        <v>39</v>
      </c>
      <c r="O244" s="35" t="s">
        <v>39</v>
      </c>
      <c r="S244" s="35" t="s">
        <v>39</v>
      </c>
      <c r="AD244" s="35" t="s">
        <v>39</v>
      </c>
      <c r="AG244" s="35" t="s">
        <v>39</v>
      </c>
      <c r="AH244" s="35" t="s">
        <v>39</v>
      </c>
      <c r="AK244" s="35" t="s">
        <v>39</v>
      </c>
      <c r="AL244" s="35" t="s">
        <v>39</v>
      </c>
      <c r="AM244" s="35" t="s">
        <v>39</v>
      </c>
      <c r="AO244" s="35" t="s">
        <v>39</v>
      </c>
      <c r="AP244" s="35" t="s">
        <v>39</v>
      </c>
      <c r="AQ244" s="35" t="s">
        <v>39</v>
      </c>
      <c r="AS244" s="35" t="s">
        <v>39</v>
      </c>
      <c r="AT244" s="35" t="s">
        <v>39</v>
      </c>
      <c r="AU244" s="35" t="s">
        <v>39</v>
      </c>
      <c r="AW244" s="35" t="s">
        <v>39</v>
      </c>
      <c r="AX244" s="35" t="s">
        <v>39</v>
      </c>
      <c r="AY244" s="35" t="s">
        <v>39</v>
      </c>
    </row>
    <row r="245" spans="1:51" x14ac:dyDescent="0.3">
      <c r="A245" s="35" t="s">
        <v>189</v>
      </c>
      <c r="B245" s="35" t="s">
        <v>189</v>
      </c>
      <c r="C245" s="35" t="s">
        <v>189</v>
      </c>
      <c r="E245" s="35" t="s">
        <v>189</v>
      </c>
      <c r="F245" s="35" t="s">
        <v>189</v>
      </c>
      <c r="G245" s="35" t="s">
        <v>189</v>
      </c>
      <c r="I245" s="35" t="s">
        <v>189</v>
      </c>
      <c r="J245" s="35" t="s">
        <v>189</v>
      </c>
      <c r="K245" s="35" t="s">
        <v>189</v>
      </c>
      <c r="M245" s="35" t="s">
        <v>189</v>
      </c>
      <c r="N245" s="35" t="s">
        <v>189</v>
      </c>
      <c r="O245" s="35" t="s">
        <v>189</v>
      </c>
      <c r="S245" s="35" t="s">
        <v>189</v>
      </c>
      <c r="AD245" s="35" t="s">
        <v>189</v>
      </c>
      <c r="AG245" s="35" t="s">
        <v>189</v>
      </c>
      <c r="AH245" s="35" t="s">
        <v>189</v>
      </c>
      <c r="AK245" s="35" t="s">
        <v>189</v>
      </c>
      <c r="AL245" s="35" t="s">
        <v>189</v>
      </c>
      <c r="AM245" s="35" t="s">
        <v>189</v>
      </c>
      <c r="AO245" s="35" t="s">
        <v>189</v>
      </c>
      <c r="AP245" s="35" t="s">
        <v>189</v>
      </c>
      <c r="AQ245" s="35" t="s">
        <v>189</v>
      </c>
      <c r="AS245" s="35" t="s">
        <v>189</v>
      </c>
      <c r="AT245" s="35" t="s">
        <v>189</v>
      </c>
      <c r="AU245" s="35" t="s">
        <v>189</v>
      </c>
      <c r="AW245" s="35" t="s">
        <v>189</v>
      </c>
      <c r="AX245" s="35" t="s">
        <v>189</v>
      </c>
      <c r="AY245" s="35" t="s">
        <v>189</v>
      </c>
    </row>
    <row r="246" spans="1:51" x14ac:dyDescent="0.3">
      <c r="A246" s="35" t="s">
        <v>140</v>
      </c>
      <c r="B246" s="35" t="s">
        <v>140</v>
      </c>
      <c r="C246" s="35" t="s">
        <v>140</v>
      </c>
      <c r="E246" s="35" t="s">
        <v>140</v>
      </c>
      <c r="F246" s="35" t="s">
        <v>140</v>
      </c>
      <c r="G246" s="35" t="s">
        <v>140</v>
      </c>
      <c r="I246" s="35" t="s">
        <v>140</v>
      </c>
      <c r="J246" s="35" t="s">
        <v>140</v>
      </c>
      <c r="K246" s="35" t="s">
        <v>140</v>
      </c>
      <c r="M246" s="35" t="s">
        <v>140</v>
      </c>
      <c r="N246" s="35" t="s">
        <v>140</v>
      </c>
      <c r="O246" s="35" t="s">
        <v>140</v>
      </c>
      <c r="S246" s="35" t="s">
        <v>140</v>
      </c>
      <c r="AD246" s="35" t="s">
        <v>140</v>
      </c>
      <c r="AG246" s="35" t="s">
        <v>140</v>
      </c>
      <c r="AH246" s="35" t="s">
        <v>140</v>
      </c>
      <c r="AK246" s="35" t="s">
        <v>140</v>
      </c>
      <c r="AL246" s="35" t="s">
        <v>140</v>
      </c>
      <c r="AM246" s="35" t="s">
        <v>140</v>
      </c>
      <c r="AO246" s="35" t="s">
        <v>140</v>
      </c>
      <c r="AP246" s="35" t="s">
        <v>140</v>
      </c>
      <c r="AQ246" s="35" t="s">
        <v>140</v>
      </c>
      <c r="AS246" s="35" t="s">
        <v>140</v>
      </c>
      <c r="AT246" s="35" t="s">
        <v>140</v>
      </c>
      <c r="AU246" s="35" t="s">
        <v>140</v>
      </c>
      <c r="AW246" s="35" t="s">
        <v>140</v>
      </c>
      <c r="AX246" s="35" t="s">
        <v>140</v>
      </c>
      <c r="AY246" s="35" t="s">
        <v>140</v>
      </c>
    </row>
    <row r="247" spans="1:51" x14ac:dyDescent="0.3">
      <c r="A247" s="35" t="s">
        <v>119</v>
      </c>
      <c r="B247" s="35" t="s">
        <v>119</v>
      </c>
      <c r="C247" s="35" t="s">
        <v>119</v>
      </c>
      <c r="E247" s="35" t="s">
        <v>119</v>
      </c>
      <c r="F247" s="35" t="s">
        <v>119</v>
      </c>
      <c r="G247" s="35" t="s">
        <v>119</v>
      </c>
      <c r="I247" s="35" t="s">
        <v>119</v>
      </c>
      <c r="J247" s="35" t="s">
        <v>119</v>
      </c>
      <c r="K247" s="35" t="s">
        <v>119</v>
      </c>
      <c r="M247" s="35" t="s">
        <v>119</v>
      </c>
      <c r="N247" s="35" t="s">
        <v>119</v>
      </c>
      <c r="O247" s="35" t="s">
        <v>119</v>
      </c>
      <c r="S247" s="35" t="s">
        <v>119</v>
      </c>
      <c r="AD247" s="35" t="s">
        <v>119</v>
      </c>
      <c r="AG247" s="35" t="s">
        <v>119</v>
      </c>
      <c r="AH247" s="35" t="s">
        <v>119</v>
      </c>
      <c r="AK247" s="35" t="s">
        <v>119</v>
      </c>
      <c r="AL247" s="35" t="s">
        <v>119</v>
      </c>
      <c r="AM247" s="35" t="s">
        <v>119</v>
      </c>
      <c r="AO247" s="35" t="s">
        <v>119</v>
      </c>
      <c r="AP247" s="35" t="s">
        <v>119</v>
      </c>
      <c r="AQ247" s="35" t="s">
        <v>119</v>
      </c>
      <c r="AS247" s="35" t="s">
        <v>119</v>
      </c>
      <c r="AT247" s="35" t="s">
        <v>119</v>
      </c>
      <c r="AU247" s="35" t="s">
        <v>119</v>
      </c>
      <c r="AW247" s="35" t="s">
        <v>119</v>
      </c>
      <c r="AX247" s="35" t="s">
        <v>119</v>
      </c>
      <c r="AY247" s="35" t="s">
        <v>119</v>
      </c>
    </row>
    <row r="248" spans="1:51" x14ac:dyDescent="0.3">
      <c r="A248" s="35" t="s">
        <v>188</v>
      </c>
      <c r="B248" s="35" t="s">
        <v>188</v>
      </c>
      <c r="C248" s="35" t="s">
        <v>188</v>
      </c>
      <c r="E248" s="35" t="s">
        <v>188</v>
      </c>
      <c r="F248" s="35" t="s">
        <v>188</v>
      </c>
      <c r="G248" s="35" t="s">
        <v>120</v>
      </c>
      <c r="I248" s="35" t="s">
        <v>188</v>
      </c>
      <c r="J248" s="35" t="s">
        <v>120</v>
      </c>
      <c r="K248" s="35" t="s">
        <v>188</v>
      </c>
      <c r="M248" s="35" t="s">
        <v>188</v>
      </c>
      <c r="N248" s="35" t="s">
        <v>120</v>
      </c>
      <c r="O248" s="35" t="s">
        <v>120</v>
      </c>
      <c r="S248" s="35" t="s">
        <v>120</v>
      </c>
      <c r="AD248" s="35" t="s">
        <v>188</v>
      </c>
      <c r="AG248" s="35" t="s">
        <v>188</v>
      </c>
      <c r="AH248" s="35" t="s">
        <v>188</v>
      </c>
      <c r="AK248" s="35" t="s">
        <v>188</v>
      </c>
      <c r="AL248" s="35" t="s">
        <v>188</v>
      </c>
      <c r="AM248" s="35" t="s">
        <v>188</v>
      </c>
      <c r="AO248" s="35" t="s">
        <v>188</v>
      </c>
      <c r="AP248" s="35" t="s">
        <v>188</v>
      </c>
      <c r="AQ248" s="35" t="s">
        <v>120</v>
      </c>
      <c r="AS248" s="35" t="s">
        <v>188</v>
      </c>
      <c r="AT248" s="35" t="s">
        <v>120</v>
      </c>
      <c r="AU248" s="35" t="s">
        <v>188</v>
      </c>
      <c r="AW248" s="35" t="s">
        <v>188</v>
      </c>
      <c r="AX248" s="35" t="s">
        <v>120</v>
      </c>
      <c r="AY248" s="35" t="s">
        <v>120</v>
      </c>
    </row>
    <row r="249" spans="1:51" x14ac:dyDescent="0.3">
      <c r="A249" s="35" t="s">
        <v>34</v>
      </c>
      <c r="B249" s="35" t="s">
        <v>34</v>
      </c>
      <c r="C249" s="35" t="s">
        <v>34</v>
      </c>
      <c r="E249" s="35" t="s">
        <v>34</v>
      </c>
      <c r="F249" s="35" t="s">
        <v>34</v>
      </c>
      <c r="G249" s="35" t="s">
        <v>34</v>
      </c>
      <c r="I249" s="35" t="s">
        <v>34</v>
      </c>
      <c r="J249" s="35" t="s">
        <v>34</v>
      </c>
      <c r="K249" s="35" t="s">
        <v>34</v>
      </c>
      <c r="M249" s="35" t="s">
        <v>34</v>
      </c>
      <c r="N249" s="35" t="s">
        <v>34</v>
      </c>
      <c r="O249" s="35" t="s">
        <v>34</v>
      </c>
      <c r="S249" s="35" t="s">
        <v>34</v>
      </c>
      <c r="AD249" s="35" t="s">
        <v>34</v>
      </c>
      <c r="AG249" s="35" t="s">
        <v>34</v>
      </c>
      <c r="AH249" s="35" t="s">
        <v>34</v>
      </c>
      <c r="AK249" s="35" t="s">
        <v>34</v>
      </c>
      <c r="AL249" s="35" t="s">
        <v>34</v>
      </c>
      <c r="AM249" s="35" t="s">
        <v>34</v>
      </c>
      <c r="AO249" s="35" t="s">
        <v>34</v>
      </c>
      <c r="AP249" s="35" t="s">
        <v>34</v>
      </c>
      <c r="AQ249" s="35" t="s">
        <v>34</v>
      </c>
      <c r="AS249" s="35" t="s">
        <v>34</v>
      </c>
      <c r="AT249" s="35" t="s">
        <v>34</v>
      </c>
      <c r="AU249" s="35" t="s">
        <v>34</v>
      </c>
      <c r="AW249" s="35" t="s">
        <v>34</v>
      </c>
      <c r="AX249" s="35" t="s">
        <v>34</v>
      </c>
      <c r="AY249" s="35" t="s">
        <v>34</v>
      </c>
    </row>
    <row r="250" spans="1:51" x14ac:dyDescent="0.3">
      <c r="A250" s="35" t="s">
        <v>39</v>
      </c>
      <c r="B250" s="35" t="s">
        <v>39</v>
      </c>
      <c r="C250" s="35" t="s">
        <v>39</v>
      </c>
      <c r="E250" s="35" t="s">
        <v>39</v>
      </c>
      <c r="F250" s="35" t="s">
        <v>39</v>
      </c>
      <c r="G250" s="35" t="s">
        <v>39</v>
      </c>
      <c r="I250" s="35" t="s">
        <v>39</v>
      </c>
      <c r="J250" s="35" t="s">
        <v>39</v>
      </c>
      <c r="K250" s="35" t="s">
        <v>39</v>
      </c>
      <c r="M250" s="35" t="s">
        <v>39</v>
      </c>
      <c r="N250" s="35" t="s">
        <v>39</v>
      </c>
      <c r="O250" s="35" t="s">
        <v>39</v>
      </c>
      <c r="S250" s="35" t="s">
        <v>39</v>
      </c>
      <c r="AD250" s="35" t="s">
        <v>39</v>
      </c>
      <c r="AG250" s="35" t="s">
        <v>39</v>
      </c>
      <c r="AH250" s="35" t="s">
        <v>39</v>
      </c>
      <c r="AK250" s="35" t="s">
        <v>39</v>
      </c>
      <c r="AL250" s="35" t="s">
        <v>39</v>
      </c>
      <c r="AM250" s="35" t="s">
        <v>39</v>
      </c>
      <c r="AO250" s="35" t="s">
        <v>39</v>
      </c>
      <c r="AP250" s="35" t="s">
        <v>39</v>
      </c>
      <c r="AQ250" s="35" t="s">
        <v>39</v>
      </c>
      <c r="AS250" s="35" t="s">
        <v>39</v>
      </c>
      <c r="AT250" s="35" t="s">
        <v>39</v>
      </c>
      <c r="AU250" s="35" t="s">
        <v>39</v>
      </c>
      <c r="AW250" s="35" t="s">
        <v>39</v>
      </c>
      <c r="AX250" s="35" t="s">
        <v>39</v>
      </c>
      <c r="AY250" s="35" t="s">
        <v>39</v>
      </c>
    </row>
    <row r="251" spans="1:51" x14ac:dyDescent="0.3">
      <c r="A251" s="35" t="s">
        <v>190</v>
      </c>
      <c r="B251" s="35" t="s">
        <v>190</v>
      </c>
      <c r="C251" s="35" t="s">
        <v>190</v>
      </c>
      <c r="E251" s="35" t="s">
        <v>190</v>
      </c>
      <c r="F251" s="35" t="s">
        <v>190</v>
      </c>
      <c r="G251" s="35" t="s">
        <v>190</v>
      </c>
      <c r="I251" s="35" t="s">
        <v>190</v>
      </c>
      <c r="J251" s="35" t="s">
        <v>190</v>
      </c>
      <c r="K251" s="35" t="s">
        <v>190</v>
      </c>
      <c r="M251" s="35" t="s">
        <v>190</v>
      </c>
      <c r="N251" s="35" t="s">
        <v>190</v>
      </c>
      <c r="O251" s="35" t="s">
        <v>190</v>
      </c>
      <c r="S251" s="35" t="s">
        <v>190</v>
      </c>
      <c r="AD251" s="35" t="s">
        <v>190</v>
      </c>
      <c r="AG251" s="35" t="s">
        <v>190</v>
      </c>
      <c r="AH251" s="35" t="s">
        <v>190</v>
      </c>
      <c r="AK251" s="35" t="s">
        <v>190</v>
      </c>
      <c r="AL251" s="35" t="s">
        <v>190</v>
      </c>
      <c r="AM251" s="35" t="s">
        <v>190</v>
      </c>
      <c r="AO251" s="35" t="s">
        <v>190</v>
      </c>
      <c r="AP251" s="35" t="s">
        <v>190</v>
      </c>
      <c r="AQ251" s="35" t="s">
        <v>190</v>
      </c>
      <c r="AS251" s="35" t="s">
        <v>190</v>
      </c>
      <c r="AT251" s="35" t="s">
        <v>190</v>
      </c>
      <c r="AU251" s="35" t="s">
        <v>190</v>
      </c>
      <c r="AW251" s="35" t="s">
        <v>190</v>
      </c>
      <c r="AX251" s="35" t="s">
        <v>190</v>
      </c>
      <c r="AY251" s="35" t="s">
        <v>190</v>
      </c>
    </row>
    <row r="252" spans="1:51" x14ac:dyDescent="0.3">
      <c r="A252" s="35" t="s">
        <v>140</v>
      </c>
      <c r="B252" s="35" t="s">
        <v>140</v>
      </c>
      <c r="C252" s="35" t="s">
        <v>1233</v>
      </c>
      <c r="E252" s="35" t="s">
        <v>1235</v>
      </c>
      <c r="F252" s="35" t="s">
        <v>1233</v>
      </c>
      <c r="G252" s="35" t="s">
        <v>1234</v>
      </c>
      <c r="I252" s="35" t="s">
        <v>1233</v>
      </c>
      <c r="J252" s="35" t="s">
        <v>1234</v>
      </c>
      <c r="K252" s="35" t="s">
        <v>1235</v>
      </c>
      <c r="M252" s="35" t="s">
        <v>1233</v>
      </c>
      <c r="N252" s="35" t="s">
        <v>1234</v>
      </c>
      <c r="O252" s="35" t="s">
        <v>1236</v>
      </c>
      <c r="S252" s="35" t="s">
        <v>461</v>
      </c>
      <c r="AD252" s="35" t="s">
        <v>1237</v>
      </c>
      <c r="AG252" s="35" t="s">
        <v>191</v>
      </c>
      <c r="AH252" s="35" t="s">
        <v>191</v>
      </c>
      <c r="AK252" s="35" t="s">
        <v>140</v>
      </c>
      <c r="AL252" s="35" t="s">
        <v>140</v>
      </c>
      <c r="AM252" s="35" t="s">
        <v>1233</v>
      </c>
      <c r="AO252" s="35" t="s">
        <v>1235</v>
      </c>
      <c r="AP252" s="35" t="s">
        <v>1233</v>
      </c>
      <c r="AQ252" s="35" t="s">
        <v>1234</v>
      </c>
      <c r="AS252" s="35" t="s">
        <v>1233</v>
      </c>
      <c r="AT252" s="35" t="s">
        <v>1234</v>
      </c>
      <c r="AU252" s="35" t="s">
        <v>1235</v>
      </c>
      <c r="AW252" s="35" t="s">
        <v>1233</v>
      </c>
      <c r="AX252" s="35" t="s">
        <v>1234</v>
      </c>
      <c r="AY252" s="35" t="s">
        <v>1236</v>
      </c>
    </row>
    <row r="253" spans="1:51" x14ac:dyDescent="0.3">
      <c r="A253" s="35" t="s">
        <v>119</v>
      </c>
      <c r="B253" s="35" t="s">
        <v>119</v>
      </c>
      <c r="C253" s="35" t="s">
        <v>119</v>
      </c>
      <c r="E253" s="35" t="s">
        <v>119</v>
      </c>
      <c r="F253" s="35" t="s">
        <v>119</v>
      </c>
      <c r="G253" s="35" t="s">
        <v>119</v>
      </c>
      <c r="I253" s="35" t="s">
        <v>119</v>
      </c>
      <c r="J253" s="35" t="s">
        <v>119</v>
      </c>
      <c r="K253" s="35" t="s">
        <v>119</v>
      </c>
      <c r="M253" s="35" t="s">
        <v>119</v>
      </c>
      <c r="N253" s="35" t="s">
        <v>119</v>
      </c>
      <c r="O253" s="35" t="s">
        <v>1238</v>
      </c>
      <c r="S253" s="35" t="s">
        <v>1239</v>
      </c>
      <c r="AD253" s="35" t="s">
        <v>119</v>
      </c>
      <c r="AG253" s="35" t="s">
        <v>119</v>
      </c>
      <c r="AH253" s="35" t="s">
        <v>119</v>
      </c>
      <c r="AK253" s="35" t="s">
        <v>119</v>
      </c>
      <c r="AL253" s="35" t="s">
        <v>119</v>
      </c>
      <c r="AM253" s="35" t="s">
        <v>119</v>
      </c>
      <c r="AO253" s="35" t="s">
        <v>119</v>
      </c>
      <c r="AP253" s="35" t="s">
        <v>119</v>
      </c>
      <c r="AQ253" s="35" t="s">
        <v>119</v>
      </c>
      <c r="AS253" s="35" t="s">
        <v>119</v>
      </c>
      <c r="AT253" s="35" t="s">
        <v>119</v>
      </c>
      <c r="AU253" s="35" t="s">
        <v>119</v>
      </c>
      <c r="AW253" s="35" t="s">
        <v>119</v>
      </c>
      <c r="AX253" s="35" t="s">
        <v>119</v>
      </c>
      <c r="AY253" s="35" t="s">
        <v>1238</v>
      </c>
    </row>
    <row r="254" spans="1:51" x14ac:dyDescent="0.3">
      <c r="A254" s="35" t="s">
        <v>188</v>
      </c>
      <c r="B254" s="35" t="s">
        <v>188</v>
      </c>
      <c r="C254" s="35" t="s">
        <v>188</v>
      </c>
      <c r="E254" s="35" t="s">
        <v>188</v>
      </c>
      <c r="F254" s="35" t="s">
        <v>188</v>
      </c>
      <c r="G254" s="35" t="s">
        <v>120</v>
      </c>
      <c r="I254" s="35" t="s">
        <v>188</v>
      </c>
      <c r="J254" s="35" t="s">
        <v>120</v>
      </c>
      <c r="K254" s="35" t="s">
        <v>188</v>
      </c>
      <c r="M254" s="35" t="s">
        <v>188</v>
      </c>
      <c r="N254" s="35" t="s">
        <v>120</v>
      </c>
      <c r="O254" s="35" t="s">
        <v>1240</v>
      </c>
      <c r="S254" s="35" t="s">
        <v>1241</v>
      </c>
      <c r="AD254" s="35" t="s">
        <v>188</v>
      </c>
      <c r="AG254" s="35" t="s">
        <v>188</v>
      </c>
      <c r="AH254" s="35" t="s">
        <v>188</v>
      </c>
      <c r="AK254" s="35" t="s">
        <v>188</v>
      </c>
      <c r="AL254" s="35" t="s">
        <v>188</v>
      </c>
      <c r="AM254" s="35" t="s">
        <v>188</v>
      </c>
      <c r="AO254" s="35" t="s">
        <v>188</v>
      </c>
      <c r="AP254" s="35" t="s">
        <v>188</v>
      </c>
      <c r="AQ254" s="35" t="s">
        <v>120</v>
      </c>
      <c r="AS254" s="35" t="s">
        <v>188</v>
      </c>
      <c r="AT254" s="35" t="s">
        <v>120</v>
      </c>
      <c r="AU254" s="35" t="s">
        <v>188</v>
      </c>
      <c r="AW254" s="35" t="s">
        <v>188</v>
      </c>
      <c r="AX254" s="35" t="s">
        <v>120</v>
      </c>
      <c r="AY254" s="35" t="s">
        <v>1240</v>
      </c>
    </row>
    <row r="255" spans="1:51" x14ac:dyDescent="0.3">
      <c r="A255" s="35" t="s">
        <v>34</v>
      </c>
      <c r="B255" s="35" t="s">
        <v>34</v>
      </c>
      <c r="C255" s="35" t="s">
        <v>34</v>
      </c>
      <c r="E255" s="35" t="s">
        <v>34</v>
      </c>
      <c r="F255" s="35" t="s">
        <v>34</v>
      </c>
      <c r="G255" s="35" t="s">
        <v>34</v>
      </c>
      <c r="I255" s="35" t="s">
        <v>34</v>
      </c>
      <c r="J255" s="35" t="s">
        <v>34</v>
      </c>
      <c r="K255" s="35" t="s">
        <v>34</v>
      </c>
      <c r="M255" s="35" t="s">
        <v>34</v>
      </c>
      <c r="N255" s="35" t="s">
        <v>34</v>
      </c>
      <c r="O255" s="35" t="s">
        <v>34</v>
      </c>
      <c r="S255" s="35" t="s">
        <v>34</v>
      </c>
      <c r="AD255" s="35" t="s">
        <v>34</v>
      </c>
      <c r="AG255" s="35" t="s">
        <v>34</v>
      </c>
      <c r="AH255" s="35" t="s">
        <v>34</v>
      </c>
      <c r="AK255" s="35" t="s">
        <v>34</v>
      </c>
      <c r="AL255" s="35" t="s">
        <v>34</v>
      </c>
      <c r="AM255" s="35" t="s">
        <v>34</v>
      </c>
      <c r="AO255" s="35" t="s">
        <v>34</v>
      </c>
      <c r="AP255" s="35" t="s">
        <v>34</v>
      </c>
      <c r="AQ255" s="35" t="s">
        <v>34</v>
      </c>
      <c r="AS255" s="35" t="s">
        <v>34</v>
      </c>
      <c r="AT255" s="35" t="s">
        <v>34</v>
      </c>
      <c r="AU255" s="35" t="s">
        <v>34</v>
      </c>
      <c r="AW255" s="35" t="s">
        <v>34</v>
      </c>
      <c r="AX255" s="35" t="s">
        <v>34</v>
      </c>
      <c r="AY255" s="35" t="s">
        <v>34</v>
      </c>
    </row>
    <row r="256" spans="1:51" x14ac:dyDescent="0.3">
      <c r="A256" s="35" t="s">
        <v>39</v>
      </c>
      <c r="B256" s="35" t="s">
        <v>39</v>
      </c>
      <c r="C256" s="35" t="s">
        <v>39</v>
      </c>
      <c r="E256" s="35" t="s">
        <v>39</v>
      </c>
      <c r="F256" s="35" t="s">
        <v>39</v>
      </c>
      <c r="G256" s="35" t="s">
        <v>39</v>
      </c>
      <c r="I256" s="35" t="s">
        <v>39</v>
      </c>
      <c r="J256" s="35" t="s">
        <v>39</v>
      </c>
      <c r="K256" s="35" t="s">
        <v>39</v>
      </c>
      <c r="M256" s="35" t="s">
        <v>39</v>
      </c>
      <c r="N256" s="35" t="s">
        <v>39</v>
      </c>
      <c r="O256" s="35" t="s">
        <v>39</v>
      </c>
      <c r="S256" s="35" t="s">
        <v>39</v>
      </c>
      <c r="AD256" s="35" t="s">
        <v>39</v>
      </c>
      <c r="AG256" s="35" t="s">
        <v>39</v>
      </c>
      <c r="AH256" s="35" t="s">
        <v>39</v>
      </c>
      <c r="AK256" s="35" t="s">
        <v>39</v>
      </c>
      <c r="AL256" s="35" t="s">
        <v>39</v>
      </c>
      <c r="AM256" s="35" t="s">
        <v>39</v>
      </c>
      <c r="AO256" s="35" t="s">
        <v>39</v>
      </c>
      <c r="AP256" s="35" t="s">
        <v>39</v>
      </c>
      <c r="AQ256" s="35" t="s">
        <v>39</v>
      </c>
      <c r="AS256" s="35" t="s">
        <v>39</v>
      </c>
      <c r="AT256" s="35" t="s">
        <v>39</v>
      </c>
      <c r="AU256" s="35" t="s">
        <v>39</v>
      </c>
      <c r="AW256" s="35" t="s">
        <v>39</v>
      </c>
      <c r="AX256" s="35" t="s">
        <v>39</v>
      </c>
      <c r="AY256" s="35" t="s">
        <v>39</v>
      </c>
    </row>
    <row r="257" spans="1:51" x14ac:dyDescent="0.3">
      <c r="A257" s="35" t="s">
        <v>192</v>
      </c>
      <c r="B257" s="35" t="s">
        <v>192</v>
      </c>
      <c r="C257" s="35" t="s">
        <v>192</v>
      </c>
      <c r="E257" s="35" t="s">
        <v>192</v>
      </c>
      <c r="F257" s="35" t="s">
        <v>192</v>
      </c>
      <c r="G257" s="35" t="s">
        <v>192</v>
      </c>
      <c r="I257" s="35" t="s">
        <v>192</v>
      </c>
      <c r="J257" s="35" t="s">
        <v>192</v>
      </c>
      <c r="K257" s="35" t="s">
        <v>192</v>
      </c>
      <c r="M257" s="35" t="s">
        <v>192</v>
      </c>
      <c r="N257" s="35" t="s">
        <v>192</v>
      </c>
      <c r="O257" s="35" t="s">
        <v>192</v>
      </c>
      <c r="S257" s="35" t="s">
        <v>192</v>
      </c>
      <c r="AD257" s="35" t="s">
        <v>192</v>
      </c>
      <c r="AG257" s="35" t="s">
        <v>192</v>
      </c>
      <c r="AH257" s="35" t="s">
        <v>192</v>
      </c>
      <c r="AK257" s="35" t="s">
        <v>192</v>
      </c>
      <c r="AL257" s="35" t="s">
        <v>192</v>
      </c>
      <c r="AM257" s="35" t="s">
        <v>192</v>
      </c>
      <c r="AO257" s="35" t="s">
        <v>192</v>
      </c>
      <c r="AP257" s="35" t="s">
        <v>192</v>
      </c>
      <c r="AQ257" s="35" t="s">
        <v>192</v>
      </c>
      <c r="AS257" s="35" t="s">
        <v>192</v>
      </c>
      <c r="AT257" s="35" t="s">
        <v>192</v>
      </c>
      <c r="AU257" s="35" t="s">
        <v>192</v>
      </c>
      <c r="AW257" s="35" t="s">
        <v>192</v>
      </c>
      <c r="AX257" s="35" t="s">
        <v>192</v>
      </c>
      <c r="AY257" s="35" t="s">
        <v>192</v>
      </c>
    </row>
    <row r="258" spans="1:51" x14ac:dyDescent="0.3">
      <c r="A258" s="35" t="s">
        <v>1242</v>
      </c>
      <c r="B258" s="35" t="s">
        <v>1243</v>
      </c>
      <c r="C258" s="35" t="s">
        <v>1041</v>
      </c>
      <c r="E258" s="35" t="s">
        <v>1244</v>
      </c>
      <c r="F258" s="35" t="s">
        <v>1041</v>
      </c>
      <c r="G258" s="35" t="s">
        <v>1042</v>
      </c>
      <c r="I258" s="35" t="s">
        <v>1041</v>
      </c>
      <c r="J258" s="35" t="s">
        <v>1042</v>
      </c>
      <c r="K258" s="35" t="s">
        <v>1244</v>
      </c>
      <c r="M258" s="35" t="s">
        <v>1041</v>
      </c>
      <c r="N258" s="35" t="s">
        <v>1042</v>
      </c>
      <c r="O258" s="35" t="s">
        <v>1245</v>
      </c>
      <c r="S258" s="35" t="s">
        <v>1246</v>
      </c>
      <c r="AD258" s="35" t="s">
        <v>1247</v>
      </c>
      <c r="AG258" s="35" t="s">
        <v>193</v>
      </c>
      <c r="AH258" s="35" t="s">
        <v>193</v>
      </c>
      <c r="AK258" s="35" t="s">
        <v>1242</v>
      </c>
      <c r="AL258" s="35" t="s">
        <v>1243</v>
      </c>
      <c r="AM258" s="35" t="s">
        <v>1041</v>
      </c>
      <c r="AO258" s="35" t="s">
        <v>1244</v>
      </c>
      <c r="AP258" s="35" t="s">
        <v>1041</v>
      </c>
      <c r="AQ258" s="35" t="s">
        <v>1042</v>
      </c>
      <c r="AS258" s="35" t="s">
        <v>1041</v>
      </c>
      <c r="AT258" s="35" t="s">
        <v>1042</v>
      </c>
      <c r="AU258" s="35" t="s">
        <v>1244</v>
      </c>
      <c r="AW258" s="35" t="s">
        <v>1041</v>
      </c>
      <c r="AX258" s="35" t="s">
        <v>1042</v>
      </c>
      <c r="AY258" s="35" t="s">
        <v>1245</v>
      </c>
    </row>
    <row r="259" spans="1:51" x14ac:dyDescent="0.3">
      <c r="A259" s="35" t="s">
        <v>119</v>
      </c>
      <c r="B259" s="35" t="s">
        <v>119</v>
      </c>
      <c r="C259" s="35" t="s">
        <v>119</v>
      </c>
      <c r="E259" s="35" t="s">
        <v>1248</v>
      </c>
      <c r="F259" s="35" t="s">
        <v>119</v>
      </c>
      <c r="G259" s="35" t="s">
        <v>119</v>
      </c>
      <c r="I259" s="35" t="s">
        <v>119</v>
      </c>
      <c r="J259" s="35" t="s">
        <v>119</v>
      </c>
      <c r="K259" s="35" t="s">
        <v>1248</v>
      </c>
      <c r="M259" s="35" t="s">
        <v>119</v>
      </c>
      <c r="N259" s="35" t="s">
        <v>119</v>
      </c>
      <c r="O259" s="35" t="s">
        <v>1194</v>
      </c>
      <c r="S259" s="35" t="s">
        <v>425</v>
      </c>
      <c r="AD259" s="35" t="s">
        <v>119</v>
      </c>
      <c r="AG259" s="35" t="s">
        <v>119</v>
      </c>
      <c r="AH259" s="35" t="s">
        <v>119</v>
      </c>
      <c r="AK259" s="35" t="s">
        <v>119</v>
      </c>
      <c r="AL259" s="35" t="s">
        <v>119</v>
      </c>
      <c r="AM259" s="35" t="s">
        <v>119</v>
      </c>
      <c r="AO259" s="35" t="s">
        <v>1248</v>
      </c>
      <c r="AP259" s="35" t="s">
        <v>119</v>
      </c>
      <c r="AQ259" s="35" t="s">
        <v>119</v>
      </c>
      <c r="AS259" s="35" t="s">
        <v>119</v>
      </c>
      <c r="AT259" s="35" t="s">
        <v>119</v>
      </c>
      <c r="AU259" s="35" t="s">
        <v>1248</v>
      </c>
      <c r="AW259" s="35" t="s">
        <v>119</v>
      </c>
      <c r="AX259" s="35" t="s">
        <v>119</v>
      </c>
      <c r="AY259" s="35" t="s">
        <v>1194</v>
      </c>
    </row>
    <row r="260" spans="1:51" x14ac:dyDescent="0.3">
      <c r="A260" s="35" t="s">
        <v>188</v>
      </c>
      <c r="B260" s="35" t="s">
        <v>188</v>
      </c>
      <c r="C260" s="35" t="s">
        <v>188</v>
      </c>
      <c r="E260" s="35" t="s">
        <v>1249</v>
      </c>
      <c r="F260" s="35" t="s">
        <v>188</v>
      </c>
      <c r="G260" s="35" t="s">
        <v>120</v>
      </c>
      <c r="I260" s="35" t="s">
        <v>188</v>
      </c>
      <c r="J260" s="35" t="s">
        <v>120</v>
      </c>
      <c r="K260" s="35" t="s">
        <v>1249</v>
      </c>
      <c r="M260" s="35" t="s">
        <v>188</v>
      </c>
      <c r="N260" s="35" t="s">
        <v>120</v>
      </c>
      <c r="O260" s="35" t="s">
        <v>1250</v>
      </c>
      <c r="S260" s="35" t="s">
        <v>1251</v>
      </c>
      <c r="AD260" s="35" t="s">
        <v>188</v>
      </c>
      <c r="AG260" s="35" t="s">
        <v>120</v>
      </c>
      <c r="AH260" s="35" t="s">
        <v>120</v>
      </c>
      <c r="AK260" s="35" t="s">
        <v>188</v>
      </c>
      <c r="AL260" s="35" t="s">
        <v>188</v>
      </c>
      <c r="AM260" s="35" t="s">
        <v>188</v>
      </c>
      <c r="AO260" s="35" t="s">
        <v>1249</v>
      </c>
      <c r="AP260" s="35" t="s">
        <v>188</v>
      </c>
      <c r="AQ260" s="35" t="s">
        <v>120</v>
      </c>
      <c r="AS260" s="35" t="s">
        <v>188</v>
      </c>
      <c r="AT260" s="35" t="s">
        <v>120</v>
      </c>
      <c r="AU260" s="35" t="s">
        <v>1249</v>
      </c>
      <c r="AW260" s="35" t="s">
        <v>188</v>
      </c>
      <c r="AX260" s="35" t="s">
        <v>120</v>
      </c>
      <c r="AY260" s="35" t="s">
        <v>1250</v>
      </c>
    </row>
    <row r="261" spans="1:51" x14ac:dyDescent="0.3">
      <c r="A261" s="35" t="s">
        <v>34</v>
      </c>
      <c r="B261" s="35" t="s">
        <v>34</v>
      </c>
      <c r="C261" s="35" t="s">
        <v>34</v>
      </c>
      <c r="E261" s="35" t="s">
        <v>34</v>
      </c>
      <c r="F261" s="35" t="s">
        <v>34</v>
      </c>
      <c r="G261" s="35" t="s">
        <v>34</v>
      </c>
      <c r="I261" s="35" t="s">
        <v>34</v>
      </c>
      <c r="J261" s="35" t="s">
        <v>34</v>
      </c>
      <c r="K261" s="35" t="s">
        <v>34</v>
      </c>
      <c r="M261" s="35" t="s">
        <v>34</v>
      </c>
      <c r="N261" s="35" t="s">
        <v>34</v>
      </c>
      <c r="O261" s="35" t="s">
        <v>34</v>
      </c>
      <c r="S261" s="35" t="s">
        <v>34</v>
      </c>
      <c r="AD261" s="35" t="s">
        <v>34</v>
      </c>
      <c r="AG261" s="35" t="s">
        <v>34</v>
      </c>
      <c r="AH261" s="35" t="s">
        <v>34</v>
      </c>
      <c r="AK261" s="35" t="s">
        <v>34</v>
      </c>
      <c r="AL261" s="35" t="s">
        <v>34</v>
      </c>
      <c r="AM261" s="35" t="s">
        <v>34</v>
      </c>
      <c r="AO261" s="35" t="s">
        <v>34</v>
      </c>
      <c r="AP261" s="35" t="s">
        <v>34</v>
      </c>
      <c r="AQ261" s="35" t="s">
        <v>34</v>
      </c>
      <c r="AS261" s="35" t="s">
        <v>34</v>
      </c>
      <c r="AT261" s="35" t="s">
        <v>34</v>
      </c>
      <c r="AU261" s="35" t="s">
        <v>34</v>
      </c>
      <c r="AW261" s="35" t="s">
        <v>34</v>
      </c>
      <c r="AX261" s="35" t="s">
        <v>34</v>
      </c>
      <c r="AY261" s="35" t="s">
        <v>34</v>
      </c>
    </row>
    <row r="262" spans="1:51" x14ac:dyDescent="0.3">
      <c r="A262" s="35" t="s">
        <v>39</v>
      </c>
      <c r="B262" s="35" t="s">
        <v>39</v>
      </c>
      <c r="C262" s="35" t="s">
        <v>39</v>
      </c>
      <c r="E262" s="35" t="s">
        <v>39</v>
      </c>
      <c r="F262" s="35" t="s">
        <v>39</v>
      </c>
      <c r="G262" s="35" t="s">
        <v>39</v>
      </c>
      <c r="I262" s="35" t="s">
        <v>39</v>
      </c>
      <c r="J262" s="35" t="s">
        <v>39</v>
      </c>
      <c r="K262" s="35" t="s">
        <v>39</v>
      </c>
      <c r="M262" s="35" t="s">
        <v>39</v>
      </c>
      <c r="N262" s="35" t="s">
        <v>39</v>
      </c>
      <c r="O262" s="35" t="s">
        <v>39</v>
      </c>
      <c r="S262" s="35" t="s">
        <v>39</v>
      </c>
      <c r="AD262" s="35" t="s">
        <v>39</v>
      </c>
      <c r="AG262" s="35" t="s">
        <v>39</v>
      </c>
      <c r="AH262" s="35" t="s">
        <v>39</v>
      </c>
      <c r="AK262" s="35" t="s">
        <v>39</v>
      </c>
      <c r="AL262" s="35" t="s">
        <v>39</v>
      </c>
      <c r="AM262" s="35" t="s">
        <v>39</v>
      </c>
      <c r="AO262" s="35" t="s">
        <v>39</v>
      </c>
      <c r="AP262" s="35" t="s">
        <v>39</v>
      </c>
      <c r="AQ262" s="35" t="s">
        <v>39</v>
      </c>
      <c r="AS262" s="35" t="s">
        <v>39</v>
      </c>
      <c r="AT262" s="35" t="s">
        <v>39</v>
      </c>
      <c r="AU262" s="35" t="s">
        <v>39</v>
      </c>
      <c r="AW262" s="35" t="s">
        <v>39</v>
      </c>
      <c r="AX262" s="35" t="s">
        <v>39</v>
      </c>
      <c r="AY262" s="35" t="s">
        <v>39</v>
      </c>
    </row>
    <row r="263" spans="1:51" x14ac:dyDescent="0.3">
      <c r="A263" s="35" t="s">
        <v>194</v>
      </c>
      <c r="B263" s="35" t="s">
        <v>194</v>
      </c>
      <c r="C263" s="35" t="s">
        <v>194</v>
      </c>
      <c r="E263" s="35" t="s">
        <v>194</v>
      </c>
      <c r="F263" s="35" t="s">
        <v>194</v>
      </c>
      <c r="G263" s="35" t="s">
        <v>194</v>
      </c>
      <c r="I263" s="35" t="s">
        <v>194</v>
      </c>
      <c r="J263" s="35" t="s">
        <v>194</v>
      </c>
      <c r="K263" s="35" t="s">
        <v>194</v>
      </c>
      <c r="M263" s="35" t="s">
        <v>194</v>
      </c>
      <c r="N263" s="35" t="s">
        <v>194</v>
      </c>
      <c r="O263" s="35" t="s">
        <v>194</v>
      </c>
      <c r="S263" s="35" t="s">
        <v>194</v>
      </c>
      <c r="AD263" s="35" t="s">
        <v>194</v>
      </c>
      <c r="AG263" s="35" t="s">
        <v>194</v>
      </c>
      <c r="AH263" s="35" t="s">
        <v>194</v>
      </c>
      <c r="AK263" s="35" t="s">
        <v>194</v>
      </c>
      <c r="AL263" s="35" t="s">
        <v>194</v>
      </c>
      <c r="AM263" s="35" t="s">
        <v>194</v>
      </c>
      <c r="AO263" s="35" t="s">
        <v>194</v>
      </c>
      <c r="AP263" s="35" t="s">
        <v>194</v>
      </c>
      <c r="AQ263" s="35" t="s">
        <v>194</v>
      </c>
      <c r="AS263" s="35" t="s">
        <v>194</v>
      </c>
      <c r="AT263" s="35" t="s">
        <v>194</v>
      </c>
      <c r="AU263" s="35" t="s">
        <v>194</v>
      </c>
      <c r="AW263" s="35" t="s">
        <v>194</v>
      </c>
      <c r="AX263" s="35" t="s">
        <v>194</v>
      </c>
      <c r="AY263" s="35" t="s">
        <v>194</v>
      </c>
    </row>
    <row r="264" spans="1:51" x14ac:dyDescent="0.3">
      <c r="A264" s="35" t="s">
        <v>140</v>
      </c>
      <c r="B264" s="35" t="s">
        <v>140</v>
      </c>
      <c r="C264" s="35" t="s">
        <v>140</v>
      </c>
      <c r="E264" s="35" t="s">
        <v>140</v>
      </c>
      <c r="F264" s="35" t="s">
        <v>140</v>
      </c>
      <c r="G264" s="35" t="s">
        <v>140</v>
      </c>
      <c r="I264" s="35" t="s">
        <v>140</v>
      </c>
      <c r="J264" s="35" t="s">
        <v>140</v>
      </c>
      <c r="K264" s="35" t="s">
        <v>140</v>
      </c>
      <c r="M264" s="35" t="s">
        <v>140</v>
      </c>
      <c r="N264" s="35" t="s">
        <v>140</v>
      </c>
      <c r="O264" s="35" t="s">
        <v>140</v>
      </c>
      <c r="S264" s="35" t="s">
        <v>140</v>
      </c>
      <c r="AD264" s="35" t="s">
        <v>140</v>
      </c>
      <c r="AG264" s="35" t="s">
        <v>140</v>
      </c>
      <c r="AH264" s="35" t="s">
        <v>140</v>
      </c>
      <c r="AK264" s="35" t="s">
        <v>140</v>
      </c>
      <c r="AL264" s="35" t="s">
        <v>140</v>
      </c>
      <c r="AM264" s="35" t="s">
        <v>140</v>
      </c>
      <c r="AO264" s="35" t="s">
        <v>140</v>
      </c>
      <c r="AP264" s="35" t="s">
        <v>140</v>
      </c>
      <c r="AQ264" s="35" t="s">
        <v>140</v>
      </c>
      <c r="AS264" s="35" t="s">
        <v>140</v>
      </c>
      <c r="AT264" s="35" t="s">
        <v>140</v>
      </c>
      <c r="AU264" s="35" t="s">
        <v>140</v>
      </c>
      <c r="AW264" s="35" t="s">
        <v>140</v>
      </c>
      <c r="AX264" s="35" t="s">
        <v>140</v>
      </c>
      <c r="AY264" s="35" t="s">
        <v>140</v>
      </c>
    </row>
    <row r="265" spans="1:51" x14ac:dyDescent="0.3">
      <c r="A265" s="35" t="s">
        <v>119</v>
      </c>
      <c r="B265" s="35" t="s">
        <v>119</v>
      </c>
      <c r="C265" s="35" t="s">
        <v>119</v>
      </c>
      <c r="E265" s="35" t="s">
        <v>119</v>
      </c>
      <c r="F265" s="35" t="s">
        <v>119</v>
      </c>
      <c r="G265" s="35" t="s">
        <v>119</v>
      </c>
      <c r="I265" s="35" t="s">
        <v>119</v>
      </c>
      <c r="J265" s="35" t="s">
        <v>119</v>
      </c>
      <c r="K265" s="35" t="s">
        <v>119</v>
      </c>
      <c r="M265" s="35" t="s">
        <v>119</v>
      </c>
      <c r="N265" s="35" t="s">
        <v>119</v>
      </c>
      <c r="O265" s="35" t="s">
        <v>119</v>
      </c>
      <c r="S265" s="35" t="s">
        <v>119</v>
      </c>
      <c r="AD265" s="35" t="s">
        <v>119</v>
      </c>
      <c r="AG265" s="35" t="s">
        <v>119</v>
      </c>
      <c r="AH265" s="35" t="s">
        <v>119</v>
      </c>
      <c r="AK265" s="35" t="s">
        <v>119</v>
      </c>
      <c r="AL265" s="35" t="s">
        <v>119</v>
      </c>
      <c r="AM265" s="35" t="s">
        <v>119</v>
      </c>
      <c r="AO265" s="35" t="s">
        <v>119</v>
      </c>
      <c r="AP265" s="35" t="s">
        <v>119</v>
      </c>
      <c r="AQ265" s="35" t="s">
        <v>119</v>
      </c>
      <c r="AS265" s="35" t="s">
        <v>119</v>
      </c>
      <c r="AT265" s="35" t="s">
        <v>119</v>
      </c>
      <c r="AU265" s="35" t="s">
        <v>119</v>
      </c>
      <c r="AW265" s="35" t="s">
        <v>119</v>
      </c>
      <c r="AX265" s="35" t="s">
        <v>119</v>
      </c>
      <c r="AY265" s="35" t="s">
        <v>119</v>
      </c>
    </row>
    <row r="266" spans="1:51" x14ac:dyDescent="0.3">
      <c r="A266" s="35" t="s">
        <v>188</v>
      </c>
      <c r="B266" s="35" t="s">
        <v>188</v>
      </c>
      <c r="C266" s="35" t="s">
        <v>188</v>
      </c>
      <c r="E266" s="35" t="s">
        <v>188</v>
      </c>
      <c r="F266" s="35" t="s">
        <v>188</v>
      </c>
      <c r="G266" s="35" t="s">
        <v>120</v>
      </c>
      <c r="I266" s="35" t="s">
        <v>188</v>
      </c>
      <c r="J266" s="35" t="s">
        <v>120</v>
      </c>
      <c r="K266" s="35" t="s">
        <v>188</v>
      </c>
      <c r="M266" s="35" t="s">
        <v>188</v>
      </c>
      <c r="N266" s="35" t="s">
        <v>120</v>
      </c>
      <c r="O266" s="35" t="s">
        <v>120</v>
      </c>
      <c r="S266" s="35" t="s">
        <v>120</v>
      </c>
      <c r="AD266" s="35" t="s">
        <v>188</v>
      </c>
      <c r="AG266" s="35" t="s">
        <v>188</v>
      </c>
      <c r="AH266" s="35" t="s">
        <v>188</v>
      </c>
      <c r="AK266" s="35" t="s">
        <v>188</v>
      </c>
      <c r="AL266" s="35" t="s">
        <v>188</v>
      </c>
      <c r="AM266" s="35" t="s">
        <v>188</v>
      </c>
      <c r="AO266" s="35" t="s">
        <v>188</v>
      </c>
      <c r="AP266" s="35" t="s">
        <v>188</v>
      </c>
      <c r="AQ266" s="35" t="s">
        <v>120</v>
      </c>
      <c r="AS266" s="35" t="s">
        <v>188</v>
      </c>
      <c r="AT266" s="35" t="s">
        <v>120</v>
      </c>
      <c r="AU266" s="35" t="s">
        <v>188</v>
      </c>
      <c r="AW266" s="35" t="s">
        <v>188</v>
      </c>
      <c r="AX266" s="35" t="s">
        <v>120</v>
      </c>
      <c r="AY266" s="35" t="s">
        <v>120</v>
      </c>
    </row>
    <row r="267" spans="1:51" x14ac:dyDescent="0.3">
      <c r="A267" s="35" t="s">
        <v>34</v>
      </c>
      <c r="B267" s="35" t="s">
        <v>34</v>
      </c>
      <c r="C267" s="35" t="s">
        <v>34</v>
      </c>
      <c r="E267" s="35" t="s">
        <v>34</v>
      </c>
      <c r="F267" s="35" t="s">
        <v>34</v>
      </c>
      <c r="G267" s="35" t="s">
        <v>34</v>
      </c>
      <c r="I267" s="35" t="s">
        <v>34</v>
      </c>
      <c r="J267" s="35" t="s">
        <v>34</v>
      </c>
      <c r="K267" s="35" t="s">
        <v>34</v>
      </c>
      <c r="M267" s="35" t="s">
        <v>34</v>
      </c>
      <c r="N267" s="35" t="s">
        <v>34</v>
      </c>
      <c r="O267" s="35" t="s">
        <v>34</v>
      </c>
      <c r="S267" s="35" t="s">
        <v>34</v>
      </c>
      <c r="AD267" s="35" t="s">
        <v>34</v>
      </c>
      <c r="AG267" s="35" t="s">
        <v>34</v>
      </c>
      <c r="AH267" s="35" t="s">
        <v>34</v>
      </c>
      <c r="AK267" s="35" t="s">
        <v>34</v>
      </c>
      <c r="AL267" s="35" t="s">
        <v>34</v>
      </c>
      <c r="AM267" s="35" t="s">
        <v>34</v>
      </c>
      <c r="AO267" s="35" t="s">
        <v>34</v>
      </c>
      <c r="AP267" s="35" t="s">
        <v>34</v>
      </c>
      <c r="AQ267" s="35" t="s">
        <v>34</v>
      </c>
      <c r="AS267" s="35" t="s">
        <v>34</v>
      </c>
      <c r="AT267" s="35" t="s">
        <v>34</v>
      </c>
      <c r="AU267" s="35" t="s">
        <v>34</v>
      </c>
      <c r="AW267" s="35" t="s">
        <v>34</v>
      </c>
      <c r="AX267" s="35" t="s">
        <v>34</v>
      </c>
      <c r="AY267" s="35" t="s">
        <v>34</v>
      </c>
    </row>
    <row r="268" spans="1:51" x14ac:dyDescent="0.3">
      <c r="A268" s="35" t="s">
        <v>39</v>
      </c>
      <c r="B268" s="35" t="s">
        <v>39</v>
      </c>
      <c r="C268" s="35" t="s">
        <v>39</v>
      </c>
      <c r="E268" s="35" t="s">
        <v>39</v>
      </c>
      <c r="F268" s="35" t="s">
        <v>39</v>
      </c>
      <c r="G268" s="35" t="s">
        <v>39</v>
      </c>
      <c r="I268" s="35" t="s">
        <v>39</v>
      </c>
      <c r="J268" s="35" t="s">
        <v>39</v>
      </c>
      <c r="K268" s="35" t="s">
        <v>39</v>
      </c>
      <c r="M268" s="35" t="s">
        <v>39</v>
      </c>
      <c r="N268" s="35" t="s">
        <v>39</v>
      </c>
      <c r="O268" s="35" t="s">
        <v>39</v>
      </c>
      <c r="S268" s="35" t="s">
        <v>39</v>
      </c>
      <c r="AD268" s="35" t="s">
        <v>39</v>
      </c>
      <c r="AG268" s="35" t="s">
        <v>39</v>
      </c>
      <c r="AH268" s="35" t="s">
        <v>39</v>
      </c>
      <c r="AK268" s="35" t="s">
        <v>39</v>
      </c>
      <c r="AL268" s="35" t="s">
        <v>39</v>
      </c>
      <c r="AM268" s="35" t="s">
        <v>39</v>
      </c>
      <c r="AO268" s="35" t="s">
        <v>39</v>
      </c>
      <c r="AP268" s="35" t="s">
        <v>39</v>
      </c>
      <c r="AQ268" s="35" t="s">
        <v>39</v>
      </c>
      <c r="AS268" s="35" t="s">
        <v>39</v>
      </c>
      <c r="AT268" s="35" t="s">
        <v>39</v>
      </c>
      <c r="AU268" s="35" t="s">
        <v>39</v>
      </c>
      <c r="AW268" s="35" t="s">
        <v>39</v>
      </c>
      <c r="AX268" s="35" t="s">
        <v>39</v>
      </c>
      <c r="AY268" s="35" t="s">
        <v>39</v>
      </c>
    </row>
    <row r="269" spans="1:51" x14ac:dyDescent="0.3">
      <c r="A269" s="35" t="s">
        <v>195</v>
      </c>
      <c r="B269" s="35" t="s">
        <v>195</v>
      </c>
      <c r="C269" s="35" t="s">
        <v>195</v>
      </c>
      <c r="E269" s="35" t="s">
        <v>195</v>
      </c>
      <c r="F269" s="35" t="s">
        <v>195</v>
      </c>
      <c r="G269" s="35" t="s">
        <v>195</v>
      </c>
      <c r="I269" s="35" t="s">
        <v>195</v>
      </c>
      <c r="J269" s="35" t="s">
        <v>195</v>
      </c>
      <c r="K269" s="35" t="s">
        <v>195</v>
      </c>
      <c r="M269" s="35" t="s">
        <v>195</v>
      </c>
      <c r="N269" s="35" t="s">
        <v>195</v>
      </c>
      <c r="O269" s="35" t="s">
        <v>195</v>
      </c>
      <c r="S269" s="35" t="s">
        <v>195</v>
      </c>
      <c r="AD269" s="35" t="s">
        <v>195</v>
      </c>
      <c r="AG269" s="35" t="s">
        <v>195</v>
      </c>
      <c r="AH269" s="35" t="s">
        <v>195</v>
      </c>
      <c r="AK269" s="35" t="s">
        <v>195</v>
      </c>
      <c r="AL269" s="35" t="s">
        <v>195</v>
      </c>
      <c r="AM269" s="35" t="s">
        <v>195</v>
      </c>
      <c r="AO269" s="35" t="s">
        <v>195</v>
      </c>
      <c r="AP269" s="35" t="s">
        <v>195</v>
      </c>
      <c r="AQ269" s="35" t="s">
        <v>195</v>
      </c>
      <c r="AS269" s="35" t="s">
        <v>195</v>
      </c>
      <c r="AT269" s="35" t="s">
        <v>195</v>
      </c>
      <c r="AU269" s="35" t="s">
        <v>195</v>
      </c>
      <c r="AW269" s="35" t="s">
        <v>195</v>
      </c>
      <c r="AX269" s="35" t="s">
        <v>195</v>
      </c>
      <c r="AY269" s="35" t="s">
        <v>195</v>
      </c>
    </row>
    <row r="270" spans="1:51" x14ac:dyDescent="0.3">
      <c r="A270" s="35" t="s">
        <v>1252</v>
      </c>
      <c r="B270" s="35" t="s">
        <v>1253</v>
      </c>
      <c r="C270" s="35" t="s">
        <v>1254</v>
      </c>
      <c r="E270" s="35" t="s">
        <v>1256</v>
      </c>
      <c r="F270" s="35" t="s">
        <v>1254</v>
      </c>
      <c r="G270" s="35" t="s">
        <v>1255</v>
      </c>
      <c r="I270" s="35" t="s">
        <v>1254</v>
      </c>
      <c r="J270" s="35" t="s">
        <v>1255</v>
      </c>
      <c r="K270" s="35" t="s">
        <v>1256</v>
      </c>
      <c r="M270" s="35" t="s">
        <v>1254</v>
      </c>
      <c r="N270" s="35" t="s">
        <v>1255</v>
      </c>
      <c r="O270" s="35" t="s">
        <v>1257</v>
      </c>
      <c r="S270" s="35" t="s">
        <v>1258</v>
      </c>
      <c r="AD270" s="35" t="s">
        <v>1259</v>
      </c>
      <c r="AG270" s="35" t="s">
        <v>196</v>
      </c>
      <c r="AH270" s="35" t="s">
        <v>196</v>
      </c>
      <c r="AK270" s="35" t="s">
        <v>1252</v>
      </c>
      <c r="AL270" s="35" t="s">
        <v>1253</v>
      </c>
      <c r="AM270" s="35" t="s">
        <v>1254</v>
      </c>
      <c r="AO270" s="35" t="s">
        <v>1256</v>
      </c>
      <c r="AP270" s="35" t="s">
        <v>1254</v>
      </c>
      <c r="AQ270" s="35" t="s">
        <v>1255</v>
      </c>
      <c r="AS270" s="35" t="s">
        <v>1254</v>
      </c>
      <c r="AT270" s="35" t="s">
        <v>1255</v>
      </c>
      <c r="AU270" s="35" t="s">
        <v>1256</v>
      </c>
      <c r="AW270" s="35" t="s">
        <v>1254</v>
      </c>
      <c r="AX270" s="35" t="s">
        <v>1255</v>
      </c>
      <c r="AY270" s="35" t="s">
        <v>1257</v>
      </c>
    </row>
    <row r="271" spans="1:51" x14ac:dyDescent="0.3">
      <c r="A271" s="35" t="s">
        <v>1260</v>
      </c>
      <c r="B271" s="35" t="s">
        <v>1261</v>
      </c>
      <c r="C271" s="35" t="s">
        <v>1262</v>
      </c>
      <c r="E271" s="35" t="s">
        <v>1264</v>
      </c>
      <c r="F271" s="35" t="s">
        <v>1262</v>
      </c>
      <c r="G271" s="35" t="s">
        <v>1263</v>
      </c>
      <c r="I271" s="35" t="s">
        <v>1262</v>
      </c>
      <c r="J271" s="35" t="s">
        <v>1263</v>
      </c>
      <c r="K271" s="35" t="s">
        <v>1264</v>
      </c>
      <c r="M271" s="35" t="s">
        <v>1262</v>
      </c>
      <c r="N271" s="35" t="s">
        <v>1263</v>
      </c>
      <c r="O271" s="35" t="s">
        <v>119</v>
      </c>
      <c r="S271" s="35" t="s">
        <v>1265</v>
      </c>
      <c r="AD271" s="35" t="s">
        <v>1266</v>
      </c>
      <c r="AG271" s="35" t="s">
        <v>119</v>
      </c>
      <c r="AH271" s="35" t="s">
        <v>119</v>
      </c>
      <c r="AK271" s="35" t="s">
        <v>1260</v>
      </c>
      <c r="AL271" s="35" t="s">
        <v>1261</v>
      </c>
      <c r="AM271" s="35" t="s">
        <v>1262</v>
      </c>
      <c r="AO271" s="35" t="s">
        <v>1264</v>
      </c>
      <c r="AP271" s="35" t="s">
        <v>1262</v>
      </c>
      <c r="AQ271" s="35" t="s">
        <v>1263</v>
      </c>
      <c r="AS271" s="35" t="s">
        <v>1262</v>
      </c>
      <c r="AT271" s="35" t="s">
        <v>1263</v>
      </c>
      <c r="AU271" s="35" t="s">
        <v>1264</v>
      </c>
      <c r="AW271" s="35" t="s">
        <v>1262</v>
      </c>
      <c r="AX271" s="35" t="s">
        <v>1263</v>
      </c>
      <c r="AY271" s="35" t="s">
        <v>119</v>
      </c>
    </row>
    <row r="272" spans="1:51" x14ac:dyDescent="0.3">
      <c r="A272" s="35" t="s">
        <v>1267</v>
      </c>
      <c r="B272" s="35" t="s">
        <v>1268</v>
      </c>
      <c r="C272" s="35" t="s">
        <v>1269</v>
      </c>
      <c r="E272" s="35" t="s">
        <v>1271</v>
      </c>
      <c r="F272" s="35" t="s">
        <v>1269</v>
      </c>
      <c r="G272" s="35" t="s">
        <v>1270</v>
      </c>
      <c r="I272" s="35" t="s">
        <v>1269</v>
      </c>
      <c r="J272" s="35" t="s">
        <v>1270</v>
      </c>
      <c r="K272" s="35" t="s">
        <v>1271</v>
      </c>
      <c r="M272" s="35" t="s">
        <v>1269</v>
      </c>
      <c r="N272" s="35" t="s">
        <v>1270</v>
      </c>
      <c r="O272" s="35" t="s">
        <v>120</v>
      </c>
      <c r="S272" s="35" t="s">
        <v>1272</v>
      </c>
      <c r="AD272" s="35" t="s">
        <v>1273</v>
      </c>
      <c r="AG272" s="35" t="s">
        <v>188</v>
      </c>
      <c r="AH272" s="35" t="s">
        <v>188</v>
      </c>
      <c r="AK272" s="35" t="s">
        <v>1267</v>
      </c>
      <c r="AL272" s="35" t="s">
        <v>1268</v>
      </c>
      <c r="AM272" s="35" t="s">
        <v>1269</v>
      </c>
      <c r="AO272" s="35" t="s">
        <v>1271</v>
      </c>
      <c r="AP272" s="35" t="s">
        <v>1269</v>
      </c>
      <c r="AQ272" s="35" t="s">
        <v>1270</v>
      </c>
      <c r="AS272" s="35" t="s">
        <v>1269</v>
      </c>
      <c r="AT272" s="35" t="s">
        <v>1270</v>
      </c>
      <c r="AU272" s="35" t="s">
        <v>1271</v>
      </c>
      <c r="AW272" s="35" t="s">
        <v>1269</v>
      </c>
      <c r="AX272" s="35" t="s">
        <v>1270</v>
      </c>
      <c r="AY272" s="35" t="s">
        <v>120</v>
      </c>
    </row>
    <row r="273" spans="1:51" x14ac:dyDescent="0.3">
      <c r="A273" s="35" t="s">
        <v>34</v>
      </c>
      <c r="B273" s="35" t="s">
        <v>34</v>
      </c>
      <c r="C273" s="35" t="s">
        <v>34</v>
      </c>
      <c r="E273" s="35" t="s">
        <v>34</v>
      </c>
      <c r="F273" s="35" t="s">
        <v>34</v>
      </c>
      <c r="G273" s="35" t="s">
        <v>34</v>
      </c>
      <c r="I273" s="35" t="s">
        <v>34</v>
      </c>
      <c r="J273" s="35" t="s">
        <v>34</v>
      </c>
      <c r="K273" s="35" t="s">
        <v>34</v>
      </c>
      <c r="M273" s="35" t="s">
        <v>34</v>
      </c>
      <c r="N273" s="35" t="s">
        <v>34</v>
      </c>
      <c r="O273" s="35" t="s">
        <v>34</v>
      </c>
      <c r="S273" s="35" t="s">
        <v>34</v>
      </c>
      <c r="AD273" s="35" t="s">
        <v>34</v>
      </c>
      <c r="AG273" s="35" t="s">
        <v>34</v>
      </c>
      <c r="AH273" s="35" t="s">
        <v>34</v>
      </c>
      <c r="AK273" s="35" t="s">
        <v>34</v>
      </c>
      <c r="AL273" s="35" t="s">
        <v>34</v>
      </c>
      <c r="AM273" s="35" t="s">
        <v>34</v>
      </c>
      <c r="AO273" s="35" t="s">
        <v>34</v>
      </c>
      <c r="AP273" s="35" t="s">
        <v>34</v>
      </c>
      <c r="AQ273" s="35" t="s">
        <v>34</v>
      </c>
      <c r="AS273" s="35" t="s">
        <v>34</v>
      </c>
      <c r="AT273" s="35" t="s">
        <v>34</v>
      </c>
      <c r="AU273" s="35" t="s">
        <v>34</v>
      </c>
      <c r="AW273" s="35" t="s">
        <v>34</v>
      </c>
      <c r="AX273" s="35" t="s">
        <v>34</v>
      </c>
      <c r="AY273" s="35" t="s">
        <v>34</v>
      </c>
    </row>
    <row r="274" spans="1:51" x14ac:dyDescent="0.3">
      <c r="A274" s="35" t="s">
        <v>39</v>
      </c>
      <c r="B274" s="35" t="s">
        <v>39</v>
      </c>
      <c r="C274" s="35" t="s">
        <v>39</v>
      </c>
      <c r="E274" s="35" t="s">
        <v>39</v>
      </c>
      <c r="F274" s="35" t="s">
        <v>39</v>
      </c>
      <c r="G274" s="35" t="s">
        <v>39</v>
      </c>
      <c r="I274" s="35" t="s">
        <v>39</v>
      </c>
      <c r="J274" s="35" t="s">
        <v>39</v>
      </c>
      <c r="K274" s="35" t="s">
        <v>39</v>
      </c>
      <c r="M274" s="35" t="s">
        <v>39</v>
      </c>
      <c r="N274" s="35" t="s">
        <v>39</v>
      </c>
      <c r="O274" s="35" t="s">
        <v>39</v>
      </c>
      <c r="S274" s="35" t="s">
        <v>39</v>
      </c>
      <c r="AD274" s="35" t="s">
        <v>39</v>
      </c>
      <c r="AG274" s="35" t="s">
        <v>39</v>
      </c>
      <c r="AH274" s="35" t="s">
        <v>39</v>
      </c>
      <c r="AK274" s="35" t="s">
        <v>39</v>
      </c>
      <c r="AL274" s="35" t="s">
        <v>39</v>
      </c>
      <c r="AM274" s="35" t="s">
        <v>39</v>
      </c>
      <c r="AO274" s="35" t="s">
        <v>39</v>
      </c>
      <c r="AP274" s="35" t="s">
        <v>39</v>
      </c>
      <c r="AQ274" s="35" t="s">
        <v>39</v>
      </c>
      <c r="AS274" s="35" t="s">
        <v>39</v>
      </c>
      <c r="AT274" s="35" t="s">
        <v>39</v>
      </c>
      <c r="AU274" s="35" t="s">
        <v>39</v>
      </c>
      <c r="AW274" s="35" t="s">
        <v>39</v>
      </c>
      <c r="AX274" s="35" t="s">
        <v>39</v>
      </c>
      <c r="AY274" s="35" t="s">
        <v>39</v>
      </c>
    </row>
    <row r="275" spans="1:51" x14ac:dyDescent="0.3">
      <c r="A275" s="35" t="s">
        <v>197</v>
      </c>
      <c r="B275" s="35" t="s">
        <v>197</v>
      </c>
      <c r="C275" s="35" t="s">
        <v>197</v>
      </c>
      <c r="E275" s="35" t="s">
        <v>197</v>
      </c>
      <c r="F275" s="35" t="s">
        <v>197</v>
      </c>
      <c r="G275" s="35" t="s">
        <v>197</v>
      </c>
      <c r="I275" s="35" t="s">
        <v>197</v>
      </c>
      <c r="J275" s="35" t="s">
        <v>197</v>
      </c>
      <c r="K275" s="35" t="s">
        <v>197</v>
      </c>
      <c r="M275" s="35" t="s">
        <v>197</v>
      </c>
      <c r="N275" s="35" t="s">
        <v>197</v>
      </c>
      <c r="O275" s="35" t="s">
        <v>197</v>
      </c>
      <c r="S275" s="35" t="s">
        <v>197</v>
      </c>
      <c r="AD275" s="35" t="s">
        <v>197</v>
      </c>
      <c r="AG275" s="35" t="s">
        <v>197</v>
      </c>
      <c r="AH275" s="35" t="s">
        <v>197</v>
      </c>
      <c r="AK275" s="35" t="s">
        <v>197</v>
      </c>
      <c r="AL275" s="35" t="s">
        <v>197</v>
      </c>
      <c r="AM275" s="35" t="s">
        <v>197</v>
      </c>
      <c r="AO275" s="35" t="s">
        <v>197</v>
      </c>
      <c r="AP275" s="35" t="s">
        <v>197</v>
      </c>
      <c r="AQ275" s="35" t="s">
        <v>197</v>
      </c>
      <c r="AS275" s="35" t="s">
        <v>197</v>
      </c>
      <c r="AT275" s="35" t="s">
        <v>197</v>
      </c>
      <c r="AU275" s="35" t="s">
        <v>197</v>
      </c>
      <c r="AW275" s="35" t="s">
        <v>197</v>
      </c>
      <c r="AX275" s="35" t="s">
        <v>197</v>
      </c>
      <c r="AY275" s="35" t="s">
        <v>197</v>
      </c>
    </row>
    <row r="276" spans="1:51" x14ac:dyDescent="0.3">
      <c r="A276" s="35" t="s">
        <v>1274</v>
      </c>
      <c r="B276" s="35" t="s">
        <v>428</v>
      </c>
      <c r="C276" s="35" t="s">
        <v>1275</v>
      </c>
      <c r="E276" s="35" t="s">
        <v>1277</v>
      </c>
      <c r="F276" s="35" t="s">
        <v>1275</v>
      </c>
      <c r="G276" s="35" t="s">
        <v>1276</v>
      </c>
      <c r="I276" s="35" t="s">
        <v>1275</v>
      </c>
      <c r="J276" s="35" t="s">
        <v>1276</v>
      </c>
      <c r="K276" s="35" t="s">
        <v>1277</v>
      </c>
      <c r="M276" s="35" t="s">
        <v>1275</v>
      </c>
      <c r="N276" s="35" t="s">
        <v>1276</v>
      </c>
      <c r="O276" s="35" t="s">
        <v>1278</v>
      </c>
      <c r="S276" s="35" t="s">
        <v>1279</v>
      </c>
      <c r="AD276" s="35" t="s">
        <v>1280</v>
      </c>
      <c r="AG276" s="35" t="s">
        <v>198</v>
      </c>
      <c r="AH276" s="35" t="s">
        <v>198</v>
      </c>
      <c r="AK276" s="35" t="s">
        <v>1274</v>
      </c>
      <c r="AL276" s="35" t="s">
        <v>428</v>
      </c>
      <c r="AM276" s="35" t="s">
        <v>1275</v>
      </c>
      <c r="AO276" s="35" t="s">
        <v>1277</v>
      </c>
      <c r="AP276" s="35" t="s">
        <v>1275</v>
      </c>
      <c r="AQ276" s="35" t="s">
        <v>1276</v>
      </c>
      <c r="AS276" s="35" t="s">
        <v>1275</v>
      </c>
      <c r="AT276" s="35" t="s">
        <v>1276</v>
      </c>
      <c r="AU276" s="35" t="s">
        <v>1277</v>
      </c>
      <c r="AW276" s="35" t="s">
        <v>1275</v>
      </c>
      <c r="AX276" s="35" t="s">
        <v>1276</v>
      </c>
      <c r="AY276" s="35" t="s">
        <v>1278</v>
      </c>
    </row>
    <row r="277" spans="1:51" x14ac:dyDescent="0.3">
      <c r="A277" s="35" t="s">
        <v>119</v>
      </c>
      <c r="B277" s="35" t="s">
        <v>1238</v>
      </c>
      <c r="C277" s="35" t="s">
        <v>119</v>
      </c>
      <c r="E277" s="35" t="s">
        <v>1282</v>
      </c>
      <c r="F277" s="35" t="s">
        <v>119</v>
      </c>
      <c r="G277" s="35" t="s">
        <v>1281</v>
      </c>
      <c r="I277" s="35" t="s">
        <v>119</v>
      </c>
      <c r="J277" s="35" t="s">
        <v>1281</v>
      </c>
      <c r="K277" s="35" t="s">
        <v>1282</v>
      </c>
      <c r="M277" s="35" t="s">
        <v>119</v>
      </c>
      <c r="N277" s="35" t="s">
        <v>1281</v>
      </c>
      <c r="O277" s="35" t="s">
        <v>1283</v>
      </c>
      <c r="S277" s="35" t="s">
        <v>1284</v>
      </c>
      <c r="AD277" s="35" t="s">
        <v>1149</v>
      </c>
      <c r="AG277" s="35" t="s">
        <v>119</v>
      </c>
      <c r="AH277" s="35" t="s">
        <v>119</v>
      </c>
      <c r="AK277" s="35" t="s">
        <v>119</v>
      </c>
      <c r="AL277" s="35" t="s">
        <v>1238</v>
      </c>
      <c r="AM277" s="35" t="s">
        <v>119</v>
      </c>
      <c r="AO277" s="35" t="s">
        <v>1282</v>
      </c>
      <c r="AP277" s="35" t="s">
        <v>119</v>
      </c>
      <c r="AQ277" s="35" t="s">
        <v>1281</v>
      </c>
      <c r="AS277" s="35" t="s">
        <v>119</v>
      </c>
      <c r="AT277" s="35" t="s">
        <v>1281</v>
      </c>
      <c r="AU277" s="35" t="s">
        <v>1282</v>
      </c>
      <c r="AW277" s="35" t="s">
        <v>119</v>
      </c>
      <c r="AX277" s="35" t="s">
        <v>1281</v>
      </c>
      <c r="AY277" s="35" t="s">
        <v>1283</v>
      </c>
    </row>
    <row r="278" spans="1:51" x14ac:dyDescent="0.3">
      <c r="A278" s="35" t="s">
        <v>1285</v>
      </c>
      <c r="B278" s="35" t="s">
        <v>1286</v>
      </c>
      <c r="C278" s="35" t="s">
        <v>188</v>
      </c>
      <c r="E278" s="35" t="s">
        <v>1288</v>
      </c>
      <c r="F278" s="35" t="s">
        <v>188</v>
      </c>
      <c r="G278" s="35" t="s">
        <v>1287</v>
      </c>
      <c r="I278" s="35" t="s">
        <v>188</v>
      </c>
      <c r="J278" s="35" t="s">
        <v>1287</v>
      </c>
      <c r="K278" s="35" t="s">
        <v>1288</v>
      </c>
      <c r="M278" s="35" t="s">
        <v>188</v>
      </c>
      <c r="N278" s="35" t="s">
        <v>1287</v>
      </c>
      <c r="O278" s="35" t="s">
        <v>1289</v>
      </c>
      <c r="S278" s="35" t="s">
        <v>1290</v>
      </c>
      <c r="AD278" s="35" t="s">
        <v>1291</v>
      </c>
      <c r="AG278" s="35" t="s">
        <v>188</v>
      </c>
      <c r="AH278" s="35" t="s">
        <v>188</v>
      </c>
      <c r="AK278" s="35" t="s">
        <v>1285</v>
      </c>
      <c r="AL278" s="35" t="s">
        <v>1286</v>
      </c>
      <c r="AM278" s="35" t="s">
        <v>188</v>
      </c>
      <c r="AO278" s="35" t="s">
        <v>1288</v>
      </c>
      <c r="AP278" s="35" t="s">
        <v>188</v>
      </c>
      <c r="AQ278" s="35" t="s">
        <v>1287</v>
      </c>
      <c r="AS278" s="35" t="s">
        <v>188</v>
      </c>
      <c r="AT278" s="35" t="s">
        <v>1287</v>
      </c>
      <c r="AU278" s="35" t="s">
        <v>1288</v>
      </c>
      <c r="AW278" s="35" t="s">
        <v>188</v>
      </c>
      <c r="AX278" s="35" t="s">
        <v>1287</v>
      </c>
      <c r="AY278" s="35" t="s">
        <v>1289</v>
      </c>
    </row>
    <row r="279" spans="1:51" x14ac:dyDescent="0.3">
      <c r="A279" s="35" t="s">
        <v>34</v>
      </c>
      <c r="B279" s="35" t="s">
        <v>34</v>
      </c>
      <c r="C279" s="35" t="s">
        <v>34</v>
      </c>
      <c r="E279" s="35" t="s">
        <v>34</v>
      </c>
      <c r="F279" s="35" t="s">
        <v>34</v>
      </c>
      <c r="G279" s="35" t="s">
        <v>34</v>
      </c>
      <c r="I279" s="35" t="s">
        <v>34</v>
      </c>
      <c r="J279" s="35" t="s">
        <v>34</v>
      </c>
      <c r="K279" s="35" t="s">
        <v>34</v>
      </c>
      <c r="M279" s="35" t="s">
        <v>34</v>
      </c>
      <c r="N279" s="35" t="s">
        <v>34</v>
      </c>
      <c r="O279" s="35" t="s">
        <v>34</v>
      </c>
      <c r="S279" s="35" t="s">
        <v>34</v>
      </c>
      <c r="AD279" s="35" t="s">
        <v>34</v>
      </c>
      <c r="AG279" s="35" t="s">
        <v>34</v>
      </c>
      <c r="AH279" s="35" t="s">
        <v>34</v>
      </c>
      <c r="AK279" s="35" t="s">
        <v>34</v>
      </c>
      <c r="AL279" s="35" t="s">
        <v>34</v>
      </c>
      <c r="AM279" s="35" t="s">
        <v>34</v>
      </c>
      <c r="AO279" s="35" t="s">
        <v>34</v>
      </c>
      <c r="AP279" s="35" t="s">
        <v>34</v>
      </c>
      <c r="AQ279" s="35" t="s">
        <v>34</v>
      </c>
      <c r="AS279" s="35" t="s">
        <v>34</v>
      </c>
      <c r="AT279" s="35" t="s">
        <v>34</v>
      </c>
      <c r="AU279" s="35" t="s">
        <v>34</v>
      </c>
      <c r="AW279" s="35" t="s">
        <v>34</v>
      </c>
      <c r="AX279" s="35" t="s">
        <v>34</v>
      </c>
      <c r="AY279" s="35" t="s">
        <v>34</v>
      </c>
    </row>
    <row r="280" spans="1:51" x14ac:dyDescent="0.3">
      <c r="A280" s="35" t="s">
        <v>39</v>
      </c>
      <c r="B280" s="35" t="s">
        <v>39</v>
      </c>
      <c r="C280" s="35" t="s">
        <v>39</v>
      </c>
      <c r="E280" s="35" t="s">
        <v>39</v>
      </c>
      <c r="F280" s="35" t="s">
        <v>39</v>
      </c>
      <c r="G280" s="35" t="s">
        <v>39</v>
      </c>
      <c r="I280" s="35" t="s">
        <v>39</v>
      </c>
      <c r="J280" s="35" t="s">
        <v>39</v>
      </c>
      <c r="K280" s="35" t="s">
        <v>39</v>
      </c>
      <c r="M280" s="35" t="s">
        <v>39</v>
      </c>
      <c r="N280" s="35" t="s">
        <v>39</v>
      </c>
      <c r="O280" s="35" t="s">
        <v>39</v>
      </c>
      <c r="S280" s="35" t="s">
        <v>39</v>
      </c>
      <c r="AD280" s="35" t="s">
        <v>39</v>
      </c>
      <c r="AG280" s="35" t="s">
        <v>39</v>
      </c>
      <c r="AH280" s="35" t="s">
        <v>39</v>
      </c>
      <c r="AK280" s="35" t="s">
        <v>39</v>
      </c>
      <c r="AL280" s="35" t="s">
        <v>39</v>
      </c>
      <c r="AM280" s="35" t="s">
        <v>39</v>
      </c>
      <c r="AO280" s="35" t="s">
        <v>39</v>
      </c>
      <c r="AP280" s="35" t="s">
        <v>39</v>
      </c>
      <c r="AQ280" s="35" t="s">
        <v>39</v>
      </c>
      <c r="AS280" s="35" t="s">
        <v>39</v>
      </c>
      <c r="AT280" s="35" t="s">
        <v>39</v>
      </c>
      <c r="AU280" s="35" t="s">
        <v>39</v>
      </c>
      <c r="AW280" s="35" t="s">
        <v>39</v>
      </c>
      <c r="AX280" s="35" t="s">
        <v>39</v>
      </c>
      <c r="AY280" s="35" t="s">
        <v>39</v>
      </c>
    </row>
    <row r="281" spans="1:51" x14ac:dyDescent="0.3">
      <c r="A281" s="35" t="s">
        <v>199</v>
      </c>
      <c r="B281" s="35" t="s">
        <v>199</v>
      </c>
      <c r="C281" s="35" t="s">
        <v>199</v>
      </c>
      <c r="E281" s="35" t="s">
        <v>199</v>
      </c>
      <c r="F281" s="35" t="s">
        <v>199</v>
      </c>
      <c r="G281" s="35" t="s">
        <v>199</v>
      </c>
      <c r="I281" s="35" t="s">
        <v>199</v>
      </c>
      <c r="J281" s="35" t="s">
        <v>199</v>
      </c>
      <c r="K281" s="35" t="s">
        <v>199</v>
      </c>
      <c r="M281" s="35" t="s">
        <v>199</v>
      </c>
      <c r="N281" s="35" t="s">
        <v>199</v>
      </c>
      <c r="O281" s="35" t="s">
        <v>199</v>
      </c>
      <c r="S281" s="35" t="s">
        <v>199</v>
      </c>
      <c r="AD281" s="35" t="s">
        <v>199</v>
      </c>
      <c r="AG281" s="35" t="s">
        <v>199</v>
      </c>
      <c r="AH281" s="35" t="s">
        <v>199</v>
      </c>
      <c r="AK281" s="35" t="s">
        <v>199</v>
      </c>
      <c r="AL281" s="35" t="s">
        <v>199</v>
      </c>
      <c r="AM281" s="35" t="s">
        <v>199</v>
      </c>
      <c r="AO281" s="35" t="s">
        <v>199</v>
      </c>
      <c r="AP281" s="35" t="s">
        <v>199</v>
      </c>
      <c r="AQ281" s="35" t="s">
        <v>199</v>
      </c>
      <c r="AS281" s="35" t="s">
        <v>199</v>
      </c>
      <c r="AT281" s="35" t="s">
        <v>199</v>
      </c>
      <c r="AU281" s="35" t="s">
        <v>199</v>
      </c>
      <c r="AW281" s="35" t="s">
        <v>199</v>
      </c>
      <c r="AX281" s="35" t="s">
        <v>199</v>
      </c>
      <c r="AY281" s="35" t="s">
        <v>199</v>
      </c>
    </row>
    <row r="282" spans="1:51" x14ac:dyDescent="0.3">
      <c r="A282" s="35" t="s">
        <v>1292</v>
      </c>
      <c r="B282" s="35" t="s">
        <v>1293</v>
      </c>
      <c r="C282" s="35" t="s">
        <v>1294</v>
      </c>
      <c r="E282" s="35" t="s">
        <v>1296</v>
      </c>
      <c r="F282" s="35" t="s">
        <v>1294</v>
      </c>
      <c r="G282" s="35" t="s">
        <v>1295</v>
      </c>
      <c r="I282" s="35" t="s">
        <v>1294</v>
      </c>
      <c r="J282" s="35" t="s">
        <v>1295</v>
      </c>
      <c r="K282" s="35" t="s">
        <v>1296</v>
      </c>
      <c r="M282" s="35" t="s">
        <v>1294</v>
      </c>
      <c r="N282" s="35" t="s">
        <v>1295</v>
      </c>
      <c r="O282" s="35" t="s">
        <v>1297</v>
      </c>
      <c r="S282" s="35" t="s">
        <v>1298</v>
      </c>
      <c r="AD282" s="35" t="s">
        <v>1299</v>
      </c>
      <c r="AG282" s="35" t="s">
        <v>200</v>
      </c>
      <c r="AH282" s="35" t="s">
        <v>200</v>
      </c>
      <c r="AK282" s="35" t="s">
        <v>1292</v>
      </c>
      <c r="AL282" s="35" t="s">
        <v>1293</v>
      </c>
      <c r="AM282" s="35" t="s">
        <v>1294</v>
      </c>
      <c r="AO282" s="35" t="s">
        <v>1296</v>
      </c>
      <c r="AP282" s="35" t="s">
        <v>1294</v>
      </c>
      <c r="AQ282" s="35" t="s">
        <v>1295</v>
      </c>
      <c r="AS282" s="35" t="s">
        <v>1294</v>
      </c>
      <c r="AT282" s="35" t="s">
        <v>1295</v>
      </c>
      <c r="AU282" s="35" t="s">
        <v>1296</v>
      </c>
      <c r="AW282" s="35" t="s">
        <v>1294</v>
      </c>
      <c r="AX282" s="35" t="s">
        <v>1295</v>
      </c>
      <c r="AY282" s="35" t="s">
        <v>1297</v>
      </c>
    </row>
    <row r="283" spans="1:51" x14ac:dyDescent="0.3">
      <c r="A283" s="35" t="s">
        <v>119</v>
      </c>
      <c r="B283" s="35" t="s">
        <v>119</v>
      </c>
      <c r="C283" s="35" t="s">
        <v>1300</v>
      </c>
      <c r="E283" s="35" t="s">
        <v>1302</v>
      </c>
      <c r="F283" s="35" t="s">
        <v>1300</v>
      </c>
      <c r="G283" s="35" t="s">
        <v>1301</v>
      </c>
      <c r="I283" s="35" t="s">
        <v>1300</v>
      </c>
      <c r="J283" s="35" t="s">
        <v>1301</v>
      </c>
      <c r="K283" s="35" t="s">
        <v>1302</v>
      </c>
      <c r="M283" s="35" t="s">
        <v>1300</v>
      </c>
      <c r="N283" s="35" t="s">
        <v>1301</v>
      </c>
      <c r="O283" s="35" t="s">
        <v>1303</v>
      </c>
      <c r="S283" s="35" t="s">
        <v>1304</v>
      </c>
      <c r="AD283" s="35" t="s">
        <v>510</v>
      </c>
      <c r="AG283" s="35" t="s">
        <v>119</v>
      </c>
      <c r="AH283" s="35" t="s">
        <v>119</v>
      </c>
      <c r="AK283" s="35" t="s">
        <v>119</v>
      </c>
      <c r="AL283" s="35" t="s">
        <v>119</v>
      </c>
      <c r="AM283" s="35" t="s">
        <v>1300</v>
      </c>
      <c r="AO283" s="35" t="s">
        <v>1302</v>
      </c>
      <c r="AP283" s="35" t="s">
        <v>1300</v>
      </c>
      <c r="AQ283" s="35" t="s">
        <v>1301</v>
      </c>
      <c r="AS283" s="35" t="s">
        <v>1300</v>
      </c>
      <c r="AT283" s="35" t="s">
        <v>1301</v>
      </c>
      <c r="AU283" s="35" t="s">
        <v>1302</v>
      </c>
      <c r="AW283" s="35" t="s">
        <v>1300</v>
      </c>
      <c r="AX283" s="35" t="s">
        <v>1301</v>
      </c>
      <c r="AY283" s="35" t="s">
        <v>1303</v>
      </c>
    </row>
    <row r="284" spans="1:51" x14ac:dyDescent="0.3">
      <c r="A284" s="35" t="s">
        <v>188</v>
      </c>
      <c r="B284" s="35" t="s">
        <v>188</v>
      </c>
      <c r="C284" s="35" t="s">
        <v>1305</v>
      </c>
      <c r="E284" s="35" t="s">
        <v>1307</v>
      </c>
      <c r="F284" s="35" t="s">
        <v>1305</v>
      </c>
      <c r="G284" s="35" t="s">
        <v>1306</v>
      </c>
      <c r="I284" s="35" t="s">
        <v>1305</v>
      </c>
      <c r="J284" s="35" t="s">
        <v>1306</v>
      </c>
      <c r="K284" s="35" t="s">
        <v>1307</v>
      </c>
      <c r="M284" s="35" t="s">
        <v>1305</v>
      </c>
      <c r="N284" s="35" t="s">
        <v>1306</v>
      </c>
      <c r="O284" s="35" t="s">
        <v>1308</v>
      </c>
      <c r="S284" s="35" t="s">
        <v>1309</v>
      </c>
      <c r="AD284" s="35" t="s">
        <v>1310</v>
      </c>
      <c r="AG284" s="35" t="s">
        <v>188</v>
      </c>
      <c r="AH284" s="35" t="s">
        <v>188</v>
      </c>
      <c r="AK284" s="35" t="s">
        <v>188</v>
      </c>
      <c r="AL284" s="35" t="s">
        <v>188</v>
      </c>
      <c r="AM284" s="35" t="s">
        <v>1305</v>
      </c>
      <c r="AO284" s="35" t="s">
        <v>1307</v>
      </c>
      <c r="AP284" s="35" t="s">
        <v>1305</v>
      </c>
      <c r="AQ284" s="35" t="s">
        <v>1306</v>
      </c>
      <c r="AS284" s="35" t="s">
        <v>1305</v>
      </c>
      <c r="AT284" s="35" t="s">
        <v>1306</v>
      </c>
      <c r="AU284" s="35" t="s">
        <v>1307</v>
      </c>
      <c r="AW284" s="35" t="s">
        <v>1305</v>
      </c>
      <c r="AX284" s="35" t="s">
        <v>1306</v>
      </c>
      <c r="AY284" s="35" t="s">
        <v>1308</v>
      </c>
    </row>
    <row r="285" spans="1:51" x14ac:dyDescent="0.3">
      <c r="A285" s="35" t="s">
        <v>34</v>
      </c>
      <c r="B285" s="35" t="s">
        <v>34</v>
      </c>
      <c r="C285" s="35" t="s">
        <v>34</v>
      </c>
      <c r="E285" s="35" t="s">
        <v>34</v>
      </c>
      <c r="F285" s="35" t="s">
        <v>34</v>
      </c>
      <c r="G285" s="35" t="s">
        <v>34</v>
      </c>
      <c r="I285" s="35" t="s">
        <v>34</v>
      </c>
      <c r="J285" s="35" t="s">
        <v>34</v>
      </c>
      <c r="K285" s="35" t="s">
        <v>34</v>
      </c>
      <c r="M285" s="35" t="s">
        <v>34</v>
      </c>
      <c r="N285" s="35" t="s">
        <v>34</v>
      </c>
      <c r="O285" s="35" t="s">
        <v>34</v>
      </c>
      <c r="S285" s="35" t="s">
        <v>34</v>
      </c>
      <c r="AD285" s="35" t="s">
        <v>34</v>
      </c>
      <c r="AG285" s="35" t="s">
        <v>34</v>
      </c>
      <c r="AH285" s="35" t="s">
        <v>34</v>
      </c>
      <c r="AK285" s="35" t="s">
        <v>34</v>
      </c>
      <c r="AL285" s="35" t="s">
        <v>34</v>
      </c>
      <c r="AM285" s="35" t="s">
        <v>34</v>
      </c>
      <c r="AO285" s="35" t="s">
        <v>34</v>
      </c>
      <c r="AP285" s="35" t="s">
        <v>34</v>
      </c>
      <c r="AQ285" s="35" t="s">
        <v>34</v>
      </c>
      <c r="AS285" s="35" t="s">
        <v>34</v>
      </c>
      <c r="AT285" s="35" t="s">
        <v>34</v>
      </c>
      <c r="AU285" s="35" t="s">
        <v>34</v>
      </c>
      <c r="AW285" s="35" t="s">
        <v>34</v>
      </c>
      <c r="AX285" s="35" t="s">
        <v>34</v>
      </c>
      <c r="AY285" s="35" t="s">
        <v>34</v>
      </c>
    </row>
    <row r="286" spans="1:51" x14ac:dyDescent="0.3">
      <c r="A286" s="35" t="s">
        <v>39</v>
      </c>
      <c r="B286" s="35" t="s">
        <v>39</v>
      </c>
      <c r="C286" s="35" t="s">
        <v>39</v>
      </c>
      <c r="E286" s="35" t="s">
        <v>39</v>
      </c>
      <c r="F286" s="35" t="s">
        <v>39</v>
      </c>
      <c r="G286" s="35" t="s">
        <v>39</v>
      </c>
      <c r="I286" s="35" t="s">
        <v>39</v>
      </c>
      <c r="J286" s="35" t="s">
        <v>39</v>
      </c>
      <c r="K286" s="35" t="s">
        <v>39</v>
      </c>
      <c r="M286" s="35" t="s">
        <v>39</v>
      </c>
      <c r="N286" s="35" t="s">
        <v>39</v>
      </c>
      <c r="O286" s="35" t="s">
        <v>39</v>
      </c>
      <c r="S286" s="35" t="s">
        <v>39</v>
      </c>
      <c r="AD286" s="35" t="s">
        <v>39</v>
      </c>
      <c r="AG286" s="35" t="s">
        <v>39</v>
      </c>
      <c r="AH286" s="35" t="s">
        <v>39</v>
      </c>
      <c r="AK286" s="35" t="s">
        <v>39</v>
      </c>
      <c r="AL286" s="35" t="s">
        <v>39</v>
      </c>
      <c r="AM286" s="35" t="s">
        <v>39</v>
      </c>
      <c r="AO286" s="35" t="s">
        <v>39</v>
      </c>
      <c r="AP286" s="35" t="s">
        <v>39</v>
      </c>
      <c r="AQ286" s="35" t="s">
        <v>39</v>
      </c>
      <c r="AS286" s="35" t="s">
        <v>39</v>
      </c>
      <c r="AT286" s="35" t="s">
        <v>39</v>
      </c>
      <c r="AU286" s="35" t="s">
        <v>39</v>
      </c>
      <c r="AW286" s="35" t="s">
        <v>39</v>
      </c>
      <c r="AX286" s="35" t="s">
        <v>39</v>
      </c>
      <c r="AY286" s="35" t="s">
        <v>39</v>
      </c>
    </row>
    <row r="287" spans="1:51" x14ac:dyDescent="0.3">
      <c r="A287" s="35" t="s">
        <v>201</v>
      </c>
      <c r="B287" s="35" t="s">
        <v>201</v>
      </c>
      <c r="C287" s="35" t="s">
        <v>201</v>
      </c>
      <c r="E287" s="35" t="s">
        <v>201</v>
      </c>
      <c r="F287" s="35" t="s">
        <v>201</v>
      </c>
      <c r="G287" s="35" t="s">
        <v>201</v>
      </c>
      <c r="I287" s="35" t="s">
        <v>201</v>
      </c>
      <c r="J287" s="35" t="s">
        <v>201</v>
      </c>
      <c r="K287" s="35" t="s">
        <v>201</v>
      </c>
      <c r="M287" s="35" t="s">
        <v>201</v>
      </c>
      <c r="N287" s="35" t="s">
        <v>201</v>
      </c>
      <c r="O287" s="35" t="s">
        <v>201</v>
      </c>
      <c r="S287" s="35" t="s">
        <v>201</v>
      </c>
      <c r="AD287" s="35" t="s">
        <v>201</v>
      </c>
      <c r="AG287" s="35" t="s">
        <v>201</v>
      </c>
      <c r="AH287" s="35" t="s">
        <v>201</v>
      </c>
      <c r="AK287" s="35" t="s">
        <v>201</v>
      </c>
      <c r="AL287" s="35" t="s">
        <v>201</v>
      </c>
      <c r="AM287" s="35" t="s">
        <v>201</v>
      </c>
      <c r="AO287" s="35" t="s">
        <v>201</v>
      </c>
      <c r="AP287" s="35" t="s">
        <v>201</v>
      </c>
      <c r="AQ287" s="35" t="s">
        <v>201</v>
      </c>
      <c r="AS287" s="35" t="s">
        <v>201</v>
      </c>
      <c r="AT287" s="35" t="s">
        <v>201</v>
      </c>
      <c r="AU287" s="35" t="s">
        <v>201</v>
      </c>
      <c r="AW287" s="35" t="s">
        <v>201</v>
      </c>
      <c r="AX287" s="35" t="s">
        <v>201</v>
      </c>
      <c r="AY287" s="35" t="s">
        <v>201</v>
      </c>
    </row>
    <row r="288" spans="1:51" x14ac:dyDescent="0.3">
      <c r="A288" s="35" t="s">
        <v>1311</v>
      </c>
      <c r="B288" s="35" t="s">
        <v>1312</v>
      </c>
      <c r="C288" s="35" t="s">
        <v>1313</v>
      </c>
      <c r="E288" s="35" t="s">
        <v>1315</v>
      </c>
      <c r="F288" s="35" t="s">
        <v>1313</v>
      </c>
      <c r="G288" s="35" t="s">
        <v>1314</v>
      </c>
      <c r="I288" s="35" t="s">
        <v>1313</v>
      </c>
      <c r="J288" s="35" t="s">
        <v>1314</v>
      </c>
      <c r="K288" s="35" t="s">
        <v>1315</v>
      </c>
      <c r="M288" s="35" t="s">
        <v>1313</v>
      </c>
      <c r="N288" s="35" t="s">
        <v>1314</v>
      </c>
      <c r="O288" s="35" t="s">
        <v>1316</v>
      </c>
      <c r="S288" s="35" t="s">
        <v>1317</v>
      </c>
      <c r="AD288" s="35" t="s">
        <v>1318</v>
      </c>
      <c r="AG288" s="35" t="s">
        <v>202</v>
      </c>
      <c r="AH288" s="35" t="s">
        <v>202</v>
      </c>
      <c r="AK288" s="35" t="s">
        <v>1311</v>
      </c>
      <c r="AL288" s="35" t="s">
        <v>1312</v>
      </c>
      <c r="AM288" s="35" t="s">
        <v>1313</v>
      </c>
      <c r="AO288" s="35" t="s">
        <v>1315</v>
      </c>
      <c r="AP288" s="35" t="s">
        <v>1313</v>
      </c>
      <c r="AQ288" s="35" t="s">
        <v>1314</v>
      </c>
      <c r="AS288" s="35" t="s">
        <v>1313</v>
      </c>
      <c r="AT288" s="35" t="s">
        <v>1314</v>
      </c>
      <c r="AU288" s="35" t="s">
        <v>1315</v>
      </c>
      <c r="AW288" s="35" t="s">
        <v>1313</v>
      </c>
      <c r="AX288" s="35" t="s">
        <v>1314</v>
      </c>
      <c r="AY288" s="35" t="s">
        <v>1316</v>
      </c>
    </row>
    <row r="289" spans="1:51" x14ac:dyDescent="0.3">
      <c r="A289" s="35" t="s">
        <v>119</v>
      </c>
      <c r="B289" s="35" t="s">
        <v>119</v>
      </c>
      <c r="C289" s="35" t="s">
        <v>1319</v>
      </c>
      <c r="E289" s="35" t="s">
        <v>1321</v>
      </c>
      <c r="F289" s="35" t="s">
        <v>1319</v>
      </c>
      <c r="G289" s="35" t="s">
        <v>1320</v>
      </c>
      <c r="I289" s="35" t="s">
        <v>1319</v>
      </c>
      <c r="J289" s="35" t="s">
        <v>1320</v>
      </c>
      <c r="K289" s="35" t="s">
        <v>1321</v>
      </c>
      <c r="M289" s="35" t="s">
        <v>1319</v>
      </c>
      <c r="N289" s="35" t="s">
        <v>1320</v>
      </c>
      <c r="O289" s="35" t="s">
        <v>1322</v>
      </c>
      <c r="S289" s="35" t="s">
        <v>1323</v>
      </c>
      <c r="AD289" s="35" t="s">
        <v>1058</v>
      </c>
      <c r="AG289" s="35" t="s">
        <v>119</v>
      </c>
      <c r="AH289" s="35" t="s">
        <v>119</v>
      </c>
      <c r="AK289" s="35" t="s">
        <v>119</v>
      </c>
      <c r="AL289" s="35" t="s">
        <v>119</v>
      </c>
      <c r="AM289" s="35" t="s">
        <v>1319</v>
      </c>
      <c r="AO289" s="35" t="s">
        <v>1321</v>
      </c>
      <c r="AP289" s="35" t="s">
        <v>1319</v>
      </c>
      <c r="AQ289" s="35" t="s">
        <v>1320</v>
      </c>
      <c r="AS289" s="35" t="s">
        <v>1319</v>
      </c>
      <c r="AT289" s="35" t="s">
        <v>1320</v>
      </c>
      <c r="AU289" s="35" t="s">
        <v>1321</v>
      </c>
      <c r="AW289" s="35" t="s">
        <v>1319</v>
      </c>
      <c r="AX289" s="35" t="s">
        <v>1320</v>
      </c>
      <c r="AY289" s="35" t="s">
        <v>1322</v>
      </c>
    </row>
    <row r="290" spans="1:51" x14ac:dyDescent="0.3">
      <c r="A290" s="35" t="s">
        <v>188</v>
      </c>
      <c r="B290" s="35" t="s">
        <v>188</v>
      </c>
      <c r="C290" s="35" t="s">
        <v>1324</v>
      </c>
      <c r="E290" s="35" t="s">
        <v>1326</v>
      </c>
      <c r="F290" s="35" t="s">
        <v>1324</v>
      </c>
      <c r="G290" s="35" t="s">
        <v>1325</v>
      </c>
      <c r="I290" s="35" t="s">
        <v>1324</v>
      </c>
      <c r="J290" s="35" t="s">
        <v>1325</v>
      </c>
      <c r="K290" s="35" t="s">
        <v>1326</v>
      </c>
      <c r="M290" s="35" t="s">
        <v>1324</v>
      </c>
      <c r="N290" s="35" t="s">
        <v>1325</v>
      </c>
      <c r="O290" s="35" t="s">
        <v>1327</v>
      </c>
      <c r="S290" s="35" t="s">
        <v>1328</v>
      </c>
      <c r="AD290" s="35" t="s">
        <v>1329</v>
      </c>
      <c r="AG290" s="35" t="s">
        <v>188</v>
      </c>
      <c r="AH290" s="35" t="s">
        <v>188</v>
      </c>
      <c r="AK290" s="35" t="s">
        <v>188</v>
      </c>
      <c r="AL290" s="35" t="s">
        <v>188</v>
      </c>
      <c r="AM290" s="35" t="s">
        <v>1324</v>
      </c>
      <c r="AO290" s="35" t="s">
        <v>1326</v>
      </c>
      <c r="AP290" s="35" t="s">
        <v>1324</v>
      </c>
      <c r="AQ290" s="35" t="s">
        <v>1325</v>
      </c>
      <c r="AS290" s="35" t="s">
        <v>1324</v>
      </c>
      <c r="AT290" s="35" t="s">
        <v>1325</v>
      </c>
      <c r="AU290" s="35" t="s">
        <v>1326</v>
      </c>
      <c r="AW290" s="35" t="s">
        <v>1324</v>
      </c>
      <c r="AX290" s="35" t="s">
        <v>1325</v>
      </c>
      <c r="AY290" s="35" t="s">
        <v>1327</v>
      </c>
    </row>
    <row r="291" spans="1:51" x14ac:dyDescent="0.3">
      <c r="A291" s="35" t="s">
        <v>34</v>
      </c>
      <c r="B291" s="35" t="s">
        <v>34</v>
      </c>
      <c r="C291" s="35" t="s">
        <v>34</v>
      </c>
      <c r="E291" s="35" t="s">
        <v>34</v>
      </c>
      <c r="F291" s="35" t="s">
        <v>34</v>
      </c>
      <c r="G291" s="35" t="s">
        <v>34</v>
      </c>
      <c r="I291" s="35" t="s">
        <v>34</v>
      </c>
      <c r="J291" s="35" t="s">
        <v>34</v>
      </c>
      <c r="K291" s="35" t="s">
        <v>34</v>
      </c>
      <c r="M291" s="35" t="s">
        <v>34</v>
      </c>
      <c r="N291" s="35" t="s">
        <v>34</v>
      </c>
      <c r="O291" s="35" t="s">
        <v>34</v>
      </c>
      <c r="S291" s="35" t="s">
        <v>34</v>
      </c>
      <c r="AD291" s="35" t="s">
        <v>34</v>
      </c>
      <c r="AG291" s="35" t="s">
        <v>34</v>
      </c>
      <c r="AH291" s="35" t="s">
        <v>34</v>
      </c>
      <c r="AK291" s="35" t="s">
        <v>34</v>
      </c>
      <c r="AL291" s="35" t="s">
        <v>34</v>
      </c>
      <c r="AM291" s="35" t="s">
        <v>34</v>
      </c>
      <c r="AO291" s="35" t="s">
        <v>34</v>
      </c>
      <c r="AP291" s="35" t="s">
        <v>34</v>
      </c>
      <c r="AQ291" s="35" t="s">
        <v>34</v>
      </c>
      <c r="AS291" s="35" t="s">
        <v>34</v>
      </c>
      <c r="AT291" s="35" t="s">
        <v>34</v>
      </c>
      <c r="AU291" s="35" t="s">
        <v>34</v>
      </c>
      <c r="AW291" s="35" t="s">
        <v>34</v>
      </c>
      <c r="AX291" s="35" t="s">
        <v>34</v>
      </c>
      <c r="AY291" s="35" t="s">
        <v>34</v>
      </c>
    </row>
    <row r="292" spans="1:51" x14ac:dyDescent="0.3">
      <c r="A292" s="35" t="s">
        <v>39</v>
      </c>
      <c r="B292" s="35" t="s">
        <v>39</v>
      </c>
      <c r="C292" s="35" t="s">
        <v>39</v>
      </c>
      <c r="E292" s="35" t="s">
        <v>39</v>
      </c>
      <c r="F292" s="35" t="s">
        <v>39</v>
      </c>
      <c r="G292" s="35" t="s">
        <v>39</v>
      </c>
      <c r="I292" s="35" t="s">
        <v>39</v>
      </c>
      <c r="J292" s="35" t="s">
        <v>39</v>
      </c>
      <c r="K292" s="35" t="s">
        <v>39</v>
      </c>
      <c r="M292" s="35" t="s">
        <v>39</v>
      </c>
      <c r="N292" s="35" t="s">
        <v>39</v>
      </c>
      <c r="O292" s="35" t="s">
        <v>39</v>
      </c>
      <c r="S292" s="35" t="s">
        <v>39</v>
      </c>
      <c r="AD292" s="35" t="s">
        <v>39</v>
      </c>
      <c r="AG292" s="35" t="s">
        <v>39</v>
      </c>
      <c r="AH292" s="35" t="s">
        <v>39</v>
      </c>
      <c r="AK292" s="35" t="s">
        <v>39</v>
      </c>
      <c r="AL292" s="35" t="s">
        <v>39</v>
      </c>
      <c r="AM292" s="35" t="s">
        <v>39</v>
      </c>
      <c r="AO292" s="35" t="s">
        <v>39</v>
      </c>
      <c r="AP292" s="35" t="s">
        <v>39</v>
      </c>
      <c r="AQ292" s="35" t="s">
        <v>39</v>
      </c>
      <c r="AS292" s="35" t="s">
        <v>39</v>
      </c>
      <c r="AT292" s="35" t="s">
        <v>39</v>
      </c>
      <c r="AU292" s="35" t="s">
        <v>39</v>
      </c>
      <c r="AW292" s="35" t="s">
        <v>39</v>
      </c>
      <c r="AX292" s="35" t="s">
        <v>39</v>
      </c>
      <c r="AY292" s="35" t="s">
        <v>39</v>
      </c>
    </row>
    <row r="293" spans="1:51" x14ac:dyDescent="0.3">
      <c r="A293" s="35" t="s">
        <v>203</v>
      </c>
      <c r="B293" s="35" t="s">
        <v>203</v>
      </c>
      <c r="C293" s="35" t="s">
        <v>203</v>
      </c>
      <c r="E293" s="35" t="s">
        <v>203</v>
      </c>
      <c r="F293" s="35" t="s">
        <v>203</v>
      </c>
      <c r="G293" s="35" t="s">
        <v>203</v>
      </c>
      <c r="I293" s="35" t="s">
        <v>203</v>
      </c>
      <c r="J293" s="35" t="s">
        <v>203</v>
      </c>
      <c r="K293" s="35" t="s">
        <v>203</v>
      </c>
      <c r="M293" s="35" t="s">
        <v>203</v>
      </c>
      <c r="N293" s="35" t="s">
        <v>203</v>
      </c>
      <c r="O293" s="35" t="s">
        <v>203</v>
      </c>
      <c r="S293" s="35" t="s">
        <v>203</v>
      </c>
      <c r="AD293" s="35" t="s">
        <v>203</v>
      </c>
      <c r="AG293" s="35" t="s">
        <v>203</v>
      </c>
      <c r="AH293" s="35" t="s">
        <v>203</v>
      </c>
      <c r="AK293" s="35" t="s">
        <v>203</v>
      </c>
      <c r="AL293" s="35" t="s">
        <v>203</v>
      </c>
      <c r="AM293" s="35" t="s">
        <v>203</v>
      </c>
      <c r="AO293" s="35" t="s">
        <v>203</v>
      </c>
      <c r="AP293" s="35" t="s">
        <v>203</v>
      </c>
      <c r="AQ293" s="35" t="s">
        <v>203</v>
      </c>
      <c r="AS293" s="35" t="s">
        <v>203</v>
      </c>
      <c r="AT293" s="35" t="s">
        <v>203</v>
      </c>
      <c r="AU293" s="35" t="s">
        <v>203</v>
      </c>
      <c r="AW293" s="35" t="s">
        <v>203</v>
      </c>
      <c r="AX293" s="35" t="s">
        <v>203</v>
      </c>
      <c r="AY293" s="35" t="s">
        <v>203</v>
      </c>
    </row>
    <row r="294" spans="1:51" x14ac:dyDescent="0.3">
      <c r="A294" s="35" t="s">
        <v>140</v>
      </c>
      <c r="B294" s="35" t="s">
        <v>140</v>
      </c>
      <c r="C294" s="35" t="s">
        <v>1330</v>
      </c>
      <c r="E294" s="35" t="s">
        <v>1332</v>
      </c>
      <c r="F294" s="35" t="s">
        <v>1330</v>
      </c>
      <c r="G294" s="35" t="s">
        <v>1331</v>
      </c>
      <c r="I294" s="35" t="s">
        <v>1330</v>
      </c>
      <c r="J294" s="35" t="s">
        <v>1331</v>
      </c>
      <c r="K294" s="35" t="s">
        <v>1332</v>
      </c>
      <c r="M294" s="35" t="s">
        <v>1330</v>
      </c>
      <c r="N294" s="35" t="s">
        <v>1331</v>
      </c>
      <c r="O294" s="35" t="s">
        <v>1333</v>
      </c>
      <c r="S294" s="35" t="s">
        <v>1334</v>
      </c>
      <c r="AD294" s="35" t="s">
        <v>1335</v>
      </c>
      <c r="AG294" s="35" t="s">
        <v>193</v>
      </c>
      <c r="AH294" s="35" t="s">
        <v>193</v>
      </c>
      <c r="AK294" s="35" t="s">
        <v>140</v>
      </c>
      <c r="AL294" s="35" t="s">
        <v>140</v>
      </c>
      <c r="AM294" s="35" t="s">
        <v>1330</v>
      </c>
      <c r="AO294" s="35" t="s">
        <v>1332</v>
      </c>
      <c r="AP294" s="35" t="s">
        <v>1330</v>
      </c>
      <c r="AQ294" s="35" t="s">
        <v>1331</v>
      </c>
      <c r="AS294" s="35" t="s">
        <v>1330</v>
      </c>
      <c r="AT294" s="35" t="s">
        <v>1331</v>
      </c>
      <c r="AU294" s="35" t="s">
        <v>1332</v>
      </c>
      <c r="AW294" s="35" t="s">
        <v>1330</v>
      </c>
      <c r="AX294" s="35" t="s">
        <v>1331</v>
      </c>
      <c r="AY294" s="35" t="s">
        <v>1333</v>
      </c>
    </row>
    <row r="295" spans="1:51" x14ac:dyDescent="0.3">
      <c r="A295" s="35" t="s">
        <v>119</v>
      </c>
      <c r="B295" s="35" t="s">
        <v>119</v>
      </c>
      <c r="C295" s="35" t="s">
        <v>119</v>
      </c>
      <c r="E295" s="35" t="s">
        <v>1336</v>
      </c>
      <c r="F295" s="35" t="s">
        <v>119</v>
      </c>
      <c r="G295" s="35" t="s">
        <v>119</v>
      </c>
      <c r="I295" s="35" t="s">
        <v>119</v>
      </c>
      <c r="J295" s="35" t="s">
        <v>119</v>
      </c>
      <c r="K295" s="35" t="s">
        <v>1336</v>
      </c>
      <c r="M295" s="35" t="s">
        <v>119</v>
      </c>
      <c r="N295" s="35" t="s">
        <v>119</v>
      </c>
      <c r="O295" s="35" t="s">
        <v>1319</v>
      </c>
      <c r="S295" s="35" t="s">
        <v>1068</v>
      </c>
      <c r="AD295" s="35" t="s">
        <v>119</v>
      </c>
      <c r="AG295" s="35" t="s">
        <v>119</v>
      </c>
      <c r="AH295" s="35" t="s">
        <v>119</v>
      </c>
      <c r="AK295" s="35" t="s">
        <v>119</v>
      </c>
      <c r="AL295" s="35" t="s">
        <v>119</v>
      </c>
      <c r="AM295" s="35" t="s">
        <v>119</v>
      </c>
      <c r="AO295" s="35" t="s">
        <v>1336</v>
      </c>
      <c r="AP295" s="35" t="s">
        <v>119</v>
      </c>
      <c r="AQ295" s="35" t="s">
        <v>119</v>
      </c>
      <c r="AS295" s="35" t="s">
        <v>119</v>
      </c>
      <c r="AT295" s="35" t="s">
        <v>119</v>
      </c>
      <c r="AU295" s="35" t="s">
        <v>1336</v>
      </c>
      <c r="AW295" s="35" t="s">
        <v>119</v>
      </c>
      <c r="AX295" s="35" t="s">
        <v>119</v>
      </c>
      <c r="AY295" s="35" t="s">
        <v>1319</v>
      </c>
    </row>
    <row r="296" spans="1:51" x14ac:dyDescent="0.3">
      <c r="A296" s="35" t="s">
        <v>188</v>
      </c>
      <c r="B296" s="35" t="s">
        <v>188</v>
      </c>
      <c r="C296" s="35" t="s">
        <v>188</v>
      </c>
      <c r="E296" s="35" t="s">
        <v>1337</v>
      </c>
      <c r="F296" s="35" t="s">
        <v>188</v>
      </c>
      <c r="G296" s="35" t="s">
        <v>120</v>
      </c>
      <c r="I296" s="35" t="s">
        <v>188</v>
      </c>
      <c r="J296" s="35" t="s">
        <v>120</v>
      </c>
      <c r="K296" s="35" t="s">
        <v>1337</v>
      </c>
      <c r="M296" s="35" t="s">
        <v>188</v>
      </c>
      <c r="N296" s="35" t="s">
        <v>120</v>
      </c>
      <c r="O296" s="35" t="s">
        <v>1338</v>
      </c>
      <c r="S296" s="35" t="s">
        <v>1339</v>
      </c>
      <c r="AD296" s="35" t="s">
        <v>188</v>
      </c>
      <c r="AG296" s="35" t="s">
        <v>188</v>
      </c>
      <c r="AH296" s="35" t="s">
        <v>188</v>
      </c>
      <c r="AK296" s="35" t="s">
        <v>188</v>
      </c>
      <c r="AL296" s="35" t="s">
        <v>188</v>
      </c>
      <c r="AM296" s="35" t="s">
        <v>188</v>
      </c>
      <c r="AO296" s="35" t="s">
        <v>1337</v>
      </c>
      <c r="AP296" s="35" t="s">
        <v>188</v>
      </c>
      <c r="AQ296" s="35" t="s">
        <v>120</v>
      </c>
      <c r="AS296" s="35" t="s">
        <v>188</v>
      </c>
      <c r="AT296" s="35" t="s">
        <v>120</v>
      </c>
      <c r="AU296" s="35" t="s">
        <v>1337</v>
      </c>
      <c r="AW296" s="35" t="s">
        <v>188</v>
      </c>
      <c r="AX296" s="35" t="s">
        <v>120</v>
      </c>
      <c r="AY296" s="35" t="s">
        <v>1338</v>
      </c>
    </row>
    <row r="297" spans="1:51" x14ac:dyDescent="0.3">
      <c r="A297" s="35" t="s">
        <v>34</v>
      </c>
      <c r="B297" s="35" t="s">
        <v>34</v>
      </c>
      <c r="C297" s="35" t="s">
        <v>34</v>
      </c>
      <c r="E297" s="35" t="s">
        <v>34</v>
      </c>
      <c r="F297" s="35" t="s">
        <v>34</v>
      </c>
      <c r="G297" s="35" t="s">
        <v>34</v>
      </c>
      <c r="I297" s="35" t="s">
        <v>34</v>
      </c>
      <c r="J297" s="35" t="s">
        <v>34</v>
      </c>
      <c r="K297" s="35" t="s">
        <v>34</v>
      </c>
      <c r="M297" s="35" t="s">
        <v>34</v>
      </c>
      <c r="N297" s="35" t="s">
        <v>34</v>
      </c>
      <c r="O297" s="35" t="s">
        <v>34</v>
      </c>
      <c r="S297" s="35" t="s">
        <v>34</v>
      </c>
      <c r="AD297" s="35" t="s">
        <v>34</v>
      </c>
      <c r="AG297" s="35" t="s">
        <v>34</v>
      </c>
      <c r="AH297" s="35" t="s">
        <v>34</v>
      </c>
      <c r="AK297" s="35" t="s">
        <v>34</v>
      </c>
      <c r="AL297" s="35" t="s">
        <v>34</v>
      </c>
      <c r="AM297" s="35" t="s">
        <v>34</v>
      </c>
      <c r="AO297" s="35" t="s">
        <v>34</v>
      </c>
      <c r="AP297" s="35" t="s">
        <v>34</v>
      </c>
      <c r="AQ297" s="35" t="s">
        <v>34</v>
      </c>
      <c r="AS297" s="35" t="s">
        <v>34</v>
      </c>
      <c r="AT297" s="35" t="s">
        <v>34</v>
      </c>
      <c r="AU297" s="35" t="s">
        <v>34</v>
      </c>
      <c r="AW297" s="35" t="s">
        <v>34</v>
      </c>
      <c r="AX297" s="35" t="s">
        <v>34</v>
      </c>
      <c r="AY297" s="35" t="s">
        <v>34</v>
      </c>
    </row>
    <row r="298" spans="1:51" x14ac:dyDescent="0.3">
      <c r="A298" s="35" t="s">
        <v>39</v>
      </c>
      <c r="B298" s="35" t="s">
        <v>39</v>
      </c>
      <c r="C298" s="35" t="s">
        <v>39</v>
      </c>
      <c r="E298" s="35" t="s">
        <v>39</v>
      </c>
      <c r="F298" s="35" t="s">
        <v>39</v>
      </c>
      <c r="G298" s="35" t="s">
        <v>39</v>
      </c>
      <c r="I298" s="35" t="s">
        <v>39</v>
      </c>
      <c r="J298" s="35" t="s">
        <v>39</v>
      </c>
      <c r="K298" s="35" t="s">
        <v>39</v>
      </c>
      <c r="M298" s="35" t="s">
        <v>39</v>
      </c>
      <c r="N298" s="35" t="s">
        <v>39</v>
      </c>
      <c r="O298" s="35" t="s">
        <v>39</v>
      </c>
      <c r="S298" s="35" t="s">
        <v>39</v>
      </c>
      <c r="AD298" s="35" t="s">
        <v>39</v>
      </c>
      <c r="AG298" s="35" t="s">
        <v>39</v>
      </c>
      <c r="AH298" s="35" t="s">
        <v>39</v>
      </c>
      <c r="AK298" s="35" t="s">
        <v>39</v>
      </c>
      <c r="AL298" s="35" t="s">
        <v>39</v>
      </c>
      <c r="AM298" s="35" t="s">
        <v>39</v>
      </c>
      <c r="AO298" s="35" t="s">
        <v>39</v>
      </c>
      <c r="AP298" s="35" t="s">
        <v>39</v>
      </c>
      <c r="AQ298" s="35" t="s">
        <v>39</v>
      </c>
      <c r="AS298" s="35" t="s">
        <v>39</v>
      </c>
      <c r="AT298" s="35" t="s">
        <v>39</v>
      </c>
      <c r="AU298" s="35" t="s">
        <v>39</v>
      </c>
      <c r="AW298" s="35" t="s">
        <v>39</v>
      </c>
      <c r="AX298" s="35" t="s">
        <v>39</v>
      </c>
      <c r="AY298" s="35" t="s">
        <v>39</v>
      </c>
    </row>
    <row r="299" spans="1:51" x14ac:dyDescent="0.3">
      <c r="A299" s="35" t="s">
        <v>160</v>
      </c>
      <c r="B299" s="35" t="s">
        <v>160</v>
      </c>
      <c r="C299" s="35" t="s">
        <v>160</v>
      </c>
      <c r="E299" s="35" t="s">
        <v>160</v>
      </c>
      <c r="F299" s="35" t="s">
        <v>160</v>
      </c>
      <c r="G299" s="35" t="s">
        <v>160</v>
      </c>
      <c r="I299" s="35" t="s">
        <v>160</v>
      </c>
      <c r="J299" s="35" t="s">
        <v>160</v>
      </c>
      <c r="K299" s="35" t="s">
        <v>160</v>
      </c>
      <c r="M299" s="35" t="s">
        <v>160</v>
      </c>
      <c r="N299" s="35" t="s">
        <v>160</v>
      </c>
      <c r="O299" s="35" t="s">
        <v>160</v>
      </c>
      <c r="S299" s="35" t="s">
        <v>160</v>
      </c>
      <c r="AD299" s="35" t="s">
        <v>160</v>
      </c>
      <c r="AG299" s="35" t="s">
        <v>160</v>
      </c>
      <c r="AH299" s="35" t="s">
        <v>160</v>
      </c>
      <c r="AK299" s="35" t="s">
        <v>160</v>
      </c>
      <c r="AL299" s="35" t="s">
        <v>160</v>
      </c>
      <c r="AM299" s="35" t="s">
        <v>160</v>
      </c>
      <c r="AO299" s="35" t="s">
        <v>160</v>
      </c>
      <c r="AP299" s="35" t="s">
        <v>160</v>
      </c>
      <c r="AQ299" s="35" t="s">
        <v>160</v>
      </c>
      <c r="AS299" s="35" t="s">
        <v>160</v>
      </c>
      <c r="AT299" s="35" t="s">
        <v>160</v>
      </c>
      <c r="AU299" s="35" t="s">
        <v>160</v>
      </c>
      <c r="AW299" s="35" t="s">
        <v>160</v>
      </c>
      <c r="AX299" s="35" t="s">
        <v>160</v>
      </c>
      <c r="AY299" s="35" t="s">
        <v>160</v>
      </c>
    </row>
    <row r="300" spans="1:51" x14ac:dyDescent="0.3">
      <c r="A300" s="35" t="s">
        <v>1124</v>
      </c>
      <c r="B300" s="35" t="s">
        <v>1125</v>
      </c>
      <c r="C300" s="35" t="s">
        <v>1126</v>
      </c>
      <c r="E300" s="35" t="s">
        <v>1128</v>
      </c>
      <c r="F300" s="35" t="s">
        <v>1126</v>
      </c>
      <c r="G300" s="35" t="s">
        <v>1127</v>
      </c>
      <c r="I300" s="35" t="s">
        <v>1126</v>
      </c>
      <c r="J300" s="35" t="s">
        <v>1127</v>
      </c>
      <c r="K300" s="35" t="s">
        <v>1128</v>
      </c>
      <c r="M300" s="35" t="s">
        <v>1126</v>
      </c>
      <c r="N300" s="35" t="s">
        <v>1127</v>
      </c>
      <c r="O300" s="35" t="s">
        <v>1129</v>
      </c>
      <c r="S300" s="35" t="s">
        <v>1130</v>
      </c>
      <c r="AD300" s="35" t="s">
        <v>1131</v>
      </c>
      <c r="AG300" s="35" t="s">
        <v>161</v>
      </c>
      <c r="AH300" s="35" t="s">
        <v>161</v>
      </c>
      <c r="AK300" s="35" t="s">
        <v>1124</v>
      </c>
      <c r="AL300" s="35" t="s">
        <v>1125</v>
      </c>
      <c r="AM300" s="35" t="s">
        <v>1126</v>
      </c>
      <c r="AO300" s="35" t="s">
        <v>1128</v>
      </c>
      <c r="AP300" s="35" t="s">
        <v>1126</v>
      </c>
      <c r="AQ300" s="35" t="s">
        <v>1127</v>
      </c>
      <c r="AS300" s="35" t="s">
        <v>1126</v>
      </c>
      <c r="AT300" s="35" t="s">
        <v>1127</v>
      </c>
      <c r="AU300" s="35" t="s">
        <v>1128</v>
      </c>
      <c r="AW300" s="35" t="s">
        <v>1126</v>
      </c>
      <c r="AX300" s="35" t="s">
        <v>1127</v>
      </c>
      <c r="AY300" s="35" t="s">
        <v>1129</v>
      </c>
    </row>
    <row r="301" spans="1:51" x14ac:dyDescent="0.3">
      <c r="A301" s="35" t="s">
        <v>1132</v>
      </c>
      <c r="B301" s="35" t="s">
        <v>1132</v>
      </c>
      <c r="C301" s="35" t="s">
        <v>119</v>
      </c>
      <c r="E301" s="35" t="s">
        <v>1133</v>
      </c>
      <c r="F301" s="35" t="s">
        <v>119</v>
      </c>
      <c r="G301" s="35" t="s">
        <v>308</v>
      </c>
      <c r="I301" s="35" t="s">
        <v>119</v>
      </c>
      <c r="J301" s="35" t="s">
        <v>308</v>
      </c>
      <c r="K301" s="35" t="s">
        <v>1133</v>
      </c>
      <c r="M301" s="35" t="s">
        <v>119</v>
      </c>
      <c r="N301" s="35" t="s">
        <v>308</v>
      </c>
      <c r="O301" s="35" t="s">
        <v>1134</v>
      </c>
      <c r="S301" s="35" t="s">
        <v>1135</v>
      </c>
      <c r="AD301" s="35" t="s">
        <v>119</v>
      </c>
      <c r="AG301" s="35" t="s">
        <v>162</v>
      </c>
      <c r="AH301" s="35" t="s">
        <v>162</v>
      </c>
      <c r="AK301" s="35" t="s">
        <v>1132</v>
      </c>
      <c r="AL301" s="35" t="s">
        <v>1132</v>
      </c>
      <c r="AM301" s="35" t="s">
        <v>119</v>
      </c>
      <c r="AO301" s="35" t="s">
        <v>1133</v>
      </c>
      <c r="AP301" s="35" t="s">
        <v>119</v>
      </c>
      <c r="AQ301" s="35" t="s">
        <v>308</v>
      </c>
      <c r="AS301" s="35" t="s">
        <v>119</v>
      </c>
      <c r="AT301" s="35" t="s">
        <v>308</v>
      </c>
      <c r="AU301" s="35" t="s">
        <v>1133</v>
      </c>
      <c r="AW301" s="35" t="s">
        <v>119</v>
      </c>
      <c r="AX301" s="35" t="s">
        <v>308</v>
      </c>
      <c r="AY301" s="35" t="s">
        <v>1134</v>
      </c>
    </row>
    <row r="302" spans="1:51" x14ac:dyDescent="0.3">
      <c r="A302" s="35" t="s">
        <v>1136</v>
      </c>
      <c r="B302" s="35" t="s">
        <v>1137</v>
      </c>
      <c r="C302" s="35" t="s">
        <v>120</v>
      </c>
      <c r="E302" s="35" t="s">
        <v>1139</v>
      </c>
      <c r="F302" s="35" t="s">
        <v>120</v>
      </c>
      <c r="G302" s="35" t="s">
        <v>1138</v>
      </c>
      <c r="I302" s="35" t="s">
        <v>120</v>
      </c>
      <c r="J302" s="35" t="s">
        <v>1138</v>
      </c>
      <c r="K302" s="35" t="s">
        <v>1139</v>
      </c>
      <c r="M302" s="35" t="s">
        <v>120</v>
      </c>
      <c r="N302" s="35" t="s">
        <v>1138</v>
      </c>
      <c r="O302" s="35" t="s">
        <v>1140</v>
      </c>
      <c r="S302" s="35" t="s">
        <v>1141</v>
      </c>
      <c r="AD302" s="35" t="s">
        <v>120</v>
      </c>
      <c r="AG302" s="35" t="s">
        <v>163</v>
      </c>
      <c r="AH302" s="35" t="s">
        <v>163</v>
      </c>
      <c r="AK302" s="35" t="s">
        <v>1136</v>
      </c>
      <c r="AL302" s="35" t="s">
        <v>1137</v>
      </c>
      <c r="AM302" s="35" t="s">
        <v>120</v>
      </c>
      <c r="AO302" s="35" t="s">
        <v>1139</v>
      </c>
      <c r="AP302" s="35" t="s">
        <v>120</v>
      </c>
      <c r="AQ302" s="35" t="s">
        <v>1138</v>
      </c>
      <c r="AS302" s="35" t="s">
        <v>120</v>
      </c>
      <c r="AT302" s="35" t="s">
        <v>1138</v>
      </c>
      <c r="AU302" s="35" t="s">
        <v>1139</v>
      </c>
      <c r="AW302" s="35" t="s">
        <v>120</v>
      </c>
      <c r="AX302" s="35" t="s">
        <v>1138</v>
      </c>
      <c r="AY302" s="35" t="s">
        <v>1140</v>
      </c>
    </row>
    <row r="303" spans="1:51" x14ac:dyDescent="0.3">
      <c r="A303" s="35" t="s">
        <v>34</v>
      </c>
      <c r="B303" s="35" t="s">
        <v>34</v>
      </c>
      <c r="C303" s="35" t="s">
        <v>34</v>
      </c>
      <c r="E303" s="35" t="s">
        <v>34</v>
      </c>
      <c r="F303" s="35" t="s">
        <v>34</v>
      </c>
      <c r="G303" s="35" t="s">
        <v>34</v>
      </c>
      <c r="I303" s="35" t="s">
        <v>34</v>
      </c>
      <c r="J303" s="35" t="s">
        <v>34</v>
      </c>
      <c r="K303" s="35" t="s">
        <v>34</v>
      </c>
      <c r="M303" s="35" t="s">
        <v>34</v>
      </c>
      <c r="N303" s="35" t="s">
        <v>34</v>
      </c>
      <c r="O303" s="35" t="s">
        <v>34</v>
      </c>
      <c r="S303" s="35" t="s">
        <v>34</v>
      </c>
      <c r="AD303" s="35" t="s">
        <v>34</v>
      </c>
      <c r="AG303" s="35" t="s">
        <v>34</v>
      </c>
      <c r="AH303" s="35" t="s">
        <v>34</v>
      </c>
      <c r="AK303" s="35" t="s">
        <v>34</v>
      </c>
      <c r="AL303" s="35" t="s">
        <v>34</v>
      </c>
      <c r="AM303" s="35" t="s">
        <v>34</v>
      </c>
      <c r="AO303" s="35" t="s">
        <v>34</v>
      </c>
      <c r="AP303" s="35" t="s">
        <v>34</v>
      </c>
      <c r="AQ303" s="35" t="s">
        <v>34</v>
      </c>
      <c r="AS303" s="35" t="s">
        <v>34</v>
      </c>
      <c r="AT303" s="35" t="s">
        <v>34</v>
      </c>
      <c r="AU303" s="35" t="s">
        <v>34</v>
      </c>
      <c r="AW303" s="35" t="s">
        <v>34</v>
      </c>
      <c r="AX303" s="35" t="s">
        <v>34</v>
      </c>
      <c r="AY303" s="35" t="s">
        <v>34</v>
      </c>
    </row>
    <row r="304" spans="1:51" x14ac:dyDescent="0.3">
      <c r="A304" s="35" t="s">
        <v>39</v>
      </c>
      <c r="B304" s="35" t="s">
        <v>39</v>
      </c>
      <c r="C304" s="35" t="s">
        <v>39</v>
      </c>
      <c r="E304" s="35" t="s">
        <v>39</v>
      </c>
      <c r="F304" s="35" t="s">
        <v>39</v>
      </c>
      <c r="G304" s="35" t="s">
        <v>39</v>
      </c>
      <c r="I304" s="35" t="s">
        <v>39</v>
      </c>
      <c r="J304" s="35" t="s">
        <v>39</v>
      </c>
      <c r="K304" s="35" t="s">
        <v>39</v>
      </c>
      <c r="M304" s="35" t="s">
        <v>39</v>
      </c>
      <c r="N304" s="35" t="s">
        <v>39</v>
      </c>
      <c r="O304" s="35" t="s">
        <v>39</v>
      </c>
      <c r="S304" s="35" t="s">
        <v>39</v>
      </c>
      <c r="AD304" s="35" t="s">
        <v>39</v>
      </c>
      <c r="AG304" s="35" t="s">
        <v>39</v>
      </c>
      <c r="AH304" s="35" t="s">
        <v>39</v>
      </c>
      <c r="AK304" s="35" t="s">
        <v>39</v>
      </c>
      <c r="AL304" s="35" t="s">
        <v>39</v>
      </c>
      <c r="AM304" s="35" t="s">
        <v>39</v>
      </c>
      <c r="AO304" s="35" t="s">
        <v>39</v>
      </c>
      <c r="AP304" s="35" t="s">
        <v>39</v>
      </c>
      <c r="AQ304" s="35" t="s">
        <v>39</v>
      </c>
      <c r="AS304" s="35" t="s">
        <v>39</v>
      </c>
      <c r="AT304" s="35" t="s">
        <v>39</v>
      </c>
      <c r="AU304" s="35" t="s">
        <v>39</v>
      </c>
      <c r="AW304" s="35" t="s">
        <v>39</v>
      </c>
      <c r="AX304" s="35" t="s">
        <v>39</v>
      </c>
      <c r="AY304" s="35" t="s">
        <v>39</v>
      </c>
    </row>
    <row r="305" spans="1:51" x14ac:dyDescent="0.3">
      <c r="A305" s="35" t="s">
        <v>204</v>
      </c>
      <c r="B305" s="35" t="s">
        <v>204</v>
      </c>
      <c r="C305" s="35" t="s">
        <v>204</v>
      </c>
      <c r="E305" s="35" t="s">
        <v>204</v>
      </c>
      <c r="F305" s="35" t="s">
        <v>204</v>
      </c>
      <c r="G305" s="35" t="s">
        <v>204</v>
      </c>
      <c r="I305" s="35" t="s">
        <v>204</v>
      </c>
      <c r="J305" s="35" t="s">
        <v>204</v>
      </c>
      <c r="K305" s="35" t="s">
        <v>204</v>
      </c>
      <c r="M305" s="35" t="s">
        <v>204</v>
      </c>
      <c r="N305" s="35" t="s">
        <v>204</v>
      </c>
      <c r="O305" s="35" t="s">
        <v>204</v>
      </c>
      <c r="S305" s="35" t="s">
        <v>204</v>
      </c>
      <c r="AD305" s="35" t="s">
        <v>204</v>
      </c>
      <c r="AG305" s="35" t="s">
        <v>204</v>
      </c>
      <c r="AH305" s="35" t="s">
        <v>204</v>
      </c>
      <c r="AK305" s="35" t="s">
        <v>204</v>
      </c>
      <c r="AL305" s="35" t="s">
        <v>204</v>
      </c>
      <c r="AM305" s="35" t="s">
        <v>204</v>
      </c>
      <c r="AO305" s="35" t="s">
        <v>204</v>
      </c>
      <c r="AP305" s="35" t="s">
        <v>204</v>
      </c>
      <c r="AQ305" s="35" t="s">
        <v>204</v>
      </c>
      <c r="AS305" s="35" t="s">
        <v>204</v>
      </c>
      <c r="AT305" s="35" t="s">
        <v>204</v>
      </c>
      <c r="AU305" s="35" t="s">
        <v>204</v>
      </c>
      <c r="AW305" s="35" t="s">
        <v>204</v>
      </c>
      <c r="AX305" s="35" t="s">
        <v>204</v>
      </c>
      <c r="AY305" s="35" t="s">
        <v>204</v>
      </c>
    </row>
    <row r="306" spans="1:51" x14ac:dyDescent="0.3">
      <c r="A306" s="35" t="s">
        <v>1340</v>
      </c>
      <c r="B306" s="35" t="s">
        <v>1341</v>
      </c>
      <c r="C306" s="35" t="s">
        <v>1342</v>
      </c>
      <c r="E306" s="35" t="s">
        <v>1344</v>
      </c>
      <c r="F306" s="35" t="s">
        <v>1342</v>
      </c>
      <c r="G306" s="35" t="s">
        <v>1343</v>
      </c>
      <c r="I306" s="35" t="s">
        <v>1342</v>
      </c>
      <c r="J306" s="35" t="s">
        <v>1343</v>
      </c>
      <c r="K306" s="35" t="s">
        <v>1344</v>
      </c>
      <c r="M306" s="35" t="s">
        <v>1342</v>
      </c>
      <c r="N306" s="35" t="s">
        <v>1343</v>
      </c>
      <c r="O306" s="35" t="s">
        <v>1345</v>
      </c>
      <c r="S306" s="35" t="s">
        <v>1346</v>
      </c>
      <c r="AD306" s="35" t="s">
        <v>1347</v>
      </c>
      <c r="AG306" s="35" t="s">
        <v>205</v>
      </c>
      <c r="AH306" s="35" t="s">
        <v>205</v>
      </c>
      <c r="AK306" s="35" t="s">
        <v>1340</v>
      </c>
      <c r="AL306" s="35" t="s">
        <v>1341</v>
      </c>
      <c r="AM306" s="35" t="s">
        <v>1342</v>
      </c>
      <c r="AO306" s="35" t="s">
        <v>1344</v>
      </c>
      <c r="AP306" s="35" t="s">
        <v>1342</v>
      </c>
      <c r="AQ306" s="35" t="s">
        <v>1343</v>
      </c>
      <c r="AS306" s="35" t="s">
        <v>1342</v>
      </c>
      <c r="AT306" s="35" t="s">
        <v>1343</v>
      </c>
      <c r="AU306" s="35" t="s">
        <v>1344</v>
      </c>
      <c r="AW306" s="35" t="s">
        <v>1342</v>
      </c>
      <c r="AX306" s="35" t="s">
        <v>1343</v>
      </c>
      <c r="AY306" s="35" t="s">
        <v>1345</v>
      </c>
    </row>
    <row r="307" spans="1:51" x14ac:dyDescent="0.3">
      <c r="A307" s="35" t="s">
        <v>119</v>
      </c>
      <c r="B307" s="35" t="s">
        <v>119</v>
      </c>
      <c r="C307" s="35" t="s">
        <v>1348</v>
      </c>
      <c r="E307" s="35" t="s">
        <v>1349</v>
      </c>
      <c r="F307" s="35" t="s">
        <v>1348</v>
      </c>
      <c r="G307" s="35" t="s">
        <v>1348</v>
      </c>
      <c r="I307" s="35" t="s">
        <v>1348</v>
      </c>
      <c r="J307" s="35" t="s">
        <v>1348</v>
      </c>
      <c r="K307" s="35" t="s">
        <v>1349</v>
      </c>
      <c r="M307" s="35" t="s">
        <v>1348</v>
      </c>
      <c r="N307" s="35" t="s">
        <v>1348</v>
      </c>
      <c r="O307" s="35" t="s">
        <v>1350</v>
      </c>
      <c r="S307" s="35" t="s">
        <v>1351</v>
      </c>
      <c r="AD307" s="35" t="s">
        <v>394</v>
      </c>
      <c r="AG307" s="35" t="s">
        <v>206</v>
      </c>
      <c r="AH307" s="35" t="s">
        <v>206</v>
      </c>
      <c r="AK307" s="35" t="s">
        <v>119</v>
      </c>
      <c r="AL307" s="35" t="s">
        <v>119</v>
      </c>
      <c r="AM307" s="35" t="s">
        <v>1348</v>
      </c>
      <c r="AO307" s="35" t="s">
        <v>1349</v>
      </c>
      <c r="AP307" s="35" t="s">
        <v>1348</v>
      </c>
      <c r="AQ307" s="35" t="s">
        <v>1348</v>
      </c>
      <c r="AS307" s="35" t="s">
        <v>1348</v>
      </c>
      <c r="AT307" s="35" t="s">
        <v>1348</v>
      </c>
      <c r="AU307" s="35" t="s">
        <v>1349</v>
      </c>
      <c r="AW307" s="35" t="s">
        <v>1348</v>
      </c>
      <c r="AX307" s="35" t="s">
        <v>1348</v>
      </c>
      <c r="AY307" s="35" t="s">
        <v>1350</v>
      </c>
    </row>
    <row r="308" spans="1:51" x14ac:dyDescent="0.3">
      <c r="A308" s="35" t="s">
        <v>188</v>
      </c>
      <c r="B308" s="35" t="s">
        <v>188</v>
      </c>
      <c r="C308" s="35" t="s">
        <v>1352</v>
      </c>
      <c r="E308" s="35" t="s">
        <v>1354</v>
      </c>
      <c r="F308" s="35" t="s">
        <v>1352</v>
      </c>
      <c r="G308" s="35" t="s">
        <v>1353</v>
      </c>
      <c r="I308" s="35" t="s">
        <v>1352</v>
      </c>
      <c r="J308" s="35" t="s">
        <v>1353</v>
      </c>
      <c r="K308" s="35" t="s">
        <v>1354</v>
      </c>
      <c r="M308" s="35" t="s">
        <v>1352</v>
      </c>
      <c r="N308" s="35" t="s">
        <v>1353</v>
      </c>
      <c r="O308" s="35" t="s">
        <v>1355</v>
      </c>
      <c r="S308" s="35" t="s">
        <v>1356</v>
      </c>
      <c r="AD308" s="35" t="s">
        <v>1357</v>
      </c>
      <c r="AG308" s="35" t="s">
        <v>207</v>
      </c>
      <c r="AH308" s="35" t="s">
        <v>207</v>
      </c>
      <c r="AK308" s="35" t="s">
        <v>188</v>
      </c>
      <c r="AL308" s="35" t="s">
        <v>188</v>
      </c>
      <c r="AM308" s="35" t="s">
        <v>1352</v>
      </c>
      <c r="AO308" s="35" t="s">
        <v>1354</v>
      </c>
      <c r="AP308" s="35" t="s">
        <v>1352</v>
      </c>
      <c r="AQ308" s="35" t="s">
        <v>1353</v>
      </c>
      <c r="AS308" s="35" t="s">
        <v>1352</v>
      </c>
      <c r="AT308" s="35" t="s">
        <v>1353</v>
      </c>
      <c r="AU308" s="35" t="s">
        <v>1354</v>
      </c>
      <c r="AW308" s="35" t="s">
        <v>1352</v>
      </c>
      <c r="AX308" s="35" t="s">
        <v>1353</v>
      </c>
      <c r="AY308" s="35" t="s">
        <v>1355</v>
      </c>
    </row>
    <row r="309" spans="1:51" x14ac:dyDescent="0.3">
      <c r="A309" s="35" t="s">
        <v>34</v>
      </c>
      <c r="B309" s="35" t="s">
        <v>34</v>
      </c>
      <c r="C309" s="35" t="s">
        <v>34</v>
      </c>
      <c r="E309" s="35" t="s">
        <v>34</v>
      </c>
      <c r="F309" s="35" t="s">
        <v>34</v>
      </c>
      <c r="G309" s="35" t="s">
        <v>34</v>
      </c>
      <c r="I309" s="35" t="s">
        <v>34</v>
      </c>
      <c r="J309" s="35" t="s">
        <v>34</v>
      </c>
      <c r="K309" s="35" t="s">
        <v>34</v>
      </c>
      <c r="M309" s="35" t="s">
        <v>34</v>
      </c>
      <c r="N309" s="35" t="s">
        <v>34</v>
      </c>
      <c r="O309" s="35" t="s">
        <v>34</v>
      </c>
      <c r="S309" s="35" t="s">
        <v>34</v>
      </c>
      <c r="AD309" s="35" t="s">
        <v>34</v>
      </c>
      <c r="AG309" s="35" t="s">
        <v>34</v>
      </c>
      <c r="AH309" s="35" t="s">
        <v>34</v>
      </c>
      <c r="AK309" s="35" t="s">
        <v>34</v>
      </c>
      <c r="AL309" s="35" t="s">
        <v>34</v>
      </c>
      <c r="AM309" s="35" t="s">
        <v>34</v>
      </c>
      <c r="AO309" s="35" t="s">
        <v>34</v>
      </c>
      <c r="AP309" s="35" t="s">
        <v>34</v>
      </c>
      <c r="AQ309" s="35" t="s">
        <v>34</v>
      </c>
      <c r="AS309" s="35" t="s">
        <v>34</v>
      </c>
      <c r="AT309" s="35" t="s">
        <v>34</v>
      </c>
      <c r="AU309" s="35" t="s">
        <v>34</v>
      </c>
      <c r="AW309" s="35" t="s">
        <v>34</v>
      </c>
      <c r="AX309" s="35" t="s">
        <v>34</v>
      </c>
      <c r="AY309" s="35" t="s">
        <v>34</v>
      </c>
    </row>
    <row r="310" spans="1:51" x14ac:dyDescent="0.3">
      <c r="A310" s="35" t="s">
        <v>39</v>
      </c>
      <c r="B310" s="35" t="s">
        <v>39</v>
      </c>
      <c r="C310" s="35" t="s">
        <v>39</v>
      </c>
      <c r="E310" s="35" t="s">
        <v>39</v>
      </c>
      <c r="F310" s="35" t="s">
        <v>39</v>
      </c>
      <c r="G310" s="35" t="s">
        <v>39</v>
      </c>
      <c r="I310" s="35" t="s">
        <v>39</v>
      </c>
      <c r="J310" s="35" t="s">
        <v>39</v>
      </c>
      <c r="K310" s="35" t="s">
        <v>39</v>
      </c>
      <c r="M310" s="35" t="s">
        <v>39</v>
      </c>
      <c r="N310" s="35" t="s">
        <v>39</v>
      </c>
      <c r="O310" s="35" t="s">
        <v>39</v>
      </c>
      <c r="S310" s="35" t="s">
        <v>39</v>
      </c>
      <c r="AD310" s="35" t="s">
        <v>39</v>
      </c>
      <c r="AG310" s="35" t="s">
        <v>39</v>
      </c>
      <c r="AH310" s="35" t="s">
        <v>39</v>
      </c>
      <c r="AK310" s="35" t="s">
        <v>39</v>
      </c>
      <c r="AL310" s="35" t="s">
        <v>39</v>
      </c>
      <c r="AM310" s="35" t="s">
        <v>39</v>
      </c>
      <c r="AO310" s="35" t="s">
        <v>39</v>
      </c>
      <c r="AP310" s="35" t="s">
        <v>39</v>
      </c>
      <c r="AQ310" s="35" t="s">
        <v>39</v>
      </c>
      <c r="AS310" s="35" t="s">
        <v>39</v>
      </c>
      <c r="AT310" s="35" t="s">
        <v>39</v>
      </c>
      <c r="AU310" s="35" t="s">
        <v>39</v>
      </c>
      <c r="AW310" s="35" t="s">
        <v>39</v>
      </c>
      <c r="AX310" s="35" t="s">
        <v>39</v>
      </c>
      <c r="AY310" s="35" t="s">
        <v>39</v>
      </c>
    </row>
    <row r="311" spans="1:51" x14ac:dyDescent="0.3">
      <c r="A311" s="35" t="s">
        <v>208</v>
      </c>
      <c r="B311" s="35" t="s">
        <v>208</v>
      </c>
      <c r="C311" s="35" t="s">
        <v>208</v>
      </c>
      <c r="E311" s="35" t="s">
        <v>208</v>
      </c>
      <c r="F311" s="35" t="s">
        <v>208</v>
      </c>
      <c r="G311" s="35" t="s">
        <v>208</v>
      </c>
      <c r="I311" s="35" t="s">
        <v>208</v>
      </c>
      <c r="J311" s="35" t="s">
        <v>208</v>
      </c>
      <c r="K311" s="35" t="s">
        <v>208</v>
      </c>
      <c r="M311" s="35" t="s">
        <v>208</v>
      </c>
      <c r="N311" s="35" t="s">
        <v>208</v>
      </c>
      <c r="O311" s="35" t="s">
        <v>208</v>
      </c>
      <c r="S311" s="35" t="s">
        <v>208</v>
      </c>
      <c r="AD311" s="35" t="s">
        <v>208</v>
      </c>
      <c r="AG311" s="35" t="s">
        <v>208</v>
      </c>
      <c r="AH311" s="35" t="s">
        <v>208</v>
      </c>
      <c r="AK311" s="35" t="s">
        <v>208</v>
      </c>
      <c r="AL311" s="35" t="s">
        <v>208</v>
      </c>
      <c r="AM311" s="35" t="s">
        <v>208</v>
      </c>
      <c r="AO311" s="35" t="s">
        <v>208</v>
      </c>
      <c r="AP311" s="35" t="s">
        <v>208</v>
      </c>
      <c r="AQ311" s="35" t="s">
        <v>208</v>
      </c>
      <c r="AS311" s="35" t="s">
        <v>208</v>
      </c>
      <c r="AT311" s="35" t="s">
        <v>208</v>
      </c>
      <c r="AU311" s="35" t="s">
        <v>208</v>
      </c>
      <c r="AW311" s="35" t="s">
        <v>208</v>
      </c>
      <c r="AX311" s="35" t="s">
        <v>208</v>
      </c>
      <c r="AY311" s="35" t="s">
        <v>208</v>
      </c>
    </row>
    <row r="312" spans="1:51" x14ac:dyDescent="0.3">
      <c r="A312" s="35" t="s">
        <v>140</v>
      </c>
      <c r="B312" s="35" t="s">
        <v>140</v>
      </c>
      <c r="C312" s="35" t="s">
        <v>1358</v>
      </c>
      <c r="E312" s="35" t="s">
        <v>1360</v>
      </c>
      <c r="F312" s="35" t="s">
        <v>1358</v>
      </c>
      <c r="G312" s="35" t="s">
        <v>1359</v>
      </c>
      <c r="I312" s="35" t="s">
        <v>1358</v>
      </c>
      <c r="J312" s="35" t="s">
        <v>1359</v>
      </c>
      <c r="K312" s="35" t="s">
        <v>1360</v>
      </c>
      <c r="M312" s="35" t="s">
        <v>1358</v>
      </c>
      <c r="N312" s="35" t="s">
        <v>1359</v>
      </c>
      <c r="O312" s="35" t="s">
        <v>1361</v>
      </c>
      <c r="S312" s="35" t="s">
        <v>1362</v>
      </c>
      <c r="AD312" s="35" t="s">
        <v>1363</v>
      </c>
      <c r="AG312" s="35" t="s">
        <v>209</v>
      </c>
      <c r="AH312" s="35" t="s">
        <v>209</v>
      </c>
      <c r="AK312" s="35" t="s">
        <v>140</v>
      </c>
      <c r="AL312" s="35" t="s">
        <v>140</v>
      </c>
      <c r="AM312" s="35" t="s">
        <v>1358</v>
      </c>
      <c r="AO312" s="35" t="s">
        <v>1360</v>
      </c>
      <c r="AP312" s="35" t="s">
        <v>1358</v>
      </c>
      <c r="AQ312" s="35" t="s">
        <v>1359</v>
      </c>
      <c r="AS312" s="35" t="s">
        <v>1358</v>
      </c>
      <c r="AT312" s="35" t="s">
        <v>1359</v>
      </c>
      <c r="AU312" s="35" t="s">
        <v>1360</v>
      </c>
      <c r="AW312" s="35" t="s">
        <v>1358</v>
      </c>
      <c r="AX312" s="35" t="s">
        <v>1359</v>
      </c>
      <c r="AY312" s="35" t="s">
        <v>1361</v>
      </c>
    </row>
    <row r="313" spans="1:51" x14ac:dyDescent="0.3">
      <c r="A313" s="35" t="s">
        <v>119</v>
      </c>
      <c r="B313" s="35" t="s">
        <v>119</v>
      </c>
      <c r="C313" s="35" t="s">
        <v>1364</v>
      </c>
      <c r="E313" s="35" t="s">
        <v>348</v>
      </c>
      <c r="F313" s="35" t="s">
        <v>1364</v>
      </c>
      <c r="G313" s="35" t="s">
        <v>1365</v>
      </c>
      <c r="I313" s="35" t="s">
        <v>1364</v>
      </c>
      <c r="J313" s="35" t="s">
        <v>1365</v>
      </c>
      <c r="K313" s="35" t="s">
        <v>348</v>
      </c>
      <c r="M313" s="35" t="s">
        <v>1364</v>
      </c>
      <c r="N313" s="35" t="s">
        <v>1365</v>
      </c>
      <c r="O313" s="35" t="s">
        <v>1366</v>
      </c>
      <c r="S313" s="35" t="s">
        <v>1367</v>
      </c>
      <c r="AD313" s="35" t="s">
        <v>119</v>
      </c>
      <c r="AG313" s="35" t="s">
        <v>210</v>
      </c>
      <c r="AH313" s="35" t="s">
        <v>210</v>
      </c>
      <c r="AK313" s="35" t="s">
        <v>119</v>
      </c>
      <c r="AL313" s="35" t="s">
        <v>119</v>
      </c>
      <c r="AM313" s="35" t="s">
        <v>1364</v>
      </c>
      <c r="AO313" s="35" t="s">
        <v>348</v>
      </c>
      <c r="AP313" s="35" t="s">
        <v>1364</v>
      </c>
      <c r="AQ313" s="35" t="s">
        <v>1365</v>
      </c>
      <c r="AS313" s="35" t="s">
        <v>1364</v>
      </c>
      <c r="AT313" s="35" t="s">
        <v>1365</v>
      </c>
      <c r="AU313" s="35" t="s">
        <v>348</v>
      </c>
      <c r="AW313" s="35" t="s">
        <v>1364</v>
      </c>
      <c r="AX313" s="35" t="s">
        <v>1365</v>
      </c>
      <c r="AY313" s="35" t="s">
        <v>1366</v>
      </c>
    </row>
    <row r="314" spans="1:51" x14ac:dyDescent="0.3">
      <c r="A314" s="35" t="s">
        <v>188</v>
      </c>
      <c r="B314" s="35" t="s">
        <v>188</v>
      </c>
      <c r="C314" s="35" t="s">
        <v>1368</v>
      </c>
      <c r="E314" s="35" t="s">
        <v>1370</v>
      </c>
      <c r="F314" s="35" t="s">
        <v>1368</v>
      </c>
      <c r="G314" s="35" t="s">
        <v>1369</v>
      </c>
      <c r="I314" s="35" t="s">
        <v>1368</v>
      </c>
      <c r="J314" s="35" t="s">
        <v>1369</v>
      </c>
      <c r="K314" s="35" t="s">
        <v>1370</v>
      </c>
      <c r="M314" s="35" t="s">
        <v>1368</v>
      </c>
      <c r="N314" s="35" t="s">
        <v>1369</v>
      </c>
      <c r="O314" s="35" t="s">
        <v>1371</v>
      </c>
      <c r="S314" s="35" t="s">
        <v>1372</v>
      </c>
      <c r="AD314" s="35" t="s">
        <v>188</v>
      </c>
      <c r="AG314" s="35" t="s">
        <v>211</v>
      </c>
      <c r="AH314" s="35" t="s">
        <v>211</v>
      </c>
      <c r="AK314" s="35" t="s">
        <v>188</v>
      </c>
      <c r="AL314" s="35" t="s">
        <v>188</v>
      </c>
      <c r="AM314" s="35" t="s">
        <v>1368</v>
      </c>
      <c r="AO314" s="35" t="s">
        <v>1370</v>
      </c>
      <c r="AP314" s="35" t="s">
        <v>1368</v>
      </c>
      <c r="AQ314" s="35" t="s">
        <v>1369</v>
      </c>
      <c r="AS314" s="35" t="s">
        <v>1368</v>
      </c>
      <c r="AT314" s="35" t="s">
        <v>1369</v>
      </c>
      <c r="AU314" s="35" t="s">
        <v>1370</v>
      </c>
      <c r="AW314" s="35" t="s">
        <v>1368</v>
      </c>
      <c r="AX314" s="35" t="s">
        <v>1369</v>
      </c>
      <c r="AY314" s="35" t="s">
        <v>1371</v>
      </c>
    </row>
    <row r="315" spans="1:51" x14ac:dyDescent="0.3">
      <c r="A315" s="35" t="s">
        <v>34</v>
      </c>
      <c r="B315" s="35" t="s">
        <v>34</v>
      </c>
      <c r="C315" s="35" t="s">
        <v>34</v>
      </c>
      <c r="E315" s="35" t="s">
        <v>34</v>
      </c>
      <c r="F315" s="35" t="s">
        <v>34</v>
      </c>
      <c r="G315" s="35" t="s">
        <v>34</v>
      </c>
      <c r="I315" s="35" t="s">
        <v>34</v>
      </c>
      <c r="J315" s="35" t="s">
        <v>34</v>
      </c>
      <c r="K315" s="35" t="s">
        <v>34</v>
      </c>
      <c r="M315" s="35" t="s">
        <v>34</v>
      </c>
      <c r="N315" s="35" t="s">
        <v>34</v>
      </c>
      <c r="O315" s="35" t="s">
        <v>34</v>
      </c>
      <c r="S315" s="35" t="s">
        <v>34</v>
      </c>
      <c r="AD315" s="35" t="s">
        <v>34</v>
      </c>
      <c r="AG315" s="35" t="s">
        <v>34</v>
      </c>
      <c r="AH315" s="35" t="s">
        <v>34</v>
      </c>
      <c r="AK315" s="35" t="s">
        <v>34</v>
      </c>
      <c r="AL315" s="35" t="s">
        <v>34</v>
      </c>
      <c r="AM315" s="35" t="s">
        <v>34</v>
      </c>
      <c r="AO315" s="35" t="s">
        <v>34</v>
      </c>
      <c r="AP315" s="35" t="s">
        <v>34</v>
      </c>
      <c r="AQ315" s="35" t="s">
        <v>34</v>
      </c>
      <c r="AS315" s="35" t="s">
        <v>34</v>
      </c>
      <c r="AT315" s="35" t="s">
        <v>34</v>
      </c>
      <c r="AU315" s="35" t="s">
        <v>34</v>
      </c>
      <c r="AW315" s="35" t="s">
        <v>34</v>
      </c>
      <c r="AX315" s="35" t="s">
        <v>34</v>
      </c>
      <c r="AY315" s="35" t="s">
        <v>34</v>
      </c>
    </row>
    <row r="316" spans="1:51" x14ac:dyDescent="0.3">
      <c r="A316" s="35" t="s">
        <v>39</v>
      </c>
      <c r="B316" s="35" t="s">
        <v>39</v>
      </c>
      <c r="C316" s="35" t="s">
        <v>39</v>
      </c>
      <c r="E316" s="35" t="s">
        <v>39</v>
      </c>
      <c r="F316" s="35" t="s">
        <v>39</v>
      </c>
      <c r="G316" s="35" t="s">
        <v>39</v>
      </c>
      <c r="I316" s="35" t="s">
        <v>39</v>
      </c>
      <c r="J316" s="35" t="s">
        <v>39</v>
      </c>
      <c r="K316" s="35" t="s">
        <v>39</v>
      </c>
      <c r="M316" s="35" t="s">
        <v>39</v>
      </c>
      <c r="N316" s="35" t="s">
        <v>39</v>
      </c>
      <c r="O316" s="35" t="s">
        <v>39</v>
      </c>
      <c r="S316" s="35" t="s">
        <v>39</v>
      </c>
      <c r="AD316" s="35" t="s">
        <v>39</v>
      </c>
      <c r="AG316" s="35" t="s">
        <v>39</v>
      </c>
      <c r="AH316" s="35" t="s">
        <v>39</v>
      </c>
      <c r="AK316" s="35" t="s">
        <v>39</v>
      </c>
      <c r="AL316" s="35" t="s">
        <v>39</v>
      </c>
      <c r="AM316" s="35" t="s">
        <v>39</v>
      </c>
      <c r="AO316" s="35" t="s">
        <v>39</v>
      </c>
      <c r="AP316" s="35" t="s">
        <v>39</v>
      </c>
      <c r="AQ316" s="35" t="s">
        <v>39</v>
      </c>
      <c r="AS316" s="35" t="s">
        <v>39</v>
      </c>
      <c r="AT316" s="35" t="s">
        <v>39</v>
      </c>
      <c r="AU316" s="35" t="s">
        <v>39</v>
      </c>
      <c r="AW316" s="35" t="s">
        <v>39</v>
      </c>
      <c r="AX316" s="35" t="s">
        <v>39</v>
      </c>
      <c r="AY316" s="35" t="s">
        <v>39</v>
      </c>
    </row>
    <row r="317" spans="1:51" x14ac:dyDescent="0.3">
      <c r="A317" s="35" t="s">
        <v>212</v>
      </c>
      <c r="B317" s="35" t="s">
        <v>212</v>
      </c>
      <c r="C317" s="35" t="s">
        <v>212</v>
      </c>
      <c r="E317" s="35" t="s">
        <v>212</v>
      </c>
      <c r="F317" s="35" t="s">
        <v>212</v>
      </c>
      <c r="G317" s="35" t="s">
        <v>212</v>
      </c>
      <c r="I317" s="35" t="s">
        <v>212</v>
      </c>
      <c r="J317" s="35" t="s">
        <v>212</v>
      </c>
      <c r="K317" s="35" t="s">
        <v>212</v>
      </c>
      <c r="M317" s="35" t="s">
        <v>212</v>
      </c>
      <c r="N317" s="35" t="s">
        <v>212</v>
      </c>
      <c r="O317" s="35" t="s">
        <v>212</v>
      </c>
      <c r="S317" s="35" t="s">
        <v>212</v>
      </c>
      <c r="AD317" s="35" t="s">
        <v>212</v>
      </c>
      <c r="AG317" s="35" t="s">
        <v>212</v>
      </c>
      <c r="AH317" s="35" t="s">
        <v>212</v>
      </c>
      <c r="AK317" s="35" t="s">
        <v>212</v>
      </c>
      <c r="AL317" s="35" t="s">
        <v>212</v>
      </c>
      <c r="AM317" s="35" t="s">
        <v>212</v>
      </c>
      <c r="AO317" s="35" t="s">
        <v>212</v>
      </c>
      <c r="AP317" s="35" t="s">
        <v>212</v>
      </c>
      <c r="AQ317" s="35" t="s">
        <v>212</v>
      </c>
      <c r="AS317" s="35" t="s">
        <v>212</v>
      </c>
      <c r="AT317" s="35" t="s">
        <v>212</v>
      </c>
      <c r="AU317" s="35" t="s">
        <v>212</v>
      </c>
      <c r="AW317" s="35" t="s">
        <v>212</v>
      </c>
      <c r="AX317" s="35" t="s">
        <v>212</v>
      </c>
      <c r="AY317" s="35" t="s">
        <v>212</v>
      </c>
    </row>
    <row r="318" spans="1:51" x14ac:dyDescent="0.3">
      <c r="A318" s="35" t="s">
        <v>1373</v>
      </c>
      <c r="B318" s="35" t="s">
        <v>1374</v>
      </c>
      <c r="C318" s="35" t="s">
        <v>1375</v>
      </c>
      <c r="E318" s="35" t="s">
        <v>1212</v>
      </c>
      <c r="F318" s="35" t="s">
        <v>1375</v>
      </c>
      <c r="G318" s="35" t="s">
        <v>1211</v>
      </c>
      <c r="I318" s="35" t="s">
        <v>1375</v>
      </c>
      <c r="J318" s="35" t="s">
        <v>1211</v>
      </c>
      <c r="K318" s="35" t="s">
        <v>1212</v>
      </c>
      <c r="M318" s="35" t="s">
        <v>1375</v>
      </c>
      <c r="N318" s="35" t="s">
        <v>1211</v>
      </c>
      <c r="O318" s="35" t="s">
        <v>1376</v>
      </c>
      <c r="S318" s="35" t="s">
        <v>1377</v>
      </c>
      <c r="AD318" s="35" t="s">
        <v>1378</v>
      </c>
      <c r="AG318" s="35" t="s">
        <v>213</v>
      </c>
      <c r="AH318" s="35" t="s">
        <v>213</v>
      </c>
      <c r="AK318" s="35" t="s">
        <v>1373</v>
      </c>
      <c r="AL318" s="35" t="s">
        <v>1374</v>
      </c>
      <c r="AM318" s="35" t="s">
        <v>1375</v>
      </c>
      <c r="AO318" s="35" t="s">
        <v>1212</v>
      </c>
      <c r="AP318" s="35" t="s">
        <v>1375</v>
      </c>
      <c r="AQ318" s="35" t="s">
        <v>1211</v>
      </c>
      <c r="AS318" s="35" t="s">
        <v>1375</v>
      </c>
      <c r="AT318" s="35" t="s">
        <v>1211</v>
      </c>
      <c r="AU318" s="35" t="s">
        <v>1212</v>
      </c>
      <c r="AW318" s="35" t="s">
        <v>1375</v>
      </c>
      <c r="AX318" s="35" t="s">
        <v>1211</v>
      </c>
      <c r="AY318" s="35" t="s">
        <v>1376</v>
      </c>
    </row>
    <row r="319" spans="1:51" x14ac:dyDescent="0.3">
      <c r="A319" s="35" t="s">
        <v>119</v>
      </c>
      <c r="B319" s="35" t="s">
        <v>119</v>
      </c>
      <c r="C319" s="35" t="s">
        <v>119</v>
      </c>
      <c r="E319" s="35" t="s">
        <v>119</v>
      </c>
      <c r="F319" s="35" t="s">
        <v>119</v>
      </c>
      <c r="G319" s="35" t="s">
        <v>119</v>
      </c>
      <c r="I319" s="35" t="s">
        <v>119</v>
      </c>
      <c r="J319" s="35" t="s">
        <v>119</v>
      </c>
      <c r="K319" s="35" t="s">
        <v>119</v>
      </c>
      <c r="M319" s="35" t="s">
        <v>119</v>
      </c>
      <c r="N319" s="35" t="s">
        <v>119</v>
      </c>
      <c r="O319" s="35" t="s">
        <v>1379</v>
      </c>
      <c r="S319" s="35" t="s">
        <v>1380</v>
      </c>
      <c r="AD319" s="35" t="s">
        <v>119</v>
      </c>
      <c r="AG319" s="35" t="s">
        <v>119</v>
      </c>
      <c r="AH319" s="35" t="s">
        <v>119</v>
      </c>
      <c r="AK319" s="35" t="s">
        <v>119</v>
      </c>
      <c r="AL319" s="35" t="s">
        <v>119</v>
      </c>
      <c r="AM319" s="35" t="s">
        <v>119</v>
      </c>
      <c r="AO319" s="35" t="s">
        <v>119</v>
      </c>
      <c r="AP319" s="35" t="s">
        <v>119</v>
      </c>
      <c r="AQ319" s="35" t="s">
        <v>119</v>
      </c>
      <c r="AS319" s="35" t="s">
        <v>119</v>
      </c>
      <c r="AT319" s="35" t="s">
        <v>119</v>
      </c>
      <c r="AU319" s="35" t="s">
        <v>119</v>
      </c>
      <c r="AW319" s="35" t="s">
        <v>119</v>
      </c>
      <c r="AX319" s="35" t="s">
        <v>119</v>
      </c>
      <c r="AY319" s="35" t="s">
        <v>1379</v>
      </c>
    </row>
    <row r="320" spans="1:51" x14ac:dyDescent="0.3">
      <c r="A320" s="35" t="s">
        <v>188</v>
      </c>
      <c r="B320" s="35" t="s">
        <v>188</v>
      </c>
      <c r="C320" s="35" t="s">
        <v>188</v>
      </c>
      <c r="E320" s="35" t="s">
        <v>188</v>
      </c>
      <c r="F320" s="35" t="s">
        <v>188</v>
      </c>
      <c r="G320" s="35" t="s">
        <v>188</v>
      </c>
      <c r="I320" s="35" t="s">
        <v>188</v>
      </c>
      <c r="J320" s="35" t="s">
        <v>188</v>
      </c>
      <c r="K320" s="35" t="s">
        <v>188</v>
      </c>
      <c r="M320" s="35" t="s">
        <v>188</v>
      </c>
      <c r="N320" s="35" t="s">
        <v>188</v>
      </c>
      <c r="O320" s="35" t="s">
        <v>1381</v>
      </c>
      <c r="S320" s="35" t="s">
        <v>1382</v>
      </c>
      <c r="AD320" s="35" t="s">
        <v>188</v>
      </c>
      <c r="AG320" s="35" t="s">
        <v>188</v>
      </c>
      <c r="AH320" s="35" t="s">
        <v>188</v>
      </c>
      <c r="AK320" s="35" t="s">
        <v>188</v>
      </c>
      <c r="AL320" s="35" t="s">
        <v>188</v>
      </c>
      <c r="AM320" s="35" t="s">
        <v>188</v>
      </c>
      <c r="AO320" s="35" t="s">
        <v>188</v>
      </c>
      <c r="AP320" s="35" t="s">
        <v>188</v>
      </c>
      <c r="AQ320" s="35" t="s">
        <v>188</v>
      </c>
      <c r="AS320" s="35" t="s">
        <v>188</v>
      </c>
      <c r="AT320" s="35" t="s">
        <v>188</v>
      </c>
      <c r="AU320" s="35" t="s">
        <v>188</v>
      </c>
      <c r="AW320" s="35" t="s">
        <v>188</v>
      </c>
      <c r="AX320" s="35" t="s">
        <v>188</v>
      </c>
      <c r="AY320" s="35" t="s">
        <v>1381</v>
      </c>
    </row>
    <row r="321" spans="1:51" x14ac:dyDescent="0.3">
      <c r="A321" s="35" t="s">
        <v>34</v>
      </c>
      <c r="B321" s="35" t="s">
        <v>34</v>
      </c>
      <c r="C321" s="35" t="s">
        <v>34</v>
      </c>
      <c r="E321" s="35" t="s">
        <v>34</v>
      </c>
      <c r="F321" s="35" t="s">
        <v>34</v>
      </c>
      <c r="G321" s="35" t="s">
        <v>34</v>
      </c>
      <c r="I321" s="35" t="s">
        <v>34</v>
      </c>
      <c r="J321" s="35" t="s">
        <v>34</v>
      </c>
      <c r="K321" s="35" t="s">
        <v>34</v>
      </c>
      <c r="M321" s="35" t="s">
        <v>34</v>
      </c>
      <c r="N321" s="35" t="s">
        <v>34</v>
      </c>
      <c r="O321" s="35" t="s">
        <v>34</v>
      </c>
      <c r="S321" s="35" t="s">
        <v>34</v>
      </c>
      <c r="AD321" s="35" t="s">
        <v>34</v>
      </c>
      <c r="AG321" s="35" t="s">
        <v>34</v>
      </c>
      <c r="AH321" s="35" t="s">
        <v>34</v>
      </c>
      <c r="AK321" s="35" t="s">
        <v>34</v>
      </c>
      <c r="AL321" s="35" t="s">
        <v>34</v>
      </c>
      <c r="AM321" s="35" t="s">
        <v>34</v>
      </c>
      <c r="AO321" s="35" t="s">
        <v>34</v>
      </c>
      <c r="AP321" s="35" t="s">
        <v>34</v>
      </c>
      <c r="AQ321" s="35" t="s">
        <v>34</v>
      </c>
      <c r="AS321" s="35" t="s">
        <v>34</v>
      </c>
      <c r="AT321" s="35" t="s">
        <v>34</v>
      </c>
      <c r="AU321" s="35" t="s">
        <v>34</v>
      </c>
      <c r="AW321" s="35" t="s">
        <v>34</v>
      </c>
      <c r="AX321" s="35" t="s">
        <v>34</v>
      </c>
      <c r="AY321" s="35" t="s">
        <v>34</v>
      </c>
    </row>
    <row r="322" spans="1:51" x14ac:dyDescent="0.3">
      <c r="A322" s="35" t="s">
        <v>39</v>
      </c>
      <c r="B322" s="35" t="s">
        <v>39</v>
      </c>
      <c r="C322" s="35" t="s">
        <v>39</v>
      </c>
      <c r="E322" s="35" t="s">
        <v>39</v>
      </c>
      <c r="F322" s="35" t="s">
        <v>39</v>
      </c>
      <c r="G322" s="35" t="s">
        <v>39</v>
      </c>
      <c r="I322" s="35" t="s">
        <v>39</v>
      </c>
      <c r="J322" s="35" t="s">
        <v>39</v>
      </c>
      <c r="K322" s="35" t="s">
        <v>39</v>
      </c>
      <c r="M322" s="35" t="s">
        <v>39</v>
      </c>
      <c r="N322" s="35" t="s">
        <v>39</v>
      </c>
      <c r="O322" s="35" t="s">
        <v>39</v>
      </c>
      <c r="S322" s="35" t="s">
        <v>39</v>
      </c>
      <c r="AD322" s="35" t="s">
        <v>39</v>
      </c>
      <c r="AG322" s="35" t="s">
        <v>39</v>
      </c>
      <c r="AH322" s="35" t="s">
        <v>39</v>
      </c>
      <c r="AK322" s="35" t="s">
        <v>39</v>
      </c>
      <c r="AL322" s="35" t="s">
        <v>39</v>
      </c>
      <c r="AM322" s="35" t="s">
        <v>39</v>
      </c>
      <c r="AO322" s="35" t="s">
        <v>39</v>
      </c>
      <c r="AP322" s="35" t="s">
        <v>39</v>
      </c>
      <c r="AQ322" s="35" t="s">
        <v>39</v>
      </c>
      <c r="AS322" s="35" t="s">
        <v>39</v>
      </c>
      <c r="AT322" s="35" t="s">
        <v>39</v>
      </c>
      <c r="AU322" s="35" t="s">
        <v>39</v>
      </c>
      <c r="AW322" s="35" t="s">
        <v>39</v>
      </c>
      <c r="AX322" s="35" t="s">
        <v>39</v>
      </c>
      <c r="AY322" s="35" t="s">
        <v>39</v>
      </c>
    </row>
    <row r="323" spans="1:51" x14ac:dyDescent="0.3">
      <c r="A323" s="35" t="s">
        <v>214</v>
      </c>
      <c r="B323" s="35" t="s">
        <v>214</v>
      </c>
      <c r="C323" s="35" t="s">
        <v>214</v>
      </c>
      <c r="E323" s="35" t="s">
        <v>214</v>
      </c>
      <c r="F323" s="35" t="s">
        <v>214</v>
      </c>
      <c r="G323" s="35" t="s">
        <v>214</v>
      </c>
      <c r="I323" s="35" t="s">
        <v>214</v>
      </c>
      <c r="J323" s="35" t="s">
        <v>214</v>
      </c>
      <c r="K323" s="35" t="s">
        <v>214</v>
      </c>
      <c r="M323" s="35" t="s">
        <v>214</v>
      </c>
      <c r="N323" s="35" t="s">
        <v>214</v>
      </c>
      <c r="O323" s="35" t="s">
        <v>214</v>
      </c>
      <c r="S323" s="35" t="s">
        <v>214</v>
      </c>
      <c r="AD323" s="35" t="s">
        <v>214</v>
      </c>
      <c r="AG323" s="35" t="s">
        <v>214</v>
      </c>
      <c r="AH323" s="35" t="s">
        <v>214</v>
      </c>
      <c r="AK323" s="35" t="s">
        <v>214</v>
      </c>
      <c r="AL323" s="35" t="s">
        <v>214</v>
      </c>
      <c r="AM323" s="35" t="s">
        <v>214</v>
      </c>
      <c r="AO323" s="35" t="s">
        <v>214</v>
      </c>
      <c r="AP323" s="35" t="s">
        <v>214</v>
      </c>
      <c r="AQ323" s="35" t="s">
        <v>214</v>
      </c>
      <c r="AS323" s="35" t="s">
        <v>214</v>
      </c>
      <c r="AT323" s="35" t="s">
        <v>214</v>
      </c>
      <c r="AU323" s="35" t="s">
        <v>214</v>
      </c>
      <c r="AW323" s="35" t="s">
        <v>214</v>
      </c>
      <c r="AX323" s="35" t="s">
        <v>214</v>
      </c>
      <c r="AY323" s="35" t="s">
        <v>214</v>
      </c>
    </row>
    <row r="324" spans="1:51" x14ac:dyDescent="0.3">
      <c r="A324" s="35" t="s">
        <v>1383</v>
      </c>
      <c r="B324" s="35" t="s">
        <v>1384</v>
      </c>
      <c r="C324" s="35" t="s">
        <v>1385</v>
      </c>
      <c r="E324" s="35" t="s">
        <v>1387</v>
      </c>
      <c r="F324" s="35" t="s">
        <v>1385</v>
      </c>
      <c r="G324" s="35" t="s">
        <v>1386</v>
      </c>
      <c r="I324" s="35" t="s">
        <v>1385</v>
      </c>
      <c r="J324" s="35" t="s">
        <v>1386</v>
      </c>
      <c r="K324" s="35" t="s">
        <v>1387</v>
      </c>
      <c r="M324" s="35" t="s">
        <v>1385</v>
      </c>
      <c r="N324" s="35" t="s">
        <v>1386</v>
      </c>
      <c r="O324" s="35" t="s">
        <v>1388</v>
      </c>
      <c r="S324" s="35" t="s">
        <v>1389</v>
      </c>
      <c r="AD324" s="35" t="s">
        <v>1390</v>
      </c>
      <c r="AG324" s="35" t="s">
        <v>215</v>
      </c>
      <c r="AH324" s="35" t="s">
        <v>215</v>
      </c>
      <c r="AK324" s="35" t="s">
        <v>1383</v>
      </c>
      <c r="AL324" s="35" t="s">
        <v>1384</v>
      </c>
      <c r="AM324" s="35" t="s">
        <v>1385</v>
      </c>
      <c r="AO324" s="35" t="s">
        <v>1387</v>
      </c>
      <c r="AP324" s="35" t="s">
        <v>1385</v>
      </c>
      <c r="AQ324" s="35" t="s">
        <v>1386</v>
      </c>
      <c r="AS324" s="35" t="s">
        <v>1385</v>
      </c>
      <c r="AT324" s="35" t="s">
        <v>1386</v>
      </c>
      <c r="AU324" s="35" t="s">
        <v>1387</v>
      </c>
      <c r="AW324" s="35" t="s">
        <v>1385</v>
      </c>
      <c r="AX324" s="35" t="s">
        <v>1386</v>
      </c>
      <c r="AY324" s="35" t="s">
        <v>1388</v>
      </c>
    </row>
    <row r="325" spans="1:51" x14ac:dyDescent="0.3">
      <c r="A325" s="35" t="s">
        <v>119</v>
      </c>
      <c r="B325" s="35" t="s">
        <v>119</v>
      </c>
      <c r="C325" s="35" t="s">
        <v>1391</v>
      </c>
      <c r="E325" s="35" t="s">
        <v>1393</v>
      </c>
      <c r="F325" s="35" t="s">
        <v>1391</v>
      </c>
      <c r="G325" s="35" t="s">
        <v>1392</v>
      </c>
      <c r="I325" s="35" t="s">
        <v>1391</v>
      </c>
      <c r="J325" s="35" t="s">
        <v>1392</v>
      </c>
      <c r="K325" s="35" t="s">
        <v>1393</v>
      </c>
      <c r="M325" s="35" t="s">
        <v>1391</v>
      </c>
      <c r="N325" s="35" t="s">
        <v>1392</v>
      </c>
      <c r="O325" s="35" t="s">
        <v>1394</v>
      </c>
      <c r="S325" s="35" t="s">
        <v>1395</v>
      </c>
      <c r="AD325" s="35" t="s">
        <v>1396</v>
      </c>
      <c r="AG325" s="35" t="s">
        <v>216</v>
      </c>
      <c r="AH325" s="35" t="s">
        <v>216</v>
      </c>
      <c r="AK325" s="35" t="s">
        <v>119</v>
      </c>
      <c r="AL325" s="35" t="s">
        <v>119</v>
      </c>
      <c r="AM325" s="35" t="s">
        <v>1391</v>
      </c>
      <c r="AO325" s="35" t="s">
        <v>1393</v>
      </c>
      <c r="AP325" s="35" t="s">
        <v>1391</v>
      </c>
      <c r="AQ325" s="35" t="s">
        <v>1392</v>
      </c>
      <c r="AS325" s="35" t="s">
        <v>1391</v>
      </c>
      <c r="AT325" s="35" t="s">
        <v>1392</v>
      </c>
      <c r="AU325" s="35" t="s">
        <v>1393</v>
      </c>
      <c r="AW325" s="35" t="s">
        <v>1391</v>
      </c>
      <c r="AX325" s="35" t="s">
        <v>1392</v>
      </c>
      <c r="AY325" s="35" t="s">
        <v>1394</v>
      </c>
    </row>
    <row r="326" spans="1:51" x14ac:dyDescent="0.3">
      <c r="A326" s="35" t="s">
        <v>188</v>
      </c>
      <c r="B326" s="35" t="s">
        <v>188</v>
      </c>
      <c r="C326" s="35" t="s">
        <v>1397</v>
      </c>
      <c r="E326" s="35" t="s">
        <v>1399</v>
      </c>
      <c r="F326" s="35" t="s">
        <v>1397</v>
      </c>
      <c r="G326" s="35" t="s">
        <v>1398</v>
      </c>
      <c r="I326" s="35" t="s">
        <v>1397</v>
      </c>
      <c r="J326" s="35" t="s">
        <v>1398</v>
      </c>
      <c r="K326" s="35" t="s">
        <v>1399</v>
      </c>
      <c r="M326" s="35" t="s">
        <v>1397</v>
      </c>
      <c r="N326" s="35" t="s">
        <v>1398</v>
      </c>
      <c r="O326" s="35" t="s">
        <v>1400</v>
      </c>
      <c r="S326" s="35" t="s">
        <v>1401</v>
      </c>
      <c r="AD326" s="35" t="s">
        <v>1402</v>
      </c>
      <c r="AG326" s="35" t="s">
        <v>217</v>
      </c>
      <c r="AH326" s="35" t="s">
        <v>217</v>
      </c>
      <c r="AK326" s="35" t="s">
        <v>188</v>
      </c>
      <c r="AL326" s="35" t="s">
        <v>188</v>
      </c>
      <c r="AM326" s="35" t="s">
        <v>1397</v>
      </c>
      <c r="AO326" s="35" t="s">
        <v>1399</v>
      </c>
      <c r="AP326" s="35" t="s">
        <v>1397</v>
      </c>
      <c r="AQ326" s="35" t="s">
        <v>1398</v>
      </c>
      <c r="AS326" s="35" t="s">
        <v>1397</v>
      </c>
      <c r="AT326" s="35" t="s">
        <v>1398</v>
      </c>
      <c r="AU326" s="35" t="s">
        <v>1399</v>
      </c>
      <c r="AW326" s="35" t="s">
        <v>1397</v>
      </c>
      <c r="AX326" s="35" t="s">
        <v>1398</v>
      </c>
      <c r="AY326" s="35" t="s">
        <v>1400</v>
      </c>
    </row>
    <row r="327" spans="1:51" x14ac:dyDescent="0.3">
      <c r="A327" s="35" t="s">
        <v>34</v>
      </c>
      <c r="B327" s="35" t="s">
        <v>34</v>
      </c>
      <c r="C327" s="35" t="s">
        <v>34</v>
      </c>
      <c r="E327" s="35" t="s">
        <v>34</v>
      </c>
      <c r="F327" s="35" t="s">
        <v>34</v>
      </c>
      <c r="G327" s="35" t="s">
        <v>34</v>
      </c>
      <c r="I327" s="35" t="s">
        <v>34</v>
      </c>
      <c r="J327" s="35" t="s">
        <v>34</v>
      </c>
      <c r="K327" s="35" t="s">
        <v>34</v>
      </c>
      <c r="M327" s="35" t="s">
        <v>34</v>
      </c>
      <c r="N327" s="35" t="s">
        <v>34</v>
      </c>
      <c r="O327" s="35" t="s">
        <v>34</v>
      </c>
      <c r="S327" s="35" t="s">
        <v>34</v>
      </c>
      <c r="AD327" s="35" t="s">
        <v>34</v>
      </c>
      <c r="AG327" s="35" t="s">
        <v>34</v>
      </c>
      <c r="AH327" s="35" t="s">
        <v>34</v>
      </c>
      <c r="AK327" s="35" t="s">
        <v>34</v>
      </c>
      <c r="AL327" s="35" t="s">
        <v>34</v>
      </c>
      <c r="AM327" s="35" t="s">
        <v>34</v>
      </c>
      <c r="AO327" s="35" t="s">
        <v>34</v>
      </c>
      <c r="AP327" s="35" t="s">
        <v>34</v>
      </c>
      <c r="AQ327" s="35" t="s">
        <v>34</v>
      </c>
      <c r="AS327" s="35" t="s">
        <v>34</v>
      </c>
      <c r="AT327" s="35" t="s">
        <v>34</v>
      </c>
      <c r="AU327" s="35" t="s">
        <v>34</v>
      </c>
      <c r="AW327" s="35" t="s">
        <v>34</v>
      </c>
      <c r="AX327" s="35" t="s">
        <v>34</v>
      </c>
      <c r="AY327" s="35" t="s">
        <v>34</v>
      </c>
    </row>
    <row r="328" spans="1:51" x14ac:dyDescent="0.3">
      <c r="A328" s="35" t="s">
        <v>39</v>
      </c>
      <c r="B328" s="35" t="s">
        <v>39</v>
      </c>
      <c r="C328" s="35" t="s">
        <v>39</v>
      </c>
      <c r="E328" s="35" t="s">
        <v>39</v>
      </c>
      <c r="F328" s="35" t="s">
        <v>39</v>
      </c>
      <c r="G328" s="35" t="s">
        <v>39</v>
      </c>
      <c r="I328" s="35" t="s">
        <v>39</v>
      </c>
      <c r="J328" s="35" t="s">
        <v>39</v>
      </c>
      <c r="K328" s="35" t="s">
        <v>39</v>
      </c>
      <c r="M328" s="35" t="s">
        <v>39</v>
      </c>
      <c r="N328" s="35" t="s">
        <v>39</v>
      </c>
      <c r="O328" s="35" t="s">
        <v>39</v>
      </c>
      <c r="S328" s="35" t="s">
        <v>39</v>
      </c>
      <c r="AD328" s="35" t="s">
        <v>39</v>
      </c>
      <c r="AG328" s="35" t="s">
        <v>39</v>
      </c>
      <c r="AH328" s="35" t="s">
        <v>39</v>
      </c>
      <c r="AK328" s="35" t="s">
        <v>39</v>
      </c>
      <c r="AL328" s="35" t="s">
        <v>39</v>
      </c>
      <c r="AM328" s="35" t="s">
        <v>39</v>
      </c>
      <c r="AO328" s="35" t="s">
        <v>39</v>
      </c>
      <c r="AP328" s="35" t="s">
        <v>39</v>
      </c>
      <c r="AQ328" s="35" t="s">
        <v>39</v>
      </c>
      <c r="AS328" s="35" t="s">
        <v>39</v>
      </c>
      <c r="AT328" s="35" t="s">
        <v>39</v>
      </c>
      <c r="AU328" s="35" t="s">
        <v>39</v>
      </c>
      <c r="AW328" s="35" t="s">
        <v>39</v>
      </c>
      <c r="AX328" s="35" t="s">
        <v>39</v>
      </c>
      <c r="AY328" s="35" t="s">
        <v>39</v>
      </c>
    </row>
    <row r="329" spans="1:51" x14ac:dyDescent="0.3">
      <c r="A329" s="35" t="s">
        <v>218</v>
      </c>
      <c r="B329" s="35" t="s">
        <v>218</v>
      </c>
      <c r="C329" s="35" t="s">
        <v>218</v>
      </c>
      <c r="E329" s="35" t="s">
        <v>218</v>
      </c>
      <c r="F329" s="35" t="s">
        <v>218</v>
      </c>
      <c r="G329" s="35" t="s">
        <v>218</v>
      </c>
      <c r="I329" s="35" t="s">
        <v>218</v>
      </c>
      <c r="J329" s="35" t="s">
        <v>218</v>
      </c>
      <c r="K329" s="35" t="s">
        <v>218</v>
      </c>
      <c r="M329" s="35" t="s">
        <v>218</v>
      </c>
      <c r="N329" s="35" t="s">
        <v>218</v>
      </c>
      <c r="O329" s="35" t="s">
        <v>218</v>
      </c>
      <c r="S329" s="35" t="s">
        <v>218</v>
      </c>
      <c r="AD329" s="35" t="s">
        <v>218</v>
      </c>
      <c r="AG329" s="35" t="s">
        <v>218</v>
      </c>
      <c r="AH329" s="35" t="s">
        <v>218</v>
      </c>
      <c r="AK329" s="35" t="s">
        <v>218</v>
      </c>
      <c r="AL329" s="35" t="s">
        <v>218</v>
      </c>
      <c r="AM329" s="35" t="s">
        <v>218</v>
      </c>
      <c r="AO329" s="35" t="s">
        <v>218</v>
      </c>
      <c r="AP329" s="35" t="s">
        <v>218</v>
      </c>
      <c r="AQ329" s="35" t="s">
        <v>218</v>
      </c>
      <c r="AS329" s="35" t="s">
        <v>218</v>
      </c>
      <c r="AT329" s="35" t="s">
        <v>218</v>
      </c>
      <c r="AU329" s="35" t="s">
        <v>218</v>
      </c>
      <c r="AW329" s="35" t="s">
        <v>218</v>
      </c>
      <c r="AX329" s="35" t="s">
        <v>218</v>
      </c>
      <c r="AY329" s="35" t="s">
        <v>218</v>
      </c>
    </row>
    <row r="330" spans="1:51" x14ac:dyDescent="0.3">
      <c r="A330" s="35" t="s">
        <v>140</v>
      </c>
      <c r="B330" s="35" t="s">
        <v>140</v>
      </c>
      <c r="C330" s="35" t="s">
        <v>1403</v>
      </c>
      <c r="E330" s="35" t="s">
        <v>1405</v>
      </c>
      <c r="F330" s="35" t="s">
        <v>1403</v>
      </c>
      <c r="G330" s="35" t="s">
        <v>1404</v>
      </c>
      <c r="I330" s="35" t="s">
        <v>1403</v>
      </c>
      <c r="J330" s="35" t="s">
        <v>1404</v>
      </c>
      <c r="K330" s="35" t="s">
        <v>1405</v>
      </c>
      <c r="M330" s="35" t="s">
        <v>1403</v>
      </c>
      <c r="N330" s="35" t="s">
        <v>1404</v>
      </c>
      <c r="O330" s="35" t="s">
        <v>1406</v>
      </c>
      <c r="S330" s="35" t="s">
        <v>1407</v>
      </c>
      <c r="AD330" s="35" t="s">
        <v>1408</v>
      </c>
      <c r="AG330" s="35" t="s">
        <v>219</v>
      </c>
      <c r="AH330" s="35" t="s">
        <v>219</v>
      </c>
      <c r="AK330" s="35" t="s">
        <v>140</v>
      </c>
      <c r="AL330" s="35" t="s">
        <v>140</v>
      </c>
      <c r="AM330" s="35" t="s">
        <v>1403</v>
      </c>
      <c r="AO330" s="35" t="s">
        <v>1405</v>
      </c>
      <c r="AP330" s="35" t="s">
        <v>1403</v>
      </c>
      <c r="AQ330" s="35" t="s">
        <v>1404</v>
      </c>
      <c r="AS330" s="35" t="s">
        <v>1403</v>
      </c>
      <c r="AT330" s="35" t="s">
        <v>1404</v>
      </c>
      <c r="AU330" s="35" t="s">
        <v>1405</v>
      </c>
      <c r="AW330" s="35" t="s">
        <v>1403</v>
      </c>
      <c r="AX330" s="35" t="s">
        <v>1404</v>
      </c>
      <c r="AY330" s="35" t="s">
        <v>1406</v>
      </c>
    </row>
    <row r="331" spans="1:51" x14ac:dyDescent="0.3">
      <c r="A331" s="35" t="s">
        <v>119</v>
      </c>
      <c r="B331" s="35" t="s">
        <v>119</v>
      </c>
      <c r="C331" s="35" t="s">
        <v>119</v>
      </c>
      <c r="E331" s="35" t="s">
        <v>1015</v>
      </c>
      <c r="F331" s="35" t="s">
        <v>119</v>
      </c>
      <c r="G331" s="35" t="s">
        <v>119</v>
      </c>
      <c r="I331" s="35" t="s">
        <v>119</v>
      </c>
      <c r="J331" s="35" t="s">
        <v>119</v>
      </c>
      <c r="K331" s="35" t="s">
        <v>1015</v>
      </c>
      <c r="M331" s="35" t="s">
        <v>119</v>
      </c>
      <c r="N331" s="35" t="s">
        <v>119</v>
      </c>
      <c r="O331" s="35" t="s">
        <v>1409</v>
      </c>
      <c r="S331" s="35" t="s">
        <v>1149</v>
      </c>
      <c r="AD331" s="35" t="s">
        <v>119</v>
      </c>
      <c r="AG331" s="35" t="s">
        <v>119</v>
      </c>
      <c r="AH331" s="35" t="s">
        <v>119</v>
      </c>
      <c r="AK331" s="35" t="s">
        <v>119</v>
      </c>
      <c r="AL331" s="35" t="s">
        <v>119</v>
      </c>
      <c r="AM331" s="35" t="s">
        <v>119</v>
      </c>
      <c r="AO331" s="35" t="s">
        <v>1015</v>
      </c>
      <c r="AP331" s="35" t="s">
        <v>119</v>
      </c>
      <c r="AQ331" s="35" t="s">
        <v>119</v>
      </c>
      <c r="AS331" s="35" t="s">
        <v>119</v>
      </c>
      <c r="AT331" s="35" t="s">
        <v>119</v>
      </c>
      <c r="AU331" s="35" t="s">
        <v>1015</v>
      </c>
      <c r="AW331" s="35" t="s">
        <v>119</v>
      </c>
      <c r="AX331" s="35" t="s">
        <v>119</v>
      </c>
      <c r="AY331" s="35" t="s">
        <v>1409</v>
      </c>
    </row>
    <row r="332" spans="1:51" x14ac:dyDescent="0.3">
      <c r="A332" s="35" t="s">
        <v>188</v>
      </c>
      <c r="B332" s="35" t="s">
        <v>188</v>
      </c>
      <c r="C332" s="35" t="s">
        <v>188</v>
      </c>
      <c r="E332" s="35" t="s">
        <v>1411</v>
      </c>
      <c r="F332" s="35" t="s">
        <v>188</v>
      </c>
      <c r="G332" s="35" t="s">
        <v>1410</v>
      </c>
      <c r="I332" s="35" t="s">
        <v>188</v>
      </c>
      <c r="J332" s="35" t="s">
        <v>1410</v>
      </c>
      <c r="K332" s="35" t="s">
        <v>1411</v>
      </c>
      <c r="M332" s="35" t="s">
        <v>188</v>
      </c>
      <c r="N332" s="35" t="s">
        <v>1410</v>
      </c>
      <c r="O332" s="35" t="s">
        <v>1412</v>
      </c>
      <c r="S332" s="35" t="s">
        <v>1413</v>
      </c>
      <c r="AD332" s="35" t="s">
        <v>188</v>
      </c>
      <c r="AG332" s="35" t="s">
        <v>188</v>
      </c>
      <c r="AH332" s="35" t="s">
        <v>188</v>
      </c>
      <c r="AK332" s="35" t="s">
        <v>188</v>
      </c>
      <c r="AL332" s="35" t="s">
        <v>188</v>
      </c>
      <c r="AM332" s="35" t="s">
        <v>188</v>
      </c>
      <c r="AO332" s="35" t="s">
        <v>1411</v>
      </c>
      <c r="AP332" s="35" t="s">
        <v>188</v>
      </c>
      <c r="AQ332" s="35" t="s">
        <v>1410</v>
      </c>
      <c r="AS332" s="35" t="s">
        <v>188</v>
      </c>
      <c r="AT332" s="35" t="s">
        <v>1410</v>
      </c>
      <c r="AU332" s="35" t="s">
        <v>1411</v>
      </c>
      <c r="AW332" s="35" t="s">
        <v>188</v>
      </c>
      <c r="AX332" s="35" t="s">
        <v>1410</v>
      </c>
      <c r="AY332" s="35" t="s">
        <v>1412</v>
      </c>
    </row>
    <row r="333" spans="1:51" x14ac:dyDescent="0.3">
      <c r="A333" s="35" t="s">
        <v>34</v>
      </c>
      <c r="B333" s="35" t="s">
        <v>34</v>
      </c>
      <c r="C333" s="35" t="s">
        <v>34</v>
      </c>
      <c r="E333" s="35" t="s">
        <v>34</v>
      </c>
      <c r="F333" s="35" t="s">
        <v>34</v>
      </c>
      <c r="G333" s="35" t="s">
        <v>34</v>
      </c>
      <c r="I333" s="35" t="s">
        <v>34</v>
      </c>
      <c r="J333" s="35" t="s">
        <v>34</v>
      </c>
      <c r="K333" s="35" t="s">
        <v>34</v>
      </c>
      <c r="M333" s="35" t="s">
        <v>34</v>
      </c>
      <c r="N333" s="35" t="s">
        <v>34</v>
      </c>
      <c r="O333" s="35" t="s">
        <v>34</v>
      </c>
      <c r="S333" s="35" t="s">
        <v>34</v>
      </c>
      <c r="AD333" s="35" t="s">
        <v>34</v>
      </c>
      <c r="AG333" s="35" t="s">
        <v>34</v>
      </c>
      <c r="AH333" s="35" t="s">
        <v>34</v>
      </c>
      <c r="AK333" s="35" t="s">
        <v>34</v>
      </c>
      <c r="AL333" s="35" t="s">
        <v>34</v>
      </c>
      <c r="AM333" s="35" t="s">
        <v>34</v>
      </c>
      <c r="AO333" s="35" t="s">
        <v>34</v>
      </c>
      <c r="AP333" s="35" t="s">
        <v>34</v>
      </c>
      <c r="AQ333" s="35" t="s">
        <v>34</v>
      </c>
      <c r="AS333" s="35" t="s">
        <v>34</v>
      </c>
      <c r="AT333" s="35" t="s">
        <v>34</v>
      </c>
      <c r="AU333" s="35" t="s">
        <v>34</v>
      </c>
      <c r="AW333" s="35" t="s">
        <v>34</v>
      </c>
      <c r="AX333" s="35" t="s">
        <v>34</v>
      </c>
      <c r="AY333" s="35" t="s">
        <v>34</v>
      </c>
    </row>
    <row r="334" spans="1:51" x14ac:dyDescent="0.3">
      <c r="A334" s="35" t="s">
        <v>39</v>
      </c>
      <c r="B334" s="35" t="s">
        <v>39</v>
      </c>
      <c r="C334" s="35" t="s">
        <v>39</v>
      </c>
      <c r="E334" s="35" t="s">
        <v>39</v>
      </c>
      <c r="F334" s="35" t="s">
        <v>39</v>
      </c>
      <c r="G334" s="35" t="s">
        <v>39</v>
      </c>
      <c r="I334" s="35" t="s">
        <v>39</v>
      </c>
      <c r="J334" s="35" t="s">
        <v>39</v>
      </c>
      <c r="K334" s="35" t="s">
        <v>39</v>
      </c>
      <c r="M334" s="35" t="s">
        <v>39</v>
      </c>
      <c r="N334" s="35" t="s">
        <v>39</v>
      </c>
      <c r="O334" s="35" t="s">
        <v>39</v>
      </c>
      <c r="S334" s="35" t="s">
        <v>39</v>
      </c>
      <c r="AD334" s="35" t="s">
        <v>39</v>
      </c>
      <c r="AG334" s="35" t="s">
        <v>39</v>
      </c>
      <c r="AH334" s="35" t="s">
        <v>39</v>
      </c>
      <c r="AK334" s="35" t="s">
        <v>39</v>
      </c>
      <c r="AL334" s="35" t="s">
        <v>39</v>
      </c>
      <c r="AM334" s="35" t="s">
        <v>39</v>
      </c>
      <c r="AO334" s="35" t="s">
        <v>39</v>
      </c>
      <c r="AP334" s="35" t="s">
        <v>39</v>
      </c>
      <c r="AQ334" s="35" t="s">
        <v>39</v>
      </c>
      <c r="AS334" s="35" t="s">
        <v>39</v>
      </c>
      <c r="AT334" s="35" t="s">
        <v>39</v>
      </c>
      <c r="AU334" s="35" t="s">
        <v>39</v>
      </c>
      <c r="AW334" s="35" t="s">
        <v>39</v>
      </c>
      <c r="AX334" s="35" t="s">
        <v>39</v>
      </c>
      <c r="AY334" s="35" t="s">
        <v>39</v>
      </c>
    </row>
    <row r="335" spans="1:51" x14ac:dyDescent="0.3">
      <c r="A335" s="35" t="s">
        <v>220</v>
      </c>
      <c r="B335" s="35" t="s">
        <v>220</v>
      </c>
      <c r="C335" s="35" t="s">
        <v>220</v>
      </c>
      <c r="E335" s="35" t="s">
        <v>220</v>
      </c>
      <c r="F335" s="35" t="s">
        <v>220</v>
      </c>
      <c r="G335" s="35" t="s">
        <v>220</v>
      </c>
      <c r="I335" s="35" t="s">
        <v>220</v>
      </c>
      <c r="J335" s="35" t="s">
        <v>220</v>
      </c>
      <c r="K335" s="35" t="s">
        <v>220</v>
      </c>
      <c r="M335" s="35" t="s">
        <v>220</v>
      </c>
      <c r="N335" s="35" t="s">
        <v>220</v>
      </c>
      <c r="O335" s="35" t="s">
        <v>220</v>
      </c>
      <c r="S335" s="35" t="s">
        <v>220</v>
      </c>
      <c r="AD335" s="35" t="s">
        <v>220</v>
      </c>
      <c r="AG335" s="35" t="s">
        <v>220</v>
      </c>
      <c r="AH335" s="35" t="s">
        <v>220</v>
      </c>
      <c r="AK335" s="35" t="s">
        <v>220</v>
      </c>
      <c r="AL335" s="35" t="s">
        <v>220</v>
      </c>
      <c r="AM335" s="35" t="s">
        <v>220</v>
      </c>
      <c r="AO335" s="35" t="s">
        <v>220</v>
      </c>
      <c r="AP335" s="35" t="s">
        <v>220</v>
      </c>
      <c r="AQ335" s="35" t="s">
        <v>220</v>
      </c>
      <c r="AS335" s="35" t="s">
        <v>220</v>
      </c>
      <c r="AT335" s="35" t="s">
        <v>220</v>
      </c>
      <c r="AU335" s="35" t="s">
        <v>220</v>
      </c>
      <c r="AW335" s="35" t="s">
        <v>220</v>
      </c>
      <c r="AX335" s="35" t="s">
        <v>220</v>
      </c>
      <c r="AY335" s="35" t="s">
        <v>220</v>
      </c>
    </row>
    <row r="336" spans="1:51" x14ac:dyDescent="0.3">
      <c r="A336" s="35" t="s">
        <v>140</v>
      </c>
      <c r="B336" s="35" t="s">
        <v>140</v>
      </c>
      <c r="C336" s="35" t="s">
        <v>1414</v>
      </c>
      <c r="E336" s="35" t="s">
        <v>1416</v>
      </c>
      <c r="F336" s="35" t="s">
        <v>1414</v>
      </c>
      <c r="G336" s="35" t="s">
        <v>1415</v>
      </c>
      <c r="I336" s="35" t="s">
        <v>1414</v>
      </c>
      <c r="J336" s="35" t="s">
        <v>1415</v>
      </c>
      <c r="K336" s="35" t="s">
        <v>1416</v>
      </c>
      <c r="M336" s="35" t="s">
        <v>1414</v>
      </c>
      <c r="N336" s="35" t="s">
        <v>1415</v>
      </c>
      <c r="O336" s="35" t="s">
        <v>1417</v>
      </c>
      <c r="S336" s="35" t="s">
        <v>1418</v>
      </c>
      <c r="AD336" s="35" t="s">
        <v>1419</v>
      </c>
      <c r="AG336" s="35" t="s">
        <v>221</v>
      </c>
      <c r="AH336" s="35" t="s">
        <v>221</v>
      </c>
      <c r="AK336" s="35" t="s">
        <v>140</v>
      </c>
      <c r="AL336" s="35" t="s">
        <v>140</v>
      </c>
      <c r="AM336" s="35" t="s">
        <v>1414</v>
      </c>
      <c r="AO336" s="35" t="s">
        <v>1416</v>
      </c>
      <c r="AP336" s="35" t="s">
        <v>1414</v>
      </c>
      <c r="AQ336" s="35" t="s">
        <v>1415</v>
      </c>
      <c r="AS336" s="35" t="s">
        <v>1414</v>
      </c>
      <c r="AT336" s="35" t="s">
        <v>1415</v>
      </c>
      <c r="AU336" s="35" t="s">
        <v>1416</v>
      </c>
      <c r="AW336" s="35" t="s">
        <v>1414</v>
      </c>
      <c r="AX336" s="35" t="s">
        <v>1415</v>
      </c>
      <c r="AY336" s="35" t="s">
        <v>1417</v>
      </c>
    </row>
    <row r="337" spans="1:51" x14ac:dyDescent="0.3">
      <c r="A337" s="35" t="s">
        <v>119</v>
      </c>
      <c r="B337" s="35" t="s">
        <v>119</v>
      </c>
      <c r="C337" s="35" t="s">
        <v>119</v>
      </c>
      <c r="E337" s="35" t="s">
        <v>1420</v>
      </c>
      <c r="F337" s="35" t="s">
        <v>119</v>
      </c>
      <c r="G337" s="35" t="s">
        <v>119</v>
      </c>
      <c r="I337" s="35" t="s">
        <v>119</v>
      </c>
      <c r="J337" s="35" t="s">
        <v>119</v>
      </c>
      <c r="K337" s="35" t="s">
        <v>1420</v>
      </c>
      <c r="M337" s="35" t="s">
        <v>119</v>
      </c>
      <c r="N337" s="35" t="s">
        <v>119</v>
      </c>
      <c r="O337" s="35" t="s">
        <v>162</v>
      </c>
      <c r="S337" s="35" t="s">
        <v>119</v>
      </c>
      <c r="AD337" s="35" t="s">
        <v>119</v>
      </c>
      <c r="AG337" s="35" t="s">
        <v>119</v>
      </c>
      <c r="AH337" s="35" t="s">
        <v>119</v>
      </c>
      <c r="AK337" s="35" t="s">
        <v>119</v>
      </c>
      <c r="AL337" s="35" t="s">
        <v>119</v>
      </c>
      <c r="AM337" s="35" t="s">
        <v>119</v>
      </c>
      <c r="AO337" s="35" t="s">
        <v>1420</v>
      </c>
      <c r="AP337" s="35" t="s">
        <v>119</v>
      </c>
      <c r="AQ337" s="35" t="s">
        <v>119</v>
      </c>
      <c r="AS337" s="35" t="s">
        <v>119</v>
      </c>
      <c r="AT337" s="35" t="s">
        <v>119</v>
      </c>
      <c r="AU337" s="35" t="s">
        <v>1420</v>
      </c>
      <c r="AW337" s="35" t="s">
        <v>119</v>
      </c>
      <c r="AX337" s="35" t="s">
        <v>119</v>
      </c>
      <c r="AY337" s="35" t="s">
        <v>162</v>
      </c>
    </row>
    <row r="338" spans="1:51" x14ac:dyDescent="0.3">
      <c r="A338" s="35" t="s">
        <v>188</v>
      </c>
      <c r="B338" s="35" t="s">
        <v>188</v>
      </c>
      <c r="C338" s="35" t="s">
        <v>188</v>
      </c>
      <c r="E338" s="35" t="s">
        <v>1421</v>
      </c>
      <c r="F338" s="35" t="s">
        <v>188</v>
      </c>
      <c r="G338" s="35" t="s">
        <v>188</v>
      </c>
      <c r="I338" s="35" t="s">
        <v>188</v>
      </c>
      <c r="J338" s="35" t="s">
        <v>188</v>
      </c>
      <c r="K338" s="35" t="s">
        <v>1421</v>
      </c>
      <c r="M338" s="35" t="s">
        <v>188</v>
      </c>
      <c r="N338" s="35" t="s">
        <v>188</v>
      </c>
      <c r="O338" s="35" t="s">
        <v>1422</v>
      </c>
      <c r="S338" s="35" t="s">
        <v>188</v>
      </c>
      <c r="AD338" s="35" t="s">
        <v>188</v>
      </c>
      <c r="AG338" s="35" t="s">
        <v>188</v>
      </c>
      <c r="AH338" s="35" t="s">
        <v>188</v>
      </c>
      <c r="AK338" s="35" t="s">
        <v>188</v>
      </c>
      <c r="AL338" s="35" t="s">
        <v>188</v>
      </c>
      <c r="AM338" s="35" t="s">
        <v>188</v>
      </c>
      <c r="AO338" s="35" t="s">
        <v>1421</v>
      </c>
      <c r="AP338" s="35" t="s">
        <v>188</v>
      </c>
      <c r="AQ338" s="35" t="s">
        <v>188</v>
      </c>
      <c r="AS338" s="35" t="s">
        <v>188</v>
      </c>
      <c r="AT338" s="35" t="s">
        <v>188</v>
      </c>
      <c r="AU338" s="35" t="s">
        <v>1421</v>
      </c>
      <c r="AW338" s="35" t="s">
        <v>188</v>
      </c>
      <c r="AX338" s="35" t="s">
        <v>188</v>
      </c>
      <c r="AY338" s="35" t="s">
        <v>1422</v>
      </c>
    </row>
    <row r="339" spans="1:51" x14ac:dyDescent="0.3">
      <c r="A339" s="35" t="s">
        <v>34</v>
      </c>
      <c r="B339" s="35" t="s">
        <v>34</v>
      </c>
      <c r="C339" s="35" t="s">
        <v>34</v>
      </c>
      <c r="E339" s="35" t="s">
        <v>34</v>
      </c>
      <c r="F339" s="35" t="s">
        <v>34</v>
      </c>
      <c r="G339" s="35" t="s">
        <v>34</v>
      </c>
      <c r="I339" s="35" t="s">
        <v>34</v>
      </c>
      <c r="J339" s="35" t="s">
        <v>34</v>
      </c>
      <c r="K339" s="35" t="s">
        <v>34</v>
      </c>
      <c r="M339" s="35" t="s">
        <v>34</v>
      </c>
      <c r="N339" s="35" t="s">
        <v>34</v>
      </c>
      <c r="O339" s="35" t="s">
        <v>34</v>
      </c>
      <c r="S339" s="35" t="s">
        <v>34</v>
      </c>
      <c r="AD339" s="35" t="s">
        <v>34</v>
      </c>
      <c r="AG339" s="35" t="s">
        <v>34</v>
      </c>
      <c r="AH339" s="35" t="s">
        <v>34</v>
      </c>
      <c r="AK339" s="35" t="s">
        <v>34</v>
      </c>
      <c r="AL339" s="35" t="s">
        <v>34</v>
      </c>
      <c r="AM339" s="35" t="s">
        <v>34</v>
      </c>
      <c r="AO339" s="35" t="s">
        <v>34</v>
      </c>
      <c r="AP339" s="35" t="s">
        <v>34</v>
      </c>
      <c r="AQ339" s="35" t="s">
        <v>34</v>
      </c>
      <c r="AS339" s="35" t="s">
        <v>34</v>
      </c>
      <c r="AT339" s="35" t="s">
        <v>34</v>
      </c>
      <c r="AU339" s="35" t="s">
        <v>34</v>
      </c>
      <c r="AW339" s="35" t="s">
        <v>34</v>
      </c>
      <c r="AX339" s="35" t="s">
        <v>34</v>
      </c>
      <c r="AY339" s="35" t="s">
        <v>34</v>
      </c>
    </row>
    <row r="340" spans="1:51" x14ac:dyDescent="0.3">
      <c r="A340" s="35" t="s">
        <v>39</v>
      </c>
      <c r="B340" s="35" t="s">
        <v>39</v>
      </c>
      <c r="C340" s="35" t="s">
        <v>39</v>
      </c>
      <c r="E340" s="35" t="s">
        <v>39</v>
      </c>
      <c r="F340" s="35" t="s">
        <v>39</v>
      </c>
      <c r="G340" s="35" t="s">
        <v>39</v>
      </c>
      <c r="I340" s="35" t="s">
        <v>39</v>
      </c>
      <c r="J340" s="35" t="s">
        <v>39</v>
      </c>
      <c r="K340" s="35" t="s">
        <v>39</v>
      </c>
      <c r="M340" s="35" t="s">
        <v>39</v>
      </c>
      <c r="N340" s="35" t="s">
        <v>39</v>
      </c>
      <c r="O340" s="35" t="s">
        <v>39</v>
      </c>
      <c r="S340" s="35" t="s">
        <v>39</v>
      </c>
      <c r="AD340" s="35" t="s">
        <v>39</v>
      </c>
      <c r="AG340" s="35" t="s">
        <v>39</v>
      </c>
      <c r="AH340" s="35" t="s">
        <v>39</v>
      </c>
      <c r="AK340" s="35" t="s">
        <v>39</v>
      </c>
      <c r="AL340" s="35" t="s">
        <v>39</v>
      </c>
      <c r="AM340" s="35" t="s">
        <v>39</v>
      </c>
      <c r="AO340" s="35" t="s">
        <v>39</v>
      </c>
      <c r="AP340" s="35" t="s">
        <v>39</v>
      </c>
      <c r="AQ340" s="35" t="s">
        <v>39</v>
      </c>
      <c r="AS340" s="35" t="s">
        <v>39</v>
      </c>
      <c r="AT340" s="35" t="s">
        <v>39</v>
      </c>
      <c r="AU340" s="35" t="s">
        <v>39</v>
      </c>
      <c r="AW340" s="35" t="s">
        <v>39</v>
      </c>
      <c r="AX340" s="35" t="s">
        <v>39</v>
      </c>
      <c r="AY340" s="35" t="s">
        <v>39</v>
      </c>
    </row>
    <row r="341" spans="1:51" x14ac:dyDescent="0.3">
      <c r="A341" s="35" t="s">
        <v>222</v>
      </c>
      <c r="B341" s="35" t="s">
        <v>222</v>
      </c>
      <c r="C341" s="35" t="s">
        <v>222</v>
      </c>
      <c r="E341" s="35" t="s">
        <v>222</v>
      </c>
      <c r="F341" s="35" t="s">
        <v>222</v>
      </c>
      <c r="G341" s="35" t="s">
        <v>222</v>
      </c>
      <c r="I341" s="35" t="s">
        <v>222</v>
      </c>
      <c r="J341" s="35" t="s">
        <v>222</v>
      </c>
      <c r="K341" s="35" t="s">
        <v>222</v>
      </c>
      <c r="M341" s="35" t="s">
        <v>222</v>
      </c>
      <c r="N341" s="35" t="s">
        <v>222</v>
      </c>
      <c r="O341" s="35" t="s">
        <v>222</v>
      </c>
      <c r="S341" s="35" t="s">
        <v>222</v>
      </c>
      <c r="AD341" s="35" t="s">
        <v>222</v>
      </c>
      <c r="AG341" s="35" t="s">
        <v>222</v>
      </c>
      <c r="AH341" s="35" t="s">
        <v>222</v>
      </c>
      <c r="AK341" s="35" t="s">
        <v>222</v>
      </c>
      <c r="AL341" s="35" t="s">
        <v>222</v>
      </c>
      <c r="AM341" s="35" t="s">
        <v>222</v>
      </c>
      <c r="AO341" s="35" t="s">
        <v>222</v>
      </c>
      <c r="AP341" s="35" t="s">
        <v>222</v>
      </c>
      <c r="AQ341" s="35" t="s">
        <v>222</v>
      </c>
      <c r="AS341" s="35" t="s">
        <v>222</v>
      </c>
      <c r="AT341" s="35" t="s">
        <v>222</v>
      </c>
      <c r="AU341" s="35" t="s">
        <v>222</v>
      </c>
      <c r="AW341" s="35" t="s">
        <v>222</v>
      </c>
      <c r="AX341" s="35" t="s">
        <v>222</v>
      </c>
      <c r="AY341" s="35" t="s">
        <v>222</v>
      </c>
    </row>
    <row r="342" spans="1:51" x14ac:dyDescent="0.3">
      <c r="A342" s="35" t="s">
        <v>1423</v>
      </c>
      <c r="B342" s="35" t="s">
        <v>1424</v>
      </c>
      <c r="C342" s="35" t="s">
        <v>1425</v>
      </c>
      <c r="E342" s="35" t="s">
        <v>1427</v>
      </c>
      <c r="F342" s="35" t="s">
        <v>1425</v>
      </c>
      <c r="G342" s="35" t="s">
        <v>1426</v>
      </c>
      <c r="I342" s="35" t="s">
        <v>1425</v>
      </c>
      <c r="J342" s="35" t="s">
        <v>1426</v>
      </c>
      <c r="K342" s="35" t="s">
        <v>1427</v>
      </c>
      <c r="M342" s="35" t="s">
        <v>1425</v>
      </c>
      <c r="N342" s="35" t="s">
        <v>1426</v>
      </c>
      <c r="O342" s="35" t="s">
        <v>1428</v>
      </c>
      <c r="S342" s="35" t="s">
        <v>1429</v>
      </c>
      <c r="AD342" s="35" t="s">
        <v>1430</v>
      </c>
      <c r="AG342" s="35" t="s">
        <v>223</v>
      </c>
      <c r="AH342" s="35" t="s">
        <v>223</v>
      </c>
      <c r="AK342" s="35" t="s">
        <v>1423</v>
      </c>
      <c r="AL342" s="35" t="s">
        <v>1424</v>
      </c>
      <c r="AM342" s="35" t="s">
        <v>1425</v>
      </c>
      <c r="AO342" s="35" t="s">
        <v>1427</v>
      </c>
      <c r="AP342" s="35" t="s">
        <v>1425</v>
      </c>
      <c r="AQ342" s="35" t="s">
        <v>1426</v>
      </c>
      <c r="AS342" s="35" t="s">
        <v>1425</v>
      </c>
      <c r="AT342" s="35" t="s">
        <v>1426</v>
      </c>
      <c r="AU342" s="35" t="s">
        <v>1427</v>
      </c>
      <c r="AW342" s="35" t="s">
        <v>1425</v>
      </c>
      <c r="AX342" s="35" t="s">
        <v>1426</v>
      </c>
      <c r="AY342" s="35" t="s">
        <v>1428</v>
      </c>
    </row>
    <row r="343" spans="1:51" x14ac:dyDescent="0.3">
      <c r="A343" s="35" t="s">
        <v>1431</v>
      </c>
      <c r="B343" s="35" t="s">
        <v>1432</v>
      </c>
      <c r="C343" s="35" t="s">
        <v>1433</v>
      </c>
      <c r="E343" s="35" t="s">
        <v>1434</v>
      </c>
      <c r="F343" s="35" t="s">
        <v>1433</v>
      </c>
      <c r="G343" s="35" t="s">
        <v>930</v>
      </c>
      <c r="I343" s="35" t="s">
        <v>1433</v>
      </c>
      <c r="J343" s="35" t="s">
        <v>930</v>
      </c>
      <c r="K343" s="35" t="s">
        <v>1434</v>
      </c>
      <c r="M343" s="35" t="s">
        <v>1433</v>
      </c>
      <c r="N343" s="35" t="s">
        <v>930</v>
      </c>
      <c r="O343" s="35" t="s">
        <v>1435</v>
      </c>
      <c r="S343" s="35" t="s">
        <v>1436</v>
      </c>
      <c r="AD343" s="35" t="s">
        <v>374</v>
      </c>
      <c r="AG343" s="35" t="s">
        <v>224</v>
      </c>
      <c r="AH343" s="35" t="s">
        <v>224</v>
      </c>
      <c r="AK343" s="35" t="s">
        <v>1431</v>
      </c>
      <c r="AL343" s="35" t="s">
        <v>1432</v>
      </c>
      <c r="AM343" s="35" t="s">
        <v>1433</v>
      </c>
      <c r="AO343" s="35" t="s">
        <v>1434</v>
      </c>
      <c r="AP343" s="35" t="s">
        <v>1433</v>
      </c>
      <c r="AQ343" s="35" t="s">
        <v>930</v>
      </c>
      <c r="AS343" s="35" t="s">
        <v>1433</v>
      </c>
      <c r="AT343" s="35" t="s">
        <v>930</v>
      </c>
      <c r="AU343" s="35" t="s">
        <v>1434</v>
      </c>
      <c r="AW343" s="35" t="s">
        <v>1433</v>
      </c>
      <c r="AX343" s="35" t="s">
        <v>930</v>
      </c>
      <c r="AY343" s="35" t="s">
        <v>1435</v>
      </c>
    </row>
    <row r="344" spans="1:51" x14ac:dyDescent="0.3">
      <c r="A344" s="35" t="s">
        <v>1437</v>
      </c>
      <c r="B344" s="35" t="s">
        <v>1438</v>
      </c>
      <c r="C344" s="35" t="s">
        <v>1439</v>
      </c>
      <c r="E344" s="35" t="s">
        <v>1441</v>
      </c>
      <c r="F344" s="35" t="s">
        <v>1439</v>
      </c>
      <c r="G344" s="35" t="s">
        <v>1440</v>
      </c>
      <c r="I344" s="35" t="s">
        <v>1439</v>
      </c>
      <c r="J344" s="35" t="s">
        <v>1440</v>
      </c>
      <c r="K344" s="35" t="s">
        <v>1441</v>
      </c>
      <c r="M344" s="35" t="s">
        <v>1439</v>
      </c>
      <c r="N344" s="35" t="s">
        <v>1440</v>
      </c>
      <c r="O344" s="35" t="s">
        <v>1442</v>
      </c>
      <c r="S344" s="35" t="s">
        <v>1443</v>
      </c>
      <c r="AD344" s="35" t="s">
        <v>1444</v>
      </c>
      <c r="AG344" s="35" t="s">
        <v>225</v>
      </c>
      <c r="AH344" s="35" t="s">
        <v>225</v>
      </c>
      <c r="AK344" s="35" t="s">
        <v>1437</v>
      </c>
      <c r="AL344" s="35" t="s">
        <v>1438</v>
      </c>
      <c r="AM344" s="35" t="s">
        <v>1439</v>
      </c>
      <c r="AO344" s="35" t="s">
        <v>1441</v>
      </c>
      <c r="AP344" s="35" t="s">
        <v>1439</v>
      </c>
      <c r="AQ344" s="35" t="s">
        <v>1440</v>
      </c>
      <c r="AS344" s="35" t="s">
        <v>1439</v>
      </c>
      <c r="AT344" s="35" t="s">
        <v>1440</v>
      </c>
      <c r="AU344" s="35" t="s">
        <v>1441</v>
      </c>
      <c r="AW344" s="35" t="s">
        <v>1439</v>
      </c>
      <c r="AX344" s="35" t="s">
        <v>1440</v>
      </c>
      <c r="AY344" s="35" t="s">
        <v>1442</v>
      </c>
    </row>
    <row r="345" spans="1:51" x14ac:dyDescent="0.3">
      <c r="A345" s="35" t="s">
        <v>34</v>
      </c>
      <c r="B345" s="35" t="s">
        <v>34</v>
      </c>
      <c r="C345" s="35" t="s">
        <v>34</v>
      </c>
      <c r="E345" s="35" t="s">
        <v>34</v>
      </c>
      <c r="F345" s="35" t="s">
        <v>34</v>
      </c>
      <c r="G345" s="35" t="s">
        <v>34</v>
      </c>
      <c r="I345" s="35" t="s">
        <v>34</v>
      </c>
      <c r="J345" s="35" t="s">
        <v>34</v>
      </c>
      <c r="K345" s="35" t="s">
        <v>34</v>
      </c>
      <c r="M345" s="35" t="s">
        <v>34</v>
      </c>
      <c r="N345" s="35" t="s">
        <v>34</v>
      </c>
      <c r="O345" s="35" t="s">
        <v>34</v>
      </c>
      <c r="S345" s="35" t="s">
        <v>34</v>
      </c>
      <c r="AD345" s="35" t="s">
        <v>34</v>
      </c>
      <c r="AG345" s="35" t="s">
        <v>34</v>
      </c>
      <c r="AH345" s="35" t="s">
        <v>34</v>
      </c>
      <c r="AK345" s="35" t="s">
        <v>34</v>
      </c>
      <c r="AL345" s="35" t="s">
        <v>34</v>
      </c>
      <c r="AM345" s="35" t="s">
        <v>34</v>
      </c>
      <c r="AO345" s="35" t="s">
        <v>34</v>
      </c>
      <c r="AP345" s="35" t="s">
        <v>34</v>
      </c>
      <c r="AQ345" s="35" t="s">
        <v>34</v>
      </c>
      <c r="AS345" s="35" t="s">
        <v>34</v>
      </c>
      <c r="AT345" s="35" t="s">
        <v>34</v>
      </c>
      <c r="AU345" s="35" t="s">
        <v>34</v>
      </c>
      <c r="AW345" s="35" t="s">
        <v>34</v>
      </c>
      <c r="AX345" s="35" t="s">
        <v>34</v>
      </c>
      <c r="AY345" s="35" t="s">
        <v>34</v>
      </c>
    </row>
    <row r="346" spans="1:51" x14ac:dyDescent="0.3">
      <c r="A346" s="35" t="s">
        <v>39</v>
      </c>
      <c r="B346" s="35" t="s">
        <v>39</v>
      </c>
      <c r="C346" s="35" t="s">
        <v>39</v>
      </c>
      <c r="E346" s="35" t="s">
        <v>39</v>
      </c>
      <c r="F346" s="35" t="s">
        <v>39</v>
      </c>
      <c r="G346" s="35" t="s">
        <v>39</v>
      </c>
      <c r="I346" s="35" t="s">
        <v>39</v>
      </c>
      <c r="J346" s="35" t="s">
        <v>39</v>
      </c>
      <c r="K346" s="35" t="s">
        <v>39</v>
      </c>
      <c r="M346" s="35" t="s">
        <v>39</v>
      </c>
      <c r="N346" s="35" t="s">
        <v>39</v>
      </c>
      <c r="O346" s="35" t="s">
        <v>39</v>
      </c>
      <c r="S346" s="35" t="s">
        <v>39</v>
      </c>
      <c r="AD346" s="35" t="s">
        <v>39</v>
      </c>
      <c r="AG346" s="35" t="s">
        <v>39</v>
      </c>
      <c r="AH346" s="35" t="s">
        <v>39</v>
      </c>
      <c r="AK346" s="35" t="s">
        <v>39</v>
      </c>
      <c r="AL346" s="35" t="s">
        <v>39</v>
      </c>
      <c r="AM346" s="35" t="s">
        <v>39</v>
      </c>
      <c r="AO346" s="35" t="s">
        <v>39</v>
      </c>
      <c r="AP346" s="35" t="s">
        <v>39</v>
      </c>
      <c r="AQ346" s="35" t="s">
        <v>39</v>
      </c>
      <c r="AS346" s="35" t="s">
        <v>39</v>
      </c>
      <c r="AT346" s="35" t="s">
        <v>39</v>
      </c>
      <c r="AU346" s="35" t="s">
        <v>39</v>
      </c>
      <c r="AW346" s="35" t="s">
        <v>39</v>
      </c>
      <c r="AX346" s="35" t="s">
        <v>39</v>
      </c>
      <c r="AY346" s="35" t="s">
        <v>39</v>
      </c>
    </row>
    <row r="347" spans="1:51" x14ac:dyDescent="0.3">
      <c r="A347" s="35" t="s">
        <v>226</v>
      </c>
      <c r="B347" s="35" t="s">
        <v>226</v>
      </c>
      <c r="C347" s="35" t="s">
        <v>226</v>
      </c>
      <c r="E347" s="35" t="s">
        <v>226</v>
      </c>
      <c r="F347" s="35" t="s">
        <v>226</v>
      </c>
      <c r="G347" s="35" t="s">
        <v>226</v>
      </c>
      <c r="I347" s="35" t="s">
        <v>226</v>
      </c>
      <c r="J347" s="35" t="s">
        <v>226</v>
      </c>
      <c r="K347" s="35" t="s">
        <v>226</v>
      </c>
      <c r="M347" s="35" t="s">
        <v>226</v>
      </c>
      <c r="N347" s="35" t="s">
        <v>226</v>
      </c>
      <c r="O347" s="35" t="s">
        <v>226</v>
      </c>
      <c r="S347" s="35" t="s">
        <v>226</v>
      </c>
      <c r="AD347" s="35" t="s">
        <v>226</v>
      </c>
      <c r="AG347" s="35" t="s">
        <v>226</v>
      </c>
      <c r="AH347" s="35" t="s">
        <v>226</v>
      </c>
      <c r="AK347" s="35" t="s">
        <v>226</v>
      </c>
      <c r="AL347" s="35" t="s">
        <v>226</v>
      </c>
      <c r="AM347" s="35" t="s">
        <v>226</v>
      </c>
      <c r="AO347" s="35" t="s">
        <v>226</v>
      </c>
      <c r="AP347" s="35" t="s">
        <v>226</v>
      </c>
      <c r="AQ347" s="35" t="s">
        <v>226</v>
      </c>
      <c r="AS347" s="35" t="s">
        <v>226</v>
      </c>
      <c r="AT347" s="35" t="s">
        <v>226</v>
      </c>
      <c r="AU347" s="35" t="s">
        <v>226</v>
      </c>
      <c r="AW347" s="35" t="s">
        <v>226</v>
      </c>
      <c r="AX347" s="35" t="s">
        <v>226</v>
      </c>
      <c r="AY347" s="35" t="s">
        <v>226</v>
      </c>
    </row>
    <row r="348" spans="1:51" x14ac:dyDescent="0.3">
      <c r="A348" s="35" t="s">
        <v>140</v>
      </c>
      <c r="B348" s="35" t="s">
        <v>140</v>
      </c>
      <c r="C348" s="35" t="s">
        <v>1445</v>
      </c>
      <c r="E348" s="35" t="s">
        <v>1447</v>
      </c>
      <c r="F348" s="35" t="s">
        <v>1445</v>
      </c>
      <c r="G348" s="35" t="s">
        <v>1446</v>
      </c>
      <c r="I348" s="35" t="s">
        <v>1445</v>
      </c>
      <c r="J348" s="35" t="s">
        <v>1446</v>
      </c>
      <c r="K348" s="35" t="s">
        <v>1447</v>
      </c>
      <c r="M348" s="35" t="s">
        <v>1445</v>
      </c>
      <c r="N348" s="35" t="s">
        <v>1446</v>
      </c>
      <c r="O348" s="35" t="s">
        <v>1448</v>
      </c>
      <c r="S348" s="35" t="s">
        <v>1449</v>
      </c>
      <c r="AD348" s="35" t="s">
        <v>1450</v>
      </c>
      <c r="AG348" s="35" t="s">
        <v>227</v>
      </c>
      <c r="AH348" s="35" t="s">
        <v>227</v>
      </c>
      <c r="AK348" s="35" t="s">
        <v>140</v>
      </c>
      <c r="AL348" s="35" t="s">
        <v>140</v>
      </c>
      <c r="AM348" s="35" t="s">
        <v>1445</v>
      </c>
      <c r="AO348" s="35" t="s">
        <v>1447</v>
      </c>
      <c r="AP348" s="35" t="s">
        <v>1445</v>
      </c>
      <c r="AQ348" s="35" t="s">
        <v>1446</v>
      </c>
      <c r="AS348" s="35" t="s">
        <v>1445</v>
      </c>
      <c r="AT348" s="35" t="s">
        <v>1446</v>
      </c>
      <c r="AU348" s="35" t="s">
        <v>1447</v>
      </c>
      <c r="AW348" s="35" t="s">
        <v>1445</v>
      </c>
      <c r="AX348" s="35" t="s">
        <v>1446</v>
      </c>
      <c r="AY348" s="35" t="s">
        <v>1448</v>
      </c>
    </row>
    <row r="349" spans="1:51" x14ac:dyDescent="0.3">
      <c r="A349" s="35" t="s">
        <v>119</v>
      </c>
      <c r="B349" s="35" t="s">
        <v>119</v>
      </c>
      <c r="C349" s="35" t="s">
        <v>1451</v>
      </c>
      <c r="E349" s="35" t="s">
        <v>119</v>
      </c>
      <c r="F349" s="35" t="s">
        <v>1451</v>
      </c>
      <c r="G349" s="35" t="s">
        <v>119</v>
      </c>
      <c r="I349" s="35" t="s">
        <v>1451</v>
      </c>
      <c r="J349" s="35" t="s">
        <v>119</v>
      </c>
      <c r="K349" s="35" t="s">
        <v>119</v>
      </c>
      <c r="M349" s="35" t="s">
        <v>1451</v>
      </c>
      <c r="N349" s="35" t="s">
        <v>119</v>
      </c>
      <c r="O349" s="35" t="s">
        <v>1452</v>
      </c>
      <c r="S349" s="35" t="s">
        <v>1453</v>
      </c>
      <c r="AD349" s="35" t="s">
        <v>1454</v>
      </c>
      <c r="AG349" s="35" t="s">
        <v>119</v>
      </c>
      <c r="AH349" s="35" t="s">
        <v>119</v>
      </c>
      <c r="AK349" s="35" t="s">
        <v>119</v>
      </c>
      <c r="AL349" s="35" t="s">
        <v>119</v>
      </c>
      <c r="AM349" s="35" t="s">
        <v>1451</v>
      </c>
      <c r="AO349" s="35" t="s">
        <v>119</v>
      </c>
      <c r="AP349" s="35" t="s">
        <v>1451</v>
      </c>
      <c r="AQ349" s="35" t="s">
        <v>119</v>
      </c>
      <c r="AS349" s="35" t="s">
        <v>1451</v>
      </c>
      <c r="AT349" s="35" t="s">
        <v>119</v>
      </c>
      <c r="AU349" s="35" t="s">
        <v>119</v>
      </c>
      <c r="AW349" s="35" t="s">
        <v>1451</v>
      </c>
      <c r="AX349" s="35" t="s">
        <v>119</v>
      </c>
      <c r="AY349" s="35" t="s">
        <v>1452</v>
      </c>
    </row>
    <row r="350" spans="1:51" x14ac:dyDescent="0.3">
      <c r="A350" s="35" t="s">
        <v>188</v>
      </c>
      <c r="B350" s="35" t="s">
        <v>188</v>
      </c>
      <c r="C350" s="35" t="s">
        <v>1455</v>
      </c>
      <c r="E350" s="35" t="s">
        <v>188</v>
      </c>
      <c r="F350" s="35" t="s">
        <v>1455</v>
      </c>
      <c r="G350" s="35" t="s">
        <v>188</v>
      </c>
      <c r="I350" s="35" t="s">
        <v>1455</v>
      </c>
      <c r="J350" s="35" t="s">
        <v>188</v>
      </c>
      <c r="K350" s="35" t="s">
        <v>188</v>
      </c>
      <c r="M350" s="35" t="s">
        <v>1455</v>
      </c>
      <c r="N350" s="35" t="s">
        <v>188</v>
      </c>
      <c r="O350" s="35" t="s">
        <v>1456</v>
      </c>
      <c r="S350" s="35" t="s">
        <v>1457</v>
      </c>
      <c r="AD350" s="35" t="s">
        <v>1458</v>
      </c>
      <c r="AG350" s="35" t="s">
        <v>188</v>
      </c>
      <c r="AH350" s="35" t="s">
        <v>188</v>
      </c>
      <c r="AK350" s="35" t="s">
        <v>188</v>
      </c>
      <c r="AL350" s="35" t="s">
        <v>188</v>
      </c>
      <c r="AM350" s="35" t="s">
        <v>1455</v>
      </c>
      <c r="AO350" s="35" t="s">
        <v>188</v>
      </c>
      <c r="AP350" s="35" t="s">
        <v>1455</v>
      </c>
      <c r="AQ350" s="35" t="s">
        <v>188</v>
      </c>
      <c r="AS350" s="35" t="s">
        <v>1455</v>
      </c>
      <c r="AT350" s="35" t="s">
        <v>188</v>
      </c>
      <c r="AU350" s="35" t="s">
        <v>188</v>
      </c>
      <c r="AW350" s="35" t="s">
        <v>1455</v>
      </c>
      <c r="AX350" s="35" t="s">
        <v>188</v>
      </c>
      <c r="AY350" s="35" t="s">
        <v>1456</v>
      </c>
    </row>
    <row r="351" spans="1:51" x14ac:dyDescent="0.3">
      <c r="A351" s="35" t="s">
        <v>34</v>
      </c>
      <c r="B351" s="35" t="s">
        <v>34</v>
      </c>
      <c r="C351" s="35" t="s">
        <v>34</v>
      </c>
      <c r="E351" s="35" t="s">
        <v>34</v>
      </c>
      <c r="F351" s="35" t="s">
        <v>34</v>
      </c>
      <c r="G351" s="35" t="s">
        <v>34</v>
      </c>
      <c r="I351" s="35" t="s">
        <v>34</v>
      </c>
      <c r="J351" s="35" t="s">
        <v>34</v>
      </c>
      <c r="K351" s="35" t="s">
        <v>34</v>
      </c>
      <c r="M351" s="35" t="s">
        <v>34</v>
      </c>
      <c r="N351" s="35" t="s">
        <v>34</v>
      </c>
      <c r="O351" s="35" t="s">
        <v>34</v>
      </c>
      <c r="S351" s="35" t="s">
        <v>34</v>
      </c>
      <c r="AD351" s="35" t="s">
        <v>34</v>
      </c>
      <c r="AG351" s="35" t="s">
        <v>34</v>
      </c>
      <c r="AH351" s="35" t="s">
        <v>34</v>
      </c>
      <c r="AK351" s="35" t="s">
        <v>34</v>
      </c>
      <c r="AL351" s="35" t="s">
        <v>34</v>
      </c>
      <c r="AM351" s="35" t="s">
        <v>34</v>
      </c>
      <c r="AO351" s="35" t="s">
        <v>34</v>
      </c>
      <c r="AP351" s="35" t="s">
        <v>34</v>
      </c>
      <c r="AQ351" s="35" t="s">
        <v>34</v>
      </c>
      <c r="AS351" s="35" t="s">
        <v>34</v>
      </c>
      <c r="AT351" s="35" t="s">
        <v>34</v>
      </c>
      <c r="AU351" s="35" t="s">
        <v>34</v>
      </c>
      <c r="AW351" s="35" t="s">
        <v>34</v>
      </c>
      <c r="AX351" s="35" t="s">
        <v>34</v>
      </c>
      <c r="AY351" s="35" t="s">
        <v>34</v>
      </c>
    </row>
    <row r="352" spans="1:51" x14ac:dyDescent="0.3">
      <c r="A352" s="35" t="s">
        <v>39</v>
      </c>
      <c r="B352" s="35" t="s">
        <v>39</v>
      </c>
      <c r="C352" s="35" t="s">
        <v>39</v>
      </c>
      <c r="E352" s="35" t="s">
        <v>39</v>
      </c>
      <c r="F352" s="35" t="s">
        <v>39</v>
      </c>
      <c r="G352" s="35" t="s">
        <v>39</v>
      </c>
      <c r="I352" s="35" t="s">
        <v>39</v>
      </c>
      <c r="J352" s="35" t="s">
        <v>39</v>
      </c>
      <c r="K352" s="35" t="s">
        <v>39</v>
      </c>
      <c r="M352" s="35" t="s">
        <v>39</v>
      </c>
      <c r="N352" s="35" t="s">
        <v>39</v>
      </c>
      <c r="O352" s="35" t="s">
        <v>39</v>
      </c>
      <c r="S352" s="35" t="s">
        <v>39</v>
      </c>
      <c r="AD352" s="35" t="s">
        <v>39</v>
      </c>
      <c r="AG352" s="35" t="s">
        <v>39</v>
      </c>
      <c r="AH352" s="35" t="s">
        <v>39</v>
      </c>
      <c r="AK352" s="35" t="s">
        <v>39</v>
      </c>
      <c r="AL352" s="35" t="s">
        <v>39</v>
      </c>
      <c r="AM352" s="35" t="s">
        <v>39</v>
      </c>
      <c r="AO352" s="35" t="s">
        <v>39</v>
      </c>
      <c r="AP352" s="35" t="s">
        <v>39</v>
      </c>
      <c r="AQ352" s="35" t="s">
        <v>39</v>
      </c>
      <c r="AS352" s="35" t="s">
        <v>39</v>
      </c>
      <c r="AT352" s="35" t="s">
        <v>39</v>
      </c>
      <c r="AU352" s="35" t="s">
        <v>39</v>
      </c>
      <c r="AW352" s="35" t="s">
        <v>39</v>
      </c>
      <c r="AX352" s="35" t="s">
        <v>39</v>
      </c>
      <c r="AY352" s="35" t="s">
        <v>39</v>
      </c>
    </row>
    <row r="353" spans="1:51" x14ac:dyDescent="0.3">
      <c r="A353" s="35" t="s">
        <v>228</v>
      </c>
      <c r="B353" s="35" t="s">
        <v>228</v>
      </c>
      <c r="C353" s="35" t="s">
        <v>228</v>
      </c>
      <c r="E353" s="35" t="s">
        <v>228</v>
      </c>
      <c r="F353" s="35" t="s">
        <v>228</v>
      </c>
      <c r="G353" s="35" t="s">
        <v>228</v>
      </c>
      <c r="I353" s="35" t="s">
        <v>228</v>
      </c>
      <c r="J353" s="35" t="s">
        <v>228</v>
      </c>
      <c r="K353" s="35" t="s">
        <v>228</v>
      </c>
      <c r="M353" s="35" t="s">
        <v>228</v>
      </c>
      <c r="N353" s="35" t="s">
        <v>228</v>
      </c>
      <c r="O353" s="35" t="s">
        <v>228</v>
      </c>
      <c r="S353" s="35" t="s">
        <v>228</v>
      </c>
      <c r="AD353" s="35" t="s">
        <v>228</v>
      </c>
      <c r="AG353" s="35" t="s">
        <v>228</v>
      </c>
      <c r="AH353" s="35" t="s">
        <v>228</v>
      </c>
      <c r="AK353" s="35" t="s">
        <v>228</v>
      </c>
      <c r="AL353" s="35" t="s">
        <v>228</v>
      </c>
      <c r="AM353" s="35" t="s">
        <v>228</v>
      </c>
      <c r="AO353" s="35" t="s">
        <v>228</v>
      </c>
      <c r="AP353" s="35" t="s">
        <v>228</v>
      </c>
      <c r="AQ353" s="35" t="s">
        <v>228</v>
      </c>
      <c r="AS353" s="35" t="s">
        <v>228</v>
      </c>
      <c r="AT353" s="35" t="s">
        <v>228</v>
      </c>
      <c r="AU353" s="35" t="s">
        <v>228</v>
      </c>
      <c r="AW353" s="35" t="s">
        <v>228</v>
      </c>
      <c r="AX353" s="35" t="s">
        <v>228</v>
      </c>
      <c r="AY353" s="35" t="s">
        <v>228</v>
      </c>
    </row>
    <row r="354" spans="1:51" x14ac:dyDescent="0.3">
      <c r="A354" s="35" t="s">
        <v>140</v>
      </c>
      <c r="B354" s="35" t="s">
        <v>1459</v>
      </c>
      <c r="C354" s="35" t="s">
        <v>1460</v>
      </c>
      <c r="E354" s="35" t="s">
        <v>1462</v>
      </c>
      <c r="F354" s="35" t="s">
        <v>1460</v>
      </c>
      <c r="G354" s="35" t="s">
        <v>1461</v>
      </c>
      <c r="I354" s="35" t="s">
        <v>1460</v>
      </c>
      <c r="J354" s="35" t="s">
        <v>1461</v>
      </c>
      <c r="K354" s="35" t="s">
        <v>1462</v>
      </c>
      <c r="M354" s="35" t="s">
        <v>1460</v>
      </c>
      <c r="N354" s="35" t="s">
        <v>1461</v>
      </c>
      <c r="O354" s="35" t="s">
        <v>1463</v>
      </c>
      <c r="S354" s="35" t="s">
        <v>1464</v>
      </c>
      <c r="AD354" s="35" t="s">
        <v>1465</v>
      </c>
      <c r="AG354" s="35" t="s">
        <v>229</v>
      </c>
      <c r="AH354" s="35" t="s">
        <v>229</v>
      </c>
      <c r="AK354" s="35" t="s">
        <v>140</v>
      </c>
      <c r="AL354" s="35" t="s">
        <v>1459</v>
      </c>
      <c r="AM354" s="35" t="s">
        <v>1460</v>
      </c>
      <c r="AO354" s="35" t="s">
        <v>1462</v>
      </c>
      <c r="AP354" s="35" t="s">
        <v>1460</v>
      </c>
      <c r="AQ354" s="35" t="s">
        <v>1461</v>
      </c>
      <c r="AS354" s="35" t="s">
        <v>1460</v>
      </c>
      <c r="AT354" s="35" t="s">
        <v>1461</v>
      </c>
      <c r="AU354" s="35" t="s">
        <v>1462</v>
      </c>
      <c r="AW354" s="35" t="s">
        <v>1460</v>
      </c>
      <c r="AX354" s="35" t="s">
        <v>1461</v>
      </c>
      <c r="AY354" s="35" t="s">
        <v>1463</v>
      </c>
    </row>
    <row r="355" spans="1:51" x14ac:dyDescent="0.3">
      <c r="A355" s="35" t="s">
        <v>119</v>
      </c>
      <c r="B355" s="35" t="s">
        <v>119</v>
      </c>
      <c r="C355" s="35" t="s">
        <v>119</v>
      </c>
      <c r="E355" s="35" t="s">
        <v>119</v>
      </c>
      <c r="F355" s="35" t="s">
        <v>119</v>
      </c>
      <c r="G355" s="35" t="s">
        <v>119</v>
      </c>
      <c r="I355" s="35" t="s">
        <v>119</v>
      </c>
      <c r="J355" s="35" t="s">
        <v>119</v>
      </c>
      <c r="K355" s="35" t="s">
        <v>119</v>
      </c>
      <c r="M355" s="35" t="s">
        <v>119</v>
      </c>
      <c r="N355" s="35" t="s">
        <v>119</v>
      </c>
      <c r="O355" s="35" t="s">
        <v>119</v>
      </c>
      <c r="S355" s="35" t="s">
        <v>119</v>
      </c>
      <c r="AD355" s="35" t="s">
        <v>119</v>
      </c>
      <c r="AG355" s="35" t="s">
        <v>119</v>
      </c>
      <c r="AH355" s="35" t="s">
        <v>119</v>
      </c>
      <c r="AK355" s="35" t="s">
        <v>119</v>
      </c>
      <c r="AL355" s="35" t="s">
        <v>119</v>
      </c>
      <c r="AM355" s="35" t="s">
        <v>119</v>
      </c>
      <c r="AO355" s="35" t="s">
        <v>119</v>
      </c>
      <c r="AP355" s="35" t="s">
        <v>119</v>
      </c>
      <c r="AQ355" s="35" t="s">
        <v>119</v>
      </c>
      <c r="AS355" s="35" t="s">
        <v>119</v>
      </c>
      <c r="AT355" s="35" t="s">
        <v>119</v>
      </c>
      <c r="AU355" s="35" t="s">
        <v>119</v>
      </c>
      <c r="AW355" s="35" t="s">
        <v>119</v>
      </c>
      <c r="AX355" s="35" t="s">
        <v>119</v>
      </c>
      <c r="AY355" s="35" t="s">
        <v>119</v>
      </c>
    </row>
    <row r="356" spans="1:51" x14ac:dyDescent="0.3">
      <c r="A356" s="35" t="s">
        <v>120</v>
      </c>
      <c r="B356" s="35" t="s">
        <v>1466</v>
      </c>
      <c r="C356" s="35" t="s">
        <v>1467</v>
      </c>
      <c r="E356" s="35" t="s">
        <v>1469</v>
      </c>
      <c r="F356" s="35" t="s">
        <v>1467</v>
      </c>
      <c r="G356" s="35" t="s">
        <v>1468</v>
      </c>
      <c r="I356" s="35" t="s">
        <v>1467</v>
      </c>
      <c r="J356" s="35" t="s">
        <v>1468</v>
      </c>
      <c r="K356" s="35" t="s">
        <v>1469</v>
      </c>
      <c r="M356" s="35" t="s">
        <v>1467</v>
      </c>
      <c r="N356" s="35" t="s">
        <v>1468</v>
      </c>
      <c r="O356" s="35" t="s">
        <v>1470</v>
      </c>
      <c r="S356" s="35" t="s">
        <v>1471</v>
      </c>
      <c r="AD356" s="35" t="s">
        <v>1472</v>
      </c>
      <c r="AG356" s="35" t="s">
        <v>120</v>
      </c>
      <c r="AH356" s="35" t="s">
        <v>120</v>
      </c>
      <c r="AK356" s="35" t="s">
        <v>120</v>
      </c>
      <c r="AL356" s="35" t="s">
        <v>1466</v>
      </c>
      <c r="AM356" s="35" t="s">
        <v>1467</v>
      </c>
      <c r="AO356" s="35" t="s">
        <v>1469</v>
      </c>
      <c r="AP356" s="35" t="s">
        <v>1467</v>
      </c>
      <c r="AQ356" s="35" t="s">
        <v>1468</v>
      </c>
      <c r="AS356" s="35" t="s">
        <v>1467</v>
      </c>
      <c r="AT356" s="35" t="s">
        <v>1468</v>
      </c>
      <c r="AU356" s="35" t="s">
        <v>1469</v>
      </c>
      <c r="AW356" s="35" t="s">
        <v>1467</v>
      </c>
      <c r="AX356" s="35" t="s">
        <v>1468</v>
      </c>
      <c r="AY356" s="35" t="s">
        <v>1470</v>
      </c>
    </row>
    <row r="357" spans="1:51" x14ac:dyDescent="0.3">
      <c r="A357" s="35" t="s">
        <v>34</v>
      </c>
      <c r="B357" s="35" t="s">
        <v>34</v>
      </c>
      <c r="C357" s="35" t="s">
        <v>34</v>
      </c>
      <c r="E357" s="35" t="s">
        <v>34</v>
      </c>
      <c r="F357" s="35" t="s">
        <v>34</v>
      </c>
      <c r="G357" s="35" t="s">
        <v>34</v>
      </c>
      <c r="I357" s="35" t="s">
        <v>34</v>
      </c>
      <c r="J357" s="35" t="s">
        <v>34</v>
      </c>
      <c r="K357" s="35" t="s">
        <v>34</v>
      </c>
      <c r="M357" s="35" t="s">
        <v>34</v>
      </c>
      <c r="N357" s="35" t="s">
        <v>34</v>
      </c>
      <c r="O357" s="35" t="s">
        <v>34</v>
      </c>
      <c r="S357" s="35" t="s">
        <v>34</v>
      </c>
      <c r="AD357" s="35" t="s">
        <v>34</v>
      </c>
      <c r="AG357" s="35" t="s">
        <v>34</v>
      </c>
      <c r="AH357" s="35" t="s">
        <v>34</v>
      </c>
      <c r="AK357" s="35" t="s">
        <v>34</v>
      </c>
      <c r="AL357" s="35" t="s">
        <v>34</v>
      </c>
      <c r="AM357" s="35" t="s">
        <v>34</v>
      </c>
      <c r="AO357" s="35" t="s">
        <v>34</v>
      </c>
      <c r="AP357" s="35" t="s">
        <v>34</v>
      </c>
      <c r="AQ357" s="35" t="s">
        <v>34</v>
      </c>
      <c r="AS357" s="35" t="s">
        <v>34</v>
      </c>
      <c r="AT357" s="35" t="s">
        <v>34</v>
      </c>
      <c r="AU357" s="35" t="s">
        <v>34</v>
      </c>
      <c r="AW357" s="35" t="s">
        <v>34</v>
      </c>
      <c r="AX357" s="35" t="s">
        <v>34</v>
      </c>
      <c r="AY357" s="35" t="s">
        <v>34</v>
      </c>
    </row>
    <row r="358" spans="1:51" x14ac:dyDescent="0.3">
      <c r="A358" s="35" t="s">
        <v>39</v>
      </c>
      <c r="B358" s="35" t="s">
        <v>39</v>
      </c>
      <c r="C358" s="35" t="s">
        <v>39</v>
      </c>
      <c r="E358" s="35" t="s">
        <v>39</v>
      </c>
      <c r="F358" s="35" t="s">
        <v>39</v>
      </c>
      <c r="G358" s="35" t="s">
        <v>39</v>
      </c>
      <c r="I358" s="35" t="s">
        <v>39</v>
      </c>
      <c r="J358" s="35" t="s">
        <v>39</v>
      </c>
      <c r="K358" s="35" t="s">
        <v>39</v>
      </c>
      <c r="M358" s="35" t="s">
        <v>39</v>
      </c>
      <c r="N358" s="35" t="s">
        <v>39</v>
      </c>
      <c r="O358" s="35" t="s">
        <v>39</v>
      </c>
      <c r="S358" s="35" t="s">
        <v>39</v>
      </c>
      <c r="AD358" s="35" t="s">
        <v>39</v>
      </c>
      <c r="AG358" s="35" t="s">
        <v>39</v>
      </c>
      <c r="AH358" s="35" t="s">
        <v>39</v>
      </c>
      <c r="AK358" s="35" t="s">
        <v>39</v>
      </c>
      <c r="AL358" s="35" t="s">
        <v>39</v>
      </c>
      <c r="AM358" s="35" t="s">
        <v>39</v>
      </c>
      <c r="AO358" s="35" t="s">
        <v>39</v>
      </c>
      <c r="AP358" s="35" t="s">
        <v>39</v>
      </c>
      <c r="AQ358" s="35" t="s">
        <v>39</v>
      </c>
      <c r="AS358" s="35" t="s">
        <v>39</v>
      </c>
      <c r="AT358" s="35" t="s">
        <v>39</v>
      </c>
      <c r="AU358" s="35" t="s">
        <v>39</v>
      </c>
      <c r="AW358" s="35" t="s">
        <v>39</v>
      </c>
      <c r="AX358" s="35" t="s">
        <v>39</v>
      </c>
      <c r="AY358" s="35" t="s">
        <v>39</v>
      </c>
    </row>
    <row r="359" spans="1:51" x14ac:dyDescent="0.3">
      <c r="A359" s="35" t="s">
        <v>230</v>
      </c>
      <c r="B359" s="35" t="s">
        <v>230</v>
      </c>
      <c r="C359" s="35" t="s">
        <v>230</v>
      </c>
      <c r="E359" s="35" t="s">
        <v>230</v>
      </c>
      <c r="F359" s="35" t="s">
        <v>230</v>
      </c>
      <c r="G359" s="35" t="s">
        <v>230</v>
      </c>
      <c r="I359" s="35" t="s">
        <v>230</v>
      </c>
      <c r="J359" s="35" t="s">
        <v>230</v>
      </c>
      <c r="K359" s="35" t="s">
        <v>230</v>
      </c>
      <c r="M359" s="35" t="s">
        <v>230</v>
      </c>
      <c r="N359" s="35" t="s">
        <v>230</v>
      </c>
      <c r="O359" s="35" t="s">
        <v>230</v>
      </c>
      <c r="S359" s="35" t="s">
        <v>230</v>
      </c>
      <c r="AD359" s="35" t="s">
        <v>230</v>
      </c>
      <c r="AG359" s="35" t="s">
        <v>230</v>
      </c>
      <c r="AH359" s="35" t="s">
        <v>230</v>
      </c>
      <c r="AK359" s="35" t="s">
        <v>230</v>
      </c>
      <c r="AL359" s="35" t="s">
        <v>230</v>
      </c>
      <c r="AM359" s="35" t="s">
        <v>230</v>
      </c>
      <c r="AO359" s="35" t="s">
        <v>230</v>
      </c>
      <c r="AP359" s="35" t="s">
        <v>230</v>
      </c>
      <c r="AQ359" s="35" t="s">
        <v>230</v>
      </c>
      <c r="AS359" s="35" t="s">
        <v>230</v>
      </c>
      <c r="AT359" s="35" t="s">
        <v>230</v>
      </c>
      <c r="AU359" s="35" t="s">
        <v>230</v>
      </c>
      <c r="AW359" s="35" t="s">
        <v>230</v>
      </c>
      <c r="AX359" s="35" t="s">
        <v>230</v>
      </c>
      <c r="AY359" s="35" t="s">
        <v>230</v>
      </c>
    </row>
    <row r="360" spans="1:51" x14ac:dyDescent="0.3">
      <c r="A360" s="35" t="s">
        <v>140</v>
      </c>
      <c r="B360" s="35" t="s">
        <v>140</v>
      </c>
      <c r="C360" s="35" t="s">
        <v>1473</v>
      </c>
      <c r="E360" s="35" t="s">
        <v>1475</v>
      </c>
      <c r="F360" s="35" t="s">
        <v>1473</v>
      </c>
      <c r="G360" s="35" t="s">
        <v>1474</v>
      </c>
      <c r="I360" s="35" t="s">
        <v>1473</v>
      </c>
      <c r="J360" s="35" t="s">
        <v>1474</v>
      </c>
      <c r="K360" s="35" t="s">
        <v>1475</v>
      </c>
      <c r="M360" s="35" t="s">
        <v>1473</v>
      </c>
      <c r="N360" s="35" t="s">
        <v>1474</v>
      </c>
      <c r="O360" s="35" t="s">
        <v>1476</v>
      </c>
      <c r="S360" s="35" t="s">
        <v>1477</v>
      </c>
      <c r="AD360" s="35" t="s">
        <v>1478</v>
      </c>
      <c r="AG360" s="35" t="s">
        <v>231</v>
      </c>
      <c r="AH360" s="35" t="s">
        <v>231</v>
      </c>
      <c r="AK360" s="35" t="s">
        <v>140</v>
      </c>
      <c r="AL360" s="35" t="s">
        <v>140</v>
      </c>
      <c r="AM360" s="35" t="s">
        <v>1473</v>
      </c>
      <c r="AO360" s="35" t="s">
        <v>1475</v>
      </c>
      <c r="AP360" s="35" t="s">
        <v>1473</v>
      </c>
      <c r="AQ360" s="35" t="s">
        <v>1474</v>
      </c>
      <c r="AS360" s="35" t="s">
        <v>1473</v>
      </c>
      <c r="AT360" s="35" t="s">
        <v>1474</v>
      </c>
      <c r="AU360" s="35" t="s">
        <v>1475</v>
      </c>
      <c r="AW360" s="35" t="s">
        <v>1473</v>
      </c>
      <c r="AX360" s="35" t="s">
        <v>1474</v>
      </c>
      <c r="AY360" s="35" t="s">
        <v>1476</v>
      </c>
    </row>
    <row r="361" spans="1:51" x14ac:dyDescent="0.3">
      <c r="A361" s="35" t="s">
        <v>119</v>
      </c>
      <c r="B361" s="35" t="s">
        <v>119</v>
      </c>
      <c r="C361" s="35" t="s">
        <v>119</v>
      </c>
      <c r="E361" s="35" t="s">
        <v>517</v>
      </c>
      <c r="F361" s="35" t="s">
        <v>119</v>
      </c>
      <c r="G361" s="35" t="s">
        <v>119</v>
      </c>
      <c r="I361" s="35" t="s">
        <v>119</v>
      </c>
      <c r="J361" s="35" t="s">
        <v>119</v>
      </c>
      <c r="K361" s="35" t="s">
        <v>517</v>
      </c>
      <c r="M361" s="35" t="s">
        <v>119</v>
      </c>
      <c r="N361" s="35" t="s">
        <v>119</v>
      </c>
      <c r="O361" s="35" t="s">
        <v>119</v>
      </c>
      <c r="S361" s="35" t="s">
        <v>1217</v>
      </c>
      <c r="AD361" s="35" t="s">
        <v>119</v>
      </c>
      <c r="AG361" s="35" t="s">
        <v>119</v>
      </c>
      <c r="AH361" s="35" t="s">
        <v>119</v>
      </c>
      <c r="AK361" s="35" t="s">
        <v>119</v>
      </c>
      <c r="AL361" s="35" t="s">
        <v>119</v>
      </c>
      <c r="AM361" s="35" t="s">
        <v>119</v>
      </c>
      <c r="AO361" s="35" t="s">
        <v>517</v>
      </c>
      <c r="AP361" s="35" t="s">
        <v>119</v>
      </c>
      <c r="AQ361" s="35" t="s">
        <v>119</v>
      </c>
      <c r="AS361" s="35" t="s">
        <v>119</v>
      </c>
      <c r="AT361" s="35" t="s">
        <v>119</v>
      </c>
      <c r="AU361" s="35" t="s">
        <v>517</v>
      </c>
      <c r="AW361" s="35" t="s">
        <v>119</v>
      </c>
      <c r="AX361" s="35" t="s">
        <v>119</v>
      </c>
      <c r="AY361" s="35" t="s">
        <v>119</v>
      </c>
    </row>
    <row r="362" spans="1:51" x14ac:dyDescent="0.3">
      <c r="A362" s="35" t="s">
        <v>188</v>
      </c>
      <c r="B362" s="35" t="s">
        <v>188</v>
      </c>
      <c r="C362" s="35" t="s">
        <v>188</v>
      </c>
      <c r="E362" s="35" t="s">
        <v>1479</v>
      </c>
      <c r="F362" s="35" t="s">
        <v>188</v>
      </c>
      <c r="G362" s="35" t="s">
        <v>188</v>
      </c>
      <c r="I362" s="35" t="s">
        <v>188</v>
      </c>
      <c r="J362" s="35" t="s">
        <v>188</v>
      </c>
      <c r="K362" s="35" t="s">
        <v>1479</v>
      </c>
      <c r="M362" s="35" t="s">
        <v>188</v>
      </c>
      <c r="N362" s="35" t="s">
        <v>188</v>
      </c>
      <c r="O362" s="35" t="s">
        <v>120</v>
      </c>
      <c r="S362" s="35" t="s">
        <v>1480</v>
      </c>
      <c r="AD362" s="35" t="s">
        <v>188</v>
      </c>
      <c r="AG362" s="35" t="s">
        <v>188</v>
      </c>
      <c r="AH362" s="35" t="s">
        <v>188</v>
      </c>
      <c r="AK362" s="35" t="s">
        <v>188</v>
      </c>
      <c r="AL362" s="35" t="s">
        <v>188</v>
      </c>
      <c r="AM362" s="35" t="s">
        <v>188</v>
      </c>
      <c r="AO362" s="35" t="s">
        <v>1479</v>
      </c>
      <c r="AP362" s="35" t="s">
        <v>188</v>
      </c>
      <c r="AQ362" s="35" t="s">
        <v>188</v>
      </c>
      <c r="AS362" s="35" t="s">
        <v>188</v>
      </c>
      <c r="AT362" s="35" t="s">
        <v>188</v>
      </c>
      <c r="AU362" s="35" t="s">
        <v>1479</v>
      </c>
      <c r="AW362" s="35" t="s">
        <v>188</v>
      </c>
      <c r="AX362" s="35" t="s">
        <v>188</v>
      </c>
      <c r="AY362" s="35" t="s">
        <v>120</v>
      </c>
    </row>
    <row r="363" spans="1:51" x14ac:dyDescent="0.3">
      <c r="A363" s="35" t="s">
        <v>34</v>
      </c>
      <c r="B363" s="35" t="s">
        <v>34</v>
      </c>
      <c r="C363" s="35" t="s">
        <v>34</v>
      </c>
      <c r="E363" s="35" t="s">
        <v>34</v>
      </c>
      <c r="F363" s="35" t="s">
        <v>34</v>
      </c>
      <c r="G363" s="35" t="s">
        <v>34</v>
      </c>
      <c r="I363" s="35" t="s">
        <v>34</v>
      </c>
      <c r="J363" s="35" t="s">
        <v>34</v>
      </c>
      <c r="K363" s="35" t="s">
        <v>34</v>
      </c>
      <c r="M363" s="35" t="s">
        <v>34</v>
      </c>
      <c r="N363" s="35" t="s">
        <v>34</v>
      </c>
      <c r="O363" s="35" t="s">
        <v>34</v>
      </c>
      <c r="S363" s="35" t="s">
        <v>34</v>
      </c>
      <c r="AD363" s="35" t="s">
        <v>34</v>
      </c>
      <c r="AG363" s="35" t="s">
        <v>34</v>
      </c>
      <c r="AH363" s="35" t="s">
        <v>34</v>
      </c>
      <c r="AK363" s="35" t="s">
        <v>34</v>
      </c>
      <c r="AL363" s="35" t="s">
        <v>34</v>
      </c>
      <c r="AM363" s="35" t="s">
        <v>34</v>
      </c>
      <c r="AO363" s="35" t="s">
        <v>34</v>
      </c>
      <c r="AP363" s="35" t="s">
        <v>34</v>
      </c>
      <c r="AQ363" s="35" t="s">
        <v>34</v>
      </c>
      <c r="AS363" s="35" t="s">
        <v>34</v>
      </c>
      <c r="AT363" s="35" t="s">
        <v>34</v>
      </c>
      <c r="AU363" s="35" t="s">
        <v>34</v>
      </c>
      <c r="AW363" s="35" t="s">
        <v>34</v>
      </c>
      <c r="AX363" s="35" t="s">
        <v>34</v>
      </c>
      <c r="AY363" s="35" t="s">
        <v>34</v>
      </c>
    </row>
    <row r="364" spans="1:51" x14ac:dyDescent="0.3">
      <c r="A364" s="35" t="s">
        <v>39</v>
      </c>
      <c r="B364" s="35" t="s">
        <v>39</v>
      </c>
      <c r="C364" s="35" t="s">
        <v>39</v>
      </c>
      <c r="E364" s="35" t="s">
        <v>39</v>
      </c>
      <c r="F364" s="35" t="s">
        <v>39</v>
      </c>
      <c r="G364" s="35" t="s">
        <v>39</v>
      </c>
      <c r="I364" s="35" t="s">
        <v>39</v>
      </c>
      <c r="J364" s="35" t="s">
        <v>39</v>
      </c>
      <c r="K364" s="35" t="s">
        <v>39</v>
      </c>
      <c r="M364" s="35" t="s">
        <v>39</v>
      </c>
      <c r="N364" s="35" t="s">
        <v>39</v>
      </c>
      <c r="O364" s="35" t="s">
        <v>39</v>
      </c>
      <c r="S364" s="35" t="s">
        <v>39</v>
      </c>
      <c r="AD364" s="35" t="s">
        <v>39</v>
      </c>
      <c r="AG364" s="35" t="s">
        <v>39</v>
      </c>
      <c r="AH364" s="35" t="s">
        <v>39</v>
      </c>
      <c r="AK364" s="35" t="s">
        <v>39</v>
      </c>
      <c r="AL364" s="35" t="s">
        <v>39</v>
      </c>
      <c r="AM364" s="35" t="s">
        <v>39</v>
      </c>
      <c r="AO364" s="35" t="s">
        <v>39</v>
      </c>
      <c r="AP364" s="35" t="s">
        <v>39</v>
      </c>
      <c r="AQ364" s="35" t="s">
        <v>39</v>
      </c>
      <c r="AS364" s="35" t="s">
        <v>39</v>
      </c>
      <c r="AT364" s="35" t="s">
        <v>39</v>
      </c>
      <c r="AU364" s="35" t="s">
        <v>39</v>
      </c>
      <c r="AW364" s="35" t="s">
        <v>39</v>
      </c>
      <c r="AX364" s="35" t="s">
        <v>39</v>
      </c>
      <c r="AY364" s="35" t="s">
        <v>39</v>
      </c>
    </row>
    <row r="365" spans="1:51" x14ac:dyDescent="0.3">
      <c r="A365" s="35" t="s">
        <v>232</v>
      </c>
      <c r="B365" s="35" t="s">
        <v>232</v>
      </c>
      <c r="C365" s="35" t="s">
        <v>232</v>
      </c>
      <c r="E365" s="35" t="s">
        <v>232</v>
      </c>
      <c r="F365" s="35" t="s">
        <v>232</v>
      </c>
      <c r="G365" s="35" t="s">
        <v>232</v>
      </c>
      <c r="I365" s="35" t="s">
        <v>232</v>
      </c>
      <c r="J365" s="35" t="s">
        <v>232</v>
      </c>
      <c r="K365" s="35" t="s">
        <v>232</v>
      </c>
      <c r="M365" s="35" t="s">
        <v>232</v>
      </c>
      <c r="N365" s="35" t="s">
        <v>232</v>
      </c>
      <c r="O365" s="35" t="s">
        <v>232</v>
      </c>
      <c r="S365" s="35" t="s">
        <v>232</v>
      </c>
      <c r="AD365" s="35" t="s">
        <v>232</v>
      </c>
      <c r="AG365" s="35" t="s">
        <v>232</v>
      </c>
      <c r="AH365" s="35" t="s">
        <v>232</v>
      </c>
      <c r="AK365" s="35" t="s">
        <v>232</v>
      </c>
      <c r="AL365" s="35" t="s">
        <v>232</v>
      </c>
      <c r="AM365" s="35" t="s">
        <v>232</v>
      </c>
      <c r="AO365" s="35" t="s">
        <v>232</v>
      </c>
      <c r="AP365" s="35" t="s">
        <v>232</v>
      </c>
      <c r="AQ365" s="35" t="s">
        <v>232</v>
      </c>
      <c r="AS365" s="35" t="s">
        <v>232</v>
      </c>
      <c r="AT365" s="35" t="s">
        <v>232</v>
      </c>
      <c r="AU365" s="35" t="s">
        <v>232</v>
      </c>
      <c r="AW365" s="35" t="s">
        <v>232</v>
      </c>
      <c r="AX365" s="35" t="s">
        <v>232</v>
      </c>
      <c r="AY365" s="35" t="s">
        <v>232</v>
      </c>
    </row>
    <row r="366" spans="1:51" x14ac:dyDescent="0.3">
      <c r="A366" s="35" t="s">
        <v>1481</v>
      </c>
      <c r="B366" s="35" t="s">
        <v>1482</v>
      </c>
      <c r="C366" s="35" t="s">
        <v>1483</v>
      </c>
      <c r="E366" s="35" t="s">
        <v>1485</v>
      </c>
      <c r="F366" s="35" t="s">
        <v>1483</v>
      </c>
      <c r="G366" s="35" t="s">
        <v>1484</v>
      </c>
      <c r="I366" s="35" t="s">
        <v>1483</v>
      </c>
      <c r="J366" s="35" t="s">
        <v>1484</v>
      </c>
      <c r="K366" s="35" t="s">
        <v>1485</v>
      </c>
      <c r="M366" s="35" t="s">
        <v>1483</v>
      </c>
      <c r="N366" s="35" t="s">
        <v>1484</v>
      </c>
      <c r="O366" s="35" t="s">
        <v>1486</v>
      </c>
      <c r="S366" s="35" t="s">
        <v>1487</v>
      </c>
      <c r="AD366" s="35" t="s">
        <v>1488</v>
      </c>
      <c r="AG366" s="35" t="s">
        <v>233</v>
      </c>
      <c r="AH366" s="35" t="s">
        <v>233</v>
      </c>
      <c r="AK366" s="35" t="s">
        <v>1481</v>
      </c>
      <c r="AL366" s="35" t="s">
        <v>1482</v>
      </c>
      <c r="AM366" s="35" t="s">
        <v>1483</v>
      </c>
      <c r="AO366" s="35" t="s">
        <v>1485</v>
      </c>
      <c r="AP366" s="35" t="s">
        <v>1483</v>
      </c>
      <c r="AQ366" s="35" t="s">
        <v>1484</v>
      </c>
      <c r="AS366" s="35" t="s">
        <v>1483</v>
      </c>
      <c r="AT366" s="35" t="s">
        <v>1484</v>
      </c>
      <c r="AU366" s="35" t="s">
        <v>1485</v>
      </c>
      <c r="AW366" s="35" t="s">
        <v>1483</v>
      </c>
      <c r="AX366" s="35" t="s">
        <v>1484</v>
      </c>
      <c r="AY366" s="35" t="s">
        <v>1486</v>
      </c>
    </row>
    <row r="367" spans="1:51" x14ac:dyDescent="0.3">
      <c r="A367" s="35" t="s">
        <v>1489</v>
      </c>
      <c r="B367" s="35" t="s">
        <v>1393</v>
      </c>
      <c r="C367" s="35" t="s">
        <v>1490</v>
      </c>
      <c r="E367" s="35" t="s">
        <v>1492</v>
      </c>
      <c r="F367" s="35" t="s">
        <v>1490</v>
      </c>
      <c r="G367" s="35" t="s">
        <v>1491</v>
      </c>
      <c r="I367" s="35" t="s">
        <v>1490</v>
      </c>
      <c r="J367" s="35" t="s">
        <v>1491</v>
      </c>
      <c r="K367" s="35" t="s">
        <v>1492</v>
      </c>
      <c r="M367" s="35" t="s">
        <v>1490</v>
      </c>
      <c r="N367" s="35" t="s">
        <v>1491</v>
      </c>
      <c r="O367" s="35" t="s">
        <v>1493</v>
      </c>
      <c r="S367" s="35" t="s">
        <v>119</v>
      </c>
      <c r="AD367" s="35" t="s">
        <v>1494</v>
      </c>
      <c r="AG367" s="35" t="s">
        <v>234</v>
      </c>
      <c r="AH367" s="35" t="s">
        <v>234</v>
      </c>
      <c r="AK367" s="35" t="s">
        <v>1489</v>
      </c>
      <c r="AL367" s="35" t="s">
        <v>1393</v>
      </c>
      <c r="AM367" s="35" t="s">
        <v>1490</v>
      </c>
      <c r="AO367" s="35" t="s">
        <v>1492</v>
      </c>
      <c r="AP367" s="35" t="s">
        <v>1490</v>
      </c>
      <c r="AQ367" s="35" t="s">
        <v>1491</v>
      </c>
      <c r="AS367" s="35" t="s">
        <v>1490</v>
      </c>
      <c r="AT367" s="35" t="s">
        <v>1491</v>
      </c>
      <c r="AU367" s="35" t="s">
        <v>1492</v>
      </c>
      <c r="AW367" s="35" t="s">
        <v>1490</v>
      </c>
      <c r="AX367" s="35" t="s">
        <v>1491</v>
      </c>
      <c r="AY367" s="35" t="s">
        <v>1493</v>
      </c>
    </row>
    <row r="368" spans="1:51" x14ac:dyDescent="0.3">
      <c r="A368" s="35" t="s">
        <v>1495</v>
      </c>
      <c r="B368" s="35" t="s">
        <v>1496</v>
      </c>
      <c r="C368" s="35" t="s">
        <v>1497</v>
      </c>
      <c r="E368" s="35" t="s">
        <v>1499</v>
      </c>
      <c r="F368" s="35" t="s">
        <v>1497</v>
      </c>
      <c r="G368" s="35" t="s">
        <v>1498</v>
      </c>
      <c r="I368" s="35" t="s">
        <v>1497</v>
      </c>
      <c r="J368" s="35" t="s">
        <v>1498</v>
      </c>
      <c r="K368" s="35" t="s">
        <v>1499</v>
      </c>
      <c r="M368" s="35" t="s">
        <v>1497</v>
      </c>
      <c r="N368" s="35" t="s">
        <v>1498</v>
      </c>
      <c r="O368" s="35" t="s">
        <v>1500</v>
      </c>
      <c r="S368" s="35" t="s">
        <v>120</v>
      </c>
      <c r="AD368" s="35" t="s">
        <v>1501</v>
      </c>
      <c r="AG368" s="35" t="s">
        <v>235</v>
      </c>
      <c r="AH368" s="35" t="s">
        <v>235</v>
      </c>
      <c r="AK368" s="35" t="s">
        <v>1495</v>
      </c>
      <c r="AL368" s="35" t="s">
        <v>1496</v>
      </c>
      <c r="AM368" s="35" t="s">
        <v>1497</v>
      </c>
      <c r="AO368" s="35" t="s">
        <v>1499</v>
      </c>
      <c r="AP368" s="35" t="s">
        <v>1497</v>
      </c>
      <c r="AQ368" s="35" t="s">
        <v>1498</v>
      </c>
      <c r="AS368" s="35" t="s">
        <v>1497</v>
      </c>
      <c r="AT368" s="35" t="s">
        <v>1498</v>
      </c>
      <c r="AU368" s="35" t="s">
        <v>1499</v>
      </c>
      <c r="AW368" s="35" t="s">
        <v>1497</v>
      </c>
      <c r="AX368" s="35" t="s">
        <v>1498</v>
      </c>
      <c r="AY368" s="35" t="s">
        <v>1500</v>
      </c>
    </row>
    <row r="369" spans="1:51" x14ac:dyDescent="0.3">
      <c r="A369" s="35" t="s">
        <v>34</v>
      </c>
      <c r="B369" s="35" t="s">
        <v>34</v>
      </c>
      <c r="C369" s="35" t="s">
        <v>34</v>
      </c>
      <c r="E369" s="35" t="s">
        <v>34</v>
      </c>
      <c r="F369" s="35" t="s">
        <v>34</v>
      </c>
      <c r="G369" s="35" t="s">
        <v>34</v>
      </c>
      <c r="I369" s="35" t="s">
        <v>34</v>
      </c>
      <c r="J369" s="35" t="s">
        <v>34</v>
      </c>
      <c r="K369" s="35" t="s">
        <v>34</v>
      </c>
      <c r="M369" s="35" t="s">
        <v>34</v>
      </c>
      <c r="N369" s="35" t="s">
        <v>34</v>
      </c>
      <c r="O369" s="35" t="s">
        <v>34</v>
      </c>
      <c r="S369" s="35" t="s">
        <v>34</v>
      </c>
      <c r="AD369" s="35" t="s">
        <v>34</v>
      </c>
      <c r="AG369" s="35" t="s">
        <v>34</v>
      </c>
      <c r="AH369" s="35" t="s">
        <v>34</v>
      </c>
      <c r="AK369" s="35" t="s">
        <v>34</v>
      </c>
      <c r="AL369" s="35" t="s">
        <v>34</v>
      </c>
      <c r="AM369" s="35" t="s">
        <v>34</v>
      </c>
      <c r="AO369" s="35" t="s">
        <v>34</v>
      </c>
      <c r="AP369" s="35" t="s">
        <v>34</v>
      </c>
      <c r="AQ369" s="35" t="s">
        <v>34</v>
      </c>
      <c r="AS369" s="35" t="s">
        <v>34</v>
      </c>
      <c r="AT369" s="35" t="s">
        <v>34</v>
      </c>
      <c r="AU369" s="35" t="s">
        <v>34</v>
      </c>
      <c r="AW369" s="35" t="s">
        <v>34</v>
      </c>
      <c r="AX369" s="35" t="s">
        <v>34</v>
      </c>
      <c r="AY369" s="35" t="s">
        <v>34</v>
      </c>
    </row>
    <row r="370" spans="1:51" x14ac:dyDescent="0.3">
      <c r="A370" s="35" t="s">
        <v>39</v>
      </c>
      <c r="B370" s="35" t="s">
        <v>39</v>
      </c>
      <c r="C370" s="35" t="s">
        <v>39</v>
      </c>
      <c r="E370" s="35" t="s">
        <v>39</v>
      </c>
      <c r="F370" s="35" t="s">
        <v>39</v>
      </c>
      <c r="G370" s="35" t="s">
        <v>39</v>
      </c>
      <c r="I370" s="35" t="s">
        <v>39</v>
      </c>
      <c r="J370" s="35" t="s">
        <v>39</v>
      </c>
      <c r="K370" s="35" t="s">
        <v>39</v>
      </c>
      <c r="M370" s="35" t="s">
        <v>39</v>
      </c>
      <c r="N370" s="35" t="s">
        <v>39</v>
      </c>
      <c r="O370" s="35" t="s">
        <v>39</v>
      </c>
      <c r="S370" s="35" t="s">
        <v>39</v>
      </c>
      <c r="AD370" s="35" t="s">
        <v>39</v>
      </c>
      <c r="AG370" s="35" t="s">
        <v>39</v>
      </c>
      <c r="AH370" s="35" t="s">
        <v>39</v>
      </c>
      <c r="AK370" s="35" t="s">
        <v>39</v>
      </c>
      <c r="AL370" s="35" t="s">
        <v>39</v>
      </c>
      <c r="AM370" s="35" t="s">
        <v>39</v>
      </c>
      <c r="AO370" s="35" t="s">
        <v>39</v>
      </c>
      <c r="AP370" s="35" t="s">
        <v>39</v>
      </c>
      <c r="AQ370" s="35" t="s">
        <v>39</v>
      </c>
      <c r="AS370" s="35" t="s">
        <v>39</v>
      </c>
      <c r="AT370" s="35" t="s">
        <v>39</v>
      </c>
      <c r="AU370" s="35" t="s">
        <v>39</v>
      </c>
      <c r="AW370" s="35" t="s">
        <v>39</v>
      </c>
      <c r="AX370" s="35" t="s">
        <v>39</v>
      </c>
      <c r="AY370" s="35" t="s">
        <v>39</v>
      </c>
    </row>
    <row r="371" spans="1:51" x14ac:dyDescent="0.3">
      <c r="A371" s="35" t="s">
        <v>236</v>
      </c>
      <c r="B371" s="35" t="s">
        <v>236</v>
      </c>
      <c r="C371" s="35" t="s">
        <v>236</v>
      </c>
      <c r="E371" s="35" t="s">
        <v>236</v>
      </c>
      <c r="F371" s="35" t="s">
        <v>236</v>
      </c>
      <c r="G371" s="35" t="s">
        <v>236</v>
      </c>
      <c r="I371" s="35" t="s">
        <v>236</v>
      </c>
      <c r="J371" s="35" t="s">
        <v>236</v>
      </c>
      <c r="K371" s="35" t="s">
        <v>236</v>
      </c>
      <c r="M371" s="35" t="s">
        <v>236</v>
      </c>
      <c r="N371" s="35" t="s">
        <v>236</v>
      </c>
      <c r="O371" s="35" t="s">
        <v>236</v>
      </c>
      <c r="S371" s="35" t="s">
        <v>236</v>
      </c>
      <c r="AD371" s="35" t="s">
        <v>236</v>
      </c>
      <c r="AG371" s="35" t="s">
        <v>236</v>
      </c>
      <c r="AH371" s="35" t="s">
        <v>236</v>
      </c>
      <c r="AK371" s="35" t="s">
        <v>236</v>
      </c>
      <c r="AL371" s="35" t="s">
        <v>236</v>
      </c>
      <c r="AM371" s="35" t="s">
        <v>236</v>
      </c>
      <c r="AO371" s="35" t="s">
        <v>236</v>
      </c>
      <c r="AP371" s="35" t="s">
        <v>236</v>
      </c>
      <c r="AQ371" s="35" t="s">
        <v>236</v>
      </c>
      <c r="AS371" s="35" t="s">
        <v>236</v>
      </c>
      <c r="AT371" s="35" t="s">
        <v>236</v>
      </c>
      <c r="AU371" s="35" t="s">
        <v>236</v>
      </c>
      <c r="AW371" s="35" t="s">
        <v>236</v>
      </c>
      <c r="AX371" s="35" t="s">
        <v>236</v>
      </c>
      <c r="AY371" s="35" t="s">
        <v>236</v>
      </c>
    </row>
    <row r="372" spans="1:51" x14ac:dyDescent="0.3">
      <c r="A372" s="35" t="s">
        <v>140</v>
      </c>
      <c r="B372" s="35" t="s">
        <v>140</v>
      </c>
      <c r="C372" s="35" t="s">
        <v>140</v>
      </c>
      <c r="E372" s="35" t="s">
        <v>140</v>
      </c>
      <c r="F372" s="35" t="s">
        <v>140</v>
      </c>
      <c r="G372" s="35" t="s">
        <v>140</v>
      </c>
      <c r="I372" s="35" t="s">
        <v>140</v>
      </c>
      <c r="J372" s="35" t="s">
        <v>140</v>
      </c>
      <c r="K372" s="35" t="s">
        <v>140</v>
      </c>
      <c r="M372" s="35" t="s">
        <v>140</v>
      </c>
      <c r="N372" s="35" t="s">
        <v>140</v>
      </c>
      <c r="O372" s="35" t="s">
        <v>140</v>
      </c>
      <c r="S372" s="35" t="s">
        <v>140</v>
      </c>
      <c r="AD372" s="35" t="s">
        <v>140</v>
      </c>
      <c r="AG372" s="35" t="s">
        <v>140</v>
      </c>
      <c r="AH372" s="35" t="s">
        <v>140</v>
      </c>
      <c r="AK372" s="35" t="s">
        <v>140</v>
      </c>
      <c r="AL372" s="35" t="s">
        <v>140</v>
      </c>
      <c r="AM372" s="35" t="s">
        <v>140</v>
      </c>
      <c r="AO372" s="35" t="s">
        <v>140</v>
      </c>
      <c r="AP372" s="35" t="s">
        <v>140</v>
      </c>
      <c r="AQ372" s="35" t="s">
        <v>140</v>
      </c>
      <c r="AS372" s="35" t="s">
        <v>140</v>
      </c>
      <c r="AT372" s="35" t="s">
        <v>140</v>
      </c>
      <c r="AU372" s="35" t="s">
        <v>140</v>
      </c>
      <c r="AW372" s="35" t="s">
        <v>140</v>
      </c>
      <c r="AX372" s="35" t="s">
        <v>140</v>
      </c>
      <c r="AY372" s="35" t="s">
        <v>140</v>
      </c>
    </row>
    <row r="373" spans="1:51" x14ac:dyDescent="0.3">
      <c r="A373" s="35" t="s">
        <v>119</v>
      </c>
      <c r="B373" s="35" t="s">
        <v>119</v>
      </c>
      <c r="C373" s="35" t="s">
        <v>119</v>
      </c>
      <c r="E373" s="35" t="s">
        <v>119</v>
      </c>
      <c r="F373" s="35" t="s">
        <v>119</v>
      </c>
      <c r="G373" s="35" t="s">
        <v>119</v>
      </c>
      <c r="I373" s="35" t="s">
        <v>119</v>
      </c>
      <c r="J373" s="35" t="s">
        <v>119</v>
      </c>
      <c r="K373" s="35" t="s">
        <v>119</v>
      </c>
      <c r="M373" s="35" t="s">
        <v>119</v>
      </c>
      <c r="N373" s="35" t="s">
        <v>119</v>
      </c>
      <c r="O373" s="35" t="s">
        <v>119</v>
      </c>
      <c r="S373" s="35" t="s">
        <v>119</v>
      </c>
      <c r="AD373" s="35" t="s">
        <v>119</v>
      </c>
      <c r="AG373" s="35" t="s">
        <v>119</v>
      </c>
      <c r="AH373" s="35" t="s">
        <v>119</v>
      </c>
      <c r="AK373" s="35" t="s">
        <v>119</v>
      </c>
      <c r="AL373" s="35" t="s">
        <v>119</v>
      </c>
      <c r="AM373" s="35" t="s">
        <v>119</v>
      </c>
      <c r="AO373" s="35" t="s">
        <v>119</v>
      </c>
      <c r="AP373" s="35" t="s">
        <v>119</v>
      </c>
      <c r="AQ373" s="35" t="s">
        <v>119</v>
      </c>
      <c r="AS373" s="35" t="s">
        <v>119</v>
      </c>
      <c r="AT373" s="35" t="s">
        <v>119</v>
      </c>
      <c r="AU373" s="35" t="s">
        <v>119</v>
      </c>
      <c r="AW373" s="35" t="s">
        <v>119</v>
      </c>
      <c r="AX373" s="35" t="s">
        <v>119</v>
      </c>
      <c r="AY373" s="35" t="s">
        <v>119</v>
      </c>
    </row>
    <row r="374" spans="1:51" x14ac:dyDescent="0.3">
      <c r="A374" s="35" t="s">
        <v>188</v>
      </c>
      <c r="B374" s="35" t="s">
        <v>188</v>
      </c>
      <c r="C374" s="35" t="s">
        <v>188</v>
      </c>
      <c r="E374" s="35" t="s">
        <v>188</v>
      </c>
      <c r="F374" s="35" t="s">
        <v>188</v>
      </c>
      <c r="G374" s="35" t="s">
        <v>188</v>
      </c>
      <c r="I374" s="35" t="s">
        <v>188</v>
      </c>
      <c r="J374" s="35" t="s">
        <v>188</v>
      </c>
      <c r="K374" s="35" t="s">
        <v>188</v>
      </c>
      <c r="M374" s="35" t="s">
        <v>188</v>
      </c>
      <c r="N374" s="35" t="s">
        <v>188</v>
      </c>
      <c r="O374" s="35" t="s">
        <v>120</v>
      </c>
      <c r="S374" s="35" t="s">
        <v>120</v>
      </c>
      <c r="AD374" s="35" t="s">
        <v>188</v>
      </c>
      <c r="AG374" s="35" t="s">
        <v>188</v>
      </c>
      <c r="AH374" s="35" t="s">
        <v>188</v>
      </c>
      <c r="AK374" s="35" t="s">
        <v>188</v>
      </c>
      <c r="AL374" s="35" t="s">
        <v>188</v>
      </c>
      <c r="AM374" s="35" t="s">
        <v>188</v>
      </c>
      <c r="AO374" s="35" t="s">
        <v>188</v>
      </c>
      <c r="AP374" s="35" t="s">
        <v>188</v>
      </c>
      <c r="AQ374" s="35" t="s">
        <v>188</v>
      </c>
      <c r="AS374" s="35" t="s">
        <v>188</v>
      </c>
      <c r="AT374" s="35" t="s">
        <v>188</v>
      </c>
      <c r="AU374" s="35" t="s">
        <v>188</v>
      </c>
      <c r="AW374" s="35" t="s">
        <v>188</v>
      </c>
      <c r="AX374" s="35" t="s">
        <v>188</v>
      </c>
      <c r="AY374" s="35" t="s">
        <v>120</v>
      </c>
    </row>
    <row r="375" spans="1:51" x14ac:dyDescent="0.3">
      <c r="A375" s="35" t="s">
        <v>34</v>
      </c>
      <c r="B375" s="35" t="s">
        <v>34</v>
      </c>
      <c r="C375" s="35" t="s">
        <v>34</v>
      </c>
      <c r="E375" s="35" t="s">
        <v>34</v>
      </c>
      <c r="F375" s="35" t="s">
        <v>34</v>
      </c>
      <c r="G375" s="35" t="s">
        <v>34</v>
      </c>
      <c r="I375" s="35" t="s">
        <v>34</v>
      </c>
      <c r="J375" s="35" t="s">
        <v>34</v>
      </c>
      <c r="K375" s="35" t="s">
        <v>34</v>
      </c>
      <c r="M375" s="35" t="s">
        <v>34</v>
      </c>
      <c r="N375" s="35" t="s">
        <v>34</v>
      </c>
      <c r="O375" s="35" t="s">
        <v>34</v>
      </c>
      <c r="S375" s="35" t="s">
        <v>34</v>
      </c>
      <c r="AD375" s="35" t="s">
        <v>34</v>
      </c>
      <c r="AG375" s="35" t="s">
        <v>34</v>
      </c>
      <c r="AH375" s="35" t="s">
        <v>34</v>
      </c>
      <c r="AK375" s="35" t="s">
        <v>34</v>
      </c>
      <c r="AL375" s="35" t="s">
        <v>34</v>
      </c>
      <c r="AM375" s="35" t="s">
        <v>34</v>
      </c>
      <c r="AO375" s="35" t="s">
        <v>34</v>
      </c>
      <c r="AP375" s="35" t="s">
        <v>34</v>
      </c>
      <c r="AQ375" s="35" t="s">
        <v>34</v>
      </c>
      <c r="AS375" s="35" t="s">
        <v>34</v>
      </c>
      <c r="AT375" s="35" t="s">
        <v>34</v>
      </c>
      <c r="AU375" s="35" t="s">
        <v>34</v>
      </c>
      <c r="AW375" s="35" t="s">
        <v>34</v>
      </c>
      <c r="AX375" s="35" t="s">
        <v>34</v>
      </c>
      <c r="AY375" s="35" t="s">
        <v>34</v>
      </c>
    </row>
    <row r="376" spans="1:51" x14ac:dyDescent="0.3">
      <c r="A376" s="35" t="s">
        <v>39</v>
      </c>
      <c r="B376" s="35" t="s">
        <v>39</v>
      </c>
      <c r="C376" s="35" t="s">
        <v>39</v>
      </c>
      <c r="E376" s="35" t="s">
        <v>39</v>
      </c>
      <c r="F376" s="35" t="s">
        <v>39</v>
      </c>
      <c r="G376" s="35" t="s">
        <v>39</v>
      </c>
      <c r="I376" s="35" t="s">
        <v>39</v>
      </c>
      <c r="J376" s="35" t="s">
        <v>39</v>
      </c>
      <c r="K376" s="35" t="s">
        <v>39</v>
      </c>
      <c r="M376" s="35" t="s">
        <v>39</v>
      </c>
      <c r="N376" s="35" t="s">
        <v>39</v>
      </c>
      <c r="O376" s="35" t="s">
        <v>39</v>
      </c>
      <c r="S376" s="35" t="s">
        <v>39</v>
      </c>
      <c r="AD376" s="35" t="s">
        <v>39</v>
      </c>
      <c r="AG376" s="35" t="s">
        <v>39</v>
      </c>
      <c r="AH376" s="35" t="s">
        <v>39</v>
      </c>
      <c r="AK376" s="35" t="s">
        <v>39</v>
      </c>
      <c r="AL376" s="35" t="s">
        <v>39</v>
      </c>
      <c r="AM376" s="35" t="s">
        <v>39</v>
      </c>
      <c r="AO376" s="35" t="s">
        <v>39</v>
      </c>
      <c r="AP376" s="35" t="s">
        <v>39</v>
      </c>
      <c r="AQ376" s="35" t="s">
        <v>39</v>
      </c>
      <c r="AS376" s="35" t="s">
        <v>39</v>
      </c>
      <c r="AT376" s="35" t="s">
        <v>39</v>
      </c>
      <c r="AU376" s="35" t="s">
        <v>39</v>
      </c>
      <c r="AW376" s="35" t="s">
        <v>39</v>
      </c>
      <c r="AX376" s="35" t="s">
        <v>39</v>
      </c>
      <c r="AY376" s="35" t="s">
        <v>39</v>
      </c>
    </row>
    <row r="377" spans="1:51" x14ac:dyDescent="0.3">
      <c r="A377" s="35" t="s">
        <v>237</v>
      </c>
      <c r="B377" s="35" t="s">
        <v>237</v>
      </c>
      <c r="C377" s="35" t="s">
        <v>237</v>
      </c>
      <c r="E377" s="35" t="s">
        <v>237</v>
      </c>
      <c r="F377" s="35" t="s">
        <v>237</v>
      </c>
      <c r="G377" s="35" t="s">
        <v>237</v>
      </c>
      <c r="I377" s="35" t="s">
        <v>237</v>
      </c>
      <c r="J377" s="35" t="s">
        <v>237</v>
      </c>
      <c r="K377" s="35" t="s">
        <v>237</v>
      </c>
      <c r="M377" s="35" t="s">
        <v>237</v>
      </c>
      <c r="N377" s="35" t="s">
        <v>237</v>
      </c>
      <c r="O377" s="35" t="s">
        <v>237</v>
      </c>
      <c r="S377" s="35" t="s">
        <v>237</v>
      </c>
      <c r="AD377" s="35" t="s">
        <v>237</v>
      </c>
      <c r="AG377" s="35" t="s">
        <v>237</v>
      </c>
      <c r="AH377" s="35" t="s">
        <v>237</v>
      </c>
      <c r="AK377" s="35" t="s">
        <v>237</v>
      </c>
      <c r="AL377" s="35" t="s">
        <v>237</v>
      </c>
      <c r="AM377" s="35" t="s">
        <v>237</v>
      </c>
      <c r="AO377" s="35" t="s">
        <v>237</v>
      </c>
      <c r="AP377" s="35" t="s">
        <v>237</v>
      </c>
      <c r="AQ377" s="35" t="s">
        <v>237</v>
      </c>
      <c r="AS377" s="35" t="s">
        <v>237</v>
      </c>
      <c r="AT377" s="35" t="s">
        <v>237</v>
      </c>
      <c r="AU377" s="35" t="s">
        <v>237</v>
      </c>
      <c r="AW377" s="35" t="s">
        <v>237</v>
      </c>
      <c r="AX377" s="35" t="s">
        <v>237</v>
      </c>
      <c r="AY377" s="35" t="s">
        <v>237</v>
      </c>
    </row>
    <row r="378" spans="1:51" x14ac:dyDescent="0.3">
      <c r="A378" s="35" t="s">
        <v>140</v>
      </c>
      <c r="B378" s="35" t="s">
        <v>1502</v>
      </c>
      <c r="C378" s="35" t="s">
        <v>1503</v>
      </c>
      <c r="E378" s="35" t="s">
        <v>1505</v>
      </c>
      <c r="F378" s="35" t="s">
        <v>1503</v>
      </c>
      <c r="G378" s="35" t="s">
        <v>1504</v>
      </c>
      <c r="I378" s="35" t="s">
        <v>1503</v>
      </c>
      <c r="J378" s="35" t="s">
        <v>1504</v>
      </c>
      <c r="K378" s="35" t="s">
        <v>1505</v>
      </c>
      <c r="M378" s="35" t="s">
        <v>1503</v>
      </c>
      <c r="N378" s="35" t="s">
        <v>1504</v>
      </c>
      <c r="O378" s="35" t="s">
        <v>1506</v>
      </c>
      <c r="S378" s="35" t="s">
        <v>1507</v>
      </c>
      <c r="AD378" s="35" t="s">
        <v>1508</v>
      </c>
      <c r="AG378" s="35" t="s">
        <v>238</v>
      </c>
      <c r="AH378" s="35" t="s">
        <v>238</v>
      </c>
      <c r="AK378" s="35" t="s">
        <v>140</v>
      </c>
      <c r="AL378" s="35" t="s">
        <v>1502</v>
      </c>
      <c r="AM378" s="35" t="s">
        <v>1503</v>
      </c>
      <c r="AO378" s="35" t="s">
        <v>1505</v>
      </c>
      <c r="AP378" s="35" t="s">
        <v>1503</v>
      </c>
      <c r="AQ378" s="35" t="s">
        <v>1504</v>
      </c>
      <c r="AS378" s="35" t="s">
        <v>1503</v>
      </c>
      <c r="AT378" s="35" t="s">
        <v>1504</v>
      </c>
      <c r="AU378" s="35" t="s">
        <v>1505</v>
      </c>
      <c r="AW378" s="35" t="s">
        <v>1503</v>
      </c>
      <c r="AX378" s="35" t="s">
        <v>1504</v>
      </c>
      <c r="AY378" s="35" t="s">
        <v>1506</v>
      </c>
    </row>
    <row r="379" spans="1:51" x14ac:dyDescent="0.3">
      <c r="A379" s="35" t="s">
        <v>119</v>
      </c>
      <c r="B379" s="35" t="s">
        <v>1509</v>
      </c>
      <c r="C379" s="35" t="s">
        <v>119</v>
      </c>
      <c r="E379" s="35" t="s">
        <v>1510</v>
      </c>
      <c r="F379" s="35" t="s">
        <v>119</v>
      </c>
      <c r="G379" s="35" t="s">
        <v>1205</v>
      </c>
      <c r="I379" s="35" t="s">
        <v>119</v>
      </c>
      <c r="J379" s="35" t="s">
        <v>1205</v>
      </c>
      <c r="K379" s="35" t="s">
        <v>1510</v>
      </c>
      <c r="M379" s="35" t="s">
        <v>119</v>
      </c>
      <c r="N379" s="35" t="s">
        <v>1205</v>
      </c>
      <c r="O379" s="35" t="s">
        <v>1511</v>
      </c>
      <c r="S379" s="35" t="s">
        <v>1512</v>
      </c>
      <c r="AD379" s="35" t="s">
        <v>1513</v>
      </c>
      <c r="AG379" s="35" t="s">
        <v>119</v>
      </c>
      <c r="AH379" s="35" t="s">
        <v>119</v>
      </c>
      <c r="AK379" s="35" t="s">
        <v>119</v>
      </c>
      <c r="AL379" s="35" t="s">
        <v>1509</v>
      </c>
      <c r="AM379" s="35" t="s">
        <v>119</v>
      </c>
      <c r="AO379" s="35" t="s">
        <v>1510</v>
      </c>
      <c r="AP379" s="35" t="s">
        <v>119</v>
      </c>
      <c r="AQ379" s="35" t="s">
        <v>1205</v>
      </c>
      <c r="AS379" s="35" t="s">
        <v>119</v>
      </c>
      <c r="AT379" s="35" t="s">
        <v>1205</v>
      </c>
      <c r="AU379" s="35" t="s">
        <v>1510</v>
      </c>
      <c r="AW379" s="35" t="s">
        <v>119</v>
      </c>
      <c r="AX379" s="35" t="s">
        <v>1205</v>
      </c>
      <c r="AY379" s="35" t="s">
        <v>1511</v>
      </c>
    </row>
    <row r="380" spans="1:51" x14ac:dyDescent="0.3">
      <c r="A380" s="35" t="s">
        <v>188</v>
      </c>
      <c r="B380" s="35" t="s">
        <v>1514</v>
      </c>
      <c r="C380" s="35" t="s">
        <v>188</v>
      </c>
      <c r="E380" s="35" t="s">
        <v>1516</v>
      </c>
      <c r="F380" s="35" t="s">
        <v>188</v>
      </c>
      <c r="G380" s="35" t="s">
        <v>1515</v>
      </c>
      <c r="I380" s="35" t="s">
        <v>188</v>
      </c>
      <c r="J380" s="35" t="s">
        <v>1515</v>
      </c>
      <c r="K380" s="35" t="s">
        <v>1516</v>
      </c>
      <c r="M380" s="35" t="s">
        <v>188</v>
      </c>
      <c r="N380" s="35" t="s">
        <v>1515</v>
      </c>
      <c r="O380" s="35" t="s">
        <v>1517</v>
      </c>
      <c r="S380" s="35" t="s">
        <v>1518</v>
      </c>
      <c r="AD380" s="35" t="s">
        <v>1519</v>
      </c>
      <c r="AG380" s="35" t="s">
        <v>188</v>
      </c>
      <c r="AH380" s="35" t="s">
        <v>188</v>
      </c>
      <c r="AK380" s="35" t="s">
        <v>188</v>
      </c>
      <c r="AL380" s="35" t="s">
        <v>1514</v>
      </c>
      <c r="AM380" s="35" t="s">
        <v>188</v>
      </c>
      <c r="AO380" s="35" t="s">
        <v>1516</v>
      </c>
      <c r="AP380" s="35" t="s">
        <v>188</v>
      </c>
      <c r="AQ380" s="35" t="s">
        <v>1515</v>
      </c>
      <c r="AS380" s="35" t="s">
        <v>188</v>
      </c>
      <c r="AT380" s="35" t="s">
        <v>1515</v>
      </c>
      <c r="AU380" s="35" t="s">
        <v>1516</v>
      </c>
      <c r="AW380" s="35" t="s">
        <v>188</v>
      </c>
      <c r="AX380" s="35" t="s">
        <v>1515</v>
      </c>
      <c r="AY380" s="35" t="s">
        <v>1517</v>
      </c>
    </row>
    <row r="381" spans="1:51" x14ac:dyDescent="0.3">
      <c r="A381" s="35" t="s">
        <v>34</v>
      </c>
      <c r="B381" s="35" t="s">
        <v>34</v>
      </c>
      <c r="C381" s="35" t="s">
        <v>34</v>
      </c>
      <c r="E381" s="35" t="s">
        <v>34</v>
      </c>
      <c r="F381" s="35" t="s">
        <v>34</v>
      </c>
      <c r="G381" s="35" t="s">
        <v>34</v>
      </c>
      <c r="I381" s="35" t="s">
        <v>34</v>
      </c>
      <c r="J381" s="35" t="s">
        <v>34</v>
      </c>
      <c r="K381" s="35" t="s">
        <v>34</v>
      </c>
      <c r="M381" s="35" t="s">
        <v>34</v>
      </c>
      <c r="N381" s="35" t="s">
        <v>34</v>
      </c>
      <c r="O381" s="35" t="s">
        <v>34</v>
      </c>
      <c r="S381" s="35" t="s">
        <v>34</v>
      </c>
      <c r="AD381" s="35" t="s">
        <v>34</v>
      </c>
      <c r="AG381" s="35" t="s">
        <v>34</v>
      </c>
      <c r="AH381" s="35" t="s">
        <v>34</v>
      </c>
      <c r="AK381" s="35" t="s">
        <v>34</v>
      </c>
      <c r="AL381" s="35" t="s">
        <v>34</v>
      </c>
      <c r="AM381" s="35" t="s">
        <v>34</v>
      </c>
      <c r="AO381" s="35" t="s">
        <v>34</v>
      </c>
      <c r="AP381" s="35" t="s">
        <v>34</v>
      </c>
      <c r="AQ381" s="35" t="s">
        <v>34</v>
      </c>
      <c r="AS381" s="35" t="s">
        <v>34</v>
      </c>
      <c r="AT381" s="35" t="s">
        <v>34</v>
      </c>
      <c r="AU381" s="35" t="s">
        <v>34</v>
      </c>
      <c r="AW381" s="35" t="s">
        <v>34</v>
      </c>
      <c r="AX381" s="35" t="s">
        <v>34</v>
      </c>
      <c r="AY381" s="35" t="s">
        <v>34</v>
      </c>
    </row>
    <row r="382" spans="1:51" x14ac:dyDescent="0.3">
      <c r="A382" s="35" t="s">
        <v>39</v>
      </c>
      <c r="B382" s="35" t="s">
        <v>39</v>
      </c>
      <c r="C382" s="35" t="s">
        <v>39</v>
      </c>
      <c r="E382" s="35" t="s">
        <v>39</v>
      </c>
      <c r="F382" s="35" t="s">
        <v>39</v>
      </c>
      <c r="G382" s="35" t="s">
        <v>39</v>
      </c>
      <c r="I382" s="35" t="s">
        <v>39</v>
      </c>
      <c r="J382" s="35" t="s">
        <v>39</v>
      </c>
      <c r="K382" s="35" t="s">
        <v>39</v>
      </c>
      <c r="M382" s="35" t="s">
        <v>39</v>
      </c>
      <c r="N382" s="35" t="s">
        <v>39</v>
      </c>
      <c r="O382" s="35" t="s">
        <v>39</v>
      </c>
      <c r="S382" s="35" t="s">
        <v>39</v>
      </c>
      <c r="AD382" s="35" t="s">
        <v>39</v>
      </c>
      <c r="AG382" s="35" t="s">
        <v>39</v>
      </c>
      <c r="AH382" s="35" t="s">
        <v>39</v>
      </c>
      <c r="AK382" s="35" t="s">
        <v>39</v>
      </c>
      <c r="AL382" s="35" t="s">
        <v>39</v>
      </c>
      <c r="AM382" s="35" t="s">
        <v>39</v>
      </c>
      <c r="AO382" s="35" t="s">
        <v>39</v>
      </c>
      <c r="AP382" s="35" t="s">
        <v>39</v>
      </c>
      <c r="AQ382" s="35" t="s">
        <v>39</v>
      </c>
      <c r="AS382" s="35" t="s">
        <v>39</v>
      </c>
      <c r="AT382" s="35" t="s">
        <v>39</v>
      </c>
      <c r="AU382" s="35" t="s">
        <v>39</v>
      </c>
      <c r="AW382" s="35" t="s">
        <v>39</v>
      </c>
      <c r="AX382" s="35" t="s">
        <v>39</v>
      </c>
      <c r="AY382" s="35" t="s">
        <v>39</v>
      </c>
    </row>
    <row r="383" spans="1:51" x14ac:dyDescent="0.3">
      <c r="A383" s="35" t="s">
        <v>239</v>
      </c>
      <c r="B383" s="35" t="s">
        <v>239</v>
      </c>
      <c r="C383" s="35" t="s">
        <v>239</v>
      </c>
      <c r="E383" s="35" t="s">
        <v>239</v>
      </c>
      <c r="F383" s="35" t="s">
        <v>239</v>
      </c>
      <c r="G383" s="35" t="s">
        <v>239</v>
      </c>
      <c r="I383" s="35" t="s">
        <v>239</v>
      </c>
      <c r="J383" s="35" t="s">
        <v>239</v>
      </c>
      <c r="K383" s="35" t="s">
        <v>239</v>
      </c>
      <c r="M383" s="35" t="s">
        <v>239</v>
      </c>
      <c r="N383" s="35" t="s">
        <v>239</v>
      </c>
      <c r="O383" s="35" t="s">
        <v>239</v>
      </c>
      <c r="S383" s="35" t="s">
        <v>239</v>
      </c>
      <c r="AD383" s="35" t="s">
        <v>239</v>
      </c>
      <c r="AG383" s="35" t="s">
        <v>239</v>
      </c>
      <c r="AH383" s="35" t="s">
        <v>239</v>
      </c>
      <c r="AK383" s="35" t="s">
        <v>239</v>
      </c>
      <c r="AL383" s="35" t="s">
        <v>239</v>
      </c>
      <c r="AM383" s="35" t="s">
        <v>239</v>
      </c>
      <c r="AO383" s="35" t="s">
        <v>239</v>
      </c>
      <c r="AP383" s="35" t="s">
        <v>239</v>
      </c>
      <c r="AQ383" s="35" t="s">
        <v>239</v>
      </c>
      <c r="AS383" s="35" t="s">
        <v>239</v>
      </c>
      <c r="AT383" s="35" t="s">
        <v>239</v>
      </c>
      <c r="AU383" s="35" t="s">
        <v>239</v>
      </c>
      <c r="AW383" s="35" t="s">
        <v>239</v>
      </c>
      <c r="AX383" s="35" t="s">
        <v>239</v>
      </c>
      <c r="AY383" s="35" t="s">
        <v>239</v>
      </c>
    </row>
    <row r="384" spans="1:51" x14ac:dyDescent="0.3">
      <c r="A384" s="35" t="s">
        <v>1520</v>
      </c>
      <c r="B384" s="35" t="s">
        <v>1521</v>
      </c>
      <c r="C384" s="35" t="s">
        <v>1522</v>
      </c>
      <c r="E384" s="35" t="s">
        <v>1524</v>
      </c>
      <c r="F384" s="35" t="s">
        <v>1522</v>
      </c>
      <c r="G384" s="35" t="s">
        <v>1523</v>
      </c>
      <c r="I384" s="35" t="s">
        <v>1522</v>
      </c>
      <c r="J384" s="35" t="s">
        <v>1523</v>
      </c>
      <c r="K384" s="35" t="s">
        <v>1524</v>
      </c>
      <c r="M384" s="35" t="s">
        <v>1522</v>
      </c>
      <c r="N384" s="35" t="s">
        <v>1523</v>
      </c>
      <c r="O384" s="35" t="s">
        <v>1525</v>
      </c>
      <c r="S384" s="35" t="s">
        <v>1526</v>
      </c>
      <c r="AD384" s="35" t="s">
        <v>1527</v>
      </c>
      <c r="AG384" s="35" t="s">
        <v>240</v>
      </c>
      <c r="AH384" s="35" t="s">
        <v>240</v>
      </c>
      <c r="AK384" s="35" t="s">
        <v>1520</v>
      </c>
      <c r="AL384" s="35" t="s">
        <v>1521</v>
      </c>
      <c r="AM384" s="35" t="s">
        <v>1522</v>
      </c>
      <c r="AO384" s="35" t="s">
        <v>1524</v>
      </c>
      <c r="AP384" s="35" t="s">
        <v>1522</v>
      </c>
      <c r="AQ384" s="35" t="s">
        <v>1523</v>
      </c>
      <c r="AS384" s="35" t="s">
        <v>1522</v>
      </c>
      <c r="AT384" s="35" t="s">
        <v>1523</v>
      </c>
      <c r="AU384" s="35" t="s">
        <v>1524</v>
      </c>
      <c r="AW384" s="35" t="s">
        <v>1522</v>
      </c>
      <c r="AX384" s="35" t="s">
        <v>1523</v>
      </c>
      <c r="AY384" s="35" t="s">
        <v>1525</v>
      </c>
    </row>
    <row r="385" spans="1:51" x14ac:dyDescent="0.3">
      <c r="A385" s="35" t="s">
        <v>119</v>
      </c>
      <c r="B385" s="35" t="s">
        <v>119</v>
      </c>
      <c r="C385" s="35" t="s">
        <v>210</v>
      </c>
      <c r="E385" s="35" t="s">
        <v>1528</v>
      </c>
      <c r="F385" s="35" t="s">
        <v>210</v>
      </c>
      <c r="G385" s="35" t="s">
        <v>1006</v>
      </c>
      <c r="I385" s="35" t="s">
        <v>210</v>
      </c>
      <c r="J385" s="35" t="s">
        <v>1006</v>
      </c>
      <c r="K385" s="35" t="s">
        <v>1528</v>
      </c>
      <c r="M385" s="35" t="s">
        <v>210</v>
      </c>
      <c r="N385" s="35" t="s">
        <v>1006</v>
      </c>
      <c r="O385" s="35" t="s">
        <v>1529</v>
      </c>
      <c r="S385" s="35" t="s">
        <v>1530</v>
      </c>
      <c r="AD385" s="35" t="s">
        <v>1409</v>
      </c>
      <c r="AG385" s="35" t="s">
        <v>241</v>
      </c>
      <c r="AH385" s="35" t="s">
        <v>241</v>
      </c>
      <c r="AK385" s="35" t="s">
        <v>119</v>
      </c>
      <c r="AL385" s="35" t="s">
        <v>119</v>
      </c>
      <c r="AM385" s="35" t="s">
        <v>210</v>
      </c>
      <c r="AO385" s="35" t="s">
        <v>1528</v>
      </c>
      <c r="AP385" s="35" t="s">
        <v>210</v>
      </c>
      <c r="AQ385" s="35" t="s">
        <v>1006</v>
      </c>
      <c r="AS385" s="35" t="s">
        <v>210</v>
      </c>
      <c r="AT385" s="35" t="s">
        <v>1006</v>
      </c>
      <c r="AU385" s="35" t="s">
        <v>1528</v>
      </c>
      <c r="AW385" s="35" t="s">
        <v>210</v>
      </c>
      <c r="AX385" s="35" t="s">
        <v>1006</v>
      </c>
      <c r="AY385" s="35" t="s">
        <v>1529</v>
      </c>
    </row>
    <row r="386" spans="1:51" x14ac:dyDescent="0.3">
      <c r="A386" s="35" t="s">
        <v>188</v>
      </c>
      <c r="B386" s="35" t="s">
        <v>188</v>
      </c>
      <c r="C386" s="35" t="s">
        <v>1531</v>
      </c>
      <c r="E386" s="35" t="s">
        <v>1533</v>
      </c>
      <c r="F386" s="35" t="s">
        <v>1531</v>
      </c>
      <c r="G386" s="35" t="s">
        <v>1532</v>
      </c>
      <c r="I386" s="35" t="s">
        <v>1531</v>
      </c>
      <c r="J386" s="35" t="s">
        <v>1532</v>
      </c>
      <c r="K386" s="35" t="s">
        <v>1533</v>
      </c>
      <c r="M386" s="35" t="s">
        <v>1531</v>
      </c>
      <c r="N386" s="35" t="s">
        <v>1532</v>
      </c>
      <c r="O386" s="35" t="s">
        <v>1534</v>
      </c>
      <c r="S386" s="35" t="s">
        <v>1535</v>
      </c>
      <c r="AD386" s="35" t="s">
        <v>1536</v>
      </c>
      <c r="AG386" s="35" t="s">
        <v>242</v>
      </c>
      <c r="AH386" s="35" t="s">
        <v>242</v>
      </c>
      <c r="AK386" s="35" t="s">
        <v>188</v>
      </c>
      <c r="AL386" s="35" t="s">
        <v>188</v>
      </c>
      <c r="AM386" s="35" t="s">
        <v>1531</v>
      </c>
      <c r="AO386" s="35" t="s">
        <v>1533</v>
      </c>
      <c r="AP386" s="35" t="s">
        <v>1531</v>
      </c>
      <c r="AQ386" s="35" t="s">
        <v>1532</v>
      </c>
      <c r="AS386" s="35" t="s">
        <v>1531</v>
      </c>
      <c r="AT386" s="35" t="s">
        <v>1532</v>
      </c>
      <c r="AU386" s="35" t="s">
        <v>1533</v>
      </c>
      <c r="AW386" s="35" t="s">
        <v>1531</v>
      </c>
      <c r="AX386" s="35" t="s">
        <v>1532</v>
      </c>
      <c r="AY386" s="35" t="s">
        <v>1534</v>
      </c>
    </row>
    <row r="387" spans="1:51" x14ac:dyDescent="0.3">
      <c r="A387" s="35" t="s">
        <v>34</v>
      </c>
      <c r="B387" s="35" t="s">
        <v>34</v>
      </c>
      <c r="C387" s="35" t="s">
        <v>34</v>
      </c>
      <c r="E387" s="35" t="s">
        <v>34</v>
      </c>
      <c r="F387" s="35" t="s">
        <v>34</v>
      </c>
      <c r="G387" s="35" t="s">
        <v>34</v>
      </c>
      <c r="I387" s="35" t="s">
        <v>34</v>
      </c>
      <c r="J387" s="35" t="s">
        <v>34</v>
      </c>
      <c r="K387" s="35" t="s">
        <v>34</v>
      </c>
      <c r="M387" s="35" t="s">
        <v>34</v>
      </c>
      <c r="N387" s="35" t="s">
        <v>34</v>
      </c>
      <c r="O387" s="35" t="s">
        <v>34</v>
      </c>
      <c r="S387" s="35" t="s">
        <v>34</v>
      </c>
      <c r="AD387" s="35" t="s">
        <v>34</v>
      </c>
      <c r="AG387" s="35" t="s">
        <v>34</v>
      </c>
      <c r="AH387" s="35" t="s">
        <v>34</v>
      </c>
      <c r="AK387" s="35" t="s">
        <v>34</v>
      </c>
      <c r="AL387" s="35" t="s">
        <v>34</v>
      </c>
      <c r="AM387" s="35" t="s">
        <v>34</v>
      </c>
      <c r="AO387" s="35" t="s">
        <v>34</v>
      </c>
      <c r="AP387" s="35" t="s">
        <v>34</v>
      </c>
      <c r="AQ387" s="35" t="s">
        <v>34</v>
      </c>
      <c r="AS387" s="35" t="s">
        <v>34</v>
      </c>
      <c r="AT387" s="35" t="s">
        <v>34</v>
      </c>
      <c r="AU387" s="35" t="s">
        <v>34</v>
      </c>
      <c r="AW387" s="35" t="s">
        <v>34</v>
      </c>
      <c r="AX387" s="35" t="s">
        <v>34</v>
      </c>
      <c r="AY387" s="35" t="s">
        <v>34</v>
      </c>
    </row>
    <row r="388" spans="1:51" x14ac:dyDescent="0.3">
      <c r="A388" s="35" t="s">
        <v>39</v>
      </c>
      <c r="B388" s="35" t="s">
        <v>39</v>
      </c>
      <c r="C388" s="35" t="s">
        <v>39</v>
      </c>
      <c r="E388" s="35" t="s">
        <v>39</v>
      </c>
      <c r="F388" s="35" t="s">
        <v>39</v>
      </c>
      <c r="G388" s="35" t="s">
        <v>39</v>
      </c>
      <c r="I388" s="35" t="s">
        <v>39</v>
      </c>
      <c r="J388" s="35" t="s">
        <v>39</v>
      </c>
      <c r="K388" s="35" t="s">
        <v>39</v>
      </c>
      <c r="M388" s="35" t="s">
        <v>39</v>
      </c>
      <c r="N388" s="35" t="s">
        <v>39</v>
      </c>
      <c r="O388" s="35" t="s">
        <v>39</v>
      </c>
      <c r="S388" s="35" t="s">
        <v>39</v>
      </c>
      <c r="AD388" s="35" t="s">
        <v>39</v>
      </c>
      <c r="AG388" s="35" t="s">
        <v>39</v>
      </c>
      <c r="AH388" s="35" t="s">
        <v>39</v>
      </c>
      <c r="AK388" s="35" t="s">
        <v>39</v>
      </c>
      <c r="AL388" s="35" t="s">
        <v>39</v>
      </c>
      <c r="AM388" s="35" t="s">
        <v>39</v>
      </c>
      <c r="AO388" s="35" t="s">
        <v>39</v>
      </c>
      <c r="AP388" s="35" t="s">
        <v>39</v>
      </c>
      <c r="AQ388" s="35" t="s">
        <v>39</v>
      </c>
      <c r="AS388" s="35" t="s">
        <v>39</v>
      </c>
      <c r="AT388" s="35" t="s">
        <v>39</v>
      </c>
      <c r="AU388" s="35" t="s">
        <v>39</v>
      </c>
      <c r="AW388" s="35" t="s">
        <v>39</v>
      </c>
      <c r="AX388" s="35" t="s">
        <v>39</v>
      </c>
      <c r="AY388" s="35" t="s">
        <v>39</v>
      </c>
    </row>
    <row r="389" spans="1:51" x14ac:dyDescent="0.3">
      <c r="A389" s="35" t="s">
        <v>243</v>
      </c>
      <c r="B389" s="35" t="s">
        <v>243</v>
      </c>
      <c r="C389" s="35" t="s">
        <v>243</v>
      </c>
      <c r="E389" s="35" t="s">
        <v>243</v>
      </c>
      <c r="F389" s="35" t="s">
        <v>243</v>
      </c>
      <c r="G389" s="35" t="s">
        <v>243</v>
      </c>
      <c r="I389" s="35" t="s">
        <v>243</v>
      </c>
      <c r="J389" s="35" t="s">
        <v>243</v>
      </c>
      <c r="K389" s="35" t="s">
        <v>243</v>
      </c>
      <c r="M389" s="35" t="s">
        <v>243</v>
      </c>
      <c r="N389" s="35" t="s">
        <v>243</v>
      </c>
      <c r="O389" s="35" t="s">
        <v>243</v>
      </c>
      <c r="S389" s="35" t="s">
        <v>243</v>
      </c>
      <c r="AD389" s="35" t="s">
        <v>243</v>
      </c>
      <c r="AG389" s="35" t="s">
        <v>243</v>
      </c>
      <c r="AH389" s="35" t="s">
        <v>243</v>
      </c>
      <c r="AK389" s="35" t="s">
        <v>243</v>
      </c>
      <c r="AL389" s="35" t="s">
        <v>243</v>
      </c>
      <c r="AM389" s="35" t="s">
        <v>243</v>
      </c>
      <c r="AO389" s="35" t="s">
        <v>243</v>
      </c>
      <c r="AP389" s="35" t="s">
        <v>243</v>
      </c>
      <c r="AQ389" s="35" t="s">
        <v>243</v>
      </c>
      <c r="AS389" s="35" t="s">
        <v>243</v>
      </c>
      <c r="AT389" s="35" t="s">
        <v>243</v>
      </c>
      <c r="AU389" s="35" t="s">
        <v>243</v>
      </c>
      <c r="AW389" s="35" t="s">
        <v>243</v>
      </c>
      <c r="AX389" s="35" t="s">
        <v>243</v>
      </c>
      <c r="AY389" s="35" t="s">
        <v>243</v>
      </c>
    </row>
    <row r="390" spans="1:51" x14ac:dyDescent="0.3">
      <c r="A390" s="35" t="s">
        <v>1537</v>
      </c>
      <c r="B390" s="35" t="s">
        <v>1538</v>
      </c>
      <c r="C390" s="35" t="s">
        <v>1539</v>
      </c>
      <c r="E390" s="35" t="s">
        <v>1541</v>
      </c>
      <c r="F390" s="35" t="s">
        <v>1539</v>
      </c>
      <c r="G390" s="35" t="s">
        <v>1540</v>
      </c>
      <c r="I390" s="35" t="s">
        <v>1539</v>
      </c>
      <c r="J390" s="35" t="s">
        <v>1540</v>
      </c>
      <c r="K390" s="35" t="s">
        <v>1541</v>
      </c>
      <c r="M390" s="35" t="s">
        <v>1539</v>
      </c>
      <c r="N390" s="35" t="s">
        <v>1540</v>
      </c>
      <c r="O390" s="35" t="s">
        <v>1542</v>
      </c>
      <c r="S390" s="35" t="s">
        <v>1543</v>
      </c>
      <c r="AD390" s="35" t="s">
        <v>1544</v>
      </c>
      <c r="AG390" s="35" t="s">
        <v>244</v>
      </c>
      <c r="AH390" s="35" t="s">
        <v>244</v>
      </c>
      <c r="AK390" s="35" t="s">
        <v>1537</v>
      </c>
      <c r="AL390" s="35" t="s">
        <v>1538</v>
      </c>
      <c r="AM390" s="35" t="s">
        <v>1539</v>
      </c>
      <c r="AO390" s="35" t="s">
        <v>1541</v>
      </c>
      <c r="AP390" s="35" t="s">
        <v>1539</v>
      </c>
      <c r="AQ390" s="35" t="s">
        <v>1540</v>
      </c>
      <c r="AS390" s="35" t="s">
        <v>1539</v>
      </c>
      <c r="AT390" s="35" t="s">
        <v>1540</v>
      </c>
      <c r="AU390" s="35" t="s">
        <v>1541</v>
      </c>
      <c r="AW390" s="35" t="s">
        <v>1539</v>
      </c>
      <c r="AX390" s="35" t="s">
        <v>1540</v>
      </c>
      <c r="AY390" s="35" t="s">
        <v>1542</v>
      </c>
    </row>
    <row r="391" spans="1:51" x14ac:dyDescent="0.3">
      <c r="A391" s="35" t="s">
        <v>119</v>
      </c>
      <c r="B391" s="35" t="s">
        <v>119</v>
      </c>
      <c r="C391" s="35" t="s">
        <v>1545</v>
      </c>
      <c r="E391" s="35" t="s">
        <v>490</v>
      </c>
      <c r="F391" s="35" t="s">
        <v>1545</v>
      </c>
      <c r="G391" s="35" t="s">
        <v>1546</v>
      </c>
      <c r="I391" s="35" t="s">
        <v>1545</v>
      </c>
      <c r="J391" s="35" t="s">
        <v>1546</v>
      </c>
      <c r="K391" s="35" t="s">
        <v>490</v>
      </c>
      <c r="M391" s="35" t="s">
        <v>1545</v>
      </c>
      <c r="N391" s="35" t="s">
        <v>1546</v>
      </c>
      <c r="O391" s="35" t="s">
        <v>1547</v>
      </c>
      <c r="S391" s="35" t="s">
        <v>1548</v>
      </c>
      <c r="AD391" s="35" t="s">
        <v>1549</v>
      </c>
      <c r="AG391" s="35" t="s">
        <v>119</v>
      </c>
      <c r="AH391" s="35" t="s">
        <v>119</v>
      </c>
      <c r="AK391" s="35" t="s">
        <v>119</v>
      </c>
      <c r="AL391" s="35" t="s">
        <v>119</v>
      </c>
      <c r="AM391" s="35" t="s">
        <v>1545</v>
      </c>
      <c r="AO391" s="35" t="s">
        <v>490</v>
      </c>
      <c r="AP391" s="35" t="s">
        <v>1545</v>
      </c>
      <c r="AQ391" s="35" t="s">
        <v>1546</v>
      </c>
      <c r="AS391" s="35" t="s">
        <v>1545</v>
      </c>
      <c r="AT391" s="35" t="s">
        <v>1546</v>
      </c>
      <c r="AU391" s="35" t="s">
        <v>490</v>
      </c>
      <c r="AW391" s="35" t="s">
        <v>1545</v>
      </c>
      <c r="AX391" s="35" t="s">
        <v>1546</v>
      </c>
      <c r="AY391" s="35" t="s">
        <v>1547</v>
      </c>
    </row>
    <row r="392" spans="1:51" x14ac:dyDescent="0.3">
      <c r="A392" s="35" t="s">
        <v>188</v>
      </c>
      <c r="B392" s="35" t="s">
        <v>188</v>
      </c>
      <c r="C392" s="35" t="s">
        <v>1550</v>
      </c>
      <c r="E392" s="35" t="s">
        <v>1552</v>
      </c>
      <c r="F392" s="35" t="s">
        <v>1550</v>
      </c>
      <c r="G392" s="35" t="s">
        <v>1551</v>
      </c>
      <c r="I392" s="35" t="s">
        <v>1550</v>
      </c>
      <c r="J392" s="35" t="s">
        <v>1551</v>
      </c>
      <c r="K392" s="35" t="s">
        <v>1552</v>
      </c>
      <c r="M392" s="35" t="s">
        <v>1550</v>
      </c>
      <c r="N392" s="35" t="s">
        <v>1551</v>
      </c>
      <c r="O392" s="35" t="s">
        <v>1553</v>
      </c>
      <c r="S392" s="35" t="s">
        <v>1554</v>
      </c>
      <c r="AD392" s="35" t="s">
        <v>1555</v>
      </c>
      <c r="AG392" s="35" t="s">
        <v>188</v>
      </c>
      <c r="AH392" s="35" t="s">
        <v>188</v>
      </c>
      <c r="AK392" s="35" t="s">
        <v>188</v>
      </c>
      <c r="AL392" s="35" t="s">
        <v>188</v>
      </c>
      <c r="AM392" s="35" t="s">
        <v>1550</v>
      </c>
      <c r="AO392" s="35" t="s">
        <v>1552</v>
      </c>
      <c r="AP392" s="35" t="s">
        <v>1550</v>
      </c>
      <c r="AQ392" s="35" t="s">
        <v>1551</v>
      </c>
      <c r="AS392" s="35" t="s">
        <v>1550</v>
      </c>
      <c r="AT392" s="35" t="s">
        <v>1551</v>
      </c>
      <c r="AU392" s="35" t="s">
        <v>1552</v>
      </c>
      <c r="AW392" s="35" t="s">
        <v>1550</v>
      </c>
      <c r="AX392" s="35" t="s">
        <v>1551</v>
      </c>
      <c r="AY392" s="35" t="s">
        <v>1553</v>
      </c>
    </row>
    <row r="393" spans="1:51" x14ac:dyDescent="0.3">
      <c r="A393" s="35" t="s">
        <v>34</v>
      </c>
      <c r="B393" s="35" t="s">
        <v>34</v>
      </c>
      <c r="C393" s="35" t="s">
        <v>34</v>
      </c>
      <c r="E393" s="35" t="s">
        <v>34</v>
      </c>
      <c r="F393" s="35" t="s">
        <v>34</v>
      </c>
      <c r="G393" s="35" t="s">
        <v>34</v>
      </c>
      <c r="I393" s="35" t="s">
        <v>34</v>
      </c>
      <c r="J393" s="35" t="s">
        <v>34</v>
      </c>
      <c r="K393" s="35" t="s">
        <v>34</v>
      </c>
      <c r="M393" s="35" t="s">
        <v>34</v>
      </c>
      <c r="N393" s="35" t="s">
        <v>34</v>
      </c>
      <c r="O393" s="35" t="s">
        <v>34</v>
      </c>
      <c r="S393" s="35" t="s">
        <v>34</v>
      </c>
      <c r="AD393" s="35" t="s">
        <v>34</v>
      </c>
      <c r="AG393" s="35" t="s">
        <v>34</v>
      </c>
      <c r="AH393" s="35" t="s">
        <v>34</v>
      </c>
      <c r="AK393" s="35" t="s">
        <v>34</v>
      </c>
      <c r="AL393" s="35" t="s">
        <v>34</v>
      </c>
      <c r="AM393" s="35" t="s">
        <v>34</v>
      </c>
      <c r="AO393" s="35" t="s">
        <v>34</v>
      </c>
      <c r="AP393" s="35" t="s">
        <v>34</v>
      </c>
      <c r="AQ393" s="35" t="s">
        <v>34</v>
      </c>
      <c r="AS393" s="35" t="s">
        <v>34</v>
      </c>
      <c r="AT393" s="35" t="s">
        <v>34</v>
      </c>
      <c r="AU393" s="35" t="s">
        <v>34</v>
      </c>
      <c r="AW393" s="35" t="s">
        <v>34</v>
      </c>
      <c r="AX393" s="35" t="s">
        <v>34</v>
      </c>
      <c r="AY393" s="35" t="s">
        <v>34</v>
      </c>
    </row>
    <row r="394" spans="1:51" x14ac:dyDescent="0.3">
      <c r="A394" s="35" t="s">
        <v>39</v>
      </c>
      <c r="B394" s="35" t="s">
        <v>39</v>
      </c>
      <c r="C394" s="35" t="s">
        <v>39</v>
      </c>
      <c r="E394" s="35" t="s">
        <v>39</v>
      </c>
      <c r="F394" s="35" t="s">
        <v>39</v>
      </c>
      <c r="G394" s="35" t="s">
        <v>39</v>
      </c>
      <c r="I394" s="35" t="s">
        <v>39</v>
      </c>
      <c r="J394" s="35" t="s">
        <v>39</v>
      </c>
      <c r="K394" s="35" t="s">
        <v>39</v>
      </c>
      <c r="M394" s="35" t="s">
        <v>39</v>
      </c>
      <c r="N394" s="35" t="s">
        <v>39</v>
      </c>
      <c r="O394" s="35" t="s">
        <v>39</v>
      </c>
      <c r="S394" s="35" t="s">
        <v>39</v>
      </c>
      <c r="AD394" s="35" t="s">
        <v>39</v>
      </c>
      <c r="AG394" s="35" t="s">
        <v>39</v>
      </c>
      <c r="AH394" s="35" t="s">
        <v>39</v>
      </c>
      <c r="AK394" s="35" t="s">
        <v>39</v>
      </c>
      <c r="AL394" s="35" t="s">
        <v>39</v>
      </c>
      <c r="AM394" s="35" t="s">
        <v>39</v>
      </c>
      <c r="AO394" s="35" t="s">
        <v>39</v>
      </c>
      <c r="AP394" s="35" t="s">
        <v>39</v>
      </c>
      <c r="AQ394" s="35" t="s">
        <v>39</v>
      </c>
      <c r="AS394" s="35" t="s">
        <v>39</v>
      </c>
      <c r="AT394" s="35" t="s">
        <v>39</v>
      </c>
      <c r="AU394" s="35" t="s">
        <v>39</v>
      </c>
      <c r="AW394" s="35" t="s">
        <v>39</v>
      </c>
      <c r="AX394" s="35" t="s">
        <v>39</v>
      </c>
      <c r="AY394" s="35" t="s">
        <v>39</v>
      </c>
    </row>
    <row r="395" spans="1:51" x14ac:dyDescent="0.3">
      <c r="A395" s="35" t="s">
        <v>245</v>
      </c>
      <c r="B395" s="35" t="s">
        <v>245</v>
      </c>
      <c r="C395" s="35" t="s">
        <v>245</v>
      </c>
      <c r="E395" s="35" t="s">
        <v>245</v>
      </c>
      <c r="F395" s="35" t="s">
        <v>245</v>
      </c>
      <c r="G395" s="35" t="s">
        <v>245</v>
      </c>
      <c r="I395" s="35" t="s">
        <v>245</v>
      </c>
      <c r="J395" s="35" t="s">
        <v>245</v>
      </c>
      <c r="K395" s="35" t="s">
        <v>245</v>
      </c>
      <c r="M395" s="35" t="s">
        <v>245</v>
      </c>
      <c r="N395" s="35" t="s">
        <v>245</v>
      </c>
      <c r="O395" s="35" t="s">
        <v>245</v>
      </c>
      <c r="S395" s="35" t="s">
        <v>245</v>
      </c>
      <c r="AD395" s="35" t="s">
        <v>245</v>
      </c>
      <c r="AG395" s="35" t="s">
        <v>245</v>
      </c>
      <c r="AH395" s="35" t="s">
        <v>245</v>
      </c>
      <c r="AK395" s="35" t="s">
        <v>245</v>
      </c>
      <c r="AL395" s="35" t="s">
        <v>245</v>
      </c>
      <c r="AM395" s="35" t="s">
        <v>245</v>
      </c>
      <c r="AO395" s="35" t="s">
        <v>245</v>
      </c>
      <c r="AP395" s="35" t="s">
        <v>245</v>
      </c>
      <c r="AQ395" s="35" t="s">
        <v>245</v>
      </c>
      <c r="AS395" s="35" t="s">
        <v>245</v>
      </c>
      <c r="AT395" s="35" t="s">
        <v>245</v>
      </c>
      <c r="AU395" s="35" t="s">
        <v>245</v>
      </c>
      <c r="AW395" s="35" t="s">
        <v>245</v>
      </c>
      <c r="AX395" s="35" t="s">
        <v>245</v>
      </c>
      <c r="AY395" s="35" t="s">
        <v>245</v>
      </c>
    </row>
    <row r="396" spans="1:51" x14ac:dyDescent="0.3">
      <c r="A396" s="35" t="s">
        <v>1556</v>
      </c>
      <c r="B396" s="35" t="s">
        <v>1557</v>
      </c>
      <c r="C396" s="35" t="s">
        <v>1276</v>
      </c>
      <c r="E396" s="35" t="s">
        <v>1559</v>
      </c>
      <c r="F396" s="35" t="s">
        <v>1276</v>
      </c>
      <c r="G396" s="35" t="s">
        <v>1558</v>
      </c>
      <c r="I396" s="35" t="s">
        <v>1276</v>
      </c>
      <c r="J396" s="35" t="s">
        <v>1558</v>
      </c>
      <c r="K396" s="35" t="s">
        <v>1559</v>
      </c>
      <c r="M396" s="35" t="s">
        <v>1276</v>
      </c>
      <c r="N396" s="35" t="s">
        <v>1558</v>
      </c>
      <c r="O396" s="35" t="s">
        <v>1560</v>
      </c>
      <c r="S396" s="35" t="s">
        <v>1561</v>
      </c>
      <c r="AD396" s="35" t="s">
        <v>1562</v>
      </c>
      <c r="AG396" s="35" t="s">
        <v>246</v>
      </c>
      <c r="AH396" s="35" t="s">
        <v>246</v>
      </c>
      <c r="AK396" s="35" t="s">
        <v>1556</v>
      </c>
      <c r="AL396" s="35" t="s">
        <v>1557</v>
      </c>
      <c r="AM396" s="35" t="s">
        <v>1276</v>
      </c>
      <c r="AO396" s="35" t="s">
        <v>1559</v>
      </c>
      <c r="AP396" s="35" t="s">
        <v>1276</v>
      </c>
      <c r="AQ396" s="35" t="s">
        <v>1558</v>
      </c>
      <c r="AS396" s="35" t="s">
        <v>1276</v>
      </c>
      <c r="AT396" s="35" t="s">
        <v>1558</v>
      </c>
      <c r="AU396" s="35" t="s">
        <v>1559</v>
      </c>
      <c r="AW396" s="35" t="s">
        <v>1276</v>
      </c>
      <c r="AX396" s="35" t="s">
        <v>1558</v>
      </c>
      <c r="AY396" s="35" t="s">
        <v>1560</v>
      </c>
    </row>
    <row r="397" spans="1:51" x14ac:dyDescent="0.3">
      <c r="A397" s="35" t="s">
        <v>1563</v>
      </c>
      <c r="B397" s="35" t="s">
        <v>1564</v>
      </c>
      <c r="C397" s="35" t="s">
        <v>1565</v>
      </c>
      <c r="E397" s="35" t="s">
        <v>119</v>
      </c>
      <c r="F397" s="35" t="s">
        <v>1565</v>
      </c>
      <c r="G397" s="35" t="s">
        <v>119</v>
      </c>
      <c r="I397" s="35" t="s">
        <v>1565</v>
      </c>
      <c r="J397" s="35" t="s">
        <v>119</v>
      </c>
      <c r="K397" s="35" t="s">
        <v>119</v>
      </c>
      <c r="M397" s="35" t="s">
        <v>1565</v>
      </c>
      <c r="N397" s="35" t="s">
        <v>119</v>
      </c>
      <c r="O397" s="35" t="s">
        <v>1348</v>
      </c>
      <c r="S397" s="35" t="s">
        <v>1566</v>
      </c>
      <c r="AD397" s="35" t="s">
        <v>1567</v>
      </c>
      <c r="AG397" s="35" t="s">
        <v>247</v>
      </c>
      <c r="AH397" s="35" t="s">
        <v>247</v>
      </c>
      <c r="AK397" s="35" t="s">
        <v>1563</v>
      </c>
      <c r="AL397" s="35" t="s">
        <v>1564</v>
      </c>
      <c r="AM397" s="35" t="s">
        <v>1565</v>
      </c>
      <c r="AO397" s="35" t="s">
        <v>119</v>
      </c>
      <c r="AP397" s="35" t="s">
        <v>1565</v>
      </c>
      <c r="AQ397" s="35" t="s">
        <v>119</v>
      </c>
      <c r="AS397" s="35" t="s">
        <v>1565</v>
      </c>
      <c r="AT397" s="35" t="s">
        <v>119</v>
      </c>
      <c r="AU397" s="35" t="s">
        <v>119</v>
      </c>
      <c r="AW397" s="35" t="s">
        <v>1565</v>
      </c>
      <c r="AX397" s="35" t="s">
        <v>119</v>
      </c>
      <c r="AY397" s="35" t="s">
        <v>1348</v>
      </c>
    </row>
    <row r="398" spans="1:51" x14ac:dyDescent="0.3">
      <c r="A398" s="35" t="s">
        <v>1568</v>
      </c>
      <c r="B398" s="35" t="s">
        <v>1569</v>
      </c>
      <c r="C398" s="35" t="s">
        <v>1570</v>
      </c>
      <c r="E398" s="35" t="s">
        <v>188</v>
      </c>
      <c r="F398" s="35" t="s">
        <v>1570</v>
      </c>
      <c r="G398" s="35" t="s">
        <v>188</v>
      </c>
      <c r="I398" s="35" t="s">
        <v>1570</v>
      </c>
      <c r="J398" s="35" t="s">
        <v>188</v>
      </c>
      <c r="K398" s="35" t="s">
        <v>188</v>
      </c>
      <c r="M398" s="35" t="s">
        <v>1570</v>
      </c>
      <c r="N398" s="35" t="s">
        <v>188</v>
      </c>
      <c r="O398" s="35" t="s">
        <v>1571</v>
      </c>
      <c r="S398" s="35" t="s">
        <v>1572</v>
      </c>
      <c r="AD398" s="35" t="s">
        <v>1573</v>
      </c>
      <c r="AG398" s="35" t="s">
        <v>248</v>
      </c>
      <c r="AH398" s="35" t="s">
        <v>248</v>
      </c>
      <c r="AK398" s="35" t="s">
        <v>1568</v>
      </c>
      <c r="AL398" s="35" t="s">
        <v>1569</v>
      </c>
      <c r="AM398" s="35" t="s">
        <v>1570</v>
      </c>
      <c r="AO398" s="35" t="s">
        <v>188</v>
      </c>
      <c r="AP398" s="35" t="s">
        <v>1570</v>
      </c>
      <c r="AQ398" s="35" t="s">
        <v>188</v>
      </c>
      <c r="AS398" s="35" t="s">
        <v>1570</v>
      </c>
      <c r="AT398" s="35" t="s">
        <v>188</v>
      </c>
      <c r="AU398" s="35" t="s">
        <v>188</v>
      </c>
      <c r="AW398" s="35" t="s">
        <v>1570</v>
      </c>
      <c r="AX398" s="35" t="s">
        <v>188</v>
      </c>
      <c r="AY398" s="35" t="s">
        <v>1571</v>
      </c>
    </row>
    <row r="399" spans="1:51" x14ac:dyDescent="0.3">
      <c r="A399" s="35" t="s">
        <v>34</v>
      </c>
      <c r="B399" s="35" t="s">
        <v>34</v>
      </c>
      <c r="C399" s="35" t="s">
        <v>34</v>
      </c>
      <c r="E399" s="35" t="s">
        <v>34</v>
      </c>
      <c r="F399" s="35" t="s">
        <v>34</v>
      </c>
      <c r="G399" s="35" t="s">
        <v>34</v>
      </c>
      <c r="I399" s="35" t="s">
        <v>34</v>
      </c>
      <c r="J399" s="35" t="s">
        <v>34</v>
      </c>
      <c r="K399" s="35" t="s">
        <v>34</v>
      </c>
      <c r="M399" s="35" t="s">
        <v>34</v>
      </c>
      <c r="N399" s="35" t="s">
        <v>34</v>
      </c>
      <c r="O399" s="35" t="s">
        <v>34</v>
      </c>
      <c r="S399" s="35" t="s">
        <v>34</v>
      </c>
      <c r="AD399" s="35" t="s">
        <v>34</v>
      </c>
      <c r="AG399" s="35" t="s">
        <v>34</v>
      </c>
      <c r="AH399" s="35" t="s">
        <v>34</v>
      </c>
      <c r="AK399" s="35" t="s">
        <v>34</v>
      </c>
      <c r="AL399" s="35" t="s">
        <v>34</v>
      </c>
      <c r="AM399" s="35" t="s">
        <v>34</v>
      </c>
      <c r="AO399" s="35" t="s">
        <v>34</v>
      </c>
      <c r="AP399" s="35" t="s">
        <v>34</v>
      </c>
      <c r="AQ399" s="35" t="s">
        <v>34</v>
      </c>
      <c r="AS399" s="35" t="s">
        <v>34</v>
      </c>
      <c r="AT399" s="35" t="s">
        <v>34</v>
      </c>
      <c r="AU399" s="35" t="s">
        <v>34</v>
      </c>
      <c r="AW399" s="35" t="s">
        <v>34</v>
      </c>
      <c r="AX399" s="35" t="s">
        <v>34</v>
      </c>
      <c r="AY399" s="35" t="s">
        <v>34</v>
      </c>
    </row>
    <row r="400" spans="1:51" x14ac:dyDescent="0.3">
      <c r="A400" s="35" t="s">
        <v>39</v>
      </c>
      <c r="B400" s="35" t="s">
        <v>39</v>
      </c>
      <c r="C400" s="35" t="s">
        <v>39</v>
      </c>
      <c r="E400" s="35" t="s">
        <v>39</v>
      </c>
      <c r="F400" s="35" t="s">
        <v>39</v>
      </c>
      <c r="G400" s="35" t="s">
        <v>39</v>
      </c>
      <c r="I400" s="35" t="s">
        <v>39</v>
      </c>
      <c r="J400" s="35" t="s">
        <v>39</v>
      </c>
      <c r="K400" s="35" t="s">
        <v>39</v>
      </c>
      <c r="M400" s="35" t="s">
        <v>39</v>
      </c>
      <c r="N400" s="35" t="s">
        <v>39</v>
      </c>
      <c r="O400" s="35" t="s">
        <v>39</v>
      </c>
      <c r="S400" s="35" t="s">
        <v>39</v>
      </c>
      <c r="AD400" s="35" t="s">
        <v>39</v>
      </c>
      <c r="AG400" s="35" t="s">
        <v>39</v>
      </c>
      <c r="AH400" s="35" t="s">
        <v>39</v>
      </c>
      <c r="AK400" s="35" t="s">
        <v>39</v>
      </c>
      <c r="AL400" s="35" t="s">
        <v>39</v>
      </c>
      <c r="AM400" s="35" t="s">
        <v>39</v>
      </c>
      <c r="AO400" s="35" t="s">
        <v>39</v>
      </c>
      <c r="AP400" s="35" t="s">
        <v>39</v>
      </c>
      <c r="AQ400" s="35" t="s">
        <v>39</v>
      </c>
      <c r="AS400" s="35" t="s">
        <v>39</v>
      </c>
      <c r="AT400" s="35" t="s">
        <v>39</v>
      </c>
      <c r="AU400" s="35" t="s">
        <v>39</v>
      </c>
      <c r="AW400" s="35" t="s">
        <v>39</v>
      </c>
      <c r="AX400" s="35" t="s">
        <v>39</v>
      </c>
      <c r="AY400" s="35" t="s">
        <v>39</v>
      </c>
    </row>
    <row r="401" spans="1:51" x14ac:dyDescent="0.3">
      <c r="A401" s="35" t="s">
        <v>249</v>
      </c>
      <c r="B401" s="35" t="s">
        <v>249</v>
      </c>
      <c r="C401" s="35" t="s">
        <v>249</v>
      </c>
      <c r="E401" s="35" t="s">
        <v>249</v>
      </c>
      <c r="F401" s="35" t="s">
        <v>249</v>
      </c>
      <c r="G401" s="35" t="s">
        <v>249</v>
      </c>
      <c r="I401" s="35" t="s">
        <v>249</v>
      </c>
      <c r="J401" s="35" t="s">
        <v>249</v>
      </c>
      <c r="K401" s="35" t="s">
        <v>249</v>
      </c>
      <c r="M401" s="35" t="s">
        <v>249</v>
      </c>
      <c r="N401" s="35" t="s">
        <v>249</v>
      </c>
      <c r="O401" s="35" t="s">
        <v>249</v>
      </c>
      <c r="S401" s="35" t="s">
        <v>249</v>
      </c>
      <c r="AD401" s="35" t="s">
        <v>249</v>
      </c>
      <c r="AG401" s="35" t="s">
        <v>249</v>
      </c>
      <c r="AH401" s="35" t="s">
        <v>249</v>
      </c>
      <c r="AK401" s="35" t="s">
        <v>249</v>
      </c>
      <c r="AL401" s="35" t="s">
        <v>249</v>
      </c>
      <c r="AM401" s="35" t="s">
        <v>249</v>
      </c>
      <c r="AO401" s="35" t="s">
        <v>249</v>
      </c>
      <c r="AP401" s="35" t="s">
        <v>249</v>
      </c>
      <c r="AQ401" s="35" t="s">
        <v>249</v>
      </c>
      <c r="AS401" s="35" t="s">
        <v>249</v>
      </c>
      <c r="AT401" s="35" t="s">
        <v>249</v>
      </c>
      <c r="AU401" s="35" t="s">
        <v>249</v>
      </c>
      <c r="AW401" s="35" t="s">
        <v>249</v>
      </c>
      <c r="AX401" s="35" t="s">
        <v>249</v>
      </c>
      <c r="AY401" s="35" t="s">
        <v>249</v>
      </c>
    </row>
    <row r="402" spans="1:51" x14ac:dyDescent="0.3">
      <c r="A402" s="35" t="s">
        <v>140</v>
      </c>
      <c r="B402" s="35" t="s">
        <v>140</v>
      </c>
      <c r="C402" s="35" t="s">
        <v>1574</v>
      </c>
      <c r="E402" s="35" t="s">
        <v>1576</v>
      </c>
      <c r="F402" s="35" t="s">
        <v>1574</v>
      </c>
      <c r="G402" s="35" t="s">
        <v>1575</v>
      </c>
      <c r="I402" s="35" t="s">
        <v>1574</v>
      </c>
      <c r="J402" s="35" t="s">
        <v>1575</v>
      </c>
      <c r="K402" s="35" t="s">
        <v>1576</v>
      </c>
      <c r="M402" s="35" t="s">
        <v>1574</v>
      </c>
      <c r="N402" s="35" t="s">
        <v>1575</v>
      </c>
      <c r="O402" s="35" t="s">
        <v>1577</v>
      </c>
      <c r="S402" s="35" t="s">
        <v>1578</v>
      </c>
      <c r="AD402" s="35" t="s">
        <v>1579</v>
      </c>
      <c r="AG402" s="35" t="s">
        <v>250</v>
      </c>
      <c r="AH402" s="35" t="s">
        <v>250</v>
      </c>
      <c r="AK402" s="35" t="s">
        <v>140</v>
      </c>
      <c r="AL402" s="35" t="s">
        <v>140</v>
      </c>
      <c r="AM402" s="35" t="s">
        <v>1574</v>
      </c>
      <c r="AO402" s="35" t="s">
        <v>1576</v>
      </c>
      <c r="AP402" s="35" t="s">
        <v>1574</v>
      </c>
      <c r="AQ402" s="35" t="s">
        <v>1575</v>
      </c>
      <c r="AS402" s="35" t="s">
        <v>1574</v>
      </c>
      <c r="AT402" s="35" t="s">
        <v>1575</v>
      </c>
      <c r="AU402" s="35" t="s">
        <v>1576</v>
      </c>
      <c r="AW402" s="35" t="s">
        <v>1574</v>
      </c>
      <c r="AX402" s="35" t="s">
        <v>1575</v>
      </c>
      <c r="AY402" s="35" t="s">
        <v>1577</v>
      </c>
    </row>
    <row r="403" spans="1:51" x14ac:dyDescent="0.3">
      <c r="A403" s="35" t="s">
        <v>119</v>
      </c>
      <c r="B403" s="35" t="s">
        <v>119</v>
      </c>
      <c r="C403" s="35" t="s">
        <v>119</v>
      </c>
      <c r="E403" s="35" t="s">
        <v>119</v>
      </c>
      <c r="F403" s="35" t="s">
        <v>119</v>
      </c>
      <c r="G403" s="35" t="s">
        <v>119</v>
      </c>
      <c r="I403" s="35" t="s">
        <v>119</v>
      </c>
      <c r="J403" s="35" t="s">
        <v>119</v>
      </c>
      <c r="K403" s="35" t="s">
        <v>119</v>
      </c>
      <c r="M403" s="35" t="s">
        <v>119</v>
      </c>
      <c r="N403" s="35" t="s">
        <v>119</v>
      </c>
      <c r="O403" s="35" t="s">
        <v>1006</v>
      </c>
      <c r="S403" s="35" t="s">
        <v>1580</v>
      </c>
      <c r="AD403" s="35" t="s">
        <v>119</v>
      </c>
      <c r="AG403" s="35" t="s">
        <v>119</v>
      </c>
      <c r="AH403" s="35" t="s">
        <v>119</v>
      </c>
      <c r="AK403" s="35" t="s">
        <v>119</v>
      </c>
      <c r="AL403" s="35" t="s">
        <v>119</v>
      </c>
      <c r="AM403" s="35" t="s">
        <v>119</v>
      </c>
      <c r="AO403" s="35" t="s">
        <v>119</v>
      </c>
      <c r="AP403" s="35" t="s">
        <v>119</v>
      </c>
      <c r="AQ403" s="35" t="s">
        <v>119</v>
      </c>
      <c r="AS403" s="35" t="s">
        <v>119</v>
      </c>
      <c r="AT403" s="35" t="s">
        <v>119</v>
      </c>
      <c r="AU403" s="35" t="s">
        <v>119</v>
      </c>
      <c r="AW403" s="35" t="s">
        <v>119</v>
      </c>
      <c r="AX403" s="35" t="s">
        <v>119</v>
      </c>
      <c r="AY403" s="35" t="s">
        <v>1006</v>
      </c>
    </row>
    <row r="404" spans="1:51" x14ac:dyDescent="0.3">
      <c r="A404" s="35" t="s">
        <v>188</v>
      </c>
      <c r="B404" s="35" t="s">
        <v>188</v>
      </c>
      <c r="C404" s="35" t="s">
        <v>188</v>
      </c>
      <c r="E404" s="35" t="s">
        <v>188</v>
      </c>
      <c r="F404" s="35" t="s">
        <v>188</v>
      </c>
      <c r="G404" s="35" t="s">
        <v>188</v>
      </c>
      <c r="I404" s="35" t="s">
        <v>188</v>
      </c>
      <c r="J404" s="35" t="s">
        <v>188</v>
      </c>
      <c r="K404" s="35" t="s">
        <v>188</v>
      </c>
      <c r="M404" s="35" t="s">
        <v>188</v>
      </c>
      <c r="N404" s="35" t="s">
        <v>188</v>
      </c>
      <c r="O404" s="35" t="s">
        <v>1581</v>
      </c>
      <c r="S404" s="35" t="s">
        <v>1582</v>
      </c>
      <c r="AD404" s="35" t="s">
        <v>188</v>
      </c>
      <c r="AG404" s="35" t="s">
        <v>188</v>
      </c>
      <c r="AH404" s="35" t="s">
        <v>188</v>
      </c>
      <c r="AK404" s="35" t="s">
        <v>188</v>
      </c>
      <c r="AL404" s="35" t="s">
        <v>188</v>
      </c>
      <c r="AM404" s="35" t="s">
        <v>188</v>
      </c>
      <c r="AO404" s="35" t="s">
        <v>188</v>
      </c>
      <c r="AP404" s="35" t="s">
        <v>188</v>
      </c>
      <c r="AQ404" s="35" t="s">
        <v>188</v>
      </c>
      <c r="AS404" s="35" t="s">
        <v>188</v>
      </c>
      <c r="AT404" s="35" t="s">
        <v>188</v>
      </c>
      <c r="AU404" s="35" t="s">
        <v>188</v>
      </c>
      <c r="AW404" s="35" t="s">
        <v>188</v>
      </c>
      <c r="AX404" s="35" t="s">
        <v>188</v>
      </c>
      <c r="AY404" s="35" t="s">
        <v>1581</v>
      </c>
    </row>
    <row r="405" spans="1:51" x14ac:dyDescent="0.3">
      <c r="A405" s="35" t="s">
        <v>34</v>
      </c>
      <c r="B405" s="35" t="s">
        <v>34</v>
      </c>
      <c r="C405" s="35" t="s">
        <v>34</v>
      </c>
      <c r="E405" s="35" t="s">
        <v>34</v>
      </c>
      <c r="F405" s="35" t="s">
        <v>34</v>
      </c>
      <c r="G405" s="35" t="s">
        <v>34</v>
      </c>
      <c r="I405" s="35" t="s">
        <v>34</v>
      </c>
      <c r="J405" s="35" t="s">
        <v>34</v>
      </c>
      <c r="K405" s="35" t="s">
        <v>34</v>
      </c>
      <c r="M405" s="35" t="s">
        <v>34</v>
      </c>
      <c r="N405" s="35" t="s">
        <v>34</v>
      </c>
      <c r="O405" s="35" t="s">
        <v>34</v>
      </c>
      <c r="S405" s="35" t="s">
        <v>34</v>
      </c>
      <c r="AD405" s="35" t="s">
        <v>34</v>
      </c>
      <c r="AG405" s="35" t="s">
        <v>34</v>
      </c>
      <c r="AH405" s="35" t="s">
        <v>34</v>
      </c>
      <c r="AK405" s="35" t="s">
        <v>34</v>
      </c>
      <c r="AL405" s="35" t="s">
        <v>34</v>
      </c>
      <c r="AM405" s="35" t="s">
        <v>34</v>
      </c>
      <c r="AO405" s="35" t="s">
        <v>34</v>
      </c>
      <c r="AP405" s="35" t="s">
        <v>34</v>
      </c>
      <c r="AQ405" s="35" t="s">
        <v>34</v>
      </c>
      <c r="AS405" s="35" t="s">
        <v>34</v>
      </c>
      <c r="AT405" s="35" t="s">
        <v>34</v>
      </c>
      <c r="AU405" s="35" t="s">
        <v>34</v>
      </c>
      <c r="AW405" s="35" t="s">
        <v>34</v>
      </c>
      <c r="AX405" s="35" t="s">
        <v>34</v>
      </c>
      <c r="AY405" s="35" t="s">
        <v>34</v>
      </c>
    </row>
    <row r="406" spans="1:51" x14ac:dyDescent="0.3">
      <c r="A406" s="35" t="s">
        <v>39</v>
      </c>
      <c r="B406" s="35" t="s">
        <v>39</v>
      </c>
      <c r="C406" s="35" t="s">
        <v>39</v>
      </c>
      <c r="E406" s="35" t="s">
        <v>39</v>
      </c>
      <c r="F406" s="35" t="s">
        <v>39</v>
      </c>
      <c r="G406" s="35" t="s">
        <v>39</v>
      </c>
      <c r="I406" s="35" t="s">
        <v>39</v>
      </c>
      <c r="J406" s="35" t="s">
        <v>39</v>
      </c>
      <c r="K406" s="35" t="s">
        <v>39</v>
      </c>
      <c r="M406" s="35" t="s">
        <v>39</v>
      </c>
      <c r="N406" s="35" t="s">
        <v>39</v>
      </c>
      <c r="O406" s="35" t="s">
        <v>39</v>
      </c>
      <c r="S406" s="35" t="s">
        <v>39</v>
      </c>
      <c r="AD406" s="35" t="s">
        <v>39</v>
      </c>
      <c r="AG406" s="35" t="s">
        <v>39</v>
      </c>
      <c r="AH406" s="35" t="s">
        <v>39</v>
      </c>
      <c r="AK406" s="35" t="s">
        <v>39</v>
      </c>
      <c r="AL406" s="35" t="s">
        <v>39</v>
      </c>
      <c r="AM406" s="35" t="s">
        <v>39</v>
      </c>
      <c r="AO406" s="35" t="s">
        <v>39</v>
      </c>
      <c r="AP406" s="35" t="s">
        <v>39</v>
      </c>
      <c r="AQ406" s="35" t="s">
        <v>39</v>
      </c>
      <c r="AS406" s="35" t="s">
        <v>39</v>
      </c>
      <c r="AT406" s="35" t="s">
        <v>39</v>
      </c>
      <c r="AU406" s="35" t="s">
        <v>39</v>
      </c>
      <c r="AW406" s="35" t="s">
        <v>39</v>
      </c>
      <c r="AX406" s="35" t="s">
        <v>39</v>
      </c>
      <c r="AY406" s="35" t="s">
        <v>39</v>
      </c>
    </row>
    <row r="407" spans="1:51" x14ac:dyDescent="0.3">
      <c r="A407" s="35" t="s">
        <v>251</v>
      </c>
      <c r="B407" s="35" t="s">
        <v>251</v>
      </c>
      <c r="C407" s="35" t="s">
        <v>251</v>
      </c>
      <c r="E407" s="35" t="s">
        <v>251</v>
      </c>
      <c r="F407" s="35" t="s">
        <v>251</v>
      </c>
      <c r="G407" s="35" t="s">
        <v>251</v>
      </c>
      <c r="I407" s="35" t="s">
        <v>251</v>
      </c>
      <c r="J407" s="35" t="s">
        <v>251</v>
      </c>
      <c r="K407" s="35" t="s">
        <v>251</v>
      </c>
      <c r="M407" s="35" t="s">
        <v>251</v>
      </c>
      <c r="N407" s="35" t="s">
        <v>251</v>
      </c>
      <c r="O407" s="35" t="s">
        <v>251</v>
      </c>
      <c r="S407" s="35" t="s">
        <v>251</v>
      </c>
      <c r="AD407" s="35" t="s">
        <v>251</v>
      </c>
      <c r="AG407" s="35" t="s">
        <v>251</v>
      </c>
      <c r="AH407" s="35" t="s">
        <v>251</v>
      </c>
      <c r="AK407" s="35" t="s">
        <v>251</v>
      </c>
      <c r="AL407" s="35" t="s">
        <v>251</v>
      </c>
      <c r="AM407" s="35" t="s">
        <v>251</v>
      </c>
      <c r="AO407" s="35" t="s">
        <v>251</v>
      </c>
      <c r="AP407" s="35" t="s">
        <v>251</v>
      </c>
      <c r="AQ407" s="35" t="s">
        <v>251</v>
      </c>
      <c r="AS407" s="35" t="s">
        <v>251</v>
      </c>
      <c r="AT407" s="35" t="s">
        <v>251</v>
      </c>
      <c r="AU407" s="35" t="s">
        <v>251</v>
      </c>
      <c r="AW407" s="35" t="s">
        <v>251</v>
      </c>
      <c r="AX407" s="35" t="s">
        <v>251</v>
      </c>
      <c r="AY407" s="35" t="s">
        <v>251</v>
      </c>
    </row>
    <row r="408" spans="1:51" x14ac:dyDescent="0.3">
      <c r="A408" s="35" t="s">
        <v>140</v>
      </c>
      <c r="B408" s="35" t="s">
        <v>140</v>
      </c>
      <c r="C408" s="35" t="s">
        <v>1583</v>
      </c>
      <c r="E408" s="35" t="s">
        <v>1585</v>
      </c>
      <c r="F408" s="35" t="s">
        <v>1583</v>
      </c>
      <c r="G408" s="35" t="s">
        <v>1584</v>
      </c>
      <c r="I408" s="35" t="s">
        <v>1583</v>
      </c>
      <c r="J408" s="35" t="s">
        <v>1584</v>
      </c>
      <c r="K408" s="35" t="s">
        <v>1585</v>
      </c>
      <c r="M408" s="35" t="s">
        <v>1583</v>
      </c>
      <c r="N408" s="35" t="s">
        <v>1584</v>
      </c>
      <c r="O408" s="35" t="s">
        <v>1586</v>
      </c>
      <c r="S408" s="35" t="s">
        <v>1362</v>
      </c>
      <c r="AD408" s="35" t="s">
        <v>1587</v>
      </c>
      <c r="AG408" s="35" t="s">
        <v>252</v>
      </c>
      <c r="AH408" s="35" t="s">
        <v>252</v>
      </c>
      <c r="AK408" s="35" t="s">
        <v>140</v>
      </c>
      <c r="AL408" s="35" t="s">
        <v>140</v>
      </c>
      <c r="AM408" s="35" t="s">
        <v>1583</v>
      </c>
      <c r="AO408" s="35" t="s">
        <v>1585</v>
      </c>
      <c r="AP408" s="35" t="s">
        <v>1583</v>
      </c>
      <c r="AQ408" s="35" t="s">
        <v>1584</v>
      </c>
      <c r="AS408" s="35" t="s">
        <v>1583</v>
      </c>
      <c r="AT408" s="35" t="s">
        <v>1584</v>
      </c>
      <c r="AU408" s="35" t="s">
        <v>1585</v>
      </c>
      <c r="AW408" s="35" t="s">
        <v>1583</v>
      </c>
      <c r="AX408" s="35" t="s">
        <v>1584</v>
      </c>
      <c r="AY408" s="35" t="s">
        <v>1586</v>
      </c>
    </row>
    <row r="409" spans="1:51" x14ac:dyDescent="0.3">
      <c r="A409" s="35" t="s">
        <v>119</v>
      </c>
      <c r="B409" s="35" t="s">
        <v>119</v>
      </c>
      <c r="C409" s="35" t="s">
        <v>119</v>
      </c>
      <c r="E409" s="35" t="s">
        <v>119</v>
      </c>
      <c r="F409" s="35" t="s">
        <v>119</v>
      </c>
      <c r="G409" s="35" t="s">
        <v>119</v>
      </c>
      <c r="I409" s="35" t="s">
        <v>119</v>
      </c>
      <c r="J409" s="35" t="s">
        <v>119</v>
      </c>
      <c r="K409" s="35" t="s">
        <v>119</v>
      </c>
      <c r="M409" s="35" t="s">
        <v>119</v>
      </c>
      <c r="N409" s="35" t="s">
        <v>119</v>
      </c>
      <c r="O409" s="35" t="s">
        <v>1588</v>
      </c>
      <c r="S409" s="35" t="s">
        <v>1589</v>
      </c>
      <c r="AD409" s="35" t="s">
        <v>119</v>
      </c>
      <c r="AG409" s="35" t="s">
        <v>119</v>
      </c>
      <c r="AH409" s="35" t="s">
        <v>119</v>
      </c>
      <c r="AK409" s="35" t="s">
        <v>119</v>
      </c>
      <c r="AL409" s="35" t="s">
        <v>119</v>
      </c>
      <c r="AM409" s="35" t="s">
        <v>119</v>
      </c>
      <c r="AO409" s="35" t="s">
        <v>119</v>
      </c>
      <c r="AP409" s="35" t="s">
        <v>119</v>
      </c>
      <c r="AQ409" s="35" t="s">
        <v>119</v>
      </c>
      <c r="AS409" s="35" t="s">
        <v>119</v>
      </c>
      <c r="AT409" s="35" t="s">
        <v>119</v>
      </c>
      <c r="AU409" s="35" t="s">
        <v>119</v>
      </c>
      <c r="AW409" s="35" t="s">
        <v>119</v>
      </c>
      <c r="AX409" s="35" t="s">
        <v>119</v>
      </c>
      <c r="AY409" s="35" t="s">
        <v>1588</v>
      </c>
    </row>
    <row r="410" spans="1:51" x14ac:dyDescent="0.3">
      <c r="A410" s="35" t="s">
        <v>188</v>
      </c>
      <c r="B410" s="35" t="s">
        <v>188</v>
      </c>
      <c r="C410" s="35" t="s">
        <v>188</v>
      </c>
      <c r="E410" s="35" t="s">
        <v>188</v>
      </c>
      <c r="F410" s="35" t="s">
        <v>188</v>
      </c>
      <c r="G410" s="35" t="s">
        <v>188</v>
      </c>
      <c r="I410" s="35" t="s">
        <v>188</v>
      </c>
      <c r="J410" s="35" t="s">
        <v>188</v>
      </c>
      <c r="K410" s="35" t="s">
        <v>188</v>
      </c>
      <c r="M410" s="35" t="s">
        <v>188</v>
      </c>
      <c r="N410" s="35" t="s">
        <v>188</v>
      </c>
      <c r="O410" s="35" t="s">
        <v>1590</v>
      </c>
      <c r="S410" s="35" t="s">
        <v>1591</v>
      </c>
      <c r="AD410" s="35" t="s">
        <v>188</v>
      </c>
      <c r="AG410" s="35" t="s">
        <v>188</v>
      </c>
      <c r="AH410" s="35" t="s">
        <v>188</v>
      </c>
      <c r="AK410" s="35" t="s">
        <v>188</v>
      </c>
      <c r="AL410" s="35" t="s">
        <v>188</v>
      </c>
      <c r="AM410" s="35" t="s">
        <v>188</v>
      </c>
      <c r="AO410" s="35" t="s">
        <v>188</v>
      </c>
      <c r="AP410" s="35" t="s">
        <v>188</v>
      </c>
      <c r="AQ410" s="35" t="s">
        <v>188</v>
      </c>
      <c r="AS410" s="35" t="s">
        <v>188</v>
      </c>
      <c r="AT410" s="35" t="s">
        <v>188</v>
      </c>
      <c r="AU410" s="35" t="s">
        <v>188</v>
      </c>
      <c r="AW410" s="35" t="s">
        <v>188</v>
      </c>
      <c r="AX410" s="35" t="s">
        <v>188</v>
      </c>
      <c r="AY410" s="35" t="s">
        <v>1590</v>
      </c>
    </row>
    <row r="411" spans="1:51" x14ac:dyDescent="0.3">
      <c r="A411" s="35" t="s">
        <v>34</v>
      </c>
      <c r="B411" s="35" t="s">
        <v>34</v>
      </c>
      <c r="C411" s="35" t="s">
        <v>34</v>
      </c>
      <c r="E411" s="35" t="s">
        <v>34</v>
      </c>
      <c r="F411" s="35" t="s">
        <v>34</v>
      </c>
      <c r="G411" s="35" t="s">
        <v>34</v>
      </c>
      <c r="I411" s="35" t="s">
        <v>34</v>
      </c>
      <c r="J411" s="35" t="s">
        <v>34</v>
      </c>
      <c r="K411" s="35" t="s">
        <v>34</v>
      </c>
      <c r="M411" s="35" t="s">
        <v>34</v>
      </c>
      <c r="N411" s="35" t="s">
        <v>34</v>
      </c>
      <c r="O411" s="35" t="s">
        <v>34</v>
      </c>
      <c r="S411" s="35" t="s">
        <v>34</v>
      </c>
      <c r="AD411" s="35" t="s">
        <v>34</v>
      </c>
      <c r="AG411" s="35" t="s">
        <v>34</v>
      </c>
      <c r="AH411" s="35" t="s">
        <v>34</v>
      </c>
      <c r="AK411" s="35" t="s">
        <v>34</v>
      </c>
      <c r="AL411" s="35" t="s">
        <v>34</v>
      </c>
      <c r="AM411" s="35" t="s">
        <v>34</v>
      </c>
      <c r="AO411" s="35" t="s">
        <v>34</v>
      </c>
      <c r="AP411" s="35" t="s">
        <v>34</v>
      </c>
      <c r="AQ411" s="35" t="s">
        <v>34</v>
      </c>
      <c r="AS411" s="35" t="s">
        <v>34</v>
      </c>
      <c r="AT411" s="35" t="s">
        <v>34</v>
      </c>
      <c r="AU411" s="35" t="s">
        <v>34</v>
      </c>
      <c r="AW411" s="35" t="s">
        <v>34</v>
      </c>
      <c r="AX411" s="35" t="s">
        <v>34</v>
      </c>
      <c r="AY411" s="35" t="s">
        <v>34</v>
      </c>
    </row>
    <row r="412" spans="1:51" x14ac:dyDescent="0.3">
      <c r="A412" s="35" t="s">
        <v>39</v>
      </c>
      <c r="B412" s="35" t="s">
        <v>39</v>
      </c>
      <c r="C412" s="35" t="s">
        <v>39</v>
      </c>
      <c r="E412" s="35" t="s">
        <v>39</v>
      </c>
      <c r="F412" s="35" t="s">
        <v>39</v>
      </c>
      <c r="G412" s="35" t="s">
        <v>39</v>
      </c>
      <c r="I412" s="35" t="s">
        <v>39</v>
      </c>
      <c r="J412" s="35" t="s">
        <v>39</v>
      </c>
      <c r="K412" s="35" t="s">
        <v>39</v>
      </c>
      <c r="M412" s="35" t="s">
        <v>39</v>
      </c>
      <c r="N412" s="35" t="s">
        <v>39</v>
      </c>
      <c r="O412" s="35" t="s">
        <v>39</v>
      </c>
      <c r="S412" s="35" t="s">
        <v>39</v>
      </c>
      <c r="AD412" s="35" t="s">
        <v>39</v>
      </c>
      <c r="AG412" s="35" t="s">
        <v>39</v>
      </c>
      <c r="AH412" s="35" t="s">
        <v>39</v>
      </c>
      <c r="AK412" s="35" t="s">
        <v>39</v>
      </c>
      <c r="AL412" s="35" t="s">
        <v>39</v>
      </c>
      <c r="AM412" s="35" t="s">
        <v>39</v>
      </c>
      <c r="AO412" s="35" t="s">
        <v>39</v>
      </c>
      <c r="AP412" s="35" t="s">
        <v>39</v>
      </c>
      <c r="AQ412" s="35" t="s">
        <v>39</v>
      </c>
      <c r="AS412" s="35" t="s">
        <v>39</v>
      </c>
      <c r="AT412" s="35" t="s">
        <v>39</v>
      </c>
      <c r="AU412" s="35" t="s">
        <v>39</v>
      </c>
      <c r="AW412" s="35" t="s">
        <v>39</v>
      </c>
      <c r="AX412" s="35" t="s">
        <v>39</v>
      </c>
      <c r="AY412" s="35" t="s">
        <v>39</v>
      </c>
    </row>
    <row r="413" spans="1:51" x14ac:dyDescent="0.3">
      <c r="A413" s="35" t="s">
        <v>253</v>
      </c>
      <c r="B413" s="35" t="s">
        <v>253</v>
      </c>
      <c r="C413" s="35" t="s">
        <v>253</v>
      </c>
      <c r="E413" s="35" t="s">
        <v>253</v>
      </c>
      <c r="F413" s="35" t="s">
        <v>253</v>
      </c>
      <c r="G413" s="35" t="s">
        <v>253</v>
      </c>
      <c r="I413" s="35" t="s">
        <v>253</v>
      </c>
      <c r="J413" s="35" t="s">
        <v>253</v>
      </c>
      <c r="K413" s="35" t="s">
        <v>253</v>
      </c>
      <c r="M413" s="35" t="s">
        <v>253</v>
      </c>
      <c r="N413" s="35" t="s">
        <v>253</v>
      </c>
      <c r="O413" s="35" t="s">
        <v>253</v>
      </c>
      <c r="S413" s="35" t="s">
        <v>253</v>
      </c>
      <c r="AD413" s="35" t="s">
        <v>253</v>
      </c>
      <c r="AG413" s="35" t="s">
        <v>253</v>
      </c>
      <c r="AH413" s="35" t="s">
        <v>253</v>
      </c>
      <c r="AK413" s="35" t="s">
        <v>253</v>
      </c>
      <c r="AL413" s="35" t="s">
        <v>253</v>
      </c>
      <c r="AM413" s="35" t="s">
        <v>253</v>
      </c>
      <c r="AO413" s="35" t="s">
        <v>253</v>
      </c>
      <c r="AP413" s="35" t="s">
        <v>253</v>
      </c>
      <c r="AQ413" s="35" t="s">
        <v>253</v>
      </c>
      <c r="AS413" s="35" t="s">
        <v>253</v>
      </c>
      <c r="AT413" s="35" t="s">
        <v>253</v>
      </c>
      <c r="AU413" s="35" t="s">
        <v>253</v>
      </c>
      <c r="AW413" s="35" t="s">
        <v>253</v>
      </c>
      <c r="AX413" s="35" t="s">
        <v>253</v>
      </c>
      <c r="AY413" s="35" t="s">
        <v>253</v>
      </c>
    </row>
    <row r="414" spans="1:51" x14ac:dyDescent="0.3">
      <c r="A414" s="35" t="s">
        <v>140</v>
      </c>
      <c r="B414" s="35" t="s">
        <v>140</v>
      </c>
      <c r="C414" s="35" t="s">
        <v>1375</v>
      </c>
      <c r="E414" s="35" t="s">
        <v>1593</v>
      </c>
      <c r="F414" s="35" t="s">
        <v>1375</v>
      </c>
      <c r="G414" s="35" t="s">
        <v>1592</v>
      </c>
      <c r="I414" s="35" t="s">
        <v>1375</v>
      </c>
      <c r="J414" s="35" t="s">
        <v>1592</v>
      </c>
      <c r="K414" s="35" t="s">
        <v>1593</v>
      </c>
      <c r="M414" s="35" t="s">
        <v>1375</v>
      </c>
      <c r="N414" s="35" t="s">
        <v>1592</v>
      </c>
      <c r="O414" s="35" t="s">
        <v>1594</v>
      </c>
      <c r="S414" s="35" t="s">
        <v>1595</v>
      </c>
      <c r="AD414" s="35" t="s">
        <v>1596</v>
      </c>
      <c r="AG414" s="35" t="s">
        <v>149</v>
      </c>
      <c r="AH414" s="35" t="s">
        <v>149</v>
      </c>
      <c r="AK414" s="35" t="s">
        <v>140</v>
      </c>
      <c r="AL414" s="35" t="s">
        <v>140</v>
      </c>
      <c r="AM414" s="35" t="s">
        <v>1375</v>
      </c>
      <c r="AO414" s="35" t="s">
        <v>1593</v>
      </c>
      <c r="AP414" s="35" t="s">
        <v>1375</v>
      </c>
      <c r="AQ414" s="35" t="s">
        <v>1592</v>
      </c>
      <c r="AS414" s="35" t="s">
        <v>1375</v>
      </c>
      <c r="AT414" s="35" t="s">
        <v>1592</v>
      </c>
      <c r="AU414" s="35" t="s">
        <v>1593</v>
      </c>
      <c r="AW414" s="35" t="s">
        <v>1375</v>
      </c>
      <c r="AX414" s="35" t="s">
        <v>1592</v>
      </c>
      <c r="AY414" s="35" t="s">
        <v>1594</v>
      </c>
    </row>
    <row r="415" spans="1:51" x14ac:dyDescent="0.3">
      <c r="A415" s="35" t="s">
        <v>119</v>
      </c>
      <c r="B415" s="35" t="s">
        <v>119</v>
      </c>
      <c r="C415" s="35" t="s">
        <v>119</v>
      </c>
      <c r="E415" s="35" t="s">
        <v>1015</v>
      </c>
      <c r="F415" s="35" t="s">
        <v>119</v>
      </c>
      <c r="G415" s="35" t="s">
        <v>119</v>
      </c>
      <c r="I415" s="35" t="s">
        <v>119</v>
      </c>
      <c r="J415" s="35" t="s">
        <v>119</v>
      </c>
      <c r="K415" s="35" t="s">
        <v>1015</v>
      </c>
      <c r="M415" s="35" t="s">
        <v>119</v>
      </c>
      <c r="N415" s="35" t="s">
        <v>119</v>
      </c>
      <c r="O415" s="35" t="s">
        <v>993</v>
      </c>
      <c r="S415" s="35" t="s">
        <v>1319</v>
      </c>
      <c r="AD415" s="35" t="s">
        <v>119</v>
      </c>
      <c r="AG415" s="35" t="s">
        <v>119</v>
      </c>
      <c r="AH415" s="35" t="s">
        <v>119</v>
      </c>
      <c r="AK415" s="35" t="s">
        <v>119</v>
      </c>
      <c r="AL415" s="35" t="s">
        <v>119</v>
      </c>
      <c r="AM415" s="35" t="s">
        <v>119</v>
      </c>
      <c r="AO415" s="35" t="s">
        <v>1015</v>
      </c>
      <c r="AP415" s="35" t="s">
        <v>119</v>
      </c>
      <c r="AQ415" s="35" t="s">
        <v>119</v>
      </c>
      <c r="AS415" s="35" t="s">
        <v>119</v>
      </c>
      <c r="AT415" s="35" t="s">
        <v>119</v>
      </c>
      <c r="AU415" s="35" t="s">
        <v>1015</v>
      </c>
      <c r="AW415" s="35" t="s">
        <v>119</v>
      </c>
      <c r="AX415" s="35" t="s">
        <v>119</v>
      </c>
      <c r="AY415" s="35" t="s">
        <v>993</v>
      </c>
    </row>
    <row r="416" spans="1:51" x14ac:dyDescent="0.3">
      <c r="A416" s="35" t="s">
        <v>188</v>
      </c>
      <c r="B416" s="35" t="s">
        <v>188</v>
      </c>
      <c r="C416" s="35" t="s">
        <v>188</v>
      </c>
      <c r="E416" s="35" t="s">
        <v>1597</v>
      </c>
      <c r="F416" s="35" t="s">
        <v>188</v>
      </c>
      <c r="G416" s="35" t="s">
        <v>188</v>
      </c>
      <c r="I416" s="35" t="s">
        <v>188</v>
      </c>
      <c r="J416" s="35" t="s">
        <v>188</v>
      </c>
      <c r="K416" s="35" t="s">
        <v>1597</v>
      </c>
      <c r="M416" s="35" t="s">
        <v>188</v>
      </c>
      <c r="N416" s="35" t="s">
        <v>188</v>
      </c>
      <c r="O416" s="35" t="s">
        <v>1598</v>
      </c>
      <c r="S416" s="35" t="s">
        <v>1599</v>
      </c>
      <c r="AD416" s="35" t="s">
        <v>188</v>
      </c>
      <c r="AG416" s="35" t="s">
        <v>188</v>
      </c>
      <c r="AH416" s="35" t="s">
        <v>188</v>
      </c>
      <c r="AK416" s="35" t="s">
        <v>188</v>
      </c>
      <c r="AL416" s="35" t="s">
        <v>188</v>
      </c>
      <c r="AM416" s="35" t="s">
        <v>188</v>
      </c>
      <c r="AO416" s="35" t="s">
        <v>1597</v>
      </c>
      <c r="AP416" s="35" t="s">
        <v>188</v>
      </c>
      <c r="AQ416" s="35" t="s">
        <v>188</v>
      </c>
      <c r="AS416" s="35" t="s">
        <v>188</v>
      </c>
      <c r="AT416" s="35" t="s">
        <v>188</v>
      </c>
      <c r="AU416" s="35" t="s">
        <v>1597</v>
      </c>
      <c r="AW416" s="35" t="s">
        <v>188</v>
      </c>
      <c r="AX416" s="35" t="s">
        <v>188</v>
      </c>
      <c r="AY416" s="35" t="s">
        <v>1598</v>
      </c>
    </row>
    <row r="417" spans="1:51" x14ac:dyDescent="0.3">
      <c r="A417" s="35" t="s">
        <v>34</v>
      </c>
      <c r="B417" s="35" t="s">
        <v>34</v>
      </c>
      <c r="C417" s="35" t="s">
        <v>34</v>
      </c>
      <c r="E417" s="35" t="s">
        <v>34</v>
      </c>
      <c r="F417" s="35" t="s">
        <v>34</v>
      </c>
      <c r="G417" s="35" t="s">
        <v>34</v>
      </c>
      <c r="I417" s="35" t="s">
        <v>34</v>
      </c>
      <c r="J417" s="35" t="s">
        <v>34</v>
      </c>
      <c r="K417" s="35" t="s">
        <v>34</v>
      </c>
      <c r="M417" s="35" t="s">
        <v>34</v>
      </c>
      <c r="N417" s="35" t="s">
        <v>34</v>
      </c>
      <c r="O417" s="35" t="s">
        <v>34</v>
      </c>
      <c r="S417" s="35" t="s">
        <v>34</v>
      </c>
      <c r="AD417" s="35" t="s">
        <v>34</v>
      </c>
      <c r="AG417" s="35" t="s">
        <v>34</v>
      </c>
      <c r="AH417" s="35" t="s">
        <v>34</v>
      </c>
      <c r="AK417" s="35" t="s">
        <v>34</v>
      </c>
      <c r="AL417" s="35" t="s">
        <v>34</v>
      </c>
      <c r="AM417" s="35" t="s">
        <v>34</v>
      </c>
      <c r="AO417" s="35" t="s">
        <v>34</v>
      </c>
      <c r="AP417" s="35" t="s">
        <v>34</v>
      </c>
      <c r="AQ417" s="35" t="s">
        <v>34</v>
      </c>
      <c r="AS417" s="35" t="s">
        <v>34</v>
      </c>
      <c r="AT417" s="35" t="s">
        <v>34</v>
      </c>
      <c r="AU417" s="35" t="s">
        <v>34</v>
      </c>
      <c r="AW417" s="35" t="s">
        <v>34</v>
      </c>
      <c r="AX417" s="35" t="s">
        <v>34</v>
      </c>
      <c r="AY417" s="35" t="s">
        <v>34</v>
      </c>
    </row>
    <row r="418" spans="1:51" x14ac:dyDescent="0.3">
      <c r="A418" s="35" t="s">
        <v>39</v>
      </c>
      <c r="B418" s="35" t="s">
        <v>39</v>
      </c>
      <c r="C418" s="35" t="s">
        <v>39</v>
      </c>
      <c r="E418" s="35" t="s">
        <v>39</v>
      </c>
      <c r="F418" s="35" t="s">
        <v>39</v>
      </c>
      <c r="G418" s="35" t="s">
        <v>39</v>
      </c>
      <c r="I418" s="35" t="s">
        <v>39</v>
      </c>
      <c r="J418" s="35" t="s">
        <v>39</v>
      </c>
      <c r="K418" s="35" t="s">
        <v>39</v>
      </c>
      <c r="M418" s="35" t="s">
        <v>39</v>
      </c>
      <c r="N418" s="35" t="s">
        <v>39</v>
      </c>
      <c r="O418" s="35" t="s">
        <v>39</v>
      </c>
      <c r="S418" s="35" t="s">
        <v>39</v>
      </c>
      <c r="AD418" s="35" t="s">
        <v>39</v>
      </c>
      <c r="AG418" s="35" t="s">
        <v>39</v>
      </c>
      <c r="AH418" s="35" t="s">
        <v>39</v>
      </c>
      <c r="AK418" s="35" t="s">
        <v>39</v>
      </c>
      <c r="AL418" s="35" t="s">
        <v>39</v>
      </c>
      <c r="AM418" s="35" t="s">
        <v>39</v>
      </c>
      <c r="AO418" s="35" t="s">
        <v>39</v>
      </c>
      <c r="AP418" s="35" t="s">
        <v>39</v>
      </c>
      <c r="AQ418" s="35" t="s">
        <v>39</v>
      </c>
      <c r="AS418" s="35" t="s">
        <v>39</v>
      </c>
      <c r="AT418" s="35" t="s">
        <v>39</v>
      </c>
      <c r="AU418" s="35" t="s">
        <v>39</v>
      </c>
      <c r="AW418" s="35" t="s">
        <v>39</v>
      </c>
      <c r="AX418" s="35" t="s">
        <v>39</v>
      </c>
      <c r="AY418" s="35" t="s">
        <v>39</v>
      </c>
    </row>
    <row r="419" spans="1:51" x14ac:dyDescent="0.3">
      <c r="A419" s="35" t="s">
        <v>254</v>
      </c>
      <c r="B419" s="35" t="s">
        <v>254</v>
      </c>
      <c r="C419" s="35" t="s">
        <v>254</v>
      </c>
      <c r="E419" s="35" t="s">
        <v>254</v>
      </c>
      <c r="F419" s="35" t="s">
        <v>254</v>
      </c>
      <c r="G419" s="35" t="s">
        <v>254</v>
      </c>
      <c r="I419" s="35" t="s">
        <v>254</v>
      </c>
      <c r="J419" s="35" t="s">
        <v>254</v>
      </c>
      <c r="K419" s="35" t="s">
        <v>254</v>
      </c>
      <c r="M419" s="35" t="s">
        <v>254</v>
      </c>
      <c r="N419" s="35" t="s">
        <v>254</v>
      </c>
      <c r="O419" s="35" t="s">
        <v>254</v>
      </c>
      <c r="S419" s="35" t="s">
        <v>254</v>
      </c>
      <c r="AD419" s="35" t="s">
        <v>254</v>
      </c>
      <c r="AG419" s="35" t="s">
        <v>254</v>
      </c>
      <c r="AH419" s="35" t="s">
        <v>254</v>
      </c>
      <c r="AK419" s="35" t="s">
        <v>254</v>
      </c>
      <c r="AL419" s="35" t="s">
        <v>254</v>
      </c>
      <c r="AM419" s="35" t="s">
        <v>254</v>
      </c>
      <c r="AO419" s="35" t="s">
        <v>254</v>
      </c>
      <c r="AP419" s="35" t="s">
        <v>254</v>
      </c>
      <c r="AQ419" s="35" t="s">
        <v>254</v>
      </c>
      <c r="AS419" s="35" t="s">
        <v>254</v>
      </c>
      <c r="AT419" s="35" t="s">
        <v>254</v>
      </c>
      <c r="AU419" s="35" t="s">
        <v>254</v>
      </c>
      <c r="AW419" s="35" t="s">
        <v>254</v>
      </c>
      <c r="AX419" s="35" t="s">
        <v>254</v>
      </c>
      <c r="AY419" s="35" t="s">
        <v>254</v>
      </c>
    </row>
    <row r="420" spans="1:51" x14ac:dyDescent="0.3">
      <c r="A420" s="35" t="s">
        <v>1600</v>
      </c>
      <c r="B420" s="35" t="s">
        <v>1601</v>
      </c>
      <c r="C420" s="35" t="s">
        <v>1602</v>
      </c>
      <c r="E420" s="35" t="s">
        <v>1604</v>
      </c>
      <c r="F420" s="35" t="s">
        <v>1602</v>
      </c>
      <c r="G420" s="35" t="s">
        <v>1603</v>
      </c>
      <c r="I420" s="35" t="s">
        <v>1602</v>
      </c>
      <c r="J420" s="35" t="s">
        <v>1603</v>
      </c>
      <c r="K420" s="35" t="s">
        <v>1604</v>
      </c>
      <c r="M420" s="35" t="s">
        <v>1602</v>
      </c>
      <c r="N420" s="35" t="s">
        <v>1603</v>
      </c>
      <c r="O420" s="35" t="s">
        <v>1605</v>
      </c>
      <c r="S420" s="35" t="s">
        <v>1606</v>
      </c>
      <c r="AD420" s="35" t="s">
        <v>1607</v>
      </c>
      <c r="AG420" s="35" t="s">
        <v>255</v>
      </c>
      <c r="AH420" s="35" t="s">
        <v>255</v>
      </c>
      <c r="AK420" s="35" t="s">
        <v>1600</v>
      </c>
      <c r="AL420" s="35" t="s">
        <v>1601</v>
      </c>
      <c r="AM420" s="35" t="s">
        <v>1602</v>
      </c>
      <c r="AO420" s="35" t="s">
        <v>1604</v>
      </c>
      <c r="AP420" s="35" t="s">
        <v>1602</v>
      </c>
      <c r="AQ420" s="35" t="s">
        <v>1603</v>
      </c>
      <c r="AS420" s="35" t="s">
        <v>1602</v>
      </c>
      <c r="AT420" s="35" t="s">
        <v>1603</v>
      </c>
      <c r="AU420" s="35" t="s">
        <v>1604</v>
      </c>
      <c r="AW420" s="35" t="s">
        <v>1602</v>
      </c>
      <c r="AX420" s="35" t="s">
        <v>1603</v>
      </c>
      <c r="AY420" s="35" t="s">
        <v>1605</v>
      </c>
    </row>
    <row r="421" spans="1:51" x14ac:dyDescent="0.3">
      <c r="A421" s="35" t="s">
        <v>370</v>
      </c>
      <c r="B421" s="35" t="s">
        <v>1608</v>
      </c>
      <c r="C421" s="35" t="s">
        <v>1609</v>
      </c>
      <c r="E421" s="35" t="s">
        <v>1611</v>
      </c>
      <c r="F421" s="35" t="s">
        <v>1609</v>
      </c>
      <c r="G421" s="35" t="s">
        <v>1610</v>
      </c>
      <c r="I421" s="35" t="s">
        <v>1609</v>
      </c>
      <c r="J421" s="35" t="s">
        <v>1610</v>
      </c>
      <c r="K421" s="35" t="s">
        <v>1611</v>
      </c>
      <c r="M421" s="35" t="s">
        <v>1609</v>
      </c>
      <c r="N421" s="35" t="s">
        <v>1610</v>
      </c>
      <c r="O421" s="35" t="s">
        <v>119</v>
      </c>
      <c r="S421" s="35" t="s">
        <v>1612</v>
      </c>
      <c r="AD421" s="35" t="s">
        <v>1613</v>
      </c>
      <c r="AG421" s="35" t="s">
        <v>256</v>
      </c>
      <c r="AH421" s="35" t="s">
        <v>256</v>
      </c>
      <c r="AK421" s="35" t="s">
        <v>370</v>
      </c>
      <c r="AL421" s="35" t="s">
        <v>1608</v>
      </c>
      <c r="AM421" s="35" t="s">
        <v>1609</v>
      </c>
      <c r="AO421" s="35" t="s">
        <v>1611</v>
      </c>
      <c r="AP421" s="35" t="s">
        <v>1609</v>
      </c>
      <c r="AQ421" s="35" t="s">
        <v>1610</v>
      </c>
      <c r="AS421" s="35" t="s">
        <v>1609</v>
      </c>
      <c r="AT421" s="35" t="s">
        <v>1610</v>
      </c>
      <c r="AU421" s="35" t="s">
        <v>1611</v>
      </c>
      <c r="AW421" s="35" t="s">
        <v>1609</v>
      </c>
      <c r="AX421" s="35" t="s">
        <v>1610</v>
      </c>
      <c r="AY421" s="35" t="s">
        <v>119</v>
      </c>
    </row>
    <row r="422" spans="1:51" x14ac:dyDescent="0.3">
      <c r="A422" s="35" t="s">
        <v>1614</v>
      </c>
      <c r="B422" s="35" t="s">
        <v>1615</v>
      </c>
      <c r="C422" s="35" t="s">
        <v>1616</v>
      </c>
      <c r="E422" s="35" t="s">
        <v>1618</v>
      </c>
      <c r="F422" s="35" t="s">
        <v>1616</v>
      </c>
      <c r="G422" s="35" t="s">
        <v>1617</v>
      </c>
      <c r="I422" s="35" t="s">
        <v>1616</v>
      </c>
      <c r="J422" s="35" t="s">
        <v>1617</v>
      </c>
      <c r="K422" s="35" t="s">
        <v>1618</v>
      </c>
      <c r="M422" s="35" t="s">
        <v>1616</v>
      </c>
      <c r="N422" s="35" t="s">
        <v>1617</v>
      </c>
      <c r="O422" s="35" t="s">
        <v>188</v>
      </c>
      <c r="S422" s="35" t="s">
        <v>1619</v>
      </c>
      <c r="AD422" s="35" t="s">
        <v>1620</v>
      </c>
      <c r="AG422" s="35" t="s">
        <v>257</v>
      </c>
      <c r="AH422" s="35" t="s">
        <v>257</v>
      </c>
      <c r="AK422" s="35" t="s">
        <v>1614</v>
      </c>
      <c r="AL422" s="35" t="s">
        <v>1615</v>
      </c>
      <c r="AM422" s="35" t="s">
        <v>1616</v>
      </c>
      <c r="AO422" s="35" t="s">
        <v>1618</v>
      </c>
      <c r="AP422" s="35" t="s">
        <v>1616</v>
      </c>
      <c r="AQ422" s="35" t="s">
        <v>1617</v>
      </c>
      <c r="AS422" s="35" t="s">
        <v>1616</v>
      </c>
      <c r="AT422" s="35" t="s">
        <v>1617</v>
      </c>
      <c r="AU422" s="35" t="s">
        <v>1618</v>
      </c>
      <c r="AW422" s="35" t="s">
        <v>1616</v>
      </c>
      <c r="AX422" s="35" t="s">
        <v>1617</v>
      </c>
      <c r="AY422" s="35" t="s">
        <v>188</v>
      </c>
    </row>
    <row r="423" spans="1:51" x14ac:dyDescent="0.3">
      <c r="A423" s="35" t="s">
        <v>34</v>
      </c>
      <c r="B423" s="35" t="s">
        <v>34</v>
      </c>
      <c r="C423" s="35" t="s">
        <v>34</v>
      </c>
      <c r="E423" s="35" t="s">
        <v>34</v>
      </c>
      <c r="F423" s="35" t="s">
        <v>34</v>
      </c>
      <c r="G423" s="35" t="s">
        <v>34</v>
      </c>
      <c r="I423" s="35" t="s">
        <v>34</v>
      </c>
      <c r="J423" s="35" t="s">
        <v>34</v>
      </c>
      <c r="K423" s="35" t="s">
        <v>34</v>
      </c>
      <c r="M423" s="35" t="s">
        <v>34</v>
      </c>
      <c r="N423" s="35" t="s">
        <v>34</v>
      </c>
      <c r="O423" s="35" t="s">
        <v>34</v>
      </c>
      <c r="S423" s="35" t="s">
        <v>34</v>
      </c>
      <c r="AD423" s="35" t="s">
        <v>34</v>
      </c>
      <c r="AG423" s="35" t="s">
        <v>34</v>
      </c>
      <c r="AH423" s="35" t="s">
        <v>34</v>
      </c>
      <c r="AK423" s="35" t="s">
        <v>34</v>
      </c>
      <c r="AL423" s="35" t="s">
        <v>34</v>
      </c>
      <c r="AM423" s="35" t="s">
        <v>34</v>
      </c>
      <c r="AO423" s="35" t="s">
        <v>34</v>
      </c>
      <c r="AP423" s="35" t="s">
        <v>34</v>
      </c>
      <c r="AQ423" s="35" t="s">
        <v>34</v>
      </c>
      <c r="AS423" s="35" t="s">
        <v>34</v>
      </c>
      <c r="AT423" s="35" t="s">
        <v>34</v>
      </c>
      <c r="AU423" s="35" t="s">
        <v>34</v>
      </c>
      <c r="AW423" s="35" t="s">
        <v>34</v>
      </c>
      <c r="AX423" s="35" t="s">
        <v>34</v>
      </c>
      <c r="AY423" s="35" t="s">
        <v>34</v>
      </c>
    </row>
    <row r="424" spans="1:51" x14ac:dyDescent="0.3">
      <c r="A424" s="35" t="s">
        <v>39</v>
      </c>
      <c r="B424" s="35" t="s">
        <v>39</v>
      </c>
      <c r="C424" s="35" t="s">
        <v>39</v>
      </c>
      <c r="E424" s="35" t="s">
        <v>39</v>
      </c>
      <c r="F424" s="35" t="s">
        <v>39</v>
      </c>
      <c r="G424" s="35" t="s">
        <v>39</v>
      </c>
      <c r="I424" s="35" t="s">
        <v>39</v>
      </c>
      <c r="J424" s="35" t="s">
        <v>39</v>
      </c>
      <c r="K424" s="35" t="s">
        <v>39</v>
      </c>
      <c r="M424" s="35" t="s">
        <v>39</v>
      </c>
      <c r="N424" s="35" t="s">
        <v>39</v>
      </c>
      <c r="O424" s="35" t="s">
        <v>39</v>
      </c>
      <c r="S424" s="35" t="s">
        <v>39</v>
      </c>
      <c r="AD424" s="35" t="s">
        <v>39</v>
      </c>
      <c r="AG424" s="35" t="s">
        <v>39</v>
      </c>
      <c r="AH424" s="35" t="s">
        <v>39</v>
      </c>
      <c r="AK424" s="35" t="s">
        <v>39</v>
      </c>
      <c r="AL424" s="35" t="s">
        <v>39</v>
      </c>
      <c r="AM424" s="35" t="s">
        <v>39</v>
      </c>
      <c r="AO424" s="35" t="s">
        <v>39</v>
      </c>
      <c r="AP424" s="35" t="s">
        <v>39</v>
      </c>
      <c r="AQ424" s="35" t="s">
        <v>39</v>
      </c>
      <c r="AS424" s="35" t="s">
        <v>39</v>
      </c>
      <c r="AT424" s="35" t="s">
        <v>39</v>
      </c>
      <c r="AU424" s="35" t="s">
        <v>39</v>
      </c>
      <c r="AW424" s="35" t="s">
        <v>39</v>
      </c>
      <c r="AX424" s="35" t="s">
        <v>39</v>
      </c>
      <c r="AY424" s="35" t="s">
        <v>39</v>
      </c>
    </row>
    <row r="425" spans="1:51" x14ac:dyDescent="0.3">
      <c r="A425" s="35" t="s">
        <v>258</v>
      </c>
      <c r="B425" s="35" t="s">
        <v>258</v>
      </c>
      <c r="C425" s="35" t="s">
        <v>258</v>
      </c>
      <c r="E425" s="35" t="s">
        <v>258</v>
      </c>
      <c r="F425" s="35" t="s">
        <v>258</v>
      </c>
      <c r="G425" s="35" t="s">
        <v>258</v>
      </c>
      <c r="I425" s="35" t="s">
        <v>258</v>
      </c>
      <c r="J425" s="35" t="s">
        <v>258</v>
      </c>
      <c r="K425" s="35" t="s">
        <v>258</v>
      </c>
      <c r="M425" s="35" t="s">
        <v>258</v>
      </c>
      <c r="N425" s="35" t="s">
        <v>258</v>
      </c>
      <c r="O425" s="35" t="s">
        <v>258</v>
      </c>
      <c r="S425" s="35" t="s">
        <v>258</v>
      </c>
      <c r="AD425" s="35" t="s">
        <v>258</v>
      </c>
      <c r="AG425" s="35" t="s">
        <v>258</v>
      </c>
      <c r="AH425" s="35" t="s">
        <v>258</v>
      </c>
      <c r="AK425" s="35" t="s">
        <v>258</v>
      </c>
      <c r="AL425" s="35" t="s">
        <v>258</v>
      </c>
      <c r="AM425" s="35" t="s">
        <v>258</v>
      </c>
      <c r="AO425" s="35" t="s">
        <v>258</v>
      </c>
      <c r="AP425" s="35" t="s">
        <v>258</v>
      </c>
      <c r="AQ425" s="35" t="s">
        <v>258</v>
      </c>
      <c r="AS425" s="35" t="s">
        <v>258</v>
      </c>
      <c r="AT425" s="35" t="s">
        <v>258</v>
      </c>
      <c r="AU425" s="35" t="s">
        <v>258</v>
      </c>
      <c r="AW425" s="35" t="s">
        <v>258</v>
      </c>
      <c r="AX425" s="35" t="s">
        <v>258</v>
      </c>
      <c r="AY425" s="35" t="s">
        <v>258</v>
      </c>
    </row>
    <row r="426" spans="1:51" x14ac:dyDescent="0.3">
      <c r="A426" s="35" t="s">
        <v>140</v>
      </c>
      <c r="B426" s="35" t="s">
        <v>140</v>
      </c>
      <c r="C426" s="35" t="s">
        <v>140</v>
      </c>
      <c r="E426" s="35" t="s">
        <v>140</v>
      </c>
      <c r="F426" s="35" t="s">
        <v>140</v>
      </c>
      <c r="G426" s="35" t="s">
        <v>140</v>
      </c>
      <c r="I426" s="35" t="s">
        <v>140</v>
      </c>
      <c r="J426" s="35" t="s">
        <v>140</v>
      </c>
      <c r="K426" s="35" t="s">
        <v>140</v>
      </c>
      <c r="M426" s="35" t="s">
        <v>140</v>
      </c>
      <c r="N426" s="35" t="s">
        <v>140</v>
      </c>
      <c r="O426" s="35" t="s">
        <v>140</v>
      </c>
      <c r="S426" s="35" t="s">
        <v>140</v>
      </c>
      <c r="AD426" s="35" t="s">
        <v>140</v>
      </c>
      <c r="AG426" s="35" t="s">
        <v>140</v>
      </c>
      <c r="AH426" s="35" t="s">
        <v>140</v>
      </c>
      <c r="AK426" s="35" t="s">
        <v>140</v>
      </c>
      <c r="AL426" s="35" t="s">
        <v>140</v>
      </c>
      <c r="AM426" s="35" t="s">
        <v>140</v>
      </c>
      <c r="AO426" s="35" t="s">
        <v>140</v>
      </c>
      <c r="AP426" s="35" t="s">
        <v>140</v>
      </c>
      <c r="AQ426" s="35" t="s">
        <v>140</v>
      </c>
      <c r="AS426" s="35" t="s">
        <v>140</v>
      </c>
      <c r="AT426" s="35" t="s">
        <v>140</v>
      </c>
      <c r="AU426" s="35" t="s">
        <v>140</v>
      </c>
      <c r="AW426" s="35" t="s">
        <v>140</v>
      </c>
      <c r="AX426" s="35" t="s">
        <v>140</v>
      </c>
      <c r="AY426" s="35" t="s">
        <v>140</v>
      </c>
    </row>
    <row r="427" spans="1:51" x14ac:dyDescent="0.3">
      <c r="A427" s="35" t="s">
        <v>119</v>
      </c>
      <c r="B427" s="35" t="s">
        <v>119</v>
      </c>
      <c r="C427" s="35" t="s">
        <v>119</v>
      </c>
      <c r="E427" s="35" t="s">
        <v>119</v>
      </c>
      <c r="F427" s="35" t="s">
        <v>119</v>
      </c>
      <c r="G427" s="35" t="s">
        <v>119</v>
      </c>
      <c r="I427" s="35" t="s">
        <v>119</v>
      </c>
      <c r="J427" s="35" t="s">
        <v>119</v>
      </c>
      <c r="K427" s="35" t="s">
        <v>119</v>
      </c>
      <c r="M427" s="35" t="s">
        <v>119</v>
      </c>
      <c r="N427" s="35" t="s">
        <v>119</v>
      </c>
      <c r="O427" s="35" t="s">
        <v>119</v>
      </c>
      <c r="S427" s="35" t="s">
        <v>119</v>
      </c>
      <c r="AD427" s="35" t="s">
        <v>119</v>
      </c>
      <c r="AG427" s="35" t="s">
        <v>119</v>
      </c>
      <c r="AH427" s="35" t="s">
        <v>119</v>
      </c>
      <c r="AK427" s="35" t="s">
        <v>119</v>
      </c>
      <c r="AL427" s="35" t="s">
        <v>119</v>
      </c>
      <c r="AM427" s="35" t="s">
        <v>119</v>
      </c>
      <c r="AO427" s="35" t="s">
        <v>119</v>
      </c>
      <c r="AP427" s="35" t="s">
        <v>119</v>
      </c>
      <c r="AQ427" s="35" t="s">
        <v>119</v>
      </c>
      <c r="AS427" s="35" t="s">
        <v>119</v>
      </c>
      <c r="AT427" s="35" t="s">
        <v>119</v>
      </c>
      <c r="AU427" s="35" t="s">
        <v>119</v>
      </c>
      <c r="AW427" s="35" t="s">
        <v>119</v>
      </c>
      <c r="AX427" s="35" t="s">
        <v>119</v>
      </c>
      <c r="AY427" s="35" t="s">
        <v>119</v>
      </c>
    </row>
    <row r="428" spans="1:51" x14ac:dyDescent="0.3">
      <c r="A428" s="35" t="s">
        <v>188</v>
      </c>
      <c r="B428" s="35" t="s">
        <v>188</v>
      </c>
      <c r="C428" s="35" t="s">
        <v>188</v>
      </c>
      <c r="E428" s="35" t="s">
        <v>188</v>
      </c>
      <c r="F428" s="35" t="s">
        <v>188</v>
      </c>
      <c r="G428" s="35" t="s">
        <v>188</v>
      </c>
      <c r="I428" s="35" t="s">
        <v>188</v>
      </c>
      <c r="J428" s="35" t="s">
        <v>188</v>
      </c>
      <c r="K428" s="35" t="s">
        <v>188</v>
      </c>
      <c r="M428" s="35" t="s">
        <v>188</v>
      </c>
      <c r="N428" s="35" t="s">
        <v>188</v>
      </c>
      <c r="O428" s="35" t="s">
        <v>188</v>
      </c>
      <c r="S428" s="35" t="s">
        <v>120</v>
      </c>
      <c r="AD428" s="35" t="s">
        <v>188</v>
      </c>
      <c r="AG428" s="35" t="s">
        <v>188</v>
      </c>
      <c r="AH428" s="35" t="s">
        <v>188</v>
      </c>
      <c r="AK428" s="35" t="s">
        <v>188</v>
      </c>
      <c r="AL428" s="35" t="s">
        <v>188</v>
      </c>
      <c r="AM428" s="35" t="s">
        <v>188</v>
      </c>
      <c r="AO428" s="35" t="s">
        <v>188</v>
      </c>
      <c r="AP428" s="35" t="s">
        <v>188</v>
      </c>
      <c r="AQ428" s="35" t="s">
        <v>188</v>
      </c>
      <c r="AS428" s="35" t="s">
        <v>188</v>
      </c>
      <c r="AT428" s="35" t="s">
        <v>188</v>
      </c>
      <c r="AU428" s="35" t="s">
        <v>188</v>
      </c>
      <c r="AW428" s="35" t="s">
        <v>188</v>
      </c>
      <c r="AX428" s="35" t="s">
        <v>188</v>
      </c>
      <c r="AY428" s="35" t="s">
        <v>188</v>
      </c>
    </row>
    <row r="429" spans="1:51" x14ac:dyDescent="0.3">
      <c r="A429" s="35" t="s">
        <v>34</v>
      </c>
      <c r="B429" s="35" t="s">
        <v>34</v>
      </c>
      <c r="C429" s="35" t="s">
        <v>34</v>
      </c>
      <c r="E429" s="35" t="s">
        <v>34</v>
      </c>
      <c r="F429" s="35" t="s">
        <v>34</v>
      </c>
      <c r="G429" s="35" t="s">
        <v>34</v>
      </c>
      <c r="I429" s="35" t="s">
        <v>34</v>
      </c>
      <c r="J429" s="35" t="s">
        <v>34</v>
      </c>
      <c r="K429" s="35" t="s">
        <v>34</v>
      </c>
      <c r="M429" s="35" t="s">
        <v>34</v>
      </c>
      <c r="N429" s="35" t="s">
        <v>34</v>
      </c>
      <c r="O429" s="35" t="s">
        <v>34</v>
      </c>
      <c r="S429" s="35" t="s">
        <v>34</v>
      </c>
      <c r="AD429" s="35" t="s">
        <v>34</v>
      </c>
      <c r="AG429" s="35" t="s">
        <v>34</v>
      </c>
      <c r="AH429" s="35" t="s">
        <v>34</v>
      </c>
      <c r="AK429" s="35" t="s">
        <v>34</v>
      </c>
      <c r="AL429" s="35" t="s">
        <v>34</v>
      </c>
      <c r="AM429" s="35" t="s">
        <v>34</v>
      </c>
      <c r="AO429" s="35" t="s">
        <v>34</v>
      </c>
      <c r="AP429" s="35" t="s">
        <v>34</v>
      </c>
      <c r="AQ429" s="35" t="s">
        <v>34</v>
      </c>
      <c r="AS429" s="35" t="s">
        <v>34</v>
      </c>
      <c r="AT429" s="35" t="s">
        <v>34</v>
      </c>
      <c r="AU429" s="35" t="s">
        <v>34</v>
      </c>
      <c r="AW429" s="35" t="s">
        <v>34</v>
      </c>
      <c r="AX429" s="35" t="s">
        <v>34</v>
      </c>
      <c r="AY429" s="35" t="s">
        <v>34</v>
      </c>
    </row>
    <row r="430" spans="1:51" x14ac:dyDescent="0.3">
      <c r="A430" s="35" t="s">
        <v>39</v>
      </c>
      <c r="B430" s="35" t="s">
        <v>39</v>
      </c>
      <c r="C430" s="35" t="s">
        <v>39</v>
      </c>
      <c r="E430" s="35" t="s">
        <v>39</v>
      </c>
      <c r="F430" s="35" t="s">
        <v>39</v>
      </c>
      <c r="G430" s="35" t="s">
        <v>39</v>
      </c>
      <c r="I430" s="35" t="s">
        <v>39</v>
      </c>
      <c r="J430" s="35" t="s">
        <v>39</v>
      </c>
      <c r="K430" s="35" t="s">
        <v>39</v>
      </c>
      <c r="M430" s="35" t="s">
        <v>39</v>
      </c>
      <c r="N430" s="35" t="s">
        <v>39</v>
      </c>
      <c r="O430" s="35" t="s">
        <v>39</v>
      </c>
      <c r="S430" s="35" t="s">
        <v>39</v>
      </c>
      <c r="AD430" s="35" t="s">
        <v>39</v>
      </c>
      <c r="AG430" s="35" t="s">
        <v>39</v>
      </c>
      <c r="AH430" s="35" t="s">
        <v>39</v>
      </c>
      <c r="AK430" s="35" t="s">
        <v>39</v>
      </c>
      <c r="AL430" s="35" t="s">
        <v>39</v>
      </c>
      <c r="AM430" s="35" t="s">
        <v>39</v>
      </c>
      <c r="AO430" s="35" t="s">
        <v>39</v>
      </c>
      <c r="AP430" s="35" t="s">
        <v>39</v>
      </c>
      <c r="AQ430" s="35" t="s">
        <v>39</v>
      </c>
      <c r="AS430" s="35" t="s">
        <v>39</v>
      </c>
      <c r="AT430" s="35" t="s">
        <v>39</v>
      </c>
      <c r="AU430" s="35" t="s">
        <v>39</v>
      </c>
      <c r="AW430" s="35" t="s">
        <v>39</v>
      </c>
      <c r="AX430" s="35" t="s">
        <v>39</v>
      </c>
      <c r="AY430" s="35" t="s">
        <v>39</v>
      </c>
    </row>
    <row r="431" spans="1:51" x14ac:dyDescent="0.3">
      <c r="A431" s="35" t="s">
        <v>259</v>
      </c>
      <c r="B431" s="35" t="s">
        <v>259</v>
      </c>
      <c r="C431" s="35" t="s">
        <v>259</v>
      </c>
      <c r="E431" s="35" t="s">
        <v>259</v>
      </c>
      <c r="F431" s="35" t="s">
        <v>259</v>
      </c>
      <c r="G431" s="35" t="s">
        <v>259</v>
      </c>
      <c r="I431" s="35" t="s">
        <v>259</v>
      </c>
      <c r="J431" s="35" t="s">
        <v>259</v>
      </c>
      <c r="K431" s="35" t="s">
        <v>259</v>
      </c>
      <c r="M431" s="35" t="s">
        <v>259</v>
      </c>
      <c r="N431" s="35" t="s">
        <v>259</v>
      </c>
      <c r="O431" s="35" t="s">
        <v>259</v>
      </c>
      <c r="S431" s="35" t="s">
        <v>259</v>
      </c>
      <c r="AD431" s="35" t="s">
        <v>259</v>
      </c>
      <c r="AG431" s="35" t="s">
        <v>259</v>
      </c>
      <c r="AH431" s="35" t="s">
        <v>259</v>
      </c>
      <c r="AK431" s="35" t="s">
        <v>259</v>
      </c>
      <c r="AL431" s="35" t="s">
        <v>259</v>
      </c>
      <c r="AM431" s="35" t="s">
        <v>259</v>
      </c>
      <c r="AO431" s="35" t="s">
        <v>259</v>
      </c>
      <c r="AP431" s="35" t="s">
        <v>259</v>
      </c>
      <c r="AQ431" s="35" t="s">
        <v>259</v>
      </c>
      <c r="AS431" s="35" t="s">
        <v>259</v>
      </c>
      <c r="AT431" s="35" t="s">
        <v>259</v>
      </c>
      <c r="AU431" s="35" t="s">
        <v>259</v>
      </c>
      <c r="AW431" s="35" t="s">
        <v>259</v>
      </c>
      <c r="AX431" s="35" t="s">
        <v>259</v>
      </c>
      <c r="AY431" s="35" t="s">
        <v>259</v>
      </c>
    </row>
    <row r="432" spans="1:51" x14ac:dyDescent="0.3">
      <c r="A432" s="35" t="s">
        <v>140</v>
      </c>
      <c r="B432" s="35" t="s">
        <v>140</v>
      </c>
      <c r="C432" s="35" t="s">
        <v>140</v>
      </c>
      <c r="E432" s="35" t="s">
        <v>1622</v>
      </c>
      <c r="F432" s="35" t="s">
        <v>140</v>
      </c>
      <c r="G432" s="35" t="s">
        <v>1621</v>
      </c>
      <c r="I432" s="35" t="s">
        <v>140</v>
      </c>
      <c r="J432" s="35" t="s">
        <v>1621</v>
      </c>
      <c r="K432" s="35" t="s">
        <v>1622</v>
      </c>
      <c r="M432" s="35" t="s">
        <v>140</v>
      </c>
      <c r="N432" s="35" t="s">
        <v>1621</v>
      </c>
      <c r="O432" s="35" t="s">
        <v>1623</v>
      </c>
      <c r="S432" s="35" t="s">
        <v>1624</v>
      </c>
      <c r="AD432" s="35" t="s">
        <v>1625</v>
      </c>
      <c r="AG432" s="35" t="s">
        <v>260</v>
      </c>
      <c r="AH432" s="35" t="s">
        <v>260</v>
      </c>
      <c r="AK432" s="35" t="s">
        <v>140</v>
      </c>
      <c r="AL432" s="35" t="s">
        <v>140</v>
      </c>
      <c r="AM432" s="35" t="s">
        <v>140</v>
      </c>
      <c r="AO432" s="35" t="s">
        <v>1622</v>
      </c>
      <c r="AP432" s="35" t="s">
        <v>140</v>
      </c>
      <c r="AQ432" s="35" t="s">
        <v>1621</v>
      </c>
      <c r="AS432" s="35" t="s">
        <v>140</v>
      </c>
      <c r="AT432" s="35" t="s">
        <v>1621</v>
      </c>
      <c r="AU432" s="35" t="s">
        <v>1622</v>
      </c>
      <c r="AW432" s="35" t="s">
        <v>140</v>
      </c>
      <c r="AX432" s="35" t="s">
        <v>1621</v>
      </c>
      <c r="AY432" s="35" t="s">
        <v>1623</v>
      </c>
    </row>
    <row r="433" spans="1:51" x14ac:dyDescent="0.3">
      <c r="A433" s="35" t="s">
        <v>119</v>
      </c>
      <c r="B433" s="35" t="s">
        <v>119</v>
      </c>
      <c r="C433" s="35" t="s">
        <v>119</v>
      </c>
      <c r="E433" s="35" t="s">
        <v>1626</v>
      </c>
      <c r="F433" s="35" t="s">
        <v>119</v>
      </c>
      <c r="G433" s="35" t="s">
        <v>119</v>
      </c>
      <c r="I433" s="35" t="s">
        <v>119</v>
      </c>
      <c r="J433" s="35" t="s">
        <v>119</v>
      </c>
      <c r="K433" s="35" t="s">
        <v>1626</v>
      </c>
      <c r="M433" s="35" t="s">
        <v>119</v>
      </c>
      <c r="N433" s="35" t="s">
        <v>119</v>
      </c>
      <c r="O433" s="35" t="s">
        <v>1627</v>
      </c>
      <c r="S433" s="35" t="s">
        <v>1628</v>
      </c>
      <c r="AD433" s="35" t="s">
        <v>119</v>
      </c>
      <c r="AG433" s="35" t="s">
        <v>119</v>
      </c>
      <c r="AH433" s="35" t="s">
        <v>119</v>
      </c>
      <c r="AK433" s="35" t="s">
        <v>119</v>
      </c>
      <c r="AL433" s="35" t="s">
        <v>119</v>
      </c>
      <c r="AM433" s="35" t="s">
        <v>119</v>
      </c>
      <c r="AO433" s="35" t="s">
        <v>1626</v>
      </c>
      <c r="AP433" s="35" t="s">
        <v>119</v>
      </c>
      <c r="AQ433" s="35" t="s">
        <v>119</v>
      </c>
      <c r="AS433" s="35" t="s">
        <v>119</v>
      </c>
      <c r="AT433" s="35" t="s">
        <v>119</v>
      </c>
      <c r="AU433" s="35" t="s">
        <v>1626</v>
      </c>
      <c r="AW433" s="35" t="s">
        <v>119</v>
      </c>
      <c r="AX433" s="35" t="s">
        <v>119</v>
      </c>
      <c r="AY433" s="35" t="s">
        <v>1627</v>
      </c>
    </row>
    <row r="434" spans="1:51" x14ac:dyDescent="0.3">
      <c r="A434" s="35" t="s">
        <v>188</v>
      </c>
      <c r="B434" s="35" t="s">
        <v>188</v>
      </c>
      <c r="C434" s="35" t="s">
        <v>188</v>
      </c>
      <c r="E434" s="35" t="s">
        <v>1629</v>
      </c>
      <c r="F434" s="35" t="s">
        <v>188</v>
      </c>
      <c r="G434" s="35" t="s">
        <v>188</v>
      </c>
      <c r="I434" s="35" t="s">
        <v>188</v>
      </c>
      <c r="J434" s="35" t="s">
        <v>188</v>
      </c>
      <c r="K434" s="35" t="s">
        <v>1629</v>
      </c>
      <c r="M434" s="35" t="s">
        <v>188</v>
      </c>
      <c r="N434" s="35" t="s">
        <v>188</v>
      </c>
      <c r="O434" s="35" t="s">
        <v>1630</v>
      </c>
      <c r="S434" s="35" t="s">
        <v>1631</v>
      </c>
      <c r="AD434" s="35" t="s">
        <v>188</v>
      </c>
      <c r="AG434" s="35" t="s">
        <v>188</v>
      </c>
      <c r="AH434" s="35" t="s">
        <v>188</v>
      </c>
      <c r="AK434" s="35" t="s">
        <v>188</v>
      </c>
      <c r="AL434" s="35" t="s">
        <v>188</v>
      </c>
      <c r="AM434" s="35" t="s">
        <v>188</v>
      </c>
      <c r="AO434" s="35" t="s">
        <v>1629</v>
      </c>
      <c r="AP434" s="35" t="s">
        <v>188</v>
      </c>
      <c r="AQ434" s="35" t="s">
        <v>188</v>
      </c>
      <c r="AS434" s="35" t="s">
        <v>188</v>
      </c>
      <c r="AT434" s="35" t="s">
        <v>188</v>
      </c>
      <c r="AU434" s="35" t="s">
        <v>1629</v>
      </c>
      <c r="AW434" s="35" t="s">
        <v>188</v>
      </c>
      <c r="AX434" s="35" t="s">
        <v>188</v>
      </c>
      <c r="AY434" s="35" t="s">
        <v>1630</v>
      </c>
    </row>
    <row r="435" spans="1:51" x14ac:dyDescent="0.3">
      <c r="A435" s="35" t="s">
        <v>34</v>
      </c>
      <c r="B435" s="35" t="s">
        <v>34</v>
      </c>
      <c r="C435" s="35" t="s">
        <v>34</v>
      </c>
      <c r="E435" s="35" t="s">
        <v>34</v>
      </c>
      <c r="F435" s="35" t="s">
        <v>34</v>
      </c>
      <c r="G435" s="35" t="s">
        <v>34</v>
      </c>
      <c r="I435" s="35" t="s">
        <v>34</v>
      </c>
      <c r="J435" s="35" t="s">
        <v>34</v>
      </c>
      <c r="K435" s="35" t="s">
        <v>34</v>
      </c>
      <c r="M435" s="35" t="s">
        <v>34</v>
      </c>
      <c r="N435" s="35" t="s">
        <v>34</v>
      </c>
      <c r="O435" s="35" t="s">
        <v>34</v>
      </c>
      <c r="S435" s="35" t="s">
        <v>34</v>
      </c>
      <c r="AD435" s="35" t="s">
        <v>34</v>
      </c>
      <c r="AG435" s="35" t="s">
        <v>34</v>
      </c>
      <c r="AH435" s="35" t="s">
        <v>34</v>
      </c>
      <c r="AK435" s="35" t="s">
        <v>34</v>
      </c>
      <c r="AL435" s="35" t="s">
        <v>34</v>
      </c>
      <c r="AM435" s="35" t="s">
        <v>34</v>
      </c>
      <c r="AO435" s="35" t="s">
        <v>34</v>
      </c>
      <c r="AP435" s="35" t="s">
        <v>34</v>
      </c>
      <c r="AQ435" s="35" t="s">
        <v>34</v>
      </c>
      <c r="AS435" s="35" t="s">
        <v>34</v>
      </c>
      <c r="AT435" s="35" t="s">
        <v>34</v>
      </c>
      <c r="AU435" s="35" t="s">
        <v>34</v>
      </c>
      <c r="AW435" s="35" t="s">
        <v>34</v>
      </c>
      <c r="AX435" s="35" t="s">
        <v>34</v>
      </c>
      <c r="AY435" s="35" t="s">
        <v>34</v>
      </c>
    </row>
    <row r="436" spans="1:51" x14ac:dyDescent="0.3">
      <c r="A436" s="35" t="s">
        <v>39</v>
      </c>
      <c r="B436" s="35" t="s">
        <v>39</v>
      </c>
      <c r="C436" s="35" t="s">
        <v>39</v>
      </c>
      <c r="E436" s="35" t="s">
        <v>39</v>
      </c>
      <c r="F436" s="35" t="s">
        <v>39</v>
      </c>
      <c r="G436" s="35" t="s">
        <v>39</v>
      </c>
      <c r="I436" s="35" t="s">
        <v>39</v>
      </c>
      <c r="J436" s="35" t="s">
        <v>39</v>
      </c>
      <c r="K436" s="35" t="s">
        <v>39</v>
      </c>
      <c r="M436" s="35" t="s">
        <v>39</v>
      </c>
      <c r="N436" s="35" t="s">
        <v>39</v>
      </c>
      <c r="O436" s="35" t="s">
        <v>39</v>
      </c>
      <c r="S436" s="35" t="s">
        <v>39</v>
      </c>
      <c r="AD436" s="35" t="s">
        <v>39</v>
      </c>
      <c r="AG436" s="35" t="s">
        <v>39</v>
      </c>
      <c r="AH436" s="35" t="s">
        <v>39</v>
      </c>
      <c r="AK436" s="35" t="s">
        <v>39</v>
      </c>
      <c r="AL436" s="35" t="s">
        <v>39</v>
      </c>
      <c r="AM436" s="35" t="s">
        <v>39</v>
      </c>
      <c r="AO436" s="35" t="s">
        <v>39</v>
      </c>
      <c r="AP436" s="35" t="s">
        <v>39</v>
      </c>
      <c r="AQ436" s="35" t="s">
        <v>39</v>
      </c>
      <c r="AS436" s="35" t="s">
        <v>39</v>
      </c>
      <c r="AT436" s="35" t="s">
        <v>39</v>
      </c>
      <c r="AU436" s="35" t="s">
        <v>39</v>
      </c>
      <c r="AW436" s="35" t="s">
        <v>39</v>
      </c>
      <c r="AX436" s="35" t="s">
        <v>39</v>
      </c>
      <c r="AY436" s="35" t="s">
        <v>39</v>
      </c>
    </row>
    <row r="437" spans="1:51" x14ac:dyDescent="0.3">
      <c r="A437" s="35" t="s">
        <v>261</v>
      </c>
      <c r="B437" s="35" t="s">
        <v>261</v>
      </c>
      <c r="C437" s="35" t="s">
        <v>261</v>
      </c>
      <c r="E437" s="35" t="s">
        <v>261</v>
      </c>
      <c r="F437" s="35" t="s">
        <v>261</v>
      </c>
      <c r="G437" s="35" t="s">
        <v>261</v>
      </c>
      <c r="I437" s="35" t="s">
        <v>261</v>
      </c>
      <c r="J437" s="35" t="s">
        <v>261</v>
      </c>
      <c r="K437" s="35" t="s">
        <v>261</v>
      </c>
      <c r="M437" s="35" t="s">
        <v>261</v>
      </c>
      <c r="N437" s="35" t="s">
        <v>261</v>
      </c>
      <c r="O437" s="35" t="s">
        <v>261</v>
      </c>
      <c r="S437" s="35" t="s">
        <v>261</v>
      </c>
      <c r="AD437" s="35" t="s">
        <v>261</v>
      </c>
      <c r="AG437" s="35" t="s">
        <v>261</v>
      </c>
      <c r="AH437" s="35" t="s">
        <v>261</v>
      </c>
      <c r="AK437" s="35" t="s">
        <v>261</v>
      </c>
      <c r="AL437" s="35" t="s">
        <v>261</v>
      </c>
      <c r="AM437" s="35" t="s">
        <v>261</v>
      </c>
      <c r="AO437" s="35" t="s">
        <v>261</v>
      </c>
      <c r="AP437" s="35" t="s">
        <v>261</v>
      </c>
      <c r="AQ437" s="35" t="s">
        <v>261</v>
      </c>
      <c r="AS437" s="35" t="s">
        <v>261</v>
      </c>
      <c r="AT437" s="35" t="s">
        <v>261</v>
      </c>
      <c r="AU437" s="35" t="s">
        <v>261</v>
      </c>
      <c r="AW437" s="35" t="s">
        <v>261</v>
      </c>
      <c r="AX437" s="35" t="s">
        <v>261</v>
      </c>
      <c r="AY437" s="35" t="s">
        <v>261</v>
      </c>
    </row>
    <row r="438" spans="1:51" x14ac:dyDescent="0.3">
      <c r="A438" s="35" t="s">
        <v>140</v>
      </c>
      <c r="B438" s="35" t="s">
        <v>140</v>
      </c>
      <c r="C438" s="35" t="s">
        <v>140</v>
      </c>
      <c r="E438" s="35" t="s">
        <v>140</v>
      </c>
      <c r="F438" s="35" t="s">
        <v>140</v>
      </c>
      <c r="G438" s="35" t="s">
        <v>140</v>
      </c>
      <c r="I438" s="35" t="s">
        <v>140</v>
      </c>
      <c r="J438" s="35" t="s">
        <v>140</v>
      </c>
      <c r="K438" s="35" t="s">
        <v>140</v>
      </c>
      <c r="M438" s="35" t="s">
        <v>140</v>
      </c>
      <c r="N438" s="35" t="s">
        <v>140</v>
      </c>
      <c r="O438" s="35" t="s">
        <v>140</v>
      </c>
      <c r="S438" s="35" t="s">
        <v>140</v>
      </c>
      <c r="AD438" s="35" t="s">
        <v>140</v>
      </c>
      <c r="AG438" s="35" t="s">
        <v>140</v>
      </c>
      <c r="AH438" s="35" t="s">
        <v>140</v>
      </c>
      <c r="AK438" s="35" t="s">
        <v>140</v>
      </c>
      <c r="AL438" s="35" t="s">
        <v>140</v>
      </c>
      <c r="AM438" s="35" t="s">
        <v>140</v>
      </c>
      <c r="AO438" s="35" t="s">
        <v>140</v>
      </c>
      <c r="AP438" s="35" t="s">
        <v>140</v>
      </c>
      <c r="AQ438" s="35" t="s">
        <v>140</v>
      </c>
      <c r="AS438" s="35" t="s">
        <v>140</v>
      </c>
      <c r="AT438" s="35" t="s">
        <v>140</v>
      </c>
      <c r="AU438" s="35" t="s">
        <v>140</v>
      </c>
      <c r="AW438" s="35" t="s">
        <v>140</v>
      </c>
      <c r="AX438" s="35" t="s">
        <v>140</v>
      </c>
      <c r="AY438" s="35" t="s">
        <v>140</v>
      </c>
    </row>
    <row r="439" spans="1:51" x14ac:dyDescent="0.3">
      <c r="A439" s="35" t="s">
        <v>119</v>
      </c>
      <c r="B439" s="35" t="s">
        <v>119</v>
      </c>
      <c r="C439" s="35" t="s">
        <v>119</v>
      </c>
      <c r="E439" s="35" t="s">
        <v>119</v>
      </c>
      <c r="F439" s="35" t="s">
        <v>119</v>
      </c>
      <c r="G439" s="35" t="s">
        <v>119</v>
      </c>
      <c r="I439" s="35" t="s">
        <v>119</v>
      </c>
      <c r="J439" s="35" t="s">
        <v>119</v>
      </c>
      <c r="K439" s="35" t="s">
        <v>119</v>
      </c>
      <c r="M439" s="35" t="s">
        <v>119</v>
      </c>
      <c r="N439" s="35" t="s">
        <v>119</v>
      </c>
      <c r="O439" s="35" t="s">
        <v>119</v>
      </c>
      <c r="S439" s="35" t="s">
        <v>119</v>
      </c>
      <c r="AD439" s="35" t="s">
        <v>119</v>
      </c>
      <c r="AG439" s="35" t="s">
        <v>119</v>
      </c>
      <c r="AH439" s="35" t="s">
        <v>119</v>
      </c>
      <c r="AK439" s="35" t="s">
        <v>119</v>
      </c>
      <c r="AL439" s="35" t="s">
        <v>119</v>
      </c>
      <c r="AM439" s="35" t="s">
        <v>119</v>
      </c>
      <c r="AO439" s="35" t="s">
        <v>119</v>
      </c>
      <c r="AP439" s="35" t="s">
        <v>119</v>
      </c>
      <c r="AQ439" s="35" t="s">
        <v>119</v>
      </c>
      <c r="AS439" s="35" t="s">
        <v>119</v>
      </c>
      <c r="AT439" s="35" t="s">
        <v>119</v>
      </c>
      <c r="AU439" s="35" t="s">
        <v>119</v>
      </c>
      <c r="AW439" s="35" t="s">
        <v>119</v>
      </c>
      <c r="AX439" s="35" t="s">
        <v>119</v>
      </c>
      <c r="AY439" s="35" t="s">
        <v>119</v>
      </c>
    </row>
    <row r="440" spans="1:51" x14ac:dyDescent="0.3">
      <c r="A440" s="35" t="s">
        <v>188</v>
      </c>
      <c r="B440" s="35" t="s">
        <v>188</v>
      </c>
      <c r="C440" s="35" t="s">
        <v>188</v>
      </c>
      <c r="E440" s="35" t="s">
        <v>188</v>
      </c>
      <c r="F440" s="35" t="s">
        <v>188</v>
      </c>
      <c r="G440" s="35" t="s">
        <v>188</v>
      </c>
      <c r="I440" s="35" t="s">
        <v>188</v>
      </c>
      <c r="J440" s="35" t="s">
        <v>188</v>
      </c>
      <c r="K440" s="35" t="s">
        <v>188</v>
      </c>
      <c r="M440" s="35" t="s">
        <v>188</v>
      </c>
      <c r="N440" s="35" t="s">
        <v>188</v>
      </c>
      <c r="O440" s="35" t="s">
        <v>188</v>
      </c>
      <c r="S440" s="35" t="s">
        <v>120</v>
      </c>
      <c r="AD440" s="35" t="s">
        <v>188</v>
      </c>
      <c r="AG440" s="35" t="s">
        <v>188</v>
      </c>
      <c r="AH440" s="35" t="s">
        <v>188</v>
      </c>
      <c r="AK440" s="35" t="s">
        <v>188</v>
      </c>
      <c r="AL440" s="35" t="s">
        <v>188</v>
      </c>
      <c r="AM440" s="35" t="s">
        <v>188</v>
      </c>
      <c r="AO440" s="35" t="s">
        <v>188</v>
      </c>
      <c r="AP440" s="35" t="s">
        <v>188</v>
      </c>
      <c r="AQ440" s="35" t="s">
        <v>188</v>
      </c>
      <c r="AS440" s="35" t="s">
        <v>188</v>
      </c>
      <c r="AT440" s="35" t="s">
        <v>188</v>
      </c>
      <c r="AU440" s="35" t="s">
        <v>188</v>
      </c>
      <c r="AW440" s="35" t="s">
        <v>188</v>
      </c>
      <c r="AX440" s="35" t="s">
        <v>188</v>
      </c>
      <c r="AY440" s="35" t="s">
        <v>188</v>
      </c>
    </row>
    <row r="441" spans="1:51" x14ac:dyDescent="0.3">
      <c r="A441" s="35" t="s">
        <v>34</v>
      </c>
      <c r="B441" s="35" t="s">
        <v>34</v>
      </c>
      <c r="C441" s="35" t="s">
        <v>34</v>
      </c>
      <c r="E441" s="35" t="s">
        <v>34</v>
      </c>
      <c r="F441" s="35" t="s">
        <v>34</v>
      </c>
      <c r="G441" s="35" t="s">
        <v>34</v>
      </c>
      <c r="I441" s="35" t="s">
        <v>34</v>
      </c>
      <c r="J441" s="35" t="s">
        <v>34</v>
      </c>
      <c r="K441" s="35" t="s">
        <v>34</v>
      </c>
      <c r="M441" s="35" t="s">
        <v>34</v>
      </c>
      <c r="N441" s="35" t="s">
        <v>34</v>
      </c>
      <c r="O441" s="35" t="s">
        <v>34</v>
      </c>
      <c r="S441" s="35" t="s">
        <v>34</v>
      </c>
      <c r="AD441" s="35" t="s">
        <v>34</v>
      </c>
      <c r="AG441" s="35" t="s">
        <v>34</v>
      </c>
      <c r="AH441" s="35" t="s">
        <v>34</v>
      </c>
      <c r="AK441" s="35" t="s">
        <v>34</v>
      </c>
      <c r="AL441" s="35" t="s">
        <v>34</v>
      </c>
      <c r="AM441" s="35" t="s">
        <v>34</v>
      </c>
      <c r="AO441" s="35" t="s">
        <v>34</v>
      </c>
      <c r="AP441" s="35" t="s">
        <v>34</v>
      </c>
      <c r="AQ441" s="35" t="s">
        <v>34</v>
      </c>
      <c r="AS441" s="35" t="s">
        <v>34</v>
      </c>
      <c r="AT441" s="35" t="s">
        <v>34</v>
      </c>
      <c r="AU441" s="35" t="s">
        <v>34</v>
      </c>
      <c r="AW441" s="35" t="s">
        <v>34</v>
      </c>
      <c r="AX441" s="35" t="s">
        <v>34</v>
      </c>
      <c r="AY441" s="35" t="s">
        <v>34</v>
      </c>
    </row>
    <row r="442" spans="1:51" x14ac:dyDescent="0.3">
      <c r="A442" s="35" t="s">
        <v>39</v>
      </c>
      <c r="B442" s="35" t="s">
        <v>39</v>
      </c>
      <c r="C442" s="35" t="s">
        <v>39</v>
      </c>
      <c r="E442" s="35" t="s">
        <v>39</v>
      </c>
      <c r="F442" s="35" t="s">
        <v>39</v>
      </c>
      <c r="G442" s="35" t="s">
        <v>39</v>
      </c>
      <c r="I442" s="35" t="s">
        <v>39</v>
      </c>
      <c r="J442" s="35" t="s">
        <v>39</v>
      </c>
      <c r="K442" s="35" t="s">
        <v>39</v>
      </c>
      <c r="M442" s="35" t="s">
        <v>39</v>
      </c>
      <c r="N442" s="35" t="s">
        <v>39</v>
      </c>
      <c r="O442" s="35" t="s">
        <v>39</v>
      </c>
      <c r="S442" s="35" t="s">
        <v>39</v>
      </c>
      <c r="AD442" s="35" t="s">
        <v>39</v>
      </c>
      <c r="AG442" s="35" t="s">
        <v>39</v>
      </c>
      <c r="AH442" s="35" t="s">
        <v>39</v>
      </c>
      <c r="AK442" s="35" t="s">
        <v>39</v>
      </c>
      <c r="AL442" s="35" t="s">
        <v>39</v>
      </c>
      <c r="AM442" s="35" t="s">
        <v>39</v>
      </c>
      <c r="AO442" s="35" t="s">
        <v>39</v>
      </c>
      <c r="AP442" s="35" t="s">
        <v>39</v>
      </c>
      <c r="AQ442" s="35" t="s">
        <v>39</v>
      </c>
      <c r="AS442" s="35" t="s">
        <v>39</v>
      </c>
      <c r="AT442" s="35" t="s">
        <v>39</v>
      </c>
      <c r="AU442" s="35" t="s">
        <v>39</v>
      </c>
      <c r="AW442" s="35" t="s">
        <v>39</v>
      </c>
      <c r="AX442" s="35" t="s">
        <v>39</v>
      </c>
      <c r="AY442" s="35" t="s">
        <v>39</v>
      </c>
    </row>
    <row r="443" spans="1:51" x14ac:dyDescent="0.3">
      <c r="A443" s="35" t="s">
        <v>262</v>
      </c>
      <c r="B443" s="35" t="s">
        <v>262</v>
      </c>
      <c r="C443" s="35" t="s">
        <v>262</v>
      </c>
      <c r="E443" s="35" t="s">
        <v>262</v>
      </c>
      <c r="F443" s="35" t="s">
        <v>262</v>
      </c>
      <c r="G443" s="35" t="s">
        <v>262</v>
      </c>
      <c r="I443" s="35" t="s">
        <v>262</v>
      </c>
      <c r="J443" s="35" t="s">
        <v>262</v>
      </c>
      <c r="K443" s="35" t="s">
        <v>262</v>
      </c>
      <c r="M443" s="35" t="s">
        <v>262</v>
      </c>
      <c r="N443" s="35" t="s">
        <v>262</v>
      </c>
      <c r="O443" s="35" t="s">
        <v>262</v>
      </c>
      <c r="S443" s="35" t="s">
        <v>262</v>
      </c>
      <c r="AD443" s="35" t="s">
        <v>262</v>
      </c>
      <c r="AG443" s="35" t="s">
        <v>262</v>
      </c>
      <c r="AH443" s="35" t="s">
        <v>262</v>
      </c>
      <c r="AK443" s="35" t="s">
        <v>262</v>
      </c>
      <c r="AL443" s="35" t="s">
        <v>262</v>
      </c>
      <c r="AM443" s="35" t="s">
        <v>262</v>
      </c>
      <c r="AO443" s="35" t="s">
        <v>262</v>
      </c>
      <c r="AP443" s="35" t="s">
        <v>262</v>
      </c>
      <c r="AQ443" s="35" t="s">
        <v>262</v>
      </c>
      <c r="AS443" s="35" t="s">
        <v>262</v>
      </c>
      <c r="AT443" s="35" t="s">
        <v>262</v>
      </c>
      <c r="AU443" s="35" t="s">
        <v>262</v>
      </c>
      <c r="AW443" s="35" t="s">
        <v>262</v>
      </c>
      <c r="AX443" s="35" t="s">
        <v>262</v>
      </c>
      <c r="AY443" s="35" t="s">
        <v>262</v>
      </c>
    </row>
    <row r="444" spans="1:51" x14ac:dyDescent="0.3">
      <c r="A444" s="35" t="s">
        <v>140</v>
      </c>
      <c r="B444" s="35" t="s">
        <v>140</v>
      </c>
      <c r="C444" s="35" t="s">
        <v>140</v>
      </c>
      <c r="E444" s="35" t="s">
        <v>140</v>
      </c>
      <c r="F444" s="35" t="s">
        <v>140</v>
      </c>
      <c r="G444" s="35" t="s">
        <v>140</v>
      </c>
      <c r="I444" s="35" t="s">
        <v>140</v>
      </c>
      <c r="J444" s="35" t="s">
        <v>140</v>
      </c>
      <c r="K444" s="35" t="s">
        <v>140</v>
      </c>
      <c r="M444" s="35" t="s">
        <v>140</v>
      </c>
      <c r="N444" s="35" t="s">
        <v>140</v>
      </c>
      <c r="O444" s="35" t="s">
        <v>140</v>
      </c>
      <c r="S444" s="35" t="s">
        <v>140</v>
      </c>
      <c r="AD444" s="35" t="s">
        <v>140</v>
      </c>
      <c r="AG444" s="35" t="s">
        <v>140</v>
      </c>
      <c r="AH444" s="35" t="s">
        <v>140</v>
      </c>
      <c r="AK444" s="35" t="s">
        <v>140</v>
      </c>
      <c r="AL444" s="35" t="s">
        <v>140</v>
      </c>
      <c r="AM444" s="35" t="s">
        <v>140</v>
      </c>
      <c r="AO444" s="35" t="s">
        <v>140</v>
      </c>
      <c r="AP444" s="35" t="s">
        <v>140</v>
      </c>
      <c r="AQ444" s="35" t="s">
        <v>140</v>
      </c>
      <c r="AS444" s="35" t="s">
        <v>140</v>
      </c>
      <c r="AT444" s="35" t="s">
        <v>140</v>
      </c>
      <c r="AU444" s="35" t="s">
        <v>140</v>
      </c>
      <c r="AW444" s="35" t="s">
        <v>140</v>
      </c>
      <c r="AX444" s="35" t="s">
        <v>140</v>
      </c>
      <c r="AY444" s="35" t="s">
        <v>140</v>
      </c>
    </row>
    <row r="445" spans="1:51" x14ac:dyDescent="0.3">
      <c r="A445" s="35" t="s">
        <v>119</v>
      </c>
      <c r="B445" s="35" t="s">
        <v>119</v>
      </c>
      <c r="C445" s="35" t="s">
        <v>119</v>
      </c>
      <c r="E445" s="35" t="s">
        <v>119</v>
      </c>
      <c r="F445" s="35" t="s">
        <v>119</v>
      </c>
      <c r="G445" s="35" t="s">
        <v>119</v>
      </c>
      <c r="I445" s="35" t="s">
        <v>119</v>
      </c>
      <c r="J445" s="35" t="s">
        <v>119</v>
      </c>
      <c r="K445" s="35" t="s">
        <v>119</v>
      </c>
      <c r="M445" s="35" t="s">
        <v>119</v>
      </c>
      <c r="N445" s="35" t="s">
        <v>119</v>
      </c>
      <c r="O445" s="35" t="s">
        <v>119</v>
      </c>
      <c r="S445" s="35" t="s">
        <v>119</v>
      </c>
      <c r="AD445" s="35" t="s">
        <v>119</v>
      </c>
      <c r="AG445" s="35" t="s">
        <v>119</v>
      </c>
      <c r="AH445" s="35" t="s">
        <v>119</v>
      </c>
      <c r="AK445" s="35" t="s">
        <v>119</v>
      </c>
      <c r="AL445" s="35" t="s">
        <v>119</v>
      </c>
      <c r="AM445" s="35" t="s">
        <v>119</v>
      </c>
      <c r="AO445" s="35" t="s">
        <v>119</v>
      </c>
      <c r="AP445" s="35" t="s">
        <v>119</v>
      </c>
      <c r="AQ445" s="35" t="s">
        <v>119</v>
      </c>
      <c r="AS445" s="35" t="s">
        <v>119</v>
      </c>
      <c r="AT445" s="35" t="s">
        <v>119</v>
      </c>
      <c r="AU445" s="35" t="s">
        <v>119</v>
      </c>
      <c r="AW445" s="35" t="s">
        <v>119</v>
      </c>
      <c r="AX445" s="35" t="s">
        <v>119</v>
      </c>
      <c r="AY445" s="35" t="s">
        <v>119</v>
      </c>
    </row>
    <row r="446" spans="1:51" x14ac:dyDescent="0.3">
      <c r="A446" s="35" t="s">
        <v>188</v>
      </c>
      <c r="B446" s="35" t="s">
        <v>188</v>
      </c>
      <c r="C446" s="35" t="s">
        <v>188</v>
      </c>
      <c r="E446" s="35" t="s">
        <v>188</v>
      </c>
      <c r="F446" s="35" t="s">
        <v>188</v>
      </c>
      <c r="G446" s="35" t="s">
        <v>188</v>
      </c>
      <c r="I446" s="35" t="s">
        <v>188</v>
      </c>
      <c r="J446" s="35" t="s">
        <v>188</v>
      </c>
      <c r="K446" s="35" t="s">
        <v>188</v>
      </c>
      <c r="M446" s="35" t="s">
        <v>188</v>
      </c>
      <c r="N446" s="35" t="s">
        <v>188</v>
      </c>
      <c r="O446" s="35" t="s">
        <v>188</v>
      </c>
      <c r="S446" s="35" t="s">
        <v>120</v>
      </c>
      <c r="AD446" s="35" t="s">
        <v>188</v>
      </c>
      <c r="AG446" s="35" t="s">
        <v>188</v>
      </c>
      <c r="AH446" s="35" t="s">
        <v>188</v>
      </c>
      <c r="AK446" s="35" t="s">
        <v>188</v>
      </c>
      <c r="AL446" s="35" t="s">
        <v>188</v>
      </c>
      <c r="AM446" s="35" t="s">
        <v>188</v>
      </c>
      <c r="AO446" s="35" t="s">
        <v>188</v>
      </c>
      <c r="AP446" s="35" t="s">
        <v>188</v>
      </c>
      <c r="AQ446" s="35" t="s">
        <v>188</v>
      </c>
      <c r="AS446" s="35" t="s">
        <v>188</v>
      </c>
      <c r="AT446" s="35" t="s">
        <v>188</v>
      </c>
      <c r="AU446" s="35" t="s">
        <v>188</v>
      </c>
      <c r="AW446" s="35" t="s">
        <v>188</v>
      </c>
      <c r="AX446" s="35" t="s">
        <v>188</v>
      </c>
      <c r="AY446" s="35" t="s">
        <v>188</v>
      </c>
    </row>
    <row r="447" spans="1:51" x14ac:dyDescent="0.3">
      <c r="A447" s="35" t="s">
        <v>34</v>
      </c>
      <c r="B447" s="35" t="s">
        <v>34</v>
      </c>
      <c r="C447" s="35" t="s">
        <v>34</v>
      </c>
      <c r="E447" s="35" t="s">
        <v>34</v>
      </c>
      <c r="F447" s="35" t="s">
        <v>34</v>
      </c>
      <c r="G447" s="35" t="s">
        <v>34</v>
      </c>
      <c r="I447" s="35" t="s">
        <v>34</v>
      </c>
      <c r="J447" s="35" t="s">
        <v>34</v>
      </c>
      <c r="K447" s="35" t="s">
        <v>34</v>
      </c>
      <c r="M447" s="35" t="s">
        <v>34</v>
      </c>
      <c r="N447" s="35" t="s">
        <v>34</v>
      </c>
      <c r="O447" s="35" t="s">
        <v>34</v>
      </c>
      <c r="S447" s="35" t="s">
        <v>34</v>
      </c>
      <c r="AD447" s="35" t="s">
        <v>34</v>
      </c>
      <c r="AG447" s="35" t="s">
        <v>34</v>
      </c>
      <c r="AH447" s="35" t="s">
        <v>34</v>
      </c>
      <c r="AK447" s="35" t="s">
        <v>34</v>
      </c>
      <c r="AL447" s="35" t="s">
        <v>34</v>
      </c>
      <c r="AM447" s="35" t="s">
        <v>34</v>
      </c>
      <c r="AO447" s="35" t="s">
        <v>34</v>
      </c>
      <c r="AP447" s="35" t="s">
        <v>34</v>
      </c>
      <c r="AQ447" s="35" t="s">
        <v>34</v>
      </c>
      <c r="AS447" s="35" t="s">
        <v>34</v>
      </c>
      <c r="AT447" s="35" t="s">
        <v>34</v>
      </c>
      <c r="AU447" s="35" t="s">
        <v>34</v>
      </c>
      <c r="AW447" s="35" t="s">
        <v>34</v>
      </c>
      <c r="AX447" s="35" t="s">
        <v>34</v>
      </c>
      <c r="AY447" s="35" t="s">
        <v>34</v>
      </c>
    </row>
    <row r="448" spans="1:51" x14ac:dyDescent="0.3">
      <c r="A448" s="35" t="s">
        <v>39</v>
      </c>
      <c r="B448" s="35" t="s">
        <v>39</v>
      </c>
      <c r="C448" s="35" t="s">
        <v>39</v>
      </c>
      <c r="E448" s="35" t="s">
        <v>39</v>
      </c>
      <c r="F448" s="35" t="s">
        <v>39</v>
      </c>
      <c r="G448" s="35" t="s">
        <v>39</v>
      </c>
      <c r="I448" s="35" t="s">
        <v>39</v>
      </c>
      <c r="J448" s="35" t="s">
        <v>39</v>
      </c>
      <c r="K448" s="35" t="s">
        <v>39</v>
      </c>
      <c r="M448" s="35" t="s">
        <v>39</v>
      </c>
      <c r="N448" s="35" t="s">
        <v>39</v>
      </c>
      <c r="O448" s="35" t="s">
        <v>39</v>
      </c>
      <c r="S448" s="35" t="s">
        <v>39</v>
      </c>
      <c r="AD448" s="35" t="s">
        <v>39</v>
      </c>
      <c r="AG448" s="35" t="s">
        <v>39</v>
      </c>
      <c r="AH448" s="35" t="s">
        <v>39</v>
      </c>
      <c r="AK448" s="35" t="s">
        <v>39</v>
      </c>
      <c r="AL448" s="35" t="s">
        <v>39</v>
      </c>
      <c r="AM448" s="35" t="s">
        <v>39</v>
      </c>
      <c r="AO448" s="35" t="s">
        <v>39</v>
      </c>
      <c r="AP448" s="35" t="s">
        <v>39</v>
      </c>
      <c r="AQ448" s="35" t="s">
        <v>39</v>
      </c>
      <c r="AS448" s="35" t="s">
        <v>39</v>
      </c>
      <c r="AT448" s="35" t="s">
        <v>39</v>
      </c>
      <c r="AU448" s="35" t="s">
        <v>39</v>
      </c>
      <c r="AW448" s="35" t="s">
        <v>39</v>
      </c>
      <c r="AX448" s="35" t="s">
        <v>39</v>
      </c>
      <c r="AY448" s="35" t="s">
        <v>39</v>
      </c>
    </row>
    <row r="449" spans="1:51" x14ac:dyDescent="0.3">
      <c r="A449" s="35" t="s">
        <v>263</v>
      </c>
      <c r="B449" s="35" t="s">
        <v>263</v>
      </c>
      <c r="C449" s="35" t="s">
        <v>263</v>
      </c>
      <c r="E449" s="35" t="s">
        <v>263</v>
      </c>
      <c r="F449" s="35" t="s">
        <v>263</v>
      </c>
      <c r="G449" s="35" t="s">
        <v>263</v>
      </c>
      <c r="I449" s="35" t="s">
        <v>263</v>
      </c>
      <c r="J449" s="35" t="s">
        <v>263</v>
      </c>
      <c r="K449" s="35" t="s">
        <v>263</v>
      </c>
      <c r="M449" s="35" t="s">
        <v>263</v>
      </c>
      <c r="N449" s="35" t="s">
        <v>263</v>
      </c>
      <c r="O449" s="35" t="s">
        <v>263</v>
      </c>
      <c r="S449" s="35" t="s">
        <v>263</v>
      </c>
      <c r="AD449" s="35" t="s">
        <v>263</v>
      </c>
      <c r="AG449" s="35" t="s">
        <v>263</v>
      </c>
      <c r="AH449" s="35" t="s">
        <v>263</v>
      </c>
      <c r="AK449" s="35" t="s">
        <v>263</v>
      </c>
      <c r="AL449" s="35" t="s">
        <v>263</v>
      </c>
      <c r="AM449" s="35" t="s">
        <v>263</v>
      </c>
      <c r="AO449" s="35" t="s">
        <v>263</v>
      </c>
      <c r="AP449" s="35" t="s">
        <v>263</v>
      </c>
      <c r="AQ449" s="35" t="s">
        <v>263</v>
      </c>
      <c r="AS449" s="35" t="s">
        <v>263</v>
      </c>
      <c r="AT449" s="35" t="s">
        <v>263</v>
      </c>
      <c r="AU449" s="35" t="s">
        <v>263</v>
      </c>
      <c r="AW449" s="35" t="s">
        <v>263</v>
      </c>
      <c r="AX449" s="35" t="s">
        <v>263</v>
      </c>
      <c r="AY449" s="35" t="s">
        <v>263</v>
      </c>
    </row>
    <row r="450" spans="1:51" x14ac:dyDescent="0.3">
      <c r="A450" s="35" t="s">
        <v>1632</v>
      </c>
      <c r="B450" s="35" t="s">
        <v>1633</v>
      </c>
      <c r="C450" s="35" t="s">
        <v>1634</v>
      </c>
      <c r="E450" s="35" t="s">
        <v>1636</v>
      </c>
      <c r="F450" s="35" t="s">
        <v>1634</v>
      </c>
      <c r="G450" s="35" t="s">
        <v>1635</v>
      </c>
      <c r="I450" s="35" t="s">
        <v>1634</v>
      </c>
      <c r="J450" s="35" t="s">
        <v>1635</v>
      </c>
      <c r="K450" s="35" t="s">
        <v>1636</v>
      </c>
      <c r="M450" s="35" t="s">
        <v>1634</v>
      </c>
      <c r="N450" s="35" t="s">
        <v>1635</v>
      </c>
      <c r="O450" s="35" t="s">
        <v>1637</v>
      </c>
      <c r="S450" s="35" t="s">
        <v>1638</v>
      </c>
      <c r="AD450" s="35" t="s">
        <v>1639</v>
      </c>
      <c r="AG450" s="35" t="s">
        <v>264</v>
      </c>
      <c r="AH450" s="35" t="s">
        <v>264</v>
      </c>
      <c r="AK450" s="35" t="s">
        <v>1632</v>
      </c>
      <c r="AL450" s="35" t="s">
        <v>1633</v>
      </c>
      <c r="AM450" s="35" t="s">
        <v>1634</v>
      </c>
      <c r="AO450" s="35" t="s">
        <v>1636</v>
      </c>
      <c r="AP450" s="35" t="s">
        <v>1634</v>
      </c>
      <c r="AQ450" s="35" t="s">
        <v>1635</v>
      </c>
      <c r="AS450" s="35" t="s">
        <v>1634</v>
      </c>
      <c r="AT450" s="35" t="s">
        <v>1635</v>
      </c>
      <c r="AU450" s="35" t="s">
        <v>1636</v>
      </c>
      <c r="AW450" s="35" t="s">
        <v>1634</v>
      </c>
      <c r="AX450" s="35" t="s">
        <v>1635</v>
      </c>
      <c r="AY450" s="35" t="s">
        <v>1637</v>
      </c>
    </row>
    <row r="451" spans="1:51" x14ac:dyDescent="0.3">
      <c r="A451" s="35" t="s">
        <v>119</v>
      </c>
      <c r="B451" s="35" t="s">
        <v>119</v>
      </c>
      <c r="C451" s="35" t="s">
        <v>1640</v>
      </c>
      <c r="E451" s="35" t="s">
        <v>1642</v>
      </c>
      <c r="F451" s="35" t="s">
        <v>1640</v>
      </c>
      <c r="G451" s="35" t="s">
        <v>1641</v>
      </c>
      <c r="I451" s="35" t="s">
        <v>1640</v>
      </c>
      <c r="J451" s="35" t="s">
        <v>1641</v>
      </c>
      <c r="K451" s="35" t="s">
        <v>1642</v>
      </c>
      <c r="M451" s="35" t="s">
        <v>1640</v>
      </c>
      <c r="N451" s="35" t="s">
        <v>1641</v>
      </c>
      <c r="O451" s="35" t="s">
        <v>1643</v>
      </c>
      <c r="S451" s="35" t="s">
        <v>1644</v>
      </c>
      <c r="AD451" s="35" t="s">
        <v>1645</v>
      </c>
      <c r="AG451" s="35" t="s">
        <v>265</v>
      </c>
      <c r="AH451" s="35" t="s">
        <v>265</v>
      </c>
      <c r="AK451" s="35" t="s">
        <v>119</v>
      </c>
      <c r="AL451" s="35" t="s">
        <v>119</v>
      </c>
      <c r="AM451" s="35" t="s">
        <v>1640</v>
      </c>
      <c r="AO451" s="35" t="s">
        <v>1642</v>
      </c>
      <c r="AP451" s="35" t="s">
        <v>1640</v>
      </c>
      <c r="AQ451" s="35" t="s">
        <v>1641</v>
      </c>
      <c r="AS451" s="35" t="s">
        <v>1640</v>
      </c>
      <c r="AT451" s="35" t="s">
        <v>1641</v>
      </c>
      <c r="AU451" s="35" t="s">
        <v>1642</v>
      </c>
      <c r="AW451" s="35" t="s">
        <v>1640</v>
      </c>
      <c r="AX451" s="35" t="s">
        <v>1641</v>
      </c>
      <c r="AY451" s="35" t="s">
        <v>1643</v>
      </c>
    </row>
    <row r="452" spans="1:51" x14ac:dyDescent="0.3">
      <c r="A452" s="35" t="s">
        <v>188</v>
      </c>
      <c r="B452" s="35" t="s">
        <v>188</v>
      </c>
      <c r="C452" s="35" t="s">
        <v>1646</v>
      </c>
      <c r="E452" s="35" t="s">
        <v>1648</v>
      </c>
      <c r="F452" s="35" t="s">
        <v>1646</v>
      </c>
      <c r="G452" s="35" t="s">
        <v>1647</v>
      </c>
      <c r="I452" s="35" t="s">
        <v>1646</v>
      </c>
      <c r="J452" s="35" t="s">
        <v>1647</v>
      </c>
      <c r="K452" s="35" t="s">
        <v>1648</v>
      </c>
      <c r="M452" s="35" t="s">
        <v>1646</v>
      </c>
      <c r="N452" s="35" t="s">
        <v>1647</v>
      </c>
      <c r="O452" s="35" t="s">
        <v>1649</v>
      </c>
      <c r="S452" s="35" t="s">
        <v>1650</v>
      </c>
      <c r="AD452" s="35" t="s">
        <v>1651</v>
      </c>
      <c r="AG452" s="35" t="s">
        <v>266</v>
      </c>
      <c r="AH452" s="35" t="s">
        <v>266</v>
      </c>
      <c r="AK452" s="35" t="s">
        <v>188</v>
      </c>
      <c r="AL452" s="35" t="s">
        <v>188</v>
      </c>
      <c r="AM452" s="35" t="s">
        <v>1646</v>
      </c>
      <c r="AO452" s="35" t="s">
        <v>1648</v>
      </c>
      <c r="AP452" s="35" t="s">
        <v>1646</v>
      </c>
      <c r="AQ452" s="35" t="s">
        <v>1647</v>
      </c>
      <c r="AS452" s="35" t="s">
        <v>1646</v>
      </c>
      <c r="AT452" s="35" t="s">
        <v>1647</v>
      </c>
      <c r="AU452" s="35" t="s">
        <v>1648</v>
      </c>
      <c r="AW452" s="35" t="s">
        <v>1646</v>
      </c>
      <c r="AX452" s="35" t="s">
        <v>1647</v>
      </c>
      <c r="AY452" s="35" t="s">
        <v>1649</v>
      </c>
    </row>
    <row r="453" spans="1:51" x14ac:dyDescent="0.3">
      <c r="A453" s="35" t="s">
        <v>34</v>
      </c>
      <c r="B453" s="35" t="s">
        <v>34</v>
      </c>
      <c r="C453" s="35" t="s">
        <v>34</v>
      </c>
      <c r="E453" s="35" t="s">
        <v>34</v>
      </c>
      <c r="F453" s="35" t="s">
        <v>34</v>
      </c>
      <c r="G453" s="35" t="s">
        <v>34</v>
      </c>
      <c r="I453" s="35" t="s">
        <v>34</v>
      </c>
      <c r="J453" s="35" t="s">
        <v>34</v>
      </c>
      <c r="K453" s="35" t="s">
        <v>34</v>
      </c>
      <c r="M453" s="35" t="s">
        <v>34</v>
      </c>
      <c r="N453" s="35" t="s">
        <v>34</v>
      </c>
      <c r="O453" s="35" t="s">
        <v>34</v>
      </c>
      <c r="S453" s="35" t="s">
        <v>34</v>
      </c>
      <c r="AD453" s="35" t="s">
        <v>34</v>
      </c>
      <c r="AG453" s="35" t="s">
        <v>34</v>
      </c>
      <c r="AH453" s="35" t="s">
        <v>34</v>
      </c>
      <c r="AK453" s="35" t="s">
        <v>34</v>
      </c>
      <c r="AL453" s="35" t="s">
        <v>34</v>
      </c>
      <c r="AM453" s="35" t="s">
        <v>34</v>
      </c>
      <c r="AO453" s="35" t="s">
        <v>34</v>
      </c>
      <c r="AP453" s="35" t="s">
        <v>34</v>
      </c>
      <c r="AQ453" s="35" t="s">
        <v>34</v>
      </c>
      <c r="AS453" s="35" t="s">
        <v>34</v>
      </c>
      <c r="AT453" s="35" t="s">
        <v>34</v>
      </c>
      <c r="AU453" s="35" t="s">
        <v>34</v>
      </c>
      <c r="AW453" s="35" t="s">
        <v>34</v>
      </c>
      <c r="AX453" s="35" t="s">
        <v>34</v>
      </c>
      <c r="AY453" s="35" t="s">
        <v>34</v>
      </c>
    </row>
    <row r="454" spans="1:51" x14ac:dyDescent="0.3">
      <c r="A454" s="35" t="s">
        <v>39</v>
      </c>
      <c r="B454" s="35" t="s">
        <v>39</v>
      </c>
      <c r="C454" s="35" t="s">
        <v>39</v>
      </c>
      <c r="E454" s="35" t="s">
        <v>39</v>
      </c>
      <c r="F454" s="35" t="s">
        <v>39</v>
      </c>
      <c r="G454" s="35" t="s">
        <v>39</v>
      </c>
      <c r="I454" s="35" t="s">
        <v>39</v>
      </c>
      <c r="J454" s="35" t="s">
        <v>39</v>
      </c>
      <c r="K454" s="35" t="s">
        <v>39</v>
      </c>
      <c r="M454" s="35" t="s">
        <v>39</v>
      </c>
      <c r="N454" s="35" t="s">
        <v>39</v>
      </c>
      <c r="O454" s="35" t="s">
        <v>39</v>
      </c>
      <c r="S454" s="35" t="s">
        <v>39</v>
      </c>
      <c r="AD454" s="35" t="s">
        <v>39</v>
      </c>
      <c r="AG454" s="35" t="s">
        <v>39</v>
      </c>
      <c r="AH454" s="35" t="s">
        <v>39</v>
      </c>
      <c r="AK454" s="35" t="s">
        <v>39</v>
      </c>
      <c r="AL454" s="35" t="s">
        <v>39</v>
      </c>
      <c r="AM454" s="35" t="s">
        <v>39</v>
      </c>
      <c r="AO454" s="35" t="s">
        <v>39</v>
      </c>
      <c r="AP454" s="35" t="s">
        <v>39</v>
      </c>
      <c r="AQ454" s="35" t="s">
        <v>39</v>
      </c>
      <c r="AS454" s="35" t="s">
        <v>39</v>
      </c>
      <c r="AT454" s="35" t="s">
        <v>39</v>
      </c>
      <c r="AU454" s="35" t="s">
        <v>39</v>
      </c>
      <c r="AW454" s="35" t="s">
        <v>39</v>
      </c>
      <c r="AX454" s="35" t="s">
        <v>39</v>
      </c>
      <c r="AY454" s="35" t="s">
        <v>39</v>
      </c>
    </row>
    <row r="455" spans="1:51" x14ac:dyDescent="0.3">
      <c r="A455" s="35" t="s">
        <v>267</v>
      </c>
      <c r="B455" s="35" t="s">
        <v>267</v>
      </c>
      <c r="C455" s="35" t="s">
        <v>267</v>
      </c>
      <c r="E455" s="35" t="s">
        <v>267</v>
      </c>
      <c r="F455" s="35" t="s">
        <v>267</v>
      </c>
      <c r="G455" s="35" t="s">
        <v>267</v>
      </c>
      <c r="I455" s="35" t="s">
        <v>267</v>
      </c>
      <c r="J455" s="35" t="s">
        <v>267</v>
      </c>
      <c r="K455" s="35" t="s">
        <v>267</v>
      </c>
      <c r="M455" s="35" t="s">
        <v>267</v>
      </c>
      <c r="N455" s="35" t="s">
        <v>267</v>
      </c>
      <c r="O455" s="35" t="s">
        <v>267</v>
      </c>
      <c r="S455" s="35" t="s">
        <v>267</v>
      </c>
      <c r="AD455" s="35" t="s">
        <v>267</v>
      </c>
      <c r="AG455" s="35" t="s">
        <v>267</v>
      </c>
      <c r="AH455" s="35" t="s">
        <v>267</v>
      </c>
      <c r="AK455" s="35" t="s">
        <v>267</v>
      </c>
      <c r="AL455" s="35" t="s">
        <v>267</v>
      </c>
      <c r="AM455" s="35" t="s">
        <v>267</v>
      </c>
      <c r="AO455" s="35" t="s">
        <v>267</v>
      </c>
      <c r="AP455" s="35" t="s">
        <v>267</v>
      </c>
      <c r="AQ455" s="35" t="s">
        <v>267</v>
      </c>
      <c r="AS455" s="35" t="s">
        <v>267</v>
      </c>
      <c r="AT455" s="35" t="s">
        <v>267</v>
      </c>
      <c r="AU455" s="35" t="s">
        <v>267</v>
      </c>
      <c r="AW455" s="35" t="s">
        <v>267</v>
      </c>
      <c r="AX455" s="35" t="s">
        <v>267</v>
      </c>
      <c r="AY455" s="35" t="s">
        <v>267</v>
      </c>
    </row>
    <row r="456" spans="1:51" x14ac:dyDescent="0.3">
      <c r="A456" s="35" t="s">
        <v>140</v>
      </c>
      <c r="B456" s="35" t="s">
        <v>140</v>
      </c>
      <c r="C456" s="35" t="s">
        <v>1652</v>
      </c>
      <c r="E456" s="35" t="s">
        <v>233</v>
      </c>
      <c r="F456" s="35" t="s">
        <v>1652</v>
      </c>
      <c r="G456" s="35" t="s">
        <v>1653</v>
      </c>
      <c r="I456" s="35" t="s">
        <v>1652</v>
      </c>
      <c r="J456" s="35" t="s">
        <v>1653</v>
      </c>
      <c r="K456" s="35" t="s">
        <v>233</v>
      </c>
      <c r="M456" s="35" t="s">
        <v>1652</v>
      </c>
      <c r="N456" s="35" t="s">
        <v>1653</v>
      </c>
      <c r="O456" s="35" t="s">
        <v>1654</v>
      </c>
      <c r="S456" s="35" t="s">
        <v>1655</v>
      </c>
      <c r="AD456" s="35" t="s">
        <v>1656</v>
      </c>
      <c r="AG456" s="35" t="s">
        <v>268</v>
      </c>
      <c r="AH456" s="35" t="s">
        <v>268</v>
      </c>
      <c r="AK456" s="35" t="s">
        <v>140</v>
      </c>
      <c r="AL456" s="35" t="s">
        <v>140</v>
      </c>
      <c r="AM456" s="35" t="s">
        <v>1652</v>
      </c>
      <c r="AO456" s="35" t="s">
        <v>233</v>
      </c>
      <c r="AP456" s="35" t="s">
        <v>1652</v>
      </c>
      <c r="AQ456" s="35" t="s">
        <v>1653</v>
      </c>
      <c r="AS456" s="35" t="s">
        <v>1652</v>
      </c>
      <c r="AT456" s="35" t="s">
        <v>1653</v>
      </c>
      <c r="AU456" s="35" t="s">
        <v>233</v>
      </c>
      <c r="AW456" s="35" t="s">
        <v>1652</v>
      </c>
      <c r="AX456" s="35" t="s">
        <v>1653</v>
      </c>
      <c r="AY456" s="35" t="s">
        <v>1654</v>
      </c>
    </row>
    <row r="457" spans="1:51" x14ac:dyDescent="0.3">
      <c r="A457" s="35" t="s">
        <v>119</v>
      </c>
      <c r="B457" s="35" t="s">
        <v>119</v>
      </c>
      <c r="C457" s="35" t="s">
        <v>119</v>
      </c>
      <c r="E457" s="35" t="s">
        <v>1657</v>
      </c>
      <c r="F457" s="35" t="s">
        <v>119</v>
      </c>
      <c r="G457" s="35" t="s">
        <v>119</v>
      </c>
      <c r="I457" s="35" t="s">
        <v>119</v>
      </c>
      <c r="J457" s="35" t="s">
        <v>119</v>
      </c>
      <c r="K457" s="35" t="s">
        <v>1657</v>
      </c>
      <c r="M457" s="35" t="s">
        <v>119</v>
      </c>
      <c r="N457" s="35" t="s">
        <v>119</v>
      </c>
      <c r="O457" s="35" t="s">
        <v>1658</v>
      </c>
      <c r="S457" s="35" t="s">
        <v>119</v>
      </c>
      <c r="AD457" s="35" t="s">
        <v>119</v>
      </c>
      <c r="AG457" s="35" t="s">
        <v>119</v>
      </c>
      <c r="AH457" s="35" t="s">
        <v>119</v>
      </c>
      <c r="AK457" s="35" t="s">
        <v>119</v>
      </c>
      <c r="AL457" s="35" t="s">
        <v>119</v>
      </c>
      <c r="AM457" s="35" t="s">
        <v>119</v>
      </c>
      <c r="AO457" s="35" t="s">
        <v>1657</v>
      </c>
      <c r="AP457" s="35" t="s">
        <v>119</v>
      </c>
      <c r="AQ457" s="35" t="s">
        <v>119</v>
      </c>
      <c r="AS457" s="35" t="s">
        <v>119</v>
      </c>
      <c r="AT457" s="35" t="s">
        <v>119</v>
      </c>
      <c r="AU457" s="35" t="s">
        <v>1657</v>
      </c>
      <c r="AW457" s="35" t="s">
        <v>119</v>
      </c>
      <c r="AX457" s="35" t="s">
        <v>119</v>
      </c>
      <c r="AY457" s="35" t="s">
        <v>1658</v>
      </c>
    </row>
    <row r="458" spans="1:51" x14ac:dyDescent="0.3">
      <c r="A458" s="35" t="s">
        <v>188</v>
      </c>
      <c r="B458" s="35" t="s">
        <v>188</v>
      </c>
      <c r="C458" s="35" t="s">
        <v>188</v>
      </c>
      <c r="E458" s="35" t="s">
        <v>1659</v>
      </c>
      <c r="F458" s="35" t="s">
        <v>188</v>
      </c>
      <c r="G458" s="35" t="s">
        <v>188</v>
      </c>
      <c r="I458" s="35" t="s">
        <v>188</v>
      </c>
      <c r="J458" s="35" t="s">
        <v>188</v>
      </c>
      <c r="K458" s="35" t="s">
        <v>1659</v>
      </c>
      <c r="M458" s="35" t="s">
        <v>188</v>
      </c>
      <c r="N458" s="35" t="s">
        <v>188</v>
      </c>
      <c r="O458" s="35" t="s">
        <v>1660</v>
      </c>
      <c r="S458" s="35" t="s">
        <v>120</v>
      </c>
      <c r="AD458" s="35" t="s">
        <v>188</v>
      </c>
      <c r="AG458" s="35" t="s">
        <v>188</v>
      </c>
      <c r="AH458" s="35" t="s">
        <v>188</v>
      </c>
      <c r="AK458" s="35" t="s">
        <v>188</v>
      </c>
      <c r="AL458" s="35" t="s">
        <v>188</v>
      </c>
      <c r="AM458" s="35" t="s">
        <v>188</v>
      </c>
      <c r="AO458" s="35" t="s">
        <v>1659</v>
      </c>
      <c r="AP458" s="35" t="s">
        <v>188</v>
      </c>
      <c r="AQ458" s="35" t="s">
        <v>188</v>
      </c>
      <c r="AS458" s="35" t="s">
        <v>188</v>
      </c>
      <c r="AT458" s="35" t="s">
        <v>188</v>
      </c>
      <c r="AU458" s="35" t="s">
        <v>1659</v>
      </c>
      <c r="AW458" s="35" t="s">
        <v>188</v>
      </c>
      <c r="AX458" s="35" t="s">
        <v>188</v>
      </c>
      <c r="AY458" s="35" t="s">
        <v>1660</v>
      </c>
    </row>
    <row r="459" spans="1:51" x14ac:dyDescent="0.3">
      <c r="A459" s="35" t="s">
        <v>34</v>
      </c>
      <c r="B459" s="35" t="s">
        <v>34</v>
      </c>
      <c r="C459" s="35" t="s">
        <v>34</v>
      </c>
      <c r="E459" s="35" t="s">
        <v>34</v>
      </c>
      <c r="F459" s="35" t="s">
        <v>34</v>
      </c>
      <c r="G459" s="35" t="s">
        <v>34</v>
      </c>
      <c r="I459" s="35" t="s">
        <v>34</v>
      </c>
      <c r="J459" s="35" t="s">
        <v>34</v>
      </c>
      <c r="K459" s="35" t="s">
        <v>34</v>
      </c>
      <c r="M459" s="35" t="s">
        <v>34</v>
      </c>
      <c r="N459" s="35" t="s">
        <v>34</v>
      </c>
      <c r="O459" s="35" t="s">
        <v>34</v>
      </c>
      <c r="S459" s="35" t="s">
        <v>34</v>
      </c>
      <c r="AD459" s="35" t="s">
        <v>34</v>
      </c>
      <c r="AG459" s="35" t="s">
        <v>34</v>
      </c>
      <c r="AH459" s="35" t="s">
        <v>34</v>
      </c>
      <c r="AK459" s="35" t="s">
        <v>34</v>
      </c>
      <c r="AL459" s="35" t="s">
        <v>34</v>
      </c>
      <c r="AM459" s="35" t="s">
        <v>34</v>
      </c>
      <c r="AO459" s="35" t="s">
        <v>34</v>
      </c>
      <c r="AP459" s="35" t="s">
        <v>34</v>
      </c>
      <c r="AQ459" s="35" t="s">
        <v>34</v>
      </c>
      <c r="AS459" s="35" t="s">
        <v>34</v>
      </c>
      <c r="AT459" s="35" t="s">
        <v>34</v>
      </c>
      <c r="AU459" s="35" t="s">
        <v>34</v>
      </c>
      <c r="AW459" s="35" t="s">
        <v>34</v>
      </c>
      <c r="AX459" s="35" t="s">
        <v>34</v>
      </c>
      <c r="AY459" s="35" t="s">
        <v>34</v>
      </c>
    </row>
    <row r="460" spans="1:51" x14ac:dyDescent="0.3">
      <c r="A460" s="35" t="s">
        <v>39</v>
      </c>
      <c r="B460" s="35" t="s">
        <v>39</v>
      </c>
      <c r="C460" s="35" t="s">
        <v>39</v>
      </c>
      <c r="E460" s="35" t="s">
        <v>39</v>
      </c>
      <c r="F460" s="35" t="s">
        <v>39</v>
      </c>
      <c r="G460" s="35" t="s">
        <v>39</v>
      </c>
      <c r="I460" s="35" t="s">
        <v>39</v>
      </c>
      <c r="J460" s="35" t="s">
        <v>39</v>
      </c>
      <c r="K460" s="35" t="s">
        <v>39</v>
      </c>
      <c r="M460" s="35" t="s">
        <v>39</v>
      </c>
      <c r="N460" s="35" t="s">
        <v>39</v>
      </c>
      <c r="O460" s="35" t="s">
        <v>39</v>
      </c>
      <c r="S460" s="35" t="s">
        <v>39</v>
      </c>
      <c r="AD460" s="35" t="s">
        <v>39</v>
      </c>
      <c r="AG460" s="35" t="s">
        <v>39</v>
      </c>
      <c r="AH460" s="35" t="s">
        <v>39</v>
      </c>
      <c r="AK460" s="35" t="s">
        <v>39</v>
      </c>
      <c r="AL460" s="35" t="s">
        <v>39</v>
      </c>
      <c r="AM460" s="35" t="s">
        <v>39</v>
      </c>
      <c r="AO460" s="35" t="s">
        <v>39</v>
      </c>
      <c r="AP460" s="35" t="s">
        <v>39</v>
      </c>
      <c r="AQ460" s="35" t="s">
        <v>39</v>
      </c>
      <c r="AS460" s="35" t="s">
        <v>39</v>
      </c>
      <c r="AT460" s="35" t="s">
        <v>39</v>
      </c>
      <c r="AU460" s="35" t="s">
        <v>39</v>
      </c>
      <c r="AW460" s="35" t="s">
        <v>39</v>
      </c>
      <c r="AX460" s="35" t="s">
        <v>39</v>
      </c>
      <c r="AY460" s="35" t="s">
        <v>39</v>
      </c>
    </row>
    <row r="461" spans="1:51" x14ac:dyDescent="0.3">
      <c r="A461" s="35" t="s">
        <v>269</v>
      </c>
      <c r="B461" s="35" t="s">
        <v>269</v>
      </c>
      <c r="C461" s="35" t="s">
        <v>269</v>
      </c>
      <c r="E461" s="35" t="s">
        <v>269</v>
      </c>
      <c r="F461" s="35" t="s">
        <v>269</v>
      </c>
      <c r="G461" s="35" t="s">
        <v>269</v>
      </c>
      <c r="I461" s="35" t="s">
        <v>269</v>
      </c>
      <c r="J461" s="35" t="s">
        <v>269</v>
      </c>
      <c r="K461" s="35" t="s">
        <v>269</v>
      </c>
      <c r="M461" s="35" t="s">
        <v>269</v>
      </c>
      <c r="N461" s="35" t="s">
        <v>269</v>
      </c>
      <c r="O461" s="35" t="s">
        <v>269</v>
      </c>
      <c r="S461" s="35" t="s">
        <v>269</v>
      </c>
      <c r="AD461" s="35" t="s">
        <v>269</v>
      </c>
      <c r="AG461" s="35" t="s">
        <v>269</v>
      </c>
      <c r="AH461" s="35" t="s">
        <v>269</v>
      </c>
      <c r="AK461" s="35" t="s">
        <v>269</v>
      </c>
      <c r="AL461" s="35" t="s">
        <v>269</v>
      </c>
      <c r="AM461" s="35" t="s">
        <v>269</v>
      </c>
      <c r="AO461" s="35" t="s">
        <v>269</v>
      </c>
      <c r="AP461" s="35" t="s">
        <v>269</v>
      </c>
      <c r="AQ461" s="35" t="s">
        <v>269</v>
      </c>
      <c r="AS461" s="35" t="s">
        <v>269</v>
      </c>
      <c r="AT461" s="35" t="s">
        <v>269</v>
      </c>
      <c r="AU461" s="35" t="s">
        <v>269</v>
      </c>
      <c r="AW461" s="35" t="s">
        <v>269</v>
      </c>
      <c r="AX461" s="35" t="s">
        <v>269</v>
      </c>
      <c r="AY461" s="35" t="s">
        <v>269</v>
      </c>
    </row>
    <row r="462" spans="1:51" x14ac:dyDescent="0.3">
      <c r="A462" s="35" t="s">
        <v>140</v>
      </c>
      <c r="B462" s="35" t="s">
        <v>140</v>
      </c>
      <c r="C462" s="35" t="s">
        <v>1661</v>
      </c>
      <c r="E462" s="35" t="s">
        <v>1663</v>
      </c>
      <c r="F462" s="35" t="s">
        <v>1661</v>
      </c>
      <c r="G462" s="35" t="s">
        <v>1662</v>
      </c>
      <c r="I462" s="35" t="s">
        <v>1661</v>
      </c>
      <c r="J462" s="35" t="s">
        <v>1662</v>
      </c>
      <c r="K462" s="35" t="s">
        <v>1663</v>
      </c>
      <c r="M462" s="35" t="s">
        <v>1661</v>
      </c>
      <c r="N462" s="35" t="s">
        <v>1662</v>
      </c>
      <c r="O462" s="35" t="s">
        <v>1664</v>
      </c>
      <c r="S462" s="35" t="s">
        <v>1665</v>
      </c>
      <c r="AD462" s="35" t="s">
        <v>1666</v>
      </c>
      <c r="AG462" s="35" t="s">
        <v>270</v>
      </c>
      <c r="AH462" s="35" t="s">
        <v>270</v>
      </c>
      <c r="AK462" s="35" t="s">
        <v>140</v>
      </c>
      <c r="AL462" s="35" t="s">
        <v>140</v>
      </c>
      <c r="AM462" s="35" t="s">
        <v>1661</v>
      </c>
      <c r="AO462" s="35" t="s">
        <v>1663</v>
      </c>
      <c r="AP462" s="35" t="s">
        <v>1661</v>
      </c>
      <c r="AQ462" s="35" t="s">
        <v>1662</v>
      </c>
      <c r="AS462" s="35" t="s">
        <v>1661</v>
      </c>
      <c r="AT462" s="35" t="s">
        <v>1662</v>
      </c>
      <c r="AU462" s="35" t="s">
        <v>1663</v>
      </c>
      <c r="AW462" s="35" t="s">
        <v>1661</v>
      </c>
      <c r="AX462" s="35" t="s">
        <v>1662</v>
      </c>
      <c r="AY462" s="35" t="s">
        <v>1664</v>
      </c>
    </row>
    <row r="463" spans="1:51" x14ac:dyDescent="0.3">
      <c r="A463" s="35" t="s">
        <v>119</v>
      </c>
      <c r="B463" s="35" t="s">
        <v>119</v>
      </c>
      <c r="C463" s="35" t="s">
        <v>119</v>
      </c>
      <c r="E463" s="35" t="s">
        <v>119</v>
      </c>
      <c r="F463" s="35" t="s">
        <v>119</v>
      </c>
      <c r="G463" s="35" t="s">
        <v>119</v>
      </c>
      <c r="I463" s="35" t="s">
        <v>119</v>
      </c>
      <c r="J463" s="35" t="s">
        <v>119</v>
      </c>
      <c r="K463" s="35" t="s">
        <v>119</v>
      </c>
      <c r="M463" s="35" t="s">
        <v>119</v>
      </c>
      <c r="N463" s="35" t="s">
        <v>119</v>
      </c>
      <c r="O463" s="35" t="s">
        <v>119</v>
      </c>
      <c r="S463" s="35" t="s">
        <v>119</v>
      </c>
      <c r="AD463" s="35" t="s">
        <v>119</v>
      </c>
      <c r="AG463" s="35" t="s">
        <v>119</v>
      </c>
      <c r="AH463" s="35" t="s">
        <v>119</v>
      </c>
      <c r="AK463" s="35" t="s">
        <v>119</v>
      </c>
      <c r="AL463" s="35" t="s">
        <v>119</v>
      </c>
      <c r="AM463" s="35" t="s">
        <v>119</v>
      </c>
      <c r="AO463" s="35" t="s">
        <v>119</v>
      </c>
      <c r="AP463" s="35" t="s">
        <v>119</v>
      </c>
      <c r="AQ463" s="35" t="s">
        <v>119</v>
      </c>
      <c r="AS463" s="35" t="s">
        <v>119</v>
      </c>
      <c r="AT463" s="35" t="s">
        <v>119</v>
      </c>
      <c r="AU463" s="35" t="s">
        <v>119</v>
      </c>
      <c r="AW463" s="35" t="s">
        <v>119</v>
      </c>
      <c r="AX463" s="35" t="s">
        <v>119</v>
      </c>
      <c r="AY463" s="35" t="s">
        <v>119</v>
      </c>
    </row>
    <row r="464" spans="1:51" x14ac:dyDescent="0.3">
      <c r="A464" s="35" t="s">
        <v>188</v>
      </c>
      <c r="B464" s="35" t="s">
        <v>188</v>
      </c>
      <c r="C464" s="35" t="s">
        <v>188</v>
      </c>
      <c r="E464" s="35" t="s">
        <v>188</v>
      </c>
      <c r="F464" s="35" t="s">
        <v>188</v>
      </c>
      <c r="G464" s="35" t="s">
        <v>188</v>
      </c>
      <c r="I464" s="35" t="s">
        <v>188</v>
      </c>
      <c r="J464" s="35" t="s">
        <v>188</v>
      </c>
      <c r="K464" s="35" t="s">
        <v>188</v>
      </c>
      <c r="M464" s="35" t="s">
        <v>188</v>
      </c>
      <c r="N464" s="35" t="s">
        <v>188</v>
      </c>
      <c r="O464" s="35" t="s">
        <v>188</v>
      </c>
      <c r="S464" s="35" t="s">
        <v>188</v>
      </c>
      <c r="AD464" s="35" t="s">
        <v>188</v>
      </c>
      <c r="AG464" s="35" t="s">
        <v>188</v>
      </c>
      <c r="AH464" s="35" t="s">
        <v>188</v>
      </c>
      <c r="AK464" s="35" t="s">
        <v>188</v>
      </c>
      <c r="AL464" s="35" t="s">
        <v>188</v>
      </c>
      <c r="AM464" s="35" t="s">
        <v>188</v>
      </c>
      <c r="AO464" s="35" t="s">
        <v>188</v>
      </c>
      <c r="AP464" s="35" t="s">
        <v>188</v>
      </c>
      <c r="AQ464" s="35" t="s">
        <v>188</v>
      </c>
      <c r="AS464" s="35" t="s">
        <v>188</v>
      </c>
      <c r="AT464" s="35" t="s">
        <v>188</v>
      </c>
      <c r="AU464" s="35" t="s">
        <v>188</v>
      </c>
      <c r="AW464" s="35" t="s">
        <v>188</v>
      </c>
      <c r="AX464" s="35" t="s">
        <v>188</v>
      </c>
      <c r="AY464" s="35" t="s">
        <v>188</v>
      </c>
    </row>
    <row r="465" spans="1:51" x14ac:dyDescent="0.3">
      <c r="A465" s="35" t="s">
        <v>34</v>
      </c>
      <c r="B465" s="35" t="s">
        <v>34</v>
      </c>
      <c r="C465" s="35" t="s">
        <v>34</v>
      </c>
      <c r="E465" s="35" t="s">
        <v>34</v>
      </c>
      <c r="F465" s="35" t="s">
        <v>34</v>
      </c>
      <c r="G465" s="35" t="s">
        <v>34</v>
      </c>
      <c r="I465" s="35" t="s">
        <v>34</v>
      </c>
      <c r="J465" s="35" t="s">
        <v>34</v>
      </c>
      <c r="K465" s="35" t="s">
        <v>34</v>
      </c>
      <c r="M465" s="35" t="s">
        <v>34</v>
      </c>
      <c r="N465" s="35" t="s">
        <v>34</v>
      </c>
      <c r="O465" s="35" t="s">
        <v>34</v>
      </c>
      <c r="S465" s="35" t="s">
        <v>34</v>
      </c>
      <c r="AD465" s="35" t="s">
        <v>34</v>
      </c>
      <c r="AG465" s="35" t="s">
        <v>34</v>
      </c>
      <c r="AH465" s="35" t="s">
        <v>34</v>
      </c>
      <c r="AK465" s="35" t="s">
        <v>34</v>
      </c>
      <c r="AL465" s="35" t="s">
        <v>34</v>
      </c>
      <c r="AM465" s="35" t="s">
        <v>34</v>
      </c>
      <c r="AO465" s="35" t="s">
        <v>34</v>
      </c>
      <c r="AP465" s="35" t="s">
        <v>34</v>
      </c>
      <c r="AQ465" s="35" t="s">
        <v>34</v>
      </c>
      <c r="AS465" s="35" t="s">
        <v>34</v>
      </c>
      <c r="AT465" s="35" t="s">
        <v>34</v>
      </c>
      <c r="AU465" s="35" t="s">
        <v>34</v>
      </c>
      <c r="AW465" s="35" t="s">
        <v>34</v>
      </c>
      <c r="AX465" s="35" t="s">
        <v>34</v>
      </c>
      <c r="AY465" s="35" t="s">
        <v>34</v>
      </c>
    </row>
    <row r="466" spans="1:51" x14ac:dyDescent="0.3">
      <c r="A466" s="35" t="s">
        <v>39</v>
      </c>
      <c r="B466" s="35" t="s">
        <v>39</v>
      </c>
      <c r="C466" s="35" t="s">
        <v>39</v>
      </c>
      <c r="E466" s="35" t="s">
        <v>39</v>
      </c>
      <c r="F466" s="35" t="s">
        <v>39</v>
      </c>
      <c r="G466" s="35" t="s">
        <v>39</v>
      </c>
      <c r="I466" s="35" t="s">
        <v>39</v>
      </c>
      <c r="J466" s="35" t="s">
        <v>39</v>
      </c>
      <c r="K466" s="35" t="s">
        <v>39</v>
      </c>
      <c r="M466" s="35" t="s">
        <v>39</v>
      </c>
      <c r="N466" s="35" t="s">
        <v>39</v>
      </c>
      <c r="O466" s="35" t="s">
        <v>39</v>
      </c>
      <c r="S466" s="35" t="s">
        <v>39</v>
      </c>
      <c r="AD466" s="35" t="s">
        <v>39</v>
      </c>
      <c r="AG466" s="35" t="s">
        <v>39</v>
      </c>
      <c r="AH466" s="35" t="s">
        <v>39</v>
      </c>
      <c r="AK466" s="35" t="s">
        <v>39</v>
      </c>
      <c r="AL466" s="35" t="s">
        <v>39</v>
      </c>
      <c r="AM466" s="35" t="s">
        <v>39</v>
      </c>
      <c r="AO466" s="35" t="s">
        <v>39</v>
      </c>
      <c r="AP466" s="35" t="s">
        <v>39</v>
      </c>
      <c r="AQ466" s="35" t="s">
        <v>39</v>
      </c>
      <c r="AS466" s="35" t="s">
        <v>39</v>
      </c>
      <c r="AT466" s="35" t="s">
        <v>39</v>
      </c>
      <c r="AU466" s="35" t="s">
        <v>39</v>
      </c>
      <c r="AW466" s="35" t="s">
        <v>39</v>
      </c>
      <c r="AX466" s="35" t="s">
        <v>39</v>
      </c>
      <c r="AY466" s="35" t="s">
        <v>39</v>
      </c>
    </row>
    <row r="467" spans="1:51" x14ac:dyDescent="0.3">
      <c r="A467" s="35" t="s">
        <v>271</v>
      </c>
      <c r="B467" s="35" t="s">
        <v>271</v>
      </c>
      <c r="C467" s="35" t="s">
        <v>271</v>
      </c>
      <c r="E467" s="35" t="s">
        <v>271</v>
      </c>
      <c r="F467" s="35" t="s">
        <v>271</v>
      </c>
      <c r="G467" s="35" t="s">
        <v>271</v>
      </c>
      <c r="I467" s="35" t="s">
        <v>271</v>
      </c>
      <c r="J467" s="35" t="s">
        <v>271</v>
      </c>
      <c r="K467" s="35" t="s">
        <v>271</v>
      </c>
      <c r="M467" s="35" t="s">
        <v>271</v>
      </c>
      <c r="N467" s="35" t="s">
        <v>271</v>
      </c>
      <c r="O467" s="35" t="s">
        <v>271</v>
      </c>
      <c r="S467" s="35" t="s">
        <v>271</v>
      </c>
      <c r="AD467" s="35" t="s">
        <v>271</v>
      </c>
      <c r="AG467" s="35" t="s">
        <v>271</v>
      </c>
      <c r="AH467" s="35" t="s">
        <v>271</v>
      </c>
      <c r="AK467" s="35" t="s">
        <v>271</v>
      </c>
      <c r="AL467" s="35" t="s">
        <v>271</v>
      </c>
      <c r="AM467" s="35" t="s">
        <v>271</v>
      </c>
      <c r="AO467" s="35" t="s">
        <v>271</v>
      </c>
      <c r="AP467" s="35" t="s">
        <v>271</v>
      </c>
      <c r="AQ467" s="35" t="s">
        <v>271</v>
      </c>
      <c r="AS467" s="35" t="s">
        <v>271</v>
      </c>
      <c r="AT467" s="35" t="s">
        <v>271</v>
      </c>
      <c r="AU467" s="35" t="s">
        <v>271</v>
      </c>
      <c r="AW467" s="35" t="s">
        <v>271</v>
      </c>
      <c r="AX467" s="35" t="s">
        <v>271</v>
      </c>
      <c r="AY467" s="35" t="s">
        <v>271</v>
      </c>
    </row>
    <row r="468" spans="1:51" x14ac:dyDescent="0.3">
      <c r="A468" s="35" t="s">
        <v>140</v>
      </c>
      <c r="B468" s="35" t="s">
        <v>140</v>
      </c>
      <c r="C468" s="35" t="s">
        <v>1667</v>
      </c>
      <c r="E468" s="35" t="s">
        <v>1669</v>
      </c>
      <c r="F468" s="35" t="s">
        <v>1667</v>
      </c>
      <c r="G468" s="35" t="s">
        <v>1668</v>
      </c>
      <c r="I468" s="35" t="s">
        <v>1667</v>
      </c>
      <c r="J468" s="35" t="s">
        <v>1668</v>
      </c>
      <c r="K468" s="35" t="s">
        <v>1669</v>
      </c>
      <c r="M468" s="35" t="s">
        <v>1667</v>
      </c>
      <c r="N468" s="35" t="s">
        <v>1668</v>
      </c>
      <c r="O468" s="35" t="s">
        <v>1670</v>
      </c>
      <c r="S468" s="35" t="s">
        <v>1671</v>
      </c>
      <c r="AD468" s="35" t="s">
        <v>1672</v>
      </c>
      <c r="AG468" s="35" t="s">
        <v>272</v>
      </c>
      <c r="AH468" s="35" t="s">
        <v>272</v>
      </c>
      <c r="AK468" s="35" t="s">
        <v>140</v>
      </c>
      <c r="AL468" s="35" t="s">
        <v>140</v>
      </c>
      <c r="AM468" s="35" t="s">
        <v>1667</v>
      </c>
      <c r="AO468" s="35" t="s">
        <v>1669</v>
      </c>
      <c r="AP468" s="35" t="s">
        <v>1667</v>
      </c>
      <c r="AQ468" s="35" t="s">
        <v>1668</v>
      </c>
      <c r="AS468" s="35" t="s">
        <v>1667</v>
      </c>
      <c r="AT468" s="35" t="s">
        <v>1668</v>
      </c>
      <c r="AU468" s="35" t="s">
        <v>1669</v>
      </c>
      <c r="AW468" s="35" t="s">
        <v>1667</v>
      </c>
      <c r="AX468" s="35" t="s">
        <v>1668</v>
      </c>
      <c r="AY468" s="35" t="s">
        <v>1670</v>
      </c>
    </row>
    <row r="469" spans="1:51" x14ac:dyDescent="0.3">
      <c r="A469" s="35" t="s">
        <v>119</v>
      </c>
      <c r="B469" s="35" t="s">
        <v>119</v>
      </c>
      <c r="C469" s="35" t="s">
        <v>119</v>
      </c>
      <c r="E469" s="35" t="s">
        <v>1673</v>
      </c>
      <c r="F469" s="35" t="s">
        <v>119</v>
      </c>
      <c r="G469" s="35" t="s">
        <v>119</v>
      </c>
      <c r="I469" s="35" t="s">
        <v>119</v>
      </c>
      <c r="J469" s="35" t="s">
        <v>119</v>
      </c>
      <c r="K469" s="35" t="s">
        <v>1673</v>
      </c>
      <c r="M469" s="35" t="s">
        <v>119</v>
      </c>
      <c r="N469" s="35" t="s">
        <v>119</v>
      </c>
      <c r="O469" s="35" t="s">
        <v>929</v>
      </c>
      <c r="S469" s="35" t="s">
        <v>1674</v>
      </c>
      <c r="AD469" s="35" t="s">
        <v>119</v>
      </c>
      <c r="AG469" s="35" t="s">
        <v>119</v>
      </c>
      <c r="AH469" s="35" t="s">
        <v>119</v>
      </c>
      <c r="AK469" s="35" t="s">
        <v>119</v>
      </c>
      <c r="AL469" s="35" t="s">
        <v>119</v>
      </c>
      <c r="AM469" s="35" t="s">
        <v>119</v>
      </c>
      <c r="AO469" s="35" t="s">
        <v>1673</v>
      </c>
      <c r="AP469" s="35" t="s">
        <v>119</v>
      </c>
      <c r="AQ469" s="35" t="s">
        <v>119</v>
      </c>
      <c r="AS469" s="35" t="s">
        <v>119</v>
      </c>
      <c r="AT469" s="35" t="s">
        <v>119</v>
      </c>
      <c r="AU469" s="35" t="s">
        <v>1673</v>
      </c>
      <c r="AW469" s="35" t="s">
        <v>119</v>
      </c>
      <c r="AX469" s="35" t="s">
        <v>119</v>
      </c>
      <c r="AY469" s="35" t="s">
        <v>929</v>
      </c>
    </row>
    <row r="470" spans="1:51" x14ac:dyDescent="0.3">
      <c r="A470" s="35" t="s">
        <v>188</v>
      </c>
      <c r="B470" s="35" t="s">
        <v>188</v>
      </c>
      <c r="C470" s="35" t="s">
        <v>188</v>
      </c>
      <c r="E470" s="35" t="s">
        <v>1675</v>
      </c>
      <c r="F470" s="35" t="s">
        <v>188</v>
      </c>
      <c r="G470" s="35" t="s">
        <v>188</v>
      </c>
      <c r="I470" s="35" t="s">
        <v>188</v>
      </c>
      <c r="J470" s="35" t="s">
        <v>188</v>
      </c>
      <c r="K470" s="35" t="s">
        <v>1675</v>
      </c>
      <c r="M470" s="35" t="s">
        <v>188</v>
      </c>
      <c r="N470" s="35" t="s">
        <v>188</v>
      </c>
      <c r="O470" s="35" t="s">
        <v>1676</v>
      </c>
      <c r="S470" s="35" t="s">
        <v>1677</v>
      </c>
      <c r="AD470" s="35" t="s">
        <v>188</v>
      </c>
      <c r="AG470" s="35" t="s">
        <v>188</v>
      </c>
      <c r="AH470" s="35" t="s">
        <v>188</v>
      </c>
      <c r="AK470" s="35" t="s">
        <v>188</v>
      </c>
      <c r="AL470" s="35" t="s">
        <v>188</v>
      </c>
      <c r="AM470" s="35" t="s">
        <v>188</v>
      </c>
      <c r="AO470" s="35" t="s">
        <v>1675</v>
      </c>
      <c r="AP470" s="35" t="s">
        <v>188</v>
      </c>
      <c r="AQ470" s="35" t="s">
        <v>188</v>
      </c>
      <c r="AS470" s="35" t="s">
        <v>188</v>
      </c>
      <c r="AT470" s="35" t="s">
        <v>188</v>
      </c>
      <c r="AU470" s="35" t="s">
        <v>1675</v>
      </c>
      <c r="AW470" s="35" t="s">
        <v>188</v>
      </c>
      <c r="AX470" s="35" t="s">
        <v>188</v>
      </c>
      <c r="AY470" s="35" t="s">
        <v>1676</v>
      </c>
    </row>
    <row r="471" spans="1:51" x14ac:dyDescent="0.3">
      <c r="A471" s="35" t="s">
        <v>34</v>
      </c>
      <c r="B471" s="35" t="s">
        <v>34</v>
      </c>
      <c r="C471" s="35" t="s">
        <v>34</v>
      </c>
      <c r="E471" s="35" t="s">
        <v>34</v>
      </c>
      <c r="F471" s="35" t="s">
        <v>34</v>
      </c>
      <c r="G471" s="35" t="s">
        <v>34</v>
      </c>
      <c r="I471" s="35" t="s">
        <v>34</v>
      </c>
      <c r="J471" s="35" t="s">
        <v>34</v>
      </c>
      <c r="K471" s="35" t="s">
        <v>34</v>
      </c>
      <c r="M471" s="35" t="s">
        <v>34</v>
      </c>
      <c r="N471" s="35" t="s">
        <v>34</v>
      </c>
      <c r="O471" s="35" t="s">
        <v>34</v>
      </c>
      <c r="S471" s="35" t="s">
        <v>34</v>
      </c>
      <c r="AD471" s="35" t="s">
        <v>34</v>
      </c>
      <c r="AG471" s="35" t="s">
        <v>34</v>
      </c>
      <c r="AH471" s="35" t="s">
        <v>34</v>
      </c>
      <c r="AK471" s="35" t="s">
        <v>34</v>
      </c>
      <c r="AL471" s="35" t="s">
        <v>34</v>
      </c>
      <c r="AM471" s="35" t="s">
        <v>34</v>
      </c>
      <c r="AO471" s="35" t="s">
        <v>34</v>
      </c>
      <c r="AP471" s="35" t="s">
        <v>34</v>
      </c>
      <c r="AQ471" s="35" t="s">
        <v>34</v>
      </c>
      <c r="AS471" s="35" t="s">
        <v>34</v>
      </c>
      <c r="AT471" s="35" t="s">
        <v>34</v>
      </c>
      <c r="AU471" s="35" t="s">
        <v>34</v>
      </c>
      <c r="AW471" s="35" t="s">
        <v>34</v>
      </c>
      <c r="AX471" s="35" t="s">
        <v>34</v>
      </c>
      <c r="AY471" s="35" t="s">
        <v>34</v>
      </c>
    </row>
    <row r="472" spans="1:51" x14ac:dyDescent="0.3">
      <c r="A472" s="35" t="s">
        <v>39</v>
      </c>
      <c r="B472" s="35" t="s">
        <v>39</v>
      </c>
      <c r="C472" s="35" t="s">
        <v>39</v>
      </c>
      <c r="E472" s="35" t="s">
        <v>39</v>
      </c>
      <c r="F472" s="35" t="s">
        <v>39</v>
      </c>
      <c r="G472" s="35" t="s">
        <v>39</v>
      </c>
      <c r="I472" s="35" t="s">
        <v>39</v>
      </c>
      <c r="J472" s="35" t="s">
        <v>39</v>
      </c>
      <c r="K472" s="35" t="s">
        <v>39</v>
      </c>
      <c r="M472" s="35" t="s">
        <v>39</v>
      </c>
      <c r="N472" s="35" t="s">
        <v>39</v>
      </c>
      <c r="O472" s="35" t="s">
        <v>39</v>
      </c>
      <c r="S472" s="35" t="s">
        <v>39</v>
      </c>
      <c r="AD472" s="35" t="s">
        <v>39</v>
      </c>
      <c r="AG472" s="35" t="s">
        <v>39</v>
      </c>
      <c r="AH472" s="35" t="s">
        <v>39</v>
      </c>
      <c r="AK472" s="35" t="s">
        <v>39</v>
      </c>
      <c r="AL472" s="35" t="s">
        <v>39</v>
      </c>
      <c r="AM472" s="35" t="s">
        <v>39</v>
      </c>
      <c r="AO472" s="35" t="s">
        <v>39</v>
      </c>
      <c r="AP472" s="35" t="s">
        <v>39</v>
      </c>
      <c r="AQ472" s="35" t="s">
        <v>39</v>
      </c>
      <c r="AS472" s="35" t="s">
        <v>39</v>
      </c>
      <c r="AT472" s="35" t="s">
        <v>39</v>
      </c>
      <c r="AU472" s="35" t="s">
        <v>39</v>
      </c>
      <c r="AW472" s="35" t="s">
        <v>39</v>
      </c>
      <c r="AX472" s="35" t="s">
        <v>39</v>
      </c>
      <c r="AY472" s="35" t="s">
        <v>39</v>
      </c>
    </row>
    <row r="473" spans="1:51" x14ac:dyDescent="0.3">
      <c r="A473" s="35" t="s">
        <v>273</v>
      </c>
      <c r="B473" s="35" t="s">
        <v>273</v>
      </c>
      <c r="C473" s="35" t="s">
        <v>273</v>
      </c>
      <c r="E473" s="35" t="s">
        <v>273</v>
      </c>
      <c r="F473" s="35" t="s">
        <v>273</v>
      </c>
      <c r="G473" s="35" t="s">
        <v>273</v>
      </c>
      <c r="I473" s="35" t="s">
        <v>273</v>
      </c>
      <c r="J473" s="35" t="s">
        <v>273</v>
      </c>
      <c r="K473" s="35" t="s">
        <v>273</v>
      </c>
      <c r="M473" s="35" t="s">
        <v>273</v>
      </c>
      <c r="N473" s="35" t="s">
        <v>273</v>
      </c>
      <c r="O473" s="35" t="s">
        <v>273</v>
      </c>
      <c r="S473" s="35" t="s">
        <v>273</v>
      </c>
      <c r="AD473" s="35" t="s">
        <v>273</v>
      </c>
      <c r="AG473" s="35" t="s">
        <v>273</v>
      </c>
      <c r="AH473" s="35" t="s">
        <v>273</v>
      </c>
      <c r="AK473" s="35" t="s">
        <v>273</v>
      </c>
      <c r="AL473" s="35" t="s">
        <v>273</v>
      </c>
      <c r="AM473" s="35" t="s">
        <v>273</v>
      </c>
      <c r="AO473" s="35" t="s">
        <v>273</v>
      </c>
      <c r="AP473" s="35" t="s">
        <v>273</v>
      </c>
      <c r="AQ473" s="35" t="s">
        <v>273</v>
      </c>
      <c r="AS473" s="35" t="s">
        <v>273</v>
      </c>
      <c r="AT473" s="35" t="s">
        <v>273</v>
      </c>
      <c r="AU473" s="35" t="s">
        <v>273</v>
      </c>
      <c r="AW473" s="35" t="s">
        <v>273</v>
      </c>
      <c r="AX473" s="35" t="s">
        <v>273</v>
      </c>
      <c r="AY473" s="35" t="s">
        <v>273</v>
      </c>
    </row>
    <row r="474" spans="1:51" x14ac:dyDescent="0.3">
      <c r="A474" s="35" t="s">
        <v>140</v>
      </c>
      <c r="B474" s="35" t="s">
        <v>140</v>
      </c>
      <c r="C474" s="35" t="s">
        <v>140</v>
      </c>
      <c r="E474" s="35" t="s">
        <v>140</v>
      </c>
      <c r="F474" s="35" t="s">
        <v>140</v>
      </c>
      <c r="G474" s="35" t="s">
        <v>140</v>
      </c>
      <c r="I474" s="35" t="s">
        <v>140</v>
      </c>
      <c r="J474" s="35" t="s">
        <v>140</v>
      </c>
      <c r="K474" s="35" t="s">
        <v>140</v>
      </c>
      <c r="M474" s="35" t="s">
        <v>140</v>
      </c>
      <c r="N474" s="35" t="s">
        <v>140</v>
      </c>
      <c r="O474" s="35" t="s">
        <v>140</v>
      </c>
      <c r="S474" s="35" t="s">
        <v>140</v>
      </c>
      <c r="AD474" s="35" t="s">
        <v>1678</v>
      </c>
      <c r="AG474" s="35" t="s">
        <v>154</v>
      </c>
      <c r="AH474" s="35" t="s">
        <v>154</v>
      </c>
      <c r="AK474" s="35" t="s">
        <v>140</v>
      </c>
      <c r="AL474" s="35" t="s">
        <v>140</v>
      </c>
      <c r="AM474" s="35" t="s">
        <v>140</v>
      </c>
      <c r="AO474" s="35" t="s">
        <v>140</v>
      </c>
      <c r="AP474" s="35" t="s">
        <v>140</v>
      </c>
      <c r="AQ474" s="35" t="s">
        <v>140</v>
      </c>
      <c r="AS474" s="35" t="s">
        <v>140</v>
      </c>
      <c r="AT474" s="35" t="s">
        <v>140</v>
      </c>
      <c r="AU474" s="35" t="s">
        <v>140</v>
      </c>
      <c r="AW474" s="35" t="s">
        <v>140</v>
      </c>
      <c r="AX474" s="35" t="s">
        <v>140</v>
      </c>
      <c r="AY474" s="35" t="s">
        <v>140</v>
      </c>
    </row>
    <row r="475" spans="1:51" x14ac:dyDescent="0.3">
      <c r="A475" s="35" t="s">
        <v>119</v>
      </c>
      <c r="B475" s="35" t="s">
        <v>119</v>
      </c>
      <c r="C475" s="35" t="s">
        <v>119</v>
      </c>
      <c r="E475" s="35" t="s">
        <v>119</v>
      </c>
      <c r="F475" s="35" t="s">
        <v>119</v>
      </c>
      <c r="G475" s="35" t="s">
        <v>119</v>
      </c>
      <c r="I475" s="35" t="s">
        <v>119</v>
      </c>
      <c r="J475" s="35" t="s">
        <v>119</v>
      </c>
      <c r="K475" s="35" t="s">
        <v>119</v>
      </c>
      <c r="M475" s="35" t="s">
        <v>119</v>
      </c>
      <c r="N475" s="35" t="s">
        <v>119</v>
      </c>
      <c r="O475" s="35" t="s">
        <v>119</v>
      </c>
      <c r="S475" s="35" t="s">
        <v>119</v>
      </c>
      <c r="AD475" s="35" t="s">
        <v>119</v>
      </c>
      <c r="AG475" s="35" t="s">
        <v>119</v>
      </c>
      <c r="AH475" s="35" t="s">
        <v>119</v>
      </c>
      <c r="AK475" s="35" t="s">
        <v>119</v>
      </c>
      <c r="AL475" s="35" t="s">
        <v>119</v>
      </c>
      <c r="AM475" s="35" t="s">
        <v>119</v>
      </c>
      <c r="AO475" s="35" t="s">
        <v>119</v>
      </c>
      <c r="AP475" s="35" t="s">
        <v>119</v>
      </c>
      <c r="AQ475" s="35" t="s">
        <v>119</v>
      </c>
      <c r="AS475" s="35" t="s">
        <v>119</v>
      </c>
      <c r="AT475" s="35" t="s">
        <v>119</v>
      </c>
      <c r="AU475" s="35" t="s">
        <v>119</v>
      </c>
      <c r="AW475" s="35" t="s">
        <v>119</v>
      </c>
      <c r="AX475" s="35" t="s">
        <v>119</v>
      </c>
      <c r="AY475" s="35" t="s">
        <v>119</v>
      </c>
    </row>
    <row r="476" spans="1:51" x14ac:dyDescent="0.3">
      <c r="A476" s="35" t="s">
        <v>188</v>
      </c>
      <c r="B476" s="35" t="s">
        <v>188</v>
      </c>
      <c r="C476" s="35" t="s">
        <v>188</v>
      </c>
      <c r="E476" s="35" t="s">
        <v>188</v>
      </c>
      <c r="F476" s="35" t="s">
        <v>188</v>
      </c>
      <c r="G476" s="35" t="s">
        <v>188</v>
      </c>
      <c r="I476" s="35" t="s">
        <v>188</v>
      </c>
      <c r="J476" s="35" t="s">
        <v>188</v>
      </c>
      <c r="K476" s="35" t="s">
        <v>188</v>
      </c>
      <c r="M476" s="35" t="s">
        <v>188</v>
      </c>
      <c r="N476" s="35" t="s">
        <v>188</v>
      </c>
      <c r="O476" s="35" t="s">
        <v>188</v>
      </c>
      <c r="S476" s="35" t="s">
        <v>188</v>
      </c>
      <c r="AD476" s="35" t="s">
        <v>188</v>
      </c>
      <c r="AG476" s="35" t="s">
        <v>188</v>
      </c>
      <c r="AH476" s="35" t="s">
        <v>188</v>
      </c>
      <c r="AK476" s="35" t="s">
        <v>188</v>
      </c>
      <c r="AL476" s="35" t="s">
        <v>188</v>
      </c>
      <c r="AM476" s="35" t="s">
        <v>188</v>
      </c>
      <c r="AO476" s="35" t="s">
        <v>188</v>
      </c>
      <c r="AP476" s="35" t="s">
        <v>188</v>
      </c>
      <c r="AQ476" s="35" t="s">
        <v>188</v>
      </c>
      <c r="AS476" s="35" t="s">
        <v>188</v>
      </c>
      <c r="AT476" s="35" t="s">
        <v>188</v>
      </c>
      <c r="AU476" s="35" t="s">
        <v>188</v>
      </c>
      <c r="AW476" s="35" t="s">
        <v>188</v>
      </c>
      <c r="AX476" s="35" t="s">
        <v>188</v>
      </c>
      <c r="AY476" s="35" t="s">
        <v>188</v>
      </c>
    </row>
    <row r="477" spans="1:51" x14ac:dyDescent="0.3">
      <c r="A477" s="35" t="s">
        <v>34</v>
      </c>
      <c r="B477" s="35" t="s">
        <v>34</v>
      </c>
      <c r="C477" s="35" t="s">
        <v>34</v>
      </c>
      <c r="E477" s="35" t="s">
        <v>34</v>
      </c>
      <c r="F477" s="35" t="s">
        <v>34</v>
      </c>
      <c r="G477" s="35" t="s">
        <v>34</v>
      </c>
      <c r="I477" s="35" t="s">
        <v>34</v>
      </c>
      <c r="J477" s="35" t="s">
        <v>34</v>
      </c>
      <c r="K477" s="35" t="s">
        <v>34</v>
      </c>
      <c r="M477" s="35" t="s">
        <v>34</v>
      </c>
      <c r="N477" s="35" t="s">
        <v>34</v>
      </c>
      <c r="O477" s="35" t="s">
        <v>34</v>
      </c>
      <c r="S477" s="35" t="s">
        <v>34</v>
      </c>
      <c r="AD477" s="35" t="s">
        <v>34</v>
      </c>
      <c r="AG477" s="35" t="s">
        <v>34</v>
      </c>
      <c r="AH477" s="35" t="s">
        <v>34</v>
      </c>
      <c r="AK477" s="35" t="s">
        <v>34</v>
      </c>
      <c r="AL477" s="35" t="s">
        <v>34</v>
      </c>
      <c r="AM477" s="35" t="s">
        <v>34</v>
      </c>
      <c r="AO477" s="35" t="s">
        <v>34</v>
      </c>
      <c r="AP477" s="35" t="s">
        <v>34</v>
      </c>
      <c r="AQ477" s="35" t="s">
        <v>34</v>
      </c>
      <c r="AS477" s="35" t="s">
        <v>34</v>
      </c>
      <c r="AT477" s="35" t="s">
        <v>34</v>
      </c>
      <c r="AU477" s="35" t="s">
        <v>34</v>
      </c>
      <c r="AW477" s="35" t="s">
        <v>34</v>
      </c>
      <c r="AX477" s="35" t="s">
        <v>34</v>
      </c>
      <c r="AY477" s="35" t="s">
        <v>34</v>
      </c>
    </row>
    <row r="478" spans="1:51" x14ac:dyDescent="0.3">
      <c r="A478" s="35" t="s">
        <v>39</v>
      </c>
      <c r="B478" s="35" t="s">
        <v>39</v>
      </c>
      <c r="C478" s="35" t="s">
        <v>39</v>
      </c>
      <c r="E478" s="35" t="s">
        <v>39</v>
      </c>
      <c r="F478" s="35" t="s">
        <v>39</v>
      </c>
      <c r="G478" s="35" t="s">
        <v>39</v>
      </c>
      <c r="I478" s="35" t="s">
        <v>39</v>
      </c>
      <c r="J478" s="35" t="s">
        <v>39</v>
      </c>
      <c r="K478" s="35" t="s">
        <v>39</v>
      </c>
      <c r="M478" s="35" t="s">
        <v>39</v>
      </c>
      <c r="N478" s="35" t="s">
        <v>39</v>
      </c>
      <c r="O478" s="35" t="s">
        <v>39</v>
      </c>
      <c r="S478" s="35" t="s">
        <v>39</v>
      </c>
      <c r="AD478" s="35" t="s">
        <v>39</v>
      </c>
      <c r="AG478" s="35" t="s">
        <v>39</v>
      </c>
      <c r="AH478" s="35" t="s">
        <v>39</v>
      </c>
      <c r="AK478" s="35" t="s">
        <v>39</v>
      </c>
      <c r="AL478" s="35" t="s">
        <v>39</v>
      </c>
      <c r="AM478" s="35" t="s">
        <v>39</v>
      </c>
      <c r="AO478" s="35" t="s">
        <v>39</v>
      </c>
      <c r="AP478" s="35" t="s">
        <v>39</v>
      </c>
      <c r="AQ478" s="35" t="s">
        <v>39</v>
      </c>
      <c r="AS478" s="35" t="s">
        <v>39</v>
      </c>
      <c r="AT478" s="35" t="s">
        <v>39</v>
      </c>
      <c r="AU478" s="35" t="s">
        <v>39</v>
      </c>
      <c r="AW478" s="35" t="s">
        <v>39</v>
      </c>
      <c r="AX478" s="35" t="s">
        <v>39</v>
      </c>
      <c r="AY478" s="35" t="s">
        <v>39</v>
      </c>
    </row>
    <row r="479" spans="1:51" x14ac:dyDescent="0.3">
      <c r="A479" s="35" t="s">
        <v>274</v>
      </c>
      <c r="B479" s="35" t="s">
        <v>274</v>
      </c>
      <c r="C479" s="35" t="s">
        <v>274</v>
      </c>
      <c r="E479" s="35" t="s">
        <v>274</v>
      </c>
      <c r="F479" s="35" t="s">
        <v>274</v>
      </c>
      <c r="G479" s="35" t="s">
        <v>274</v>
      </c>
      <c r="I479" s="35" t="s">
        <v>274</v>
      </c>
      <c r="J479" s="35" t="s">
        <v>274</v>
      </c>
      <c r="K479" s="35" t="s">
        <v>274</v>
      </c>
      <c r="M479" s="35" t="s">
        <v>274</v>
      </c>
      <c r="N479" s="35" t="s">
        <v>274</v>
      </c>
      <c r="O479" s="35" t="s">
        <v>274</v>
      </c>
      <c r="S479" s="35" t="s">
        <v>274</v>
      </c>
      <c r="AD479" s="35" t="s">
        <v>274</v>
      </c>
      <c r="AG479" s="35" t="s">
        <v>274</v>
      </c>
      <c r="AH479" s="35" t="s">
        <v>274</v>
      </c>
      <c r="AK479" s="35" t="s">
        <v>274</v>
      </c>
      <c r="AL479" s="35" t="s">
        <v>274</v>
      </c>
      <c r="AM479" s="35" t="s">
        <v>274</v>
      </c>
      <c r="AO479" s="35" t="s">
        <v>274</v>
      </c>
      <c r="AP479" s="35" t="s">
        <v>274</v>
      </c>
      <c r="AQ479" s="35" t="s">
        <v>274</v>
      </c>
      <c r="AS479" s="35" t="s">
        <v>274</v>
      </c>
      <c r="AT479" s="35" t="s">
        <v>274</v>
      </c>
      <c r="AU479" s="35" t="s">
        <v>274</v>
      </c>
      <c r="AW479" s="35" t="s">
        <v>274</v>
      </c>
      <c r="AX479" s="35" t="s">
        <v>274</v>
      </c>
      <c r="AY479" s="35" t="s">
        <v>274</v>
      </c>
    </row>
    <row r="480" spans="1:51" x14ac:dyDescent="0.3">
      <c r="A480" s="35" t="s">
        <v>1679</v>
      </c>
      <c r="B480" s="35" t="s">
        <v>1680</v>
      </c>
      <c r="C480" s="35" t="s">
        <v>1681</v>
      </c>
      <c r="E480" s="35" t="s">
        <v>1683</v>
      </c>
      <c r="F480" s="35" t="s">
        <v>1681</v>
      </c>
      <c r="G480" s="35" t="s">
        <v>1682</v>
      </c>
      <c r="I480" s="35" t="s">
        <v>1681</v>
      </c>
      <c r="J480" s="35" t="s">
        <v>1682</v>
      </c>
      <c r="K480" s="35" t="s">
        <v>1683</v>
      </c>
      <c r="M480" s="35" t="s">
        <v>1681</v>
      </c>
      <c r="N480" s="35" t="s">
        <v>1682</v>
      </c>
      <c r="O480" s="35" t="s">
        <v>1684</v>
      </c>
      <c r="S480" s="35" t="s">
        <v>1685</v>
      </c>
      <c r="AD480" s="35" t="s">
        <v>1686</v>
      </c>
      <c r="AG480" s="35" t="s">
        <v>275</v>
      </c>
      <c r="AH480" s="35" t="s">
        <v>275</v>
      </c>
      <c r="AK480" s="35" t="s">
        <v>1679</v>
      </c>
      <c r="AL480" s="35" t="s">
        <v>1680</v>
      </c>
      <c r="AM480" s="35" t="s">
        <v>1681</v>
      </c>
      <c r="AO480" s="35" t="s">
        <v>1683</v>
      </c>
      <c r="AP480" s="35" t="s">
        <v>1681</v>
      </c>
      <c r="AQ480" s="35" t="s">
        <v>1682</v>
      </c>
      <c r="AS480" s="35" t="s">
        <v>1681</v>
      </c>
      <c r="AT480" s="35" t="s">
        <v>1682</v>
      </c>
      <c r="AU480" s="35" t="s">
        <v>1683</v>
      </c>
      <c r="AW480" s="35" t="s">
        <v>1681</v>
      </c>
      <c r="AX480" s="35" t="s">
        <v>1682</v>
      </c>
      <c r="AY480" s="35" t="s">
        <v>1684</v>
      </c>
    </row>
    <row r="481" spans="1:51" x14ac:dyDescent="0.3">
      <c r="A481" s="35" t="s">
        <v>1687</v>
      </c>
      <c r="B481" s="35" t="s">
        <v>1688</v>
      </c>
      <c r="C481" s="35" t="s">
        <v>1689</v>
      </c>
      <c r="E481" s="35" t="s">
        <v>119</v>
      </c>
      <c r="F481" s="35" t="s">
        <v>1689</v>
      </c>
      <c r="G481" s="35" t="s">
        <v>119</v>
      </c>
      <c r="I481" s="35" t="s">
        <v>1689</v>
      </c>
      <c r="J481" s="35" t="s">
        <v>119</v>
      </c>
      <c r="K481" s="35" t="s">
        <v>119</v>
      </c>
      <c r="M481" s="35" t="s">
        <v>1689</v>
      </c>
      <c r="N481" s="35" t="s">
        <v>119</v>
      </c>
      <c r="O481" s="35" t="s">
        <v>1690</v>
      </c>
      <c r="S481" s="35" t="s">
        <v>1691</v>
      </c>
      <c r="AD481" s="35" t="s">
        <v>119</v>
      </c>
      <c r="AG481" s="35" t="s">
        <v>276</v>
      </c>
      <c r="AH481" s="35" t="s">
        <v>276</v>
      </c>
      <c r="AK481" s="35" t="s">
        <v>1687</v>
      </c>
      <c r="AL481" s="35" t="s">
        <v>1688</v>
      </c>
      <c r="AM481" s="35" t="s">
        <v>1689</v>
      </c>
      <c r="AO481" s="35" t="s">
        <v>119</v>
      </c>
      <c r="AP481" s="35" t="s">
        <v>1689</v>
      </c>
      <c r="AQ481" s="35" t="s">
        <v>119</v>
      </c>
      <c r="AS481" s="35" t="s">
        <v>1689</v>
      </c>
      <c r="AT481" s="35" t="s">
        <v>119</v>
      </c>
      <c r="AU481" s="35" t="s">
        <v>119</v>
      </c>
      <c r="AW481" s="35" t="s">
        <v>1689</v>
      </c>
      <c r="AX481" s="35" t="s">
        <v>119</v>
      </c>
      <c r="AY481" s="35" t="s">
        <v>1690</v>
      </c>
    </row>
    <row r="482" spans="1:51" x14ac:dyDescent="0.3">
      <c r="A482" s="35" t="s">
        <v>1692</v>
      </c>
      <c r="B482" s="35" t="s">
        <v>1693</v>
      </c>
      <c r="C482" s="35" t="s">
        <v>1694</v>
      </c>
      <c r="E482" s="35" t="s">
        <v>188</v>
      </c>
      <c r="F482" s="35" t="s">
        <v>1694</v>
      </c>
      <c r="G482" s="35" t="s">
        <v>188</v>
      </c>
      <c r="I482" s="35" t="s">
        <v>1694</v>
      </c>
      <c r="J482" s="35" t="s">
        <v>188</v>
      </c>
      <c r="K482" s="35" t="s">
        <v>188</v>
      </c>
      <c r="M482" s="35" t="s">
        <v>1694</v>
      </c>
      <c r="N482" s="35" t="s">
        <v>188</v>
      </c>
      <c r="O482" s="35" t="s">
        <v>1695</v>
      </c>
      <c r="S482" s="35" t="s">
        <v>1696</v>
      </c>
      <c r="AD482" s="35" t="s">
        <v>188</v>
      </c>
      <c r="AG482" s="35" t="s">
        <v>277</v>
      </c>
      <c r="AH482" s="35" t="s">
        <v>277</v>
      </c>
      <c r="AK482" s="35" t="s">
        <v>1692</v>
      </c>
      <c r="AL482" s="35" t="s">
        <v>1693</v>
      </c>
      <c r="AM482" s="35" t="s">
        <v>1694</v>
      </c>
      <c r="AO482" s="35" t="s">
        <v>188</v>
      </c>
      <c r="AP482" s="35" t="s">
        <v>1694</v>
      </c>
      <c r="AQ482" s="35" t="s">
        <v>188</v>
      </c>
      <c r="AS482" s="35" t="s">
        <v>1694</v>
      </c>
      <c r="AT482" s="35" t="s">
        <v>188</v>
      </c>
      <c r="AU482" s="35" t="s">
        <v>188</v>
      </c>
      <c r="AW482" s="35" t="s">
        <v>1694</v>
      </c>
      <c r="AX482" s="35" t="s">
        <v>188</v>
      </c>
      <c r="AY482" s="35" t="s">
        <v>1695</v>
      </c>
    </row>
    <row r="483" spans="1:51" x14ac:dyDescent="0.3">
      <c r="A483" s="35" t="s">
        <v>34</v>
      </c>
      <c r="B483" s="35" t="s">
        <v>34</v>
      </c>
      <c r="C483" s="35" t="s">
        <v>34</v>
      </c>
      <c r="E483" s="35" t="s">
        <v>34</v>
      </c>
      <c r="F483" s="35" t="s">
        <v>34</v>
      </c>
      <c r="G483" s="35" t="s">
        <v>34</v>
      </c>
      <c r="I483" s="35" t="s">
        <v>34</v>
      </c>
      <c r="J483" s="35" t="s">
        <v>34</v>
      </c>
      <c r="K483" s="35" t="s">
        <v>34</v>
      </c>
      <c r="M483" s="35" t="s">
        <v>34</v>
      </c>
      <c r="N483" s="35" t="s">
        <v>34</v>
      </c>
      <c r="O483" s="35" t="s">
        <v>34</v>
      </c>
      <c r="S483" s="35" t="s">
        <v>34</v>
      </c>
      <c r="AD483" s="35" t="s">
        <v>34</v>
      </c>
      <c r="AG483" s="35" t="s">
        <v>34</v>
      </c>
      <c r="AH483" s="35" t="s">
        <v>34</v>
      </c>
      <c r="AK483" s="35" t="s">
        <v>34</v>
      </c>
      <c r="AL483" s="35" t="s">
        <v>34</v>
      </c>
      <c r="AM483" s="35" t="s">
        <v>34</v>
      </c>
      <c r="AO483" s="35" t="s">
        <v>34</v>
      </c>
      <c r="AP483" s="35" t="s">
        <v>34</v>
      </c>
      <c r="AQ483" s="35" t="s">
        <v>34</v>
      </c>
      <c r="AS483" s="35" t="s">
        <v>34</v>
      </c>
      <c r="AT483" s="35" t="s">
        <v>34</v>
      </c>
      <c r="AU483" s="35" t="s">
        <v>34</v>
      </c>
      <c r="AW483" s="35" t="s">
        <v>34</v>
      </c>
      <c r="AX483" s="35" t="s">
        <v>34</v>
      </c>
      <c r="AY483" s="35" t="s">
        <v>34</v>
      </c>
    </row>
    <row r="484" spans="1:51" x14ac:dyDescent="0.3">
      <c r="A484" s="35" t="s">
        <v>39</v>
      </c>
      <c r="B484" s="35" t="s">
        <v>39</v>
      </c>
      <c r="C484" s="35" t="s">
        <v>39</v>
      </c>
      <c r="E484" s="35" t="s">
        <v>39</v>
      </c>
      <c r="F484" s="35" t="s">
        <v>39</v>
      </c>
      <c r="G484" s="35" t="s">
        <v>39</v>
      </c>
      <c r="I484" s="35" t="s">
        <v>39</v>
      </c>
      <c r="J484" s="35" t="s">
        <v>39</v>
      </c>
      <c r="K484" s="35" t="s">
        <v>39</v>
      </c>
      <c r="M484" s="35" t="s">
        <v>39</v>
      </c>
      <c r="N484" s="35" t="s">
        <v>39</v>
      </c>
      <c r="O484" s="35" t="s">
        <v>39</v>
      </c>
      <c r="S484" s="35" t="s">
        <v>39</v>
      </c>
      <c r="AD484" s="35" t="s">
        <v>39</v>
      </c>
      <c r="AG484" s="35" t="s">
        <v>39</v>
      </c>
      <c r="AH484" s="35" t="s">
        <v>39</v>
      </c>
      <c r="AK484" s="35" t="s">
        <v>39</v>
      </c>
      <c r="AL484" s="35" t="s">
        <v>39</v>
      </c>
      <c r="AM484" s="35" t="s">
        <v>39</v>
      </c>
      <c r="AO484" s="35" t="s">
        <v>39</v>
      </c>
      <c r="AP484" s="35" t="s">
        <v>39</v>
      </c>
      <c r="AQ484" s="35" t="s">
        <v>39</v>
      </c>
      <c r="AS484" s="35" t="s">
        <v>39</v>
      </c>
      <c r="AT484" s="35" t="s">
        <v>39</v>
      </c>
      <c r="AU484" s="35" t="s">
        <v>39</v>
      </c>
      <c r="AW484" s="35" t="s">
        <v>39</v>
      </c>
      <c r="AX484" s="35" t="s">
        <v>39</v>
      </c>
      <c r="AY484" s="35" t="s">
        <v>39</v>
      </c>
    </row>
    <row r="485" spans="1:51" x14ac:dyDescent="0.3">
      <c r="A485" s="35" t="s">
        <v>278</v>
      </c>
      <c r="B485" s="35" t="s">
        <v>278</v>
      </c>
      <c r="C485" s="35" t="s">
        <v>278</v>
      </c>
      <c r="E485" s="35" t="s">
        <v>278</v>
      </c>
      <c r="F485" s="35" t="s">
        <v>278</v>
      </c>
      <c r="G485" s="35" t="s">
        <v>278</v>
      </c>
      <c r="I485" s="35" t="s">
        <v>278</v>
      </c>
      <c r="J485" s="35" t="s">
        <v>278</v>
      </c>
      <c r="K485" s="35" t="s">
        <v>278</v>
      </c>
      <c r="M485" s="35" t="s">
        <v>278</v>
      </c>
      <c r="N485" s="35" t="s">
        <v>278</v>
      </c>
      <c r="O485" s="35" t="s">
        <v>278</v>
      </c>
      <c r="S485" s="35" t="s">
        <v>278</v>
      </c>
      <c r="AD485" s="35" t="s">
        <v>278</v>
      </c>
      <c r="AG485" s="35" t="s">
        <v>278</v>
      </c>
      <c r="AH485" s="35" t="s">
        <v>278</v>
      </c>
      <c r="AK485" s="35" t="s">
        <v>278</v>
      </c>
      <c r="AL485" s="35" t="s">
        <v>278</v>
      </c>
      <c r="AM485" s="35" t="s">
        <v>278</v>
      </c>
      <c r="AO485" s="35" t="s">
        <v>278</v>
      </c>
      <c r="AP485" s="35" t="s">
        <v>278</v>
      </c>
      <c r="AQ485" s="35" t="s">
        <v>278</v>
      </c>
      <c r="AS485" s="35" t="s">
        <v>278</v>
      </c>
      <c r="AT485" s="35" t="s">
        <v>278</v>
      </c>
      <c r="AU485" s="35" t="s">
        <v>278</v>
      </c>
      <c r="AW485" s="35" t="s">
        <v>278</v>
      </c>
      <c r="AX485" s="35" t="s">
        <v>278</v>
      </c>
      <c r="AY485" s="35" t="s">
        <v>278</v>
      </c>
    </row>
    <row r="486" spans="1:51" x14ac:dyDescent="0.3">
      <c r="A486" s="35" t="s">
        <v>1697</v>
      </c>
      <c r="B486" s="35" t="s">
        <v>1698</v>
      </c>
      <c r="C486" s="35" t="s">
        <v>1699</v>
      </c>
      <c r="E486" s="35" t="s">
        <v>1700</v>
      </c>
      <c r="F486" s="35" t="s">
        <v>1699</v>
      </c>
      <c r="G486" s="35" t="s">
        <v>1144</v>
      </c>
      <c r="I486" s="35" t="s">
        <v>1699</v>
      </c>
      <c r="J486" s="35" t="s">
        <v>1144</v>
      </c>
      <c r="K486" s="35" t="s">
        <v>1700</v>
      </c>
      <c r="M486" s="35" t="s">
        <v>1699</v>
      </c>
      <c r="N486" s="35" t="s">
        <v>1144</v>
      </c>
      <c r="O486" s="35" t="s">
        <v>1701</v>
      </c>
      <c r="S486" s="35" t="s">
        <v>1702</v>
      </c>
      <c r="AD486" s="35" t="s">
        <v>959</v>
      </c>
      <c r="AG486" s="35" t="s">
        <v>147</v>
      </c>
      <c r="AH486" s="35" t="s">
        <v>147</v>
      </c>
      <c r="AK486" s="35" t="s">
        <v>1697</v>
      </c>
      <c r="AL486" s="35" t="s">
        <v>1698</v>
      </c>
      <c r="AM486" s="35" t="s">
        <v>1699</v>
      </c>
      <c r="AO486" s="35" t="s">
        <v>1700</v>
      </c>
      <c r="AP486" s="35" t="s">
        <v>1699</v>
      </c>
      <c r="AQ486" s="35" t="s">
        <v>1144</v>
      </c>
      <c r="AS486" s="35" t="s">
        <v>1699</v>
      </c>
      <c r="AT486" s="35" t="s">
        <v>1144</v>
      </c>
      <c r="AU486" s="35" t="s">
        <v>1700</v>
      </c>
      <c r="AW486" s="35" t="s">
        <v>1699</v>
      </c>
      <c r="AX486" s="35" t="s">
        <v>1144</v>
      </c>
      <c r="AY486" s="35" t="s">
        <v>1701</v>
      </c>
    </row>
    <row r="487" spans="1:51" x14ac:dyDescent="0.3">
      <c r="A487" s="35" t="s">
        <v>119</v>
      </c>
      <c r="B487" s="35" t="s">
        <v>119</v>
      </c>
      <c r="C487" s="35" t="s">
        <v>119</v>
      </c>
      <c r="E487" s="35" t="s">
        <v>1703</v>
      </c>
      <c r="F487" s="35" t="s">
        <v>119</v>
      </c>
      <c r="G487" s="35" t="s">
        <v>119</v>
      </c>
      <c r="I487" s="35" t="s">
        <v>119</v>
      </c>
      <c r="J487" s="35" t="s">
        <v>119</v>
      </c>
      <c r="K487" s="35" t="s">
        <v>1703</v>
      </c>
      <c r="M487" s="35" t="s">
        <v>119</v>
      </c>
      <c r="N487" s="35" t="s">
        <v>119</v>
      </c>
      <c r="O487" s="35" t="s">
        <v>1006</v>
      </c>
      <c r="S487" s="35" t="s">
        <v>119</v>
      </c>
      <c r="AD487" s="35" t="s">
        <v>119</v>
      </c>
      <c r="AG487" s="35" t="s">
        <v>119</v>
      </c>
      <c r="AH487" s="35" t="s">
        <v>119</v>
      </c>
      <c r="AK487" s="35" t="s">
        <v>119</v>
      </c>
      <c r="AL487" s="35" t="s">
        <v>119</v>
      </c>
      <c r="AM487" s="35" t="s">
        <v>119</v>
      </c>
      <c r="AO487" s="35" t="s">
        <v>1703</v>
      </c>
      <c r="AP487" s="35" t="s">
        <v>119</v>
      </c>
      <c r="AQ487" s="35" t="s">
        <v>119</v>
      </c>
      <c r="AS487" s="35" t="s">
        <v>119</v>
      </c>
      <c r="AT487" s="35" t="s">
        <v>119</v>
      </c>
      <c r="AU487" s="35" t="s">
        <v>1703</v>
      </c>
      <c r="AW487" s="35" t="s">
        <v>119</v>
      </c>
      <c r="AX487" s="35" t="s">
        <v>119</v>
      </c>
      <c r="AY487" s="35" t="s">
        <v>1006</v>
      </c>
    </row>
    <row r="488" spans="1:51" x14ac:dyDescent="0.3">
      <c r="A488" s="35" t="s">
        <v>188</v>
      </c>
      <c r="B488" s="35" t="s">
        <v>188</v>
      </c>
      <c r="C488" s="35" t="s">
        <v>188</v>
      </c>
      <c r="E488" s="35" t="s">
        <v>1704</v>
      </c>
      <c r="F488" s="35" t="s">
        <v>188</v>
      </c>
      <c r="G488" s="35" t="s">
        <v>188</v>
      </c>
      <c r="I488" s="35" t="s">
        <v>188</v>
      </c>
      <c r="J488" s="35" t="s">
        <v>188</v>
      </c>
      <c r="K488" s="35" t="s">
        <v>1704</v>
      </c>
      <c r="M488" s="35" t="s">
        <v>188</v>
      </c>
      <c r="N488" s="35" t="s">
        <v>188</v>
      </c>
      <c r="O488" s="35" t="s">
        <v>1705</v>
      </c>
      <c r="S488" s="35" t="s">
        <v>188</v>
      </c>
      <c r="AD488" s="35" t="s">
        <v>188</v>
      </c>
      <c r="AG488" s="35" t="s">
        <v>188</v>
      </c>
      <c r="AH488" s="35" t="s">
        <v>188</v>
      </c>
      <c r="AK488" s="35" t="s">
        <v>188</v>
      </c>
      <c r="AL488" s="35" t="s">
        <v>188</v>
      </c>
      <c r="AM488" s="35" t="s">
        <v>188</v>
      </c>
      <c r="AO488" s="35" t="s">
        <v>1704</v>
      </c>
      <c r="AP488" s="35" t="s">
        <v>188</v>
      </c>
      <c r="AQ488" s="35" t="s">
        <v>188</v>
      </c>
      <c r="AS488" s="35" t="s">
        <v>188</v>
      </c>
      <c r="AT488" s="35" t="s">
        <v>188</v>
      </c>
      <c r="AU488" s="35" t="s">
        <v>1704</v>
      </c>
      <c r="AW488" s="35" t="s">
        <v>188</v>
      </c>
      <c r="AX488" s="35" t="s">
        <v>188</v>
      </c>
      <c r="AY488" s="35" t="s">
        <v>1705</v>
      </c>
    </row>
    <row r="489" spans="1:51" x14ac:dyDescent="0.3">
      <c r="A489" s="35" t="s">
        <v>34</v>
      </c>
      <c r="B489" s="35" t="s">
        <v>34</v>
      </c>
      <c r="C489" s="35" t="s">
        <v>34</v>
      </c>
      <c r="E489" s="35" t="s">
        <v>34</v>
      </c>
      <c r="F489" s="35" t="s">
        <v>34</v>
      </c>
      <c r="G489" s="35" t="s">
        <v>34</v>
      </c>
      <c r="I489" s="35" t="s">
        <v>34</v>
      </c>
      <c r="J489" s="35" t="s">
        <v>34</v>
      </c>
      <c r="K489" s="35" t="s">
        <v>34</v>
      </c>
      <c r="M489" s="35" t="s">
        <v>34</v>
      </c>
      <c r="N489" s="35" t="s">
        <v>34</v>
      </c>
      <c r="O489" s="35" t="s">
        <v>34</v>
      </c>
      <c r="S489" s="35" t="s">
        <v>34</v>
      </c>
      <c r="AD489" s="35" t="s">
        <v>34</v>
      </c>
      <c r="AG489" s="35" t="s">
        <v>34</v>
      </c>
      <c r="AH489" s="35" t="s">
        <v>34</v>
      </c>
      <c r="AK489" s="35" t="s">
        <v>34</v>
      </c>
      <c r="AL489" s="35" t="s">
        <v>34</v>
      </c>
      <c r="AM489" s="35" t="s">
        <v>34</v>
      </c>
      <c r="AO489" s="35" t="s">
        <v>34</v>
      </c>
      <c r="AP489" s="35" t="s">
        <v>34</v>
      </c>
      <c r="AQ489" s="35" t="s">
        <v>34</v>
      </c>
      <c r="AS489" s="35" t="s">
        <v>34</v>
      </c>
      <c r="AT489" s="35" t="s">
        <v>34</v>
      </c>
      <c r="AU489" s="35" t="s">
        <v>34</v>
      </c>
      <c r="AW489" s="35" t="s">
        <v>34</v>
      </c>
      <c r="AX489" s="35" t="s">
        <v>34</v>
      </c>
      <c r="AY489" s="35" t="s">
        <v>34</v>
      </c>
    </row>
    <row r="490" spans="1:51" x14ac:dyDescent="0.3">
      <c r="A490" s="35" t="s">
        <v>39</v>
      </c>
      <c r="B490" s="35" t="s">
        <v>39</v>
      </c>
      <c r="C490" s="35" t="s">
        <v>39</v>
      </c>
      <c r="E490" s="35" t="s">
        <v>39</v>
      </c>
      <c r="F490" s="35" t="s">
        <v>39</v>
      </c>
      <c r="G490" s="35" t="s">
        <v>39</v>
      </c>
      <c r="I490" s="35" t="s">
        <v>39</v>
      </c>
      <c r="J490" s="35" t="s">
        <v>39</v>
      </c>
      <c r="K490" s="35" t="s">
        <v>39</v>
      </c>
      <c r="M490" s="35" t="s">
        <v>39</v>
      </c>
      <c r="N490" s="35" t="s">
        <v>39</v>
      </c>
      <c r="O490" s="35" t="s">
        <v>39</v>
      </c>
      <c r="S490" s="35" t="s">
        <v>39</v>
      </c>
      <c r="AD490" s="35" t="s">
        <v>39</v>
      </c>
      <c r="AG490" s="35" t="s">
        <v>39</v>
      </c>
      <c r="AH490" s="35" t="s">
        <v>39</v>
      </c>
      <c r="AK490" s="35" t="s">
        <v>39</v>
      </c>
      <c r="AL490" s="35" t="s">
        <v>39</v>
      </c>
      <c r="AM490" s="35" t="s">
        <v>39</v>
      </c>
      <c r="AO490" s="35" t="s">
        <v>39</v>
      </c>
      <c r="AP490" s="35" t="s">
        <v>39</v>
      </c>
      <c r="AQ490" s="35" t="s">
        <v>39</v>
      </c>
      <c r="AS490" s="35" t="s">
        <v>39</v>
      </c>
      <c r="AT490" s="35" t="s">
        <v>39</v>
      </c>
      <c r="AU490" s="35" t="s">
        <v>39</v>
      </c>
      <c r="AW490" s="35" t="s">
        <v>39</v>
      </c>
      <c r="AX490" s="35" t="s">
        <v>39</v>
      </c>
      <c r="AY490" s="35" t="s">
        <v>39</v>
      </c>
    </row>
    <row r="491" spans="1:51" x14ac:dyDescent="0.3">
      <c r="A491" s="35" t="s">
        <v>279</v>
      </c>
      <c r="B491" s="35" t="s">
        <v>279</v>
      </c>
      <c r="C491" s="35" t="s">
        <v>279</v>
      </c>
      <c r="E491" s="35" t="s">
        <v>279</v>
      </c>
      <c r="F491" s="35" t="s">
        <v>279</v>
      </c>
      <c r="G491" s="35" t="s">
        <v>279</v>
      </c>
      <c r="I491" s="35" t="s">
        <v>279</v>
      </c>
      <c r="J491" s="35" t="s">
        <v>279</v>
      </c>
      <c r="K491" s="35" t="s">
        <v>279</v>
      </c>
      <c r="M491" s="35" t="s">
        <v>279</v>
      </c>
      <c r="N491" s="35" t="s">
        <v>279</v>
      </c>
      <c r="O491" s="35" t="s">
        <v>279</v>
      </c>
      <c r="S491" s="35" t="s">
        <v>279</v>
      </c>
      <c r="AD491" s="35" t="s">
        <v>279</v>
      </c>
      <c r="AG491" s="35" t="s">
        <v>279</v>
      </c>
      <c r="AH491" s="35" t="s">
        <v>279</v>
      </c>
      <c r="AK491" s="35" t="s">
        <v>279</v>
      </c>
      <c r="AL491" s="35" t="s">
        <v>279</v>
      </c>
      <c r="AM491" s="35" t="s">
        <v>279</v>
      </c>
      <c r="AO491" s="35" t="s">
        <v>279</v>
      </c>
      <c r="AP491" s="35" t="s">
        <v>279</v>
      </c>
      <c r="AQ491" s="35" t="s">
        <v>279</v>
      </c>
      <c r="AS491" s="35" t="s">
        <v>279</v>
      </c>
      <c r="AT491" s="35" t="s">
        <v>279</v>
      </c>
      <c r="AU491" s="35" t="s">
        <v>279</v>
      </c>
      <c r="AW491" s="35" t="s">
        <v>279</v>
      </c>
      <c r="AX491" s="35" t="s">
        <v>279</v>
      </c>
      <c r="AY491" s="35" t="s">
        <v>279</v>
      </c>
    </row>
    <row r="492" spans="1:51" x14ac:dyDescent="0.3">
      <c r="A492" s="35" t="s">
        <v>1706</v>
      </c>
      <c r="B492" s="35" t="s">
        <v>1707</v>
      </c>
      <c r="C492" s="35" t="s">
        <v>1708</v>
      </c>
      <c r="E492" s="35" t="s">
        <v>1710</v>
      </c>
      <c r="F492" s="35" t="s">
        <v>1708</v>
      </c>
      <c r="G492" s="35" t="s">
        <v>1709</v>
      </c>
      <c r="I492" s="35" t="s">
        <v>1708</v>
      </c>
      <c r="J492" s="35" t="s">
        <v>1709</v>
      </c>
      <c r="K492" s="35" t="s">
        <v>1710</v>
      </c>
      <c r="M492" s="35" t="s">
        <v>1708</v>
      </c>
      <c r="N492" s="35" t="s">
        <v>1709</v>
      </c>
      <c r="O492" s="35" t="s">
        <v>1711</v>
      </c>
      <c r="S492" s="35" t="s">
        <v>1712</v>
      </c>
      <c r="AD492" s="35" t="s">
        <v>1713</v>
      </c>
      <c r="AG492" s="35" t="s">
        <v>280</v>
      </c>
      <c r="AH492" s="35" t="s">
        <v>280</v>
      </c>
      <c r="AK492" s="35" t="s">
        <v>1706</v>
      </c>
      <c r="AL492" s="35" t="s">
        <v>1707</v>
      </c>
      <c r="AM492" s="35" t="s">
        <v>1708</v>
      </c>
      <c r="AO492" s="35" t="s">
        <v>1710</v>
      </c>
      <c r="AP492" s="35" t="s">
        <v>1708</v>
      </c>
      <c r="AQ492" s="35" t="s">
        <v>1709</v>
      </c>
      <c r="AS492" s="35" t="s">
        <v>1708</v>
      </c>
      <c r="AT492" s="35" t="s">
        <v>1709</v>
      </c>
      <c r="AU492" s="35" t="s">
        <v>1710</v>
      </c>
      <c r="AW492" s="35" t="s">
        <v>1708</v>
      </c>
      <c r="AX492" s="35" t="s">
        <v>1709</v>
      </c>
      <c r="AY492" s="35" t="s">
        <v>1711</v>
      </c>
    </row>
    <row r="493" spans="1:51" x14ac:dyDescent="0.3">
      <c r="A493" s="35" t="s">
        <v>1069</v>
      </c>
      <c r="B493" s="35" t="s">
        <v>1714</v>
      </c>
      <c r="C493" s="35" t="s">
        <v>1641</v>
      </c>
      <c r="E493" s="35" t="s">
        <v>1716</v>
      </c>
      <c r="F493" s="35" t="s">
        <v>1641</v>
      </c>
      <c r="G493" s="35" t="s">
        <v>1715</v>
      </c>
      <c r="I493" s="35" t="s">
        <v>1641</v>
      </c>
      <c r="J493" s="35" t="s">
        <v>1715</v>
      </c>
      <c r="K493" s="35" t="s">
        <v>1716</v>
      </c>
      <c r="M493" s="35" t="s">
        <v>1641</v>
      </c>
      <c r="N493" s="35" t="s">
        <v>1715</v>
      </c>
      <c r="O493" s="35" t="s">
        <v>1717</v>
      </c>
      <c r="S493" s="35" t="s">
        <v>1718</v>
      </c>
      <c r="AD493" s="35" t="s">
        <v>1719</v>
      </c>
      <c r="AG493" s="35" t="s">
        <v>224</v>
      </c>
      <c r="AH493" s="35" t="s">
        <v>224</v>
      </c>
      <c r="AK493" s="35" t="s">
        <v>1069</v>
      </c>
      <c r="AL493" s="35" t="s">
        <v>1714</v>
      </c>
      <c r="AM493" s="35" t="s">
        <v>1641</v>
      </c>
      <c r="AO493" s="35" t="s">
        <v>1716</v>
      </c>
      <c r="AP493" s="35" t="s">
        <v>1641</v>
      </c>
      <c r="AQ493" s="35" t="s">
        <v>1715</v>
      </c>
      <c r="AS493" s="35" t="s">
        <v>1641</v>
      </c>
      <c r="AT493" s="35" t="s">
        <v>1715</v>
      </c>
      <c r="AU493" s="35" t="s">
        <v>1716</v>
      </c>
      <c r="AW493" s="35" t="s">
        <v>1641</v>
      </c>
      <c r="AX493" s="35" t="s">
        <v>1715</v>
      </c>
      <c r="AY493" s="35" t="s">
        <v>1717</v>
      </c>
    </row>
    <row r="494" spans="1:51" x14ac:dyDescent="0.3">
      <c r="A494" s="35" t="s">
        <v>1720</v>
      </c>
      <c r="B494" s="35" t="s">
        <v>1721</v>
      </c>
      <c r="C494" s="35" t="s">
        <v>1722</v>
      </c>
      <c r="E494" s="35" t="s">
        <v>1724</v>
      </c>
      <c r="F494" s="35" t="s">
        <v>1722</v>
      </c>
      <c r="G494" s="35" t="s">
        <v>1723</v>
      </c>
      <c r="I494" s="35" t="s">
        <v>1722</v>
      </c>
      <c r="J494" s="35" t="s">
        <v>1723</v>
      </c>
      <c r="K494" s="35" t="s">
        <v>1724</v>
      </c>
      <c r="M494" s="35" t="s">
        <v>1722</v>
      </c>
      <c r="N494" s="35" t="s">
        <v>1723</v>
      </c>
      <c r="O494" s="35" t="s">
        <v>1725</v>
      </c>
      <c r="S494" s="35" t="s">
        <v>1726</v>
      </c>
      <c r="AD494" s="35" t="s">
        <v>1727</v>
      </c>
      <c r="AG494" s="35" t="s">
        <v>281</v>
      </c>
      <c r="AH494" s="35" t="s">
        <v>281</v>
      </c>
      <c r="AK494" s="35" t="s">
        <v>1720</v>
      </c>
      <c r="AL494" s="35" t="s">
        <v>1721</v>
      </c>
      <c r="AM494" s="35" t="s">
        <v>1722</v>
      </c>
      <c r="AO494" s="35" t="s">
        <v>1724</v>
      </c>
      <c r="AP494" s="35" t="s">
        <v>1722</v>
      </c>
      <c r="AQ494" s="35" t="s">
        <v>1723</v>
      </c>
      <c r="AS494" s="35" t="s">
        <v>1722</v>
      </c>
      <c r="AT494" s="35" t="s">
        <v>1723</v>
      </c>
      <c r="AU494" s="35" t="s">
        <v>1724</v>
      </c>
      <c r="AW494" s="35" t="s">
        <v>1722</v>
      </c>
      <c r="AX494" s="35" t="s">
        <v>1723</v>
      </c>
      <c r="AY494" s="35" t="s">
        <v>1725</v>
      </c>
    </row>
    <row r="495" spans="1:51" x14ac:dyDescent="0.3">
      <c r="A495" s="35" t="s">
        <v>34</v>
      </c>
      <c r="B495" s="35" t="s">
        <v>34</v>
      </c>
      <c r="C495" s="35" t="s">
        <v>34</v>
      </c>
      <c r="E495" s="35" t="s">
        <v>34</v>
      </c>
      <c r="F495" s="35" t="s">
        <v>34</v>
      </c>
      <c r="G495" s="35" t="s">
        <v>34</v>
      </c>
      <c r="I495" s="35" t="s">
        <v>34</v>
      </c>
      <c r="J495" s="35" t="s">
        <v>34</v>
      </c>
      <c r="K495" s="35" t="s">
        <v>34</v>
      </c>
      <c r="M495" s="35" t="s">
        <v>34</v>
      </c>
      <c r="N495" s="35" t="s">
        <v>34</v>
      </c>
      <c r="O495" s="35" t="s">
        <v>34</v>
      </c>
      <c r="S495" s="35" t="s">
        <v>34</v>
      </c>
      <c r="AD495" s="35" t="s">
        <v>34</v>
      </c>
      <c r="AG495" s="35" t="s">
        <v>34</v>
      </c>
      <c r="AH495" s="35" t="s">
        <v>34</v>
      </c>
      <c r="AK495" s="35" t="s">
        <v>34</v>
      </c>
      <c r="AL495" s="35" t="s">
        <v>34</v>
      </c>
      <c r="AM495" s="35" t="s">
        <v>34</v>
      </c>
      <c r="AO495" s="35" t="s">
        <v>34</v>
      </c>
      <c r="AP495" s="35" t="s">
        <v>34</v>
      </c>
      <c r="AQ495" s="35" t="s">
        <v>34</v>
      </c>
      <c r="AS495" s="35" t="s">
        <v>34</v>
      </c>
      <c r="AT495" s="35" t="s">
        <v>34</v>
      </c>
      <c r="AU495" s="35" t="s">
        <v>34</v>
      </c>
      <c r="AW495" s="35" t="s">
        <v>34</v>
      </c>
      <c r="AX495" s="35" t="s">
        <v>34</v>
      </c>
      <c r="AY495" s="35" t="s">
        <v>34</v>
      </c>
    </row>
    <row r="496" spans="1:51" x14ac:dyDescent="0.3">
      <c r="A496" s="35" t="s">
        <v>39</v>
      </c>
      <c r="B496" s="35" t="s">
        <v>39</v>
      </c>
      <c r="C496" s="35" t="s">
        <v>39</v>
      </c>
      <c r="E496" s="35" t="s">
        <v>39</v>
      </c>
      <c r="F496" s="35" t="s">
        <v>39</v>
      </c>
      <c r="G496" s="35" t="s">
        <v>39</v>
      </c>
      <c r="I496" s="35" t="s">
        <v>39</v>
      </c>
      <c r="J496" s="35" t="s">
        <v>39</v>
      </c>
      <c r="K496" s="35" t="s">
        <v>39</v>
      </c>
      <c r="M496" s="35" t="s">
        <v>39</v>
      </c>
      <c r="N496" s="35" t="s">
        <v>39</v>
      </c>
      <c r="O496" s="35" t="s">
        <v>39</v>
      </c>
      <c r="S496" s="35" t="s">
        <v>39</v>
      </c>
      <c r="AD496" s="35" t="s">
        <v>39</v>
      </c>
      <c r="AG496" s="35" t="s">
        <v>39</v>
      </c>
      <c r="AH496" s="35" t="s">
        <v>39</v>
      </c>
      <c r="AK496" s="35" t="s">
        <v>39</v>
      </c>
      <c r="AL496" s="35" t="s">
        <v>39</v>
      </c>
      <c r="AM496" s="35" t="s">
        <v>39</v>
      </c>
      <c r="AO496" s="35" t="s">
        <v>39</v>
      </c>
      <c r="AP496" s="35" t="s">
        <v>39</v>
      </c>
      <c r="AQ496" s="35" t="s">
        <v>39</v>
      </c>
      <c r="AS496" s="35" t="s">
        <v>39</v>
      </c>
      <c r="AT496" s="35" t="s">
        <v>39</v>
      </c>
      <c r="AU496" s="35" t="s">
        <v>39</v>
      </c>
      <c r="AW496" s="35" t="s">
        <v>39</v>
      </c>
      <c r="AX496" s="35" t="s">
        <v>39</v>
      </c>
      <c r="AY496" s="35" t="s">
        <v>39</v>
      </c>
    </row>
    <row r="497" spans="1:51" x14ac:dyDescent="0.3">
      <c r="A497" s="35" t="s">
        <v>282</v>
      </c>
      <c r="B497" s="35" t="s">
        <v>282</v>
      </c>
      <c r="C497" s="35" t="s">
        <v>282</v>
      </c>
      <c r="E497" s="35" t="s">
        <v>282</v>
      </c>
      <c r="F497" s="35" t="s">
        <v>282</v>
      </c>
      <c r="G497" s="35" t="s">
        <v>282</v>
      </c>
      <c r="I497" s="35" t="s">
        <v>282</v>
      </c>
      <c r="J497" s="35" t="s">
        <v>282</v>
      </c>
      <c r="K497" s="35" t="s">
        <v>282</v>
      </c>
      <c r="M497" s="35" t="s">
        <v>282</v>
      </c>
      <c r="N497" s="35" t="s">
        <v>282</v>
      </c>
      <c r="O497" s="35" t="s">
        <v>282</v>
      </c>
      <c r="S497" s="35" t="s">
        <v>282</v>
      </c>
      <c r="AD497" s="35" t="s">
        <v>282</v>
      </c>
      <c r="AG497" s="35" t="s">
        <v>282</v>
      </c>
      <c r="AH497" s="35" t="s">
        <v>282</v>
      </c>
      <c r="AK497" s="35" t="s">
        <v>282</v>
      </c>
      <c r="AL497" s="35" t="s">
        <v>282</v>
      </c>
      <c r="AM497" s="35" t="s">
        <v>282</v>
      </c>
      <c r="AO497" s="35" t="s">
        <v>282</v>
      </c>
      <c r="AP497" s="35" t="s">
        <v>282</v>
      </c>
      <c r="AQ497" s="35" t="s">
        <v>282</v>
      </c>
      <c r="AS497" s="35" t="s">
        <v>282</v>
      </c>
      <c r="AT497" s="35" t="s">
        <v>282</v>
      </c>
      <c r="AU497" s="35" t="s">
        <v>282</v>
      </c>
      <c r="AW497" s="35" t="s">
        <v>282</v>
      </c>
      <c r="AX497" s="35" t="s">
        <v>282</v>
      </c>
      <c r="AY497" s="35" t="s">
        <v>282</v>
      </c>
    </row>
    <row r="498" spans="1:51" x14ac:dyDescent="0.3">
      <c r="A498" s="35" t="s">
        <v>984</v>
      </c>
      <c r="B498" s="35" t="s">
        <v>985</v>
      </c>
      <c r="C498" s="35" t="s">
        <v>1728</v>
      </c>
      <c r="E498" s="35" t="s">
        <v>1730</v>
      </c>
      <c r="F498" s="35" t="s">
        <v>1728</v>
      </c>
      <c r="G498" s="35" t="s">
        <v>1729</v>
      </c>
      <c r="I498" s="35" t="s">
        <v>1728</v>
      </c>
      <c r="J498" s="35" t="s">
        <v>1729</v>
      </c>
      <c r="K498" s="35" t="s">
        <v>1730</v>
      </c>
      <c r="M498" s="35" t="s">
        <v>1728</v>
      </c>
      <c r="N498" s="35" t="s">
        <v>1729</v>
      </c>
      <c r="O498" s="35" t="s">
        <v>1731</v>
      </c>
      <c r="S498" s="35" t="s">
        <v>1732</v>
      </c>
      <c r="AD498" s="35" t="s">
        <v>1733</v>
      </c>
      <c r="AG498" s="35" t="s">
        <v>283</v>
      </c>
      <c r="AH498" s="35" t="s">
        <v>283</v>
      </c>
      <c r="AK498" s="35" t="s">
        <v>984</v>
      </c>
      <c r="AL498" s="35" t="s">
        <v>985</v>
      </c>
      <c r="AM498" s="35" t="s">
        <v>1728</v>
      </c>
      <c r="AO498" s="35" t="s">
        <v>1730</v>
      </c>
      <c r="AP498" s="35" t="s">
        <v>1728</v>
      </c>
      <c r="AQ498" s="35" t="s">
        <v>1729</v>
      </c>
      <c r="AS498" s="35" t="s">
        <v>1728</v>
      </c>
      <c r="AT498" s="35" t="s">
        <v>1729</v>
      </c>
      <c r="AU498" s="35" t="s">
        <v>1730</v>
      </c>
      <c r="AW498" s="35" t="s">
        <v>1728</v>
      </c>
      <c r="AX498" s="35" t="s">
        <v>1729</v>
      </c>
      <c r="AY498" s="35" t="s">
        <v>1731</v>
      </c>
    </row>
    <row r="499" spans="1:51" x14ac:dyDescent="0.3">
      <c r="A499" s="35" t="s">
        <v>119</v>
      </c>
      <c r="B499" s="35" t="s">
        <v>119</v>
      </c>
      <c r="C499" s="35" t="s">
        <v>119</v>
      </c>
      <c r="E499" s="35" t="s">
        <v>1734</v>
      </c>
      <c r="F499" s="35" t="s">
        <v>119</v>
      </c>
      <c r="G499" s="35" t="s">
        <v>119</v>
      </c>
      <c r="I499" s="35" t="s">
        <v>119</v>
      </c>
      <c r="J499" s="35" t="s">
        <v>119</v>
      </c>
      <c r="K499" s="35" t="s">
        <v>1734</v>
      </c>
      <c r="M499" s="35" t="s">
        <v>119</v>
      </c>
      <c r="N499" s="35" t="s">
        <v>119</v>
      </c>
      <c r="O499" s="35" t="s">
        <v>1735</v>
      </c>
      <c r="S499" s="35" t="s">
        <v>1300</v>
      </c>
      <c r="AD499" s="35" t="s">
        <v>119</v>
      </c>
      <c r="AG499" s="35" t="s">
        <v>119</v>
      </c>
      <c r="AH499" s="35" t="s">
        <v>119</v>
      </c>
      <c r="AK499" s="35" t="s">
        <v>119</v>
      </c>
      <c r="AL499" s="35" t="s">
        <v>119</v>
      </c>
      <c r="AM499" s="35" t="s">
        <v>119</v>
      </c>
      <c r="AO499" s="35" t="s">
        <v>1734</v>
      </c>
      <c r="AP499" s="35" t="s">
        <v>119</v>
      </c>
      <c r="AQ499" s="35" t="s">
        <v>119</v>
      </c>
      <c r="AS499" s="35" t="s">
        <v>119</v>
      </c>
      <c r="AT499" s="35" t="s">
        <v>119</v>
      </c>
      <c r="AU499" s="35" t="s">
        <v>1734</v>
      </c>
      <c r="AW499" s="35" t="s">
        <v>119</v>
      </c>
      <c r="AX499" s="35" t="s">
        <v>119</v>
      </c>
      <c r="AY499" s="35" t="s">
        <v>1735</v>
      </c>
    </row>
    <row r="500" spans="1:51" x14ac:dyDescent="0.3">
      <c r="A500" s="35" t="s">
        <v>188</v>
      </c>
      <c r="B500" s="35" t="s">
        <v>188</v>
      </c>
      <c r="C500" s="35" t="s">
        <v>188</v>
      </c>
      <c r="E500" s="35" t="s">
        <v>1736</v>
      </c>
      <c r="F500" s="35" t="s">
        <v>188</v>
      </c>
      <c r="G500" s="35" t="s">
        <v>188</v>
      </c>
      <c r="I500" s="35" t="s">
        <v>188</v>
      </c>
      <c r="J500" s="35" t="s">
        <v>188</v>
      </c>
      <c r="K500" s="35" t="s">
        <v>1736</v>
      </c>
      <c r="M500" s="35" t="s">
        <v>188</v>
      </c>
      <c r="N500" s="35" t="s">
        <v>188</v>
      </c>
      <c r="O500" s="35" t="s">
        <v>1737</v>
      </c>
      <c r="S500" s="35" t="s">
        <v>1738</v>
      </c>
      <c r="AD500" s="35" t="s">
        <v>120</v>
      </c>
      <c r="AG500" s="35" t="s">
        <v>188</v>
      </c>
      <c r="AH500" s="35" t="s">
        <v>188</v>
      </c>
      <c r="AK500" s="35" t="s">
        <v>188</v>
      </c>
      <c r="AL500" s="35" t="s">
        <v>188</v>
      </c>
      <c r="AM500" s="35" t="s">
        <v>188</v>
      </c>
      <c r="AO500" s="35" t="s">
        <v>1736</v>
      </c>
      <c r="AP500" s="35" t="s">
        <v>188</v>
      </c>
      <c r="AQ500" s="35" t="s">
        <v>188</v>
      </c>
      <c r="AS500" s="35" t="s">
        <v>188</v>
      </c>
      <c r="AT500" s="35" t="s">
        <v>188</v>
      </c>
      <c r="AU500" s="35" t="s">
        <v>1736</v>
      </c>
      <c r="AW500" s="35" t="s">
        <v>188</v>
      </c>
      <c r="AX500" s="35" t="s">
        <v>188</v>
      </c>
      <c r="AY500" s="35" t="s">
        <v>1737</v>
      </c>
    </row>
    <row r="501" spans="1:51" x14ac:dyDescent="0.3">
      <c r="A501" s="35" t="s">
        <v>34</v>
      </c>
      <c r="B501" s="35" t="s">
        <v>34</v>
      </c>
      <c r="C501" s="35" t="s">
        <v>34</v>
      </c>
      <c r="E501" s="35" t="s">
        <v>34</v>
      </c>
      <c r="F501" s="35" t="s">
        <v>34</v>
      </c>
      <c r="G501" s="35" t="s">
        <v>34</v>
      </c>
      <c r="I501" s="35" t="s">
        <v>34</v>
      </c>
      <c r="J501" s="35" t="s">
        <v>34</v>
      </c>
      <c r="K501" s="35" t="s">
        <v>34</v>
      </c>
      <c r="M501" s="35" t="s">
        <v>34</v>
      </c>
      <c r="N501" s="35" t="s">
        <v>34</v>
      </c>
      <c r="O501" s="35" t="s">
        <v>34</v>
      </c>
      <c r="S501" s="35" t="s">
        <v>34</v>
      </c>
      <c r="AD501" s="35" t="s">
        <v>34</v>
      </c>
      <c r="AG501" s="35" t="s">
        <v>34</v>
      </c>
      <c r="AH501" s="35" t="s">
        <v>34</v>
      </c>
      <c r="AK501" s="35" t="s">
        <v>34</v>
      </c>
      <c r="AL501" s="35" t="s">
        <v>34</v>
      </c>
      <c r="AM501" s="35" t="s">
        <v>34</v>
      </c>
      <c r="AO501" s="35" t="s">
        <v>34</v>
      </c>
      <c r="AP501" s="35" t="s">
        <v>34</v>
      </c>
      <c r="AQ501" s="35" t="s">
        <v>34</v>
      </c>
      <c r="AS501" s="35" t="s">
        <v>34</v>
      </c>
      <c r="AT501" s="35" t="s">
        <v>34</v>
      </c>
      <c r="AU501" s="35" t="s">
        <v>34</v>
      </c>
      <c r="AW501" s="35" t="s">
        <v>34</v>
      </c>
      <c r="AX501" s="35" t="s">
        <v>34</v>
      </c>
      <c r="AY501" s="35" t="s">
        <v>34</v>
      </c>
    </row>
    <row r="502" spans="1:51" x14ac:dyDescent="0.3">
      <c r="A502" s="35" t="s">
        <v>39</v>
      </c>
      <c r="B502" s="35" t="s">
        <v>39</v>
      </c>
      <c r="C502" s="35" t="s">
        <v>39</v>
      </c>
      <c r="E502" s="35" t="s">
        <v>39</v>
      </c>
      <c r="F502" s="35" t="s">
        <v>39</v>
      </c>
      <c r="G502" s="35" t="s">
        <v>39</v>
      </c>
      <c r="I502" s="35" t="s">
        <v>39</v>
      </c>
      <c r="J502" s="35" t="s">
        <v>39</v>
      </c>
      <c r="K502" s="35" t="s">
        <v>39</v>
      </c>
      <c r="M502" s="35" t="s">
        <v>39</v>
      </c>
      <c r="N502" s="35" t="s">
        <v>39</v>
      </c>
      <c r="O502" s="35" t="s">
        <v>39</v>
      </c>
      <c r="S502" s="35" t="s">
        <v>39</v>
      </c>
      <c r="AD502" s="35" t="s">
        <v>39</v>
      </c>
      <c r="AG502" s="35" t="s">
        <v>39</v>
      </c>
      <c r="AH502" s="35" t="s">
        <v>39</v>
      </c>
      <c r="AK502" s="35" t="s">
        <v>39</v>
      </c>
      <c r="AL502" s="35" t="s">
        <v>39</v>
      </c>
      <c r="AM502" s="35" t="s">
        <v>39</v>
      </c>
      <c r="AO502" s="35" t="s">
        <v>39</v>
      </c>
      <c r="AP502" s="35" t="s">
        <v>39</v>
      </c>
      <c r="AQ502" s="35" t="s">
        <v>39</v>
      </c>
      <c r="AS502" s="35" t="s">
        <v>39</v>
      </c>
      <c r="AT502" s="35" t="s">
        <v>39</v>
      </c>
      <c r="AU502" s="35" t="s">
        <v>39</v>
      </c>
      <c r="AW502" s="35" t="s">
        <v>39</v>
      </c>
      <c r="AX502" s="35" t="s">
        <v>39</v>
      </c>
      <c r="AY502" s="35" t="s">
        <v>39</v>
      </c>
    </row>
    <row r="503" spans="1:51" x14ac:dyDescent="0.3">
      <c r="A503" s="35" t="s">
        <v>284</v>
      </c>
      <c r="B503" s="35" t="s">
        <v>284</v>
      </c>
      <c r="C503" s="35" t="s">
        <v>284</v>
      </c>
      <c r="E503" s="35" t="s">
        <v>284</v>
      </c>
      <c r="F503" s="35" t="s">
        <v>284</v>
      </c>
      <c r="G503" s="35" t="s">
        <v>284</v>
      </c>
      <c r="I503" s="35" t="s">
        <v>284</v>
      </c>
      <c r="J503" s="35" t="s">
        <v>284</v>
      </c>
      <c r="K503" s="35" t="s">
        <v>284</v>
      </c>
      <c r="M503" s="35" t="s">
        <v>284</v>
      </c>
      <c r="N503" s="35" t="s">
        <v>284</v>
      </c>
      <c r="O503" s="35" t="s">
        <v>284</v>
      </c>
      <c r="S503" s="35" t="s">
        <v>284</v>
      </c>
      <c r="AD503" s="35" t="s">
        <v>284</v>
      </c>
      <c r="AG503" s="35" t="s">
        <v>284</v>
      </c>
      <c r="AH503" s="35" t="s">
        <v>284</v>
      </c>
      <c r="AK503" s="35" t="s">
        <v>284</v>
      </c>
      <c r="AL503" s="35" t="s">
        <v>284</v>
      </c>
      <c r="AM503" s="35" t="s">
        <v>284</v>
      </c>
      <c r="AO503" s="35" t="s">
        <v>284</v>
      </c>
      <c r="AP503" s="35" t="s">
        <v>284</v>
      </c>
      <c r="AQ503" s="35" t="s">
        <v>284</v>
      </c>
      <c r="AS503" s="35" t="s">
        <v>284</v>
      </c>
      <c r="AT503" s="35" t="s">
        <v>284</v>
      </c>
      <c r="AU503" s="35" t="s">
        <v>284</v>
      </c>
      <c r="AW503" s="35" t="s">
        <v>284</v>
      </c>
      <c r="AX503" s="35" t="s">
        <v>284</v>
      </c>
      <c r="AY503" s="35" t="s">
        <v>284</v>
      </c>
    </row>
    <row r="504" spans="1:51" x14ac:dyDescent="0.3">
      <c r="A504" s="35" t="s">
        <v>1739</v>
      </c>
      <c r="B504" s="35" t="s">
        <v>1740</v>
      </c>
      <c r="C504" s="35" t="s">
        <v>1741</v>
      </c>
      <c r="E504" s="35" t="s">
        <v>1743</v>
      </c>
      <c r="F504" s="35" t="s">
        <v>1741</v>
      </c>
      <c r="G504" s="35" t="s">
        <v>1742</v>
      </c>
      <c r="I504" s="35" t="s">
        <v>1741</v>
      </c>
      <c r="J504" s="35" t="s">
        <v>1742</v>
      </c>
      <c r="K504" s="35" t="s">
        <v>1743</v>
      </c>
      <c r="M504" s="35" t="s">
        <v>1741</v>
      </c>
      <c r="N504" s="35" t="s">
        <v>1742</v>
      </c>
      <c r="O504" s="35" t="s">
        <v>1744</v>
      </c>
      <c r="S504" s="35" t="s">
        <v>1745</v>
      </c>
      <c r="AD504" s="35" t="s">
        <v>1746</v>
      </c>
      <c r="AG504" s="35" t="s">
        <v>285</v>
      </c>
      <c r="AH504" s="35" t="s">
        <v>285</v>
      </c>
      <c r="AK504" s="35" t="s">
        <v>1739</v>
      </c>
      <c r="AL504" s="35" t="s">
        <v>1740</v>
      </c>
      <c r="AM504" s="35" t="s">
        <v>1741</v>
      </c>
      <c r="AO504" s="35" t="s">
        <v>1743</v>
      </c>
      <c r="AP504" s="35" t="s">
        <v>1741</v>
      </c>
      <c r="AQ504" s="35" t="s">
        <v>1742</v>
      </c>
      <c r="AS504" s="35" t="s">
        <v>1741</v>
      </c>
      <c r="AT504" s="35" t="s">
        <v>1742</v>
      </c>
      <c r="AU504" s="35" t="s">
        <v>1743</v>
      </c>
      <c r="AW504" s="35" t="s">
        <v>1741</v>
      </c>
      <c r="AX504" s="35" t="s">
        <v>1742</v>
      </c>
      <c r="AY504" s="35" t="s">
        <v>1744</v>
      </c>
    </row>
    <row r="505" spans="1:51" x14ac:dyDescent="0.3">
      <c r="A505" s="35" t="s">
        <v>1747</v>
      </c>
      <c r="B505" s="35" t="s">
        <v>1748</v>
      </c>
      <c r="C505" s="35" t="s">
        <v>119</v>
      </c>
      <c r="E505" s="35" t="s">
        <v>1750</v>
      </c>
      <c r="F505" s="35" t="s">
        <v>119</v>
      </c>
      <c r="G505" s="35" t="s">
        <v>1749</v>
      </c>
      <c r="I505" s="35" t="s">
        <v>119</v>
      </c>
      <c r="J505" s="35" t="s">
        <v>1749</v>
      </c>
      <c r="K505" s="35" t="s">
        <v>1750</v>
      </c>
      <c r="M505" s="35" t="s">
        <v>119</v>
      </c>
      <c r="N505" s="35" t="s">
        <v>1749</v>
      </c>
      <c r="O505" s="35" t="s">
        <v>1751</v>
      </c>
      <c r="S505" s="35" t="s">
        <v>1673</v>
      </c>
      <c r="AD505" s="35" t="s">
        <v>1546</v>
      </c>
      <c r="AG505" s="35" t="s">
        <v>286</v>
      </c>
      <c r="AH505" s="35" t="s">
        <v>286</v>
      </c>
      <c r="AK505" s="35" t="s">
        <v>1747</v>
      </c>
      <c r="AL505" s="35" t="s">
        <v>1748</v>
      </c>
      <c r="AM505" s="35" t="s">
        <v>119</v>
      </c>
      <c r="AO505" s="35" t="s">
        <v>1750</v>
      </c>
      <c r="AP505" s="35" t="s">
        <v>119</v>
      </c>
      <c r="AQ505" s="35" t="s">
        <v>1749</v>
      </c>
      <c r="AS505" s="35" t="s">
        <v>119</v>
      </c>
      <c r="AT505" s="35" t="s">
        <v>1749</v>
      </c>
      <c r="AU505" s="35" t="s">
        <v>1750</v>
      </c>
      <c r="AW505" s="35" t="s">
        <v>119</v>
      </c>
      <c r="AX505" s="35" t="s">
        <v>1749</v>
      </c>
      <c r="AY505" s="35" t="s">
        <v>1751</v>
      </c>
    </row>
    <row r="506" spans="1:51" x14ac:dyDescent="0.3">
      <c r="A506" s="35" t="s">
        <v>1752</v>
      </c>
      <c r="B506" s="35" t="s">
        <v>1753</v>
      </c>
      <c r="C506" s="35" t="s">
        <v>188</v>
      </c>
      <c r="E506" s="35" t="s">
        <v>1755</v>
      </c>
      <c r="F506" s="35" t="s">
        <v>188</v>
      </c>
      <c r="G506" s="35" t="s">
        <v>1754</v>
      </c>
      <c r="I506" s="35" t="s">
        <v>188</v>
      </c>
      <c r="J506" s="35" t="s">
        <v>1754</v>
      </c>
      <c r="K506" s="35" t="s">
        <v>1755</v>
      </c>
      <c r="M506" s="35" t="s">
        <v>188</v>
      </c>
      <c r="N506" s="35" t="s">
        <v>1754</v>
      </c>
      <c r="O506" s="35" t="s">
        <v>1756</v>
      </c>
      <c r="S506" s="35" t="s">
        <v>1757</v>
      </c>
      <c r="AD506" s="35" t="s">
        <v>1758</v>
      </c>
      <c r="AG506" s="35" t="s">
        <v>287</v>
      </c>
      <c r="AH506" s="35" t="s">
        <v>287</v>
      </c>
      <c r="AK506" s="35" t="s">
        <v>1752</v>
      </c>
      <c r="AL506" s="35" t="s">
        <v>1753</v>
      </c>
      <c r="AM506" s="35" t="s">
        <v>188</v>
      </c>
      <c r="AO506" s="35" t="s">
        <v>1755</v>
      </c>
      <c r="AP506" s="35" t="s">
        <v>188</v>
      </c>
      <c r="AQ506" s="35" t="s">
        <v>1754</v>
      </c>
      <c r="AS506" s="35" t="s">
        <v>188</v>
      </c>
      <c r="AT506" s="35" t="s">
        <v>1754</v>
      </c>
      <c r="AU506" s="35" t="s">
        <v>1755</v>
      </c>
      <c r="AW506" s="35" t="s">
        <v>188</v>
      </c>
      <c r="AX506" s="35" t="s">
        <v>1754</v>
      </c>
      <c r="AY506" s="35" t="s">
        <v>1756</v>
      </c>
    </row>
    <row r="507" spans="1:51" x14ac:dyDescent="0.3">
      <c r="A507" s="35" t="s">
        <v>34</v>
      </c>
      <c r="B507" s="35" t="s">
        <v>34</v>
      </c>
      <c r="C507" s="35" t="s">
        <v>34</v>
      </c>
      <c r="E507" s="35" t="s">
        <v>34</v>
      </c>
      <c r="F507" s="35" t="s">
        <v>34</v>
      </c>
      <c r="G507" s="35" t="s">
        <v>34</v>
      </c>
      <c r="I507" s="35" t="s">
        <v>34</v>
      </c>
      <c r="J507" s="35" t="s">
        <v>34</v>
      </c>
      <c r="K507" s="35" t="s">
        <v>34</v>
      </c>
      <c r="M507" s="35" t="s">
        <v>34</v>
      </c>
      <c r="N507" s="35" t="s">
        <v>34</v>
      </c>
      <c r="O507" s="35" t="s">
        <v>34</v>
      </c>
      <c r="S507" s="35" t="s">
        <v>34</v>
      </c>
      <c r="AD507" s="35" t="s">
        <v>34</v>
      </c>
      <c r="AG507" s="35" t="s">
        <v>34</v>
      </c>
      <c r="AH507" s="35" t="s">
        <v>34</v>
      </c>
      <c r="AK507" s="35" t="s">
        <v>34</v>
      </c>
      <c r="AL507" s="35" t="s">
        <v>34</v>
      </c>
      <c r="AM507" s="35" t="s">
        <v>34</v>
      </c>
      <c r="AO507" s="35" t="s">
        <v>34</v>
      </c>
      <c r="AP507" s="35" t="s">
        <v>34</v>
      </c>
      <c r="AQ507" s="35" t="s">
        <v>34</v>
      </c>
      <c r="AS507" s="35" t="s">
        <v>34</v>
      </c>
      <c r="AT507" s="35" t="s">
        <v>34</v>
      </c>
      <c r="AU507" s="35" t="s">
        <v>34</v>
      </c>
      <c r="AW507" s="35" t="s">
        <v>34</v>
      </c>
      <c r="AX507" s="35" t="s">
        <v>34</v>
      </c>
      <c r="AY507" s="35" t="s">
        <v>34</v>
      </c>
    </row>
    <row r="508" spans="1:51" x14ac:dyDescent="0.3">
      <c r="A508" s="35" t="s">
        <v>39</v>
      </c>
      <c r="B508" s="35" t="s">
        <v>39</v>
      </c>
      <c r="C508" s="35" t="s">
        <v>39</v>
      </c>
      <c r="E508" s="35" t="s">
        <v>39</v>
      </c>
      <c r="F508" s="35" t="s">
        <v>39</v>
      </c>
      <c r="G508" s="35" t="s">
        <v>39</v>
      </c>
      <c r="I508" s="35" t="s">
        <v>39</v>
      </c>
      <c r="J508" s="35" t="s">
        <v>39</v>
      </c>
      <c r="K508" s="35" t="s">
        <v>39</v>
      </c>
      <c r="M508" s="35" t="s">
        <v>39</v>
      </c>
      <c r="N508" s="35" t="s">
        <v>39</v>
      </c>
      <c r="O508" s="35" t="s">
        <v>39</v>
      </c>
      <c r="S508" s="35" t="s">
        <v>39</v>
      </c>
      <c r="AD508" s="35" t="s">
        <v>39</v>
      </c>
      <c r="AG508" s="35" t="s">
        <v>39</v>
      </c>
      <c r="AH508" s="35" t="s">
        <v>39</v>
      </c>
      <c r="AK508" s="35" t="s">
        <v>39</v>
      </c>
      <c r="AL508" s="35" t="s">
        <v>39</v>
      </c>
      <c r="AM508" s="35" t="s">
        <v>39</v>
      </c>
      <c r="AO508" s="35" t="s">
        <v>39</v>
      </c>
      <c r="AP508" s="35" t="s">
        <v>39</v>
      </c>
      <c r="AQ508" s="35" t="s">
        <v>39</v>
      </c>
      <c r="AS508" s="35" t="s">
        <v>39</v>
      </c>
      <c r="AT508" s="35" t="s">
        <v>39</v>
      </c>
      <c r="AU508" s="35" t="s">
        <v>39</v>
      </c>
      <c r="AW508" s="35" t="s">
        <v>39</v>
      </c>
      <c r="AX508" s="35" t="s">
        <v>39</v>
      </c>
      <c r="AY508" s="35" t="s">
        <v>39</v>
      </c>
    </row>
    <row r="509" spans="1:51" x14ac:dyDescent="0.3">
      <c r="A509" s="35" t="s">
        <v>288</v>
      </c>
      <c r="B509" s="35" t="s">
        <v>288</v>
      </c>
      <c r="C509" s="35" t="s">
        <v>288</v>
      </c>
      <c r="E509" s="35" t="s">
        <v>288</v>
      </c>
      <c r="F509" s="35" t="s">
        <v>288</v>
      </c>
      <c r="G509" s="35" t="s">
        <v>288</v>
      </c>
      <c r="I509" s="35" t="s">
        <v>288</v>
      </c>
      <c r="J509" s="35" t="s">
        <v>288</v>
      </c>
      <c r="K509" s="35" t="s">
        <v>288</v>
      </c>
      <c r="M509" s="35" t="s">
        <v>288</v>
      </c>
      <c r="N509" s="35" t="s">
        <v>288</v>
      </c>
      <c r="O509" s="35" t="s">
        <v>288</v>
      </c>
      <c r="S509" s="35" t="s">
        <v>288</v>
      </c>
      <c r="AD509" s="35" t="s">
        <v>288</v>
      </c>
      <c r="AG509" s="35" t="s">
        <v>288</v>
      </c>
      <c r="AH509" s="35" t="s">
        <v>288</v>
      </c>
      <c r="AK509" s="35" t="s">
        <v>288</v>
      </c>
      <c r="AL509" s="35" t="s">
        <v>288</v>
      </c>
      <c r="AM509" s="35" t="s">
        <v>288</v>
      </c>
      <c r="AO509" s="35" t="s">
        <v>288</v>
      </c>
      <c r="AP509" s="35" t="s">
        <v>288</v>
      </c>
      <c r="AQ509" s="35" t="s">
        <v>288</v>
      </c>
      <c r="AS509" s="35" t="s">
        <v>288</v>
      </c>
      <c r="AT509" s="35" t="s">
        <v>288</v>
      </c>
      <c r="AU509" s="35" t="s">
        <v>288</v>
      </c>
      <c r="AW509" s="35" t="s">
        <v>288</v>
      </c>
      <c r="AX509" s="35" t="s">
        <v>288</v>
      </c>
      <c r="AY509" s="35" t="s">
        <v>288</v>
      </c>
    </row>
    <row r="510" spans="1:51" x14ac:dyDescent="0.3">
      <c r="A510" s="35" t="s">
        <v>1759</v>
      </c>
      <c r="B510" s="35" t="s">
        <v>1760</v>
      </c>
      <c r="C510" s="35" t="s">
        <v>1761</v>
      </c>
      <c r="E510" s="35" t="s">
        <v>1763</v>
      </c>
      <c r="F510" s="35" t="s">
        <v>1761</v>
      </c>
      <c r="G510" s="35" t="s">
        <v>1762</v>
      </c>
      <c r="I510" s="35" t="s">
        <v>1761</v>
      </c>
      <c r="J510" s="35" t="s">
        <v>1762</v>
      </c>
      <c r="K510" s="35" t="s">
        <v>1763</v>
      </c>
      <c r="M510" s="35" t="s">
        <v>1761</v>
      </c>
      <c r="N510" s="35" t="s">
        <v>1762</v>
      </c>
      <c r="O510" s="35" t="s">
        <v>1764</v>
      </c>
      <c r="S510" s="35" t="s">
        <v>1765</v>
      </c>
      <c r="AD510" s="35" t="s">
        <v>1766</v>
      </c>
      <c r="AG510" s="35" t="s">
        <v>289</v>
      </c>
      <c r="AH510" s="35" t="s">
        <v>289</v>
      </c>
      <c r="AK510" s="35" t="s">
        <v>1759</v>
      </c>
      <c r="AL510" s="35" t="s">
        <v>1760</v>
      </c>
      <c r="AM510" s="35" t="s">
        <v>1761</v>
      </c>
      <c r="AO510" s="35" t="s">
        <v>1763</v>
      </c>
      <c r="AP510" s="35" t="s">
        <v>1761</v>
      </c>
      <c r="AQ510" s="35" t="s">
        <v>1762</v>
      </c>
      <c r="AS510" s="35" t="s">
        <v>1761</v>
      </c>
      <c r="AT510" s="35" t="s">
        <v>1762</v>
      </c>
      <c r="AU510" s="35" t="s">
        <v>1763</v>
      </c>
      <c r="AW510" s="35" t="s">
        <v>1761</v>
      </c>
      <c r="AX510" s="35" t="s">
        <v>1762</v>
      </c>
      <c r="AY510" s="35" t="s">
        <v>1764</v>
      </c>
    </row>
    <row r="511" spans="1:51" x14ac:dyDescent="0.3">
      <c r="A511" s="35" t="s">
        <v>1767</v>
      </c>
      <c r="B511" s="35" t="s">
        <v>1768</v>
      </c>
      <c r="C511" s="35" t="s">
        <v>1609</v>
      </c>
      <c r="E511" s="35" t="s">
        <v>294</v>
      </c>
      <c r="F511" s="35" t="s">
        <v>1609</v>
      </c>
      <c r="G511" s="35" t="s">
        <v>1769</v>
      </c>
      <c r="I511" s="35" t="s">
        <v>1609</v>
      </c>
      <c r="J511" s="35" t="s">
        <v>1769</v>
      </c>
      <c r="K511" s="35" t="s">
        <v>294</v>
      </c>
      <c r="M511" s="35" t="s">
        <v>1609</v>
      </c>
      <c r="N511" s="35" t="s">
        <v>1769</v>
      </c>
      <c r="O511" s="35" t="s">
        <v>1770</v>
      </c>
      <c r="S511" s="35" t="s">
        <v>1771</v>
      </c>
      <c r="AD511" s="35" t="s">
        <v>1263</v>
      </c>
      <c r="AG511" s="35" t="s">
        <v>290</v>
      </c>
      <c r="AH511" s="35" t="s">
        <v>290</v>
      </c>
      <c r="AK511" s="35" t="s">
        <v>1767</v>
      </c>
      <c r="AL511" s="35" t="s">
        <v>1768</v>
      </c>
      <c r="AM511" s="35" t="s">
        <v>1609</v>
      </c>
      <c r="AO511" s="35" t="s">
        <v>294</v>
      </c>
      <c r="AP511" s="35" t="s">
        <v>1609</v>
      </c>
      <c r="AQ511" s="35" t="s">
        <v>1769</v>
      </c>
      <c r="AS511" s="35" t="s">
        <v>1609</v>
      </c>
      <c r="AT511" s="35" t="s">
        <v>1769</v>
      </c>
      <c r="AU511" s="35" t="s">
        <v>294</v>
      </c>
      <c r="AW511" s="35" t="s">
        <v>1609</v>
      </c>
      <c r="AX511" s="35" t="s">
        <v>1769</v>
      </c>
      <c r="AY511" s="35" t="s">
        <v>1770</v>
      </c>
    </row>
    <row r="512" spans="1:51" x14ac:dyDescent="0.3">
      <c r="A512" s="35" t="s">
        <v>1772</v>
      </c>
      <c r="B512" s="35" t="s">
        <v>1773</v>
      </c>
      <c r="C512" s="35" t="s">
        <v>1774</v>
      </c>
      <c r="E512" s="35" t="s">
        <v>1776</v>
      </c>
      <c r="F512" s="35" t="s">
        <v>1774</v>
      </c>
      <c r="G512" s="35" t="s">
        <v>1775</v>
      </c>
      <c r="I512" s="35" t="s">
        <v>1774</v>
      </c>
      <c r="J512" s="35" t="s">
        <v>1775</v>
      </c>
      <c r="K512" s="35" t="s">
        <v>1776</v>
      </c>
      <c r="M512" s="35" t="s">
        <v>1774</v>
      </c>
      <c r="N512" s="35" t="s">
        <v>1775</v>
      </c>
      <c r="O512" s="35" t="s">
        <v>1777</v>
      </c>
      <c r="S512" s="35" t="s">
        <v>1778</v>
      </c>
      <c r="AD512" s="35" t="s">
        <v>1779</v>
      </c>
      <c r="AG512" s="35" t="s">
        <v>291</v>
      </c>
      <c r="AH512" s="35" t="s">
        <v>291</v>
      </c>
      <c r="AK512" s="35" t="s">
        <v>1772</v>
      </c>
      <c r="AL512" s="35" t="s">
        <v>1773</v>
      </c>
      <c r="AM512" s="35" t="s">
        <v>1774</v>
      </c>
      <c r="AO512" s="35" t="s">
        <v>1776</v>
      </c>
      <c r="AP512" s="35" t="s">
        <v>1774</v>
      </c>
      <c r="AQ512" s="35" t="s">
        <v>1775</v>
      </c>
      <c r="AS512" s="35" t="s">
        <v>1774</v>
      </c>
      <c r="AT512" s="35" t="s">
        <v>1775</v>
      </c>
      <c r="AU512" s="35" t="s">
        <v>1776</v>
      </c>
      <c r="AW512" s="35" t="s">
        <v>1774</v>
      </c>
      <c r="AX512" s="35" t="s">
        <v>1775</v>
      </c>
      <c r="AY512" s="35" t="s">
        <v>1777</v>
      </c>
    </row>
    <row r="513" spans="1:51" x14ac:dyDescent="0.3">
      <c r="A513" s="35" t="s">
        <v>34</v>
      </c>
      <c r="B513" s="35" t="s">
        <v>34</v>
      </c>
      <c r="C513" s="35" t="s">
        <v>34</v>
      </c>
      <c r="E513" s="35" t="s">
        <v>34</v>
      </c>
      <c r="F513" s="35" t="s">
        <v>34</v>
      </c>
      <c r="G513" s="35" t="s">
        <v>34</v>
      </c>
      <c r="I513" s="35" t="s">
        <v>34</v>
      </c>
      <c r="J513" s="35" t="s">
        <v>34</v>
      </c>
      <c r="K513" s="35" t="s">
        <v>34</v>
      </c>
      <c r="M513" s="35" t="s">
        <v>34</v>
      </c>
      <c r="N513" s="35" t="s">
        <v>34</v>
      </c>
      <c r="O513" s="35" t="s">
        <v>34</v>
      </c>
      <c r="S513" s="35" t="s">
        <v>34</v>
      </c>
      <c r="AD513" s="35" t="s">
        <v>34</v>
      </c>
      <c r="AG513" s="35" t="s">
        <v>34</v>
      </c>
      <c r="AH513" s="35" t="s">
        <v>34</v>
      </c>
      <c r="AK513" s="35" t="s">
        <v>34</v>
      </c>
      <c r="AL513" s="35" t="s">
        <v>34</v>
      </c>
      <c r="AM513" s="35" t="s">
        <v>34</v>
      </c>
      <c r="AO513" s="35" t="s">
        <v>34</v>
      </c>
      <c r="AP513" s="35" t="s">
        <v>34</v>
      </c>
      <c r="AQ513" s="35" t="s">
        <v>34</v>
      </c>
      <c r="AS513" s="35" t="s">
        <v>34</v>
      </c>
      <c r="AT513" s="35" t="s">
        <v>34</v>
      </c>
      <c r="AU513" s="35" t="s">
        <v>34</v>
      </c>
      <c r="AW513" s="35" t="s">
        <v>34</v>
      </c>
      <c r="AX513" s="35" t="s">
        <v>34</v>
      </c>
      <c r="AY513" s="35" t="s">
        <v>34</v>
      </c>
    </row>
    <row r="514" spans="1:51" x14ac:dyDescent="0.3">
      <c r="A514" s="35" t="s">
        <v>39</v>
      </c>
      <c r="B514" s="35" t="s">
        <v>39</v>
      </c>
      <c r="C514" s="35" t="s">
        <v>39</v>
      </c>
      <c r="E514" s="35" t="s">
        <v>39</v>
      </c>
      <c r="F514" s="35" t="s">
        <v>39</v>
      </c>
      <c r="G514" s="35" t="s">
        <v>39</v>
      </c>
      <c r="I514" s="35" t="s">
        <v>39</v>
      </c>
      <c r="J514" s="35" t="s">
        <v>39</v>
      </c>
      <c r="K514" s="35" t="s">
        <v>39</v>
      </c>
      <c r="M514" s="35" t="s">
        <v>39</v>
      </c>
      <c r="N514" s="35" t="s">
        <v>39</v>
      </c>
      <c r="O514" s="35" t="s">
        <v>39</v>
      </c>
      <c r="S514" s="35" t="s">
        <v>39</v>
      </c>
      <c r="AD514" s="35" t="s">
        <v>39</v>
      </c>
      <c r="AG514" s="35" t="s">
        <v>39</v>
      </c>
      <c r="AH514" s="35" t="s">
        <v>39</v>
      </c>
      <c r="AK514" s="35" t="s">
        <v>39</v>
      </c>
      <c r="AL514" s="35" t="s">
        <v>39</v>
      </c>
      <c r="AM514" s="35" t="s">
        <v>39</v>
      </c>
      <c r="AO514" s="35" t="s">
        <v>39</v>
      </c>
      <c r="AP514" s="35" t="s">
        <v>39</v>
      </c>
      <c r="AQ514" s="35" t="s">
        <v>39</v>
      </c>
      <c r="AS514" s="35" t="s">
        <v>39</v>
      </c>
      <c r="AT514" s="35" t="s">
        <v>39</v>
      </c>
      <c r="AU514" s="35" t="s">
        <v>39</v>
      </c>
      <c r="AW514" s="35" t="s">
        <v>39</v>
      </c>
      <c r="AX514" s="35" t="s">
        <v>39</v>
      </c>
      <c r="AY514" s="35" t="s">
        <v>39</v>
      </c>
    </row>
    <row r="515" spans="1:51" x14ac:dyDescent="0.3">
      <c r="A515" s="35" t="s">
        <v>292</v>
      </c>
      <c r="B515" s="35" t="s">
        <v>292</v>
      </c>
      <c r="C515" s="35" t="s">
        <v>292</v>
      </c>
      <c r="E515" s="35" t="s">
        <v>292</v>
      </c>
      <c r="F515" s="35" t="s">
        <v>292</v>
      </c>
      <c r="G515" s="35" t="s">
        <v>292</v>
      </c>
      <c r="I515" s="35" t="s">
        <v>292</v>
      </c>
      <c r="J515" s="35" t="s">
        <v>292</v>
      </c>
      <c r="K515" s="35" t="s">
        <v>292</v>
      </c>
      <c r="M515" s="35" t="s">
        <v>292</v>
      </c>
      <c r="N515" s="35" t="s">
        <v>292</v>
      </c>
      <c r="O515" s="35" t="s">
        <v>292</v>
      </c>
      <c r="S515" s="35" t="s">
        <v>292</v>
      </c>
      <c r="AD515" s="35" t="s">
        <v>292</v>
      </c>
      <c r="AG515" s="35" t="s">
        <v>292</v>
      </c>
      <c r="AH515" s="35" t="s">
        <v>292</v>
      </c>
      <c r="AK515" s="35" t="s">
        <v>292</v>
      </c>
      <c r="AL515" s="35" t="s">
        <v>292</v>
      </c>
      <c r="AM515" s="35" t="s">
        <v>292</v>
      </c>
      <c r="AO515" s="35" t="s">
        <v>292</v>
      </c>
      <c r="AP515" s="35" t="s">
        <v>292</v>
      </c>
      <c r="AQ515" s="35" t="s">
        <v>292</v>
      </c>
      <c r="AS515" s="35" t="s">
        <v>292</v>
      </c>
      <c r="AT515" s="35" t="s">
        <v>292</v>
      </c>
      <c r="AU515" s="35" t="s">
        <v>292</v>
      </c>
      <c r="AW515" s="35" t="s">
        <v>292</v>
      </c>
      <c r="AX515" s="35" t="s">
        <v>292</v>
      </c>
      <c r="AY515" s="35" t="s">
        <v>292</v>
      </c>
    </row>
    <row r="516" spans="1:51" x14ac:dyDescent="0.3">
      <c r="A516" s="35" t="s">
        <v>1780</v>
      </c>
      <c r="B516" s="35" t="s">
        <v>1781</v>
      </c>
      <c r="C516" s="35" t="s">
        <v>1782</v>
      </c>
      <c r="E516" s="35" t="s">
        <v>1783</v>
      </c>
      <c r="F516" s="35" t="s">
        <v>1782</v>
      </c>
      <c r="G516" s="35" t="s">
        <v>988</v>
      </c>
      <c r="I516" s="35" t="s">
        <v>1782</v>
      </c>
      <c r="J516" s="35" t="s">
        <v>988</v>
      </c>
      <c r="K516" s="35" t="s">
        <v>1783</v>
      </c>
      <c r="M516" s="35" t="s">
        <v>1782</v>
      </c>
      <c r="N516" s="35" t="s">
        <v>988</v>
      </c>
      <c r="O516" s="35" t="s">
        <v>1784</v>
      </c>
      <c r="S516" s="35" t="s">
        <v>1785</v>
      </c>
      <c r="AD516" s="35" t="s">
        <v>1786</v>
      </c>
      <c r="AG516" s="35" t="s">
        <v>293</v>
      </c>
      <c r="AH516" s="35" t="s">
        <v>293</v>
      </c>
      <c r="AK516" s="35" t="s">
        <v>1780</v>
      </c>
      <c r="AL516" s="35" t="s">
        <v>1781</v>
      </c>
      <c r="AM516" s="35" t="s">
        <v>1782</v>
      </c>
      <c r="AO516" s="35" t="s">
        <v>1783</v>
      </c>
      <c r="AP516" s="35" t="s">
        <v>1782</v>
      </c>
      <c r="AQ516" s="35" t="s">
        <v>988</v>
      </c>
      <c r="AS516" s="35" t="s">
        <v>1782</v>
      </c>
      <c r="AT516" s="35" t="s">
        <v>988</v>
      </c>
      <c r="AU516" s="35" t="s">
        <v>1783</v>
      </c>
      <c r="AW516" s="35" t="s">
        <v>1782</v>
      </c>
      <c r="AX516" s="35" t="s">
        <v>988</v>
      </c>
      <c r="AY516" s="35" t="s">
        <v>1784</v>
      </c>
    </row>
    <row r="517" spans="1:51" x14ac:dyDescent="0.3">
      <c r="A517" s="35" t="s">
        <v>1787</v>
      </c>
      <c r="B517" s="35" t="s">
        <v>1788</v>
      </c>
      <c r="C517" s="35" t="s">
        <v>1789</v>
      </c>
      <c r="E517" s="35" t="s">
        <v>1790</v>
      </c>
      <c r="F517" s="35" t="s">
        <v>1789</v>
      </c>
      <c r="G517" s="35" t="s">
        <v>1366</v>
      </c>
      <c r="I517" s="35" t="s">
        <v>1789</v>
      </c>
      <c r="J517" s="35" t="s">
        <v>1366</v>
      </c>
      <c r="K517" s="35" t="s">
        <v>1790</v>
      </c>
      <c r="M517" s="35" t="s">
        <v>1789</v>
      </c>
      <c r="N517" s="35" t="s">
        <v>1366</v>
      </c>
      <c r="O517" s="35" t="s">
        <v>1791</v>
      </c>
      <c r="S517" s="35" t="s">
        <v>1792</v>
      </c>
      <c r="AD517" s="35" t="s">
        <v>1793</v>
      </c>
      <c r="AG517" s="35" t="s">
        <v>294</v>
      </c>
      <c r="AH517" s="35" t="s">
        <v>294</v>
      </c>
      <c r="AK517" s="35" t="s">
        <v>1787</v>
      </c>
      <c r="AL517" s="35" t="s">
        <v>1788</v>
      </c>
      <c r="AM517" s="35" t="s">
        <v>1789</v>
      </c>
      <c r="AO517" s="35" t="s">
        <v>1790</v>
      </c>
      <c r="AP517" s="35" t="s">
        <v>1789</v>
      </c>
      <c r="AQ517" s="35" t="s">
        <v>1366</v>
      </c>
      <c r="AS517" s="35" t="s">
        <v>1789</v>
      </c>
      <c r="AT517" s="35" t="s">
        <v>1366</v>
      </c>
      <c r="AU517" s="35" t="s">
        <v>1790</v>
      </c>
      <c r="AW517" s="35" t="s">
        <v>1789</v>
      </c>
      <c r="AX517" s="35" t="s">
        <v>1366</v>
      </c>
      <c r="AY517" s="35" t="s">
        <v>1791</v>
      </c>
    </row>
    <row r="518" spans="1:51" x14ac:dyDescent="0.3">
      <c r="A518" s="35" t="s">
        <v>1794</v>
      </c>
      <c r="B518" s="35" t="s">
        <v>1795</v>
      </c>
      <c r="C518" s="35" t="s">
        <v>1796</v>
      </c>
      <c r="E518" s="35" t="s">
        <v>1798</v>
      </c>
      <c r="F518" s="35" t="s">
        <v>1796</v>
      </c>
      <c r="G518" s="35" t="s">
        <v>1797</v>
      </c>
      <c r="I518" s="35" t="s">
        <v>1796</v>
      </c>
      <c r="J518" s="35" t="s">
        <v>1797</v>
      </c>
      <c r="K518" s="35" t="s">
        <v>1798</v>
      </c>
      <c r="M518" s="35" t="s">
        <v>1796</v>
      </c>
      <c r="N518" s="35" t="s">
        <v>1797</v>
      </c>
      <c r="O518" s="35" t="s">
        <v>1799</v>
      </c>
      <c r="S518" s="35" t="s">
        <v>1800</v>
      </c>
      <c r="AD518" s="35" t="s">
        <v>1801</v>
      </c>
      <c r="AG518" s="35" t="s">
        <v>295</v>
      </c>
      <c r="AH518" s="35" t="s">
        <v>295</v>
      </c>
      <c r="AK518" s="35" t="s">
        <v>1794</v>
      </c>
      <c r="AL518" s="35" t="s">
        <v>1795</v>
      </c>
      <c r="AM518" s="35" t="s">
        <v>1796</v>
      </c>
      <c r="AO518" s="35" t="s">
        <v>1798</v>
      </c>
      <c r="AP518" s="35" t="s">
        <v>1796</v>
      </c>
      <c r="AQ518" s="35" t="s">
        <v>1797</v>
      </c>
      <c r="AS518" s="35" t="s">
        <v>1796</v>
      </c>
      <c r="AT518" s="35" t="s">
        <v>1797</v>
      </c>
      <c r="AU518" s="35" t="s">
        <v>1798</v>
      </c>
      <c r="AW518" s="35" t="s">
        <v>1796</v>
      </c>
      <c r="AX518" s="35" t="s">
        <v>1797</v>
      </c>
      <c r="AY518" s="35" t="s">
        <v>1799</v>
      </c>
    </row>
    <row r="519" spans="1:51" x14ac:dyDescent="0.3">
      <c r="A519" s="35" t="s">
        <v>34</v>
      </c>
      <c r="B519" s="35" t="s">
        <v>34</v>
      </c>
      <c r="C519" s="35" t="s">
        <v>34</v>
      </c>
      <c r="E519" s="35" t="s">
        <v>34</v>
      </c>
      <c r="F519" s="35" t="s">
        <v>34</v>
      </c>
      <c r="G519" s="35" t="s">
        <v>34</v>
      </c>
      <c r="I519" s="35" t="s">
        <v>34</v>
      </c>
      <c r="J519" s="35" t="s">
        <v>34</v>
      </c>
      <c r="K519" s="35" t="s">
        <v>34</v>
      </c>
      <c r="M519" s="35" t="s">
        <v>34</v>
      </c>
      <c r="N519" s="35" t="s">
        <v>34</v>
      </c>
      <c r="O519" s="35" t="s">
        <v>34</v>
      </c>
      <c r="S519" s="35" t="s">
        <v>34</v>
      </c>
      <c r="AD519" s="35" t="s">
        <v>34</v>
      </c>
      <c r="AG519" s="35" t="s">
        <v>34</v>
      </c>
      <c r="AH519" s="35" t="s">
        <v>34</v>
      </c>
      <c r="AK519" s="35" t="s">
        <v>34</v>
      </c>
      <c r="AL519" s="35" t="s">
        <v>34</v>
      </c>
      <c r="AM519" s="35" t="s">
        <v>34</v>
      </c>
      <c r="AO519" s="35" t="s">
        <v>34</v>
      </c>
      <c r="AP519" s="35" t="s">
        <v>34</v>
      </c>
      <c r="AQ519" s="35" t="s">
        <v>34</v>
      </c>
      <c r="AS519" s="35" t="s">
        <v>34</v>
      </c>
      <c r="AT519" s="35" t="s">
        <v>34</v>
      </c>
      <c r="AU519" s="35" t="s">
        <v>34</v>
      </c>
      <c r="AW519" s="35" t="s">
        <v>34</v>
      </c>
      <c r="AX519" s="35" t="s">
        <v>34</v>
      </c>
      <c r="AY519" s="35" t="s">
        <v>34</v>
      </c>
    </row>
    <row r="520" spans="1:51" x14ac:dyDescent="0.3">
      <c r="A520" s="35" t="s">
        <v>39</v>
      </c>
      <c r="B520" s="35" t="s">
        <v>39</v>
      </c>
      <c r="C520" s="35" t="s">
        <v>39</v>
      </c>
      <c r="E520" s="35" t="s">
        <v>39</v>
      </c>
      <c r="F520" s="35" t="s">
        <v>39</v>
      </c>
      <c r="G520" s="35" t="s">
        <v>39</v>
      </c>
      <c r="I520" s="35" t="s">
        <v>39</v>
      </c>
      <c r="J520" s="35" t="s">
        <v>39</v>
      </c>
      <c r="K520" s="35" t="s">
        <v>39</v>
      </c>
      <c r="M520" s="35" t="s">
        <v>39</v>
      </c>
      <c r="N520" s="35" t="s">
        <v>39</v>
      </c>
      <c r="O520" s="35" t="s">
        <v>39</v>
      </c>
      <c r="S520" s="35" t="s">
        <v>39</v>
      </c>
      <c r="AD520" s="35" t="s">
        <v>39</v>
      </c>
      <c r="AG520" s="35" t="s">
        <v>39</v>
      </c>
      <c r="AH520" s="35" t="s">
        <v>39</v>
      </c>
      <c r="AK520" s="35" t="s">
        <v>39</v>
      </c>
      <c r="AL520" s="35" t="s">
        <v>39</v>
      </c>
      <c r="AM520" s="35" t="s">
        <v>39</v>
      </c>
      <c r="AO520" s="35" t="s">
        <v>39</v>
      </c>
      <c r="AP520" s="35" t="s">
        <v>39</v>
      </c>
      <c r="AQ520" s="35" t="s">
        <v>39</v>
      </c>
      <c r="AS520" s="35" t="s">
        <v>39</v>
      </c>
      <c r="AT520" s="35" t="s">
        <v>39</v>
      </c>
      <c r="AU520" s="35" t="s">
        <v>39</v>
      </c>
      <c r="AW520" s="35" t="s">
        <v>39</v>
      </c>
      <c r="AX520" s="35" t="s">
        <v>39</v>
      </c>
      <c r="AY520" s="35" t="s">
        <v>39</v>
      </c>
    </row>
    <row r="521" spans="1:51" x14ac:dyDescent="0.3">
      <c r="A521" s="35" t="s">
        <v>296</v>
      </c>
      <c r="B521" s="35" t="s">
        <v>296</v>
      </c>
      <c r="C521" s="35" t="s">
        <v>296</v>
      </c>
      <c r="E521" s="35" t="s">
        <v>296</v>
      </c>
      <c r="F521" s="35" t="s">
        <v>296</v>
      </c>
      <c r="G521" s="35" t="s">
        <v>296</v>
      </c>
      <c r="I521" s="35" t="s">
        <v>296</v>
      </c>
      <c r="J521" s="35" t="s">
        <v>296</v>
      </c>
      <c r="K521" s="35" t="s">
        <v>296</v>
      </c>
      <c r="M521" s="35" t="s">
        <v>296</v>
      </c>
      <c r="N521" s="35" t="s">
        <v>296</v>
      </c>
      <c r="O521" s="35" t="s">
        <v>296</v>
      </c>
      <c r="S521" s="35" t="s">
        <v>296</v>
      </c>
      <c r="AD521" s="35" t="s">
        <v>296</v>
      </c>
      <c r="AG521" s="35" t="s">
        <v>296</v>
      </c>
      <c r="AH521" s="35" t="s">
        <v>296</v>
      </c>
      <c r="AK521" s="35" t="s">
        <v>296</v>
      </c>
      <c r="AL521" s="35" t="s">
        <v>296</v>
      </c>
      <c r="AM521" s="35" t="s">
        <v>296</v>
      </c>
      <c r="AO521" s="35" t="s">
        <v>296</v>
      </c>
      <c r="AP521" s="35" t="s">
        <v>296</v>
      </c>
      <c r="AQ521" s="35" t="s">
        <v>296</v>
      </c>
      <c r="AS521" s="35" t="s">
        <v>296</v>
      </c>
      <c r="AT521" s="35" t="s">
        <v>296</v>
      </c>
      <c r="AU521" s="35" t="s">
        <v>296</v>
      </c>
      <c r="AW521" s="35" t="s">
        <v>296</v>
      </c>
      <c r="AX521" s="35" t="s">
        <v>296</v>
      </c>
      <c r="AY521" s="35" t="s">
        <v>296</v>
      </c>
    </row>
    <row r="522" spans="1:51" x14ac:dyDescent="0.3">
      <c r="A522" s="35" t="s">
        <v>140</v>
      </c>
      <c r="B522" s="35" t="s">
        <v>140</v>
      </c>
      <c r="C522" s="35" t="s">
        <v>140</v>
      </c>
      <c r="E522" s="35" t="s">
        <v>140</v>
      </c>
      <c r="F522" s="35" t="s">
        <v>140</v>
      </c>
      <c r="G522" s="35" t="s">
        <v>140</v>
      </c>
      <c r="I522" s="35" t="s">
        <v>140</v>
      </c>
      <c r="J522" s="35" t="s">
        <v>140</v>
      </c>
      <c r="K522" s="35" t="s">
        <v>140</v>
      </c>
      <c r="M522" s="35" t="s">
        <v>140</v>
      </c>
      <c r="N522" s="35" t="s">
        <v>140</v>
      </c>
      <c r="O522" s="35" t="s">
        <v>140</v>
      </c>
      <c r="S522" s="35" t="s">
        <v>140</v>
      </c>
      <c r="AD522" s="35" t="s">
        <v>140</v>
      </c>
      <c r="AG522" s="35" t="s">
        <v>140</v>
      </c>
      <c r="AH522" s="35" t="s">
        <v>140</v>
      </c>
      <c r="AK522" s="35" t="s">
        <v>140</v>
      </c>
      <c r="AL522" s="35" t="s">
        <v>140</v>
      </c>
      <c r="AM522" s="35" t="s">
        <v>140</v>
      </c>
      <c r="AO522" s="35" t="s">
        <v>140</v>
      </c>
      <c r="AP522" s="35" t="s">
        <v>140</v>
      </c>
      <c r="AQ522" s="35" t="s">
        <v>140</v>
      </c>
      <c r="AS522" s="35" t="s">
        <v>140</v>
      </c>
      <c r="AT522" s="35" t="s">
        <v>140</v>
      </c>
      <c r="AU522" s="35" t="s">
        <v>140</v>
      </c>
      <c r="AW522" s="35" t="s">
        <v>140</v>
      </c>
      <c r="AX522" s="35" t="s">
        <v>140</v>
      </c>
      <c r="AY522" s="35" t="s">
        <v>140</v>
      </c>
    </row>
    <row r="523" spans="1:51" x14ac:dyDescent="0.3">
      <c r="A523" s="35" t="s">
        <v>119</v>
      </c>
      <c r="B523" s="35" t="s">
        <v>119</v>
      </c>
      <c r="C523" s="35" t="s">
        <v>119</v>
      </c>
      <c r="E523" s="35" t="s">
        <v>119</v>
      </c>
      <c r="F523" s="35" t="s">
        <v>119</v>
      </c>
      <c r="G523" s="35" t="s">
        <v>119</v>
      </c>
      <c r="I523" s="35" t="s">
        <v>119</v>
      </c>
      <c r="J523" s="35" t="s">
        <v>119</v>
      </c>
      <c r="K523" s="35" t="s">
        <v>119</v>
      </c>
      <c r="M523" s="35" t="s">
        <v>119</v>
      </c>
      <c r="N523" s="35" t="s">
        <v>119</v>
      </c>
      <c r="O523" s="35" t="s">
        <v>119</v>
      </c>
      <c r="S523" s="35" t="s">
        <v>119</v>
      </c>
      <c r="AD523" s="35" t="s">
        <v>119</v>
      </c>
      <c r="AG523" s="35" t="s">
        <v>119</v>
      </c>
      <c r="AH523" s="35" t="s">
        <v>119</v>
      </c>
      <c r="AK523" s="35" t="s">
        <v>119</v>
      </c>
      <c r="AL523" s="35" t="s">
        <v>119</v>
      </c>
      <c r="AM523" s="35" t="s">
        <v>119</v>
      </c>
      <c r="AO523" s="35" t="s">
        <v>119</v>
      </c>
      <c r="AP523" s="35" t="s">
        <v>119</v>
      </c>
      <c r="AQ523" s="35" t="s">
        <v>119</v>
      </c>
      <c r="AS523" s="35" t="s">
        <v>119</v>
      </c>
      <c r="AT523" s="35" t="s">
        <v>119</v>
      </c>
      <c r="AU523" s="35" t="s">
        <v>119</v>
      </c>
      <c r="AW523" s="35" t="s">
        <v>119</v>
      </c>
      <c r="AX523" s="35" t="s">
        <v>119</v>
      </c>
      <c r="AY523" s="35" t="s">
        <v>119</v>
      </c>
    </row>
    <row r="524" spans="1:51" x14ac:dyDescent="0.3">
      <c r="A524" s="35" t="s">
        <v>188</v>
      </c>
      <c r="B524" s="35" t="s">
        <v>188</v>
      </c>
      <c r="C524" s="35" t="s">
        <v>188</v>
      </c>
      <c r="E524" s="35" t="s">
        <v>188</v>
      </c>
      <c r="F524" s="35" t="s">
        <v>188</v>
      </c>
      <c r="G524" s="35" t="s">
        <v>188</v>
      </c>
      <c r="I524" s="35" t="s">
        <v>188</v>
      </c>
      <c r="J524" s="35" t="s">
        <v>188</v>
      </c>
      <c r="K524" s="35" t="s">
        <v>188</v>
      </c>
      <c r="M524" s="35" t="s">
        <v>188</v>
      </c>
      <c r="N524" s="35" t="s">
        <v>188</v>
      </c>
      <c r="O524" s="35" t="s">
        <v>188</v>
      </c>
      <c r="S524" s="35" t="s">
        <v>120</v>
      </c>
      <c r="AD524" s="35" t="s">
        <v>188</v>
      </c>
      <c r="AG524" s="35" t="s">
        <v>188</v>
      </c>
      <c r="AH524" s="35" t="s">
        <v>188</v>
      </c>
      <c r="AK524" s="35" t="s">
        <v>188</v>
      </c>
      <c r="AL524" s="35" t="s">
        <v>188</v>
      </c>
      <c r="AM524" s="35" t="s">
        <v>188</v>
      </c>
      <c r="AO524" s="35" t="s">
        <v>188</v>
      </c>
      <c r="AP524" s="35" t="s">
        <v>188</v>
      </c>
      <c r="AQ524" s="35" t="s">
        <v>188</v>
      </c>
      <c r="AS524" s="35" t="s">
        <v>188</v>
      </c>
      <c r="AT524" s="35" t="s">
        <v>188</v>
      </c>
      <c r="AU524" s="35" t="s">
        <v>188</v>
      </c>
      <c r="AW524" s="35" t="s">
        <v>188</v>
      </c>
      <c r="AX524" s="35" t="s">
        <v>188</v>
      </c>
      <c r="AY524" s="35" t="s">
        <v>188</v>
      </c>
    </row>
    <row r="525" spans="1:51" x14ac:dyDescent="0.3">
      <c r="A525" s="35" t="s">
        <v>34</v>
      </c>
      <c r="B525" s="35" t="s">
        <v>34</v>
      </c>
      <c r="C525" s="35" t="s">
        <v>34</v>
      </c>
      <c r="E525" s="35" t="s">
        <v>34</v>
      </c>
      <c r="F525" s="35" t="s">
        <v>34</v>
      </c>
      <c r="G525" s="35" t="s">
        <v>34</v>
      </c>
      <c r="I525" s="35" t="s">
        <v>34</v>
      </c>
      <c r="J525" s="35" t="s">
        <v>34</v>
      </c>
      <c r="K525" s="35" t="s">
        <v>34</v>
      </c>
      <c r="M525" s="35" t="s">
        <v>34</v>
      </c>
      <c r="N525" s="35" t="s">
        <v>34</v>
      </c>
      <c r="O525" s="35" t="s">
        <v>34</v>
      </c>
      <c r="S525" s="35" t="s">
        <v>34</v>
      </c>
      <c r="AD525" s="35" t="s">
        <v>34</v>
      </c>
      <c r="AG525" s="35" t="s">
        <v>34</v>
      </c>
      <c r="AH525" s="35" t="s">
        <v>34</v>
      </c>
      <c r="AK525" s="35" t="s">
        <v>34</v>
      </c>
      <c r="AL525" s="35" t="s">
        <v>34</v>
      </c>
      <c r="AM525" s="35" t="s">
        <v>34</v>
      </c>
      <c r="AO525" s="35" t="s">
        <v>34</v>
      </c>
      <c r="AP525" s="35" t="s">
        <v>34</v>
      </c>
      <c r="AQ525" s="35" t="s">
        <v>34</v>
      </c>
      <c r="AS525" s="35" t="s">
        <v>34</v>
      </c>
      <c r="AT525" s="35" t="s">
        <v>34</v>
      </c>
      <c r="AU525" s="35" t="s">
        <v>34</v>
      </c>
      <c r="AW525" s="35" t="s">
        <v>34</v>
      </c>
      <c r="AX525" s="35" t="s">
        <v>34</v>
      </c>
      <c r="AY525" s="35" t="s">
        <v>34</v>
      </c>
    </row>
    <row r="526" spans="1:51" x14ac:dyDescent="0.3">
      <c r="A526" s="35" t="s">
        <v>39</v>
      </c>
      <c r="B526" s="35" t="s">
        <v>39</v>
      </c>
      <c r="C526" s="35" t="s">
        <v>39</v>
      </c>
      <c r="E526" s="35" t="s">
        <v>39</v>
      </c>
      <c r="F526" s="35" t="s">
        <v>39</v>
      </c>
      <c r="G526" s="35" t="s">
        <v>39</v>
      </c>
      <c r="I526" s="35" t="s">
        <v>39</v>
      </c>
      <c r="J526" s="35" t="s">
        <v>39</v>
      </c>
      <c r="K526" s="35" t="s">
        <v>39</v>
      </c>
      <c r="M526" s="35" t="s">
        <v>39</v>
      </c>
      <c r="N526" s="35" t="s">
        <v>39</v>
      </c>
      <c r="O526" s="35" t="s">
        <v>39</v>
      </c>
      <c r="S526" s="35" t="s">
        <v>39</v>
      </c>
      <c r="AD526" s="35" t="s">
        <v>39</v>
      </c>
      <c r="AG526" s="35" t="s">
        <v>39</v>
      </c>
      <c r="AH526" s="35" t="s">
        <v>39</v>
      </c>
      <c r="AK526" s="35" t="s">
        <v>39</v>
      </c>
      <c r="AL526" s="35" t="s">
        <v>39</v>
      </c>
      <c r="AM526" s="35" t="s">
        <v>39</v>
      </c>
      <c r="AO526" s="35" t="s">
        <v>39</v>
      </c>
      <c r="AP526" s="35" t="s">
        <v>39</v>
      </c>
      <c r="AQ526" s="35" t="s">
        <v>39</v>
      </c>
      <c r="AS526" s="35" t="s">
        <v>39</v>
      </c>
      <c r="AT526" s="35" t="s">
        <v>39</v>
      </c>
      <c r="AU526" s="35" t="s">
        <v>39</v>
      </c>
      <c r="AW526" s="35" t="s">
        <v>39</v>
      </c>
      <c r="AX526" s="35" t="s">
        <v>39</v>
      </c>
      <c r="AY526" s="35" t="s">
        <v>39</v>
      </c>
    </row>
    <row r="527" spans="1:51" x14ac:dyDescent="0.3">
      <c r="A527" s="35" t="s">
        <v>297</v>
      </c>
      <c r="B527" s="35" t="s">
        <v>297</v>
      </c>
      <c r="C527" s="35" t="s">
        <v>297</v>
      </c>
      <c r="E527" s="35" t="s">
        <v>297</v>
      </c>
      <c r="F527" s="35" t="s">
        <v>297</v>
      </c>
      <c r="G527" s="35" t="s">
        <v>297</v>
      </c>
      <c r="I527" s="35" t="s">
        <v>297</v>
      </c>
      <c r="J527" s="35" t="s">
        <v>297</v>
      </c>
      <c r="K527" s="35" t="s">
        <v>297</v>
      </c>
      <c r="M527" s="35" t="s">
        <v>297</v>
      </c>
      <c r="N527" s="35" t="s">
        <v>297</v>
      </c>
      <c r="O527" s="35" t="s">
        <v>297</v>
      </c>
      <c r="S527" s="35" t="s">
        <v>297</v>
      </c>
      <c r="AD527" s="35" t="s">
        <v>297</v>
      </c>
      <c r="AG527" s="35" t="s">
        <v>297</v>
      </c>
      <c r="AH527" s="35" t="s">
        <v>297</v>
      </c>
      <c r="AK527" s="35" t="s">
        <v>297</v>
      </c>
      <c r="AL527" s="35" t="s">
        <v>297</v>
      </c>
      <c r="AM527" s="35" t="s">
        <v>297</v>
      </c>
      <c r="AO527" s="35" t="s">
        <v>297</v>
      </c>
      <c r="AP527" s="35" t="s">
        <v>297</v>
      </c>
      <c r="AQ527" s="35" t="s">
        <v>297</v>
      </c>
      <c r="AS527" s="35" t="s">
        <v>297</v>
      </c>
      <c r="AT527" s="35" t="s">
        <v>297</v>
      </c>
      <c r="AU527" s="35" t="s">
        <v>297</v>
      </c>
      <c r="AW527" s="35" t="s">
        <v>297</v>
      </c>
      <c r="AX527" s="35" t="s">
        <v>297</v>
      </c>
      <c r="AY527" s="35" t="s">
        <v>297</v>
      </c>
    </row>
    <row r="528" spans="1:51" x14ac:dyDescent="0.3">
      <c r="A528" s="35" t="s">
        <v>1802</v>
      </c>
      <c r="B528" s="35" t="s">
        <v>1803</v>
      </c>
      <c r="C528" s="35" t="s">
        <v>1040</v>
      </c>
      <c r="E528" s="35" t="s">
        <v>1805</v>
      </c>
      <c r="F528" s="35" t="s">
        <v>1040</v>
      </c>
      <c r="G528" s="35" t="s">
        <v>1804</v>
      </c>
      <c r="I528" s="35" t="s">
        <v>1040</v>
      </c>
      <c r="J528" s="35" t="s">
        <v>1804</v>
      </c>
      <c r="K528" s="35" t="s">
        <v>1805</v>
      </c>
      <c r="M528" s="35" t="s">
        <v>1040</v>
      </c>
      <c r="N528" s="35" t="s">
        <v>1804</v>
      </c>
      <c r="O528" s="35" t="s">
        <v>1806</v>
      </c>
      <c r="S528" s="35" t="s">
        <v>1807</v>
      </c>
      <c r="AD528" s="35" t="s">
        <v>1808</v>
      </c>
      <c r="AG528" s="35" t="s">
        <v>298</v>
      </c>
      <c r="AH528" s="35" t="s">
        <v>298</v>
      </c>
      <c r="AK528" s="35" t="s">
        <v>1802</v>
      </c>
      <c r="AL528" s="35" t="s">
        <v>1803</v>
      </c>
      <c r="AM528" s="35" t="s">
        <v>1040</v>
      </c>
      <c r="AO528" s="35" t="s">
        <v>1805</v>
      </c>
      <c r="AP528" s="35" t="s">
        <v>1040</v>
      </c>
      <c r="AQ528" s="35" t="s">
        <v>1804</v>
      </c>
      <c r="AS528" s="35" t="s">
        <v>1040</v>
      </c>
      <c r="AT528" s="35" t="s">
        <v>1804</v>
      </c>
      <c r="AU528" s="35" t="s">
        <v>1805</v>
      </c>
      <c r="AW528" s="35" t="s">
        <v>1040</v>
      </c>
      <c r="AX528" s="35" t="s">
        <v>1804</v>
      </c>
      <c r="AY528" s="35" t="s">
        <v>1806</v>
      </c>
    </row>
    <row r="529" spans="1:51" x14ac:dyDescent="0.3">
      <c r="A529" s="35" t="s">
        <v>119</v>
      </c>
      <c r="B529" s="35" t="s">
        <v>119</v>
      </c>
      <c r="C529" s="35" t="s">
        <v>119</v>
      </c>
      <c r="E529" s="35" t="s">
        <v>127</v>
      </c>
      <c r="F529" s="35" t="s">
        <v>119</v>
      </c>
      <c r="G529" s="35" t="s">
        <v>119</v>
      </c>
      <c r="I529" s="35" t="s">
        <v>119</v>
      </c>
      <c r="J529" s="35" t="s">
        <v>119</v>
      </c>
      <c r="K529" s="35" t="s">
        <v>127</v>
      </c>
      <c r="M529" s="35" t="s">
        <v>119</v>
      </c>
      <c r="N529" s="35" t="s">
        <v>119</v>
      </c>
      <c r="O529" s="35" t="s">
        <v>1809</v>
      </c>
      <c r="S529" s="35" t="s">
        <v>1049</v>
      </c>
      <c r="AD529" s="35" t="s">
        <v>119</v>
      </c>
      <c r="AG529" s="35" t="s">
        <v>119</v>
      </c>
      <c r="AH529" s="35" t="s">
        <v>119</v>
      </c>
      <c r="AK529" s="35" t="s">
        <v>119</v>
      </c>
      <c r="AL529" s="35" t="s">
        <v>119</v>
      </c>
      <c r="AM529" s="35" t="s">
        <v>119</v>
      </c>
      <c r="AO529" s="35" t="s">
        <v>127</v>
      </c>
      <c r="AP529" s="35" t="s">
        <v>119</v>
      </c>
      <c r="AQ529" s="35" t="s">
        <v>119</v>
      </c>
      <c r="AS529" s="35" t="s">
        <v>119</v>
      </c>
      <c r="AT529" s="35" t="s">
        <v>119</v>
      </c>
      <c r="AU529" s="35" t="s">
        <v>127</v>
      </c>
      <c r="AW529" s="35" t="s">
        <v>119</v>
      </c>
      <c r="AX529" s="35" t="s">
        <v>119</v>
      </c>
      <c r="AY529" s="35" t="s">
        <v>1809</v>
      </c>
    </row>
    <row r="530" spans="1:51" x14ac:dyDescent="0.3">
      <c r="A530" s="35" t="s">
        <v>120</v>
      </c>
      <c r="B530" s="35" t="s">
        <v>120</v>
      </c>
      <c r="C530" s="35" t="s">
        <v>120</v>
      </c>
      <c r="E530" s="35" t="s">
        <v>1810</v>
      </c>
      <c r="F530" s="35" t="s">
        <v>120</v>
      </c>
      <c r="G530" s="35" t="s">
        <v>120</v>
      </c>
      <c r="I530" s="35" t="s">
        <v>120</v>
      </c>
      <c r="J530" s="35" t="s">
        <v>120</v>
      </c>
      <c r="K530" s="35" t="s">
        <v>1810</v>
      </c>
      <c r="M530" s="35" t="s">
        <v>120</v>
      </c>
      <c r="N530" s="35" t="s">
        <v>120</v>
      </c>
      <c r="O530" s="35" t="s">
        <v>1811</v>
      </c>
      <c r="S530" s="35" t="s">
        <v>1812</v>
      </c>
      <c r="AD530" s="35" t="s">
        <v>188</v>
      </c>
      <c r="AG530" s="35" t="s">
        <v>120</v>
      </c>
      <c r="AH530" s="35" t="s">
        <v>120</v>
      </c>
      <c r="AK530" s="35" t="s">
        <v>120</v>
      </c>
      <c r="AL530" s="35" t="s">
        <v>120</v>
      </c>
      <c r="AM530" s="35" t="s">
        <v>120</v>
      </c>
      <c r="AO530" s="35" t="s">
        <v>1810</v>
      </c>
      <c r="AP530" s="35" t="s">
        <v>120</v>
      </c>
      <c r="AQ530" s="35" t="s">
        <v>120</v>
      </c>
      <c r="AS530" s="35" t="s">
        <v>120</v>
      </c>
      <c r="AT530" s="35" t="s">
        <v>120</v>
      </c>
      <c r="AU530" s="35" t="s">
        <v>1810</v>
      </c>
      <c r="AW530" s="35" t="s">
        <v>120</v>
      </c>
      <c r="AX530" s="35" t="s">
        <v>120</v>
      </c>
      <c r="AY530" s="35" t="s">
        <v>1811</v>
      </c>
    </row>
    <row r="531" spans="1:51" x14ac:dyDescent="0.3">
      <c r="A531" s="35" t="s">
        <v>34</v>
      </c>
      <c r="B531" s="35" t="s">
        <v>34</v>
      </c>
      <c r="C531" s="35" t="s">
        <v>34</v>
      </c>
      <c r="E531" s="35" t="s">
        <v>34</v>
      </c>
      <c r="F531" s="35" t="s">
        <v>34</v>
      </c>
      <c r="G531" s="35" t="s">
        <v>34</v>
      </c>
      <c r="I531" s="35" t="s">
        <v>34</v>
      </c>
      <c r="J531" s="35" t="s">
        <v>34</v>
      </c>
      <c r="K531" s="35" t="s">
        <v>34</v>
      </c>
      <c r="M531" s="35" t="s">
        <v>34</v>
      </c>
      <c r="N531" s="35" t="s">
        <v>34</v>
      </c>
      <c r="O531" s="35" t="s">
        <v>34</v>
      </c>
      <c r="S531" s="35" t="s">
        <v>34</v>
      </c>
      <c r="AD531" s="35" t="s">
        <v>34</v>
      </c>
      <c r="AG531" s="35" t="s">
        <v>34</v>
      </c>
      <c r="AH531" s="35" t="s">
        <v>34</v>
      </c>
      <c r="AK531" s="35" t="s">
        <v>34</v>
      </c>
      <c r="AL531" s="35" t="s">
        <v>34</v>
      </c>
      <c r="AM531" s="35" t="s">
        <v>34</v>
      </c>
      <c r="AO531" s="35" t="s">
        <v>34</v>
      </c>
      <c r="AP531" s="35" t="s">
        <v>34</v>
      </c>
      <c r="AQ531" s="35" t="s">
        <v>34</v>
      </c>
      <c r="AS531" s="35" t="s">
        <v>34</v>
      </c>
      <c r="AT531" s="35" t="s">
        <v>34</v>
      </c>
      <c r="AU531" s="35" t="s">
        <v>34</v>
      </c>
      <c r="AW531" s="35" t="s">
        <v>34</v>
      </c>
      <c r="AX531" s="35" t="s">
        <v>34</v>
      </c>
      <c r="AY531" s="35" t="s">
        <v>34</v>
      </c>
    </row>
    <row r="532" spans="1:51" x14ac:dyDescent="0.3">
      <c r="A532" s="35" t="s">
        <v>39</v>
      </c>
      <c r="B532" s="35" t="s">
        <v>39</v>
      </c>
      <c r="C532" s="35" t="s">
        <v>39</v>
      </c>
      <c r="E532" s="35" t="s">
        <v>39</v>
      </c>
      <c r="F532" s="35" t="s">
        <v>39</v>
      </c>
      <c r="G532" s="35" t="s">
        <v>39</v>
      </c>
      <c r="I532" s="35" t="s">
        <v>39</v>
      </c>
      <c r="J532" s="35" t="s">
        <v>39</v>
      </c>
      <c r="K532" s="35" t="s">
        <v>39</v>
      </c>
      <c r="M532" s="35" t="s">
        <v>39</v>
      </c>
      <c r="N532" s="35" t="s">
        <v>39</v>
      </c>
      <c r="O532" s="35" t="s">
        <v>39</v>
      </c>
      <c r="S532" s="35" t="s">
        <v>39</v>
      </c>
      <c r="AD532" s="35" t="s">
        <v>39</v>
      </c>
      <c r="AG532" s="35" t="s">
        <v>39</v>
      </c>
      <c r="AH532" s="35" t="s">
        <v>39</v>
      </c>
      <c r="AK532" s="35" t="s">
        <v>39</v>
      </c>
      <c r="AL532" s="35" t="s">
        <v>39</v>
      </c>
      <c r="AM532" s="35" t="s">
        <v>39</v>
      </c>
      <c r="AO532" s="35" t="s">
        <v>39</v>
      </c>
      <c r="AP532" s="35" t="s">
        <v>39</v>
      </c>
      <c r="AQ532" s="35" t="s">
        <v>39</v>
      </c>
      <c r="AS532" s="35" t="s">
        <v>39</v>
      </c>
      <c r="AT532" s="35" t="s">
        <v>39</v>
      </c>
      <c r="AU532" s="35" t="s">
        <v>39</v>
      </c>
      <c r="AW532" s="35" t="s">
        <v>39</v>
      </c>
      <c r="AX532" s="35" t="s">
        <v>39</v>
      </c>
      <c r="AY532" s="35" t="s">
        <v>39</v>
      </c>
    </row>
    <row r="533" spans="1:51" x14ac:dyDescent="0.3">
      <c r="A533" s="35" t="s">
        <v>299</v>
      </c>
      <c r="B533" s="35" t="s">
        <v>299</v>
      </c>
      <c r="C533" s="35" t="s">
        <v>299</v>
      </c>
      <c r="E533" s="35" t="s">
        <v>299</v>
      </c>
      <c r="F533" s="35" t="s">
        <v>299</v>
      </c>
      <c r="G533" s="35" t="s">
        <v>299</v>
      </c>
      <c r="I533" s="35" t="s">
        <v>299</v>
      </c>
      <c r="J533" s="35" t="s">
        <v>299</v>
      </c>
      <c r="K533" s="35" t="s">
        <v>299</v>
      </c>
      <c r="M533" s="35" t="s">
        <v>299</v>
      </c>
      <c r="N533" s="35" t="s">
        <v>299</v>
      </c>
      <c r="O533" s="35" t="s">
        <v>299</v>
      </c>
      <c r="S533" s="35" t="s">
        <v>299</v>
      </c>
      <c r="AD533" s="35" t="s">
        <v>299</v>
      </c>
      <c r="AG533" s="35" t="s">
        <v>299</v>
      </c>
      <c r="AH533" s="35" t="s">
        <v>299</v>
      </c>
      <c r="AK533" s="35" t="s">
        <v>299</v>
      </c>
      <c r="AL533" s="35" t="s">
        <v>299</v>
      </c>
      <c r="AM533" s="35" t="s">
        <v>299</v>
      </c>
      <c r="AO533" s="35" t="s">
        <v>299</v>
      </c>
      <c r="AP533" s="35" t="s">
        <v>299</v>
      </c>
      <c r="AQ533" s="35" t="s">
        <v>299</v>
      </c>
      <c r="AS533" s="35" t="s">
        <v>299</v>
      </c>
      <c r="AT533" s="35" t="s">
        <v>299</v>
      </c>
      <c r="AU533" s="35" t="s">
        <v>299</v>
      </c>
      <c r="AW533" s="35" t="s">
        <v>299</v>
      </c>
      <c r="AX533" s="35" t="s">
        <v>299</v>
      </c>
      <c r="AY533" s="35" t="s">
        <v>299</v>
      </c>
    </row>
    <row r="534" spans="1:51" x14ac:dyDescent="0.3">
      <c r="A534" s="35" t="s">
        <v>140</v>
      </c>
      <c r="B534" s="35" t="s">
        <v>1813</v>
      </c>
      <c r="C534" s="35" t="s">
        <v>1814</v>
      </c>
      <c r="E534" s="35" t="s">
        <v>1816</v>
      </c>
      <c r="F534" s="35" t="s">
        <v>1814</v>
      </c>
      <c r="G534" s="35" t="s">
        <v>1815</v>
      </c>
      <c r="I534" s="35" t="s">
        <v>1814</v>
      </c>
      <c r="J534" s="35" t="s">
        <v>1815</v>
      </c>
      <c r="K534" s="35" t="s">
        <v>1816</v>
      </c>
      <c r="M534" s="35" t="s">
        <v>1814</v>
      </c>
      <c r="N534" s="35" t="s">
        <v>1815</v>
      </c>
      <c r="O534" s="35" t="s">
        <v>1817</v>
      </c>
      <c r="S534" s="35" t="s">
        <v>1818</v>
      </c>
      <c r="AD534" s="35" t="s">
        <v>1819</v>
      </c>
      <c r="AG534" s="35" t="s">
        <v>300</v>
      </c>
      <c r="AH534" s="35" t="s">
        <v>300</v>
      </c>
      <c r="AK534" s="35" t="s">
        <v>140</v>
      </c>
      <c r="AL534" s="35" t="s">
        <v>1813</v>
      </c>
      <c r="AM534" s="35" t="s">
        <v>1814</v>
      </c>
      <c r="AO534" s="35" t="s">
        <v>1816</v>
      </c>
      <c r="AP534" s="35" t="s">
        <v>1814</v>
      </c>
      <c r="AQ534" s="35" t="s">
        <v>1815</v>
      </c>
      <c r="AS534" s="35" t="s">
        <v>1814</v>
      </c>
      <c r="AT534" s="35" t="s">
        <v>1815</v>
      </c>
      <c r="AU534" s="35" t="s">
        <v>1816</v>
      </c>
      <c r="AW534" s="35" t="s">
        <v>1814</v>
      </c>
      <c r="AX534" s="35" t="s">
        <v>1815</v>
      </c>
      <c r="AY534" s="35" t="s">
        <v>1817</v>
      </c>
    </row>
    <row r="535" spans="1:51" x14ac:dyDescent="0.3">
      <c r="A535" s="35" t="s">
        <v>119</v>
      </c>
      <c r="B535" s="35" t="s">
        <v>1820</v>
      </c>
      <c r="C535" s="35" t="s">
        <v>1821</v>
      </c>
      <c r="E535" s="35" t="s">
        <v>119</v>
      </c>
      <c r="F535" s="35" t="s">
        <v>1821</v>
      </c>
      <c r="G535" s="35" t="s">
        <v>119</v>
      </c>
      <c r="I535" s="35" t="s">
        <v>1821</v>
      </c>
      <c r="J535" s="35" t="s">
        <v>119</v>
      </c>
      <c r="K535" s="35" t="s">
        <v>119</v>
      </c>
      <c r="M535" s="35" t="s">
        <v>1821</v>
      </c>
      <c r="N535" s="35" t="s">
        <v>119</v>
      </c>
      <c r="O535" s="35" t="s">
        <v>119</v>
      </c>
      <c r="S535" s="35" t="s">
        <v>1822</v>
      </c>
      <c r="AD535" s="35" t="s">
        <v>1823</v>
      </c>
      <c r="AG535" s="35" t="s">
        <v>119</v>
      </c>
      <c r="AH535" s="35" t="s">
        <v>119</v>
      </c>
      <c r="AK535" s="35" t="s">
        <v>119</v>
      </c>
      <c r="AL535" s="35" t="s">
        <v>1820</v>
      </c>
      <c r="AM535" s="35" t="s">
        <v>1821</v>
      </c>
      <c r="AO535" s="35" t="s">
        <v>119</v>
      </c>
      <c r="AP535" s="35" t="s">
        <v>1821</v>
      </c>
      <c r="AQ535" s="35" t="s">
        <v>119</v>
      </c>
      <c r="AS535" s="35" t="s">
        <v>1821</v>
      </c>
      <c r="AT535" s="35" t="s">
        <v>119</v>
      </c>
      <c r="AU535" s="35" t="s">
        <v>119</v>
      </c>
      <c r="AW535" s="35" t="s">
        <v>1821</v>
      </c>
      <c r="AX535" s="35" t="s">
        <v>119</v>
      </c>
      <c r="AY535" s="35" t="s">
        <v>119</v>
      </c>
    </row>
    <row r="536" spans="1:51" x14ac:dyDescent="0.3">
      <c r="A536" s="35" t="s">
        <v>188</v>
      </c>
      <c r="B536" s="35" t="s">
        <v>1824</v>
      </c>
      <c r="C536" s="35" t="s">
        <v>1825</v>
      </c>
      <c r="E536" s="35" t="s">
        <v>188</v>
      </c>
      <c r="F536" s="35" t="s">
        <v>1825</v>
      </c>
      <c r="G536" s="35" t="s">
        <v>188</v>
      </c>
      <c r="I536" s="35" t="s">
        <v>1825</v>
      </c>
      <c r="J536" s="35" t="s">
        <v>188</v>
      </c>
      <c r="K536" s="35" t="s">
        <v>188</v>
      </c>
      <c r="M536" s="35" t="s">
        <v>1825</v>
      </c>
      <c r="N536" s="35" t="s">
        <v>188</v>
      </c>
      <c r="O536" s="35" t="s">
        <v>188</v>
      </c>
      <c r="S536" s="35" t="s">
        <v>1826</v>
      </c>
      <c r="AD536" s="35" t="s">
        <v>1827</v>
      </c>
      <c r="AG536" s="35" t="s">
        <v>301</v>
      </c>
      <c r="AH536" s="35" t="s">
        <v>301</v>
      </c>
      <c r="AK536" s="35" t="s">
        <v>188</v>
      </c>
      <c r="AL536" s="35" t="s">
        <v>1824</v>
      </c>
      <c r="AM536" s="35" t="s">
        <v>1825</v>
      </c>
      <c r="AO536" s="35" t="s">
        <v>188</v>
      </c>
      <c r="AP536" s="35" t="s">
        <v>1825</v>
      </c>
      <c r="AQ536" s="35" t="s">
        <v>188</v>
      </c>
      <c r="AS536" s="35" t="s">
        <v>1825</v>
      </c>
      <c r="AT536" s="35" t="s">
        <v>188</v>
      </c>
      <c r="AU536" s="35" t="s">
        <v>188</v>
      </c>
      <c r="AW536" s="35" t="s">
        <v>1825</v>
      </c>
      <c r="AX536" s="35" t="s">
        <v>188</v>
      </c>
      <c r="AY536" s="35" t="s">
        <v>188</v>
      </c>
    </row>
    <row r="537" spans="1:51" x14ac:dyDescent="0.3">
      <c r="A537" s="35" t="s">
        <v>34</v>
      </c>
      <c r="B537" s="35" t="s">
        <v>34</v>
      </c>
      <c r="C537" s="35" t="s">
        <v>34</v>
      </c>
      <c r="E537" s="35" t="s">
        <v>34</v>
      </c>
      <c r="F537" s="35" t="s">
        <v>34</v>
      </c>
      <c r="G537" s="35" t="s">
        <v>34</v>
      </c>
      <c r="I537" s="35" t="s">
        <v>34</v>
      </c>
      <c r="J537" s="35" t="s">
        <v>34</v>
      </c>
      <c r="K537" s="35" t="s">
        <v>34</v>
      </c>
      <c r="M537" s="35" t="s">
        <v>34</v>
      </c>
      <c r="N537" s="35" t="s">
        <v>34</v>
      </c>
      <c r="O537" s="35" t="s">
        <v>34</v>
      </c>
      <c r="S537" s="35" t="s">
        <v>34</v>
      </c>
      <c r="AD537" s="35" t="s">
        <v>34</v>
      </c>
      <c r="AG537" s="35" t="s">
        <v>34</v>
      </c>
      <c r="AH537" s="35" t="s">
        <v>34</v>
      </c>
      <c r="AK537" s="35" t="s">
        <v>34</v>
      </c>
      <c r="AL537" s="35" t="s">
        <v>34</v>
      </c>
      <c r="AM537" s="35" t="s">
        <v>34</v>
      </c>
      <c r="AO537" s="35" t="s">
        <v>34</v>
      </c>
      <c r="AP537" s="35" t="s">
        <v>34</v>
      </c>
      <c r="AQ537" s="35" t="s">
        <v>34</v>
      </c>
      <c r="AS537" s="35" t="s">
        <v>34</v>
      </c>
      <c r="AT537" s="35" t="s">
        <v>34</v>
      </c>
      <c r="AU537" s="35" t="s">
        <v>34</v>
      </c>
      <c r="AW537" s="35" t="s">
        <v>34</v>
      </c>
      <c r="AX537" s="35" t="s">
        <v>34</v>
      </c>
      <c r="AY537" s="35" t="s">
        <v>34</v>
      </c>
    </row>
    <row r="538" spans="1:51" x14ac:dyDescent="0.3">
      <c r="A538" s="35" t="s">
        <v>39</v>
      </c>
      <c r="B538" s="35" t="s">
        <v>39</v>
      </c>
      <c r="C538" s="35" t="s">
        <v>39</v>
      </c>
      <c r="E538" s="35" t="s">
        <v>39</v>
      </c>
      <c r="F538" s="35" t="s">
        <v>39</v>
      </c>
      <c r="G538" s="35" t="s">
        <v>39</v>
      </c>
      <c r="I538" s="35" t="s">
        <v>39</v>
      </c>
      <c r="J538" s="35" t="s">
        <v>39</v>
      </c>
      <c r="K538" s="35" t="s">
        <v>39</v>
      </c>
      <c r="M538" s="35" t="s">
        <v>39</v>
      </c>
      <c r="N538" s="35" t="s">
        <v>39</v>
      </c>
      <c r="O538" s="35" t="s">
        <v>39</v>
      </c>
      <c r="S538" s="35" t="s">
        <v>39</v>
      </c>
      <c r="AD538" s="35" t="s">
        <v>39</v>
      </c>
      <c r="AG538" s="35" t="s">
        <v>39</v>
      </c>
      <c r="AH538" s="35" t="s">
        <v>39</v>
      </c>
      <c r="AK538" s="35" t="s">
        <v>39</v>
      </c>
      <c r="AL538" s="35" t="s">
        <v>39</v>
      </c>
      <c r="AM538" s="35" t="s">
        <v>39</v>
      </c>
      <c r="AO538" s="35" t="s">
        <v>39</v>
      </c>
      <c r="AP538" s="35" t="s">
        <v>39</v>
      </c>
      <c r="AQ538" s="35" t="s">
        <v>39</v>
      </c>
      <c r="AS538" s="35" t="s">
        <v>39</v>
      </c>
      <c r="AT538" s="35" t="s">
        <v>39</v>
      </c>
      <c r="AU538" s="35" t="s">
        <v>39</v>
      </c>
      <c r="AW538" s="35" t="s">
        <v>39</v>
      </c>
      <c r="AX538" s="35" t="s">
        <v>39</v>
      </c>
      <c r="AY538" s="35" t="s">
        <v>39</v>
      </c>
    </row>
    <row r="539" spans="1:51" x14ac:dyDescent="0.3">
      <c r="A539" s="35" t="s">
        <v>228</v>
      </c>
      <c r="B539" s="35" t="s">
        <v>228</v>
      </c>
      <c r="C539" s="35" t="s">
        <v>228</v>
      </c>
      <c r="E539" s="35" t="s">
        <v>228</v>
      </c>
      <c r="F539" s="35" t="s">
        <v>228</v>
      </c>
      <c r="G539" s="35" t="s">
        <v>228</v>
      </c>
      <c r="I539" s="35" t="s">
        <v>228</v>
      </c>
      <c r="J539" s="35" t="s">
        <v>228</v>
      </c>
      <c r="K539" s="35" t="s">
        <v>228</v>
      </c>
      <c r="M539" s="35" t="s">
        <v>228</v>
      </c>
      <c r="N539" s="35" t="s">
        <v>228</v>
      </c>
      <c r="O539" s="35" t="s">
        <v>228</v>
      </c>
      <c r="S539" s="35" t="s">
        <v>228</v>
      </c>
      <c r="AD539" s="35" t="s">
        <v>228</v>
      </c>
      <c r="AG539" s="35" t="s">
        <v>228</v>
      </c>
      <c r="AH539" s="35" t="s">
        <v>228</v>
      </c>
      <c r="AK539" s="35" t="s">
        <v>228</v>
      </c>
      <c r="AL539" s="35" t="s">
        <v>228</v>
      </c>
      <c r="AM539" s="35" t="s">
        <v>228</v>
      </c>
      <c r="AO539" s="35" t="s">
        <v>228</v>
      </c>
      <c r="AP539" s="35" t="s">
        <v>228</v>
      </c>
      <c r="AQ539" s="35" t="s">
        <v>228</v>
      </c>
      <c r="AS539" s="35" t="s">
        <v>228</v>
      </c>
      <c r="AT539" s="35" t="s">
        <v>228</v>
      </c>
      <c r="AU539" s="35" t="s">
        <v>228</v>
      </c>
      <c r="AW539" s="35" t="s">
        <v>228</v>
      </c>
      <c r="AX539" s="35" t="s">
        <v>228</v>
      </c>
      <c r="AY539" s="35" t="s">
        <v>228</v>
      </c>
    </row>
    <row r="540" spans="1:51" x14ac:dyDescent="0.3">
      <c r="A540" s="35" t="s">
        <v>140</v>
      </c>
      <c r="B540" s="35" t="s">
        <v>1459</v>
      </c>
      <c r="C540" s="35" t="s">
        <v>1460</v>
      </c>
      <c r="E540" s="35" t="s">
        <v>1462</v>
      </c>
      <c r="F540" s="35" t="s">
        <v>1460</v>
      </c>
      <c r="G540" s="35" t="s">
        <v>1461</v>
      </c>
      <c r="I540" s="35" t="s">
        <v>1460</v>
      </c>
      <c r="J540" s="35" t="s">
        <v>1461</v>
      </c>
      <c r="K540" s="35" t="s">
        <v>1462</v>
      </c>
      <c r="M540" s="35" t="s">
        <v>1460</v>
      </c>
      <c r="N540" s="35" t="s">
        <v>1461</v>
      </c>
      <c r="O540" s="35" t="s">
        <v>1463</v>
      </c>
      <c r="S540" s="35" t="s">
        <v>1464</v>
      </c>
      <c r="AD540" s="35" t="s">
        <v>1465</v>
      </c>
      <c r="AG540" s="35" t="s">
        <v>229</v>
      </c>
      <c r="AH540" s="35" t="s">
        <v>229</v>
      </c>
      <c r="AK540" s="35" t="s">
        <v>140</v>
      </c>
      <c r="AL540" s="35" t="s">
        <v>1459</v>
      </c>
      <c r="AM540" s="35" t="s">
        <v>1460</v>
      </c>
      <c r="AO540" s="35" t="s">
        <v>1462</v>
      </c>
      <c r="AP540" s="35" t="s">
        <v>1460</v>
      </c>
      <c r="AQ540" s="35" t="s">
        <v>1461</v>
      </c>
      <c r="AS540" s="35" t="s">
        <v>1460</v>
      </c>
      <c r="AT540" s="35" t="s">
        <v>1461</v>
      </c>
      <c r="AU540" s="35" t="s">
        <v>1462</v>
      </c>
      <c r="AW540" s="35" t="s">
        <v>1460</v>
      </c>
      <c r="AX540" s="35" t="s">
        <v>1461</v>
      </c>
      <c r="AY540" s="35" t="s">
        <v>1463</v>
      </c>
    </row>
    <row r="541" spans="1:51" x14ac:dyDescent="0.3">
      <c r="A541" s="35" t="s">
        <v>119</v>
      </c>
      <c r="B541" s="35" t="s">
        <v>119</v>
      </c>
      <c r="C541" s="35" t="s">
        <v>119</v>
      </c>
      <c r="E541" s="35" t="s">
        <v>119</v>
      </c>
      <c r="F541" s="35" t="s">
        <v>119</v>
      </c>
      <c r="G541" s="35" t="s">
        <v>119</v>
      </c>
      <c r="I541" s="35" t="s">
        <v>119</v>
      </c>
      <c r="J541" s="35" t="s">
        <v>119</v>
      </c>
      <c r="K541" s="35" t="s">
        <v>119</v>
      </c>
      <c r="M541" s="35" t="s">
        <v>119</v>
      </c>
      <c r="N541" s="35" t="s">
        <v>119</v>
      </c>
      <c r="O541" s="35" t="s">
        <v>119</v>
      </c>
      <c r="S541" s="35" t="s">
        <v>119</v>
      </c>
      <c r="AD541" s="35" t="s">
        <v>119</v>
      </c>
      <c r="AG541" s="35" t="s">
        <v>119</v>
      </c>
      <c r="AH541" s="35" t="s">
        <v>119</v>
      </c>
      <c r="AK541" s="35" t="s">
        <v>119</v>
      </c>
      <c r="AL541" s="35" t="s">
        <v>119</v>
      </c>
      <c r="AM541" s="35" t="s">
        <v>119</v>
      </c>
      <c r="AO541" s="35" t="s">
        <v>119</v>
      </c>
      <c r="AP541" s="35" t="s">
        <v>119</v>
      </c>
      <c r="AQ541" s="35" t="s">
        <v>119</v>
      </c>
      <c r="AS541" s="35" t="s">
        <v>119</v>
      </c>
      <c r="AT541" s="35" t="s">
        <v>119</v>
      </c>
      <c r="AU541" s="35" t="s">
        <v>119</v>
      </c>
      <c r="AW541" s="35" t="s">
        <v>119</v>
      </c>
      <c r="AX541" s="35" t="s">
        <v>119</v>
      </c>
      <c r="AY541" s="35" t="s">
        <v>119</v>
      </c>
    </row>
    <row r="542" spans="1:51" x14ac:dyDescent="0.3">
      <c r="A542" s="35" t="s">
        <v>120</v>
      </c>
      <c r="B542" s="35" t="s">
        <v>1466</v>
      </c>
      <c r="C542" s="35" t="s">
        <v>1467</v>
      </c>
      <c r="E542" s="35" t="s">
        <v>1469</v>
      </c>
      <c r="F542" s="35" t="s">
        <v>1467</v>
      </c>
      <c r="G542" s="35" t="s">
        <v>1468</v>
      </c>
      <c r="I542" s="35" t="s">
        <v>1467</v>
      </c>
      <c r="J542" s="35" t="s">
        <v>1468</v>
      </c>
      <c r="K542" s="35" t="s">
        <v>1469</v>
      </c>
      <c r="M542" s="35" t="s">
        <v>1467</v>
      </c>
      <c r="N542" s="35" t="s">
        <v>1468</v>
      </c>
      <c r="O542" s="35" t="s">
        <v>1470</v>
      </c>
      <c r="S542" s="35" t="s">
        <v>1471</v>
      </c>
      <c r="AD542" s="35" t="s">
        <v>1472</v>
      </c>
      <c r="AG542" s="35" t="s">
        <v>120</v>
      </c>
      <c r="AH542" s="35" t="s">
        <v>120</v>
      </c>
      <c r="AK542" s="35" t="s">
        <v>120</v>
      </c>
      <c r="AL542" s="35" t="s">
        <v>1466</v>
      </c>
      <c r="AM542" s="35" t="s">
        <v>1467</v>
      </c>
      <c r="AO542" s="35" t="s">
        <v>1469</v>
      </c>
      <c r="AP542" s="35" t="s">
        <v>1467</v>
      </c>
      <c r="AQ542" s="35" t="s">
        <v>1468</v>
      </c>
      <c r="AS542" s="35" t="s">
        <v>1467</v>
      </c>
      <c r="AT542" s="35" t="s">
        <v>1468</v>
      </c>
      <c r="AU542" s="35" t="s">
        <v>1469</v>
      </c>
      <c r="AW542" s="35" t="s">
        <v>1467</v>
      </c>
      <c r="AX542" s="35" t="s">
        <v>1468</v>
      </c>
      <c r="AY542" s="35" t="s">
        <v>1470</v>
      </c>
    </row>
    <row r="543" spans="1:51" x14ac:dyDescent="0.3">
      <c r="A543" s="35" t="s">
        <v>34</v>
      </c>
      <c r="B543" s="35" t="s">
        <v>34</v>
      </c>
      <c r="C543" s="35" t="s">
        <v>34</v>
      </c>
      <c r="E543" s="35" t="s">
        <v>34</v>
      </c>
      <c r="F543" s="35" t="s">
        <v>34</v>
      </c>
      <c r="G543" s="35" t="s">
        <v>34</v>
      </c>
      <c r="I543" s="35" t="s">
        <v>34</v>
      </c>
      <c r="J543" s="35" t="s">
        <v>34</v>
      </c>
      <c r="K543" s="35" t="s">
        <v>34</v>
      </c>
      <c r="M543" s="35" t="s">
        <v>34</v>
      </c>
      <c r="N543" s="35" t="s">
        <v>34</v>
      </c>
      <c r="O543" s="35" t="s">
        <v>34</v>
      </c>
      <c r="S543" s="35" t="s">
        <v>34</v>
      </c>
      <c r="AD543" s="35" t="s">
        <v>34</v>
      </c>
      <c r="AG543" s="35" t="s">
        <v>34</v>
      </c>
      <c r="AH543" s="35" t="s">
        <v>34</v>
      </c>
      <c r="AK543" s="35" t="s">
        <v>34</v>
      </c>
      <c r="AL543" s="35" t="s">
        <v>34</v>
      </c>
      <c r="AM543" s="35" t="s">
        <v>34</v>
      </c>
      <c r="AO543" s="35" t="s">
        <v>34</v>
      </c>
      <c r="AP543" s="35" t="s">
        <v>34</v>
      </c>
      <c r="AQ543" s="35" t="s">
        <v>34</v>
      </c>
      <c r="AS543" s="35" t="s">
        <v>34</v>
      </c>
      <c r="AT543" s="35" t="s">
        <v>34</v>
      </c>
      <c r="AU543" s="35" t="s">
        <v>34</v>
      </c>
      <c r="AW543" s="35" t="s">
        <v>34</v>
      </c>
      <c r="AX543" s="35" t="s">
        <v>34</v>
      </c>
      <c r="AY543" s="35" t="s">
        <v>34</v>
      </c>
    </row>
    <row r="544" spans="1:51" x14ac:dyDescent="0.3">
      <c r="A544" s="35" t="s">
        <v>39</v>
      </c>
      <c r="B544" s="35" t="s">
        <v>39</v>
      </c>
      <c r="C544" s="35" t="s">
        <v>39</v>
      </c>
      <c r="E544" s="35" t="s">
        <v>39</v>
      </c>
      <c r="F544" s="35" t="s">
        <v>39</v>
      </c>
      <c r="G544" s="35" t="s">
        <v>39</v>
      </c>
      <c r="I544" s="35" t="s">
        <v>39</v>
      </c>
      <c r="J544" s="35" t="s">
        <v>39</v>
      </c>
      <c r="K544" s="35" t="s">
        <v>39</v>
      </c>
      <c r="M544" s="35" t="s">
        <v>39</v>
      </c>
      <c r="N544" s="35" t="s">
        <v>39</v>
      </c>
      <c r="O544" s="35" t="s">
        <v>39</v>
      </c>
      <c r="S544" s="35" t="s">
        <v>39</v>
      </c>
      <c r="AD544" s="35" t="s">
        <v>39</v>
      </c>
      <c r="AG544" s="35" t="s">
        <v>39</v>
      </c>
      <c r="AH544" s="35" t="s">
        <v>39</v>
      </c>
      <c r="AK544" s="35" t="s">
        <v>39</v>
      </c>
      <c r="AL544" s="35" t="s">
        <v>39</v>
      </c>
      <c r="AM544" s="35" t="s">
        <v>39</v>
      </c>
      <c r="AO544" s="35" t="s">
        <v>39</v>
      </c>
      <c r="AP544" s="35" t="s">
        <v>39</v>
      </c>
      <c r="AQ544" s="35" t="s">
        <v>39</v>
      </c>
      <c r="AS544" s="35" t="s">
        <v>39</v>
      </c>
      <c r="AT544" s="35" t="s">
        <v>39</v>
      </c>
      <c r="AU544" s="35" t="s">
        <v>39</v>
      </c>
      <c r="AW544" s="35" t="s">
        <v>39</v>
      </c>
      <c r="AX544" s="35" t="s">
        <v>39</v>
      </c>
      <c r="AY544" s="35" t="s">
        <v>39</v>
      </c>
    </row>
    <row r="545" spans="1:51" x14ac:dyDescent="0.3">
      <c r="A545" s="35" t="s">
        <v>302</v>
      </c>
      <c r="B545" s="35" t="s">
        <v>302</v>
      </c>
      <c r="C545" s="35" t="s">
        <v>302</v>
      </c>
      <c r="E545" s="35" t="s">
        <v>302</v>
      </c>
      <c r="F545" s="35" t="s">
        <v>302</v>
      </c>
      <c r="G545" s="35" t="s">
        <v>302</v>
      </c>
      <c r="I545" s="35" t="s">
        <v>302</v>
      </c>
      <c r="J545" s="35" t="s">
        <v>302</v>
      </c>
      <c r="K545" s="35" t="s">
        <v>302</v>
      </c>
      <c r="M545" s="35" t="s">
        <v>302</v>
      </c>
      <c r="N545" s="35" t="s">
        <v>302</v>
      </c>
      <c r="O545" s="35" t="s">
        <v>302</v>
      </c>
      <c r="S545" s="35" t="s">
        <v>302</v>
      </c>
      <c r="AD545" s="35" t="s">
        <v>302</v>
      </c>
      <c r="AG545" s="35" t="s">
        <v>302</v>
      </c>
      <c r="AH545" s="35" t="s">
        <v>302</v>
      </c>
      <c r="AK545" s="35" t="s">
        <v>302</v>
      </c>
      <c r="AL545" s="35" t="s">
        <v>302</v>
      </c>
      <c r="AM545" s="35" t="s">
        <v>302</v>
      </c>
      <c r="AO545" s="35" t="s">
        <v>302</v>
      </c>
      <c r="AP545" s="35" t="s">
        <v>302</v>
      </c>
      <c r="AQ545" s="35" t="s">
        <v>302</v>
      </c>
      <c r="AS545" s="35" t="s">
        <v>302</v>
      </c>
      <c r="AT545" s="35" t="s">
        <v>302</v>
      </c>
      <c r="AU545" s="35" t="s">
        <v>302</v>
      </c>
      <c r="AW545" s="35" t="s">
        <v>302</v>
      </c>
      <c r="AX545" s="35" t="s">
        <v>302</v>
      </c>
      <c r="AY545" s="35" t="s">
        <v>302</v>
      </c>
    </row>
    <row r="546" spans="1:51" x14ac:dyDescent="0.3">
      <c r="A546" s="35" t="s">
        <v>140</v>
      </c>
      <c r="B546" s="35" t="s">
        <v>140</v>
      </c>
      <c r="C546" s="35" t="s">
        <v>1828</v>
      </c>
      <c r="E546" s="35" t="s">
        <v>1830</v>
      </c>
      <c r="F546" s="35" t="s">
        <v>1828</v>
      </c>
      <c r="G546" s="35" t="s">
        <v>1829</v>
      </c>
      <c r="I546" s="35" t="s">
        <v>1828</v>
      </c>
      <c r="J546" s="35" t="s">
        <v>1829</v>
      </c>
      <c r="K546" s="35" t="s">
        <v>1830</v>
      </c>
      <c r="M546" s="35" t="s">
        <v>1828</v>
      </c>
      <c r="N546" s="35" t="s">
        <v>1829</v>
      </c>
      <c r="O546" s="35" t="s">
        <v>1831</v>
      </c>
      <c r="S546" s="35" t="s">
        <v>1832</v>
      </c>
      <c r="AD546" s="35" t="s">
        <v>1833</v>
      </c>
      <c r="AG546" s="35" t="s">
        <v>252</v>
      </c>
      <c r="AH546" s="35" t="s">
        <v>252</v>
      </c>
      <c r="AK546" s="35" t="s">
        <v>140</v>
      </c>
      <c r="AL546" s="35" t="s">
        <v>140</v>
      </c>
      <c r="AM546" s="35" t="s">
        <v>1828</v>
      </c>
      <c r="AO546" s="35" t="s">
        <v>1830</v>
      </c>
      <c r="AP546" s="35" t="s">
        <v>1828</v>
      </c>
      <c r="AQ546" s="35" t="s">
        <v>1829</v>
      </c>
      <c r="AS546" s="35" t="s">
        <v>1828</v>
      </c>
      <c r="AT546" s="35" t="s">
        <v>1829</v>
      </c>
      <c r="AU546" s="35" t="s">
        <v>1830</v>
      </c>
      <c r="AW546" s="35" t="s">
        <v>1828</v>
      </c>
      <c r="AX546" s="35" t="s">
        <v>1829</v>
      </c>
      <c r="AY546" s="35" t="s">
        <v>1831</v>
      </c>
    </row>
    <row r="547" spans="1:51" x14ac:dyDescent="0.3">
      <c r="A547" s="35" t="s">
        <v>119</v>
      </c>
      <c r="B547" s="35" t="s">
        <v>119</v>
      </c>
      <c r="C547" s="35" t="s">
        <v>119</v>
      </c>
      <c r="E547" s="35" t="s">
        <v>1787</v>
      </c>
      <c r="F547" s="35" t="s">
        <v>119</v>
      </c>
      <c r="G547" s="35" t="s">
        <v>119</v>
      </c>
      <c r="I547" s="35" t="s">
        <v>119</v>
      </c>
      <c r="J547" s="35" t="s">
        <v>119</v>
      </c>
      <c r="K547" s="35" t="s">
        <v>1787</v>
      </c>
      <c r="M547" s="35" t="s">
        <v>119</v>
      </c>
      <c r="N547" s="35" t="s">
        <v>119</v>
      </c>
      <c r="O547" s="35" t="s">
        <v>1834</v>
      </c>
      <c r="S547" s="35" t="s">
        <v>1835</v>
      </c>
      <c r="AD547" s="35" t="s">
        <v>119</v>
      </c>
      <c r="AG547" s="35" t="s">
        <v>119</v>
      </c>
      <c r="AH547" s="35" t="s">
        <v>119</v>
      </c>
      <c r="AK547" s="35" t="s">
        <v>119</v>
      </c>
      <c r="AL547" s="35" t="s">
        <v>119</v>
      </c>
      <c r="AM547" s="35" t="s">
        <v>119</v>
      </c>
      <c r="AO547" s="35" t="s">
        <v>1787</v>
      </c>
      <c r="AP547" s="35" t="s">
        <v>119</v>
      </c>
      <c r="AQ547" s="35" t="s">
        <v>119</v>
      </c>
      <c r="AS547" s="35" t="s">
        <v>119</v>
      </c>
      <c r="AT547" s="35" t="s">
        <v>119</v>
      </c>
      <c r="AU547" s="35" t="s">
        <v>1787</v>
      </c>
      <c r="AW547" s="35" t="s">
        <v>119</v>
      </c>
      <c r="AX547" s="35" t="s">
        <v>119</v>
      </c>
      <c r="AY547" s="35" t="s">
        <v>1834</v>
      </c>
    </row>
    <row r="548" spans="1:51" x14ac:dyDescent="0.3">
      <c r="A548" s="35" t="s">
        <v>120</v>
      </c>
      <c r="B548" s="35" t="s">
        <v>120</v>
      </c>
      <c r="C548" s="35" t="s">
        <v>120</v>
      </c>
      <c r="E548" s="35" t="s">
        <v>1836</v>
      </c>
      <c r="F548" s="35" t="s">
        <v>120</v>
      </c>
      <c r="G548" s="35" t="s">
        <v>120</v>
      </c>
      <c r="I548" s="35" t="s">
        <v>120</v>
      </c>
      <c r="J548" s="35" t="s">
        <v>120</v>
      </c>
      <c r="K548" s="35" t="s">
        <v>1836</v>
      </c>
      <c r="M548" s="35" t="s">
        <v>120</v>
      </c>
      <c r="N548" s="35" t="s">
        <v>120</v>
      </c>
      <c r="O548" s="35" t="s">
        <v>1837</v>
      </c>
      <c r="S548" s="35" t="s">
        <v>1838</v>
      </c>
      <c r="AD548" s="35" t="s">
        <v>188</v>
      </c>
      <c r="AG548" s="35" t="s">
        <v>120</v>
      </c>
      <c r="AH548" s="35" t="s">
        <v>120</v>
      </c>
      <c r="AK548" s="35" t="s">
        <v>120</v>
      </c>
      <c r="AL548" s="35" t="s">
        <v>120</v>
      </c>
      <c r="AM548" s="35" t="s">
        <v>120</v>
      </c>
      <c r="AO548" s="35" t="s">
        <v>1836</v>
      </c>
      <c r="AP548" s="35" t="s">
        <v>120</v>
      </c>
      <c r="AQ548" s="35" t="s">
        <v>120</v>
      </c>
      <c r="AS548" s="35" t="s">
        <v>120</v>
      </c>
      <c r="AT548" s="35" t="s">
        <v>120</v>
      </c>
      <c r="AU548" s="35" t="s">
        <v>1836</v>
      </c>
      <c r="AW548" s="35" t="s">
        <v>120</v>
      </c>
      <c r="AX548" s="35" t="s">
        <v>120</v>
      </c>
      <c r="AY548" s="35" t="s">
        <v>1837</v>
      </c>
    </row>
    <row r="549" spans="1:51" x14ac:dyDescent="0.3">
      <c r="A549" s="35" t="s">
        <v>34</v>
      </c>
      <c r="B549" s="35" t="s">
        <v>34</v>
      </c>
      <c r="C549" s="35" t="s">
        <v>34</v>
      </c>
      <c r="E549" s="35" t="s">
        <v>34</v>
      </c>
      <c r="F549" s="35" t="s">
        <v>34</v>
      </c>
      <c r="G549" s="35" t="s">
        <v>34</v>
      </c>
      <c r="I549" s="35" t="s">
        <v>34</v>
      </c>
      <c r="J549" s="35" t="s">
        <v>34</v>
      </c>
      <c r="K549" s="35" t="s">
        <v>34</v>
      </c>
      <c r="M549" s="35" t="s">
        <v>34</v>
      </c>
      <c r="N549" s="35" t="s">
        <v>34</v>
      </c>
      <c r="O549" s="35" t="s">
        <v>34</v>
      </c>
      <c r="S549" s="35" t="s">
        <v>34</v>
      </c>
      <c r="AD549" s="35" t="s">
        <v>34</v>
      </c>
      <c r="AG549" s="35" t="s">
        <v>34</v>
      </c>
      <c r="AH549" s="35" t="s">
        <v>34</v>
      </c>
      <c r="AK549" s="35" t="s">
        <v>34</v>
      </c>
      <c r="AL549" s="35" t="s">
        <v>34</v>
      </c>
      <c r="AM549" s="35" t="s">
        <v>34</v>
      </c>
      <c r="AO549" s="35" t="s">
        <v>34</v>
      </c>
      <c r="AP549" s="35" t="s">
        <v>34</v>
      </c>
      <c r="AQ549" s="35" t="s">
        <v>34</v>
      </c>
      <c r="AS549" s="35" t="s">
        <v>34</v>
      </c>
      <c r="AT549" s="35" t="s">
        <v>34</v>
      </c>
      <c r="AU549" s="35" t="s">
        <v>34</v>
      </c>
      <c r="AW549" s="35" t="s">
        <v>34</v>
      </c>
      <c r="AX549" s="35" t="s">
        <v>34</v>
      </c>
      <c r="AY549" s="35" t="s">
        <v>34</v>
      </c>
    </row>
    <row r="550" spans="1:51" x14ac:dyDescent="0.3">
      <c r="A550" s="35" t="s">
        <v>39</v>
      </c>
      <c r="B550" s="35" t="s">
        <v>39</v>
      </c>
      <c r="C550" s="35" t="s">
        <v>39</v>
      </c>
      <c r="E550" s="35" t="s">
        <v>39</v>
      </c>
      <c r="F550" s="35" t="s">
        <v>39</v>
      </c>
      <c r="G550" s="35" t="s">
        <v>39</v>
      </c>
      <c r="I550" s="35" t="s">
        <v>39</v>
      </c>
      <c r="J550" s="35" t="s">
        <v>39</v>
      </c>
      <c r="K550" s="35" t="s">
        <v>39</v>
      </c>
      <c r="M550" s="35" t="s">
        <v>39</v>
      </c>
      <c r="N550" s="35" t="s">
        <v>39</v>
      </c>
      <c r="O550" s="35" t="s">
        <v>39</v>
      </c>
      <c r="S550" s="35" t="s">
        <v>39</v>
      </c>
      <c r="AD550" s="35" t="s">
        <v>39</v>
      </c>
      <c r="AG550" s="35" t="s">
        <v>39</v>
      </c>
      <c r="AH550" s="35" t="s">
        <v>39</v>
      </c>
      <c r="AK550" s="35" t="s">
        <v>39</v>
      </c>
      <c r="AL550" s="35" t="s">
        <v>39</v>
      </c>
      <c r="AM550" s="35" t="s">
        <v>39</v>
      </c>
      <c r="AO550" s="35" t="s">
        <v>39</v>
      </c>
      <c r="AP550" s="35" t="s">
        <v>39</v>
      </c>
      <c r="AQ550" s="35" t="s">
        <v>39</v>
      </c>
      <c r="AS550" s="35" t="s">
        <v>39</v>
      </c>
      <c r="AT550" s="35" t="s">
        <v>39</v>
      </c>
      <c r="AU550" s="35" t="s">
        <v>39</v>
      </c>
      <c r="AW550" s="35" t="s">
        <v>39</v>
      </c>
      <c r="AX550" s="35" t="s">
        <v>39</v>
      </c>
      <c r="AY550" s="35" t="s">
        <v>39</v>
      </c>
    </row>
    <row r="551" spans="1:51" x14ac:dyDescent="0.3">
      <c r="A551" s="35" t="s">
        <v>297</v>
      </c>
      <c r="B551" s="35" t="s">
        <v>297</v>
      </c>
      <c r="C551" s="35" t="s">
        <v>297</v>
      </c>
      <c r="E551" s="35" t="s">
        <v>297</v>
      </c>
      <c r="F551" s="35" t="s">
        <v>297</v>
      </c>
      <c r="G551" s="35" t="s">
        <v>297</v>
      </c>
      <c r="I551" s="35" t="s">
        <v>297</v>
      </c>
      <c r="J551" s="35" t="s">
        <v>297</v>
      </c>
      <c r="K551" s="35" t="s">
        <v>297</v>
      </c>
      <c r="M551" s="35" t="s">
        <v>297</v>
      </c>
      <c r="N551" s="35" t="s">
        <v>297</v>
      </c>
      <c r="O551" s="35" t="s">
        <v>297</v>
      </c>
      <c r="S551" s="35" t="s">
        <v>297</v>
      </c>
      <c r="AD551" s="35" t="s">
        <v>297</v>
      </c>
      <c r="AG551" s="35" t="s">
        <v>297</v>
      </c>
      <c r="AH551" s="35" t="s">
        <v>297</v>
      </c>
      <c r="AK551" s="35" t="s">
        <v>297</v>
      </c>
      <c r="AL551" s="35" t="s">
        <v>297</v>
      </c>
      <c r="AM551" s="35" t="s">
        <v>297</v>
      </c>
      <c r="AO551" s="35" t="s">
        <v>297</v>
      </c>
      <c r="AP551" s="35" t="s">
        <v>297</v>
      </c>
      <c r="AQ551" s="35" t="s">
        <v>297</v>
      </c>
      <c r="AS551" s="35" t="s">
        <v>297</v>
      </c>
      <c r="AT551" s="35" t="s">
        <v>297</v>
      </c>
      <c r="AU551" s="35" t="s">
        <v>297</v>
      </c>
      <c r="AW551" s="35" t="s">
        <v>297</v>
      </c>
      <c r="AX551" s="35" t="s">
        <v>297</v>
      </c>
      <c r="AY551" s="35" t="s">
        <v>297</v>
      </c>
    </row>
    <row r="552" spans="1:51" x14ac:dyDescent="0.3">
      <c r="A552" s="35" t="s">
        <v>1802</v>
      </c>
      <c r="B552" s="35" t="s">
        <v>1803</v>
      </c>
      <c r="C552" s="35" t="s">
        <v>1040</v>
      </c>
      <c r="E552" s="35" t="s">
        <v>1805</v>
      </c>
      <c r="F552" s="35" t="s">
        <v>1040</v>
      </c>
      <c r="G552" s="35" t="s">
        <v>1804</v>
      </c>
      <c r="I552" s="35" t="s">
        <v>1040</v>
      </c>
      <c r="J552" s="35" t="s">
        <v>1804</v>
      </c>
      <c r="K552" s="35" t="s">
        <v>1805</v>
      </c>
      <c r="M552" s="35" t="s">
        <v>1040</v>
      </c>
      <c r="N552" s="35" t="s">
        <v>1804</v>
      </c>
      <c r="O552" s="35" t="s">
        <v>1806</v>
      </c>
      <c r="S552" s="35" t="s">
        <v>1807</v>
      </c>
      <c r="AD552" s="35" t="s">
        <v>1808</v>
      </c>
      <c r="AG552" s="35" t="s">
        <v>298</v>
      </c>
      <c r="AH552" s="35" t="s">
        <v>298</v>
      </c>
      <c r="AK552" s="35" t="s">
        <v>1802</v>
      </c>
      <c r="AL552" s="35" t="s">
        <v>1803</v>
      </c>
      <c r="AM552" s="35" t="s">
        <v>1040</v>
      </c>
      <c r="AO552" s="35" t="s">
        <v>1805</v>
      </c>
      <c r="AP552" s="35" t="s">
        <v>1040</v>
      </c>
      <c r="AQ552" s="35" t="s">
        <v>1804</v>
      </c>
      <c r="AS552" s="35" t="s">
        <v>1040</v>
      </c>
      <c r="AT552" s="35" t="s">
        <v>1804</v>
      </c>
      <c r="AU552" s="35" t="s">
        <v>1805</v>
      </c>
      <c r="AW552" s="35" t="s">
        <v>1040</v>
      </c>
      <c r="AX552" s="35" t="s">
        <v>1804</v>
      </c>
      <c r="AY552" s="35" t="s">
        <v>1806</v>
      </c>
    </row>
    <row r="553" spans="1:51" x14ac:dyDescent="0.3">
      <c r="A553" s="35" t="s">
        <v>119</v>
      </c>
      <c r="B553" s="35" t="s">
        <v>119</v>
      </c>
      <c r="C553" s="35" t="s">
        <v>119</v>
      </c>
      <c r="E553" s="35" t="s">
        <v>127</v>
      </c>
      <c r="F553" s="35" t="s">
        <v>119</v>
      </c>
      <c r="G553" s="35" t="s">
        <v>119</v>
      </c>
      <c r="I553" s="35" t="s">
        <v>119</v>
      </c>
      <c r="J553" s="35" t="s">
        <v>119</v>
      </c>
      <c r="K553" s="35" t="s">
        <v>127</v>
      </c>
      <c r="M553" s="35" t="s">
        <v>119</v>
      </c>
      <c r="N553" s="35" t="s">
        <v>119</v>
      </c>
      <c r="O553" s="35" t="s">
        <v>1809</v>
      </c>
      <c r="S553" s="35" t="s">
        <v>1049</v>
      </c>
      <c r="AD553" s="35" t="s">
        <v>119</v>
      </c>
      <c r="AG553" s="35" t="s">
        <v>119</v>
      </c>
      <c r="AH553" s="35" t="s">
        <v>119</v>
      </c>
      <c r="AK553" s="35" t="s">
        <v>119</v>
      </c>
      <c r="AL553" s="35" t="s">
        <v>119</v>
      </c>
      <c r="AM553" s="35" t="s">
        <v>119</v>
      </c>
      <c r="AO553" s="35" t="s">
        <v>127</v>
      </c>
      <c r="AP553" s="35" t="s">
        <v>119</v>
      </c>
      <c r="AQ553" s="35" t="s">
        <v>119</v>
      </c>
      <c r="AS553" s="35" t="s">
        <v>119</v>
      </c>
      <c r="AT553" s="35" t="s">
        <v>119</v>
      </c>
      <c r="AU553" s="35" t="s">
        <v>127</v>
      </c>
      <c r="AW553" s="35" t="s">
        <v>119</v>
      </c>
      <c r="AX553" s="35" t="s">
        <v>119</v>
      </c>
      <c r="AY553" s="35" t="s">
        <v>1809</v>
      </c>
    </row>
    <row r="554" spans="1:51" x14ac:dyDescent="0.3">
      <c r="A554" s="35" t="s">
        <v>120</v>
      </c>
      <c r="B554" s="35" t="s">
        <v>120</v>
      </c>
      <c r="C554" s="35" t="s">
        <v>120</v>
      </c>
      <c r="E554" s="35" t="s">
        <v>1810</v>
      </c>
      <c r="F554" s="35" t="s">
        <v>120</v>
      </c>
      <c r="G554" s="35" t="s">
        <v>120</v>
      </c>
      <c r="I554" s="35" t="s">
        <v>120</v>
      </c>
      <c r="J554" s="35" t="s">
        <v>120</v>
      </c>
      <c r="K554" s="35" t="s">
        <v>1810</v>
      </c>
      <c r="M554" s="35" t="s">
        <v>120</v>
      </c>
      <c r="N554" s="35" t="s">
        <v>120</v>
      </c>
      <c r="O554" s="35" t="s">
        <v>1811</v>
      </c>
      <c r="S554" s="35" t="s">
        <v>1812</v>
      </c>
      <c r="AD554" s="35" t="s">
        <v>188</v>
      </c>
      <c r="AG554" s="35" t="s">
        <v>120</v>
      </c>
      <c r="AH554" s="35" t="s">
        <v>120</v>
      </c>
      <c r="AK554" s="35" t="s">
        <v>120</v>
      </c>
      <c r="AL554" s="35" t="s">
        <v>120</v>
      </c>
      <c r="AM554" s="35" t="s">
        <v>120</v>
      </c>
      <c r="AO554" s="35" t="s">
        <v>1810</v>
      </c>
      <c r="AP554" s="35" t="s">
        <v>120</v>
      </c>
      <c r="AQ554" s="35" t="s">
        <v>120</v>
      </c>
      <c r="AS554" s="35" t="s">
        <v>120</v>
      </c>
      <c r="AT554" s="35" t="s">
        <v>120</v>
      </c>
      <c r="AU554" s="35" t="s">
        <v>1810</v>
      </c>
      <c r="AW554" s="35" t="s">
        <v>120</v>
      </c>
      <c r="AX554" s="35" t="s">
        <v>120</v>
      </c>
      <c r="AY554" s="35" t="s">
        <v>1811</v>
      </c>
    </row>
    <row r="555" spans="1:51" x14ac:dyDescent="0.3">
      <c r="A555" s="35" t="s">
        <v>34</v>
      </c>
      <c r="B555" s="35" t="s">
        <v>34</v>
      </c>
      <c r="C555" s="35" t="s">
        <v>34</v>
      </c>
      <c r="E555" s="35" t="s">
        <v>34</v>
      </c>
      <c r="F555" s="35" t="s">
        <v>34</v>
      </c>
      <c r="G555" s="35" t="s">
        <v>34</v>
      </c>
      <c r="I555" s="35" t="s">
        <v>34</v>
      </c>
      <c r="J555" s="35" t="s">
        <v>34</v>
      </c>
      <c r="K555" s="35" t="s">
        <v>34</v>
      </c>
      <c r="M555" s="35" t="s">
        <v>34</v>
      </c>
      <c r="N555" s="35" t="s">
        <v>34</v>
      </c>
      <c r="O555" s="35" t="s">
        <v>34</v>
      </c>
      <c r="S555" s="35" t="s">
        <v>34</v>
      </c>
      <c r="AD555" s="35" t="s">
        <v>34</v>
      </c>
      <c r="AG555" s="35" t="s">
        <v>34</v>
      </c>
      <c r="AH555" s="35" t="s">
        <v>34</v>
      </c>
      <c r="AK555" s="35" t="s">
        <v>34</v>
      </c>
      <c r="AL555" s="35" t="s">
        <v>34</v>
      </c>
      <c r="AM555" s="35" t="s">
        <v>34</v>
      </c>
      <c r="AO555" s="35" t="s">
        <v>34</v>
      </c>
      <c r="AP555" s="35" t="s">
        <v>34</v>
      </c>
      <c r="AQ555" s="35" t="s">
        <v>34</v>
      </c>
      <c r="AS555" s="35" t="s">
        <v>34</v>
      </c>
      <c r="AT555" s="35" t="s">
        <v>34</v>
      </c>
      <c r="AU555" s="35" t="s">
        <v>34</v>
      </c>
      <c r="AW555" s="35" t="s">
        <v>34</v>
      </c>
      <c r="AX555" s="35" t="s">
        <v>34</v>
      </c>
      <c r="AY555" s="35" t="s">
        <v>34</v>
      </c>
    </row>
    <row r="556" spans="1:51" x14ac:dyDescent="0.3">
      <c r="A556" s="35" t="s">
        <v>39</v>
      </c>
      <c r="B556" s="35" t="s">
        <v>39</v>
      </c>
      <c r="C556" s="35" t="s">
        <v>39</v>
      </c>
      <c r="E556" s="35" t="s">
        <v>39</v>
      </c>
      <c r="F556" s="35" t="s">
        <v>39</v>
      </c>
      <c r="G556" s="35" t="s">
        <v>39</v>
      </c>
      <c r="I556" s="35" t="s">
        <v>39</v>
      </c>
      <c r="J556" s="35" t="s">
        <v>39</v>
      </c>
      <c r="K556" s="35" t="s">
        <v>39</v>
      </c>
      <c r="M556" s="35" t="s">
        <v>39</v>
      </c>
      <c r="N556" s="35" t="s">
        <v>39</v>
      </c>
      <c r="O556" s="35" t="s">
        <v>39</v>
      </c>
      <c r="S556" s="35" t="s">
        <v>39</v>
      </c>
      <c r="AD556" s="35" t="s">
        <v>39</v>
      </c>
      <c r="AG556" s="35" t="s">
        <v>39</v>
      </c>
      <c r="AH556" s="35" t="s">
        <v>39</v>
      </c>
      <c r="AK556" s="35" t="s">
        <v>39</v>
      </c>
      <c r="AL556" s="35" t="s">
        <v>39</v>
      </c>
      <c r="AM556" s="35" t="s">
        <v>39</v>
      </c>
      <c r="AO556" s="35" t="s">
        <v>39</v>
      </c>
      <c r="AP556" s="35" t="s">
        <v>39</v>
      </c>
      <c r="AQ556" s="35" t="s">
        <v>39</v>
      </c>
      <c r="AS556" s="35" t="s">
        <v>39</v>
      </c>
      <c r="AT556" s="35" t="s">
        <v>39</v>
      </c>
      <c r="AU556" s="35" t="s">
        <v>39</v>
      </c>
      <c r="AW556" s="35" t="s">
        <v>39</v>
      </c>
      <c r="AX556" s="35" t="s">
        <v>39</v>
      </c>
      <c r="AY556" s="35" t="s">
        <v>39</v>
      </c>
    </row>
    <row r="557" spans="1:51" x14ac:dyDescent="0.3">
      <c r="A557" s="35" t="s">
        <v>302</v>
      </c>
      <c r="B557" s="35" t="s">
        <v>302</v>
      </c>
      <c r="C557" s="35" t="s">
        <v>302</v>
      </c>
      <c r="E557" s="35" t="s">
        <v>302</v>
      </c>
      <c r="F557" s="35" t="s">
        <v>302</v>
      </c>
      <c r="G557" s="35" t="s">
        <v>302</v>
      </c>
      <c r="I557" s="35" t="s">
        <v>302</v>
      </c>
      <c r="J557" s="35" t="s">
        <v>302</v>
      </c>
      <c r="K557" s="35" t="s">
        <v>302</v>
      </c>
      <c r="M557" s="35" t="s">
        <v>302</v>
      </c>
      <c r="N557" s="35" t="s">
        <v>302</v>
      </c>
      <c r="O557" s="35" t="s">
        <v>302</v>
      </c>
      <c r="S557" s="35" t="s">
        <v>302</v>
      </c>
      <c r="AD557" s="35" t="s">
        <v>302</v>
      </c>
      <c r="AG557" s="35" t="s">
        <v>302</v>
      </c>
      <c r="AH557" s="35" t="s">
        <v>302</v>
      </c>
      <c r="AK557" s="35" t="s">
        <v>302</v>
      </c>
      <c r="AL557" s="35" t="s">
        <v>302</v>
      </c>
      <c r="AM557" s="35" t="s">
        <v>302</v>
      </c>
      <c r="AO557" s="35" t="s">
        <v>302</v>
      </c>
      <c r="AP557" s="35" t="s">
        <v>302</v>
      </c>
      <c r="AQ557" s="35" t="s">
        <v>302</v>
      </c>
      <c r="AS557" s="35" t="s">
        <v>302</v>
      </c>
      <c r="AT557" s="35" t="s">
        <v>302</v>
      </c>
      <c r="AU557" s="35" t="s">
        <v>302</v>
      </c>
      <c r="AW557" s="35" t="s">
        <v>302</v>
      </c>
      <c r="AX557" s="35" t="s">
        <v>302</v>
      </c>
      <c r="AY557" s="35" t="s">
        <v>302</v>
      </c>
    </row>
    <row r="558" spans="1:51" x14ac:dyDescent="0.3">
      <c r="A558" s="35" t="s">
        <v>140</v>
      </c>
      <c r="B558" s="35" t="s">
        <v>140</v>
      </c>
      <c r="C558" s="35" t="s">
        <v>1828</v>
      </c>
      <c r="E558" s="35" t="s">
        <v>1830</v>
      </c>
      <c r="F558" s="35" t="s">
        <v>1828</v>
      </c>
      <c r="G558" s="35" t="s">
        <v>1829</v>
      </c>
      <c r="I558" s="35" t="s">
        <v>1828</v>
      </c>
      <c r="J558" s="35" t="s">
        <v>1829</v>
      </c>
      <c r="K558" s="35" t="s">
        <v>1830</v>
      </c>
      <c r="M558" s="35" t="s">
        <v>1828</v>
      </c>
      <c r="N558" s="35" t="s">
        <v>1829</v>
      </c>
      <c r="O558" s="35" t="s">
        <v>1831</v>
      </c>
      <c r="S558" s="35" t="s">
        <v>1832</v>
      </c>
      <c r="AD558" s="35" t="s">
        <v>1833</v>
      </c>
      <c r="AG558" s="35" t="s">
        <v>252</v>
      </c>
      <c r="AH558" s="35" t="s">
        <v>252</v>
      </c>
      <c r="AK558" s="35" t="s">
        <v>140</v>
      </c>
      <c r="AL558" s="35" t="s">
        <v>140</v>
      </c>
      <c r="AM558" s="35" t="s">
        <v>1828</v>
      </c>
      <c r="AO558" s="35" t="s">
        <v>1830</v>
      </c>
      <c r="AP558" s="35" t="s">
        <v>1828</v>
      </c>
      <c r="AQ558" s="35" t="s">
        <v>1829</v>
      </c>
      <c r="AS558" s="35" t="s">
        <v>1828</v>
      </c>
      <c r="AT558" s="35" t="s">
        <v>1829</v>
      </c>
      <c r="AU558" s="35" t="s">
        <v>1830</v>
      </c>
      <c r="AW558" s="35" t="s">
        <v>1828</v>
      </c>
      <c r="AX558" s="35" t="s">
        <v>1829</v>
      </c>
      <c r="AY558" s="35" t="s">
        <v>1831</v>
      </c>
    </row>
    <row r="559" spans="1:51" x14ac:dyDescent="0.3">
      <c r="A559" s="35" t="s">
        <v>119</v>
      </c>
      <c r="B559" s="35" t="s">
        <v>119</v>
      </c>
      <c r="C559" s="35" t="s">
        <v>119</v>
      </c>
      <c r="E559" s="35" t="s">
        <v>1787</v>
      </c>
      <c r="F559" s="35" t="s">
        <v>119</v>
      </c>
      <c r="G559" s="35" t="s">
        <v>119</v>
      </c>
      <c r="I559" s="35" t="s">
        <v>119</v>
      </c>
      <c r="J559" s="35" t="s">
        <v>119</v>
      </c>
      <c r="K559" s="35" t="s">
        <v>1787</v>
      </c>
      <c r="M559" s="35" t="s">
        <v>119</v>
      </c>
      <c r="N559" s="35" t="s">
        <v>119</v>
      </c>
      <c r="O559" s="35" t="s">
        <v>1834</v>
      </c>
      <c r="S559" s="35" t="s">
        <v>1835</v>
      </c>
      <c r="AD559" s="35" t="s">
        <v>119</v>
      </c>
      <c r="AG559" s="35" t="s">
        <v>119</v>
      </c>
      <c r="AH559" s="35" t="s">
        <v>119</v>
      </c>
      <c r="AK559" s="35" t="s">
        <v>119</v>
      </c>
      <c r="AL559" s="35" t="s">
        <v>119</v>
      </c>
      <c r="AM559" s="35" t="s">
        <v>119</v>
      </c>
      <c r="AO559" s="35" t="s">
        <v>1787</v>
      </c>
      <c r="AP559" s="35" t="s">
        <v>119</v>
      </c>
      <c r="AQ559" s="35" t="s">
        <v>119</v>
      </c>
      <c r="AS559" s="35" t="s">
        <v>119</v>
      </c>
      <c r="AT559" s="35" t="s">
        <v>119</v>
      </c>
      <c r="AU559" s="35" t="s">
        <v>1787</v>
      </c>
      <c r="AW559" s="35" t="s">
        <v>119</v>
      </c>
      <c r="AX559" s="35" t="s">
        <v>119</v>
      </c>
      <c r="AY559" s="35" t="s">
        <v>1834</v>
      </c>
    </row>
    <row r="560" spans="1:51" x14ac:dyDescent="0.3">
      <c r="A560" s="35" t="s">
        <v>120</v>
      </c>
      <c r="B560" s="35" t="s">
        <v>120</v>
      </c>
      <c r="C560" s="35" t="s">
        <v>120</v>
      </c>
      <c r="E560" s="35" t="s">
        <v>1836</v>
      </c>
      <c r="F560" s="35" t="s">
        <v>120</v>
      </c>
      <c r="G560" s="35" t="s">
        <v>120</v>
      </c>
      <c r="I560" s="35" t="s">
        <v>120</v>
      </c>
      <c r="J560" s="35" t="s">
        <v>120</v>
      </c>
      <c r="K560" s="35" t="s">
        <v>1836</v>
      </c>
      <c r="M560" s="35" t="s">
        <v>120</v>
      </c>
      <c r="N560" s="35" t="s">
        <v>120</v>
      </c>
      <c r="O560" s="35" t="s">
        <v>1837</v>
      </c>
      <c r="S560" s="35" t="s">
        <v>1838</v>
      </c>
      <c r="AD560" s="35" t="s">
        <v>188</v>
      </c>
      <c r="AG560" s="35" t="s">
        <v>120</v>
      </c>
      <c r="AH560" s="35" t="s">
        <v>120</v>
      </c>
      <c r="AK560" s="35" t="s">
        <v>120</v>
      </c>
      <c r="AL560" s="35" t="s">
        <v>120</v>
      </c>
      <c r="AM560" s="35" t="s">
        <v>120</v>
      </c>
      <c r="AO560" s="35" t="s">
        <v>1836</v>
      </c>
      <c r="AP560" s="35" t="s">
        <v>120</v>
      </c>
      <c r="AQ560" s="35" t="s">
        <v>120</v>
      </c>
      <c r="AS560" s="35" t="s">
        <v>120</v>
      </c>
      <c r="AT560" s="35" t="s">
        <v>120</v>
      </c>
      <c r="AU560" s="35" t="s">
        <v>1836</v>
      </c>
      <c r="AW560" s="35" t="s">
        <v>120</v>
      </c>
      <c r="AX560" s="35" t="s">
        <v>120</v>
      </c>
      <c r="AY560" s="35" t="s">
        <v>1837</v>
      </c>
    </row>
    <row r="561" spans="1:51" x14ac:dyDescent="0.3">
      <c r="A561" s="35" t="s">
        <v>34</v>
      </c>
      <c r="B561" s="35" t="s">
        <v>34</v>
      </c>
      <c r="C561" s="35" t="s">
        <v>34</v>
      </c>
      <c r="E561" s="35" t="s">
        <v>34</v>
      </c>
      <c r="F561" s="35" t="s">
        <v>34</v>
      </c>
      <c r="G561" s="35" t="s">
        <v>34</v>
      </c>
      <c r="I561" s="35" t="s">
        <v>34</v>
      </c>
      <c r="J561" s="35" t="s">
        <v>34</v>
      </c>
      <c r="K561" s="35" t="s">
        <v>34</v>
      </c>
      <c r="M561" s="35" t="s">
        <v>34</v>
      </c>
      <c r="N561" s="35" t="s">
        <v>34</v>
      </c>
      <c r="O561" s="35" t="s">
        <v>34</v>
      </c>
      <c r="S561" s="35" t="s">
        <v>34</v>
      </c>
      <c r="AD561" s="35" t="s">
        <v>34</v>
      </c>
      <c r="AG561" s="35" t="s">
        <v>34</v>
      </c>
      <c r="AH561" s="35" t="s">
        <v>34</v>
      </c>
      <c r="AK561" s="35" t="s">
        <v>34</v>
      </c>
      <c r="AL561" s="35" t="s">
        <v>34</v>
      </c>
      <c r="AM561" s="35" t="s">
        <v>34</v>
      </c>
      <c r="AO561" s="35" t="s">
        <v>34</v>
      </c>
      <c r="AP561" s="35" t="s">
        <v>34</v>
      </c>
      <c r="AQ561" s="35" t="s">
        <v>34</v>
      </c>
      <c r="AS561" s="35" t="s">
        <v>34</v>
      </c>
      <c r="AT561" s="35" t="s">
        <v>34</v>
      </c>
      <c r="AU561" s="35" t="s">
        <v>34</v>
      </c>
      <c r="AW561" s="35" t="s">
        <v>34</v>
      </c>
      <c r="AX561" s="35" t="s">
        <v>34</v>
      </c>
      <c r="AY561" s="35" t="s">
        <v>34</v>
      </c>
    </row>
    <row r="562" spans="1:51" x14ac:dyDescent="0.3">
      <c r="A562" s="35" t="s">
        <v>39</v>
      </c>
      <c r="B562" s="35" t="s">
        <v>39</v>
      </c>
      <c r="C562" s="35" t="s">
        <v>39</v>
      </c>
      <c r="E562" s="35" t="s">
        <v>39</v>
      </c>
      <c r="F562" s="35" t="s">
        <v>39</v>
      </c>
      <c r="G562" s="35" t="s">
        <v>39</v>
      </c>
      <c r="I562" s="35" t="s">
        <v>39</v>
      </c>
      <c r="J562" s="35" t="s">
        <v>39</v>
      </c>
      <c r="K562" s="35" t="s">
        <v>39</v>
      </c>
      <c r="M562" s="35" t="s">
        <v>39</v>
      </c>
      <c r="N562" s="35" t="s">
        <v>39</v>
      </c>
      <c r="O562" s="35" t="s">
        <v>39</v>
      </c>
      <c r="S562" s="35" t="s">
        <v>39</v>
      </c>
      <c r="AD562" s="35" t="s">
        <v>39</v>
      </c>
      <c r="AG562" s="35" t="s">
        <v>39</v>
      </c>
      <c r="AH562" s="35" t="s">
        <v>39</v>
      </c>
      <c r="AK562" s="35" t="s">
        <v>39</v>
      </c>
      <c r="AL562" s="35" t="s">
        <v>39</v>
      </c>
      <c r="AM562" s="35" t="s">
        <v>39</v>
      </c>
      <c r="AO562" s="35" t="s">
        <v>39</v>
      </c>
      <c r="AP562" s="35" t="s">
        <v>39</v>
      </c>
      <c r="AQ562" s="35" t="s">
        <v>39</v>
      </c>
      <c r="AS562" s="35" t="s">
        <v>39</v>
      </c>
      <c r="AT562" s="35" t="s">
        <v>39</v>
      </c>
      <c r="AU562" s="35" t="s">
        <v>39</v>
      </c>
      <c r="AW562" s="35" t="s">
        <v>39</v>
      </c>
      <c r="AX562" s="35" t="s">
        <v>39</v>
      </c>
      <c r="AY562" s="35" t="s">
        <v>39</v>
      </c>
    </row>
    <row r="563" spans="1:51" x14ac:dyDescent="0.3">
      <c r="A563" s="35" t="s">
        <v>228</v>
      </c>
      <c r="B563" s="35" t="s">
        <v>228</v>
      </c>
      <c r="C563" s="35" t="s">
        <v>228</v>
      </c>
      <c r="E563" s="35" t="s">
        <v>228</v>
      </c>
      <c r="F563" s="35" t="s">
        <v>228</v>
      </c>
      <c r="G563" s="35" t="s">
        <v>228</v>
      </c>
      <c r="I563" s="35" t="s">
        <v>228</v>
      </c>
      <c r="J563" s="35" t="s">
        <v>228</v>
      </c>
      <c r="K563" s="35" t="s">
        <v>228</v>
      </c>
      <c r="M563" s="35" t="s">
        <v>228</v>
      </c>
      <c r="N563" s="35" t="s">
        <v>228</v>
      </c>
      <c r="O563" s="35" t="s">
        <v>228</v>
      </c>
      <c r="S563" s="35" t="s">
        <v>228</v>
      </c>
      <c r="AD563" s="35" t="s">
        <v>228</v>
      </c>
      <c r="AG563" s="35" t="s">
        <v>228</v>
      </c>
      <c r="AH563" s="35" t="s">
        <v>228</v>
      </c>
      <c r="AK563" s="35" t="s">
        <v>228</v>
      </c>
      <c r="AL563" s="35" t="s">
        <v>228</v>
      </c>
      <c r="AM563" s="35" t="s">
        <v>228</v>
      </c>
      <c r="AO563" s="35" t="s">
        <v>228</v>
      </c>
      <c r="AP563" s="35" t="s">
        <v>228</v>
      </c>
      <c r="AQ563" s="35" t="s">
        <v>228</v>
      </c>
      <c r="AS563" s="35" t="s">
        <v>228</v>
      </c>
      <c r="AT563" s="35" t="s">
        <v>228</v>
      </c>
      <c r="AU563" s="35" t="s">
        <v>228</v>
      </c>
      <c r="AW563" s="35" t="s">
        <v>228</v>
      </c>
      <c r="AX563" s="35" t="s">
        <v>228</v>
      </c>
      <c r="AY563" s="35" t="s">
        <v>228</v>
      </c>
    </row>
    <row r="564" spans="1:51" x14ac:dyDescent="0.3">
      <c r="A564" s="35" t="s">
        <v>140</v>
      </c>
      <c r="B564" s="35" t="s">
        <v>1459</v>
      </c>
      <c r="C564" s="35" t="s">
        <v>1460</v>
      </c>
      <c r="E564" s="35" t="s">
        <v>1462</v>
      </c>
      <c r="F564" s="35" t="s">
        <v>1460</v>
      </c>
      <c r="G564" s="35" t="s">
        <v>1461</v>
      </c>
      <c r="I564" s="35" t="s">
        <v>1460</v>
      </c>
      <c r="J564" s="35" t="s">
        <v>1461</v>
      </c>
      <c r="K564" s="35" t="s">
        <v>1462</v>
      </c>
      <c r="M564" s="35" t="s">
        <v>1460</v>
      </c>
      <c r="N564" s="35" t="s">
        <v>1461</v>
      </c>
      <c r="O564" s="35" t="s">
        <v>1463</v>
      </c>
      <c r="S564" s="35" t="s">
        <v>1464</v>
      </c>
      <c r="AD564" s="35" t="s">
        <v>1465</v>
      </c>
      <c r="AG564" s="35" t="s">
        <v>229</v>
      </c>
      <c r="AH564" s="35" t="s">
        <v>229</v>
      </c>
      <c r="AK564" s="35" t="s">
        <v>140</v>
      </c>
      <c r="AL564" s="35" t="s">
        <v>1459</v>
      </c>
      <c r="AM564" s="35" t="s">
        <v>1460</v>
      </c>
      <c r="AO564" s="35" t="s">
        <v>1462</v>
      </c>
      <c r="AP564" s="35" t="s">
        <v>1460</v>
      </c>
      <c r="AQ564" s="35" t="s">
        <v>1461</v>
      </c>
      <c r="AS564" s="35" t="s">
        <v>1460</v>
      </c>
      <c r="AT564" s="35" t="s">
        <v>1461</v>
      </c>
      <c r="AU564" s="35" t="s">
        <v>1462</v>
      </c>
      <c r="AW564" s="35" t="s">
        <v>1460</v>
      </c>
      <c r="AX564" s="35" t="s">
        <v>1461</v>
      </c>
      <c r="AY564" s="35" t="s">
        <v>1463</v>
      </c>
    </row>
    <row r="565" spans="1:51" x14ac:dyDescent="0.3">
      <c r="A565" s="35" t="s">
        <v>119</v>
      </c>
      <c r="B565" s="35" t="s">
        <v>119</v>
      </c>
      <c r="C565" s="35" t="s">
        <v>119</v>
      </c>
      <c r="E565" s="35" t="s">
        <v>119</v>
      </c>
      <c r="F565" s="35" t="s">
        <v>119</v>
      </c>
      <c r="G565" s="35" t="s">
        <v>119</v>
      </c>
      <c r="I565" s="35" t="s">
        <v>119</v>
      </c>
      <c r="J565" s="35" t="s">
        <v>119</v>
      </c>
      <c r="K565" s="35" t="s">
        <v>119</v>
      </c>
      <c r="M565" s="35" t="s">
        <v>119</v>
      </c>
      <c r="N565" s="35" t="s">
        <v>119</v>
      </c>
      <c r="O565" s="35" t="s">
        <v>119</v>
      </c>
      <c r="S565" s="35" t="s">
        <v>119</v>
      </c>
      <c r="AD565" s="35" t="s">
        <v>119</v>
      </c>
      <c r="AG565" s="35" t="s">
        <v>119</v>
      </c>
      <c r="AH565" s="35" t="s">
        <v>119</v>
      </c>
      <c r="AK565" s="35" t="s">
        <v>119</v>
      </c>
      <c r="AL565" s="35" t="s">
        <v>119</v>
      </c>
      <c r="AM565" s="35" t="s">
        <v>119</v>
      </c>
      <c r="AO565" s="35" t="s">
        <v>119</v>
      </c>
      <c r="AP565" s="35" t="s">
        <v>119</v>
      </c>
      <c r="AQ565" s="35" t="s">
        <v>119</v>
      </c>
      <c r="AS565" s="35" t="s">
        <v>119</v>
      </c>
      <c r="AT565" s="35" t="s">
        <v>119</v>
      </c>
      <c r="AU565" s="35" t="s">
        <v>119</v>
      </c>
      <c r="AW565" s="35" t="s">
        <v>119</v>
      </c>
      <c r="AX565" s="35" t="s">
        <v>119</v>
      </c>
      <c r="AY565" s="35" t="s">
        <v>119</v>
      </c>
    </row>
    <row r="566" spans="1:51" x14ac:dyDescent="0.3">
      <c r="A566" s="35" t="s">
        <v>120</v>
      </c>
      <c r="B566" s="35" t="s">
        <v>1466</v>
      </c>
      <c r="C566" s="35" t="s">
        <v>1467</v>
      </c>
      <c r="E566" s="35" t="s">
        <v>1469</v>
      </c>
      <c r="F566" s="35" t="s">
        <v>1467</v>
      </c>
      <c r="G566" s="35" t="s">
        <v>1468</v>
      </c>
      <c r="I566" s="35" t="s">
        <v>1467</v>
      </c>
      <c r="J566" s="35" t="s">
        <v>1468</v>
      </c>
      <c r="K566" s="35" t="s">
        <v>1469</v>
      </c>
      <c r="M566" s="35" t="s">
        <v>1467</v>
      </c>
      <c r="N566" s="35" t="s">
        <v>1468</v>
      </c>
      <c r="O566" s="35" t="s">
        <v>1470</v>
      </c>
      <c r="S566" s="35" t="s">
        <v>1471</v>
      </c>
      <c r="AD566" s="35" t="s">
        <v>1472</v>
      </c>
      <c r="AG566" s="35" t="s">
        <v>120</v>
      </c>
      <c r="AH566" s="35" t="s">
        <v>120</v>
      </c>
      <c r="AK566" s="35" t="s">
        <v>120</v>
      </c>
      <c r="AL566" s="35" t="s">
        <v>1466</v>
      </c>
      <c r="AM566" s="35" t="s">
        <v>1467</v>
      </c>
      <c r="AO566" s="35" t="s">
        <v>1469</v>
      </c>
      <c r="AP566" s="35" t="s">
        <v>1467</v>
      </c>
      <c r="AQ566" s="35" t="s">
        <v>1468</v>
      </c>
      <c r="AS566" s="35" t="s">
        <v>1467</v>
      </c>
      <c r="AT566" s="35" t="s">
        <v>1468</v>
      </c>
      <c r="AU566" s="35" t="s">
        <v>1469</v>
      </c>
      <c r="AW566" s="35" t="s">
        <v>1467</v>
      </c>
      <c r="AX566" s="35" t="s">
        <v>1468</v>
      </c>
      <c r="AY566" s="35" t="s">
        <v>1470</v>
      </c>
    </row>
    <row r="567" spans="1:51" x14ac:dyDescent="0.3">
      <c r="A567" s="35" t="s">
        <v>34</v>
      </c>
      <c r="B567" s="35" t="s">
        <v>34</v>
      </c>
      <c r="C567" s="35" t="s">
        <v>34</v>
      </c>
      <c r="E567" s="35" t="s">
        <v>34</v>
      </c>
      <c r="F567" s="35" t="s">
        <v>34</v>
      </c>
      <c r="G567" s="35" t="s">
        <v>34</v>
      </c>
      <c r="I567" s="35" t="s">
        <v>34</v>
      </c>
      <c r="J567" s="35" t="s">
        <v>34</v>
      </c>
      <c r="K567" s="35" t="s">
        <v>34</v>
      </c>
      <c r="M567" s="35" t="s">
        <v>34</v>
      </c>
      <c r="N567" s="35" t="s">
        <v>34</v>
      </c>
      <c r="O567" s="35" t="s">
        <v>34</v>
      </c>
      <c r="S567" s="35" t="s">
        <v>34</v>
      </c>
      <c r="AD567" s="35" t="s">
        <v>34</v>
      </c>
      <c r="AG567" s="35" t="s">
        <v>34</v>
      </c>
      <c r="AH567" s="35" t="s">
        <v>34</v>
      </c>
      <c r="AK567" s="35" t="s">
        <v>34</v>
      </c>
      <c r="AL567" s="35" t="s">
        <v>34</v>
      </c>
      <c r="AM567" s="35" t="s">
        <v>34</v>
      </c>
      <c r="AO567" s="35" t="s">
        <v>34</v>
      </c>
      <c r="AP567" s="35" t="s">
        <v>34</v>
      </c>
      <c r="AQ567" s="35" t="s">
        <v>34</v>
      </c>
      <c r="AS567" s="35" t="s">
        <v>34</v>
      </c>
      <c r="AT567" s="35" t="s">
        <v>34</v>
      </c>
      <c r="AU567" s="35" t="s">
        <v>34</v>
      </c>
      <c r="AW567" s="35" t="s">
        <v>34</v>
      </c>
      <c r="AX567" s="35" t="s">
        <v>34</v>
      </c>
      <c r="AY567" s="35" t="s">
        <v>34</v>
      </c>
    </row>
    <row r="568" spans="1:51" x14ac:dyDescent="0.3">
      <c r="A568" s="35" t="s">
        <v>39</v>
      </c>
      <c r="B568" s="35" t="s">
        <v>39</v>
      </c>
      <c r="C568" s="35" t="s">
        <v>39</v>
      </c>
      <c r="E568" s="35" t="s">
        <v>39</v>
      </c>
      <c r="F568" s="35" t="s">
        <v>39</v>
      </c>
      <c r="G568" s="35" t="s">
        <v>39</v>
      </c>
      <c r="I568" s="35" t="s">
        <v>39</v>
      </c>
      <c r="J568" s="35" t="s">
        <v>39</v>
      </c>
      <c r="K568" s="35" t="s">
        <v>39</v>
      </c>
      <c r="M568" s="35" t="s">
        <v>39</v>
      </c>
      <c r="N568" s="35" t="s">
        <v>39</v>
      </c>
      <c r="O568" s="35" t="s">
        <v>39</v>
      </c>
      <c r="S568" s="35" t="s">
        <v>39</v>
      </c>
      <c r="AD568" s="35" t="s">
        <v>39</v>
      </c>
      <c r="AG568" s="35" t="s">
        <v>39</v>
      </c>
      <c r="AH568" s="35" t="s">
        <v>39</v>
      </c>
      <c r="AK568" s="35" t="s">
        <v>39</v>
      </c>
      <c r="AL568" s="35" t="s">
        <v>39</v>
      </c>
      <c r="AM568" s="35" t="s">
        <v>39</v>
      </c>
      <c r="AO568" s="35" t="s">
        <v>39</v>
      </c>
      <c r="AP568" s="35" t="s">
        <v>39</v>
      </c>
      <c r="AQ568" s="35" t="s">
        <v>39</v>
      </c>
      <c r="AS568" s="35" t="s">
        <v>39</v>
      </c>
      <c r="AT568" s="35" t="s">
        <v>39</v>
      </c>
      <c r="AU568" s="35" t="s">
        <v>39</v>
      </c>
      <c r="AW568" s="35" t="s">
        <v>39</v>
      </c>
      <c r="AX568" s="35" t="s">
        <v>39</v>
      </c>
      <c r="AY568" s="35" t="s">
        <v>39</v>
      </c>
    </row>
    <row r="569" spans="1:51" x14ac:dyDescent="0.3">
      <c r="A569" s="35" t="s">
        <v>303</v>
      </c>
      <c r="B569" s="35" t="s">
        <v>303</v>
      </c>
      <c r="C569" s="35" t="s">
        <v>303</v>
      </c>
      <c r="E569" s="35" t="s">
        <v>303</v>
      </c>
      <c r="F569" s="35" t="s">
        <v>303</v>
      </c>
      <c r="G569" s="35" t="s">
        <v>303</v>
      </c>
      <c r="I569" s="35" t="s">
        <v>303</v>
      </c>
      <c r="J569" s="35" t="s">
        <v>303</v>
      </c>
      <c r="K569" s="35" t="s">
        <v>303</v>
      </c>
      <c r="M569" s="35" t="s">
        <v>303</v>
      </c>
      <c r="N569" s="35" t="s">
        <v>303</v>
      </c>
      <c r="O569" s="35" t="s">
        <v>303</v>
      </c>
      <c r="S569" s="35" t="s">
        <v>303</v>
      </c>
      <c r="AD569" s="35" t="s">
        <v>303</v>
      </c>
      <c r="AG569" s="35" t="s">
        <v>303</v>
      </c>
      <c r="AH569" s="35" t="s">
        <v>303</v>
      </c>
      <c r="AK569" s="35" t="s">
        <v>303</v>
      </c>
      <c r="AL569" s="35" t="s">
        <v>303</v>
      </c>
      <c r="AM569" s="35" t="s">
        <v>303</v>
      </c>
      <c r="AO569" s="35" t="s">
        <v>303</v>
      </c>
      <c r="AP569" s="35" t="s">
        <v>303</v>
      </c>
      <c r="AQ569" s="35" t="s">
        <v>303</v>
      </c>
      <c r="AS569" s="35" t="s">
        <v>303</v>
      </c>
      <c r="AT569" s="35" t="s">
        <v>303</v>
      </c>
      <c r="AU569" s="35" t="s">
        <v>303</v>
      </c>
      <c r="AW569" s="35" t="s">
        <v>303</v>
      </c>
      <c r="AX569" s="35" t="s">
        <v>303</v>
      </c>
      <c r="AY569" s="35" t="s">
        <v>303</v>
      </c>
    </row>
    <row r="570" spans="1:51" x14ac:dyDescent="0.3">
      <c r="A570" s="35" t="s">
        <v>140</v>
      </c>
      <c r="B570" s="35" t="s">
        <v>1839</v>
      </c>
      <c r="C570" s="35" t="s">
        <v>1840</v>
      </c>
      <c r="E570" s="35" t="s">
        <v>1842</v>
      </c>
      <c r="F570" s="35" t="s">
        <v>1840</v>
      </c>
      <c r="G570" s="35" t="s">
        <v>1841</v>
      </c>
      <c r="I570" s="35" t="s">
        <v>1840</v>
      </c>
      <c r="J570" s="35" t="s">
        <v>1841</v>
      </c>
      <c r="K570" s="35" t="s">
        <v>1842</v>
      </c>
      <c r="M570" s="35" t="s">
        <v>1840</v>
      </c>
      <c r="N570" s="35" t="s">
        <v>1841</v>
      </c>
      <c r="O570" s="35" t="s">
        <v>1843</v>
      </c>
      <c r="S570" s="35" t="s">
        <v>1844</v>
      </c>
      <c r="AD570" s="35" t="s">
        <v>1845</v>
      </c>
      <c r="AG570" s="35" t="s">
        <v>304</v>
      </c>
      <c r="AH570" s="35" t="s">
        <v>304</v>
      </c>
      <c r="AK570" s="35" t="s">
        <v>140</v>
      </c>
      <c r="AL570" s="35" t="s">
        <v>1839</v>
      </c>
      <c r="AM570" s="35" t="s">
        <v>1840</v>
      </c>
      <c r="AO570" s="35" t="s">
        <v>1842</v>
      </c>
      <c r="AP570" s="35" t="s">
        <v>1840</v>
      </c>
      <c r="AQ570" s="35" t="s">
        <v>1841</v>
      </c>
      <c r="AS570" s="35" t="s">
        <v>1840</v>
      </c>
      <c r="AT570" s="35" t="s">
        <v>1841</v>
      </c>
      <c r="AU570" s="35" t="s">
        <v>1842</v>
      </c>
      <c r="AW570" s="35" t="s">
        <v>1840</v>
      </c>
      <c r="AX570" s="35" t="s">
        <v>1841</v>
      </c>
      <c r="AY570" s="35" t="s">
        <v>1843</v>
      </c>
    </row>
    <row r="571" spans="1:51" x14ac:dyDescent="0.3">
      <c r="A571" s="35" t="s">
        <v>119</v>
      </c>
      <c r="B571" s="35" t="s">
        <v>119</v>
      </c>
      <c r="C571" s="35" t="s">
        <v>119</v>
      </c>
      <c r="E571" s="35" t="s">
        <v>119</v>
      </c>
      <c r="F571" s="35" t="s">
        <v>119</v>
      </c>
      <c r="G571" s="35" t="s">
        <v>119</v>
      </c>
      <c r="I571" s="35" t="s">
        <v>119</v>
      </c>
      <c r="J571" s="35" t="s">
        <v>119</v>
      </c>
      <c r="K571" s="35" t="s">
        <v>119</v>
      </c>
      <c r="M571" s="35" t="s">
        <v>119</v>
      </c>
      <c r="N571" s="35" t="s">
        <v>119</v>
      </c>
      <c r="O571" s="35" t="s">
        <v>119</v>
      </c>
      <c r="S571" s="35" t="s">
        <v>119</v>
      </c>
      <c r="AD571" s="35" t="s">
        <v>119</v>
      </c>
      <c r="AG571" s="35" t="s">
        <v>119</v>
      </c>
      <c r="AH571" s="35" t="s">
        <v>119</v>
      </c>
      <c r="AK571" s="35" t="s">
        <v>119</v>
      </c>
      <c r="AL571" s="35" t="s">
        <v>119</v>
      </c>
      <c r="AM571" s="35" t="s">
        <v>119</v>
      </c>
      <c r="AO571" s="35" t="s">
        <v>119</v>
      </c>
      <c r="AP571" s="35" t="s">
        <v>119</v>
      </c>
      <c r="AQ571" s="35" t="s">
        <v>119</v>
      </c>
      <c r="AS571" s="35" t="s">
        <v>119</v>
      </c>
      <c r="AT571" s="35" t="s">
        <v>119</v>
      </c>
      <c r="AU571" s="35" t="s">
        <v>119</v>
      </c>
      <c r="AW571" s="35" t="s">
        <v>119</v>
      </c>
      <c r="AX571" s="35" t="s">
        <v>119</v>
      </c>
      <c r="AY571" s="35" t="s">
        <v>119</v>
      </c>
    </row>
    <row r="572" spans="1:51" x14ac:dyDescent="0.3">
      <c r="A572" s="35" t="s">
        <v>188</v>
      </c>
      <c r="B572" s="35" t="s">
        <v>1846</v>
      </c>
      <c r="C572" s="35" t="s">
        <v>1847</v>
      </c>
      <c r="E572" s="35" t="s">
        <v>1849</v>
      </c>
      <c r="F572" s="35" t="s">
        <v>1847</v>
      </c>
      <c r="G572" s="35" t="s">
        <v>1848</v>
      </c>
      <c r="I572" s="35" t="s">
        <v>1847</v>
      </c>
      <c r="J572" s="35" t="s">
        <v>1848</v>
      </c>
      <c r="K572" s="35" t="s">
        <v>1849</v>
      </c>
      <c r="M572" s="35" t="s">
        <v>1847</v>
      </c>
      <c r="N572" s="35" t="s">
        <v>1848</v>
      </c>
      <c r="O572" s="35" t="s">
        <v>1850</v>
      </c>
      <c r="S572" s="35" t="s">
        <v>1851</v>
      </c>
      <c r="AD572" s="35" t="s">
        <v>120</v>
      </c>
      <c r="AG572" s="35" t="s">
        <v>188</v>
      </c>
      <c r="AH572" s="35" t="s">
        <v>188</v>
      </c>
      <c r="AK572" s="35" t="s">
        <v>188</v>
      </c>
      <c r="AL572" s="35" t="s">
        <v>1846</v>
      </c>
      <c r="AM572" s="35" t="s">
        <v>1847</v>
      </c>
      <c r="AO572" s="35" t="s">
        <v>1849</v>
      </c>
      <c r="AP572" s="35" t="s">
        <v>1847</v>
      </c>
      <c r="AQ572" s="35" t="s">
        <v>1848</v>
      </c>
      <c r="AS572" s="35" t="s">
        <v>1847</v>
      </c>
      <c r="AT572" s="35" t="s">
        <v>1848</v>
      </c>
      <c r="AU572" s="35" t="s">
        <v>1849</v>
      </c>
      <c r="AW572" s="35" t="s">
        <v>1847</v>
      </c>
      <c r="AX572" s="35" t="s">
        <v>1848</v>
      </c>
      <c r="AY572" s="35" t="s">
        <v>1850</v>
      </c>
    </row>
    <row r="573" spans="1:51" x14ac:dyDescent="0.3">
      <c r="A573" s="35" t="s">
        <v>34</v>
      </c>
      <c r="B573" s="35" t="s">
        <v>34</v>
      </c>
      <c r="C573" s="35" t="s">
        <v>34</v>
      </c>
      <c r="E573" s="35" t="s">
        <v>34</v>
      </c>
      <c r="F573" s="35" t="s">
        <v>34</v>
      </c>
      <c r="G573" s="35" t="s">
        <v>34</v>
      </c>
      <c r="I573" s="35" t="s">
        <v>34</v>
      </c>
      <c r="J573" s="35" t="s">
        <v>34</v>
      </c>
      <c r="K573" s="35" t="s">
        <v>34</v>
      </c>
      <c r="M573" s="35" t="s">
        <v>34</v>
      </c>
      <c r="N573" s="35" t="s">
        <v>34</v>
      </c>
      <c r="O573" s="35" t="s">
        <v>34</v>
      </c>
      <c r="S573" s="35" t="s">
        <v>34</v>
      </c>
      <c r="AD573" s="35" t="s">
        <v>34</v>
      </c>
      <c r="AG573" s="35" t="s">
        <v>34</v>
      </c>
      <c r="AH573" s="35" t="s">
        <v>34</v>
      </c>
      <c r="AK573" s="35" t="s">
        <v>34</v>
      </c>
      <c r="AL573" s="35" t="s">
        <v>34</v>
      </c>
      <c r="AM573" s="35" t="s">
        <v>34</v>
      </c>
      <c r="AO573" s="35" t="s">
        <v>34</v>
      </c>
      <c r="AP573" s="35" t="s">
        <v>34</v>
      </c>
      <c r="AQ573" s="35" t="s">
        <v>34</v>
      </c>
      <c r="AS573" s="35" t="s">
        <v>34</v>
      </c>
      <c r="AT573" s="35" t="s">
        <v>34</v>
      </c>
      <c r="AU573" s="35" t="s">
        <v>34</v>
      </c>
      <c r="AW573" s="35" t="s">
        <v>34</v>
      </c>
      <c r="AX573" s="35" t="s">
        <v>34</v>
      </c>
      <c r="AY573" s="35" t="s">
        <v>34</v>
      </c>
    </row>
    <row r="574" spans="1:51" x14ac:dyDescent="0.3">
      <c r="A574" s="35" t="s">
        <v>39</v>
      </c>
      <c r="B574" s="35" t="s">
        <v>39</v>
      </c>
      <c r="C574" s="35" t="s">
        <v>39</v>
      </c>
      <c r="E574" s="35" t="s">
        <v>39</v>
      </c>
      <c r="F574" s="35" t="s">
        <v>39</v>
      </c>
      <c r="G574" s="35" t="s">
        <v>39</v>
      </c>
      <c r="I574" s="35" t="s">
        <v>39</v>
      </c>
      <c r="J574" s="35" t="s">
        <v>39</v>
      </c>
      <c r="K574" s="35" t="s">
        <v>39</v>
      </c>
      <c r="M574" s="35" t="s">
        <v>39</v>
      </c>
      <c r="N574" s="35" t="s">
        <v>39</v>
      </c>
      <c r="O574" s="35" t="s">
        <v>39</v>
      </c>
      <c r="S574" s="35" t="s">
        <v>39</v>
      </c>
      <c r="AD574" s="35" t="s">
        <v>39</v>
      </c>
      <c r="AG574" s="35" t="s">
        <v>39</v>
      </c>
      <c r="AH574" s="35" t="s">
        <v>39</v>
      </c>
      <c r="AK574" s="35" t="s">
        <v>39</v>
      </c>
      <c r="AL574" s="35" t="s">
        <v>39</v>
      </c>
      <c r="AM574" s="35" t="s">
        <v>39</v>
      </c>
      <c r="AO574" s="35" t="s">
        <v>39</v>
      </c>
      <c r="AP574" s="35" t="s">
        <v>39</v>
      </c>
      <c r="AQ574" s="35" t="s">
        <v>39</v>
      </c>
      <c r="AS574" s="35" t="s">
        <v>39</v>
      </c>
      <c r="AT574" s="35" t="s">
        <v>39</v>
      </c>
      <c r="AU574" s="35" t="s">
        <v>39</v>
      </c>
      <c r="AW574" s="35" t="s">
        <v>39</v>
      </c>
      <c r="AX574" s="35" t="s">
        <v>39</v>
      </c>
      <c r="AY574" s="35" t="s">
        <v>39</v>
      </c>
    </row>
    <row r="575" spans="1:51" x14ac:dyDescent="0.3">
      <c r="A575" s="35" t="s">
        <v>305</v>
      </c>
      <c r="B575" s="35" t="s">
        <v>305</v>
      </c>
      <c r="C575" s="35" t="s">
        <v>305</v>
      </c>
      <c r="E575" s="35" t="s">
        <v>305</v>
      </c>
      <c r="F575" s="35" t="s">
        <v>305</v>
      </c>
      <c r="G575" s="35" t="s">
        <v>305</v>
      </c>
      <c r="I575" s="35" t="s">
        <v>305</v>
      </c>
      <c r="J575" s="35" t="s">
        <v>305</v>
      </c>
      <c r="K575" s="35" t="s">
        <v>305</v>
      </c>
      <c r="M575" s="35" t="s">
        <v>305</v>
      </c>
      <c r="N575" s="35" t="s">
        <v>305</v>
      </c>
      <c r="O575" s="35" t="s">
        <v>305</v>
      </c>
      <c r="S575" s="35" t="s">
        <v>305</v>
      </c>
      <c r="AD575" s="35" t="s">
        <v>305</v>
      </c>
      <c r="AG575" s="35" t="s">
        <v>305</v>
      </c>
      <c r="AH575" s="35" t="s">
        <v>305</v>
      </c>
      <c r="AK575" s="35" t="s">
        <v>305</v>
      </c>
      <c r="AL575" s="35" t="s">
        <v>305</v>
      </c>
      <c r="AM575" s="35" t="s">
        <v>305</v>
      </c>
      <c r="AO575" s="35" t="s">
        <v>305</v>
      </c>
      <c r="AP575" s="35" t="s">
        <v>305</v>
      </c>
      <c r="AQ575" s="35" t="s">
        <v>305</v>
      </c>
      <c r="AS575" s="35" t="s">
        <v>305</v>
      </c>
      <c r="AT575" s="35" t="s">
        <v>305</v>
      </c>
      <c r="AU575" s="35" t="s">
        <v>305</v>
      </c>
      <c r="AW575" s="35" t="s">
        <v>305</v>
      </c>
      <c r="AX575" s="35" t="s">
        <v>305</v>
      </c>
      <c r="AY575" s="35" t="s">
        <v>305</v>
      </c>
    </row>
    <row r="576" spans="1:51" x14ac:dyDescent="0.3">
      <c r="A576" s="35" t="s">
        <v>140</v>
      </c>
      <c r="B576" s="35" t="s">
        <v>140</v>
      </c>
      <c r="C576" s="35" t="s">
        <v>140</v>
      </c>
      <c r="E576" s="35" t="s">
        <v>1853</v>
      </c>
      <c r="F576" s="35" t="s">
        <v>140</v>
      </c>
      <c r="G576" s="35" t="s">
        <v>1852</v>
      </c>
      <c r="I576" s="35" t="s">
        <v>140</v>
      </c>
      <c r="J576" s="35" t="s">
        <v>1852</v>
      </c>
      <c r="K576" s="35" t="s">
        <v>1853</v>
      </c>
      <c r="M576" s="35" t="s">
        <v>140</v>
      </c>
      <c r="N576" s="35" t="s">
        <v>1852</v>
      </c>
      <c r="O576" s="35" t="s">
        <v>1854</v>
      </c>
      <c r="S576" s="35" t="s">
        <v>1818</v>
      </c>
      <c r="AD576" s="35" t="s">
        <v>1855</v>
      </c>
      <c r="AG576" s="35" t="s">
        <v>221</v>
      </c>
      <c r="AH576" s="35" t="s">
        <v>221</v>
      </c>
      <c r="AK576" s="35" t="s">
        <v>140</v>
      </c>
      <c r="AL576" s="35" t="s">
        <v>140</v>
      </c>
      <c r="AM576" s="35" t="s">
        <v>140</v>
      </c>
      <c r="AO576" s="35" t="s">
        <v>1853</v>
      </c>
      <c r="AP576" s="35" t="s">
        <v>140</v>
      </c>
      <c r="AQ576" s="35" t="s">
        <v>1852</v>
      </c>
      <c r="AS576" s="35" t="s">
        <v>140</v>
      </c>
      <c r="AT576" s="35" t="s">
        <v>1852</v>
      </c>
      <c r="AU576" s="35" t="s">
        <v>1853</v>
      </c>
      <c r="AW576" s="35" t="s">
        <v>140</v>
      </c>
      <c r="AX576" s="35" t="s">
        <v>1852</v>
      </c>
      <c r="AY576" s="35" t="s">
        <v>1854</v>
      </c>
    </row>
    <row r="577" spans="1:51" x14ac:dyDescent="0.3">
      <c r="A577" s="35" t="s">
        <v>119</v>
      </c>
      <c r="B577" s="35" t="s">
        <v>119</v>
      </c>
      <c r="C577" s="35" t="s">
        <v>119</v>
      </c>
      <c r="E577" s="35" t="s">
        <v>241</v>
      </c>
      <c r="F577" s="35" t="s">
        <v>119</v>
      </c>
      <c r="G577" s="35" t="s">
        <v>119</v>
      </c>
      <c r="I577" s="35" t="s">
        <v>119</v>
      </c>
      <c r="J577" s="35" t="s">
        <v>119</v>
      </c>
      <c r="K577" s="35" t="s">
        <v>241</v>
      </c>
      <c r="M577" s="35" t="s">
        <v>119</v>
      </c>
      <c r="N577" s="35" t="s">
        <v>119</v>
      </c>
      <c r="O577" s="35" t="s">
        <v>1194</v>
      </c>
      <c r="S577" s="35" t="s">
        <v>1856</v>
      </c>
      <c r="AD577" s="35" t="s">
        <v>119</v>
      </c>
      <c r="AG577" s="35" t="s">
        <v>119</v>
      </c>
      <c r="AH577" s="35" t="s">
        <v>119</v>
      </c>
      <c r="AK577" s="35" t="s">
        <v>119</v>
      </c>
      <c r="AL577" s="35" t="s">
        <v>119</v>
      </c>
      <c r="AM577" s="35" t="s">
        <v>119</v>
      </c>
      <c r="AO577" s="35" t="s">
        <v>241</v>
      </c>
      <c r="AP577" s="35" t="s">
        <v>119</v>
      </c>
      <c r="AQ577" s="35" t="s">
        <v>119</v>
      </c>
      <c r="AS577" s="35" t="s">
        <v>119</v>
      </c>
      <c r="AT577" s="35" t="s">
        <v>119</v>
      </c>
      <c r="AU577" s="35" t="s">
        <v>241</v>
      </c>
      <c r="AW577" s="35" t="s">
        <v>119</v>
      </c>
      <c r="AX577" s="35" t="s">
        <v>119</v>
      </c>
      <c r="AY577" s="35" t="s">
        <v>1194</v>
      </c>
    </row>
    <row r="578" spans="1:51" x14ac:dyDescent="0.3">
      <c r="A578" s="35" t="s">
        <v>188</v>
      </c>
      <c r="B578" s="35" t="s">
        <v>188</v>
      </c>
      <c r="C578" s="35" t="s">
        <v>188</v>
      </c>
      <c r="E578" s="35" t="s">
        <v>1857</v>
      </c>
      <c r="F578" s="35" t="s">
        <v>188</v>
      </c>
      <c r="G578" s="35" t="s">
        <v>188</v>
      </c>
      <c r="I578" s="35" t="s">
        <v>188</v>
      </c>
      <c r="J578" s="35" t="s">
        <v>188</v>
      </c>
      <c r="K578" s="35" t="s">
        <v>1857</v>
      </c>
      <c r="M578" s="35" t="s">
        <v>188</v>
      </c>
      <c r="N578" s="35" t="s">
        <v>188</v>
      </c>
      <c r="O578" s="35" t="s">
        <v>1858</v>
      </c>
      <c r="S578" s="35" t="s">
        <v>1859</v>
      </c>
      <c r="AD578" s="35" t="s">
        <v>188</v>
      </c>
      <c r="AG578" s="35" t="s">
        <v>188</v>
      </c>
      <c r="AH578" s="35" t="s">
        <v>188</v>
      </c>
      <c r="AK578" s="35" t="s">
        <v>188</v>
      </c>
      <c r="AL578" s="35" t="s">
        <v>188</v>
      </c>
      <c r="AM578" s="35" t="s">
        <v>188</v>
      </c>
      <c r="AO578" s="35" t="s">
        <v>1857</v>
      </c>
      <c r="AP578" s="35" t="s">
        <v>188</v>
      </c>
      <c r="AQ578" s="35" t="s">
        <v>188</v>
      </c>
      <c r="AS578" s="35" t="s">
        <v>188</v>
      </c>
      <c r="AT578" s="35" t="s">
        <v>188</v>
      </c>
      <c r="AU578" s="35" t="s">
        <v>1857</v>
      </c>
      <c r="AW578" s="35" t="s">
        <v>188</v>
      </c>
      <c r="AX578" s="35" t="s">
        <v>188</v>
      </c>
      <c r="AY578" s="35" t="s">
        <v>1858</v>
      </c>
    </row>
    <row r="579" spans="1:51" x14ac:dyDescent="0.3">
      <c r="A579" s="35" t="s">
        <v>34</v>
      </c>
      <c r="B579" s="35" t="s">
        <v>34</v>
      </c>
      <c r="C579" s="35" t="s">
        <v>34</v>
      </c>
      <c r="E579" s="35" t="s">
        <v>34</v>
      </c>
      <c r="F579" s="35" t="s">
        <v>34</v>
      </c>
      <c r="G579" s="35" t="s">
        <v>34</v>
      </c>
      <c r="I579" s="35" t="s">
        <v>34</v>
      </c>
      <c r="J579" s="35" t="s">
        <v>34</v>
      </c>
      <c r="K579" s="35" t="s">
        <v>34</v>
      </c>
      <c r="M579" s="35" t="s">
        <v>34</v>
      </c>
      <c r="N579" s="35" t="s">
        <v>34</v>
      </c>
      <c r="O579" s="35" t="s">
        <v>34</v>
      </c>
      <c r="S579" s="35" t="s">
        <v>34</v>
      </c>
      <c r="AD579" s="35" t="s">
        <v>34</v>
      </c>
      <c r="AG579" s="35" t="s">
        <v>34</v>
      </c>
      <c r="AH579" s="35" t="s">
        <v>34</v>
      </c>
      <c r="AK579" s="35" t="s">
        <v>34</v>
      </c>
      <c r="AL579" s="35" t="s">
        <v>34</v>
      </c>
      <c r="AM579" s="35" t="s">
        <v>34</v>
      </c>
      <c r="AO579" s="35" t="s">
        <v>34</v>
      </c>
      <c r="AP579" s="35" t="s">
        <v>34</v>
      </c>
      <c r="AQ579" s="35" t="s">
        <v>34</v>
      </c>
      <c r="AS579" s="35" t="s">
        <v>34</v>
      </c>
      <c r="AT579" s="35" t="s">
        <v>34</v>
      </c>
      <c r="AU579" s="35" t="s">
        <v>34</v>
      </c>
      <c r="AW579" s="35" t="s">
        <v>34</v>
      </c>
      <c r="AX579" s="35" t="s">
        <v>34</v>
      </c>
      <c r="AY579" s="35" t="s">
        <v>34</v>
      </c>
    </row>
    <row r="580" spans="1:51" x14ac:dyDescent="0.3">
      <c r="A580" s="35" t="s">
        <v>39</v>
      </c>
      <c r="B580" s="35" t="s">
        <v>39</v>
      </c>
      <c r="C580" s="35" t="s">
        <v>39</v>
      </c>
      <c r="E580" s="35" t="s">
        <v>39</v>
      </c>
      <c r="F580" s="35" t="s">
        <v>39</v>
      </c>
      <c r="G580" s="35" t="s">
        <v>39</v>
      </c>
      <c r="I580" s="35" t="s">
        <v>39</v>
      </c>
      <c r="J580" s="35" t="s">
        <v>39</v>
      </c>
      <c r="K580" s="35" t="s">
        <v>39</v>
      </c>
      <c r="M580" s="35" t="s">
        <v>39</v>
      </c>
      <c r="N580" s="35" t="s">
        <v>39</v>
      </c>
      <c r="O580" s="35" t="s">
        <v>39</v>
      </c>
      <c r="S580" s="35" t="s">
        <v>39</v>
      </c>
      <c r="AD580" s="35" t="s">
        <v>39</v>
      </c>
      <c r="AG580" s="35" t="s">
        <v>39</v>
      </c>
      <c r="AH580" s="35" t="s">
        <v>39</v>
      </c>
      <c r="AK580" s="35" t="s">
        <v>39</v>
      </c>
      <c r="AL580" s="35" t="s">
        <v>39</v>
      </c>
      <c r="AM580" s="35" t="s">
        <v>39</v>
      </c>
      <c r="AO580" s="35" t="s">
        <v>39</v>
      </c>
      <c r="AP580" s="35" t="s">
        <v>39</v>
      </c>
      <c r="AQ580" s="35" t="s">
        <v>39</v>
      </c>
      <c r="AS580" s="35" t="s">
        <v>39</v>
      </c>
      <c r="AT580" s="35" t="s">
        <v>39</v>
      </c>
      <c r="AU580" s="35" t="s">
        <v>39</v>
      </c>
      <c r="AW580" s="35" t="s">
        <v>39</v>
      </c>
      <c r="AX580" s="35" t="s">
        <v>39</v>
      </c>
      <c r="AY580" s="35" t="s">
        <v>39</v>
      </c>
    </row>
    <row r="581" spans="1:51" x14ac:dyDescent="0.3">
      <c r="A581" s="35" t="s">
        <v>306</v>
      </c>
      <c r="B581" s="35" t="s">
        <v>306</v>
      </c>
      <c r="C581" s="35" t="s">
        <v>306</v>
      </c>
      <c r="E581" s="35" t="s">
        <v>306</v>
      </c>
      <c r="F581" s="35" t="s">
        <v>306</v>
      </c>
      <c r="G581" s="35" t="s">
        <v>306</v>
      </c>
      <c r="I581" s="35" t="s">
        <v>306</v>
      </c>
      <c r="J581" s="35" t="s">
        <v>306</v>
      </c>
      <c r="K581" s="35" t="s">
        <v>306</v>
      </c>
      <c r="M581" s="35" t="s">
        <v>306</v>
      </c>
      <c r="N581" s="35" t="s">
        <v>306</v>
      </c>
      <c r="O581" s="35" t="s">
        <v>306</v>
      </c>
      <c r="S581" s="35" t="s">
        <v>306</v>
      </c>
      <c r="AD581" s="35" t="s">
        <v>306</v>
      </c>
      <c r="AG581" s="35" t="s">
        <v>306</v>
      </c>
      <c r="AH581" s="35" t="s">
        <v>306</v>
      </c>
      <c r="AK581" s="35" t="s">
        <v>306</v>
      </c>
      <c r="AL581" s="35" t="s">
        <v>306</v>
      </c>
      <c r="AM581" s="35" t="s">
        <v>306</v>
      </c>
      <c r="AO581" s="35" t="s">
        <v>306</v>
      </c>
      <c r="AP581" s="35" t="s">
        <v>306</v>
      </c>
      <c r="AQ581" s="35" t="s">
        <v>306</v>
      </c>
      <c r="AS581" s="35" t="s">
        <v>306</v>
      </c>
      <c r="AT581" s="35" t="s">
        <v>306</v>
      </c>
      <c r="AU581" s="35" t="s">
        <v>306</v>
      </c>
      <c r="AW581" s="35" t="s">
        <v>306</v>
      </c>
      <c r="AX581" s="35" t="s">
        <v>306</v>
      </c>
      <c r="AY581" s="35" t="s">
        <v>306</v>
      </c>
    </row>
    <row r="582" spans="1:51" x14ac:dyDescent="0.3">
      <c r="A582" s="35" t="s">
        <v>1860</v>
      </c>
      <c r="B582" s="35" t="s">
        <v>1861</v>
      </c>
      <c r="C582" s="35" t="s">
        <v>1862</v>
      </c>
      <c r="E582" s="35" t="s">
        <v>1863</v>
      </c>
      <c r="F582" s="35" t="s">
        <v>1862</v>
      </c>
      <c r="G582" s="35" t="s">
        <v>1807</v>
      </c>
      <c r="I582" s="35" t="s">
        <v>1862</v>
      </c>
      <c r="J582" s="35" t="s">
        <v>1807</v>
      </c>
      <c r="K582" s="35" t="s">
        <v>1863</v>
      </c>
      <c r="M582" s="35" t="s">
        <v>1862</v>
      </c>
      <c r="N582" s="35" t="s">
        <v>1807</v>
      </c>
      <c r="O582" s="35" t="s">
        <v>1864</v>
      </c>
      <c r="S582" s="35" t="s">
        <v>1865</v>
      </c>
      <c r="AD582" s="35" t="s">
        <v>1866</v>
      </c>
      <c r="AG582" s="35" t="s">
        <v>307</v>
      </c>
      <c r="AH582" s="35" t="s">
        <v>307</v>
      </c>
      <c r="AK582" s="35" t="s">
        <v>1860</v>
      </c>
      <c r="AL582" s="35" t="s">
        <v>1861</v>
      </c>
      <c r="AM582" s="35" t="s">
        <v>1862</v>
      </c>
      <c r="AO582" s="35" t="s">
        <v>1863</v>
      </c>
      <c r="AP582" s="35" t="s">
        <v>1862</v>
      </c>
      <c r="AQ582" s="35" t="s">
        <v>1807</v>
      </c>
      <c r="AS582" s="35" t="s">
        <v>1862</v>
      </c>
      <c r="AT582" s="35" t="s">
        <v>1807</v>
      </c>
      <c r="AU582" s="35" t="s">
        <v>1863</v>
      </c>
      <c r="AW582" s="35" t="s">
        <v>1862</v>
      </c>
      <c r="AX582" s="35" t="s">
        <v>1807</v>
      </c>
      <c r="AY582" s="35" t="s">
        <v>1864</v>
      </c>
    </row>
    <row r="583" spans="1:51" x14ac:dyDescent="0.3">
      <c r="A583" s="35" t="s">
        <v>1867</v>
      </c>
      <c r="B583" s="35" t="s">
        <v>1868</v>
      </c>
      <c r="C583" s="35" t="s">
        <v>119</v>
      </c>
      <c r="E583" s="35" t="s">
        <v>1870</v>
      </c>
      <c r="F583" s="35" t="s">
        <v>119</v>
      </c>
      <c r="G583" s="35" t="s">
        <v>1869</v>
      </c>
      <c r="I583" s="35" t="s">
        <v>119</v>
      </c>
      <c r="J583" s="35" t="s">
        <v>1869</v>
      </c>
      <c r="K583" s="35" t="s">
        <v>1870</v>
      </c>
      <c r="M583" s="35" t="s">
        <v>119</v>
      </c>
      <c r="N583" s="35" t="s">
        <v>1869</v>
      </c>
      <c r="O583" s="35" t="s">
        <v>1750</v>
      </c>
      <c r="S583" s="35" t="s">
        <v>1871</v>
      </c>
      <c r="AD583" s="35" t="s">
        <v>1645</v>
      </c>
      <c r="AG583" s="35" t="s">
        <v>308</v>
      </c>
      <c r="AH583" s="35" t="s">
        <v>308</v>
      </c>
      <c r="AK583" s="35" t="s">
        <v>1867</v>
      </c>
      <c r="AL583" s="35" t="s">
        <v>1868</v>
      </c>
      <c r="AM583" s="35" t="s">
        <v>119</v>
      </c>
      <c r="AO583" s="35" t="s">
        <v>1870</v>
      </c>
      <c r="AP583" s="35" t="s">
        <v>119</v>
      </c>
      <c r="AQ583" s="35" t="s">
        <v>1869</v>
      </c>
      <c r="AS583" s="35" t="s">
        <v>119</v>
      </c>
      <c r="AT583" s="35" t="s">
        <v>1869</v>
      </c>
      <c r="AU583" s="35" t="s">
        <v>1870</v>
      </c>
      <c r="AW583" s="35" t="s">
        <v>119</v>
      </c>
      <c r="AX583" s="35" t="s">
        <v>1869</v>
      </c>
      <c r="AY583" s="35" t="s">
        <v>1750</v>
      </c>
    </row>
    <row r="584" spans="1:51" x14ac:dyDescent="0.3">
      <c r="A584" s="35" t="s">
        <v>1872</v>
      </c>
      <c r="B584" s="35" t="s">
        <v>1873</v>
      </c>
      <c r="C584" s="35" t="s">
        <v>188</v>
      </c>
      <c r="E584" s="35" t="s">
        <v>1875</v>
      </c>
      <c r="F584" s="35" t="s">
        <v>188</v>
      </c>
      <c r="G584" s="35" t="s">
        <v>1874</v>
      </c>
      <c r="I584" s="35" t="s">
        <v>188</v>
      </c>
      <c r="J584" s="35" t="s">
        <v>1874</v>
      </c>
      <c r="K584" s="35" t="s">
        <v>1875</v>
      </c>
      <c r="M584" s="35" t="s">
        <v>188</v>
      </c>
      <c r="N584" s="35" t="s">
        <v>1874</v>
      </c>
      <c r="O584" s="35" t="s">
        <v>1876</v>
      </c>
      <c r="S584" s="35" t="s">
        <v>1877</v>
      </c>
      <c r="AD584" s="35" t="s">
        <v>1878</v>
      </c>
      <c r="AG584" s="35" t="s">
        <v>309</v>
      </c>
      <c r="AH584" s="35" t="s">
        <v>309</v>
      </c>
      <c r="AK584" s="35" t="s">
        <v>1872</v>
      </c>
      <c r="AL584" s="35" t="s">
        <v>1873</v>
      </c>
      <c r="AM584" s="35" t="s">
        <v>188</v>
      </c>
      <c r="AO584" s="35" t="s">
        <v>1875</v>
      </c>
      <c r="AP584" s="35" t="s">
        <v>188</v>
      </c>
      <c r="AQ584" s="35" t="s">
        <v>1874</v>
      </c>
      <c r="AS584" s="35" t="s">
        <v>188</v>
      </c>
      <c r="AT584" s="35" t="s">
        <v>1874</v>
      </c>
      <c r="AU584" s="35" t="s">
        <v>1875</v>
      </c>
      <c r="AW584" s="35" t="s">
        <v>188</v>
      </c>
      <c r="AX584" s="35" t="s">
        <v>1874</v>
      </c>
      <c r="AY584" s="35" t="s">
        <v>1876</v>
      </c>
    </row>
    <row r="585" spans="1:51" x14ac:dyDescent="0.3">
      <c r="A585" s="35" t="s">
        <v>34</v>
      </c>
      <c r="B585" s="35" t="s">
        <v>34</v>
      </c>
      <c r="C585" s="35" t="s">
        <v>34</v>
      </c>
      <c r="E585" s="35" t="s">
        <v>34</v>
      </c>
      <c r="F585" s="35" t="s">
        <v>34</v>
      </c>
      <c r="G585" s="35" t="s">
        <v>34</v>
      </c>
      <c r="I585" s="35" t="s">
        <v>34</v>
      </c>
      <c r="J585" s="35" t="s">
        <v>34</v>
      </c>
      <c r="K585" s="35" t="s">
        <v>34</v>
      </c>
      <c r="M585" s="35" t="s">
        <v>34</v>
      </c>
      <c r="N585" s="35" t="s">
        <v>34</v>
      </c>
      <c r="O585" s="35" t="s">
        <v>34</v>
      </c>
      <c r="S585" s="35" t="s">
        <v>34</v>
      </c>
      <c r="AD585" s="35" t="s">
        <v>34</v>
      </c>
      <c r="AG585" s="35" t="s">
        <v>34</v>
      </c>
      <c r="AH585" s="35" t="s">
        <v>34</v>
      </c>
      <c r="AK585" s="35" t="s">
        <v>34</v>
      </c>
      <c r="AL585" s="35" t="s">
        <v>34</v>
      </c>
      <c r="AM585" s="35" t="s">
        <v>34</v>
      </c>
      <c r="AO585" s="35" t="s">
        <v>34</v>
      </c>
      <c r="AP585" s="35" t="s">
        <v>34</v>
      </c>
      <c r="AQ585" s="35" t="s">
        <v>34</v>
      </c>
      <c r="AS585" s="35" t="s">
        <v>34</v>
      </c>
      <c r="AT585" s="35" t="s">
        <v>34</v>
      </c>
      <c r="AU585" s="35" t="s">
        <v>34</v>
      </c>
      <c r="AW585" s="35" t="s">
        <v>34</v>
      </c>
      <c r="AX585" s="35" t="s">
        <v>34</v>
      </c>
      <c r="AY585" s="35" t="s">
        <v>34</v>
      </c>
    </row>
    <row r="586" spans="1:51" x14ac:dyDescent="0.3">
      <c r="A586" s="35" t="s">
        <v>39</v>
      </c>
      <c r="B586" s="35" t="s">
        <v>39</v>
      </c>
      <c r="C586" s="35" t="s">
        <v>39</v>
      </c>
      <c r="E586" s="35" t="s">
        <v>39</v>
      </c>
      <c r="F586" s="35" t="s">
        <v>39</v>
      </c>
      <c r="G586" s="35" t="s">
        <v>39</v>
      </c>
      <c r="I586" s="35" t="s">
        <v>39</v>
      </c>
      <c r="J586" s="35" t="s">
        <v>39</v>
      </c>
      <c r="K586" s="35" t="s">
        <v>39</v>
      </c>
      <c r="M586" s="35" t="s">
        <v>39</v>
      </c>
      <c r="N586" s="35" t="s">
        <v>39</v>
      </c>
      <c r="O586" s="35" t="s">
        <v>39</v>
      </c>
      <c r="S586" s="35" t="s">
        <v>39</v>
      </c>
      <c r="AD586" s="35" t="s">
        <v>39</v>
      </c>
      <c r="AG586" s="35" t="s">
        <v>39</v>
      </c>
      <c r="AH586" s="35" t="s">
        <v>39</v>
      </c>
      <c r="AK586" s="35" t="s">
        <v>39</v>
      </c>
      <c r="AL586" s="35" t="s">
        <v>39</v>
      </c>
      <c r="AM586" s="35" t="s">
        <v>39</v>
      </c>
      <c r="AO586" s="35" t="s">
        <v>39</v>
      </c>
      <c r="AP586" s="35" t="s">
        <v>39</v>
      </c>
      <c r="AQ586" s="35" t="s">
        <v>39</v>
      </c>
      <c r="AS586" s="35" t="s">
        <v>39</v>
      </c>
      <c r="AT586" s="35" t="s">
        <v>39</v>
      </c>
      <c r="AU586" s="35" t="s">
        <v>39</v>
      </c>
      <c r="AW586" s="35" t="s">
        <v>39</v>
      </c>
      <c r="AX586" s="35" t="s">
        <v>39</v>
      </c>
      <c r="AY586" s="35" t="s">
        <v>39</v>
      </c>
    </row>
    <row r="587" spans="1:51" x14ac:dyDescent="0.3">
      <c r="A587" s="35" t="s">
        <v>310</v>
      </c>
      <c r="B587" s="35" t="s">
        <v>310</v>
      </c>
      <c r="C587" s="35" t="s">
        <v>310</v>
      </c>
      <c r="E587" s="35" t="s">
        <v>310</v>
      </c>
      <c r="F587" s="35" t="s">
        <v>310</v>
      </c>
      <c r="G587" s="35" t="s">
        <v>310</v>
      </c>
      <c r="I587" s="35" t="s">
        <v>310</v>
      </c>
      <c r="J587" s="35" t="s">
        <v>310</v>
      </c>
      <c r="K587" s="35" t="s">
        <v>310</v>
      </c>
      <c r="M587" s="35" t="s">
        <v>310</v>
      </c>
      <c r="N587" s="35" t="s">
        <v>310</v>
      </c>
      <c r="O587" s="35" t="s">
        <v>310</v>
      </c>
      <c r="S587" s="35" t="s">
        <v>310</v>
      </c>
      <c r="AD587" s="35" t="s">
        <v>310</v>
      </c>
      <c r="AG587" s="35" t="s">
        <v>310</v>
      </c>
      <c r="AH587" s="35" t="s">
        <v>310</v>
      </c>
      <c r="AK587" s="35" t="s">
        <v>310</v>
      </c>
      <c r="AL587" s="35" t="s">
        <v>310</v>
      </c>
      <c r="AM587" s="35" t="s">
        <v>310</v>
      </c>
      <c r="AO587" s="35" t="s">
        <v>310</v>
      </c>
      <c r="AP587" s="35" t="s">
        <v>310</v>
      </c>
      <c r="AQ587" s="35" t="s">
        <v>310</v>
      </c>
      <c r="AS587" s="35" t="s">
        <v>310</v>
      </c>
      <c r="AT587" s="35" t="s">
        <v>310</v>
      </c>
      <c r="AU587" s="35" t="s">
        <v>310</v>
      </c>
      <c r="AW587" s="35" t="s">
        <v>310</v>
      </c>
      <c r="AX587" s="35" t="s">
        <v>310</v>
      </c>
      <c r="AY587" s="35" t="s">
        <v>310</v>
      </c>
    </row>
    <row r="588" spans="1:51" x14ac:dyDescent="0.3">
      <c r="A588" s="35" t="s">
        <v>140</v>
      </c>
      <c r="B588" s="35" t="s">
        <v>140</v>
      </c>
      <c r="C588" s="35" t="s">
        <v>1879</v>
      </c>
      <c r="E588" s="35" t="s">
        <v>1881</v>
      </c>
      <c r="F588" s="35" t="s">
        <v>1879</v>
      </c>
      <c r="G588" s="35" t="s">
        <v>1880</v>
      </c>
      <c r="I588" s="35" t="s">
        <v>1879</v>
      </c>
      <c r="J588" s="35" t="s">
        <v>1880</v>
      </c>
      <c r="K588" s="35" t="s">
        <v>1881</v>
      </c>
      <c r="M588" s="35" t="s">
        <v>1879</v>
      </c>
      <c r="N588" s="35" t="s">
        <v>1880</v>
      </c>
      <c r="O588" s="35" t="s">
        <v>1882</v>
      </c>
      <c r="S588" s="35" t="s">
        <v>1883</v>
      </c>
      <c r="AD588" s="35" t="s">
        <v>1884</v>
      </c>
      <c r="AG588" s="35" t="s">
        <v>311</v>
      </c>
      <c r="AH588" s="35" t="s">
        <v>311</v>
      </c>
      <c r="AK588" s="35" t="s">
        <v>140</v>
      </c>
      <c r="AL588" s="35" t="s">
        <v>140</v>
      </c>
      <c r="AM588" s="35" t="s">
        <v>1879</v>
      </c>
      <c r="AO588" s="35" t="s">
        <v>1881</v>
      </c>
      <c r="AP588" s="35" t="s">
        <v>1879</v>
      </c>
      <c r="AQ588" s="35" t="s">
        <v>1880</v>
      </c>
      <c r="AS588" s="35" t="s">
        <v>1879</v>
      </c>
      <c r="AT588" s="35" t="s">
        <v>1880</v>
      </c>
      <c r="AU588" s="35" t="s">
        <v>1881</v>
      </c>
      <c r="AW588" s="35" t="s">
        <v>1879</v>
      </c>
      <c r="AX588" s="35" t="s">
        <v>1880</v>
      </c>
      <c r="AY588" s="35" t="s">
        <v>1882</v>
      </c>
    </row>
    <row r="589" spans="1:51" x14ac:dyDescent="0.3">
      <c r="A589" s="35" t="s">
        <v>119</v>
      </c>
      <c r="B589" s="35" t="s">
        <v>119</v>
      </c>
      <c r="C589" s="35" t="s">
        <v>119</v>
      </c>
      <c r="E589" s="35" t="s">
        <v>1580</v>
      </c>
      <c r="F589" s="35" t="s">
        <v>119</v>
      </c>
      <c r="G589" s="35" t="s">
        <v>119</v>
      </c>
      <c r="I589" s="35" t="s">
        <v>119</v>
      </c>
      <c r="J589" s="35" t="s">
        <v>119</v>
      </c>
      <c r="K589" s="35" t="s">
        <v>1580</v>
      </c>
      <c r="M589" s="35" t="s">
        <v>119</v>
      </c>
      <c r="N589" s="35" t="s">
        <v>119</v>
      </c>
      <c r="O589" s="35" t="s">
        <v>119</v>
      </c>
      <c r="S589" s="35" t="s">
        <v>119</v>
      </c>
      <c r="AD589" s="35" t="s">
        <v>119</v>
      </c>
      <c r="AG589" s="35" t="s">
        <v>119</v>
      </c>
      <c r="AH589" s="35" t="s">
        <v>119</v>
      </c>
      <c r="AK589" s="35" t="s">
        <v>119</v>
      </c>
      <c r="AL589" s="35" t="s">
        <v>119</v>
      </c>
      <c r="AM589" s="35" t="s">
        <v>119</v>
      </c>
      <c r="AO589" s="35" t="s">
        <v>1580</v>
      </c>
      <c r="AP589" s="35" t="s">
        <v>119</v>
      </c>
      <c r="AQ589" s="35" t="s">
        <v>119</v>
      </c>
      <c r="AS589" s="35" t="s">
        <v>119</v>
      </c>
      <c r="AT589" s="35" t="s">
        <v>119</v>
      </c>
      <c r="AU589" s="35" t="s">
        <v>1580</v>
      </c>
      <c r="AW589" s="35" t="s">
        <v>119</v>
      </c>
      <c r="AX589" s="35" t="s">
        <v>119</v>
      </c>
      <c r="AY589" s="35" t="s">
        <v>119</v>
      </c>
    </row>
    <row r="590" spans="1:51" x14ac:dyDescent="0.3">
      <c r="A590" s="35" t="s">
        <v>188</v>
      </c>
      <c r="B590" s="35" t="s">
        <v>188</v>
      </c>
      <c r="C590" s="35" t="s">
        <v>188</v>
      </c>
      <c r="E590" s="35" t="s">
        <v>1885</v>
      </c>
      <c r="F590" s="35" t="s">
        <v>188</v>
      </c>
      <c r="G590" s="35" t="s">
        <v>188</v>
      </c>
      <c r="I590" s="35" t="s">
        <v>188</v>
      </c>
      <c r="J590" s="35" t="s">
        <v>188</v>
      </c>
      <c r="K590" s="35" t="s">
        <v>1885</v>
      </c>
      <c r="M590" s="35" t="s">
        <v>188</v>
      </c>
      <c r="N590" s="35" t="s">
        <v>188</v>
      </c>
      <c r="O590" s="35" t="s">
        <v>188</v>
      </c>
      <c r="S590" s="35" t="s">
        <v>120</v>
      </c>
      <c r="AD590" s="35" t="s">
        <v>188</v>
      </c>
      <c r="AG590" s="35" t="s">
        <v>188</v>
      </c>
      <c r="AH590" s="35" t="s">
        <v>188</v>
      </c>
      <c r="AK590" s="35" t="s">
        <v>188</v>
      </c>
      <c r="AL590" s="35" t="s">
        <v>188</v>
      </c>
      <c r="AM590" s="35" t="s">
        <v>188</v>
      </c>
      <c r="AO590" s="35" t="s">
        <v>1885</v>
      </c>
      <c r="AP590" s="35" t="s">
        <v>188</v>
      </c>
      <c r="AQ590" s="35" t="s">
        <v>188</v>
      </c>
      <c r="AS590" s="35" t="s">
        <v>188</v>
      </c>
      <c r="AT590" s="35" t="s">
        <v>188</v>
      </c>
      <c r="AU590" s="35" t="s">
        <v>1885</v>
      </c>
      <c r="AW590" s="35" t="s">
        <v>188</v>
      </c>
      <c r="AX590" s="35" t="s">
        <v>188</v>
      </c>
      <c r="AY590" s="35" t="s">
        <v>188</v>
      </c>
    </row>
    <row r="591" spans="1:51" x14ac:dyDescent="0.3">
      <c r="A591" s="35" t="s">
        <v>34</v>
      </c>
      <c r="B591" s="35" t="s">
        <v>34</v>
      </c>
      <c r="C591" s="35" t="s">
        <v>34</v>
      </c>
      <c r="E591" s="35" t="s">
        <v>34</v>
      </c>
      <c r="F591" s="35" t="s">
        <v>34</v>
      </c>
      <c r="G591" s="35" t="s">
        <v>34</v>
      </c>
      <c r="I591" s="35" t="s">
        <v>34</v>
      </c>
      <c r="J591" s="35" t="s">
        <v>34</v>
      </c>
      <c r="K591" s="35" t="s">
        <v>34</v>
      </c>
      <c r="M591" s="35" t="s">
        <v>34</v>
      </c>
      <c r="N591" s="35" t="s">
        <v>34</v>
      </c>
      <c r="O591" s="35" t="s">
        <v>34</v>
      </c>
      <c r="S591" s="35" t="s">
        <v>34</v>
      </c>
      <c r="AD591" s="35" t="s">
        <v>34</v>
      </c>
      <c r="AG591" s="35" t="s">
        <v>34</v>
      </c>
      <c r="AH591" s="35" t="s">
        <v>34</v>
      </c>
      <c r="AK591" s="35" t="s">
        <v>34</v>
      </c>
      <c r="AL591" s="35" t="s">
        <v>34</v>
      </c>
      <c r="AM591" s="35" t="s">
        <v>34</v>
      </c>
      <c r="AO591" s="35" t="s">
        <v>34</v>
      </c>
      <c r="AP591" s="35" t="s">
        <v>34</v>
      </c>
      <c r="AQ591" s="35" t="s">
        <v>34</v>
      </c>
      <c r="AS591" s="35" t="s">
        <v>34</v>
      </c>
      <c r="AT591" s="35" t="s">
        <v>34</v>
      </c>
      <c r="AU591" s="35" t="s">
        <v>34</v>
      </c>
      <c r="AW591" s="35" t="s">
        <v>34</v>
      </c>
      <c r="AX591" s="35" t="s">
        <v>34</v>
      </c>
      <c r="AY591" s="35" t="s">
        <v>34</v>
      </c>
    </row>
    <row r="592" spans="1:51" x14ac:dyDescent="0.3">
      <c r="A592" s="35" t="s">
        <v>39</v>
      </c>
      <c r="B592" s="35" t="s">
        <v>39</v>
      </c>
      <c r="C592" s="35" t="s">
        <v>39</v>
      </c>
      <c r="E592" s="35" t="s">
        <v>39</v>
      </c>
      <c r="F592" s="35" t="s">
        <v>39</v>
      </c>
      <c r="G592" s="35" t="s">
        <v>39</v>
      </c>
      <c r="I592" s="35" t="s">
        <v>39</v>
      </c>
      <c r="J592" s="35" t="s">
        <v>39</v>
      </c>
      <c r="K592" s="35" t="s">
        <v>39</v>
      </c>
      <c r="M592" s="35" t="s">
        <v>39</v>
      </c>
      <c r="N592" s="35" t="s">
        <v>39</v>
      </c>
      <c r="O592" s="35" t="s">
        <v>39</v>
      </c>
      <c r="S592" s="35" t="s">
        <v>39</v>
      </c>
      <c r="AD592" s="35" t="s">
        <v>39</v>
      </c>
      <c r="AG592" s="35" t="s">
        <v>39</v>
      </c>
      <c r="AH592" s="35" t="s">
        <v>39</v>
      </c>
      <c r="AK592" s="35" t="s">
        <v>39</v>
      </c>
      <c r="AL592" s="35" t="s">
        <v>39</v>
      </c>
      <c r="AM592" s="35" t="s">
        <v>39</v>
      </c>
      <c r="AO592" s="35" t="s">
        <v>39</v>
      </c>
      <c r="AP592" s="35" t="s">
        <v>39</v>
      </c>
      <c r="AQ592" s="35" t="s">
        <v>39</v>
      </c>
      <c r="AS592" s="35" t="s">
        <v>39</v>
      </c>
      <c r="AT592" s="35" t="s">
        <v>39</v>
      </c>
      <c r="AU592" s="35" t="s">
        <v>39</v>
      </c>
      <c r="AW592" s="35" t="s">
        <v>39</v>
      </c>
      <c r="AX592" s="35" t="s">
        <v>39</v>
      </c>
      <c r="AY592" s="35" t="s">
        <v>39</v>
      </c>
    </row>
    <row r="593" spans="1:51" x14ac:dyDescent="0.3">
      <c r="A593" s="35" t="s">
        <v>312</v>
      </c>
      <c r="B593" s="35" t="s">
        <v>312</v>
      </c>
      <c r="C593" s="35" t="s">
        <v>312</v>
      </c>
      <c r="E593" s="35" t="s">
        <v>312</v>
      </c>
      <c r="F593" s="35" t="s">
        <v>312</v>
      </c>
      <c r="G593" s="35" t="s">
        <v>312</v>
      </c>
      <c r="I593" s="35" t="s">
        <v>312</v>
      </c>
      <c r="J593" s="35" t="s">
        <v>312</v>
      </c>
      <c r="K593" s="35" t="s">
        <v>312</v>
      </c>
      <c r="M593" s="35" t="s">
        <v>312</v>
      </c>
      <c r="N593" s="35" t="s">
        <v>312</v>
      </c>
      <c r="O593" s="35" t="s">
        <v>312</v>
      </c>
      <c r="S593" s="35" t="s">
        <v>312</v>
      </c>
      <c r="AD593" s="35" t="s">
        <v>312</v>
      </c>
      <c r="AG593" s="35" t="s">
        <v>312</v>
      </c>
      <c r="AH593" s="35" t="s">
        <v>312</v>
      </c>
      <c r="AK593" s="35" t="s">
        <v>312</v>
      </c>
      <c r="AL593" s="35" t="s">
        <v>312</v>
      </c>
      <c r="AM593" s="35" t="s">
        <v>312</v>
      </c>
      <c r="AO593" s="35" t="s">
        <v>312</v>
      </c>
      <c r="AP593" s="35" t="s">
        <v>312</v>
      </c>
      <c r="AQ593" s="35" t="s">
        <v>312</v>
      </c>
      <c r="AS593" s="35" t="s">
        <v>312</v>
      </c>
      <c r="AT593" s="35" t="s">
        <v>312</v>
      </c>
      <c r="AU593" s="35" t="s">
        <v>312</v>
      </c>
      <c r="AW593" s="35" t="s">
        <v>312</v>
      </c>
      <c r="AX593" s="35" t="s">
        <v>312</v>
      </c>
      <c r="AY593" s="35" t="s">
        <v>312</v>
      </c>
    </row>
    <row r="594" spans="1:51" x14ac:dyDescent="0.3">
      <c r="A594" s="35" t="s">
        <v>1886</v>
      </c>
      <c r="B594" s="35" t="s">
        <v>1887</v>
      </c>
      <c r="C594" s="35" t="s">
        <v>1888</v>
      </c>
      <c r="E594" s="35" t="s">
        <v>1890</v>
      </c>
      <c r="F594" s="35" t="s">
        <v>1888</v>
      </c>
      <c r="G594" s="35" t="s">
        <v>1889</v>
      </c>
      <c r="I594" s="35" t="s">
        <v>1888</v>
      </c>
      <c r="J594" s="35" t="s">
        <v>1889</v>
      </c>
      <c r="K594" s="35" t="s">
        <v>1890</v>
      </c>
      <c r="M594" s="35" t="s">
        <v>1888</v>
      </c>
      <c r="N594" s="35" t="s">
        <v>1889</v>
      </c>
      <c r="O594" s="35" t="s">
        <v>1891</v>
      </c>
      <c r="S594" s="35" t="s">
        <v>1892</v>
      </c>
      <c r="AD594" s="35" t="s">
        <v>1782</v>
      </c>
      <c r="AG594" s="35" t="s">
        <v>313</v>
      </c>
      <c r="AH594" s="35" t="s">
        <v>313</v>
      </c>
      <c r="AK594" s="35" t="s">
        <v>1886</v>
      </c>
      <c r="AL594" s="35" t="s">
        <v>1887</v>
      </c>
      <c r="AM594" s="35" t="s">
        <v>1888</v>
      </c>
      <c r="AO594" s="35" t="s">
        <v>1890</v>
      </c>
      <c r="AP594" s="35" t="s">
        <v>1888</v>
      </c>
      <c r="AQ594" s="35" t="s">
        <v>1889</v>
      </c>
      <c r="AS594" s="35" t="s">
        <v>1888</v>
      </c>
      <c r="AT594" s="35" t="s">
        <v>1889</v>
      </c>
      <c r="AU594" s="35" t="s">
        <v>1890</v>
      </c>
      <c r="AW594" s="35" t="s">
        <v>1888</v>
      </c>
      <c r="AX594" s="35" t="s">
        <v>1889</v>
      </c>
      <c r="AY594" s="35" t="s">
        <v>1891</v>
      </c>
    </row>
    <row r="595" spans="1:51" x14ac:dyDescent="0.3">
      <c r="A595" s="35" t="s">
        <v>523</v>
      </c>
      <c r="B595" s="35" t="s">
        <v>1379</v>
      </c>
      <c r="C595" s="35" t="s">
        <v>119</v>
      </c>
      <c r="E595" s="35" t="s">
        <v>119</v>
      </c>
      <c r="F595" s="35" t="s">
        <v>119</v>
      </c>
      <c r="G595" s="35" t="s">
        <v>119</v>
      </c>
      <c r="I595" s="35" t="s">
        <v>119</v>
      </c>
      <c r="J595" s="35" t="s">
        <v>119</v>
      </c>
      <c r="K595" s="35" t="s">
        <v>119</v>
      </c>
      <c r="M595" s="35" t="s">
        <v>119</v>
      </c>
      <c r="N595" s="35" t="s">
        <v>119</v>
      </c>
      <c r="O595" s="35" t="s">
        <v>119</v>
      </c>
      <c r="S595" s="35" t="s">
        <v>119</v>
      </c>
      <c r="AD595" s="35" t="s">
        <v>1320</v>
      </c>
      <c r="AG595" s="35" t="s">
        <v>314</v>
      </c>
      <c r="AH595" s="35" t="s">
        <v>314</v>
      </c>
      <c r="AK595" s="35" t="s">
        <v>523</v>
      </c>
      <c r="AL595" s="35" t="s">
        <v>1379</v>
      </c>
      <c r="AM595" s="35" t="s">
        <v>119</v>
      </c>
      <c r="AO595" s="35" t="s">
        <v>119</v>
      </c>
      <c r="AP595" s="35" t="s">
        <v>119</v>
      </c>
      <c r="AQ595" s="35" t="s">
        <v>119</v>
      </c>
      <c r="AS595" s="35" t="s">
        <v>119</v>
      </c>
      <c r="AT595" s="35" t="s">
        <v>119</v>
      </c>
      <c r="AU595" s="35" t="s">
        <v>119</v>
      </c>
      <c r="AW595" s="35" t="s">
        <v>119</v>
      </c>
      <c r="AX595" s="35" t="s">
        <v>119</v>
      </c>
      <c r="AY595" s="35" t="s">
        <v>119</v>
      </c>
    </row>
    <row r="596" spans="1:51" x14ac:dyDescent="0.3">
      <c r="A596" s="35" t="s">
        <v>1893</v>
      </c>
      <c r="B596" s="35" t="s">
        <v>1894</v>
      </c>
      <c r="C596" s="35" t="s">
        <v>188</v>
      </c>
      <c r="E596" s="35" t="s">
        <v>188</v>
      </c>
      <c r="F596" s="35" t="s">
        <v>188</v>
      </c>
      <c r="G596" s="35" t="s">
        <v>188</v>
      </c>
      <c r="I596" s="35" t="s">
        <v>188</v>
      </c>
      <c r="J596" s="35" t="s">
        <v>188</v>
      </c>
      <c r="K596" s="35" t="s">
        <v>188</v>
      </c>
      <c r="M596" s="35" t="s">
        <v>188</v>
      </c>
      <c r="N596" s="35" t="s">
        <v>188</v>
      </c>
      <c r="O596" s="35" t="s">
        <v>188</v>
      </c>
      <c r="S596" s="35" t="s">
        <v>188</v>
      </c>
      <c r="AD596" s="35" t="s">
        <v>1895</v>
      </c>
      <c r="AG596" s="35" t="s">
        <v>315</v>
      </c>
      <c r="AH596" s="35" t="s">
        <v>315</v>
      </c>
      <c r="AK596" s="35" t="s">
        <v>1893</v>
      </c>
      <c r="AL596" s="35" t="s">
        <v>1894</v>
      </c>
      <c r="AM596" s="35" t="s">
        <v>188</v>
      </c>
      <c r="AO596" s="35" t="s">
        <v>188</v>
      </c>
      <c r="AP596" s="35" t="s">
        <v>188</v>
      </c>
      <c r="AQ596" s="35" t="s">
        <v>188</v>
      </c>
      <c r="AS596" s="35" t="s">
        <v>188</v>
      </c>
      <c r="AT596" s="35" t="s">
        <v>188</v>
      </c>
      <c r="AU596" s="35" t="s">
        <v>188</v>
      </c>
      <c r="AW596" s="35" t="s">
        <v>188</v>
      </c>
      <c r="AX596" s="35" t="s">
        <v>188</v>
      </c>
      <c r="AY596" s="35" t="s">
        <v>188</v>
      </c>
    </row>
    <row r="597" spans="1:51" x14ac:dyDescent="0.3">
      <c r="A597" s="35" t="s">
        <v>34</v>
      </c>
      <c r="B597" s="35" t="s">
        <v>34</v>
      </c>
      <c r="C597" s="35" t="s">
        <v>34</v>
      </c>
      <c r="E597" s="35" t="s">
        <v>34</v>
      </c>
      <c r="F597" s="35" t="s">
        <v>34</v>
      </c>
      <c r="G597" s="35" t="s">
        <v>34</v>
      </c>
      <c r="I597" s="35" t="s">
        <v>34</v>
      </c>
      <c r="J597" s="35" t="s">
        <v>34</v>
      </c>
      <c r="K597" s="35" t="s">
        <v>34</v>
      </c>
      <c r="M597" s="35" t="s">
        <v>34</v>
      </c>
      <c r="N597" s="35" t="s">
        <v>34</v>
      </c>
      <c r="O597" s="35" t="s">
        <v>34</v>
      </c>
      <c r="S597" s="35" t="s">
        <v>34</v>
      </c>
      <c r="AD597" s="35" t="s">
        <v>34</v>
      </c>
      <c r="AG597" s="35" t="s">
        <v>34</v>
      </c>
      <c r="AH597" s="35" t="s">
        <v>34</v>
      </c>
      <c r="AK597" s="35" t="s">
        <v>34</v>
      </c>
      <c r="AL597" s="35" t="s">
        <v>34</v>
      </c>
      <c r="AM597" s="35" t="s">
        <v>34</v>
      </c>
      <c r="AO597" s="35" t="s">
        <v>34</v>
      </c>
      <c r="AP597" s="35" t="s">
        <v>34</v>
      </c>
      <c r="AQ597" s="35" t="s">
        <v>34</v>
      </c>
      <c r="AS597" s="35" t="s">
        <v>34</v>
      </c>
      <c r="AT597" s="35" t="s">
        <v>34</v>
      </c>
      <c r="AU597" s="35" t="s">
        <v>34</v>
      </c>
      <c r="AW597" s="35" t="s">
        <v>34</v>
      </c>
      <c r="AX597" s="35" t="s">
        <v>34</v>
      </c>
      <c r="AY597" s="35" t="s">
        <v>34</v>
      </c>
    </row>
    <row r="598" spans="1:51" x14ac:dyDescent="0.3">
      <c r="A598" s="35" t="s">
        <v>39</v>
      </c>
      <c r="B598" s="35" t="s">
        <v>39</v>
      </c>
      <c r="C598" s="35" t="s">
        <v>39</v>
      </c>
      <c r="E598" s="35" t="s">
        <v>39</v>
      </c>
      <c r="F598" s="35" t="s">
        <v>39</v>
      </c>
      <c r="G598" s="35" t="s">
        <v>39</v>
      </c>
      <c r="I598" s="35" t="s">
        <v>39</v>
      </c>
      <c r="J598" s="35" t="s">
        <v>39</v>
      </c>
      <c r="K598" s="35" t="s">
        <v>39</v>
      </c>
      <c r="M598" s="35" t="s">
        <v>39</v>
      </c>
      <c r="N598" s="35" t="s">
        <v>39</v>
      </c>
      <c r="O598" s="35" t="s">
        <v>39</v>
      </c>
      <c r="S598" s="35" t="s">
        <v>39</v>
      </c>
      <c r="AD598" s="35" t="s">
        <v>39</v>
      </c>
      <c r="AG598" s="35" t="s">
        <v>39</v>
      </c>
      <c r="AH598" s="35" t="s">
        <v>39</v>
      </c>
      <c r="AK598" s="35" t="s">
        <v>39</v>
      </c>
      <c r="AL598" s="35" t="s">
        <v>39</v>
      </c>
      <c r="AM598" s="35" t="s">
        <v>39</v>
      </c>
      <c r="AO598" s="35" t="s">
        <v>39</v>
      </c>
      <c r="AP598" s="35" t="s">
        <v>39</v>
      </c>
      <c r="AQ598" s="35" t="s">
        <v>39</v>
      </c>
      <c r="AS598" s="35" t="s">
        <v>39</v>
      </c>
      <c r="AT598" s="35" t="s">
        <v>39</v>
      </c>
      <c r="AU598" s="35" t="s">
        <v>39</v>
      </c>
      <c r="AW598" s="35" t="s">
        <v>39</v>
      </c>
      <c r="AX598" s="35" t="s">
        <v>39</v>
      </c>
      <c r="AY598" s="35" t="s">
        <v>39</v>
      </c>
    </row>
    <row r="599" spans="1:51" x14ac:dyDescent="0.3">
      <c r="A599" s="35" t="s">
        <v>316</v>
      </c>
      <c r="B599" s="35" t="s">
        <v>316</v>
      </c>
      <c r="C599" s="35" t="s">
        <v>316</v>
      </c>
      <c r="E599" s="35" t="s">
        <v>316</v>
      </c>
      <c r="F599" s="35" t="s">
        <v>316</v>
      </c>
      <c r="G599" s="35" t="s">
        <v>316</v>
      </c>
      <c r="I599" s="35" t="s">
        <v>316</v>
      </c>
      <c r="J599" s="35" t="s">
        <v>316</v>
      </c>
      <c r="K599" s="35" t="s">
        <v>316</v>
      </c>
      <c r="M599" s="35" t="s">
        <v>316</v>
      </c>
      <c r="N599" s="35" t="s">
        <v>316</v>
      </c>
      <c r="O599" s="35" t="s">
        <v>316</v>
      </c>
      <c r="S599" s="35" t="s">
        <v>316</v>
      </c>
      <c r="AD599" s="35" t="s">
        <v>316</v>
      </c>
      <c r="AG599" s="35" t="s">
        <v>316</v>
      </c>
      <c r="AH599" s="35" t="s">
        <v>316</v>
      </c>
      <c r="AK599" s="35" t="s">
        <v>316</v>
      </c>
      <c r="AL599" s="35" t="s">
        <v>316</v>
      </c>
      <c r="AM599" s="35" t="s">
        <v>316</v>
      </c>
      <c r="AO599" s="35" t="s">
        <v>316</v>
      </c>
      <c r="AP599" s="35" t="s">
        <v>316</v>
      </c>
      <c r="AQ599" s="35" t="s">
        <v>316</v>
      </c>
      <c r="AS599" s="35" t="s">
        <v>316</v>
      </c>
      <c r="AT599" s="35" t="s">
        <v>316</v>
      </c>
      <c r="AU599" s="35" t="s">
        <v>316</v>
      </c>
      <c r="AW599" s="35" t="s">
        <v>316</v>
      </c>
      <c r="AX599" s="35" t="s">
        <v>316</v>
      </c>
      <c r="AY599" s="35" t="s">
        <v>316</v>
      </c>
    </row>
    <row r="600" spans="1:51" x14ac:dyDescent="0.3">
      <c r="A600" s="35" t="s">
        <v>1896</v>
      </c>
      <c r="B600" s="35" t="s">
        <v>1897</v>
      </c>
      <c r="C600" s="35" t="s">
        <v>1898</v>
      </c>
      <c r="E600" s="35" t="s">
        <v>1900</v>
      </c>
      <c r="F600" s="35" t="s">
        <v>1898</v>
      </c>
      <c r="G600" s="35" t="s">
        <v>1899</v>
      </c>
      <c r="I600" s="35" t="s">
        <v>1898</v>
      </c>
      <c r="J600" s="35" t="s">
        <v>1899</v>
      </c>
      <c r="K600" s="35" t="s">
        <v>1900</v>
      </c>
      <c r="M600" s="35" t="s">
        <v>1898</v>
      </c>
      <c r="N600" s="35" t="s">
        <v>1899</v>
      </c>
      <c r="O600" s="35" t="s">
        <v>1901</v>
      </c>
      <c r="S600" s="35" t="s">
        <v>1902</v>
      </c>
      <c r="AD600" s="35" t="s">
        <v>1054</v>
      </c>
      <c r="AG600" s="35" t="s">
        <v>317</v>
      </c>
      <c r="AH600" s="35" t="s">
        <v>317</v>
      </c>
      <c r="AK600" s="35" t="s">
        <v>1896</v>
      </c>
      <c r="AL600" s="35" t="s">
        <v>1897</v>
      </c>
      <c r="AM600" s="35" t="s">
        <v>1898</v>
      </c>
      <c r="AO600" s="35" t="s">
        <v>1900</v>
      </c>
      <c r="AP600" s="35" t="s">
        <v>1898</v>
      </c>
      <c r="AQ600" s="35" t="s">
        <v>1899</v>
      </c>
      <c r="AS600" s="35" t="s">
        <v>1898</v>
      </c>
      <c r="AT600" s="35" t="s">
        <v>1899</v>
      </c>
      <c r="AU600" s="35" t="s">
        <v>1900</v>
      </c>
      <c r="AW600" s="35" t="s">
        <v>1898</v>
      </c>
      <c r="AX600" s="35" t="s">
        <v>1899</v>
      </c>
      <c r="AY600" s="35" t="s">
        <v>1901</v>
      </c>
    </row>
    <row r="601" spans="1:51" x14ac:dyDescent="0.3">
      <c r="A601" s="35" t="s">
        <v>947</v>
      </c>
      <c r="B601" s="35" t="s">
        <v>1903</v>
      </c>
      <c r="C601" s="35" t="s">
        <v>119</v>
      </c>
      <c r="E601" s="35" t="s">
        <v>1905</v>
      </c>
      <c r="F601" s="35" t="s">
        <v>119</v>
      </c>
      <c r="G601" s="35" t="s">
        <v>1904</v>
      </c>
      <c r="I601" s="35" t="s">
        <v>119</v>
      </c>
      <c r="J601" s="35" t="s">
        <v>1904</v>
      </c>
      <c r="K601" s="35" t="s">
        <v>1905</v>
      </c>
      <c r="M601" s="35" t="s">
        <v>119</v>
      </c>
      <c r="N601" s="35" t="s">
        <v>1904</v>
      </c>
      <c r="O601" s="35" t="s">
        <v>933</v>
      </c>
      <c r="S601" s="35" t="s">
        <v>1906</v>
      </c>
      <c r="AD601" s="35" t="s">
        <v>352</v>
      </c>
      <c r="AG601" s="35" t="s">
        <v>318</v>
      </c>
      <c r="AH601" s="35" t="s">
        <v>318</v>
      </c>
      <c r="AK601" s="35" t="s">
        <v>947</v>
      </c>
      <c r="AL601" s="35" t="s">
        <v>1903</v>
      </c>
      <c r="AM601" s="35" t="s">
        <v>119</v>
      </c>
      <c r="AO601" s="35" t="s">
        <v>1905</v>
      </c>
      <c r="AP601" s="35" t="s">
        <v>119</v>
      </c>
      <c r="AQ601" s="35" t="s">
        <v>1904</v>
      </c>
      <c r="AS601" s="35" t="s">
        <v>119</v>
      </c>
      <c r="AT601" s="35" t="s">
        <v>1904</v>
      </c>
      <c r="AU601" s="35" t="s">
        <v>1905</v>
      </c>
      <c r="AW601" s="35" t="s">
        <v>119</v>
      </c>
      <c r="AX601" s="35" t="s">
        <v>1904</v>
      </c>
      <c r="AY601" s="35" t="s">
        <v>933</v>
      </c>
    </row>
    <row r="602" spans="1:51" x14ac:dyDescent="0.3">
      <c r="A602" s="35" t="s">
        <v>1907</v>
      </c>
      <c r="B602" s="35" t="s">
        <v>1908</v>
      </c>
      <c r="C602" s="35" t="s">
        <v>188</v>
      </c>
      <c r="E602" s="35" t="s">
        <v>1910</v>
      </c>
      <c r="F602" s="35" t="s">
        <v>188</v>
      </c>
      <c r="G602" s="35" t="s">
        <v>1909</v>
      </c>
      <c r="I602" s="35" t="s">
        <v>188</v>
      </c>
      <c r="J602" s="35" t="s">
        <v>1909</v>
      </c>
      <c r="K602" s="35" t="s">
        <v>1910</v>
      </c>
      <c r="M602" s="35" t="s">
        <v>188</v>
      </c>
      <c r="N602" s="35" t="s">
        <v>1909</v>
      </c>
      <c r="O602" s="35" t="s">
        <v>1911</v>
      </c>
      <c r="S602" s="35" t="s">
        <v>1912</v>
      </c>
      <c r="AD602" s="35" t="s">
        <v>1913</v>
      </c>
      <c r="AG602" s="35" t="s">
        <v>319</v>
      </c>
      <c r="AH602" s="35" t="s">
        <v>319</v>
      </c>
      <c r="AK602" s="35" t="s">
        <v>1907</v>
      </c>
      <c r="AL602" s="35" t="s">
        <v>1908</v>
      </c>
      <c r="AM602" s="35" t="s">
        <v>188</v>
      </c>
      <c r="AO602" s="35" t="s">
        <v>1910</v>
      </c>
      <c r="AP602" s="35" t="s">
        <v>188</v>
      </c>
      <c r="AQ602" s="35" t="s">
        <v>1909</v>
      </c>
      <c r="AS602" s="35" t="s">
        <v>188</v>
      </c>
      <c r="AT602" s="35" t="s">
        <v>1909</v>
      </c>
      <c r="AU602" s="35" t="s">
        <v>1910</v>
      </c>
      <c r="AW602" s="35" t="s">
        <v>188</v>
      </c>
      <c r="AX602" s="35" t="s">
        <v>1909</v>
      </c>
      <c r="AY602" s="35" t="s">
        <v>1911</v>
      </c>
    </row>
    <row r="603" spans="1:51" x14ac:dyDescent="0.3">
      <c r="A603" s="35" t="s">
        <v>34</v>
      </c>
      <c r="B603" s="35" t="s">
        <v>34</v>
      </c>
      <c r="C603" s="35" t="s">
        <v>34</v>
      </c>
      <c r="E603" s="35" t="s">
        <v>34</v>
      </c>
      <c r="F603" s="35" t="s">
        <v>34</v>
      </c>
      <c r="G603" s="35" t="s">
        <v>34</v>
      </c>
      <c r="I603" s="35" t="s">
        <v>34</v>
      </c>
      <c r="J603" s="35" t="s">
        <v>34</v>
      </c>
      <c r="K603" s="35" t="s">
        <v>34</v>
      </c>
      <c r="M603" s="35" t="s">
        <v>34</v>
      </c>
      <c r="N603" s="35" t="s">
        <v>34</v>
      </c>
      <c r="O603" s="35" t="s">
        <v>34</v>
      </c>
      <c r="S603" s="35" t="s">
        <v>34</v>
      </c>
      <c r="AD603" s="35" t="s">
        <v>34</v>
      </c>
      <c r="AG603" s="35" t="s">
        <v>34</v>
      </c>
      <c r="AH603" s="35" t="s">
        <v>34</v>
      </c>
      <c r="AK603" s="35" t="s">
        <v>34</v>
      </c>
      <c r="AL603" s="35" t="s">
        <v>34</v>
      </c>
      <c r="AM603" s="35" t="s">
        <v>34</v>
      </c>
      <c r="AO603" s="35" t="s">
        <v>34</v>
      </c>
      <c r="AP603" s="35" t="s">
        <v>34</v>
      </c>
      <c r="AQ603" s="35" t="s">
        <v>34</v>
      </c>
      <c r="AS603" s="35" t="s">
        <v>34</v>
      </c>
      <c r="AT603" s="35" t="s">
        <v>34</v>
      </c>
      <c r="AU603" s="35" t="s">
        <v>34</v>
      </c>
      <c r="AW603" s="35" t="s">
        <v>34</v>
      </c>
      <c r="AX603" s="35" t="s">
        <v>34</v>
      </c>
      <c r="AY603" s="35" t="s">
        <v>34</v>
      </c>
    </row>
    <row r="604" spans="1:51" x14ac:dyDescent="0.3">
      <c r="A604" s="35" t="s">
        <v>39</v>
      </c>
      <c r="B604" s="35" t="s">
        <v>39</v>
      </c>
      <c r="C604" s="35" t="s">
        <v>39</v>
      </c>
      <c r="E604" s="35" t="s">
        <v>39</v>
      </c>
      <c r="F604" s="35" t="s">
        <v>39</v>
      </c>
      <c r="G604" s="35" t="s">
        <v>39</v>
      </c>
      <c r="I604" s="35" t="s">
        <v>39</v>
      </c>
      <c r="J604" s="35" t="s">
        <v>39</v>
      </c>
      <c r="K604" s="35" t="s">
        <v>39</v>
      </c>
      <c r="M604" s="35" t="s">
        <v>39</v>
      </c>
      <c r="N604" s="35" t="s">
        <v>39</v>
      </c>
      <c r="O604" s="35" t="s">
        <v>39</v>
      </c>
      <c r="S604" s="35" t="s">
        <v>39</v>
      </c>
      <c r="AD604" s="35" t="s">
        <v>39</v>
      </c>
      <c r="AG604" s="35" t="s">
        <v>39</v>
      </c>
      <c r="AH604" s="35" t="s">
        <v>39</v>
      </c>
      <c r="AK604" s="35" t="s">
        <v>39</v>
      </c>
      <c r="AL604" s="35" t="s">
        <v>39</v>
      </c>
      <c r="AM604" s="35" t="s">
        <v>39</v>
      </c>
      <c r="AO604" s="35" t="s">
        <v>39</v>
      </c>
      <c r="AP604" s="35" t="s">
        <v>39</v>
      </c>
      <c r="AQ604" s="35" t="s">
        <v>39</v>
      </c>
      <c r="AS604" s="35" t="s">
        <v>39</v>
      </c>
      <c r="AT604" s="35" t="s">
        <v>39</v>
      </c>
      <c r="AU604" s="35" t="s">
        <v>39</v>
      </c>
      <c r="AW604" s="35" t="s">
        <v>39</v>
      </c>
      <c r="AX604" s="35" t="s">
        <v>39</v>
      </c>
      <c r="AY604" s="35" t="s">
        <v>39</v>
      </c>
    </row>
    <row r="605" spans="1:51" x14ac:dyDescent="0.3">
      <c r="A605" s="35" t="s">
        <v>320</v>
      </c>
      <c r="B605" s="35" t="s">
        <v>320</v>
      </c>
      <c r="C605" s="35" t="s">
        <v>320</v>
      </c>
      <c r="E605" s="35" t="s">
        <v>320</v>
      </c>
      <c r="F605" s="35" t="s">
        <v>320</v>
      </c>
      <c r="G605" s="35" t="s">
        <v>320</v>
      </c>
      <c r="I605" s="35" t="s">
        <v>320</v>
      </c>
      <c r="J605" s="35" t="s">
        <v>320</v>
      </c>
      <c r="K605" s="35" t="s">
        <v>320</v>
      </c>
      <c r="M605" s="35" t="s">
        <v>320</v>
      </c>
      <c r="N605" s="35" t="s">
        <v>320</v>
      </c>
      <c r="O605" s="35" t="s">
        <v>320</v>
      </c>
      <c r="S605" s="35" t="s">
        <v>320</v>
      </c>
      <c r="AD605" s="35" t="s">
        <v>320</v>
      </c>
      <c r="AG605" s="35" t="s">
        <v>320</v>
      </c>
      <c r="AH605" s="35" t="s">
        <v>320</v>
      </c>
      <c r="AK605" s="35" t="s">
        <v>320</v>
      </c>
      <c r="AL605" s="35" t="s">
        <v>320</v>
      </c>
      <c r="AM605" s="35" t="s">
        <v>320</v>
      </c>
      <c r="AO605" s="35" t="s">
        <v>320</v>
      </c>
      <c r="AP605" s="35" t="s">
        <v>320</v>
      </c>
      <c r="AQ605" s="35" t="s">
        <v>320</v>
      </c>
      <c r="AS605" s="35" t="s">
        <v>320</v>
      </c>
      <c r="AT605" s="35" t="s">
        <v>320</v>
      </c>
      <c r="AU605" s="35" t="s">
        <v>320</v>
      </c>
      <c r="AW605" s="35" t="s">
        <v>320</v>
      </c>
      <c r="AX605" s="35" t="s">
        <v>320</v>
      </c>
      <c r="AY605" s="35" t="s">
        <v>320</v>
      </c>
    </row>
    <row r="606" spans="1:51" x14ac:dyDescent="0.3">
      <c r="A606" s="35" t="s">
        <v>1914</v>
      </c>
      <c r="B606" s="35" t="s">
        <v>1915</v>
      </c>
      <c r="C606" s="35" t="s">
        <v>1916</v>
      </c>
      <c r="E606" s="35" t="s">
        <v>1918</v>
      </c>
      <c r="F606" s="35" t="s">
        <v>1916</v>
      </c>
      <c r="G606" s="35" t="s">
        <v>1917</v>
      </c>
      <c r="I606" s="35" t="s">
        <v>1916</v>
      </c>
      <c r="J606" s="35" t="s">
        <v>1917</v>
      </c>
      <c r="K606" s="35" t="s">
        <v>1918</v>
      </c>
      <c r="M606" s="35" t="s">
        <v>1916</v>
      </c>
      <c r="N606" s="35" t="s">
        <v>1917</v>
      </c>
      <c r="O606" s="35" t="s">
        <v>1919</v>
      </c>
      <c r="S606" s="35" t="s">
        <v>1920</v>
      </c>
      <c r="AD606" s="35" t="s">
        <v>1921</v>
      </c>
      <c r="AG606" s="35" t="s">
        <v>321</v>
      </c>
      <c r="AH606" s="35" t="s">
        <v>321</v>
      </c>
      <c r="AK606" s="35" t="s">
        <v>1914</v>
      </c>
      <c r="AL606" s="35" t="s">
        <v>1915</v>
      </c>
      <c r="AM606" s="35" t="s">
        <v>1916</v>
      </c>
      <c r="AO606" s="35" t="s">
        <v>1918</v>
      </c>
      <c r="AP606" s="35" t="s">
        <v>1916</v>
      </c>
      <c r="AQ606" s="35" t="s">
        <v>1917</v>
      </c>
      <c r="AS606" s="35" t="s">
        <v>1916</v>
      </c>
      <c r="AT606" s="35" t="s">
        <v>1917</v>
      </c>
      <c r="AU606" s="35" t="s">
        <v>1918</v>
      </c>
      <c r="AW606" s="35" t="s">
        <v>1916</v>
      </c>
      <c r="AX606" s="35" t="s">
        <v>1917</v>
      </c>
      <c r="AY606" s="35" t="s">
        <v>1919</v>
      </c>
    </row>
    <row r="607" spans="1:51" x14ac:dyDescent="0.3">
      <c r="A607" s="35" t="s">
        <v>210</v>
      </c>
      <c r="B607" s="35" t="s">
        <v>1922</v>
      </c>
      <c r="C607" s="35" t="s">
        <v>379</v>
      </c>
      <c r="E607" s="35" t="s">
        <v>119</v>
      </c>
      <c r="F607" s="35" t="s">
        <v>379</v>
      </c>
      <c r="G607" s="35" t="s">
        <v>119</v>
      </c>
      <c r="I607" s="35" t="s">
        <v>379</v>
      </c>
      <c r="J607" s="35" t="s">
        <v>119</v>
      </c>
      <c r="K607" s="35" t="s">
        <v>119</v>
      </c>
      <c r="M607" s="35" t="s">
        <v>379</v>
      </c>
      <c r="N607" s="35" t="s">
        <v>119</v>
      </c>
      <c r="O607" s="35" t="s">
        <v>1923</v>
      </c>
      <c r="S607" s="35" t="s">
        <v>1924</v>
      </c>
      <c r="AD607" s="35" t="s">
        <v>224</v>
      </c>
      <c r="AG607" s="35" t="s">
        <v>119</v>
      </c>
      <c r="AH607" s="35" t="s">
        <v>119</v>
      </c>
      <c r="AK607" s="35" t="s">
        <v>210</v>
      </c>
      <c r="AL607" s="35" t="s">
        <v>1922</v>
      </c>
      <c r="AM607" s="35" t="s">
        <v>379</v>
      </c>
      <c r="AO607" s="35" t="s">
        <v>119</v>
      </c>
      <c r="AP607" s="35" t="s">
        <v>379</v>
      </c>
      <c r="AQ607" s="35" t="s">
        <v>119</v>
      </c>
      <c r="AS607" s="35" t="s">
        <v>379</v>
      </c>
      <c r="AT607" s="35" t="s">
        <v>119</v>
      </c>
      <c r="AU607" s="35" t="s">
        <v>119</v>
      </c>
      <c r="AW607" s="35" t="s">
        <v>379</v>
      </c>
      <c r="AX607" s="35" t="s">
        <v>119</v>
      </c>
      <c r="AY607" s="35" t="s">
        <v>1923</v>
      </c>
    </row>
    <row r="608" spans="1:51" x14ac:dyDescent="0.3">
      <c r="A608" s="35" t="s">
        <v>1925</v>
      </c>
      <c r="B608" s="35" t="s">
        <v>1926</v>
      </c>
      <c r="C608" s="35" t="s">
        <v>1927</v>
      </c>
      <c r="E608" s="35" t="s">
        <v>188</v>
      </c>
      <c r="F608" s="35" t="s">
        <v>1927</v>
      </c>
      <c r="G608" s="35" t="s">
        <v>188</v>
      </c>
      <c r="I608" s="35" t="s">
        <v>1927</v>
      </c>
      <c r="J608" s="35" t="s">
        <v>188</v>
      </c>
      <c r="K608" s="35" t="s">
        <v>188</v>
      </c>
      <c r="M608" s="35" t="s">
        <v>1927</v>
      </c>
      <c r="N608" s="35" t="s">
        <v>188</v>
      </c>
      <c r="O608" s="35" t="s">
        <v>1928</v>
      </c>
      <c r="S608" s="35" t="s">
        <v>1929</v>
      </c>
      <c r="AD608" s="35" t="s">
        <v>1930</v>
      </c>
      <c r="AG608" s="35" t="s">
        <v>188</v>
      </c>
      <c r="AH608" s="35" t="s">
        <v>188</v>
      </c>
      <c r="AK608" s="35" t="s">
        <v>1925</v>
      </c>
      <c r="AL608" s="35" t="s">
        <v>1926</v>
      </c>
      <c r="AM608" s="35" t="s">
        <v>1927</v>
      </c>
      <c r="AO608" s="35" t="s">
        <v>188</v>
      </c>
      <c r="AP608" s="35" t="s">
        <v>1927</v>
      </c>
      <c r="AQ608" s="35" t="s">
        <v>188</v>
      </c>
      <c r="AS608" s="35" t="s">
        <v>1927</v>
      </c>
      <c r="AT608" s="35" t="s">
        <v>188</v>
      </c>
      <c r="AU608" s="35" t="s">
        <v>188</v>
      </c>
      <c r="AW608" s="35" t="s">
        <v>1927</v>
      </c>
      <c r="AX608" s="35" t="s">
        <v>188</v>
      </c>
      <c r="AY608" s="35" t="s">
        <v>1928</v>
      </c>
    </row>
    <row r="609" spans="1:51" x14ac:dyDescent="0.3">
      <c r="A609" s="35" t="s">
        <v>34</v>
      </c>
      <c r="B609" s="35" t="s">
        <v>34</v>
      </c>
      <c r="C609" s="35" t="s">
        <v>34</v>
      </c>
      <c r="E609" s="35" t="s">
        <v>34</v>
      </c>
      <c r="F609" s="35" t="s">
        <v>34</v>
      </c>
      <c r="G609" s="35" t="s">
        <v>34</v>
      </c>
      <c r="I609" s="35" t="s">
        <v>34</v>
      </c>
      <c r="J609" s="35" t="s">
        <v>34</v>
      </c>
      <c r="K609" s="35" t="s">
        <v>34</v>
      </c>
      <c r="M609" s="35" t="s">
        <v>34</v>
      </c>
      <c r="N609" s="35" t="s">
        <v>34</v>
      </c>
      <c r="O609" s="35" t="s">
        <v>34</v>
      </c>
      <c r="S609" s="35" t="s">
        <v>34</v>
      </c>
      <c r="AD609" s="35" t="s">
        <v>34</v>
      </c>
      <c r="AG609" s="35" t="s">
        <v>34</v>
      </c>
      <c r="AH609" s="35" t="s">
        <v>34</v>
      </c>
      <c r="AK609" s="35" t="s">
        <v>34</v>
      </c>
      <c r="AL609" s="35" t="s">
        <v>34</v>
      </c>
      <c r="AM609" s="35" t="s">
        <v>34</v>
      </c>
      <c r="AO609" s="35" t="s">
        <v>34</v>
      </c>
      <c r="AP609" s="35" t="s">
        <v>34</v>
      </c>
      <c r="AQ609" s="35" t="s">
        <v>34</v>
      </c>
      <c r="AS609" s="35" t="s">
        <v>34</v>
      </c>
      <c r="AT609" s="35" t="s">
        <v>34</v>
      </c>
      <c r="AU609" s="35" t="s">
        <v>34</v>
      </c>
      <c r="AW609" s="35" t="s">
        <v>34</v>
      </c>
      <c r="AX609" s="35" t="s">
        <v>34</v>
      </c>
      <c r="AY609" s="35" t="s">
        <v>34</v>
      </c>
    </row>
    <row r="610" spans="1:51" x14ac:dyDescent="0.3">
      <c r="A610" s="35" t="s">
        <v>39</v>
      </c>
      <c r="B610" s="35" t="s">
        <v>39</v>
      </c>
      <c r="C610" s="35" t="s">
        <v>39</v>
      </c>
      <c r="E610" s="35" t="s">
        <v>39</v>
      </c>
      <c r="F610" s="35" t="s">
        <v>39</v>
      </c>
      <c r="G610" s="35" t="s">
        <v>39</v>
      </c>
      <c r="I610" s="35" t="s">
        <v>39</v>
      </c>
      <c r="J610" s="35" t="s">
        <v>39</v>
      </c>
      <c r="K610" s="35" t="s">
        <v>39</v>
      </c>
      <c r="M610" s="35" t="s">
        <v>39</v>
      </c>
      <c r="N610" s="35" t="s">
        <v>39</v>
      </c>
      <c r="O610" s="35" t="s">
        <v>39</v>
      </c>
      <c r="S610" s="35" t="s">
        <v>39</v>
      </c>
      <c r="AD610" s="35" t="s">
        <v>39</v>
      </c>
      <c r="AG610" s="35" t="s">
        <v>39</v>
      </c>
      <c r="AH610" s="35" t="s">
        <v>39</v>
      </c>
      <c r="AK610" s="35" t="s">
        <v>39</v>
      </c>
      <c r="AL610" s="35" t="s">
        <v>39</v>
      </c>
      <c r="AM610" s="35" t="s">
        <v>39</v>
      </c>
      <c r="AO610" s="35" t="s">
        <v>39</v>
      </c>
      <c r="AP610" s="35" t="s">
        <v>39</v>
      </c>
      <c r="AQ610" s="35" t="s">
        <v>39</v>
      </c>
      <c r="AS610" s="35" t="s">
        <v>39</v>
      </c>
      <c r="AT610" s="35" t="s">
        <v>39</v>
      </c>
      <c r="AU610" s="35" t="s">
        <v>39</v>
      </c>
      <c r="AW610" s="35" t="s">
        <v>39</v>
      </c>
      <c r="AX610" s="35" t="s">
        <v>39</v>
      </c>
      <c r="AY610" s="35" t="s">
        <v>39</v>
      </c>
    </row>
    <row r="611" spans="1:51" x14ac:dyDescent="0.3">
      <c r="A611" s="35" t="s">
        <v>322</v>
      </c>
      <c r="B611" s="35" t="s">
        <v>322</v>
      </c>
      <c r="C611" s="35" t="s">
        <v>322</v>
      </c>
      <c r="E611" s="35" t="s">
        <v>322</v>
      </c>
      <c r="F611" s="35" t="s">
        <v>322</v>
      </c>
      <c r="G611" s="35" t="s">
        <v>322</v>
      </c>
      <c r="I611" s="35" t="s">
        <v>322</v>
      </c>
      <c r="J611" s="35" t="s">
        <v>322</v>
      </c>
      <c r="K611" s="35" t="s">
        <v>322</v>
      </c>
      <c r="M611" s="35" t="s">
        <v>322</v>
      </c>
      <c r="N611" s="35" t="s">
        <v>322</v>
      </c>
      <c r="O611" s="35" t="s">
        <v>322</v>
      </c>
      <c r="S611" s="35" t="s">
        <v>322</v>
      </c>
      <c r="AD611" s="35" t="s">
        <v>322</v>
      </c>
      <c r="AG611" s="35" t="s">
        <v>322</v>
      </c>
      <c r="AH611" s="35" t="s">
        <v>322</v>
      </c>
      <c r="AK611" s="35" t="s">
        <v>322</v>
      </c>
      <c r="AL611" s="35" t="s">
        <v>322</v>
      </c>
      <c r="AM611" s="35" t="s">
        <v>322</v>
      </c>
      <c r="AO611" s="35" t="s">
        <v>322</v>
      </c>
      <c r="AP611" s="35" t="s">
        <v>322</v>
      </c>
      <c r="AQ611" s="35" t="s">
        <v>322</v>
      </c>
      <c r="AS611" s="35" t="s">
        <v>322</v>
      </c>
      <c r="AT611" s="35" t="s">
        <v>322</v>
      </c>
      <c r="AU611" s="35" t="s">
        <v>322</v>
      </c>
      <c r="AW611" s="35" t="s">
        <v>322</v>
      </c>
      <c r="AX611" s="35" t="s">
        <v>322</v>
      </c>
      <c r="AY611" s="35" t="s">
        <v>322</v>
      </c>
    </row>
    <row r="612" spans="1:51" x14ac:dyDescent="0.3">
      <c r="A612" s="35" t="s">
        <v>1931</v>
      </c>
      <c r="B612" s="35" t="s">
        <v>1932</v>
      </c>
      <c r="C612" s="35" t="s">
        <v>1255</v>
      </c>
      <c r="E612" s="35" t="s">
        <v>1934</v>
      </c>
      <c r="F612" s="35" t="s">
        <v>1255</v>
      </c>
      <c r="G612" s="35" t="s">
        <v>1933</v>
      </c>
      <c r="I612" s="35" t="s">
        <v>1255</v>
      </c>
      <c r="J612" s="35" t="s">
        <v>1933</v>
      </c>
      <c r="K612" s="35" t="s">
        <v>1934</v>
      </c>
      <c r="M612" s="35" t="s">
        <v>1255</v>
      </c>
      <c r="N612" s="35" t="s">
        <v>1933</v>
      </c>
      <c r="O612" s="35" t="s">
        <v>1935</v>
      </c>
      <c r="S612" s="35" t="s">
        <v>1936</v>
      </c>
      <c r="AD612" s="35" t="s">
        <v>1937</v>
      </c>
      <c r="AG612" s="35" t="s">
        <v>323</v>
      </c>
      <c r="AH612" s="35" t="s">
        <v>323</v>
      </c>
      <c r="AK612" s="35" t="s">
        <v>1931</v>
      </c>
      <c r="AL612" s="35" t="s">
        <v>1932</v>
      </c>
      <c r="AM612" s="35" t="s">
        <v>1255</v>
      </c>
      <c r="AO612" s="35" t="s">
        <v>1934</v>
      </c>
      <c r="AP612" s="35" t="s">
        <v>1255</v>
      </c>
      <c r="AQ612" s="35" t="s">
        <v>1933</v>
      </c>
      <c r="AS612" s="35" t="s">
        <v>1255</v>
      </c>
      <c r="AT612" s="35" t="s">
        <v>1933</v>
      </c>
      <c r="AU612" s="35" t="s">
        <v>1934</v>
      </c>
      <c r="AW612" s="35" t="s">
        <v>1255</v>
      </c>
      <c r="AX612" s="35" t="s">
        <v>1933</v>
      </c>
      <c r="AY612" s="35" t="s">
        <v>1935</v>
      </c>
    </row>
    <row r="613" spans="1:51" x14ac:dyDescent="0.3">
      <c r="A613" s="35" t="s">
        <v>1938</v>
      </c>
      <c r="B613" s="35" t="s">
        <v>1939</v>
      </c>
      <c r="C613" s="35" t="s">
        <v>1940</v>
      </c>
      <c r="E613" s="35" t="s">
        <v>1942</v>
      </c>
      <c r="F613" s="35" t="s">
        <v>1940</v>
      </c>
      <c r="G613" s="35" t="s">
        <v>1941</v>
      </c>
      <c r="I613" s="35" t="s">
        <v>1940</v>
      </c>
      <c r="J613" s="35" t="s">
        <v>1941</v>
      </c>
      <c r="K613" s="35" t="s">
        <v>1942</v>
      </c>
      <c r="M613" s="35" t="s">
        <v>1940</v>
      </c>
      <c r="N613" s="35" t="s">
        <v>1941</v>
      </c>
      <c r="O613" s="35" t="s">
        <v>1943</v>
      </c>
      <c r="S613" s="35" t="s">
        <v>1944</v>
      </c>
      <c r="AD613" s="35" t="s">
        <v>1494</v>
      </c>
      <c r="AG613" s="35" t="s">
        <v>324</v>
      </c>
      <c r="AH613" s="35" t="s">
        <v>324</v>
      </c>
      <c r="AK613" s="35" t="s">
        <v>1938</v>
      </c>
      <c r="AL613" s="35" t="s">
        <v>1939</v>
      </c>
      <c r="AM613" s="35" t="s">
        <v>1940</v>
      </c>
      <c r="AO613" s="35" t="s">
        <v>1942</v>
      </c>
      <c r="AP613" s="35" t="s">
        <v>1940</v>
      </c>
      <c r="AQ613" s="35" t="s">
        <v>1941</v>
      </c>
      <c r="AS613" s="35" t="s">
        <v>1940</v>
      </c>
      <c r="AT613" s="35" t="s">
        <v>1941</v>
      </c>
      <c r="AU613" s="35" t="s">
        <v>1942</v>
      </c>
      <c r="AW613" s="35" t="s">
        <v>1940</v>
      </c>
      <c r="AX613" s="35" t="s">
        <v>1941</v>
      </c>
      <c r="AY613" s="35" t="s">
        <v>1943</v>
      </c>
    </row>
    <row r="614" spans="1:51" x14ac:dyDescent="0.3">
      <c r="A614" s="35" t="s">
        <v>1945</v>
      </c>
      <c r="B614" s="35" t="s">
        <v>1946</v>
      </c>
      <c r="C614" s="35" t="s">
        <v>1947</v>
      </c>
      <c r="E614" s="35" t="s">
        <v>1949</v>
      </c>
      <c r="F614" s="35" t="s">
        <v>1947</v>
      </c>
      <c r="G614" s="35" t="s">
        <v>1948</v>
      </c>
      <c r="I614" s="35" t="s">
        <v>1947</v>
      </c>
      <c r="J614" s="35" t="s">
        <v>1948</v>
      </c>
      <c r="K614" s="35" t="s">
        <v>1949</v>
      </c>
      <c r="M614" s="35" t="s">
        <v>1947</v>
      </c>
      <c r="N614" s="35" t="s">
        <v>1948</v>
      </c>
      <c r="O614" s="35" t="s">
        <v>1950</v>
      </c>
      <c r="S614" s="35" t="s">
        <v>1951</v>
      </c>
      <c r="AD614" s="35" t="s">
        <v>1952</v>
      </c>
      <c r="AG614" s="35" t="s">
        <v>325</v>
      </c>
      <c r="AH614" s="35" t="s">
        <v>325</v>
      </c>
      <c r="AK614" s="35" t="s">
        <v>1945</v>
      </c>
      <c r="AL614" s="35" t="s">
        <v>1946</v>
      </c>
      <c r="AM614" s="35" t="s">
        <v>1947</v>
      </c>
      <c r="AO614" s="35" t="s">
        <v>1949</v>
      </c>
      <c r="AP614" s="35" t="s">
        <v>1947</v>
      </c>
      <c r="AQ614" s="35" t="s">
        <v>1948</v>
      </c>
      <c r="AS614" s="35" t="s">
        <v>1947</v>
      </c>
      <c r="AT614" s="35" t="s">
        <v>1948</v>
      </c>
      <c r="AU614" s="35" t="s">
        <v>1949</v>
      </c>
      <c r="AW614" s="35" t="s">
        <v>1947</v>
      </c>
      <c r="AX614" s="35" t="s">
        <v>1948</v>
      </c>
      <c r="AY614" s="35" t="s">
        <v>1950</v>
      </c>
    </row>
    <row r="615" spans="1:51" x14ac:dyDescent="0.3">
      <c r="A615" s="35" t="s">
        <v>34</v>
      </c>
      <c r="B615" s="35" t="s">
        <v>34</v>
      </c>
      <c r="C615" s="35" t="s">
        <v>34</v>
      </c>
      <c r="E615" s="35" t="s">
        <v>34</v>
      </c>
      <c r="F615" s="35" t="s">
        <v>34</v>
      </c>
      <c r="G615" s="35" t="s">
        <v>34</v>
      </c>
      <c r="I615" s="35" t="s">
        <v>34</v>
      </c>
      <c r="J615" s="35" t="s">
        <v>34</v>
      </c>
      <c r="K615" s="35" t="s">
        <v>34</v>
      </c>
      <c r="M615" s="35" t="s">
        <v>34</v>
      </c>
      <c r="N615" s="35" t="s">
        <v>34</v>
      </c>
      <c r="O615" s="35" t="s">
        <v>34</v>
      </c>
      <c r="S615" s="35" t="s">
        <v>34</v>
      </c>
      <c r="AD615" s="35" t="s">
        <v>34</v>
      </c>
      <c r="AG615" s="35" t="s">
        <v>34</v>
      </c>
      <c r="AH615" s="35" t="s">
        <v>34</v>
      </c>
      <c r="AK615" s="35" t="s">
        <v>34</v>
      </c>
      <c r="AL615" s="35" t="s">
        <v>34</v>
      </c>
      <c r="AM615" s="35" t="s">
        <v>34</v>
      </c>
      <c r="AO615" s="35" t="s">
        <v>34</v>
      </c>
      <c r="AP615" s="35" t="s">
        <v>34</v>
      </c>
      <c r="AQ615" s="35" t="s">
        <v>34</v>
      </c>
      <c r="AS615" s="35" t="s">
        <v>34</v>
      </c>
      <c r="AT615" s="35" t="s">
        <v>34</v>
      </c>
      <c r="AU615" s="35" t="s">
        <v>34</v>
      </c>
      <c r="AW615" s="35" t="s">
        <v>34</v>
      </c>
      <c r="AX615" s="35" t="s">
        <v>34</v>
      </c>
      <c r="AY615" s="35" t="s">
        <v>34</v>
      </c>
    </row>
    <row r="616" spans="1:51" x14ac:dyDescent="0.3">
      <c r="A616" s="35" t="s">
        <v>39</v>
      </c>
      <c r="B616" s="35" t="s">
        <v>39</v>
      </c>
      <c r="C616" s="35" t="s">
        <v>39</v>
      </c>
      <c r="E616" s="35" t="s">
        <v>39</v>
      </c>
      <c r="F616" s="35" t="s">
        <v>39</v>
      </c>
      <c r="G616" s="35" t="s">
        <v>39</v>
      </c>
      <c r="I616" s="35" t="s">
        <v>39</v>
      </c>
      <c r="J616" s="35" t="s">
        <v>39</v>
      </c>
      <c r="K616" s="35" t="s">
        <v>39</v>
      </c>
      <c r="M616" s="35" t="s">
        <v>39</v>
      </c>
      <c r="N616" s="35" t="s">
        <v>39</v>
      </c>
      <c r="O616" s="35" t="s">
        <v>39</v>
      </c>
      <c r="S616" s="35" t="s">
        <v>39</v>
      </c>
      <c r="AD616" s="35" t="s">
        <v>39</v>
      </c>
      <c r="AG616" s="35" t="s">
        <v>39</v>
      </c>
      <c r="AH616" s="35" t="s">
        <v>39</v>
      </c>
      <c r="AK616" s="35" t="s">
        <v>39</v>
      </c>
      <c r="AL616" s="35" t="s">
        <v>39</v>
      </c>
      <c r="AM616" s="35" t="s">
        <v>39</v>
      </c>
      <c r="AO616" s="35" t="s">
        <v>39</v>
      </c>
      <c r="AP616" s="35" t="s">
        <v>39</v>
      </c>
      <c r="AQ616" s="35" t="s">
        <v>39</v>
      </c>
      <c r="AS616" s="35" t="s">
        <v>39</v>
      </c>
      <c r="AT616" s="35" t="s">
        <v>39</v>
      </c>
      <c r="AU616" s="35" t="s">
        <v>39</v>
      </c>
      <c r="AW616" s="35" t="s">
        <v>39</v>
      </c>
      <c r="AX616" s="35" t="s">
        <v>39</v>
      </c>
      <c r="AY616" s="35" t="s">
        <v>39</v>
      </c>
    </row>
    <row r="617" spans="1:51" x14ac:dyDescent="0.3">
      <c r="A617" s="35" t="s">
        <v>326</v>
      </c>
      <c r="B617" s="35" t="s">
        <v>326</v>
      </c>
      <c r="C617" s="35" t="s">
        <v>326</v>
      </c>
      <c r="E617" s="35" t="s">
        <v>326</v>
      </c>
      <c r="F617" s="35" t="s">
        <v>326</v>
      </c>
      <c r="G617" s="35" t="s">
        <v>326</v>
      </c>
      <c r="I617" s="35" t="s">
        <v>326</v>
      </c>
      <c r="J617" s="35" t="s">
        <v>326</v>
      </c>
      <c r="K617" s="35" t="s">
        <v>326</v>
      </c>
      <c r="M617" s="35" t="s">
        <v>326</v>
      </c>
      <c r="N617" s="35" t="s">
        <v>326</v>
      </c>
      <c r="O617" s="35" t="s">
        <v>326</v>
      </c>
      <c r="S617" s="35" t="s">
        <v>326</v>
      </c>
      <c r="AD617" s="35" t="s">
        <v>326</v>
      </c>
      <c r="AG617" s="35" t="s">
        <v>326</v>
      </c>
      <c r="AH617" s="35" t="s">
        <v>326</v>
      </c>
      <c r="AK617" s="35" t="s">
        <v>326</v>
      </c>
      <c r="AL617" s="35" t="s">
        <v>326</v>
      </c>
      <c r="AM617" s="35" t="s">
        <v>326</v>
      </c>
      <c r="AO617" s="35" t="s">
        <v>326</v>
      </c>
      <c r="AP617" s="35" t="s">
        <v>326</v>
      </c>
      <c r="AQ617" s="35" t="s">
        <v>326</v>
      </c>
      <c r="AS617" s="35" t="s">
        <v>326</v>
      </c>
      <c r="AT617" s="35" t="s">
        <v>326</v>
      </c>
      <c r="AU617" s="35" t="s">
        <v>326</v>
      </c>
      <c r="AW617" s="35" t="s">
        <v>326</v>
      </c>
      <c r="AX617" s="35" t="s">
        <v>326</v>
      </c>
      <c r="AY617" s="35" t="s">
        <v>326</v>
      </c>
    </row>
    <row r="618" spans="1:51" x14ac:dyDescent="0.3">
      <c r="A618" s="35" t="s">
        <v>140</v>
      </c>
      <c r="B618" s="35" t="s">
        <v>140</v>
      </c>
      <c r="C618" s="35" t="s">
        <v>140</v>
      </c>
      <c r="E618" s="35" t="s">
        <v>140</v>
      </c>
      <c r="F618" s="35" t="s">
        <v>140</v>
      </c>
      <c r="G618" s="35" t="s">
        <v>140</v>
      </c>
      <c r="I618" s="35" t="s">
        <v>140</v>
      </c>
      <c r="J618" s="35" t="s">
        <v>140</v>
      </c>
      <c r="K618" s="35" t="s">
        <v>140</v>
      </c>
      <c r="M618" s="35" t="s">
        <v>140</v>
      </c>
      <c r="N618" s="35" t="s">
        <v>140</v>
      </c>
      <c r="O618" s="35" t="s">
        <v>140</v>
      </c>
      <c r="S618" s="35" t="s">
        <v>140</v>
      </c>
      <c r="AD618" s="35" t="s">
        <v>140</v>
      </c>
      <c r="AG618" s="35" t="s">
        <v>140</v>
      </c>
      <c r="AH618" s="35" t="s">
        <v>140</v>
      </c>
      <c r="AK618" s="35" t="s">
        <v>140</v>
      </c>
      <c r="AL618" s="35" t="s">
        <v>140</v>
      </c>
      <c r="AM618" s="35" t="s">
        <v>140</v>
      </c>
      <c r="AO618" s="35" t="s">
        <v>140</v>
      </c>
      <c r="AP618" s="35" t="s">
        <v>140</v>
      </c>
      <c r="AQ618" s="35" t="s">
        <v>140</v>
      </c>
      <c r="AS618" s="35" t="s">
        <v>140</v>
      </c>
      <c r="AT618" s="35" t="s">
        <v>140</v>
      </c>
      <c r="AU618" s="35" t="s">
        <v>140</v>
      </c>
      <c r="AW618" s="35" t="s">
        <v>140</v>
      </c>
      <c r="AX618" s="35" t="s">
        <v>140</v>
      </c>
      <c r="AY618" s="35" t="s">
        <v>140</v>
      </c>
    </row>
    <row r="619" spans="1:51" x14ac:dyDescent="0.3">
      <c r="A619" s="35" t="s">
        <v>119</v>
      </c>
      <c r="B619" s="35" t="s">
        <v>119</v>
      </c>
      <c r="C619" s="35" t="s">
        <v>119</v>
      </c>
      <c r="E619" s="35" t="s">
        <v>119</v>
      </c>
      <c r="F619" s="35" t="s">
        <v>119</v>
      </c>
      <c r="G619" s="35" t="s">
        <v>119</v>
      </c>
      <c r="I619" s="35" t="s">
        <v>119</v>
      </c>
      <c r="J619" s="35" t="s">
        <v>119</v>
      </c>
      <c r="K619" s="35" t="s">
        <v>119</v>
      </c>
      <c r="M619" s="35" t="s">
        <v>119</v>
      </c>
      <c r="N619" s="35" t="s">
        <v>119</v>
      </c>
      <c r="O619" s="35" t="s">
        <v>119</v>
      </c>
      <c r="S619" s="35" t="s">
        <v>119</v>
      </c>
      <c r="AD619" s="35" t="s">
        <v>119</v>
      </c>
      <c r="AG619" s="35" t="s">
        <v>119</v>
      </c>
      <c r="AH619" s="35" t="s">
        <v>119</v>
      </c>
      <c r="AK619" s="35" t="s">
        <v>119</v>
      </c>
      <c r="AL619" s="35" t="s">
        <v>119</v>
      </c>
      <c r="AM619" s="35" t="s">
        <v>119</v>
      </c>
      <c r="AO619" s="35" t="s">
        <v>119</v>
      </c>
      <c r="AP619" s="35" t="s">
        <v>119</v>
      </c>
      <c r="AQ619" s="35" t="s">
        <v>119</v>
      </c>
      <c r="AS619" s="35" t="s">
        <v>119</v>
      </c>
      <c r="AT619" s="35" t="s">
        <v>119</v>
      </c>
      <c r="AU619" s="35" t="s">
        <v>119</v>
      </c>
      <c r="AW619" s="35" t="s">
        <v>119</v>
      </c>
      <c r="AX619" s="35" t="s">
        <v>119</v>
      </c>
      <c r="AY619" s="35" t="s">
        <v>119</v>
      </c>
    </row>
    <row r="620" spans="1:51" x14ac:dyDescent="0.3">
      <c r="A620" s="35" t="s">
        <v>188</v>
      </c>
      <c r="B620" s="35" t="s">
        <v>188</v>
      </c>
      <c r="C620" s="35" t="s">
        <v>188</v>
      </c>
      <c r="E620" s="35" t="s">
        <v>188</v>
      </c>
      <c r="F620" s="35" t="s">
        <v>188</v>
      </c>
      <c r="G620" s="35" t="s">
        <v>188</v>
      </c>
      <c r="I620" s="35" t="s">
        <v>188</v>
      </c>
      <c r="J620" s="35" t="s">
        <v>188</v>
      </c>
      <c r="K620" s="35" t="s">
        <v>188</v>
      </c>
      <c r="M620" s="35" t="s">
        <v>188</v>
      </c>
      <c r="N620" s="35" t="s">
        <v>188</v>
      </c>
      <c r="O620" s="35" t="s">
        <v>188</v>
      </c>
      <c r="S620" s="35" t="s">
        <v>120</v>
      </c>
      <c r="AD620" s="35" t="s">
        <v>188</v>
      </c>
      <c r="AG620" s="35" t="s">
        <v>188</v>
      </c>
      <c r="AH620" s="35" t="s">
        <v>188</v>
      </c>
      <c r="AK620" s="35" t="s">
        <v>188</v>
      </c>
      <c r="AL620" s="35" t="s">
        <v>188</v>
      </c>
      <c r="AM620" s="35" t="s">
        <v>188</v>
      </c>
      <c r="AO620" s="35" t="s">
        <v>188</v>
      </c>
      <c r="AP620" s="35" t="s">
        <v>188</v>
      </c>
      <c r="AQ620" s="35" t="s">
        <v>188</v>
      </c>
      <c r="AS620" s="35" t="s">
        <v>188</v>
      </c>
      <c r="AT620" s="35" t="s">
        <v>188</v>
      </c>
      <c r="AU620" s="35" t="s">
        <v>188</v>
      </c>
      <c r="AW620" s="35" t="s">
        <v>188</v>
      </c>
      <c r="AX620" s="35" t="s">
        <v>188</v>
      </c>
      <c r="AY620" s="35" t="s">
        <v>188</v>
      </c>
    </row>
    <row r="621" spans="1:51" x14ac:dyDescent="0.3">
      <c r="A621" s="35" t="s">
        <v>34</v>
      </c>
      <c r="B621" s="35" t="s">
        <v>34</v>
      </c>
      <c r="C621" s="35" t="s">
        <v>34</v>
      </c>
      <c r="E621" s="35" t="s">
        <v>34</v>
      </c>
      <c r="F621" s="35" t="s">
        <v>34</v>
      </c>
      <c r="G621" s="35" t="s">
        <v>34</v>
      </c>
      <c r="I621" s="35" t="s">
        <v>34</v>
      </c>
      <c r="J621" s="35" t="s">
        <v>34</v>
      </c>
      <c r="K621" s="35" t="s">
        <v>34</v>
      </c>
      <c r="M621" s="35" t="s">
        <v>34</v>
      </c>
      <c r="N621" s="35" t="s">
        <v>34</v>
      </c>
      <c r="O621" s="35" t="s">
        <v>34</v>
      </c>
      <c r="S621" s="35" t="s">
        <v>34</v>
      </c>
      <c r="AD621" s="35" t="s">
        <v>34</v>
      </c>
      <c r="AG621" s="35" t="s">
        <v>34</v>
      </c>
      <c r="AH621" s="35" t="s">
        <v>34</v>
      </c>
      <c r="AK621" s="35" t="s">
        <v>34</v>
      </c>
      <c r="AL621" s="35" t="s">
        <v>34</v>
      </c>
      <c r="AM621" s="35" t="s">
        <v>34</v>
      </c>
      <c r="AO621" s="35" t="s">
        <v>34</v>
      </c>
      <c r="AP621" s="35" t="s">
        <v>34</v>
      </c>
      <c r="AQ621" s="35" t="s">
        <v>34</v>
      </c>
      <c r="AS621" s="35" t="s">
        <v>34</v>
      </c>
      <c r="AT621" s="35" t="s">
        <v>34</v>
      </c>
      <c r="AU621" s="35" t="s">
        <v>34</v>
      </c>
      <c r="AW621" s="35" t="s">
        <v>34</v>
      </c>
      <c r="AX621" s="35" t="s">
        <v>34</v>
      </c>
      <c r="AY621" s="35" t="s">
        <v>34</v>
      </c>
    </row>
    <row r="622" spans="1:51" x14ac:dyDescent="0.3">
      <c r="A622" s="35" t="s">
        <v>39</v>
      </c>
      <c r="B622" s="35" t="s">
        <v>39</v>
      </c>
      <c r="C622" s="35" t="s">
        <v>39</v>
      </c>
      <c r="E622" s="35" t="s">
        <v>39</v>
      </c>
      <c r="F622" s="35" t="s">
        <v>39</v>
      </c>
      <c r="G622" s="35" t="s">
        <v>39</v>
      </c>
      <c r="I622" s="35" t="s">
        <v>39</v>
      </c>
      <c r="J622" s="35" t="s">
        <v>39</v>
      </c>
      <c r="K622" s="35" t="s">
        <v>39</v>
      </c>
      <c r="M622" s="35" t="s">
        <v>39</v>
      </c>
      <c r="N622" s="35" t="s">
        <v>39</v>
      </c>
      <c r="O622" s="35" t="s">
        <v>39</v>
      </c>
      <c r="S622" s="35" t="s">
        <v>39</v>
      </c>
      <c r="AD622" s="35" t="s">
        <v>39</v>
      </c>
      <c r="AG622" s="35" t="s">
        <v>39</v>
      </c>
      <c r="AH622" s="35" t="s">
        <v>39</v>
      </c>
      <c r="AK622" s="35" t="s">
        <v>39</v>
      </c>
      <c r="AL622" s="35" t="s">
        <v>39</v>
      </c>
      <c r="AM622" s="35" t="s">
        <v>39</v>
      </c>
      <c r="AO622" s="35" t="s">
        <v>39</v>
      </c>
      <c r="AP622" s="35" t="s">
        <v>39</v>
      </c>
      <c r="AQ622" s="35" t="s">
        <v>39</v>
      </c>
      <c r="AS622" s="35" t="s">
        <v>39</v>
      </c>
      <c r="AT622" s="35" t="s">
        <v>39</v>
      </c>
      <c r="AU622" s="35" t="s">
        <v>39</v>
      </c>
      <c r="AW622" s="35" t="s">
        <v>39</v>
      </c>
      <c r="AX622" s="35" t="s">
        <v>39</v>
      </c>
      <c r="AY622" s="35" t="s">
        <v>39</v>
      </c>
    </row>
    <row r="623" spans="1:51" x14ac:dyDescent="0.3">
      <c r="A623" s="35" t="s">
        <v>160</v>
      </c>
      <c r="B623" s="35" t="s">
        <v>160</v>
      </c>
      <c r="C623" s="35" t="s">
        <v>160</v>
      </c>
      <c r="E623" s="35" t="s">
        <v>160</v>
      </c>
      <c r="F623" s="35" t="s">
        <v>160</v>
      </c>
      <c r="G623" s="35" t="s">
        <v>160</v>
      </c>
      <c r="I623" s="35" t="s">
        <v>160</v>
      </c>
      <c r="J623" s="35" t="s">
        <v>160</v>
      </c>
      <c r="K623" s="35" t="s">
        <v>160</v>
      </c>
      <c r="M623" s="35" t="s">
        <v>160</v>
      </c>
      <c r="N623" s="35" t="s">
        <v>160</v>
      </c>
      <c r="O623" s="35" t="s">
        <v>160</v>
      </c>
      <c r="S623" s="35" t="s">
        <v>160</v>
      </c>
      <c r="AD623" s="35" t="s">
        <v>160</v>
      </c>
      <c r="AG623" s="35" t="s">
        <v>160</v>
      </c>
      <c r="AH623" s="35" t="s">
        <v>160</v>
      </c>
      <c r="AK623" s="35" t="s">
        <v>160</v>
      </c>
      <c r="AL623" s="35" t="s">
        <v>160</v>
      </c>
      <c r="AM623" s="35" t="s">
        <v>160</v>
      </c>
      <c r="AO623" s="35" t="s">
        <v>160</v>
      </c>
      <c r="AP623" s="35" t="s">
        <v>160</v>
      </c>
      <c r="AQ623" s="35" t="s">
        <v>160</v>
      </c>
      <c r="AS623" s="35" t="s">
        <v>160</v>
      </c>
      <c r="AT623" s="35" t="s">
        <v>160</v>
      </c>
      <c r="AU623" s="35" t="s">
        <v>160</v>
      </c>
      <c r="AW623" s="35" t="s">
        <v>160</v>
      </c>
      <c r="AX623" s="35" t="s">
        <v>160</v>
      </c>
      <c r="AY623" s="35" t="s">
        <v>160</v>
      </c>
    </row>
    <row r="624" spans="1:51" x14ac:dyDescent="0.3">
      <c r="A624" s="35" t="s">
        <v>1124</v>
      </c>
      <c r="B624" s="35" t="s">
        <v>1125</v>
      </c>
      <c r="C624" s="35" t="s">
        <v>1126</v>
      </c>
      <c r="E624" s="35" t="s">
        <v>1128</v>
      </c>
      <c r="F624" s="35" t="s">
        <v>1126</v>
      </c>
      <c r="G624" s="35" t="s">
        <v>1127</v>
      </c>
      <c r="I624" s="35" t="s">
        <v>1126</v>
      </c>
      <c r="J624" s="35" t="s">
        <v>1127</v>
      </c>
      <c r="K624" s="35" t="s">
        <v>1128</v>
      </c>
      <c r="M624" s="35" t="s">
        <v>1126</v>
      </c>
      <c r="N624" s="35" t="s">
        <v>1127</v>
      </c>
      <c r="O624" s="35" t="s">
        <v>1129</v>
      </c>
      <c r="S624" s="35" t="s">
        <v>1130</v>
      </c>
      <c r="AD624" s="35" t="s">
        <v>1131</v>
      </c>
      <c r="AG624" s="35" t="s">
        <v>161</v>
      </c>
      <c r="AH624" s="35" t="s">
        <v>161</v>
      </c>
      <c r="AK624" s="35" t="s">
        <v>1124</v>
      </c>
      <c r="AL624" s="35" t="s">
        <v>1125</v>
      </c>
      <c r="AM624" s="35" t="s">
        <v>1126</v>
      </c>
      <c r="AO624" s="35" t="s">
        <v>1128</v>
      </c>
      <c r="AP624" s="35" t="s">
        <v>1126</v>
      </c>
      <c r="AQ624" s="35" t="s">
        <v>1127</v>
      </c>
      <c r="AS624" s="35" t="s">
        <v>1126</v>
      </c>
      <c r="AT624" s="35" t="s">
        <v>1127</v>
      </c>
      <c r="AU624" s="35" t="s">
        <v>1128</v>
      </c>
      <c r="AW624" s="35" t="s">
        <v>1126</v>
      </c>
      <c r="AX624" s="35" t="s">
        <v>1127</v>
      </c>
      <c r="AY624" s="35" t="s">
        <v>1129</v>
      </c>
    </row>
    <row r="625" spans="1:51" x14ac:dyDescent="0.3">
      <c r="A625" s="35" t="s">
        <v>1132</v>
      </c>
      <c r="B625" s="35" t="s">
        <v>1132</v>
      </c>
      <c r="C625" s="35" t="s">
        <v>119</v>
      </c>
      <c r="E625" s="35" t="s">
        <v>1133</v>
      </c>
      <c r="F625" s="35" t="s">
        <v>119</v>
      </c>
      <c r="G625" s="35" t="s">
        <v>308</v>
      </c>
      <c r="I625" s="35" t="s">
        <v>119</v>
      </c>
      <c r="J625" s="35" t="s">
        <v>308</v>
      </c>
      <c r="K625" s="35" t="s">
        <v>1133</v>
      </c>
      <c r="M625" s="35" t="s">
        <v>119</v>
      </c>
      <c r="N625" s="35" t="s">
        <v>308</v>
      </c>
      <c r="O625" s="35" t="s">
        <v>1134</v>
      </c>
      <c r="S625" s="35" t="s">
        <v>1135</v>
      </c>
      <c r="AD625" s="35" t="s">
        <v>119</v>
      </c>
      <c r="AG625" s="35" t="s">
        <v>162</v>
      </c>
      <c r="AH625" s="35" t="s">
        <v>162</v>
      </c>
      <c r="AK625" s="35" t="s">
        <v>1132</v>
      </c>
      <c r="AL625" s="35" t="s">
        <v>1132</v>
      </c>
      <c r="AM625" s="35" t="s">
        <v>119</v>
      </c>
      <c r="AO625" s="35" t="s">
        <v>1133</v>
      </c>
      <c r="AP625" s="35" t="s">
        <v>119</v>
      </c>
      <c r="AQ625" s="35" t="s">
        <v>308</v>
      </c>
      <c r="AS625" s="35" t="s">
        <v>119</v>
      </c>
      <c r="AT625" s="35" t="s">
        <v>308</v>
      </c>
      <c r="AU625" s="35" t="s">
        <v>1133</v>
      </c>
      <c r="AW625" s="35" t="s">
        <v>119</v>
      </c>
      <c r="AX625" s="35" t="s">
        <v>308</v>
      </c>
      <c r="AY625" s="35" t="s">
        <v>1134</v>
      </c>
    </row>
    <row r="626" spans="1:51" x14ac:dyDescent="0.3">
      <c r="A626" s="35" t="s">
        <v>1136</v>
      </c>
      <c r="B626" s="35" t="s">
        <v>1137</v>
      </c>
      <c r="C626" s="35" t="s">
        <v>120</v>
      </c>
      <c r="E626" s="35" t="s">
        <v>1139</v>
      </c>
      <c r="F626" s="35" t="s">
        <v>120</v>
      </c>
      <c r="G626" s="35" t="s">
        <v>1138</v>
      </c>
      <c r="I626" s="35" t="s">
        <v>120</v>
      </c>
      <c r="J626" s="35" t="s">
        <v>1138</v>
      </c>
      <c r="K626" s="35" t="s">
        <v>1139</v>
      </c>
      <c r="M626" s="35" t="s">
        <v>120</v>
      </c>
      <c r="N626" s="35" t="s">
        <v>1138</v>
      </c>
      <c r="O626" s="35" t="s">
        <v>1140</v>
      </c>
      <c r="S626" s="35" t="s">
        <v>1141</v>
      </c>
      <c r="AD626" s="35" t="s">
        <v>120</v>
      </c>
      <c r="AG626" s="35" t="s">
        <v>163</v>
      </c>
      <c r="AH626" s="35" t="s">
        <v>163</v>
      </c>
      <c r="AK626" s="35" t="s">
        <v>1136</v>
      </c>
      <c r="AL626" s="35" t="s">
        <v>1137</v>
      </c>
      <c r="AM626" s="35" t="s">
        <v>120</v>
      </c>
      <c r="AO626" s="35" t="s">
        <v>1139</v>
      </c>
      <c r="AP626" s="35" t="s">
        <v>120</v>
      </c>
      <c r="AQ626" s="35" t="s">
        <v>1138</v>
      </c>
      <c r="AS626" s="35" t="s">
        <v>120</v>
      </c>
      <c r="AT626" s="35" t="s">
        <v>1138</v>
      </c>
      <c r="AU626" s="35" t="s">
        <v>1139</v>
      </c>
      <c r="AW626" s="35" t="s">
        <v>120</v>
      </c>
      <c r="AX626" s="35" t="s">
        <v>1138</v>
      </c>
      <c r="AY626" s="35" t="s">
        <v>1140</v>
      </c>
    </row>
    <row r="627" spans="1:51" x14ac:dyDescent="0.3">
      <c r="A627" s="35" t="s">
        <v>34</v>
      </c>
      <c r="B627" s="35" t="s">
        <v>34</v>
      </c>
      <c r="C627" s="35" t="s">
        <v>34</v>
      </c>
      <c r="E627" s="35" t="s">
        <v>34</v>
      </c>
      <c r="F627" s="35" t="s">
        <v>34</v>
      </c>
      <c r="G627" s="35" t="s">
        <v>34</v>
      </c>
      <c r="I627" s="35" t="s">
        <v>34</v>
      </c>
      <c r="J627" s="35" t="s">
        <v>34</v>
      </c>
      <c r="K627" s="35" t="s">
        <v>34</v>
      </c>
      <c r="M627" s="35" t="s">
        <v>34</v>
      </c>
      <c r="N627" s="35" t="s">
        <v>34</v>
      </c>
      <c r="O627" s="35" t="s">
        <v>34</v>
      </c>
      <c r="S627" s="35" t="s">
        <v>34</v>
      </c>
      <c r="AD627" s="35" t="s">
        <v>34</v>
      </c>
      <c r="AG627" s="35" t="s">
        <v>34</v>
      </c>
      <c r="AH627" s="35" t="s">
        <v>34</v>
      </c>
      <c r="AK627" s="35" t="s">
        <v>34</v>
      </c>
      <c r="AL627" s="35" t="s">
        <v>34</v>
      </c>
      <c r="AM627" s="35" t="s">
        <v>34</v>
      </c>
      <c r="AO627" s="35" t="s">
        <v>34</v>
      </c>
      <c r="AP627" s="35" t="s">
        <v>34</v>
      </c>
      <c r="AQ627" s="35" t="s">
        <v>34</v>
      </c>
      <c r="AS627" s="35" t="s">
        <v>34</v>
      </c>
      <c r="AT627" s="35" t="s">
        <v>34</v>
      </c>
      <c r="AU627" s="35" t="s">
        <v>34</v>
      </c>
      <c r="AW627" s="35" t="s">
        <v>34</v>
      </c>
      <c r="AX627" s="35" t="s">
        <v>34</v>
      </c>
      <c r="AY627" s="35" t="s">
        <v>34</v>
      </c>
    </row>
    <row r="628" spans="1:51" x14ac:dyDescent="0.3">
      <c r="A628" s="35" t="s">
        <v>39</v>
      </c>
      <c r="B628" s="35" t="s">
        <v>39</v>
      </c>
      <c r="C628" s="35" t="s">
        <v>39</v>
      </c>
      <c r="E628" s="35" t="s">
        <v>39</v>
      </c>
      <c r="F628" s="35" t="s">
        <v>39</v>
      </c>
      <c r="G628" s="35" t="s">
        <v>39</v>
      </c>
      <c r="I628" s="35" t="s">
        <v>39</v>
      </c>
      <c r="J628" s="35" t="s">
        <v>39</v>
      </c>
      <c r="K628" s="35" t="s">
        <v>39</v>
      </c>
      <c r="M628" s="35" t="s">
        <v>39</v>
      </c>
      <c r="N628" s="35" t="s">
        <v>39</v>
      </c>
      <c r="O628" s="35" t="s">
        <v>39</v>
      </c>
      <c r="S628" s="35" t="s">
        <v>39</v>
      </c>
      <c r="AD628" s="35" t="s">
        <v>39</v>
      </c>
      <c r="AG628" s="35" t="s">
        <v>39</v>
      </c>
      <c r="AH628" s="35" t="s">
        <v>39</v>
      </c>
      <c r="AK628" s="35" t="s">
        <v>39</v>
      </c>
      <c r="AL628" s="35" t="s">
        <v>39</v>
      </c>
      <c r="AM628" s="35" t="s">
        <v>39</v>
      </c>
      <c r="AO628" s="35" t="s">
        <v>39</v>
      </c>
      <c r="AP628" s="35" t="s">
        <v>39</v>
      </c>
      <c r="AQ628" s="35" t="s">
        <v>39</v>
      </c>
      <c r="AS628" s="35" t="s">
        <v>39</v>
      </c>
      <c r="AT628" s="35" t="s">
        <v>39</v>
      </c>
      <c r="AU628" s="35" t="s">
        <v>39</v>
      </c>
      <c r="AW628" s="35" t="s">
        <v>39</v>
      </c>
      <c r="AX628" s="35" t="s">
        <v>39</v>
      </c>
      <c r="AY628" s="35" t="s">
        <v>39</v>
      </c>
    </row>
    <row r="629" spans="1:51" x14ac:dyDescent="0.3">
      <c r="A629" s="35" t="s">
        <v>327</v>
      </c>
      <c r="B629" s="35" t="s">
        <v>327</v>
      </c>
      <c r="C629" s="35" t="s">
        <v>327</v>
      </c>
      <c r="E629" s="35" t="s">
        <v>327</v>
      </c>
      <c r="F629" s="35" t="s">
        <v>327</v>
      </c>
      <c r="G629" s="35" t="s">
        <v>327</v>
      </c>
      <c r="I629" s="35" t="s">
        <v>327</v>
      </c>
      <c r="J629" s="35" t="s">
        <v>327</v>
      </c>
      <c r="K629" s="35" t="s">
        <v>327</v>
      </c>
      <c r="M629" s="35" t="s">
        <v>327</v>
      </c>
      <c r="N629" s="35" t="s">
        <v>327</v>
      </c>
      <c r="O629" s="35" t="s">
        <v>327</v>
      </c>
      <c r="S629" s="35" t="s">
        <v>327</v>
      </c>
      <c r="AD629" s="35" t="s">
        <v>327</v>
      </c>
      <c r="AG629" s="35" t="s">
        <v>327</v>
      </c>
      <c r="AH629" s="35" t="s">
        <v>327</v>
      </c>
      <c r="AK629" s="35" t="s">
        <v>327</v>
      </c>
      <c r="AL629" s="35" t="s">
        <v>327</v>
      </c>
      <c r="AM629" s="35" t="s">
        <v>327</v>
      </c>
      <c r="AO629" s="35" t="s">
        <v>327</v>
      </c>
      <c r="AP629" s="35" t="s">
        <v>327</v>
      </c>
      <c r="AQ629" s="35" t="s">
        <v>327</v>
      </c>
      <c r="AS629" s="35" t="s">
        <v>327</v>
      </c>
      <c r="AT629" s="35" t="s">
        <v>327</v>
      </c>
      <c r="AU629" s="35" t="s">
        <v>327</v>
      </c>
      <c r="AW629" s="35" t="s">
        <v>327</v>
      </c>
      <c r="AX629" s="35" t="s">
        <v>327</v>
      </c>
      <c r="AY629" s="35" t="s">
        <v>327</v>
      </c>
    </row>
    <row r="630" spans="1:51" x14ac:dyDescent="0.3">
      <c r="A630" s="35" t="s">
        <v>1953</v>
      </c>
      <c r="B630" s="35" t="s">
        <v>1954</v>
      </c>
      <c r="C630" s="35" t="s">
        <v>1955</v>
      </c>
      <c r="E630" s="35" t="s">
        <v>1957</v>
      </c>
      <c r="F630" s="35" t="s">
        <v>1955</v>
      </c>
      <c r="G630" s="35" t="s">
        <v>1956</v>
      </c>
      <c r="I630" s="35" t="s">
        <v>1955</v>
      </c>
      <c r="J630" s="35" t="s">
        <v>1956</v>
      </c>
      <c r="K630" s="35" t="s">
        <v>1957</v>
      </c>
      <c r="M630" s="35" t="s">
        <v>1955</v>
      </c>
      <c r="N630" s="35" t="s">
        <v>1956</v>
      </c>
      <c r="O630" s="35" t="s">
        <v>1958</v>
      </c>
      <c r="S630" s="35" t="s">
        <v>1959</v>
      </c>
      <c r="AD630" s="35" t="s">
        <v>1960</v>
      </c>
      <c r="AG630" s="35" t="s">
        <v>328</v>
      </c>
      <c r="AH630" s="35" t="s">
        <v>328</v>
      </c>
      <c r="AK630" s="35" t="s">
        <v>1953</v>
      </c>
      <c r="AL630" s="35" t="s">
        <v>1954</v>
      </c>
      <c r="AM630" s="35" t="s">
        <v>1955</v>
      </c>
      <c r="AO630" s="35" t="s">
        <v>1957</v>
      </c>
      <c r="AP630" s="35" t="s">
        <v>1955</v>
      </c>
      <c r="AQ630" s="35" t="s">
        <v>1956</v>
      </c>
      <c r="AS630" s="35" t="s">
        <v>1955</v>
      </c>
      <c r="AT630" s="35" t="s">
        <v>1956</v>
      </c>
      <c r="AU630" s="35" t="s">
        <v>1957</v>
      </c>
      <c r="AW630" s="35" t="s">
        <v>1955</v>
      </c>
      <c r="AX630" s="35" t="s">
        <v>1956</v>
      </c>
      <c r="AY630" s="35" t="s">
        <v>1958</v>
      </c>
    </row>
    <row r="631" spans="1:51" x14ac:dyDescent="0.3">
      <c r="A631" s="35" t="s">
        <v>1961</v>
      </c>
      <c r="B631" s="35" t="s">
        <v>1962</v>
      </c>
      <c r="C631" s="35" t="s">
        <v>119</v>
      </c>
      <c r="E631" s="35" t="s">
        <v>119</v>
      </c>
      <c r="F631" s="35" t="s">
        <v>119</v>
      </c>
      <c r="G631" s="35" t="s">
        <v>119</v>
      </c>
      <c r="I631" s="35" t="s">
        <v>119</v>
      </c>
      <c r="J631" s="35" t="s">
        <v>119</v>
      </c>
      <c r="K631" s="35" t="s">
        <v>119</v>
      </c>
      <c r="M631" s="35" t="s">
        <v>119</v>
      </c>
      <c r="N631" s="35" t="s">
        <v>119</v>
      </c>
      <c r="O631" s="35" t="s">
        <v>119</v>
      </c>
      <c r="S631" s="35" t="s">
        <v>119</v>
      </c>
      <c r="AD631" s="35" t="s">
        <v>1227</v>
      </c>
      <c r="AG631" s="35" t="s">
        <v>329</v>
      </c>
      <c r="AH631" s="35" t="s">
        <v>329</v>
      </c>
      <c r="AK631" s="35" t="s">
        <v>1961</v>
      </c>
      <c r="AL631" s="35" t="s">
        <v>1962</v>
      </c>
      <c r="AM631" s="35" t="s">
        <v>119</v>
      </c>
      <c r="AO631" s="35" t="s">
        <v>119</v>
      </c>
      <c r="AP631" s="35" t="s">
        <v>119</v>
      </c>
      <c r="AQ631" s="35" t="s">
        <v>119</v>
      </c>
      <c r="AS631" s="35" t="s">
        <v>119</v>
      </c>
      <c r="AT631" s="35" t="s">
        <v>119</v>
      </c>
      <c r="AU631" s="35" t="s">
        <v>119</v>
      </c>
      <c r="AW631" s="35" t="s">
        <v>119</v>
      </c>
      <c r="AX631" s="35" t="s">
        <v>119</v>
      </c>
      <c r="AY631" s="35" t="s">
        <v>119</v>
      </c>
    </row>
    <row r="632" spans="1:51" x14ac:dyDescent="0.3">
      <c r="A632" s="35" t="s">
        <v>1963</v>
      </c>
      <c r="B632" s="35" t="s">
        <v>1964</v>
      </c>
      <c r="C632" s="35" t="s">
        <v>188</v>
      </c>
      <c r="E632" s="35" t="s">
        <v>188</v>
      </c>
      <c r="F632" s="35" t="s">
        <v>188</v>
      </c>
      <c r="G632" s="35" t="s">
        <v>188</v>
      </c>
      <c r="I632" s="35" t="s">
        <v>188</v>
      </c>
      <c r="J632" s="35" t="s">
        <v>188</v>
      </c>
      <c r="K632" s="35" t="s">
        <v>188</v>
      </c>
      <c r="M632" s="35" t="s">
        <v>188</v>
      </c>
      <c r="N632" s="35" t="s">
        <v>188</v>
      </c>
      <c r="O632" s="35" t="s">
        <v>188</v>
      </c>
      <c r="S632" s="35" t="s">
        <v>188</v>
      </c>
      <c r="AD632" s="35" t="s">
        <v>1965</v>
      </c>
      <c r="AG632" s="35" t="s">
        <v>330</v>
      </c>
      <c r="AH632" s="35" t="s">
        <v>330</v>
      </c>
      <c r="AK632" s="35" t="s">
        <v>1963</v>
      </c>
      <c r="AL632" s="35" t="s">
        <v>1964</v>
      </c>
      <c r="AM632" s="35" t="s">
        <v>188</v>
      </c>
      <c r="AO632" s="35" t="s">
        <v>188</v>
      </c>
      <c r="AP632" s="35" t="s">
        <v>188</v>
      </c>
      <c r="AQ632" s="35" t="s">
        <v>188</v>
      </c>
      <c r="AS632" s="35" t="s">
        <v>188</v>
      </c>
      <c r="AT632" s="35" t="s">
        <v>188</v>
      </c>
      <c r="AU632" s="35" t="s">
        <v>188</v>
      </c>
      <c r="AW632" s="35" t="s">
        <v>188</v>
      </c>
      <c r="AX632" s="35" t="s">
        <v>188</v>
      </c>
      <c r="AY632" s="35" t="s">
        <v>188</v>
      </c>
    </row>
    <row r="633" spans="1:51" x14ac:dyDescent="0.3">
      <c r="A633" s="35" t="s">
        <v>34</v>
      </c>
      <c r="B633" s="35" t="s">
        <v>34</v>
      </c>
      <c r="C633" s="35" t="s">
        <v>34</v>
      </c>
      <c r="E633" s="35" t="s">
        <v>34</v>
      </c>
      <c r="F633" s="35" t="s">
        <v>34</v>
      </c>
      <c r="G633" s="35" t="s">
        <v>34</v>
      </c>
      <c r="I633" s="35" t="s">
        <v>34</v>
      </c>
      <c r="J633" s="35" t="s">
        <v>34</v>
      </c>
      <c r="K633" s="35" t="s">
        <v>34</v>
      </c>
      <c r="M633" s="35" t="s">
        <v>34</v>
      </c>
      <c r="N633" s="35" t="s">
        <v>34</v>
      </c>
      <c r="O633" s="35" t="s">
        <v>34</v>
      </c>
      <c r="S633" s="35" t="s">
        <v>34</v>
      </c>
      <c r="AD633" s="35" t="s">
        <v>34</v>
      </c>
      <c r="AG633" s="35" t="s">
        <v>34</v>
      </c>
      <c r="AH633" s="35" t="s">
        <v>34</v>
      </c>
      <c r="AK633" s="35" t="s">
        <v>34</v>
      </c>
      <c r="AL633" s="35" t="s">
        <v>34</v>
      </c>
      <c r="AM633" s="35" t="s">
        <v>34</v>
      </c>
      <c r="AO633" s="35" t="s">
        <v>34</v>
      </c>
      <c r="AP633" s="35" t="s">
        <v>34</v>
      </c>
      <c r="AQ633" s="35" t="s">
        <v>34</v>
      </c>
      <c r="AS633" s="35" t="s">
        <v>34</v>
      </c>
      <c r="AT633" s="35" t="s">
        <v>34</v>
      </c>
      <c r="AU633" s="35" t="s">
        <v>34</v>
      </c>
      <c r="AW633" s="35" t="s">
        <v>34</v>
      </c>
      <c r="AX633" s="35" t="s">
        <v>34</v>
      </c>
      <c r="AY633" s="35" t="s">
        <v>34</v>
      </c>
    </row>
    <row r="634" spans="1:51" x14ac:dyDescent="0.3">
      <c r="A634" s="35" t="s">
        <v>39</v>
      </c>
      <c r="B634" s="35" t="s">
        <v>39</v>
      </c>
      <c r="C634" s="35" t="s">
        <v>39</v>
      </c>
      <c r="E634" s="35" t="s">
        <v>39</v>
      </c>
      <c r="F634" s="35" t="s">
        <v>39</v>
      </c>
      <c r="G634" s="35" t="s">
        <v>39</v>
      </c>
      <c r="I634" s="35" t="s">
        <v>39</v>
      </c>
      <c r="J634" s="35" t="s">
        <v>39</v>
      </c>
      <c r="K634" s="35" t="s">
        <v>39</v>
      </c>
      <c r="M634" s="35" t="s">
        <v>39</v>
      </c>
      <c r="N634" s="35" t="s">
        <v>39</v>
      </c>
      <c r="O634" s="35" t="s">
        <v>39</v>
      </c>
      <c r="S634" s="35" t="s">
        <v>39</v>
      </c>
      <c r="AD634" s="35" t="s">
        <v>39</v>
      </c>
      <c r="AG634" s="35" t="s">
        <v>39</v>
      </c>
      <c r="AH634" s="35" t="s">
        <v>39</v>
      </c>
      <c r="AK634" s="35" t="s">
        <v>39</v>
      </c>
      <c r="AL634" s="35" t="s">
        <v>39</v>
      </c>
      <c r="AM634" s="35" t="s">
        <v>39</v>
      </c>
      <c r="AO634" s="35" t="s">
        <v>39</v>
      </c>
      <c r="AP634" s="35" t="s">
        <v>39</v>
      </c>
      <c r="AQ634" s="35" t="s">
        <v>39</v>
      </c>
      <c r="AS634" s="35" t="s">
        <v>39</v>
      </c>
      <c r="AT634" s="35" t="s">
        <v>39</v>
      </c>
      <c r="AU634" s="35" t="s">
        <v>39</v>
      </c>
      <c r="AW634" s="35" t="s">
        <v>39</v>
      </c>
      <c r="AX634" s="35" t="s">
        <v>39</v>
      </c>
      <c r="AY634" s="35" t="s">
        <v>39</v>
      </c>
    </row>
    <row r="635" spans="1:51" x14ac:dyDescent="0.3">
      <c r="A635" s="35" t="s">
        <v>331</v>
      </c>
      <c r="B635" s="35" t="s">
        <v>331</v>
      </c>
      <c r="C635" s="35" t="s">
        <v>331</v>
      </c>
      <c r="E635" s="35" t="s">
        <v>331</v>
      </c>
      <c r="F635" s="35" t="s">
        <v>331</v>
      </c>
      <c r="G635" s="35" t="s">
        <v>331</v>
      </c>
      <c r="I635" s="35" t="s">
        <v>331</v>
      </c>
      <c r="J635" s="35" t="s">
        <v>331</v>
      </c>
      <c r="K635" s="35" t="s">
        <v>331</v>
      </c>
      <c r="M635" s="35" t="s">
        <v>331</v>
      </c>
      <c r="N635" s="35" t="s">
        <v>331</v>
      </c>
      <c r="O635" s="35" t="s">
        <v>331</v>
      </c>
      <c r="S635" s="35" t="s">
        <v>331</v>
      </c>
      <c r="AD635" s="35" t="s">
        <v>331</v>
      </c>
      <c r="AG635" s="35" t="s">
        <v>331</v>
      </c>
      <c r="AH635" s="35" t="s">
        <v>331</v>
      </c>
      <c r="AK635" s="35" t="s">
        <v>331</v>
      </c>
      <c r="AL635" s="35" t="s">
        <v>331</v>
      </c>
      <c r="AM635" s="35" t="s">
        <v>331</v>
      </c>
      <c r="AO635" s="35" t="s">
        <v>331</v>
      </c>
      <c r="AP635" s="35" t="s">
        <v>331</v>
      </c>
      <c r="AQ635" s="35" t="s">
        <v>331</v>
      </c>
      <c r="AS635" s="35" t="s">
        <v>331</v>
      </c>
      <c r="AT635" s="35" t="s">
        <v>331</v>
      </c>
      <c r="AU635" s="35" t="s">
        <v>331</v>
      </c>
      <c r="AW635" s="35" t="s">
        <v>331</v>
      </c>
      <c r="AX635" s="35" t="s">
        <v>331</v>
      </c>
      <c r="AY635" s="35" t="s">
        <v>331</v>
      </c>
    </row>
    <row r="636" spans="1:51" x14ac:dyDescent="0.3">
      <c r="A636" s="35" t="s">
        <v>1966</v>
      </c>
      <c r="B636" s="35" t="s">
        <v>1967</v>
      </c>
      <c r="C636" s="35" t="s">
        <v>1968</v>
      </c>
      <c r="E636" s="35" t="s">
        <v>1970</v>
      </c>
      <c r="F636" s="35" t="s">
        <v>1968</v>
      </c>
      <c r="G636" s="35" t="s">
        <v>1969</v>
      </c>
      <c r="I636" s="35" t="s">
        <v>1968</v>
      </c>
      <c r="J636" s="35" t="s">
        <v>1969</v>
      </c>
      <c r="K636" s="35" t="s">
        <v>1970</v>
      </c>
      <c r="M636" s="35" t="s">
        <v>1968</v>
      </c>
      <c r="N636" s="35" t="s">
        <v>1969</v>
      </c>
      <c r="O636" s="35" t="s">
        <v>1971</v>
      </c>
      <c r="S636" s="35" t="s">
        <v>1972</v>
      </c>
      <c r="AD636" s="35" t="s">
        <v>1973</v>
      </c>
      <c r="AG636" s="35" t="s">
        <v>332</v>
      </c>
      <c r="AH636" s="35" t="s">
        <v>332</v>
      </c>
      <c r="AK636" s="35" t="s">
        <v>1966</v>
      </c>
      <c r="AL636" s="35" t="s">
        <v>1967</v>
      </c>
      <c r="AM636" s="35" t="s">
        <v>1968</v>
      </c>
      <c r="AO636" s="35" t="s">
        <v>1970</v>
      </c>
      <c r="AP636" s="35" t="s">
        <v>1968</v>
      </c>
      <c r="AQ636" s="35" t="s">
        <v>1969</v>
      </c>
      <c r="AS636" s="35" t="s">
        <v>1968</v>
      </c>
      <c r="AT636" s="35" t="s">
        <v>1969</v>
      </c>
      <c r="AU636" s="35" t="s">
        <v>1970</v>
      </c>
      <c r="AW636" s="35" t="s">
        <v>1968</v>
      </c>
      <c r="AX636" s="35" t="s">
        <v>1969</v>
      </c>
      <c r="AY636" s="35" t="s">
        <v>1971</v>
      </c>
    </row>
    <row r="637" spans="1:51" x14ac:dyDescent="0.3">
      <c r="A637" s="35" t="s">
        <v>1820</v>
      </c>
      <c r="B637" s="35" t="s">
        <v>1281</v>
      </c>
      <c r="C637" s="35" t="s">
        <v>444</v>
      </c>
      <c r="E637" s="35" t="s">
        <v>1975</v>
      </c>
      <c r="F637" s="35" t="s">
        <v>444</v>
      </c>
      <c r="G637" s="35" t="s">
        <v>1974</v>
      </c>
      <c r="I637" s="35" t="s">
        <v>444</v>
      </c>
      <c r="J637" s="35" t="s">
        <v>1974</v>
      </c>
      <c r="K637" s="35" t="s">
        <v>1975</v>
      </c>
      <c r="M637" s="35" t="s">
        <v>444</v>
      </c>
      <c r="N637" s="35" t="s">
        <v>1974</v>
      </c>
      <c r="O637" s="35" t="s">
        <v>119</v>
      </c>
      <c r="S637" s="35" t="s">
        <v>119</v>
      </c>
      <c r="AD637" s="35" t="s">
        <v>1976</v>
      </c>
      <c r="AG637" s="35" t="s">
        <v>333</v>
      </c>
      <c r="AH637" s="35" t="s">
        <v>333</v>
      </c>
      <c r="AK637" s="35" t="s">
        <v>1820</v>
      </c>
      <c r="AL637" s="35" t="s">
        <v>1281</v>
      </c>
      <c r="AM637" s="35" t="s">
        <v>444</v>
      </c>
      <c r="AO637" s="35" t="s">
        <v>1975</v>
      </c>
      <c r="AP637" s="35" t="s">
        <v>444</v>
      </c>
      <c r="AQ637" s="35" t="s">
        <v>1974</v>
      </c>
      <c r="AS637" s="35" t="s">
        <v>444</v>
      </c>
      <c r="AT637" s="35" t="s">
        <v>1974</v>
      </c>
      <c r="AU637" s="35" t="s">
        <v>1975</v>
      </c>
      <c r="AW637" s="35" t="s">
        <v>444</v>
      </c>
      <c r="AX637" s="35" t="s">
        <v>1974</v>
      </c>
      <c r="AY637" s="35" t="s">
        <v>119</v>
      </c>
    </row>
    <row r="638" spans="1:51" x14ac:dyDescent="0.3">
      <c r="A638" s="35" t="s">
        <v>1977</v>
      </c>
      <c r="B638" s="35" t="s">
        <v>1978</v>
      </c>
      <c r="C638" s="35" t="s">
        <v>1979</v>
      </c>
      <c r="E638" s="35" t="s">
        <v>1981</v>
      </c>
      <c r="F638" s="35" t="s">
        <v>1979</v>
      </c>
      <c r="G638" s="35" t="s">
        <v>1980</v>
      </c>
      <c r="I638" s="35" t="s">
        <v>1979</v>
      </c>
      <c r="J638" s="35" t="s">
        <v>1980</v>
      </c>
      <c r="K638" s="35" t="s">
        <v>1981</v>
      </c>
      <c r="M638" s="35" t="s">
        <v>1979</v>
      </c>
      <c r="N638" s="35" t="s">
        <v>1980</v>
      </c>
      <c r="O638" s="35" t="s">
        <v>188</v>
      </c>
      <c r="S638" s="35" t="s">
        <v>188</v>
      </c>
      <c r="AD638" s="35" t="s">
        <v>1982</v>
      </c>
      <c r="AG638" s="35" t="s">
        <v>334</v>
      </c>
      <c r="AH638" s="35" t="s">
        <v>334</v>
      </c>
      <c r="AK638" s="35" t="s">
        <v>1977</v>
      </c>
      <c r="AL638" s="35" t="s">
        <v>1978</v>
      </c>
      <c r="AM638" s="35" t="s">
        <v>1979</v>
      </c>
      <c r="AO638" s="35" t="s">
        <v>1981</v>
      </c>
      <c r="AP638" s="35" t="s">
        <v>1979</v>
      </c>
      <c r="AQ638" s="35" t="s">
        <v>1980</v>
      </c>
      <c r="AS638" s="35" t="s">
        <v>1979</v>
      </c>
      <c r="AT638" s="35" t="s">
        <v>1980</v>
      </c>
      <c r="AU638" s="35" t="s">
        <v>1981</v>
      </c>
      <c r="AW638" s="35" t="s">
        <v>1979</v>
      </c>
      <c r="AX638" s="35" t="s">
        <v>1980</v>
      </c>
      <c r="AY638" s="35" t="s">
        <v>188</v>
      </c>
    </row>
    <row r="639" spans="1:51" x14ac:dyDescent="0.3">
      <c r="A639" s="35" t="s">
        <v>34</v>
      </c>
      <c r="B639" s="35" t="s">
        <v>34</v>
      </c>
      <c r="C639" s="35" t="s">
        <v>34</v>
      </c>
      <c r="E639" s="35" t="s">
        <v>34</v>
      </c>
      <c r="F639" s="35" t="s">
        <v>34</v>
      </c>
      <c r="G639" s="35" t="s">
        <v>34</v>
      </c>
      <c r="I639" s="35" t="s">
        <v>34</v>
      </c>
      <c r="J639" s="35" t="s">
        <v>34</v>
      </c>
      <c r="K639" s="35" t="s">
        <v>34</v>
      </c>
      <c r="M639" s="35" t="s">
        <v>34</v>
      </c>
      <c r="N639" s="35" t="s">
        <v>34</v>
      </c>
      <c r="O639" s="35" t="s">
        <v>34</v>
      </c>
      <c r="S639" s="35" t="s">
        <v>34</v>
      </c>
      <c r="AD639" s="35" t="s">
        <v>34</v>
      </c>
      <c r="AG639" s="35" t="s">
        <v>34</v>
      </c>
      <c r="AH639" s="35" t="s">
        <v>34</v>
      </c>
      <c r="AK639" s="35" t="s">
        <v>34</v>
      </c>
      <c r="AL639" s="35" t="s">
        <v>34</v>
      </c>
      <c r="AM639" s="35" t="s">
        <v>34</v>
      </c>
      <c r="AO639" s="35" t="s">
        <v>34</v>
      </c>
      <c r="AP639" s="35" t="s">
        <v>34</v>
      </c>
      <c r="AQ639" s="35" t="s">
        <v>34</v>
      </c>
      <c r="AS639" s="35" t="s">
        <v>34</v>
      </c>
      <c r="AT639" s="35" t="s">
        <v>34</v>
      </c>
      <c r="AU639" s="35" t="s">
        <v>34</v>
      </c>
      <c r="AW639" s="35" t="s">
        <v>34</v>
      </c>
      <c r="AX639" s="35" t="s">
        <v>34</v>
      </c>
      <c r="AY639" s="35" t="s">
        <v>34</v>
      </c>
    </row>
    <row r="640" spans="1:51" x14ac:dyDescent="0.3">
      <c r="A640" s="35" t="s">
        <v>39</v>
      </c>
      <c r="B640" s="35" t="s">
        <v>39</v>
      </c>
      <c r="C640" s="35" t="s">
        <v>39</v>
      </c>
      <c r="E640" s="35" t="s">
        <v>39</v>
      </c>
      <c r="F640" s="35" t="s">
        <v>39</v>
      </c>
      <c r="G640" s="35" t="s">
        <v>39</v>
      </c>
      <c r="I640" s="35" t="s">
        <v>39</v>
      </c>
      <c r="J640" s="35" t="s">
        <v>39</v>
      </c>
      <c r="K640" s="35" t="s">
        <v>39</v>
      </c>
      <c r="M640" s="35" t="s">
        <v>39</v>
      </c>
      <c r="N640" s="35" t="s">
        <v>39</v>
      </c>
      <c r="O640" s="35" t="s">
        <v>39</v>
      </c>
      <c r="S640" s="35" t="s">
        <v>39</v>
      </c>
      <c r="AD640" s="35" t="s">
        <v>39</v>
      </c>
      <c r="AG640" s="35" t="s">
        <v>39</v>
      </c>
      <c r="AH640" s="35" t="s">
        <v>39</v>
      </c>
      <c r="AK640" s="35" t="s">
        <v>39</v>
      </c>
      <c r="AL640" s="35" t="s">
        <v>39</v>
      </c>
      <c r="AM640" s="35" t="s">
        <v>39</v>
      </c>
      <c r="AO640" s="35" t="s">
        <v>39</v>
      </c>
      <c r="AP640" s="35" t="s">
        <v>39</v>
      </c>
      <c r="AQ640" s="35" t="s">
        <v>39</v>
      </c>
      <c r="AS640" s="35" t="s">
        <v>39</v>
      </c>
      <c r="AT640" s="35" t="s">
        <v>39</v>
      </c>
      <c r="AU640" s="35" t="s">
        <v>39</v>
      </c>
      <c r="AW640" s="35" t="s">
        <v>39</v>
      </c>
      <c r="AX640" s="35" t="s">
        <v>39</v>
      </c>
      <c r="AY640" s="35" t="s">
        <v>39</v>
      </c>
    </row>
    <row r="641" spans="1:51" x14ac:dyDescent="0.3">
      <c r="A641" s="35" t="s">
        <v>335</v>
      </c>
      <c r="B641" s="35" t="s">
        <v>335</v>
      </c>
      <c r="C641" s="35" t="s">
        <v>335</v>
      </c>
      <c r="E641" s="35" t="s">
        <v>335</v>
      </c>
      <c r="F641" s="35" t="s">
        <v>335</v>
      </c>
      <c r="G641" s="35" t="s">
        <v>335</v>
      </c>
      <c r="I641" s="35" t="s">
        <v>335</v>
      </c>
      <c r="J641" s="35" t="s">
        <v>335</v>
      </c>
      <c r="K641" s="35" t="s">
        <v>335</v>
      </c>
      <c r="M641" s="35" t="s">
        <v>335</v>
      </c>
      <c r="N641" s="35" t="s">
        <v>335</v>
      </c>
      <c r="O641" s="35" t="s">
        <v>335</v>
      </c>
      <c r="S641" s="35" t="s">
        <v>335</v>
      </c>
      <c r="AD641" s="35" t="s">
        <v>335</v>
      </c>
      <c r="AG641" s="35" t="s">
        <v>335</v>
      </c>
      <c r="AH641" s="35" t="s">
        <v>335</v>
      </c>
      <c r="AK641" s="35" t="s">
        <v>335</v>
      </c>
      <c r="AL641" s="35" t="s">
        <v>335</v>
      </c>
      <c r="AM641" s="35" t="s">
        <v>335</v>
      </c>
      <c r="AO641" s="35" t="s">
        <v>335</v>
      </c>
      <c r="AP641" s="35" t="s">
        <v>335</v>
      </c>
      <c r="AQ641" s="35" t="s">
        <v>335</v>
      </c>
      <c r="AS641" s="35" t="s">
        <v>335</v>
      </c>
      <c r="AT641" s="35" t="s">
        <v>335</v>
      </c>
      <c r="AU641" s="35" t="s">
        <v>335</v>
      </c>
      <c r="AW641" s="35" t="s">
        <v>335</v>
      </c>
      <c r="AX641" s="35" t="s">
        <v>335</v>
      </c>
      <c r="AY641" s="35" t="s">
        <v>335</v>
      </c>
    </row>
    <row r="642" spans="1:51" x14ac:dyDescent="0.3">
      <c r="A642" s="35" t="s">
        <v>1983</v>
      </c>
      <c r="B642" s="35" t="s">
        <v>1984</v>
      </c>
      <c r="C642" s="35" t="s">
        <v>1985</v>
      </c>
      <c r="E642" s="35" t="s">
        <v>1987</v>
      </c>
      <c r="F642" s="35" t="s">
        <v>1985</v>
      </c>
      <c r="G642" s="35" t="s">
        <v>1986</v>
      </c>
      <c r="I642" s="35" t="s">
        <v>1985</v>
      </c>
      <c r="J642" s="35" t="s">
        <v>1986</v>
      </c>
      <c r="K642" s="35" t="s">
        <v>1987</v>
      </c>
      <c r="M642" s="35" t="s">
        <v>1985</v>
      </c>
      <c r="N642" s="35" t="s">
        <v>1986</v>
      </c>
      <c r="O642" s="35" t="s">
        <v>1988</v>
      </c>
      <c r="S642" s="35" t="s">
        <v>1989</v>
      </c>
      <c r="AD642" s="35" t="s">
        <v>1990</v>
      </c>
      <c r="AG642" s="35" t="s">
        <v>336</v>
      </c>
      <c r="AH642" s="35" t="s">
        <v>336</v>
      </c>
      <c r="AK642" s="35" t="s">
        <v>1983</v>
      </c>
      <c r="AL642" s="35" t="s">
        <v>1984</v>
      </c>
      <c r="AM642" s="35" t="s">
        <v>1985</v>
      </c>
      <c r="AO642" s="35" t="s">
        <v>1987</v>
      </c>
      <c r="AP642" s="35" t="s">
        <v>1985</v>
      </c>
      <c r="AQ642" s="35" t="s">
        <v>1986</v>
      </c>
      <c r="AS642" s="35" t="s">
        <v>1985</v>
      </c>
      <c r="AT642" s="35" t="s">
        <v>1986</v>
      </c>
      <c r="AU642" s="35" t="s">
        <v>1987</v>
      </c>
      <c r="AW642" s="35" t="s">
        <v>1985</v>
      </c>
      <c r="AX642" s="35" t="s">
        <v>1986</v>
      </c>
      <c r="AY642" s="35" t="s">
        <v>1988</v>
      </c>
    </row>
    <row r="643" spans="1:51" x14ac:dyDescent="0.3">
      <c r="A643" s="35" t="s">
        <v>119</v>
      </c>
      <c r="B643" s="35" t="s">
        <v>119</v>
      </c>
      <c r="C643" s="35" t="s">
        <v>119</v>
      </c>
      <c r="E643" s="35" t="s">
        <v>1589</v>
      </c>
      <c r="F643" s="35" t="s">
        <v>119</v>
      </c>
      <c r="G643" s="35" t="s">
        <v>119</v>
      </c>
      <c r="I643" s="35" t="s">
        <v>119</v>
      </c>
      <c r="J643" s="35" t="s">
        <v>119</v>
      </c>
      <c r="K643" s="35" t="s">
        <v>1589</v>
      </c>
      <c r="M643" s="35" t="s">
        <v>119</v>
      </c>
      <c r="N643" s="35" t="s">
        <v>119</v>
      </c>
      <c r="O643" s="35" t="s">
        <v>1489</v>
      </c>
      <c r="S643" s="35" t="s">
        <v>1991</v>
      </c>
      <c r="AD643" s="35" t="s">
        <v>119</v>
      </c>
      <c r="AG643" s="35" t="s">
        <v>119</v>
      </c>
      <c r="AH643" s="35" t="s">
        <v>119</v>
      </c>
      <c r="AK643" s="35" t="s">
        <v>119</v>
      </c>
      <c r="AL643" s="35" t="s">
        <v>119</v>
      </c>
      <c r="AM643" s="35" t="s">
        <v>119</v>
      </c>
      <c r="AO643" s="35" t="s">
        <v>1589</v>
      </c>
      <c r="AP643" s="35" t="s">
        <v>119</v>
      </c>
      <c r="AQ643" s="35" t="s">
        <v>119</v>
      </c>
      <c r="AS643" s="35" t="s">
        <v>119</v>
      </c>
      <c r="AT643" s="35" t="s">
        <v>119</v>
      </c>
      <c r="AU643" s="35" t="s">
        <v>1589</v>
      </c>
      <c r="AW643" s="35" t="s">
        <v>119</v>
      </c>
      <c r="AX643" s="35" t="s">
        <v>119</v>
      </c>
      <c r="AY643" s="35" t="s">
        <v>1489</v>
      </c>
    </row>
    <row r="644" spans="1:51" x14ac:dyDescent="0.3">
      <c r="A644" s="35" t="s">
        <v>188</v>
      </c>
      <c r="B644" s="35" t="s">
        <v>188</v>
      </c>
      <c r="C644" s="35" t="s">
        <v>188</v>
      </c>
      <c r="E644" s="35" t="s">
        <v>1992</v>
      </c>
      <c r="F644" s="35" t="s">
        <v>188</v>
      </c>
      <c r="G644" s="35" t="s">
        <v>188</v>
      </c>
      <c r="I644" s="35" t="s">
        <v>188</v>
      </c>
      <c r="J644" s="35" t="s">
        <v>188</v>
      </c>
      <c r="K644" s="35" t="s">
        <v>1992</v>
      </c>
      <c r="M644" s="35" t="s">
        <v>188</v>
      </c>
      <c r="N644" s="35" t="s">
        <v>188</v>
      </c>
      <c r="O644" s="35" t="s">
        <v>1993</v>
      </c>
      <c r="S644" s="35" t="s">
        <v>1994</v>
      </c>
      <c r="AD644" s="35" t="s">
        <v>188</v>
      </c>
      <c r="AG644" s="35" t="s">
        <v>188</v>
      </c>
      <c r="AH644" s="35" t="s">
        <v>188</v>
      </c>
      <c r="AK644" s="35" t="s">
        <v>188</v>
      </c>
      <c r="AL644" s="35" t="s">
        <v>188</v>
      </c>
      <c r="AM644" s="35" t="s">
        <v>188</v>
      </c>
      <c r="AO644" s="35" t="s">
        <v>1992</v>
      </c>
      <c r="AP644" s="35" t="s">
        <v>188</v>
      </c>
      <c r="AQ644" s="35" t="s">
        <v>188</v>
      </c>
      <c r="AS644" s="35" t="s">
        <v>188</v>
      </c>
      <c r="AT644" s="35" t="s">
        <v>188</v>
      </c>
      <c r="AU644" s="35" t="s">
        <v>1992</v>
      </c>
      <c r="AW644" s="35" t="s">
        <v>188</v>
      </c>
      <c r="AX644" s="35" t="s">
        <v>188</v>
      </c>
      <c r="AY644" s="35" t="s">
        <v>1993</v>
      </c>
    </row>
    <row r="645" spans="1:51" x14ac:dyDescent="0.3">
      <c r="A645" s="35" t="s">
        <v>34</v>
      </c>
      <c r="B645" s="35" t="s">
        <v>34</v>
      </c>
      <c r="C645" s="35" t="s">
        <v>34</v>
      </c>
      <c r="E645" s="35" t="s">
        <v>34</v>
      </c>
      <c r="F645" s="35" t="s">
        <v>34</v>
      </c>
      <c r="G645" s="35" t="s">
        <v>34</v>
      </c>
      <c r="I645" s="35" t="s">
        <v>34</v>
      </c>
      <c r="J645" s="35" t="s">
        <v>34</v>
      </c>
      <c r="K645" s="35" t="s">
        <v>34</v>
      </c>
      <c r="M645" s="35" t="s">
        <v>34</v>
      </c>
      <c r="N645" s="35" t="s">
        <v>34</v>
      </c>
      <c r="O645" s="35" t="s">
        <v>34</v>
      </c>
      <c r="S645" s="35" t="s">
        <v>34</v>
      </c>
      <c r="AD645" s="35" t="s">
        <v>34</v>
      </c>
      <c r="AG645" s="35" t="s">
        <v>34</v>
      </c>
      <c r="AH645" s="35" t="s">
        <v>34</v>
      </c>
      <c r="AK645" s="35" t="s">
        <v>34</v>
      </c>
      <c r="AL645" s="35" t="s">
        <v>34</v>
      </c>
      <c r="AM645" s="35" t="s">
        <v>34</v>
      </c>
      <c r="AO645" s="35" t="s">
        <v>34</v>
      </c>
      <c r="AP645" s="35" t="s">
        <v>34</v>
      </c>
      <c r="AQ645" s="35" t="s">
        <v>34</v>
      </c>
      <c r="AS645" s="35" t="s">
        <v>34</v>
      </c>
      <c r="AT645" s="35" t="s">
        <v>34</v>
      </c>
      <c r="AU645" s="35" t="s">
        <v>34</v>
      </c>
      <c r="AW645" s="35" t="s">
        <v>34</v>
      </c>
      <c r="AX645" s="35" t="s">
        <v>34</v>
      </c>
      <c r="AY645" s="35" t="s">
        <v>34</v>
      </c>
    </row>
    <row r="646" spans="1:51" x14ac:dyDescent="0.3">
      <c r="A646" s="35" t="s">
        <v>39</v>
      </c>
      <c r="B646" s="35" t="s">
        <v>39</v>
      </c>
      <c r="C646" s="35" t="s">
        <v>39</v>
      </c>
      <c r="E646" s="35" t="s">
        <v>39</v>
      </c>
      <c r="F646" s="35" t="s">
        <v>39</v>
      </c>
      <c r="G646" s="35" t="s">
        <v>39</v>
      </c>
      <c r="I646" s="35" t="s">
        <v>39</v>
      </c>
      <c r="J646" s="35" t="s">
        <v>39</v>
      </c>
      <c r="K646" s="35" t="s">
        <v>39</v>
      </c>
      <c r="M646" s="35" t="s">
        <v>39</v>
      </c>
      <c r="N646" s="35" t="s">
        <v>39</v>
      </c>
      <c r="O646" s="35" t="s">
        <v>39</v>
      </c>
      <c r="S646" s="35" t="s">
        <v>39</v>
      </c>
      <c r="AD646" s="35" t="s">
        <v>39</v>
      </c>
      <c r="AG646" s="35" t="s">
        <v>39</v>
      </c>
      <c r="AH646" s="35" t="s">
        <v>39</v>
      </c>
      <c r="AK646" s="35" t="s">
        <v>39</v>
      </c>
      <c r="AL646" s="35" t="s">
        <v>39</v>
      </c>
      <c r="AM646" s="35" t="s">
        <v>39</v>
      </c>
      <c r="AO646" s="35" t="s">
        <v>39</v>
      </c>
      <c r="AP646" s="35" t="s">
        <v>39</v>
      </c>
      <c r="AQ646" s="35" t="s">
        <v>39</v>
      </c>
      <c r="AS646" s="35" t="s">
        <v>39</v>
      </c>
      <c r="AT646" s="35" t="s">
        <v>39</v>
      </c>
      <c r="AU646" s="35" t="s">
        <v>39</v>
      </c>
      <c r="AW646" s="35" t="s">
        <v>39</v>
      </c>
      <c r="AX646" s="35" t="s">
        <v>39</v>
      </c>
      <c r="AY646" s="35" t="s">
        <v>39</v>
      </c>
    </row>
    <row r="647" spans="1:51" x14ac:dyDescent="0.3">
      <c r="A647" s="35" t="s">
        <v>337</v>
      </c>
      <c r="B647" s="35" t="s">
        <v>337</v>
      </c>
      <c r="C647" s="35" t="s">
        <v>337</v>
      </c>
      <c r="E647" s="35" t="s">
        <v>337</v>
      </c>
      <c r="F647" s="35" t="s">
        <v>337</v>
      </c>
      <c r="G647" s="35" t="s">
        <v>337</v>
      </c>
      <c r="I647" s="35" t="s">
        <v>337</v>
      </c>
      <c r="J647" s="35" t="s">
        <v>337</v>
      </c>
      <c r="K647" s="35" t="s">
        <v>337</v>
      </c>
      <c r="M647" s="35" t="s">
        <v>337</v>
      </c>
      <c r="N647" s="35" t="s">
        <v>337</v>
      </c>
      <c r="O647" s="35" t="s">
        <v>337</v>
      </c>
      <c r="S647" s="35" t="s">
        <v>337</v>
      </c>
      <c r="AD647" s="35" t="s">
        <v>337</v>
      </c>
      <c r="AG647" s="35" t="s">
        <v>337</v>
      </c>
      <c r="AH647" s="35" t="s">
        <v>337</v>
      </c>
      <c r="AK647" s="35" t="s">
        <v>337</v>
      </c>
      <c r="AL647" s="35" t="s">
        <v>337</v>
      </c>
      <c r="AM647" s="35" t="s">
        <v>337</v>
      </c>
      <c r="AO647" s="35" t="s">
        <v>337</v>
      </c>
      <c r="AP647" s="35" t="s">
        <v>337</v>
      </c>
      <c r="AQ647" s="35" t="s">
        <v>337</v>
      </c>
      <c r="AS647" s="35" t="s">
        <v>337</v>
      </c>
      <c r="AT647" s="35" t="s">
        <v>337</v>
      </c>
      <c r="AU647" s="35" t="s">
        <v>337</v>
      </c>
      <c r="AW647" s="35" t="s">
        <v>337</v>
      </c>
      <c r="AX647" s="35" t="s">
        <v>337</v>
      </c>
      <c r="AY647" s="35" t="s">
        <v>337</v>
      </c>
    </row>
    <row r="648" spans="1:51" x14ac:dyDescent="0.3">
      <c r="A648" s="35" t="s">
        <v>1995</v>
      </c>
      <c r="B648" s="35" t="s">
        <v>1245</v>
      </c>
      <c r="C648" s="35" t="s">
        <v>1996</v>
      </c>
      <c r="E648" s="35" t="s">
        <v>1997</v>
      </c>
      <c r="F648" s="35" t="s">
        <v>1996</v>
      </c>
      <c r="G648" s="35" t="s">
        <v>1044</v>
      </c>
      <c r="I648" s="35" t="s">
        <v>1996</v>
      </c>
      <c r="J648" s="35" t="s">
        <v>1044</v>
      </c>
      <c r="K648" s="35" t="s">
        <v>1997</v>
      </c>
      <c r="M648" s="35" t="s">
        <v>1996</v>
      </c>
      <c r="N648" s="35" t="s">
        <v>1044</v>
      </c>
      <c r="O648" s="35" t="s">
        <v>1998</v>
      </c>
      <c r="S648" s="35" t="s">
        <v>1999</v>
      </c>
      <c r="AD648" s="35" t="s">
        <v>1709</v>
      </c>
      <c r="AG648" s="35" t="s">
        <v>338</v>
      </c>
      <c r="AH648" s="35" t="s">
        <v>338</v>
      </c>
      <c r="AK648" s="35" t="s">
        <v>1995</v>
      </c>
      <c r="AL648" s="35" t="s">
        <v>1245</v>
      </c>
      <c r="AM648" s="35" t="s">
        <v>1996</v>
      </c>
      <c r="AO648" s="35" t="s">
        <v>1997</v>
      </c>
      <c r="AP648" s="35" t="s">
        <v>1996</v>
      </c>
      <c r="AQ648" s="35" t="s">
        <v>1044</v>
      </c>
      <c r="AS648" s="35" t="s">
        <v>1996</v>
      </c>
      <c r="AT648" s="35" t="s">
        <v>1044</v>
      </c>
      <c r="AU648" s="35" t="s">
        <v>1997</v>
      </c>
      <c r="AW648" s="35" t="s">
        <v>1996</v>
      </c>
      <c r="AX648" s="35" t="s">
        <v>1044</v>
      </c>
      <c r="AY648" s="35" t="s">
        <v>1998</v>
      </c>
    </row>
    <row r="649" spans="1:51" x14ac:dyDescent="0.3">
      <c r="A649" s="35" t="s">
        <v>1204</v>
      </c>
      <c r="B649" s="35" t="s">
        <v>2000</v>
      </c>
      <c r="C649" s="35" t="s">
        <v>1349</v>
      </c>
      <c r="E649" s="35" t="s">
        <v>2002</v>
      </c>
      <c r="F649" s="35" t="s">
        <v>1349</v>
      </c>
      <c r="G649" s="35" t="s">
        <v>2001</v>
      </c>
      <c r="I649" s="35" t="s">
        <v>1349</v>
      </c>
      <c r="J649" s="35" t="s">
        <v>2001</v>
      </c>
      <c r="K649" s="35" t="s">
        <v>2002</v>
      </c>
      <c r="M649" s="35" t="s">
        <v>1349</v>
      </c>
      <c r="N649" s="35" t="s">
        <v>2001</v>
      </c>
      <c r="O649" s="35" t="s">
        <v>119</v>
      </c>
      <c r="S649" s="35" t="s">
        <v>119</v>
      </c>
      <c r="AD649" s="35" t="s">
        <v>2003</v>
      </c>
      <c r="AG649" s="35" t="s">
        <v>339</v>
      </c>
      <c r="AH649" s="35" t="s">
        <v>339</v>
      </c>
      <c r="AK649" s="35" t="s">
        <v>1204</v>
      </c>
      <c r="AL649" s="35" t="s">
        <v>2000</v>
      </c>
      <c r="AM649" s="35" t="s">
        <v>1349</v>
      </c>
      <c r="AO649" s="35" t="s">
        <v>2002</v>
      </c>
      <c r="AP649" s="35" t="s">
        <v>1349</v>
      </c>
      <c r="AQ649" s="35" t="s">
        <v>2001</v>
      </c>
      <c r="AS649" s="35" t="s">
        <v>1349</v>
      </c>
      <c r="AT649" s="35" t="s">
        <v>2001</v>
      </c>
      <c r="AU649" s="35" t="s">
        <v>2002</v>
      </c>
      <c r="AW649" s="35" t="s">
        <v>1349</v>
      </c>
      <c r="AX649" s="35" t="s">
        <v>2001</v>
      </c>
      <c r="AY649" s="35" t="s">
        <v>119</v>
      </c>
    </row>
    <row r="650" spans="1:51" x14ac:dyDescent="0.3">
      <c r="A650" s="35" t="s">
        <v>2004</v>
      </c>
      <c r="B650" s="35" t="s">
        <v>2005</v>
      </c>
      <c r="C650" s="35" t="s">
        <v>2006</v>
      </c>
      <c r="E650" s="35" t="s">
        <v>2008</v>
      </c>
      <c r="F650" s="35" t="s">
        <v>2006</v>
      </c>
      <c r="G650" s="35" t="s">
        <v>2007</v>
      </c>
      <c r="I650" s="35" t="s">
        <v>2006</v>
      </c>
      <c r="J650" s="35" t="s">
        <v>2007</v>
      </c>
      <c r="K650" s="35" t="s">
        <v>2008</v>
      </c>
      <c r="M650" s="35" t="s">
        <v>2006</v>
      </c>
      <c r="N650" s="35" t="s">
        <v>2007</v>
      </c>
      <c r="O650" s="35" t="s">
        <v>120</v>
      </c>
      <c r="S650" s="35" t="s">
        <v>188</v>
      </c>
      <c r="AD650" s="35" t="s">
        <v>2009</v>
      </c>
      <c r="AG650" s="35" t="s">
        <v>340</v>
      </c>
      <c r="AH650" s="35" t="s">
        <v>340</v>
      </c>
      <c r="AK650" s="35" t="s">
        <v>2004</v>
      </c>
      <c r="AL650" s="35" t="s">
        <v>2005</v>
      </c>
      <c r="AM650" s="35" t="s">
        <v>2006</v>
      </c>
      <c r="AO650" s="35" t="s">
        <v>2008</v>
      </c>
      <c r="AP650" s="35" t="s">
        <v>2006</v>
      </c>
      <c r="AQ650" s="35" t="s">
        <v>2007</v>
      </c>
      <c r="AS650" s="35" t="s">
        <v>2006</v>
      </c>
      <c r="AT650" s="35" t="s">
        <v>2007</v>
      </c>
      <c r="AU650" s="35" t="s">
        <v>2008</v>
      </c>
      <c r="AW650" s="35" t="s">
        <v>2006</v>
      </c>
      <c r="AX650" s="35" t="s">
        <v>2007</v>
      </c>
      <c r="AY650" s="35" t="s">
        <v>120</v>
      </c>
    </row>
    <row r="651" spans="1:51" x14ac:dyDescent="0.3">
      <c r="A651" s="35" t="s">
        <v>34</v>
      </c>
      <c r="B651" s="35" t="s">
        <v>34</v>
      </c>
      <c r="C651" s="35" t="s">
        <v>34</v>
      </c>
      <c r="E651" s="35" t="s">
        <v>34</v>
      </c>
      <c r="F651" s="35" t="s">
        <v>34</v>
      </c>
      <c r="G651" s="35" t="s">
        <v>34</v>
      </c>
      <c r="I651" s="35" t="s">
        <v>34</v>
      </c>
      <c r="J651" s="35" t="s">
        <v>34</v>
      </c>
      <c r="K651" s="35" t="s">
        <v>34</v>
      </c>
      <c r="M651" s="35" t="s">
        <v>34</v>
      </c>
      <c r="N651" s="35" t="s">
        <v>34</v>
      </c>
      <c r="O651" s="35" t="s">
        <v>34</v>
      </c>
      <c r="S651" s="35" t="s">
        <v>34</v>
      </c>
      <c r="AD651" s="35" t="s">
        <v>34</v>
      </c>
      <c r="AG651" s="35" t="s">
        <v>34</v>
      </c>
      <c r="AH651" s="35" t="s">
        <v>34</v>
      </c>
      <c r="AK651" s="35" t="s">
        <v>34</v>
      </c>
      <c r="AL651" s="35" t="s">
        <v>34</v>
      </c>
      <c r="AM651" s="35" t="s">
        <v>34</v>
      </c>
      <c r="AO651" s="35" t="s">
        <v>34</v>
      </c>
      <c r="AP651" s="35" t="s">
        <v>34</v>
      </c>
      <c r="AQ651" s="35" t="s">
        <v>34</v>
      </c>
      <c r="AS651" s="35" t="s">
        <v>34</v>
      </c>
      <c r="AT651" s="35" t="s">
        <v>34</v>
      </c>
      <c r="AU651" s="35" t="s">
        <v>34</v>
      </c>
      <c r="AW651" s="35" t="s">
        <v>34</v>
      </c>
      <c r="AX651" s="35" t="s">
        <v>34</v>
      </c>
      <c r="AY651" s="35" t="s">
        <v>34</v>
      </c>
    </row>
    <row r="652" spans="1:51" x14ac:dyDescent="0.3">
      <c r="A652" s="35" t="s">
        <v>39</v>
      </c>
      <c r="B652" s="35" t="s">
        <v>39</v>
      </c>
      <c r="C652" s="35" t="s">
        <v>39</v>
      </c>
      <c r="E652" s="35" t="s">
        <v>39</v>
      </c>
      <c r="F652" s="35" t="s">
        <v>39</v>
      </c>
      <c r="G652" s="35" t="s">
        <v>39</v>
      </c>
      <c r="I652" s="35" t="s">
        <v>39</v>
      </c>
      <c r="J652" s="35" t="s">
        <v>39</v>
      </c>
      <c r="K652" s="35" t="s">
        <v>39</v>
      </c>
      <c r="M652" s="35" t="s">
        <v>39</v>
      </c>
      <c r="N652" s="35" t="s">
        <v>39</v>
      </c>
      <c r="O652" s="35" t="s">
        <v>39</v>
      </c>
      <c r="S652" s="35" t="s">
        <v>39</v>
      </c>
      <c r="AD652" s="35" t="s">
        <v>39</v>
      </c>
      <c r="AG652" s="35" t="s">
        <v>39</v>
      </c>
      <c r="AH652" s="35" t="s">
        <v>39</v>
      </c>
      <c r="AK652" s="35" t="s">
        <v>39</v>
      </c>
      <c r="AL652" s="35" t="s">
        <v>39</v>
      </c>
      <c r="AM652" s="35" t="s">
        <v>39</v>
      </c>
      <c r="AO652" s="35" t="s">
        <v>39</v>
      </c>
      <c r="AP652" s="35" t="s">
        <v>39</v>
      </c>
      <c r="AQ652" s="35" t="s">
        <v>39</v>
      </c>
      <c r="AS652" s="35" t="s">
        <v>39</v>
      </c>
      <c r="AT652" s="35" t="s">
        <v>39</v>
      </c>
      <c r="AU652" s="35" t="s">
        <v>39</v>
      </c>
      <c r="AW652" s="35" t="s">
        <v>39</v>
      </c>
      <c r="AX652" s="35" t="s">
        <v>39</v>
      </c>
      <c r="AY652" s="35" t="s">
        <v>39</v>
      </c>
    </row>
    <row r="653" spans="1:51" x14ac:dyDescent="0.3">
      <c r="A653" s="35" t="s">
        <v>341</v>
      </c>
      <c r="B653" s="35" t="s">
        <v>341</v>
      </c>
      <c r="C653" s="35" t="s">
        <v>341</v>
      </c>
      <c r="E653" s="35" t="s">
        <v>341</v>
      </c>
      <c r="F653" s="35" t="s">
        <v>341</v>
      </c>
      <c r="G653" s="35" t="s">
        <v>341</v>
      </c>
      <c r="I653" s="35" t="s">
        <v>341</v>
      </c>
      <c r="J653" s="35" t="s">
        <v>341</v>
      </c>
      <c r="K653" s="35" t="s">
        <v>341</v>
      </c>
      <c r="M653" s="35" t="s">
        <v>341</v>
      </c>
      <c r="N653" s="35" t="s">
        <v>341</v>
      </c>
      <c r="O653" s="35" t="s">
        <v>341</v>
      </c>
      <c r="S653" s="35" t="s">
        <v>341</v>
      </c>
      <c r="AD653" s="35" t="s">
        <v>341</v>
      </c>
      <c r="AG653" s="35" t="s">
        <v>341</v>
      </c>
      <c r="AH653" s="35" t="s">
        <v>341</v>
      </c>
      <c r="AK653" s="35" t="s">
        <v>341</v>
      </c>
      <c r="AL653" s="35" t="s">
        <v>341</v>
      </c>
      <c r="AM653" s="35" t="s">
        <v>341</v>
      </c>
      <c r="AO653" s="35" t="s">
        <v>341</v>
      </c>
      <c r="AP653" s="35" t="s">
        <v>341</v>
      </c>
      <c r="AQ653" s="35" t="s">
        <v>341</v>
      </c>
      <c r="AS653" s="35" t="s">
        <v>341</v>
      </c>
      <c r="AT653" s="35" t="s">
        <v>341</v>
      </c>
      <c r="AU653" s="35" t="s">
        <v>341</v>
      </c>
      <c r="AW653" s="35" t="s">
        <v>341</v>
      </c>
      <c r="AX653" s="35" t="s">
        <v>341</v>
      </c>
      <c r="AY653" s="35" t="s">
        <v>341</v>
      </c>
    </row>
    <row r="654" spans="1:51" x14ac:dyDescent="0.3">
      <c r="A654" s="35" t="s">
        <v>140</v>
      </c>
      <c r="B654" s="35" t="s">
        <v>140</v>
      </c>
      <c r="C654" s="35" t="s">
        <v>140</v>
      </c>
      <c r="E654" s="35" t="s">
        <v>140</v>
      </c>
      <c r="F654" s="35" t="s">
        <v>140</v>
      </c>
      <c r="G654" s="35" t="s">
        <v>140</v>
      </c>
      <c r="I654" s="35" t="s">
        <v>140</v>
      </c>
      <c r="J654" s="35" t="s">
        <v>140</v>
      </c>
      <c r="K654" s="35" t="s">
        <v>140</v>
      </c>
      <c r="M654" s="35" t="s">
        <v>140</v>
      </c>
      <c r="N654" s="35" t="s">
        <v>140</v>
      </c>
      <c r="O654" s="35" t="s">
        <v>140</v>
      </c>
      <c r="S654" s="35" t="s">
        <v>140</v>
      </c>
      <c r="AD654" s="35" t="s">
        <v>140</v>
      </c>
      <c r="AG654" s="35" t="s">
        <v>140</v>
      </c>
      <c r="AH654" s="35" t="s">
        <v>140</v>
      </c>
      <c r="AK654" s="35" t="s">
        <v>140</v>
      </c>
      <c r="AL654" s="35" t="s">
        <v>140</v>
      </c>
      <c r="AM654" s="35" t="s">
        <v>140</v>
      </c>
      <c r="AO654" s="35" t="s">
        <v>140</v>
      </c>
      <c r="AP654" s="35" t="s">
        <v>140</v>
      </c>
      <c r="AQ654" s="35" t="s">
        <v>140</v>
      </c>
      <c r="AS654" s="35" t="s">
        <v>140</v>
      </c>
      <c r="AT654" s="35" t="s">
        <v>140</v>
      </c>
      <c r="AU654" s="35" t="s">
        <v>140</v>
      </c>
      <c r="AW654" s="35" t="s">
        <v>140</v>
      </c>
      <c r="AX654" s="35" t="s">
        <v>140</v>
      </c>
      <c r="AY654" s="35" t="s">
        <v>140</v>
      </c>
    </row>
    <row r="655" spans="1:51" x14ac:dyDescent="0.3">
      <c r="A655" s="35" t="s">
        <v>119</v>
      </c>
      <c r="B655" s="35" t="s">
        <v>119</v>
      </c>
      <c r="C655" s="35" t="s">
        <v>119</v>
      </c>
      <c r="E655" s="35" t="s">
        <v>119</v>
      </c>
      <c r="F655" s="35" t="s">
        <v>119</v>
      </c>
      <c r="G655" s="35" t="s">
        <v>119</v>
      </c>
      <c r="I655" s="35" t="s">
        <v>119</v>
      </c>
      <c r="J655" s="35" t="s">
        <v>119</v>
      </c>
      <c r="K655" s="35" t="s">
        <v>119</v>
      </c>
      <c r="M655" s="35" t="s">
        <v>119</v>
      </c>
      <c r="N655" s="35" t="s">
        <v>119</v>
      </c>
      <c r="O655" s="35" t="s">
        <v>119</v>
      </c>
      <c r="S655" s="35" t="s">
        <v>119</v>
      </c>
      <c r="AD655" s="35" t="s">
        <v>119</v>
      </c>
      <c r="AG655" s="35" t="s">
        <v>119</v>
      </c>
      <c r="AH655" s="35" t="s">
        <v>119</v>
      </c>
      <c r="AK655" s="35" t="s">
        <v>119</v>
      </c>
      <c r="AL655" s="35" t="s">
        <v>119</v>
      </c>
      <c r="AM655" s="35" t="s">
        <v>119</v>
      </c>
      <c r="AO655" s="35" t="s">
        <v>119</v>
      </c>
      <c r="AP655" s="35" t="s">
        <v>119</v>
      </c>
      <c r="AQ655" s="35" t="s">
        <v>119</v>
      </c>
      <c r="AS655" s="35" t="s">
        <v>119</v>
      </c>
      <c r="AT655" s="35" t="s">
        <v>119</v>
      </c>
      <c r="AU655" s="35" t="s">
        <v>119</v>
      </c>
      <c r="AW655" s="35" t="s">
        <v>119</v>
      </c>
      <c r="AX655" s="35" t="s">
        <v>119</v>
      </c>
      <c r="AY655" s="35" t="s">
        <v>119</v>
      </c>
    </row>
    <row r="656" spans="1:51" x14ac:dyDescent="0.3">
      <c r="A656" s="35" t="s">
        <v>188</v>
      </c>
      <c r="B656" s="35" t="s">
        <v>188</v>
      </c>
      <c r="C656" s="35" t="s">
        <v>188</v>
      </c>
      <c r="E656" s="35" t="s">
        <v>188</v>
      </c>
      <c r="F656" s="35" t="s">
        <v>188</v>
      </c>
      <c r="G656" s="35" t="s">
        <v>188</v>
      </c>
      <c r="I656" s="35" t="s">
        <v>188</v>
      </c>
      <c r="J656" s="35" t="s">
        <v>188</v>
      </c>
      <c r="K656" s="35" t="s">
        <v>188</v>
      </c>
      <c r="M656" s="35" t="s">
        <v>188</v>
      </c>
      <c r="N656" s="35" t="s">
        <v>188</v>
      </c>
      <c r="O656" s="35" t="s">
        <v>120</v>
      </c>
      <c r="S656" s="35" t="s">
        <v>188</v>
      </c>
      <c r="AD656" s="35" t="s">
        <v>188</v>
      </c>
      <c r="AG656" s="35" t="s">
        <v>188</v>
      </c>
      <c r="AH656" s="35" t="s">
        <v>188</v>
      </c>
      <c r="AK656" s="35" t="s">
        <v>188</v>
      </c>
      <c r="AL656" s="35" t="s">
        <v>188</v>
      </c>
      <c r="AM656" s="35" t="s">
        <v>188</v>
      </c>
      <c r="AO656" s="35" t="s">
        <v>188</v>
      </c>
      <c r="AP656" s="35" t="s">
        <v>188</v>
      </c>
      <c r="AQ656" s="35" t="s">
        <v>188</v>
      </c>
      <c r="AS656" s="35" t="s">
        <v>188</v>
      </c>
      <c r="AT656" s="35" t="s">
        <v>188</v>
      </c>
      <c r="AU656" s="35" t="s">
        <v>188</v>
      </c>
      <c r="AW656" s="35" t="s">
        <v>188</v>
      </c>
      <c r="AX656" s="35" t="s">
        <v>188</v>
      </c>
      <c r="AY656" s="35" t="s">
        <v>120</v>
      </c>
    </row>
    <row r="657" spans="1:51" x14ac:dyDescent="0.3">
      <c r="A657" s="35" t="s">
        <v>34</v>
      </c>
      <c r="B657" s="35" t="s">
        <v>34</v>
      </c>
      <c r="C657" s="35" t="s">
        <v>34</v>
      </c>
      <c r="E657" s="35" t="s">
        <v>34</v>
      </c>
      <c r="F657" s="35" t="s">
        <v>34</v>
      </c>
      <c r="G657" s="35" t="s">
        <v>34</v>
      </c>
      <c r="I657" s="35" t="s">
        <v>34</v>
      </c>
      <c r="J657" s="35" t="s">
        <v>34</v>
      </c>
      <c r="K657" s="35" t="s">
        <v>34</v>
      </c>
      <c r="M657" s="35" t="s">
        <v>34</v>
      </c>
      <c r="N657" s="35" t="s">
        <v>34</v>
      </c>
      <c r="O657" s="35" t="s">
        <v>34</v>
      </c>
      <c r="S657" s="35" t="s">
        <v>34</v>
      </c>
      <c r="AD657" s="35" t="s">
        <v>34</v>
      </c>
      <c r="AG657" s="35" t="s">
        <v>34</v>
      </c>
      <c r="AH657" s="35" t="s">
        <v>34</v>
      </c>
      <c r="AK657" s="35" t="s">
        <v>34</v>
      </c>
      <c r="AL657" s="35" t="s">
        <v>34</v>
      </c>
      <c r="AM657" s="35" t="s">
        <v>34</v>
      </c>
      <c r="AO657" s="35" t="s">
        <v>34</v>
      </c>
      <c r="AP657" s="35" t="s">
        <v>34</v>
      </c>
      <c r="AQ657" s="35" t="s">
        <v>34</v>
      </c>
      <c r="AS657" s="35" t="s">
        <v>34</v>
      </c>
      <c r="AT657" s="35" t="s">
        <v>34</v>
      </c>
      <c r="AU657" s="35" t="s">
        <v>34</v>
      </c>
      <c r="AW657" s="35" t="s">
        <v>34</v>
      </c>
      <c r="AX657" s="35" t="s">
        <v>34</v>
      </c>
      <c r="AY657" s="35" t="s">
        <v>34</v>
      </c>
    </row>
    <row r="658" spans="1:51" x14ac:dyDescent="0.3">
      <c r="A658" s="35" t="s">
        <v>39</v>
      </c>
      <c r="B658" s="35" t="s">
        <v>39</v>
      </c>
      <c r="C658" s="35" t="s">
        <v>39</v>
      </c>
      <c r="E658" s="35" t="s">
        <v>39</v>
      </c>
      <c r="F658" s="35" t="s">
        <v>39</v>
      </c>
      <c r="G658" s="35" t="s">
        <v>39</v>
      </c>
      <c r="I658" s="35" t="s">
        <v>39</v>
      </c>
      <c r="J658" s="35" t="s">
        <v>39</v>
      </c>
      <c r="K658" s="35" t="s">
        <v>39</v>
      </c>
      <c r="M658" s="35" t="s">
        <v>39</v>
      </c>
      <c r="N658" s="35" t="s">
        <v>39</v>
      </c>
      <c r="O658" s="35" t="s">
        <v>39</v>
      </c>
      <c r="S658" s="35" t="s">
        <v>39</v>
      </c>
      <c r="AD658" s="35" t="s">
        <v>39</v>
      </c>
      <c r="AG658" s="35" t="s">
        <v>39</v>
      </c>
      <c r="AH658" s="35" t="s">
        <v>39</v>
      </c>
      <c r="AK658" s="35" t="s">
        <v>39</v>
      </c>
      <c r="AL658" s="35" t="s">
        <v>39</v>
      </c>
      <c r="AM658" s="35" t="s">
        <v>39</v>
      </c>
      <c r="AO658" s="35" t="s">
        <v>39</v>
      </c>
      <c r="AP658" s="35" t="s">
        <v>39</v>
      </c>
      <c r="AQ658" s="35" t="s">
        <v>39</v>
      </c>
      <c r="AS658" s="35" t="s">
        <v>39</v>
      </c>
      <c r="AT658" s="35" t="s">
        <v>39</v>
      </c>
      <c r="AU658" s="35" t="s">
        <v>39</v>
      </c>
      <c r="AW658" s="35" t="s">
        <v>39</v>
      </c>
      <c r="AX658" s="35" t="s">
        <v>39</v>
      </c>
      <c r="AY658" s="35" t="s">
        <v>39</v>
      </c>
    </row>
    <row r="659" spans="1:51" x14ac:dyDescent="0.3">
      <c r="A659" s="35" t="s">
        <v>342</v>
      </c>
      <c r="B659" s="35" t="s">
        <v>342</v>
      </c>
      <c r="C659" s="35" t="s">
        <v>342</v>
      </c>
      <c r="E659" s="35" t="s">
        <v>342</v>
      </c>
      <c r="F659" s="35" t="s">
        <v>342</v>
      </c>
      <c r="G659" s="35" t="s">
        <v>342</v>
      </c>
      <c r="I659" s="35" t="s">
        <v>342</v>
      </c>
      <c r="J659" s="35" t="s">
        <v>342</v>
      </c>
      <c r="K659" s="35" t="s">
        <v>342</v>
      </c>
      <c r="M659" s="35" t="s">
        <v>342</v>
      </c>
      <c r="N659" s="35" t="s">
        <v>342</v>
      </c>
      <c r="O659" s="35" t="s">
        <v>342</v>
      </c>
      <c r="S659" s="35" t="s">
        <v>342</v>
      </c>
      <c r="AD659" s="35" t="s">
        <v>342</v>
      </c>
      <c r="AG659" s="35" t="s">
        <v>342</v>
      </c>
      <c r="AH659" s="35" t="s">
        <v>342</v>
      </c>
      <c r="AK659" s="35" t="s">
        <v>342</v>
      </c>
      <c r="AL659" s="35" t="s">
        <v>342</v>
      </c>
      <c r="AM659" s="35" t="s">
        <v>342</v>
      </c>
      <c r="AO659" s="35" t="s">
        <v>342</v>
      </c>
      <c r="AP659" s="35" t="s">
        <v>342</v>
      </c>
      <c r="AQ659" s="35" t="s">
        <v>342</v>
      </c>
      <c r="AS659" s="35" t="s">
        <v>342</v>
      </c>
      <c r="AT659" s="35" t="s">
        <v>342</v>
      </c>
      <c r="AU659" s="35" t="s">
        <v>342</v>
      </c>
      <c r="AW659" s="35" t="s">
        <v>342</v>
      </c>
      <c r="AX659" s="35" t="s">
        <v>342</v>
      </c>
      <c r="AY659" s="35" t="s">
        <v>342</v>
      </c>
    </row>
    <row r="660" spans="1:51" x14ac:dyDescent="0.3">
      <c r="A660" s="35" t="s">
        <v>140</v>
      </c>
      <c r="B660" s="35" t="s">
        <v>140</v>
      </c>
      <c r="C660" s="35" t="s">
        <v>140</v>
      </c>
      <c r="E660" s="35" t="s">
        <v>140</v>
      </c>
      <c r="F660" s="35" t="s">
        <v>140</v>
      </c>
      <c r="G660" s="35" t="s">
        <v>140</v>
      </c>
      <c r="I660" s="35" t="s">
        <v>140</v>
      </c>
      <c r="J660" s="35" t="s">
        <v>140</v>
      </c>
      <c r="K660" s="35" t="s">
        <v>140</v>
      </c>
      <c r="M660" s="35" t="s">
        <v>140</v>
      </c>
      <c r="N660" s="35" t="s">
        <v>140</v>
      </c>
      <c r="O660" s="35" t="s">
        <v>140</v>
      </c>
      <c r="S660" s="35" t="s">
        <v>140</v>
      </c>
      <c r="AD660" s="35" t="s">
        <v>140</v>
      </c>
      <c r="AG660" s="35" t="s">
        <v>140</v>
      </c>
      <c r="AH660" s="35" t="s">
        <v>140</v>
      </c>
      <c r="AK660" s="35" t="s">
        <v>140</v>
      </c>
      <c r="AL660" s="35" t="s">
        <v>140</v>
      </c>
      <c r="AM660" s="35" t="s">
        <v>140</v>
      </c>
      <c r="AO660" s="35" t="s">
        <v>140</v>
      </c>
      <c r="AP660" s="35" t="s">
        <v>140</v>
      </c>
      <c r="AQ660" s="35" t="s">
        <v>140</v>
      </c>
      <c r="AS660" s="35" t="s">
        <v>140</v>
      </c>
      <c r="AT660" s="35" t="s">
        <v>140</v>
      </c>
      <c r="AU660" s="35" t="s">
        <v>140</v>
      </c>
      <c r="AW660" s="35" t="s">
        <v>140</v>
      </c>
      <c r="AX660" s="35" t="s">
        <v>140</v>
      </c>
      <c r="AY660" s="35" t="s">
        <v>140</v>
      </c>
    </row>
    <row r="661" spans="1:51" x14ac:dyDescent="0.3">
      <c r="A661" s="35" t="s">
        <v>119</v>
      </c>
      <c r="B661" s="35" t="s">
        <v>119</v>
      </c>
      <c r="C661" s="35" t="s">
        <v>119</v>
      </c>
      <c r="E661" s="35" t="s">
        <v>119</v>
      </c>
      <c r="F661" s="35" t="s">
        <v>119</v>
      </c>
      <c r="G661" s="35" t="s">
        <v>119</v>
      </c>
      <c r="I661" s="35" t="s">
        <v>119</v>
      </c>
      <c r="J661" s="35" t="s">
        <v>119</v>
      </c>
      <c r="K661" s="35" t="s">
        <v>119</v>
      </c>
      <c r="M661" s="35" t="s">
        <v>119</v>
      </c>
      <c r="N661" s="35" t="s">
        <v>119</v>
      </c>
      <c r="O661" s="35" t="s">
        <v>119</v>
      </c>
      <c r="S661" s="35" t="s">
        <v>119</v>
      </c>
      <c r="AD661" s="35" t="s">
        <v>119</v>
      </c>
      <c r="AG661" s="35" t="s">
        <v>119</v>
      </c>
      <c r="AH661" s="35" t="s">
        <v>119</v>
      </c>
      <c r="AK661" s="35" t="s">
        <v>119</v>
      </c>
      <c r="AL661" s="35" t="s">
        <v>119</v>
      </c>
      <c r="AM661" s="35" t="s">
        <v>119</v>
      </c>
      <c r="AO661" s="35" t="s">
        <v>119</v>
      </c>
      <c r="AP661" s="35" t="s">
        <v>119</v>
      </c>
      <c r="AQ661" s="35" t="s">
        <v>119</v>
      </c>
      <c r="AS661" s="35" t="s">
        <v>119</v>
      </c>
      <c r="AT661" s="35" t="s">
        <v>119</v>
      </c>
      <c r="AU661" s="35" t="s">
        <v>119</v>
      </c>
      <c r="AW661" s="35" t="s">
        <v>119</v>
      </c>
      <c r="AX661" s="35" t="s">
        <v>119</v>
      </c>
      <c r="AY661" s="35" t="s">
        <v>119</v>
      </c>
    </row>
    <row r="662" spans="1:51" x14ac:dyDescent="0.3">
      <c r="A662" s="35" t="s">
        <v>188</v>
      </c>
      <c r="B662" s="35" t="s">
        <v>188</v>
      </c>
      <c r="C662" s="35" t="s">
        <v>188</v>
      </c>
      <c r="E662" s="35" t="s">
        <v>188</v>
      </c>
      <c r="F662" s="35" t="s">
        <v>188</v>
      </c>
      <c r="G662" s="35" t="s">
        <v>188</v>
      </c>
      <c r="I662" s="35" t="s">
        <v>188</v>
      </c>
      <c r="J662" s="35" t="s">
        <v>188</v>
      </c>
      <c r="K662" s="35" t="s">
        <v>188</v>
      </c>
      <c r="M662" s="35" t="s">
        <v>188</v>
      </c>
      <c r="N662" s="35" t="s">
        <v>188</v>
      </c>
      <c r="O662" s="35" t="s">
        <v>188</v>
      </c>
      <c r="S662" s="35" t="s">
        <v>188</v>
      </c>
      <c r="AD662" s="35" t="s">
        <v>188</v>
      </c>
      <c r="AG662" s="35" t="s">
        <v>188</v>
      </c>
      <c r="AH662" s="35" t="s">
        <v>188</v>
      </c>
      <c r="AK662" s="35" t="s">
        <v>188</v>
      </c>
      <c r="AL662" s="35" t="s">
        <v>188</v>
      </c>
      <c r="AM662" s="35" t="s">
        <v>188</v>
      </c>
      <c r="AO662" s="35" t="s">
        <v>188</v>
      </c>
      <c r="AP662" s="35" t="s">
        <v>188</v>
      </c>
      <c r="AQ662" s="35" t="s">
        <v>188</v>
      </c>
      <c r="AS662" s="35" t="s">
        <v>188</v>
      </c>
      <c r="AT662" s="35" t="s">
        <v>188</v>
      </c>
      <c r="AU662" s="35" t="s">
        <v>188</v>
      </c>
      <c r="AW662" s="35" t="s">
        <v>188</v>
      </c>
      <c r="AX662" s="35" t="s">
        <v>188</v>
      </c>
      <c r="AY662" s="35" t="s">
        <v>188</v>
      </c>
    </row>
    <row r="663" spans="1:51" x14ac:dyDescent="0.3">
      <c r="A663" s="35" t="s">
        <v>34</v>
      </c>
      <c r="B663" s="35" t="s">
        <v>34</v>
      </c>
      <c r="C663" s="35" t="s">
        <v>34</v>
      </c>
      <c r="E663" s="35" t="s">
        <v>34</v>
      </c>
      <c r="F663" s="35" t="s">
        <v>34</v>
      </c>
      <c r="G663" s="35" t="s">
        <v>34</v>
      </c>
      <c r="I663" s="35" t="s">
        <v>34</v>
      </c>
      <c r="J663" s="35" t="s">
        <v>34</v>
      </c>
      <c r="K663" s="35" t="s">
        <v>34</v>
      </c>
      <c r="M663" s="35" t="s">
        <v>34</v>
      </c>
      <c r="N663" s="35" t="s">
        <v>34</v>
      </c>
      <c r="O663" s="35" t="s">
        <v>34</v>
      </c>
      <c r="S663" s="35" t="s">
        <v>34</v>
      </c>
      <c r="AD663" s="35" t="s">
        <v>34</v>
      </c>
      <c r="AG663" s="35" t="s">
        <v>34</v>
      </c>
      <c r="AH663" s="35" t="s">
        <v>34</v>
      </c>
      <c r="AK663" s="35" t="s">
        <v>34</v>
      </c>
      <c r="AL663" s="35" t="s">
        <v>34</v>
      </c>
      <c r="AM663" s="35" t="s">
        <v>34</v>
      </c>
      <c r="AO663" s="35" t="s">
        <v>34</v>
      </c>
      <c r="AP663" s="35" t="s">
        <v>34</v>
      </c>
      <c r="AQ663" s="35" t="s">
        <v>34</v>
      </c>
      <c r="AS663" s="35" t="s">
        <v>34</v>
      </c>
      <c r="AT663" s="35" t="s">
        <v>34</v>
      </c>
      <c r="AU663" s="35" t="s">
        <v>34</v>
      </c>
      <c r="AW663" s="35" t="s">
        <v>34</v>
      </c>
      <c r="AX663" s="35" t="s">
        <v>34</v>
      </c>
      <c r="AY663" s="35" t="s">
        <v>34</v>
      </c>
    </row>
    <row r="664" spans="1:51" x14ac:dyDescent="0.3">
      <c r="A664" s="35" t="s">
        <v>39</v>
      </c>
      <c r="B664" s="35" t="s">
        <v>39</v>
      </c>
      <c r="C664" s="35" t="s">
        <v>39</v>
      </c>
      <c r="E664" s="35" t="s">
        <v>39</v>
      </c>
      <c r="F664" s="35" t="s">
        <v>39</v>
      </c>
      <c r="G664" s="35" t="s">
        <v>39</v>
      </c>
      <c r="I664" s="35" t="s">
        <v>39</v>
      </c>
      <c r="J664" s="35" t="s">
        <v>39</v>
      </c>
      <c r="K664" s="35" t="s">
        <v>39</v>
      </c>
      <c r="M664" s="35" t="s">
        <v>39</v>
      </c>
      <c r="N664" s="35" t="s">
        <v>39</v>
      </c>
      <c r="O664" s="35" t="s">
        <v>39</v>
      </c>
      <c r="S664" s="35" t="s">
        <v>39</v>
      </c>
      <c r="AD664" s="35" t="s">
        <v>39</v>
      </c>
      <c r="AG664" s="35" t="s">
        <v>39</v>
      </c>
      <c r="AH664" s="35" t="s">
        <v>39</v>
      </c>
      <c r="AK664" s="35" t="s">
        <v>39</v>
      </c>
      <c r="AL664" s="35" t="s">
        <v>39</v>
      </c>
      <c r="AM664" s="35" t="s">
        <v>39</v>
      </c>
      <c r="AO664" s="35" t="s">
        <v>39</v>
      </c>
      <c r="AP664" s="35" t="s">
        <v>39</v>
      </c>
      <c r="AQ664" s="35" t="s">
        <v>39</v>
      </c>
      <c r="AS664" s="35" t="s">
        <v>39</v>
      </c>
      <c r="AT664" s="35" t="s">
        <v>39</v>
      </c>
      <c r="AU664" s="35" t="s">
        <v>39</v>
      </c>
      <c r="AW664" s="35" t="s">
        <v>39</v>
      </c>
      <c r="AX664" s="35" t="s">
        <v>39</v>
      </c>
      <c r="AY664" s="35" t="s">
        <v>39</v>
      </c>
    </row>
    <row r="665" spans="1:51" x14ac:dyDescent="0.3">
      <c r="A665" s="35" t="s">
        <v>343</v>
      </c>
      <c r="B665" s="35" t="s">
        <v>343</v>
      </c>
      <c r="C665" s="35" t="s">
        <v>343</v>
      </c>
      <c r="E665" s="35" t="s">
        <v>343</v>
      </c>
      <c r="F665" s="35" t="s">
        <v>343</v>
      </c>
      <c r="G665" s="35" t="s">
        <v>343</v>
      </c>
      <c r="I665" s="35" t="s">
        <v>343</v>
      </c>
      <c r="J665" s="35" t="s">
        <v>343</v>
      </c>
      <c r="K665" s="35" t="s">
        <v>343</v>
      </c>
      <c r="M665" s="35" t="s">
        <v>343</v>
      </c>
      <c r="N665" s="35" t="s">
        <v>343</v>
      </c>
      <c r="O665" s="35" t="s">
        <v>343</v>
      </c>
      <c r="S665" s="35" t="s">
        <v>343</v>
      </c>
      <c r="AD665" s="35" t="s">
        <v>343</v>
      </c>
      <c r="AG665" s="35" t="s">
        <v>343</v>
      </c>
      <c r="AH665" s="35" t="s">
        <v>343</v>
      </c>
      <c r="AK665" s="35" t="s">
        <v>343</v>
      </c>
      <c r="AL665" s="35" t="s">
        <v>343</v>
      </c>
      <c r="AM665" s="35" t="s">
        <v>343</v>
      </c>
      <c r="AO665" s="35" t="s">
        <v>343</v>
      </c>
      <c r="AP665" s="35" t="s">
        <v>343</v>
      </c>
      <c r="AQ665" s="35" t="s">
        <v>343</v>
      </c>
      <c r="AS665" s="35" t="s">
        <v>343</v>
      </c>
      <c r="AT665" s="35" t="s">
        <v>343</v>
      </c>
      <c r="AU665" s="35" t="s">
        <v>343</v>
      </c>
      <c r="AW665" s="35" t="s">
        <v>343</v>
      </c>
      <c r="AX665" s="35" t="s">
        <v>343</v>
      </c>
      <c r="AY665" s="35" t="s">
        <v>343</v>
      </c>
    </row>
    <row r="666" spans="1:51" x14ac:dyDescent="0.3">
      <c r="A666" s="35" t="s">
        <v>2010</v>
      </c>
      <c r="B666" s="35" t="s">
        <v>2011</v>
      </c>
      <c r="C666" s="35" t="s">
        <v>2012</v>
      </c>
      <c r="E666" s="35" t="s">
        <v>2013</v>
      </c>
      <c r="F666" s="35" t="s">
        <v>2012</v>
      </c>
      <c r="G666" s="35" t="s">
        <v>1012</v>
      </c>
      <c r="I666" s="35" t="s">
        <v>2012</v>
      </c>
      <c r="J666" s="35" t="s">
        <v>1012</v>
      </c>
      <c r="K666" s="35" t="s">
        <v>2013</v>
      </c>
      <c r="M666" s="35" t="s">
        <v>2012</v>
      </c>
      <c r="N666" s="35" t="s">
        <v>1012</v>
      </c>
      <c r="O666" s="35" t="s">
        <v>2014</v>
      </c>
      <c r="S666" s="35" t="s">
        <v>2015</v>
      </c>
      <c r="AD666" s="35" t="s">
        <v>2016</v>
      </c>
      <c r="AG666" s="35" t="s">
        <v>344</v>
      </c>
      <c r="AH666" s="35" t="s">
        <v>344</v>
      </c>
      <c r="AK666" s="35" t="s">
        <v>2010</v>
      </c>
      <c r="AL666" s="35" t="s">
        <v>2011</v>
      </c>
      <c r="AM666" s="35" t="s">
        <v>2012</v>
      </c>
      <c r="AO666" s="35" t="s">
        <v>2013</v>
      </c>
      <c r="AP666" s="35" t="s">
        <v>2012</v>
      </c>
      <c r="AQ666" s="35" t="s">
        <v>1012</v>
      </c>
      <c r="AS666" s="35" t="s">
        <v>2012</v>
      </c>
      <c r="AT666" s="35" t="s">
        <v>1012</v>
      </c>
      <c r="AU666" s="35" t="s">
        <v>2013</v>
      </c>
      <c r="AW666" s="35" t="s">
        <v>2012</v>
      </c>
      <c r="AX666" s="35" t="s">
        <v>1012</v>
      </c>
      <c r="AY666" s="35" t="s">
        <v>2014</v>
      </c>
    </row>
    <row r="667" spans="1:51" x14ac:dyDescent="0.3">
      <c r="A667" s="35" t="s">
        <v>1991</v>
      </c>
      <c r="B667" s="35" t="s">
        <v>2017</v>
      </c>
      <c r="C667" s="35" t="s">
        <v>2018</v>
      </c>
      <c r="E667" s="35" t="s">
        <v>2020</v>
      </c>
      <c r="F667" s="35" t="s">
        <v>2018</v>
      </c>
      <c r="G667" s="35" t="s">
        <v>2019</v>
      </c>
      <c r="I667" s="35" t="s">
        <v>2018</v>
      </c>
      <c r="J667" s="35" t="s">
        <v>2019</v>
      </c>
      <c r="K667" s="35" t="s">
        <v>2020</v>
      </c>
      <c r="M667" s="35" t="s">
        <v>2018</v>
      </c>
      <c r="N667" s="35" t="s">
        <v>2019</v>
      </c>
      <c r="O667" s="35" t="s">
        <v>2021</v>
      </c>
      <c r="S667" s="35" t="s">
        <v>2022</v>
      </c>
      <c r="AD667" s="35" t="s">
        <v>119</v>
      </c>
      <c r="AG667" s="35" t="s">
        <v>119</v>
      </c>
      <c r="AH667" s="35" t="s">
        <v>119</v>
      </c>
      <c r="AK667" s="35" t="s">
        <v>1991</v>
      </c>
      <c r="AL667" s="35" t="s">
        <v>2017</v>
      </c>
      <c r="AM667" s="35" t="s">
        <v>2018</v>
      </c>
      <c r="AO667" s="35" t="s">
        <v>2020</v>
      </c>
      <c r="AP667" s="35" t="s">
        <v>2018</v>
      </c>
      <c r="AQ667" s="35" t="s">
        <v>2019</v>
      </c>
      <c r="AS667" s="35" t="s">
        <v>2018</v>
      </c>
      <c r="AT667" s="35" t="s">
        <v>2019</v>
      </c>
      <c r="AU667" s="35" t="s">
        <v>2020</v>
      </c>
      <c r="AW667" s="35" t="s">
        <v>2018</v>
      </c>
      <c r="AX667" s="35" t="s">
        <v>2019</v>
      </c>
      <c r="AY667" s="35" t="s">
        <v>2021</v>
      </c>
    </row>
    <row r="668" spans="1:51" x14ac:dyDescent="0.3">
      <c r="A668" s="35" t="s">
        <v>2023</v>
      </c>
      <c r="B668" s="35" t="s">
        <v>2024</v>
      </c>
      <c r="C668" s="35" t="s">
        <v>2025</v>
      </c>
      <c r="E668" s="35" t="s">
        <v>2027</v>
      </c>
      <c r="F668" s="35" t="s">
        <v>2025</v>
      </c>
      <c r="G668" s="35" t="s">
        <v>2026</v>
      </c>
      <c r="I668" s="35" t="s">
        <v>2025</v>
      </c>
      <c r="J668" s="35" t="s">
        <v>2026</v>
      </c>
      <c r="K668" s="35" t="s">
        <v>2027</v>
      </c>
      <c r="M668" s="35" t="s">
        <v>2025</v>
      </c>
      <c r="N668" s="35" t="s">
        <v>2026</v>
      </c>
      <c r="O668" s="35" t="s">
        <v>2028</v>
      </c>
      <c r="S668" s="35" t="s">
        <v>2029</v>
      </c>
      <c r="AD668" s="35" t="s">
        <v>188</v>
      </c>
      <c r="AG668" s="35" t="s">
        <v>188</v>
      </c>
      <c r="AH668" s="35" t="s">
        <v>188</v>
      </c>
      <c r="AK668" s="35" t="s">
        <v>2023</v>
      </c>
      <c r="AL668" s="35" t="s">
        <v>2024</v>
      </c>
      <c r="AM668" s="35" t="s">
        <v>2025</v>
      </c>
      <c r="AO668" s="35" t="s">
        <v>2027</v>
      </c>
      <c r="AP668" s="35" t="s">
        <v>2025</v>
      </c>
      <c r="AQ668" s="35" t="s">
        <v>2026</v>
      </c>
      <c r="AS668" s="35" t="s">
        <v>2025</v>
      </c>
      <c r="AT668" s="35" t="s">
        <v>2026</v>
      </c>
      <c r="AU668" s="35" t="s">
        <v>2027</v>
      </c>
      <c r="AW668" s="35" t="s">
        <v>2025</v>
      </c>
      <c r="AX668" s="35" t="s">
        <v>2026</v>
      </c>
      <c r="AY668" s="35" t="s">
        <v>2028</v>
      </c>
    </row>
    <row r="669" spans="1:51" x14ac:dyDescent="0.3">
      <c r="A669" s="35" t="s">
        <v>34</v>
      </c>
      <c r="B669" s="35" t="s">
        <v>34</v>
      </c>
      <c r="C669" s="35" t="s">
        <v>34</v>
      </c>
      <c r="E669" s="35" t="s">
        <v>34</v>
      </c>
      <c r="F669" s="35" t="s">
        <v>34</v>
      </c>
      <c r="G669" s="35" t="s">
        <v>34</v>
      </c>
      <c r="I669" s="35" t="s">
        <v>34</v>
      </c>
      <c r="J669" s="35" t="s">
        <v>34</v>
      </c>
      <c r="K669" s="35" t="s">
        <v>34</v>
      </c>
      <c r="M669" s="35" t="s">
        <v>34</v>
      </c>
      <c r="N669" s="35" t="s">
        <v>34</v>
      </c>
      <c r="O669" s="35" t="s">
        <v>34</v>
      </c>
      <c r="S669" s="35" t="s">
        <v>34</v>
      </c>
      <c r="AD669" s="35" t="s">
        <v>34</v>
      </c>
      <c r="AG669" s="35" t="s">
        <v>34</v>
      </c>
      <c r="AH669" s="35" t="s">
        <v>34</v>
      </c>
      <c r="AK669" s="35" t="s">
        <v>34</v>
      </c>
      <c r="AL669" s="35" t="s">
        <v>34</v>
      </c>
      <c r="AM669" s="35" t="s">
        <v>34</v>
      </c>
      <c r="AO669" s="35" t="s">
        <v>34</v>
      </c>
      <c r="AP669" s="35" t="s">
        <v>34</v>
      </c>
      <c r="AQ669" s="35" t="s">
        <v>34</v>
      </c>
      <c r="AS669" s="35" t="s">
        <v>34</v>
      </c>
      <c r="AT669" s="35" t="s">
        <v>34</v>
      </c>
      <c r="AU669" s="35" t="s">
        <v>34</v>
      </c>
      <c r="AW669" s="35" t="s">
        <v>34</v>
      </c>
      <c r="AX669" s="35" t="s">
        <v>34</v>
      </c>
      <c r="AY669" s="35" t="s">
        <v>34</v>
      </c>
    </row>
    <row r="670" spans="1:51" x14ac:dyDescent="0.3">
      <c r="A670" s="35" t="s">
        <v>39</v>
      </c>
      <c r="B670" s="35" t="s">
        <v>39</v>
      </c>
      <c r="C670" s="35" t="s">
        <v>39</v>
      </c>
      <c r="E670" s="35" t="s">
        <v>39</v>
      </c>
      <c r="F670" s="35" t="s">
        <v>39</v>
      </c>
      <c r="G670" s="35" t="s">
        <v>39</v>
      </c>
      <c r="I670" s="35" t="s">
        <v>39</v>
      </c>
      <c r="J670" s="35" t="s">
        <v>39</v>
      </c>
      <c r="K670" s="35" t="s">
        <v>39</v>
      </c>
      <c r="M670" s="35" t="s">
        <v>39</v>
      </c>
      <c r="N670" s="35" t="s">
        <v>39</v>
      </c>
      <c r="O670" s="35" t="s">
        <v>39</v>
      </c>
      <c r="S670" s="35" t="s">
        <v>39</v>
      </c>
      <c r="AD670" s="35" t="s">
        <v>39</v>
      </c>
      <c r="AG670" s="35" t="s">
        <v>39</v>
      </c>
      <c r="AH670" s="35" t="s">
        <v>39</v>
      </c>
      <c r="AK670" s="35" t="s">
        <v>39</v>
      </c>
      <c r="AL670" s="35" t="s">
        <v>39</v>
      </c>
      <c r="AM670" s="35" t="s">
        <v>39</v>
      </c>
      <c r="AO670" s="35" t="s">
        <v>39</v>
      </c>
      <c r="AP670" s="35" t="s">
        <v>39</v>
      </c>
      <c r="AQ670" s="35" t="s">
        <v>39</v>
      </c>
      <c r="AS670" s="35" t="s">
        <v>39</v>
      </c>
      <c r="AT670" s="35" t="s">
        <v>39</v>
      </c>
      <c r="AU670" s="35" t="s">
        <v>39</v>
      </c>
      <c r="AW670" s="35" t="s">
        <v>39</v>
      </c>
      <c r="AX670" s="35" t="s">
        <v>39</v>
      </c>
      <c r="AY670" s="35" t="s">
        <v>39</v>
      </c>
    </row>
    <row r="671" spans="1:51" x14ac:dyDescent="0.3">
      <c r="A671" s="35" t="s">
        <v>345</v>
      </c>
      <c r="B671" s="35" t="s">
        <v>345</v>
      </c>
      <c r="C671" s="35" t="s">
        <v>345</v>
      </c>
      <c r="E671" s="35" t="s">
        <v>345</v>
      </c>
      <c r="F671" s="35" t="s">
        <v>345</v>
      </c>
      <c r="G671" s="35" t="s">
        <v>345</v>
      </c>
      <c r="I671" s="35" t="s">
        <v>345</v>
      </c>
      <c r="J671" s="35" t="s">
        <v>345</v>
      </c>
      <c r="K671" s="35" t="s">
        <v>345</v>
      </c>
      <c r="M671" s="35" t="s">
        <v>345</v>
      </c>
      <c r="N671" s="35" t="s">
        <v>345</v>
      </c>
      <c r="O671" s="35" t="s">
        <v>345</v>
      </c>
      <c r="S671" s="35" t="s">
        <v>345</v>
      </c>
      <c r="AD671" s="35" t="s">
        <v>345</v>
      </c>
      <c r="AG671" s="35" t="s">
        <v>345</v>
      </c>
      <c r="AH671" s="35" t="s">
        <v>345</v>
      </c>
      <c r="AK671" s="35" t="s">
        <v>345</v>
      </c>
      <c r="AL671" s="35" t="s">
        <v>345</v>
      </c>
      <c r="AM671" s="35" t="s">
        <v>345</v>
      </c>
      <c r="AO671" s="35" t="s">
        <v>345</v>
      </c>
      <c r="AP671" s="35" t="s">
        <v>345</v>
      </c>
      <c r="AQ671" s="35" t="s">
        <v>345</v>
      </c>
      <c r="AS671" s="35" t="s">
        <v>345</v>
      </c>
      <c r="AT671" s="35" t="s">
        <v>345</v>
      </c>
      <c r="AU671" s="35" t="s">
        <v>345</v>
      </c>
      <c r="AW671" s="35" t="s">
        <v>345</v>
      </c>
      <c r="AX671" s="35" t="s">
        <v>345</v>
      </c>
      <c r="AY671" s="35" t="s">
        <v>345</v>
      </c>
    </row>
    <row r="672" spans="1:51" x14ac:dyDescent="0.3">
      <c r="A672" s="35" t="s">
        <v>140</v>
      </c>
      <c r="B672" s="35" t="s">
        <v>140</v>
      </c>
      <c r="C672" s="35" t="s">
        <v>140</v>
      </c>
      <c r="E672" s="35" t="s">
        <v>140</v>
      </c>
      <c r="F672" s="35" t="s">
        <v>140</v>
      </c>
      <c r="G672" s="35" t="s">
        <v>140</v>
      </c>
      <c r="I672" s="35" t="s">
        <v>140</v>
      </c>
      <c r="J672" s="35" t="s">
        <v>140</v>
      </c>
      <c r="K672" s="35" t="s">
        <v>140</v>
      </c>
      <c r="M672" s="35" t="s">
        <v>140</v>
      </c>
      <c r="N672" s="35" t="s">
        <v>140</v>
      </c>
      <c r="O672" s="35" t="s">
        <v>140</v>
      </c>
      <c r="S672" s="35" t="s">
        <v>140</v>
      </c>
      <c r="AD672" s="35" t="s">
        <v>140</v>
      </c>
      <c r="AG672" s="35" t="s">
        <v>140</v>
      </c>
      <c r="AH672" s="35" t="s">
        <v>140</v>
      </c>
      <c r="AK672" s="35" t="s">
        <v>140</v>
      </c>
      <c r="AL672" s="35" t="s">
        <v>140</v>
      </c>
      <c r="AM672" s="35" t="s">
        <v>140</v>
      </c>
      <c r="AO672" s="35" t="s">
        <v>140</v>
      </c>
      <c r="AP672" s="35" t="s">
        <v>140</v>
      </c>
      <c r="AQ672" s="35" t="s">
        <v>140</v>
      </c>
      <c r="AS672" s="35" t="s">
        <v>140</v>
      </c>
      <c r="AT672" s="35" t="s">
        <v>140</v>
      </c>
      <c r="AU672" s="35" t="s">
        <v>140</v>
      </c>
      <c r="AW672" s="35" t="s">
        <v>140</v>
      </c>
      <c r="AX672" s="35" t="s">
        <v>140</v>
      </c>
      <c r="AY672" s="35" t="s">
        <v>140</v>
      </c>
    </row>
    <row r="673" spans="1:51" x14ac:dyDescent="0.3">
      <c r="A673" s="35" t="s">
        <v>119</v>
      </c>
      <c r="B673" s="35" t="s">
        <v>119</v>
      </c>
      <c r="C673" s="35" t="s">
        <v>119</v>
      </c>
      <c r="E673" s="35" t="s">
        <v>119</v>
      </c>
      <c r="F673" s="35" t="s">
        <v>119</v>
      </c>
      <c r="G673" s="35" t="s">
        <v>119</v>
      </c>
      <c r="I673" s="35" t="s">
        <v>119</v>
      </c>
      <c r="J673" s="35" t="s">
        <v>119</v>
      </c>
      <c r="K673" s="35" t="s">
        <v>119</v>
      </c>
      <c r="M673" s="35" t="s">
        <v>119</v>
      </c>
      <c r="N673" s="35" t="s">
        <v>119</v>
      </c>
      <c r="O673" s="35" t="s">
        <v>119</v>
      </c>
      <c r="S673" s="35" t="s">
        <v>119</v>
      </c>
      <c r="AD673" s="35" t="s">
        <v>119</v>
      </c>
      <c r="AG673" s="35" t="s">
        <v>119</v>
      </c>
      <c r="AH673" s="35" t="s">
        <v>119</v>
      </c>
      <c r="AK673" s="35" t="s">
        <v>119</v>
      </c>
      <c r="AL673" s="35" t="s">
        <v>119</v>
      </c>
      <c r="AM673" s="35" t="s">
        <v>119</v>
      </c>
      <c r="AO673" s="35" t="s">
        <v>119</v>
      </c>
      <c r="AP673" s="35" t="s">
        <v>119</v>
      </c>
      <c r="AQ673" s="35" t="s">
        <v>119</v>
      </c>
      <c r="AS673" s="35" t="s">
        <v>119</v>
      </c>
      <c r="AT673" s="35" t="s">
        <v>119</v>
      </c>
      <c r="AU673" s="35" t="s">
        <v>119</v>
      </c>
      <c r="AW673" s="35" t="s">
        <v>119</v>
      </c>
      <c r="AX673" s="35" t="s">
        <v>119</v>
      </c>
      <c r="AY673" s="35" t="s">
        <v>119</v>
      </c>
    </row>
    <row r="674" spans="1:51" x14ac:dyDescent="0.3">
      <c r="A674" s="35" t="s">
        <v>188</v>
      </c>
      <c r="B674" s="35" t="s">
        <v>188</v>
      </c>
      <c r="C674" s="35" t="s">
        <v>188</v>
      </c>
      <c r="E674" s="35" t="s">
        <v>188</v>
      </c>
      <c r="F674" s="35" t="s">
        <v>188</v>
      </c>
      <c r="G674" s="35" t="s">
        <v>188</v>
      </c>
      <c r="I674" s="35" t="s">
        <v>188</v>
      </c>
      <c r="J674" s="35" t="s">
        <v>188</v>
      </c>
      <c r="K674" s="35" t="s">
        <v>188</v>
      </c>
      <c r="M674" s="35" t="s">
        <v>188</v>
      </c>
      <c r="N674" s="35" t="s">
        <v>188</v>
      </c>
      <c r="O674" s="35" t="s">
        <v>120</v>
      </c>
      <c r="S674" s="35" t="s">
        <v>188</v>
      </c>
      <c r="AD674" s="35" t="s">
        <v>188</v>
      </c>
      <c r="AG674" s="35" t="s">
        <v>188</v>
      </c>
      <c r="AH674" s="35" t="s">
        <v>188</v>
      </c>
      <c r="AK674" s="35" t="s">
        <v>188</v>
      </c>
      <c r="AL674" s="35" t="s">
        <v>188</v>
      </c>
      <c r="AM674" s="35" t="s">
        <v>188</v>
      </c>
      <c r="AO674" s="35" t="s">
        <v>188</v>
      </c>
      <c r="AP674" s="35" t="s">
        <v>188</v>
      </c>
      <c r="AQ674" s="35" t="s">
        <v>188</v>
      </c>
      <c r="AS674" s="35" t="s">
        <v>188</v>
      </c>
      <c r="AT674" s="35" t="s">
        <v>188</v>
      </c>
      <c r="AU674" s="35" t="s">
        <v>188</v>
      </c>
      <c r="AW674" s="35" t="s">
        <v>188</v>
      </c>
      <c r="AX674" s="35" t="s">
        <v>188</v>
      </c>
      <c r="AY674" s="35" t="s">
        <v>120</v>
      </c>
    </row>
    <row r="675" spans="1:51" x14ac:dyDescent="0.3">
      <c r="A675" s="35" t="s">
        <v>34</v>
      </c>
      <c r="B675" s="35" t="s">
        <v>34</v>
      </c>
      <c r="C675" s="35" t="s">
        <v>34</v>
      </c>
      <c r="E675" s="35" t="s">
        <v>34</v>
      </c>
      <c r="F675" s="35" t="s">
        <v>34</v>
      </c>
      <c r="G675" s="35" t="s">
        <v>34</v>
      </c>
      <c r="I675" s="35" t="s">
        <v>34</v>
      </c>
      <c r="J675" s="35" t="s">
        <v>34</v>
      </c>
      <c r="K675" s="35" t="s">
        <v>34</v>
      </c>
      <c r="M675" s="35" t="s">
        <v>34</v>
      </c>
      <c r="N675" s="35" t="s">
        <v>34</v>
      </c>
      <c r="O675" s="35" t="s">
        <v>34</v>
      </c>
      <c r="S675" s="35" t="s">
        <v>34</v>
      </c>
      <c r="AD675" s="35" t="s">
        <v>34</v>
      </c>
      <c r="AG675" s="35" t="s">
        <v>34</v>
      </c>
      <c r="AH675" s="35" t="s">
        <v>34</v>
      </c>
      <c r="AK675" s="35" t="s">
        <v>34</v>
      </c>
      <c r="AL675" s="35" t="s">
        <v>34</v>
      </c>
      <c r="AM675" s="35" t="s">
        <v>34</v>
      </c>
      <c r="AO675" s="35" t="s">
        <v>34</v>
      </c>
      <c r="AP675" s="35" t="s">
        <v>34</v>
      </c>
      <c r="AQ675" s="35" t="s">
        <v>34</v>
      </c>
      <c r="AS675" s="35" t="s">
        <v>34</v>
      </c>
      <c r="AT675" s="35" t="s">
        <v>34</v>
      </c>
      <c r="AU675" s="35" t="s">
        <v>34</v>
      </c>
      <c r="AW675" s="35" t="s">
        <v>34</v>
      </c>
      <c r="AX675" s="35" t="s">
        <v>34</v>
      </c>
      <c r="AY675" s="35" t="s">
        <v>34</v>
      </c>
    </row>
    <row r="676" spans="1:51" x14ac:dyDescent="0.3">
      <c r="A676" s="35" t="s">
        <v>39</v>
      </c>
      <c r="B676" s="35" t="s">
        <v>39</v>
      </c>
      <c r="C676" s="35" t="s">
        <v>39</v>
      </c>
      <c r="E676" s="35" t="s">
        <v>39</v>
      </c>
      <c r="F676" s="35" t="s">
        <v>39</v>
      </c>
      <c r="G676" s="35" t="s">
        <v>39</v>
      </c>
      <c r="I676" s="35" t="s">
        <v>39</v>
      </c>
      <c r="J676" s="35" t="s">
        <v>39</v>
      </c>
      <c r="K676" s="35" t="s">
        <v>39</v>
      </c>
      <c r="M676" s="35" t="s">
        <v>39</v>
      </c>
      <c r="N676" s="35" t="s">
        <v>39</v>
      </c>
      <c r="O676" s="35" t="s">
        <v>39</v>
      </c>
      <c r="S676" s="35" t="s">
        <v>39</v>
      </c>
      <c r="AD676" s="35" t="s">
        <v>39</v>
      </c>
      <c r="AG676" s="35" t="s">
        <v>39</v>
      </c>
      <c r="AH676" s="35" t="s">
        <v>39</v>
      </c>
      <c r="AK676" s="35" t="s">
        <v>39</v>
      </c>
      <c r="AL676" s="35" t="s">
        <v>39</v>
      </c>
      <c r="AM676" s="35" t="s">
        <v>39</v>
      </c>
      <c r="AO676" s="35" t="s">
        <v>39</v>
      </c>
      <c r="AP676" s="35" t="s">
        <v>39</v>
      </c>
      <c r="AQ676" s="35" t="s">
        <v>39</v>
      </c>
      <c r="AS676" s="35" t="s">
        <v>39</v>
      </c>
      <c r="AT676" s="35" t="s">
        <v>39</v>
      </c>
      <c r="AU676" s="35" t="s">
        <v>39</v>
      </c>
      <c r="AW676" s="35" t="s">
        <v>39</v>
      </c>
      <c r="AX676" s="35" t="s">
        <v>39</v>
      </c>
      <c r="AY676" s="35" t="s">
        <v>39</v>
      </c>
    </row>
    <row r="677" spans="1:51" x14ac:dyDescent="0.3">
      <c r="A677" s="35" t="s">
        <v>346</v>
      </c>
      <c r="B677" s="35" t="s">
        <v>346</v>
      </c>
      <c r="C677" s="35" t="s">
        <v>346</v>
      </c>
      <c r="E677" s="35" t="s">
        <v>346</v>
      </c>
      <c r="F677" s="35" t="s">
        <v>346</v>
      </c>
      <c r="G677" s="35" t="s">
        <v>346</v>
      </c>
      <c r="I677" s="35" t="s">
        <v>346</v>
      </c>
      <c r="J677" s="35" t="s">
        <v>346</v>
      </c>
      <c r="K677" s="35" t="s">
        <v>346</v>
      </c>
      <c r="M677" s="35" t="s">
        <v>346</v>
      </c>
      <c r="N677" s="35" t="s">
        <v>346</v>
      </c>
      <c r="O677" s="35" t="s">
        <v>346</v>
      </c>
      <c r="S677" s="35" t="s">
        <v>346</v>
      </c>
      <c r="AD677" s="35" t="s">
        <v>346</v>
      </c>
      <c r="AG677" s="35" t="s">
        <v>346</v>
      </c>
      <c r="AH677" s="35" t="s">
        <v>346</v>
      </c>
      <c r="AK677" s="35" t="s">
        <v>346</v>
      </c>
      <c r="AL677" s="35" t="s">
        <v>346</v>
      </c>
      <c r="AM677" s="35" t="s">
        <v>346</v>
      </c>
      <c r="AO677" s="35" t="s">
        <v>346</v>
      </c>
      <c r="AP677" s="35" t="s">
        <v>346</v>
      </c>
      <c r="AQ677" s="35" t="s">
        <v>346</v>
      </c>
      <c r="AS677" s="35" t="s">
        <v>346</v>
      </c>
      <c r="AT677" s="35" t="s">
        <v>346</v>
      </c>
      <c r="AU677" s="35" t="s">
        <v>346</v>
      </c>
      <c r="AW677" s="35" t="s">
        <v>346</v>
      </c>
      <c r="AX677" s="35" t="s">
        <v>346</v>
      </c>
      <c r="AY677" s="35" t="s">
        <v>346</v>
      </c>
    </row>
    <row r="678" spans="1:51" x14ac:dyDescent="0.3">
      <c r="A678" s="35" t="s">
        <v>2030</v>
      </c>
      <c r="B678" s="35" t="s">
        <v>2031</v>
      </c>
      <c r="C678" s="35" t="s">
        <v>2032</v>
      </c>
      <c r="E678" s="35" t="s">
        <v>2034</v>
      </c>
      <c r="F678" s="35" t="s">
        <v>2032</v>
      </c>
      <c r="G678" s="35" t="s">
        <v>2033</v>
      </c>
      <c r="I678" s="35" t="s">
        <v>2032</v>
      </c>
      <c r="J678" s="35" t="s">
        <v>2033</v>
      </c>
      <c r="K678" s="35" t="s">
        <v>2034</v>
      </c>
      <c r="M678" s="35" t="s">
        <v>2032</v>
      </c>
      <c r="N678" s="35" t="s">
        <v>2033</v>
      </c>
      <c r="O678" s="35" t="s">
        <v>2035</v>
      </c>
      <c r="S678" s="35" t="s">
        <v>2036</v>
      </c>
      <c r="AD678" s="35" t="s">
        <v>2037</v>
      </c>
      <c r="AG678" s="35" t="s">
        <v>347</v>
      </c>
      <c r="AH678" s="35" t="s">
        <v>347</v>
      </c>
      <c r="AK678" s="35" t="s">
        <v>2030</v>
      </c>
      <c r="AL678" s="35" t="s">
        <v>2031</v>
      </c>
      <c r="AM678" s="35" t="s">
        <v>2032</v>
      </c>
      <c r="AO678" s="35" t="s">
        <v>2034</v>
      </c>
      <c r="AP678" s="35" t="s">
        <v>2032</v>
      </c>
      <c r="AQ678" s="35" t="s">
        <v>2033</v>
      </c>
      <c r="AS678" s="35" t="s">
        <v>2032</v>
      </c>
      <c r="AT678" s="35" t="s">
        <v>2033</v>
      </c>
      <c r="AU678" s="35" t="s">
        <v>2034</v>
      </c>
      <c r="AW678" s="35" t="s">
        <v>2032</v>
      </c>
      <c r="AX678" s="35" t="s">
        <v>2033</v>
      </c>
      <c r="AY678" s="35" t="s">
        <v>2035</v>
      </c>
    </row>
    <row r="679" spans="1:51" x14ac:dyDescent="0.3">
      <c r="A679" s="35" t="s">
        <v>1005</v>
      </c>
      <c r="B679" s="35" t="s">
        <v>2038</v>
      </c>
      <c r="C679" s="35" t="s">
        <v>2039</v>
      </c>
      <c r="E679" s="35" t="s">
        <v>2041</v>
      </c>
      <c r="F679" s="35" t="s">
        <v>2039</v>
      </c>
      <c r="G679" s="35" t="s">
        <v>2040</v>
      </c>
      <c r="I679" s="35" t="s">
        <v>2039</v>
      </c>
      <c r="J679" s="35" t="s">
        <v>2040</v>
      </c>
      <c r="K679" s="35" t="s">
        <v>2041</v>
      </c>
      <c r="M679" s="35" t="s">
        <v>2039</v>
      </c>
      <c r="N679" s="35" t="s">
        <v>2040</v>
      </c>
      <c r="O679" s="35" t="s">
        <v>2042</v>
      </c>
      <c r="S679" s="35" t="s">
        <v>2043</v>
      </c>
      <c r="AD679" s="35" t="s">
        <v>2044</v>
      </c>
      <c r="AG679" s="35" t="s">
        <v>348</v>
      </c>
      <c r="AH679" s="35" t="s">
        <v>348</v>
      </c>
      <c r="AK679" s="35" t="s">
        <v>1005</v>
      </c>
      <c r="AL679" s="35" t="s">
        <v>2038</v>
      </c>
      <c r="AM679" s="35" t="s">
        <v>2039</v>
      </c>
      <c r="AO679" s="35" t="s">
        <v>2041</v>
      </c>
      <c r="AP679" s="35" t="s">
        <v>2039</v>
      </c>
      <c r="AQ679" s="35" t="s">
        <v>2040</v>
      </c>
      <c r="AS679" s="35" t="s">
        <v>2039</v>
      </c>
      <c r="AT679" s="35" t="s">
        <v>2040</v>
      </c>
      <c r="AU679" s="35" t="s">
        <v>2041</v>
      </c>
      <c r="AW679" s="35" t="s">
        <v>2039</v>
      </c>
      <c r="AX679" s="35" t="s">
        <v>2040</v>
      </c>
      <c r="AY679" s="35" t="s">
        <v>2042</v>
      </c>
    </row>
    <row r="680" spans="1:51" x14ac:dyDescent="0.3">
      <c r="A680" s="35" t="s">
        <v>2045</v>
      </c>
      <c r="B680" s="35" t="s">
        <v>2046</v>
      </c>
      <c r="C680" s="35" t="s">
        <v>2047</v>
      </c>
      <c r="E680" s="35" t="s">
        <v>2049</v>
      </c>
      <c r="F680" s="35" t="s">
        <v>2047</v>
      </c>
      <c r="G680" s="35" t="s">
        <v>2048</v>
      </c>
      <c r="I680" s="35" t="s">
        <v>2047</v>
      </c>
      <c r="J680" s="35" t="s">
        <v>2048</v>
      </c>
      <c r="K680" s="35" t="s">
        <v>2049</v>
      </c>
      <c r="M680" s="35" t="s">
        <v>2047</v>
      </c>
      <c r="N680" s="35" t="s">
        <v>2048</v>
      </c>
      <c r="O680" s="35" t="s">
        <v>2050</v>
      </c>
      <c r="S680" s="35" t="s">
        <v>2051</v>
      </c>
      <c r="AD680" s="35" t="s">
        <v>1982</v>
      </c>
      <c r="AG680" s="35" t="s">
        <v>349</v>
      </c>
      <c r="AH680" s="35" t="s">
        <v>349</v>
      </c>
      <c r="AK680" s="35" t="s">
        <v>2045</v>
      </c>
      <c r="AL680" s="35" t="s">
        <v>2046</v>
      </c>
      <c r="AM680" s="35" t="s">
        <v>2047</v>
      </c>
      <c r="AO680" s="35" t="s">
        <v>2049</v>
      </c>
      <c r="AP680" s="35" t="s">
        <v>2047</v>
      </c>
      <c r="AQ680" s="35" t="s">
        <v>2048</v>
      </c>
      <c r="AS680" s="35" t="s">
        <v>2047</v>
      </c>
      <c r="AT680" s="35" t="s">
        <v>2048</v>
      </c>
      <c r="AU680" s="35" t="s">
        <v>2049</v>
      </c>
      <c r="AW680" s="35" t="s">
        <v>2047</v>
      </c>
      <c r="AX680" s="35" t="s">
        <v>2048</v>
      </c>
      <c r="AY680" s="35" t="s">
        <v>2050</v>
      </c>
    </row>
    <row r="681" spans="1:51" x14ac:dyDescent="0.3">
      <c r="A681" s="35" t="s">
        <v>34</v>
      </c>
      <c r="B681" s="35" t="s">
        <v>34</v>
      </c>
      <c r="C681" s="35" t="s">
        <v>34</v>
      </c>
      <c r="E681" s="35" t="s">
        <v>34</v>
      </c>
      <c r="F681" s="35" t="s">
        <v>34</v>
      </c>
      <c r="G681" s="35" t="s">
        <v>34</v>
      </c>
      <c r="I681" s="35" t="s">
        <v>34</v>
      </c>
      <c r="J681" s="35" t="s">
        <v>34</v>
      </c>
      <c r="K681" s="35" t="s">
        <v>34</v>
      </c>
      <c r="M681" s="35" t="s">
        <v>34</v>
      </c>
      <c r="N681" s="35" t="s">
        <v>34</v>
      </c>
      <c r="O681" s="35" t="s">
        <v>34</v>
      </c>
      <c r="S681" s="35" t="s">
        <v>34</v>
      </c>
      <c r="AD681" s="35" t="s">
        <v>34</v>
      </c>
      <c r="AG681" s="35" t="s">
        <v>34</v>
      </c>
      <c r="AH681" s="35" t="s">
        <v>34</v>
      </c>
      <c r="AK681" s="35" t="s">
        <v>34</v>
      </c>
      <c r="AL681" s="35" t="s">
        <v>34</v>
      </c>
      <c r="AM681" s="35" t="s">
        <v>34</v>
      </c>
      <c r="AO681" s="35" t="s">
        <v>34</v>
      </c>
      <c r="AP681" s="35" t="s">
        <v>34</v>
      </c>
      <c r="AQ681" s="35" t="s">
        <v>34</v>
      </c>
      <c r="AS681" s="35" t="s">
        <v>34</v>
      </c>
      <c r="AT681" s="35" t="s">
        <v>34</v>
      </c>
      <c r="AU681" s="35" t="s">
        <v>34</v>
      </c>
      <c r="AW681" s="35" t="s">
        <v>34</v>
      </c>
      <c r="AX681" s="35" t="s">
        <v>34</v>
      </c>
      <c r="AY681" s="35" t="s">
        <v>34</v>
      </c>
    </row>
    <row r="682" spans="1:51" x14ac:dyDescent="0.3">
      <c r="A682" s="35" t="s">
        <v>39</v>
      </c>
      <c r="B682" s="35" t="s">
        <v>39</v>
      </c>
      <c r="C682" s="35" t="s">
        <v>39</v>
      </c>
      <c r="E682" s="35" t="s">
        <v>39</v>
      </c>
      <c r="F682" s="35" t="s">
        <v>39</v>
      </c>
      <c r="G682" s="35" t="s">
        <v>39</v>
      </c>
      <c r="I682" s="35" t="s">
        <v>39</v>
      </c>
      <c r="J682" s="35" t="s">
        <v>39</v>
      </c>
      <c r="K682" s="35" t="s">
        <v>39</v>
      </c>
      <c r="M682" s="35" t="s">
        <v>39</v>
      </c>
      <c r="N682" s="35" t="s">
        <v>39</v>
      </c>
      <c r="O682" s="35" t="s">
        <v>39</v>
      </c>
      <c r="S682" s="35" t="s">
        <v>39</v>
      </c>
      <c r="AD682" s="35" t="s">
        <v>39</v>
      </c>
      <c r="AG682" s="35" t="s">
        <v>39</v>
      </c>
      <c r="AH682" s="35" t="s">
        <v>39</v>
      </c>
      <c r="AK682" s="35" t="s">
        <v>39</v>
      </c>
      <c r="AL682" s="35" t="s">
        <v>39</v>
      </c>
      <c r="AM682" s="35" t="s">
        <v>39</v>
      </c>
      <c r="AO682" s="35" t="s">
        <v>39</v>
      </c>
      <c r="AP682" s="35" t="s">
        <v>39</v>
      </c>
      <c r="AQ682" s="35" t="s">
        <v>39</v>
      </c>
      <c r="AS682" s="35" t="s">
        <v>39</v>
      </c>
      <c r="AT682" s="35" t="s">
        <v>39</v>
      </c>
      <c r="AU682" s="35" t="s">
        <v>39</v>
      </c>
      <c r="AW682" s="35" t="s">
        <v>39</v>
      </c>
      <c r="AX682" s="35" t="s">
        <v>39</v>
      </c>
      <c r="AY682" s="35" t="s">
        <v>39</v>
      </c>
    </row>
    <row r="683" spans="1:51" x14ac:dyDescent="0.3">
      <c r="A683" s="35" t="s">
        <v>350</v>
      </c>
      <c r="B683" s="35" t="s">
        <v>350</v>
      </c>
      <c r="C683" s="35" t="s">
        <v>350</v>
      </c>
      <c r="E683" s="35" t="s">
        <v>350</v>
      </c>
      <c r="F683" s="35" t="s">
        <v>350</v>
      </c>
      <c r="G683" s="35" t="s">
        <v>350</v>
      </c>
      <c r="I683" s="35" t="s">
        <v>350</v>
      </c>
      <c r="J683" s="35" t="s">
        <v>350</v>
      </c>
      <c r="K683" s="35" t="s">
        <v>350</v>
      </c>
      <c r="M683" s="35" t="s">
        <v>350</v>
      </c>
      <c r="N683" s="35" t="s">
        <v>350</v>
      </c>
      <c r="O683" s="35" t="s">
        <v>350</v>
      </c>
      <c r="S683" s="35" t="s">
        <v>350</v>
      </c>
      <c r="AD683" s="35" t="s">
        <v>350</v>
      </c>
      <c r="AG683" s="35" t="s">
        <v>350</v>
      </c>
      <c r="AH683" s="35" t="s">
        <v>350</v>
      </c>
      <c r="AK683" s="35" t="s">
        <v>350</v>
      </c>
      <c r="AL683" s="35" t="s">
        <v>350</v>
      </c>
      <c r="AM683" s="35" t="s">
        <v>350</v>
      </c>
      <c r="AO683" s="35" t="s">
        <v>350</v>
      </c>
      <c r="AP683" s="35" t="s">
        <v>350</v>
      </c>
      <c r="AQ683" s="35" t="s">
        <v>350</v>
      </c>
      <c r="AS683" s="35" t="s">
        <v>350</v>
      </c>
      <c r="AT683" s="35" t="s">
        <v>350</v>
      </c>
      <c r="AU683" s="35" t="s">
        <v>350</v>
      </c>
      <c r="AW683" s="35" t="s">
        <v>350</v>
      </c>
      <c r="AX683" s="35" t="s">
        <v>350</v>
      </c>
      <c r="AY683" s="35" t="s">
        <v>350</v>
      </c>
    </row>
    <row r="684" spans="1:51" x14ac:dyDescent="0.3">
      <c r="A684" s="35" t="s">
        <v>2052</v>
      </c>
      <c r="B684" s="35" t="s">
        <v>2053</v>
      </c>
      <c r="C684" s="35" t="s">
        <v>2054</v>
      </c>
      <c r="E684" s="35" t="s">
        <v>1900</v>
      </c>
      <c r="F684" s="35" t="s">
        <v>2054</v>
      </c>
      <c r="G684" s="35" t="s">
        <v>2055</v>
      </c>
      <c r="I684" s="35" t="s">
        <v>2054</v>
      </c>
      <c r="J684" s="35" t="s">
        <v>2055</v>
      </c>
      <c r="K684" s="35" t="s">
        <v>1900</v>
      </c>
      <c r="M684" s="35" t="s">
        <v>2054</v>
      </c>
      <c r="N684" s="35" t="s">
        <v>2055</v>
      </c>
      <c r="O684" s="35" t="s">
        <v>1684</v>
      </c>
      <c r="S684" s="35" t="s">
        <v>1279</v>
      </c>
      <c r="AD684" s="35" t="s">
        <v>2056</v>
      </c>
      <c r="AG684" s="35" t="s">
        <v>351</v>
      </c>
      <c r="AH684" s="35" t="s">
        <v>351</v>
      </c>
      <c r="AK684" s="35" t="s">
        <v>2052</v>
      </c>
      <c r="AL684" s="35" t="s">
        <v>2053</v>
      </c>
      <c r="AM684" s="35" t="s">
        <v>2054</v>
      </c>
      <c r="AO684" s="35" t="s">
        <v>1900</v>
      </c>
      <c r="AP684" s="35" t="s">
        <v>2054</v>
      </c>
      <c r="AQ684" s="35" t="s">
        <v>2055</v>
      </c>
      <c r="AS684" s="35" t="s">
        <v>2054</v>
      </c>
      <c r="AT684" s="35" t="s">
        <v>2055</v>
      </c>
      <c r="AU684" s="35" t="s">
        <v>1900</v>
      </c>
      <c r="AW684" s="35" t="s">
        <v>2054</v>
      </c>
      <c r="AX684" s="35" t="s">
        <v>2055</v>
      </c>
      <c r="AY684" s="35" t="s">
        <v>1684</v>
      </c>
    </row>
    <row r="685" spans="1:51" x14ac:dyDescent="0.3">
      <c r="A685" s="35" t="s">
        <v>1160</v>
      </c>
      <c r="B685" s="35" t="s">
        <v>2057</v>
      </c>
      <c r="C685" s="35" t="s">
        <v>1717</v>
      </c>
      <c r="E685" s="35" t="s">
        <v>2058</v>
      </c>
      <c r="F685" s="35" t="s">
        <v>1717</v>
      </c>
      <c r="G685" s="35" t="s">
        <v>333</v>
      </c>
      <c r="I685" s="35" t="s">
        <v>1717</v>
      </c>
      <c r="J685" s="35" t="s">
        <v>333</v>
      </c>
      <c r="K685" s="35" t="s">
        <v>2058</v>
      </c>
      <c r="M685" s="35" t="s">
        <v>1717</v>
      </c>
      <c r="N685" s="35" t="s">
        <v>333</v>
      </c>
      <c r="O685" s="35" t="s">
        <v>2059</v>
      </c>
      <c r="S685" s="35" t="s">
        <v>2060</v>
      </c>
      <c r="AD685" s="35" t="s">
        <v>1546</v>
      </c>
      <c r="AG685" s="35" t="s">
        <v>352</v>
      </c>
      <c r="AH685" s="35" t="s">
        <v>352</v>
      </c>
      <c r="AK685" s="35" t="s">
        <v>1160</v>
      </c>
      <c r="AL685" s="35" t="s">
        <v>2057</v>
      </c>
      <c r="AM685" s="35" t="s">
        <v>1717</v>
      </c>
      <c r="AO685" s="35" t="s">
        <v>2058</v>
      </c>
      <c r="AP685" s="35" t="s">
        <v>1717</v>
      </c>
      <c r="AQ685" s="35" t="s">
        <v>333</v>
      </c>
      <c r="AS685" s="35" t="s">
        <v>1717</v>
      </c>
      <c r="AT685" s="35" t="s">
        <v>333</v>
      </c>
      <c r="AU685" s="35" t="s">
        <v>2058</v>
      </c>
      <c r="AW685" s="35" t="s">
        <v>1717</v>
      </c>
      <c r="AX685" s="35" t="s">
        <v>333</v>
      </c>
      <c r="AY685" s="35" t="s">
        <v>2059</v>
      </c>
    </row>
    <row r="686" spans="1:51" x14ac:dyDescent="0.3">
      <c r="A686" s="35" t="s">
        <v>2061</v>
      </c>
      <c r="B686" s="35" t="s">
        <v>2062</v>
      </c>
      <c r="C686" s="35" t="s">
        <v>2063</v>
      </c>
      <c r="E686" s="35" t="s">
        <v>2065</v>
      </c>
      <c r="F686" s="35" t="s">
        <v>2063</v>
      </c>
      <c r="G686" s="35" t="s">
        <v>2064</v>
      </c>
      <c r="I686" s="35" t="s">
        <v>2063</v>
      </c>
      <c r="J686" s="35" t="s">
        <v>2064</v>
      </c>
      <c r="K686" s="35" t="s">
        <v>2065</v>
      </c>
      <c r="M686" s="35" t="s">
        <v>2063</v>
      </c>
      <c r="N686" s="35" t="s">
        <v>2064</v>
      </c>
      <c r="O686" s="35" t="s">
        <v>2066</v>
      </c>
      <c r="S686" s="35" t="s">
        <v>2067</v>
      </c>
      <c r="AD686" s="35" t="s">
        <v>2068</v>
      </c>
      <c r="AG686" s="35" t="s">
        <v>353</v>
      </c>
      <c r="AH686" s="35" t="s">
        <v>353</v>
      </c>
      <c r="AK686" s="35" t="s">
        <v>2061</v>
      </c>
      <c r="AL686" s="35" t="s">
        <v>2062</v>
      </c>
      <c r="AM686" s="35" t="s">
        <v>2063</v>
      </c>
      <c r="AO686" s="35" t="s">
        <v>2065</v>
      </c>
      <c r="AP686" s="35" t="s">
        <v>2063</v>
      </c>
      <c r="AQ686" s="35" t="s">
        <v>2064</v>
      </c>
      <c r="AS686" s="35" t="s">
        <v>2063</v>
      </c>
      <c r="AT686" s="35" t="s">
        <v>2064</v>
      </c>
      <c r="AU686" s="35" t="s">
        <v>2065</v>
      </c>
      <c r="AW686" s="35" t="s">
        <v>2063</v>
      </c>
      <c r="AX686" s="35" t="s">
        <v>2064</v>
      </c>
      <c r="AY686" s="35" t="s">
        <v>2066</v>
      </c>
    </row>
    <row r="687" spans="1:51" x14ac:dyDescent="0.3">
      <c r="A687" s="35" t="s">
        <v>34</v>
      </c>
      <c r="B687" s="35" t="s">
        <v>34</v>
      </c>
      <c r="C687" s="35" t="s">
        <v>34</v>
      </c>
      <c r="E687" s="35" t="s">
        <v>34</v>
      </c>
      <c r="F687" s="35" t="s">
        <v>34</v>
      </c>
      <c r="G687" s="35" t="s">
        <v>34</v>
      </c>
      <c r="I687" s="35" t="s">
        <v>34</v>
      </c>
      <c r="J687" s="35" t="s">
        <v>34</v>
      </c>
      <c r="K687" s="35" t="s">
        <v>34</v>
      </c>
      <c r="M687" s="35" t="s">
        <v>34</v>
      </c>
      <c r="N687" s="35" t="s">
        <v>34</v>
      </c>
      <c r="O687" s="35" t="s">
        <v>34</v>
      </c>
      <c r="S687" s="35" t="s">
        <v>34</v>
      </c>
      <c r="AD687" s="35" t="s">
        <v>34</v>
      </c>
      <c r="AG687" s="35" t="s">
        <v>34</v>
      </c>
      <c r="AH687" s="35" t="s">
        <v>34</v>
      </c>
      <c r="AK687" s="35" t="s">
        <v>34</v>
      </c>
      <c r="AL687" s="35" t="s">
        <v>34</v>
      </c>
      <c r="AM687" s="35" t="s">
        <v>34</v>
      </c>
      <c r="AO687" s="35" t="s">
        <v>34</v>
      </c>
      <c r="AP687" s="35" t="s">
        <v>34</v>
      </c>
      <c r="AQ687" s="35" t="s">
        <v>34</v>
      </c>
      <c r="AS687" s="35" t="s">
        <v>34</v>
      </c>
      <c r="AT687" s="35" t="s">
        <v>34</v>
      </c>
      <c r="AU687" s="35" t="s">
        <v>34</v>
      </c>
      <c r="AW687" s="35" t="s">
        <v>34</v>
      </c>
      <c r="AX687" s="35" t="s">
        <v>34</v>
      </c>
      <c r="AY687" s="35" t="s">
        <v>34</v>
      </c>
    </row>
    <row r="688" spans="1:51" x14ac:dyDescent="0.3">
      <c r="A688" s="35" t="s">
        <v>39</v>
      </c>
      <c r="B688" s="35" t="s">
        <v>39</v>
      </c>
      <c r="C688" s="35" t="s">
        <v>39</v>
      </c>
      <c r="E688" s="35" t="s">
        <v>39</v>
      </c>
      <c r="F688" s="35" t="s">
        <v>39</v>
      </c>
      <c r="G688" s="35" t="s">
        <v>39</v>
      </c>
      <c r="I688" s="35" t="s">
        <v>39</v>
      </c>
      <c r="J688" s="35" t="s">
        <v>39</v>
      </c>
      <c r="K688" s="35" t="s">
        <v>39</v>
      </c>
      <c r="M688" s="35" t="s">
        <v>39</v>
      </c>
      <c r="N688" s="35" t="s">
        <v>39</v>
      </c>
      <c r="O688" s="35" t="s">
        <v>39</v>
      </c>
      <c r="S688" s="35" t="s">
        <v>39</v>
      </c>
      <c r="AD688" s="35" t="s">
        <v>39</v>
      </c>
      <c r="AG688" s="35" t="s">
        <v>39</v>
      </c>
      <c r="AH688" s="35" t="s">
        <v>39</v>
      </c>
      <c r="AK688" s="35" t="s">
        <v>39</v>
      </c>
      <c r="AL688" s="35" t="s">
        <v>39</v>
      </c>
      <c r="AM688" s="35" t="s">
        <v>39</v>
      </c>
      <c r="AO688" s="35" t="s">
        <v>39</v>
      </c>
      <c r="AP688" s="35" t="s">
        <v>39</v>
      </c>
      <c r="AQ688" s="35" t="s">
        <v>39</v>
      </c>
      <c r="AS688" s="35" t="s">
        <v>39</v>
      </c>
      <c r="AT688" s="35" t="s">
        <v>39</v>
      </c>
      <c r="AU688" s="35" t="s">
        <v>39</v>
      </c>
      <c r="AW688" s="35" t="s">
        <v>39</v>
      </c>
      <c r="AX688" s="35" t="s">
        <v>39</v>
      </c>
      <c r="AY688" s="35" t="s">
        <v>39</v>
      </c>
    </row>
    <row r="689" spans="1:51" x14ac:dyDescent="0.3">
      <c r="A689" s="35" t="s">
        <v>354</v>
      </c>
      <c r="B689" s="35" t="s">
        <v>354</v>
      </c>
      <c r="C689" s="35" t="s">
        <v>354</v>
      </c>
      <c r="E689" s="35" t="s">
        <v>354</v>
      </c>
      <c r="F689" s="35" t="s">
        <v>354</v>
      </c>
      <c r="G689" s="35" t="s">
        <v>354</v>
      </c>
      <c r="I689" s="35" t="s">
        <v>354</v>
      </c>
      <c r="J689" s="35" t="s">
        <v>354</v>
      </c>
      <c r="K689" s="35" t="s">
        <v>354</v>
      </c>
      <c r="M689" s="35" t="s">
        <v>354</v>
      </c>
      <c r="N689" s="35" t="s">
        <v>354</v>
      </c>
      <c r="O689" s="35" t="s">
        <v>354</v>
      </c>
      <c r="S689" s="35" t="s">
        <v>354</v>
      </c>
      <c r="AD689" s="35" t="s">
        <v>354</v>
      </c>
      <c r="AG689" s="35" t="s">
        <v>354</v>
      </c>
      <c r="AH689" s="35" t="s">
        <v>354</v>
      </c>
      <c r="AK689" s="35" t="s">
        <v>354</v>
      </c>
      <c r="AL689" s="35" t="s">
        <v>354</v>
      </c>
      <c r="AM689" s="35" t="s">
        <v>354</v>
      </c>
      <c r="AO689" s="35" t="s">
        <v>354</v>
      </c>
      <c r="AP689" s="35" t="s">
        <v>354</v>
      </c>
      <c r="AQ689" s="35" t="s">
        <v>354</v>
      </c>
      <c r="AS689" s="35" t="s">
        <v>354</v>
      </c>
      <c r="AT689" s="35" t="s">
        <v>354</v>
      </c>
      <c r="AU689" s="35" t="s">
        <v>354</v>
      </c>
      <c r="AW689" s="35" t="s">
        <v>354</v>
      </c>
      <c r="AX689" s="35" t="s">
        <v>354</v>
      </c>
      <c r="AY689" s="35" t="s">
        <v>354</v>
      </c>
    </row>
    <row r="690" spans="1:51" x14ac:dyDescent="0.3">
      <c r="A690" s="35" t="s">
        <v>2069</v>
      </c>
      <c r="B690" s="35" t="s">
        <v>2070</v>
      </c>
      <c r="C690" s="35" t="s">
        <v>2071</v>
      </c>
      <c r="E690" s="35" t="s">
        <v>1900</v>
      </c>
      <c r="F690" s="35" t="s">
        <v>2071</v>
      </c>
      <c r="G690" s="35" t="s">
        <v>485</v>
      </c>
      <c r="I690" s="35" t="s">
        <v>2071</v>
      </c>
      <c r="J690" s="35" t="s">
        <v>485</v>
      </c>
      <c r="K690" s="35" t="s">
        <v>1900</v>
      </c>
      <c r="M690" s="35" t="s">
        <v>2071</v>
      </c>
      <c r="N690" s="35" t="s">
        <v>485</v>
      </c>
      <c r="O690" s="35" t="s">
        <v>2072</v>
      </c>
      <c r="S690" s="35" t="s">
        <v>2073</v>
      </c>
      <c r="AD690" s="35" t="s">
        <v>2074</v>
      </c>
      <c r="AG690" s="35" t="s">
        <v>355</v>
      </c>
      <c r="AH690" s="35" t="s">
        <v>355</v>
      </c>
      <c r="AK690" s="35" t="s">
        <v>2069</v>
      </c>
      <c r="AL690" s="35" t="s">
        <v>2070</v>
      </c>
      <c r="AM690" s="35" t="s">
        <v>2071</v>
      </c>
      <c r="AO690" s="35" t="s">
        <v>1900</v>
      </c>
      <c r="AP690" s="35" t="s">
        <v>2071</v>
      </c>
      <c r="AQ690" s="35" t="s">
        <v>485</v>
      </c>
      <c r="AS690" s="35" t="s">
        <v>2071</v>
      </c>
      <c r="AT690" s="35" t="s">
        <v>485</v>
      </c>
      <c r="AU690" s="35" t="s">
        <v>1900</v>
      </c>
      <c r="AW690" s="35" t="s">
        <v>2071</v>
      </c>
      <c r="AX690" s="35" t="s">
        <v>485</v>
      </c>
      <c r="AY690" s="35" t="s">
        <v>2072</v>
      </c>
    </row>
    <row r="691" spans="1:51" x14ac:dyDescent="0.3">
      <c r="A691" s="35" t="s">
        <v>2075</v>
      </c>
      <c r="B691" s="35" t="s">
        <v>2076</v>
      </c>
      <c r="C691" s="35" t="s">
        <v>2077</v>
      </c>
      <c r="E691" s="35" t="s">
        <v>1567</v>
      </c>
      <c r="F691" s="35" t="s">
        <v>2077</v>
      </c>
      <c r="G691" s="35" t="s">
        <v>2078</v>
      </c>
      <c r="I691" s="35" t="s">
        <v>2077</v>
      </c>
      <c r="J691" s="35" t="s">
        <v>2078</v>
      </c>
      <c r="K691" s="35" t="s">
        <v>1567</v>
      </c>
      <c r="M691" s="35" t="s">
        <v>2077</v>
      </c>
      <c r="N691" s="35" t="s">
        <v>2078</v>
      </c>
      <c r="O691" s="35" t="s">
        <v>1611</v>
      </c>
      <c r="S691" s="35" t="s">
        <v>119</v>
      </c>
      <c r="AD691" s="35" t="s">
        <v>2079</v>
      </c>
      <c r="AG691" s="35" t="s">
        <v>356</v>
      </c>
      <c r="AH691" s="35" t="s">
        <v>356</v>
      </c>
      <c r="AK691" s="35" t="s">
        <v>2075</v>
      </c>
      <c r="AL691" s="35" t="s">
        <v>2076</v>
      </c>
      <c r="AM691" s="35" t="s">
        <v>2077</v>
      </c>
      <c r="AO691" s="35" t="s">
        <v>1567</v>
      </c>
      <c r="AP691" s="35" t="s">
        <v>2077</v>
      </c>
      <c r="AQ691" s="35" t="s">
        <v>2078</v>
      </c>
      <c r="AS691" s="35" t="s">
        <v>2077</v>
      </c>
      <c r="AT691" s="35" t="s">
        <v>2078</v>
      </c>
      <c r="AU691" s="35" t="s">
        <v>1567</v>
      </c>
      <c r="AW691" s="35" t="s">
        <v>2077</v>
      </c>
      <c r="AX691" s="35" t="s">
        <v>2078</v>
      </c>
      <c r="AY691" s="35" t="s">
        <v>1611</v>
      </c>
    </row>
    <row r="692" spans="1:51" x14ac:dyDescent="0.3">
      <c r="A692" s="35" t="s">
        <v>2080</v>
      </c>
      <c r="B692" s="35" t="s">
        <v>2081</v>
      </c>
      <c r="C692" s="35" t="s">
        <v>2082</v>
      </c>
      <c r="E692" s="35" t="s">
        <v>2084</v>
      </c>
      <c r="F692" s="35" t="s">
        <v>2082</v>
      </c>
      <c r="G692" s="35" t="s">
        <v>2083</v>
      </c>
      <c r="I692" s="35" t="s">
        <v>2082</v>
      </c>
      <c r="J692" s="35" t="s">
        <v>2083</v>
      </c>
      <c r="K692" s="35" t="s">
        <v>2084</v>
      </c>
      <c r="M692" s="35" t="s">
        <v>2082</v>
      </c>
      <c r="N692" s="35" t="s">
        <v>2083</v>
      </c>
      <c r="O692" s="35" t="s">
        <v>2085</v>
      </c>
      <c r="S692" s="35" t="s">
        <v>188</v>
      </c>
      <c r="AD692" s="35" t="s">
        <v>2086</v>
      </c>
      <c r="AG692" s="35" t="s">
        <v>357</v>
      </c>
      <c r="AH692" s="35" t="s">
        <v>357</v>
      </c>
      <c r="AK692" s="35" t="s">
        <v>2080</v>
      </c>
      <c r="AL692" s="35" t="s">
        <v>2081</v>
      </c>
      <c r="AM692" s="35" t="s">
        <v>2082</v>
      </c>
      <c r="AO692" s="35" t="s">
        <v>2084</v>
      </c>
      <c r="AP692" s="35" t="s">
        <v>2082</v>
      </c>
      <c r="AQ692" s="35" t="s">
        <v>2083</v>
      </c>
      <c r="AS692" s="35" t="s">
        <v>2082</v>
      </c>
      <c r="AT692" s="35" t="s">
        <v>2083</v>
      </c>
      <c r="AU692" s="35" t="s">
        <v>2084</v>
      </c>
      <c r="AW692" s="35" t="s">
        <v>2082</v>
      </c>
      <c r="AX692" s="35" t="s">
        <v>2083</v>
      </c>
      <c r="AY692" s="35" t="s">
        <v>2085</v>
      </c>
    </row>
    <row r="693" spans="1:51" x14ac:dyDescent="0.3">
      <c r="A693" s="35" t="s">
        <v>34</v>
      </c>
      <c r="B693" s="35" t="s">
        <v>34</v>
      </c>
      <c r="C693" s="35" t="s">
        <v>34</v>
      </c>
      <c r="E693" s="35" t="s">
        <v>34</v>
      </c>
      <c r="F693" s="35" t="s">
        <v>34</v>
      </c>
      <c r="G693" s="35" t="s">
        <v>34</v>
      </c>
      <c r="I693" s="35" t="s">
        <v>34</v>
      </c>
      <c r="J693" s="35" t="s">
        <v>34</v>
      </c>
      <c r="K693" s="35" t="s">
        <v>34</v>
      </c>
      <c r="M693" s="35" t="s">
        <v>34</v>
      </c>
      <c r="N693" s="35" t="s">
        <v>34</v>
      </c>
      <c r="O693" s="35" t="s">
        <v>34</v>
      </c>
      <c r="S693" s="35" t="s">
        <v>34</v>
      </c>
      <c r="AD693" s="35" t="s">
        <v>34</v>
      </c>
      <c r="AG693" s="35" t="s">
        <v>34</v>
      </c>
      <c r="AH693" s="35" t="s">
        <v>34</v>
      </c>
      <c r="AK693" s="35" t="s">
        <v>34</v>
      </c>
      <c r="AL693" s="35" t="s">
        <v>34</v>
      </c>
      <c r="AM693" s="35" t="s">
        <v>34</v>
      </c>
      <c r="AO693" s="35" t="s">
        <v>34</v>
      </c>
      <c r="AP693" s="35" t="s">
        <v>34</v>
      </c>
      <c r="AQ693" s="35" t="s">
        <v>34</v>
      </c>
      <c r="AS693" s="35" t="s">
        <v>34</v>
      </c>
      <c r="AT693" s="35" t="s">
        <v>34</v>
      </c>
      <c r="AU693" s="35" t="s">
        <v>34</v>
      </c>
      <c r="AW693" s="35" t="s">
        <v>34</v>
      </c>
      <c r="AX693" s="35" t="s">
        <v>34</v>
      </c>
      <c r="AY693" s="35" t="s">
        <v>34</v>
      </c>
    </row>
    <row r="694" spans="1:51" x14ac:dyDescent="0.3">
      <c r="A694" s="35" t="s">
        <v>39</v>
      </c>
      <c r="B694" s="35" t="s">
        <v>39</v>
      </c>
      <c r="C694" s="35" t="s">
        <v>39</v>
      </c>
      <c r="E694" s="35" t="s">
        <v>39</v>
      </c>
      <c r="F694" s="35" t="s">
        <v>39</v>
      </c>
      <c r="G694" s="35" t="s">
        <v>39</v>
      </c>
      <c r="I694" s="35" t="s">
        <v>39</v>
      </c>
      <c r="J694" s="35" t="s">
        <v>39</v>
      </c>
      <c r="K694" s="35" t="s">
        <v>39</v>
      </c>
      <c r="M694" s="35" t="s">
        <v>39</v>
      </c>
      <c r="N694" s="35" t="s">
        <v>39</v>
      </c>
      <c r="O694" s="35" t="s">
        <v>39</v>
      </c>
      <c r="S694" s="35" t="s">
        <v>39</v>
      </c>
      <c r="AD694" s="35" t="s">
        <v>39</v>
      </c>
      <c r="AG694" s="35" t="s">
        <v>39</v>
      </c>
      <c r="AH694" s="35" t="s">
        <v>39</v>
      </c>
      <c r="AK694" s="35" t="s">
        <v>39</v>
      </c>
      <c r="AL694" s="35" t="s">
        <v>39</v>
      </c>
      <c r="AM694" s="35" t="s">
        <v>39</v>
      </c>
      <c r="AO694" s="35" t="s">
        <v>39</v>
      </c>
      <c r="AP694" s="35" t="s">
        <v>39</v>
      </c>
      <c r="AQ694" s="35" t="s">
        <v>39</v>
      </c>
      <c r="AS694" s="35" t="s">
        <v>39</v>
      </c>
      <c r="AT694" s="35" t="s">
        <v>39</v>
      </c>
      <c r="AU694" s="35" t="s">
        <v>39</v>
      </c>
      <c r="AW694" s="35" t="s">
        <v>39</v>
      </c>
      <c r="AX694" s="35" t="s">
        <v>39</v>
      </c>
      <c r="AY694" s="35" t="s">
        <v>39</v>
      </c>
    </row>
    <row r="695" spans="1:51" x14ac:dyDescent="0.3">
      <c r="A695" s="35" t="s">
        <v>358</v>
      </c>
      <c r="B695" s="35" t="s">
        <v>358</v>
      </c>
      <c r="C695" s="35" t="s">
        <v>358</v>
      </c>
      <c r="E695" s="35" t="s">
        <v>358</v>
      </c>
      <c r="F695" s="35" t="s">
        <v>358</v>
      </c>
      <c r="G695" s="35" t="s">
        <v>358</v>
      </c>
      <c r="I695" s="35" t="s">
        <v>358</v>
      </c>
      <c r="J695" s="35" t="s">
        <v>358</v>
      </c>
      <c r="K695" s="35" t="s">
        <v>358</v>
      </c>
      <c r="M695" s="35" t="s">
        <v>358</v>
      </c>
      <c r="N695" s="35" t="s">
        <v>358</v>
      </c>
      <c r="O695" s="35" t="s">
        <v>358</v>
      </c>
      <c r="S695" s="35" t="s">
        <v>358</v>
      </c>
      <c r="AD695" s="35" t="s">
        <v>358</v>
      </c>
      <c r="AG695" s="35" t="s">
        <v>358</v>
      </c>
      <c r="AH695" s="35" t="s">
        <v>358</v>
      </c>
      <c r="AK695" s="35" t="s">
        <v>358</v>
      </c>
      <c r="AL695" s="35" t="s">
        <v>358</v>
      </c>
      <c r="AM695" s="35" t="s">
        <v>358</v>
      </c>
      <c r="AO695" s="35" t="s">
        <v>358</v>
      </c>
      <c r="AP695" s="35" t="s">
        <v>358</v>
      </c>
      <c r="AQ695" s="35" t="s">
        <v>358</v>
      </c>
      <c r="AS695" s="35" t="s">
        <v>358</v>
      </c>
      <c r="AT695" s="35" t="s">
        <v>358</v>
      </c>
      <c r="AU695" s="35" t="s">
        <v>358</v>
      </c>
      <c r="AW695" s="35" t="s">
        <v>358</v>
      </c>
      <c r="AX695" s="35" t="s">
        <v>358</v>
      </c>
      <c r="AY695" s="35" t="s">
        <v>358</v>
      </c>
    </row>
    <row r="696" spans="1:51" x14ac:dyDescent="0.3">
      <c r="A696" s="35" t="s">
        <v>2087</v>
      </c>
      <c r="B696" s="35" t="s">
        <v>2088</v>
      </c>
      <c r="C696" s="35" t="s">
        <v>2089</v>
      </c>
      <c r="E696" s="35" t="s">
        <v>1763</v>
      </c>
      <c r="F696" s="35" t="s">
        <v>2089</v>
      </c>
      <c r="G696" s="35" t="s">
        <v>2090</v>
      </c>
      <c r="I696" s="35" t="s">
        <v>2089</v>
      </c>
      <c r="J696" s="35" t="s">
        <v>2090</v>
      </c>
      <c r="K696" s="35" t="s">
        <v>1763</v>
      </c>
      <c r="M696" s="35" t="s">
        <v>2089</v>
      </c>
      <c r="N696" s="35" t="s">
        <v>2090</v>
      </c>
      <c r="O696" s="35" t="s">
        <v>2091</v>
      </c>
      <c r="S696" s="35" t="s">
        <v>2092</v>
      </c>
      <c r="AD696" s="35" t="s">
        <v>2093</v>
      </c>
      <c r="AG696" s="35" t="s">
        <v>359</v>
      </c>
      <c r="AH696" s="35" t="s">
        <v>359</v>
      </c>
      <c r="AK696" s="35" t="s">
        <v>2087</v>
      </c>
      <c r="AL696" s="35" t="s">
        <v>2088</v>
      </c>
      <c r="AM696" s="35" t="s">
        <v>2089</v>
      </c>
      <c r="AO696" s="35" t="s">
        <v>1763</v>
      </c>
      <c r="AP696" s="35" t="s">
        <v>2089</v>
      </c>
      <c r="AQ696" s="35" t="s">
        <v>2090</v>
      </c>
      <c r="AS696" s="35" t="s">
        <v>2089</v>
      </c>
      <c r="AT696" s="35" t="s">
        <v>2090</v>
      </c>
      <c r="AU696" s="35" t="s">
        <v>1763</v>
      </c>
      <c r="AW696" s="35" t="s">
        <v>2089</v>
      </c>
      <c r="AX696" s="35" t="s">
        <v>2090</v>
      </c>
      <c r="AY696" s="35" t="s">
        <v>2091</v>
      </c>
    </row>
    <row r="697" spans="1:51" x14ac:dyDescent="0.3">
      <c r="A697" s="35" t="s">
        <v>1991</v>
      </c>
      <c r="B697" s="35" t="s">
        <v>2094</v>
      </c>
      <c r="C697" s="35" t="s">
        <v>119</v>
      </c>
      <c r="E697" s="35" t="s">
        <v>2096</v>
      </c>
      <c r="F697" s="35" t="s">
        <v>119</v>
      </c>
      <c r="G697" s="35" t="s">
        <v>2095</v>
      </c>
      <c r="I697" s="35" t="s">
        <v>119</v>
      </c>
      <c r="J697" s="35" t="s">
        <v>2095</v>
      </c>
      <c r="K697" s="35" t="s">
        <v>2096</v>
      </c>
      <c r="M697" s="35" t="s">
        <v>119</v>
      </c>
      <c r="N697" s="35" t="s">
        <v>2095</v>
      </c>
      <c r="O697" s="35" t="s">
        <v>2097</v>
      </c>
      <c r="S697" s="35" t="s">
        <v>2098</v>
      </c>
      <c r="AD697" s="35" t="s">
        <v>2099</v>
      </c>
      <c r="AG697" s="35" t="s">
        <v>360</v>
      </c>
      <c r="AH697" s="35" t="s">
        <v>360</v>
      </c>
      <c r="AK697" s="35" t="s">
        <v>1991</v>
      </c>
      <c r="AL697" s="35" t="s">
        <v>2094</v>
      </c>
      <c r="AM697" s="35" t="s">
        <v>119</v>
      </c>
      <c r="AO697" s="35" t="s">
        <v>2096</v>
      </c>
      <c r="AP697" s="35" t="s">
        <v>119</v>
      </c>
      <c r="AQ697" s="35" t="s">
        <v>2095</v>
      </c>
      <c r="AS697" s="35" t="s">
        <v>119</v>
      </c>
      <c r="AT697" s="35" t="s">
        <v>2095</v>
      </c>
      <c r="AU697" s="35" t="s">
        <v>2096</v>
      </c>
      <c r="AW697" s="35" t="s">
        <v>119</v>
      </c>
      <c r="AX697" s="35" t="s">
        <v>2095</v>
      </c>
      <c r="AY697" s="35" t="s">
        <v>2097</v>
      </c>
    </row>
    <row r="698" spans="1:51" x14ac:dyDescent="0.3">
      <c r="A698" s="35" t="s">
        <v>2100</v>
      </c>
      <c r="B698" s="35" t="s">
        <v>2101</v>
      </c>
      <c r="C698" s="35" t="s">
        <v>188</v>
      </c>
      <c r="E698" s="35" t="s">
        <v>2103</v>
      </c>
      <c r="F698" s="35" t="s">
        <v>188</v>
      </c>
      <c r="G698" s="35" t="s">
        <v>2102</v>
      </c>
      <c r="I698" s="35" t="s">
        <v>188</v>
      </c>
      <c r="J698" s="35" t="s">
        <v>2102</v>
      </c>
      <c r="K698" s="35" t="s">
        <v>2103</v>
      </c>
      <c r="M698" s="35" t="s">
        <v>188</v>
      </c>
      <c r="N698" s="35" t="s">
        <v>2102</v>
      </c>
      <c r="O698" s="35" t="s">
        <v>2104</v>
      </c>
      <c r="S698" s="35" t="s">
        <v>2105</v>
      </c>
      <c r="AD698" s="35" t="s">
        <v>2106</v>
      </c>
      <c r="AG698" s="35" t="s">
        <v>361</v>
      </c>
      <c r="AH698" s="35" t="s">
        <v>361</v>
      </c>
      <c r="AK698" s="35" t="s">
        <v>2100</v>
      </c>
      <c r="AL698" s="35" t="s">
        <v>2101</v>
      </c>
      <c r="AM698" s="35" t="s">
        <v>188</v>
      </c>
      <c r="AO698" s="35" t="s">
        <v>2103</v>
      </c>
      <c r="AP698" s="35" t="s">
        <v>188</v>
      </c>
      <c r="AQ698" s="35" t="s">
        <v>2102</v>
      </c>
      <c r="AS698" s="35" t="s">
        <v>188</v>
      </c>
      <c r="AT698" s="35" t="s">
        <v>2102</v>
      </c>
      <c r="AU698" s="35" t="s">
        <v>2103</v>
      </c>
      <c r="AW698" s="35" t="s">
        <v>188</v>
      </c>
      <c r="AX698" s="35" t="s">
        <v>2102</v>
      </c>
      <c r="AY698" s="35" t="s">
        <v>2104</v>
      </c>
    </row>
    <row r="699" spans="1:51" x14ac:dyDescent="0.3">
      <c r="A699" s="35" t="s">
        <v>34</v>
      </c>
      <c r="B699" s="35" t="s">
        <v>34</v>
      </c>
      <c r="C699" s="35" t="s">
        <v>34</v>
      </c>
      <c r="E699" s="35" t="s">
        <v>34</v>
      </c>
      <c r="F699" s="35" t="s">
        <v>34</v>
      </c>
      <c r="G699" s="35" t="s">
        <v>34</v>
      </c>
      <c r="I699" s="35" t="s">
        <v>34</v>
      </c>
      <c r="J699" s="35" t="s">
        <v>34</v>
      </c>
      <c r="K699" s="35" t="s">
        <v>34</v>
      </c>
      <c r="M699" s="35" t="s">
        <v>34</v>
      </c>
      <c r="N699" s="35" t="s">
        <v>34</v>
      </c>
      <c r="O699" s="35" t="s">
        <v>34</v>
      </c>
      <c r="S699" s="35" t="s">
        <v>34</v>
      </c>
      <c r="AD699" s="35" t="s">
        <v>34</v>
      </c>
      <c r="AG699" s="35" t="s">
        <v>34</v>
      </c>
      <c r="AH699" s="35" t="s">
        <v>34</v>
      </c>
      <c r="AK699" s="35" t="s">
        <v>34</v>
      </c>
      <c r="AL699" s="35" t="s">
        <v>34</v>
      </c>
      <c r="AM699" s="35" t="s">
        <v>34</v>
      </c>
      <c r="AO699" s="35" t="s">
        <v>34</v>
      </c>
      <c r="AP699" s="35" t="s">
        <v>34</v>
      </c>
      <c r="AQ699" s="35" t="s">
        <v>34</v>
      </c>
      <c r="AS699" s="35" t="s">
        <v>34</v>
      </c>
      <c r="AT699" s="35" t="s">
        <v>34</v>
      </c>
      <c r="AU699" s="35" t="s">
        <v>34</v>
      </c>
      <c r="AW699" s="35" t="s">
        <v>34</v>
      </c>
      <c r="AX699" s="35" t="s">
        <v>34</v>
      </c>
      <c r="AY699" s="35" t="s">
        <v>34</v>
      </c>
    </row>
    <row r="700" spans="1:51" x14ac:dyDescent="0.3">
      <c r="A700" s="35" t="s">
        <v>39</v>
      </c>
      <c r="B700" s="35" t="s">
        <v>39</v>
      </c>
      <c r="C700" s="35" t="s">
        <v>39</v>
      </c>
      <c r="E700" s="35" t="s">
        <v>39</v>
      </c>
      <c r="F700" s="35" t="s">
        <v>39</v>
      </c>
      <c r="G700" s="35" t="s">
        <v>39</v>
      </c>
      <c r="I700" s="35" t="s">
        <v>39</v>
      </c>
      <c r="J700" s="35" t="s">
        <v>39</v>
      </c>
      <c r="K700" s="35" t="s">
        <v>39</v>
      </c>
      <c r="M700" s="35" t="s">
        <v>39</v>
      </c>
      <c r="N700" s="35" t="s">
        <v>39</v>
      </c>
      <c r="O700" s="35" t="s">
        <v>39</v>
      </c>
      <c r="S700" s="35" t="s">
        <v>39</v>
      </c>
      <c r="AD700" s="35" t="s">
        <v>39</v>
      </c>
      <c r="AG700" s="35" t="s">
        <v>39</v>
      </c>
      <c r="AH700" s="35" t="s">
        <v>39</v>
      </c>
      <c r="AK700" s="35" t="s">
        <v>39</v>
      </c>
      <c r="AL700" s="35" t="s">
        <v>39</v>
      </c>
      <c r="AM700" s="35" t="s">
        <v>39</v>
      </c>
      <c r="AO700" s="35" t="s">
        <v>39</v>
      </c>
      <c r="AP700" s="35" t="s">
        <v>39</v>
      </c>
      <c r="AQ700" s="35" t="s">
        <v>39</v>
      </c>
      <c r="AS700" s="35" t="s">
        <v>39</v>
      </c>
      <c r="AT700" s="35" t="s">
        <v>39</v>
      </c>
      <c r="AU700" s="35" t="s">
        <v>39</v>
      </c>
      <c r="AW700" s="35" t="s">
        <v>39</v>
      </c>
      <c r="AX700" s="35" t="s">
        <v>39</v>
      </c>
      <c r="AY700" s="35" t="s">
        <v>39</v>
      </c>
    </row>
    <row r="701" spans="1:51" x14ac:dyDescent="0.3">
      <c r="A701" s="35" t="s">
        <v>362</v>
      </c>
      <c r="B701" s="35" t="s">
        <v>362</v>
      </c>
      <c r="C701" s="35" t="s">
        <v>362</v>
      </c>
      <c r="E701" s="35" t="s">
        <v>362</v>
      </c>
      <c r="F701" s="35" t="s">
        <v>362</v>
      </c>
      <c r="G701" s="35" t="s">
        <v>362</v>
      </c>
      <c r="I701" s="35" t="s">
        <v>362</v>
      </c>
      <c r="J701" s="35" t="s">
        <v>362</v>
      </c>
      <c r="K701" s="35" t="s">
        <v>362</v>
      </c>
      <c r="M701" s="35" t="s">
        <v>362</v>
      </c>
      <c r="N701" s="35" t="s">
        <v>362</v>
      </c>
      <c r="O701" s="35" t="s">
        <v>362</v>
      </c>
      <c r="S701" s="35" t="s">
        <v>362</v>
      </c>
      <c r="AD701" s="35" t="s">
        <v>362</v>
      </c>
      <c r="AG701" s="35" t="s">
        <v>362</v>
      </c>
      <c r="AH701" s="35" t="s">
        <v>362</v>
      </c>
      <c r="AK701" s="35" t="s">
        <v>362</v>
      </c>
      <c r="AL701" s="35" t="s">
        <v>362</v>
      </c>
      <c r="AM701" s="35" t="s">
        <v>362</v>
      </c>
      <c r="AO701" s="35" t="s">
        <v>362</v>
      </c>
      <c r="AP701" s="35" t="s">
        <v>362</v>
      </c>
      <c r="AQ701" s="35" t="s">
        <v>362</v>
      </c>
      <c r="AS701" s="35" t="s">
        <v>362</v>
      </c>
      <c r="AT701" s="35" t="s">
        <v>362</v>
      </c>
      <c r="AU701" s="35" t="s">
        <v>362</v>
      </c>
      <c r="AW701" s="35" t="s">
        <v>362</v>
      </c>
      <c r="AX701" s="35" t="s">
        <v>362</v>
      </c>
      <c r="AY701" s="35" t="s">
        <v>362</v>
      </c>
    </row>
    <row r="702" spans="1:51" x14ac:dyDescent="0.3">
      <c r="A702" s="35" t="s">
        <v>140</v>
      </c>
      <c r="B702" s="35" t="s">
        <v>140</v>
      </c>
      <c r="C702" s="35" t="s">
        <v>140</v>
      </c>
      <c r="E702" s="35" t="s">
        <v>140</v>
      </c>
      <c r="F702" s="35" t="s">
        <v>140</v>
      </c>
      <c r="G702" s="35" t="s">
        <v>140</v>
      </c>
      <c r="I702" s="35" t="s">
        <v>140</v>
      </c>
      <c r="J702" s="35" t="s">
        <v>140</v>
      </c>
      <c r="K702" s="35" t="s">
        <v>140</v>
      </c>
      <c r="M702" s="35" t="s">
        <v>140</v>
      </c>
      <c r="N702" s="35" t="s">
        <v>140</v>
      </c>
      <c r="O702" s="35" t="s">
        <v>140</v>
      </c>
      <c r="S702" s="35" t="s">
        <v>2107</v>
      </c>
      <c r="AD702" s="35" t="s">
        <v>2108</v>
      </c>
      <c r="AG702" s="35" t="s">
        <v>363</v>
      </c>
      <c r="AH702" s="35" t="s">
        <v>363</v>
      </c>
      <c r="AK702" s="35" t="s">
        <v>140</v>
      </c>
      <c r="AL702" s="35" t="s">
        <v>140</v>
      </c>
      <c r="AM702" s="35" t="s">
        <v>140</v>
      </c>
      <c r="AO702" s="35" t="s">
        <v>140</v>
      </c>
      <c r="AP702" s="35" t="s">
        <v>140</v>
      </c>
      <c r="AQ702" s="35" t="s">
        <v>140</v>
      </c>
      <c r="AS702" s="35" t="s">
        <v>140</v>
      </c>
      <c r="AT702" s="35" t="s">
        <v>140</v>
      </c>
      <c r="AU702" s="35" t="s">
        <v>140</v>
      </c>
      <c r="AW702" s="35" t="s">
        <v>140</v>
      </c>
      <c r="AX702" s="35" t="s">
        <v>140</v>
      </c>
      <c r="AY702" s="35" t="s">
        <v>140</v>
      </c>
    </row>
    <row r="703" spans="1:51" x14ac:dyDescent="0.3">
      <c r="A703" s="35" t="s">
        <v>119</v>
      </c>
      <c r="B703" s="35" t="s">
        <v>119</v>
      </c>
      <c r="C703" s="35" t="s">
        <v>119</v>
      </c>
      <c r="E703" s="35" t="s">
        <v>119</v>
      </c>
      <c r="F703" s="35" t="s">
        <v>119</v>
      </c>
      <c r="G703" s="35" t="s">
        <v>119</v>
      </c>
      <c r="I703" s="35" t="s">
        <v>119</v>
      </c>
      <c r="J703" s="35" t="s">
        <v>119</v>
      </c>
      <c r="K703" s="35" t="s">
        <v>119</v>
      </c>
      <c r="M703" s="35" t="s">
        <v>119</v>
      </c>
      <c r="N703" s="35" t="s">
        <v>119</v>
      </c>
      <c r="O703" s="35" t="s">
        <v>119</v>
      </c>
      <c r="S703" s="35" t="s">
        <v>948</v>
      </c>
      <c r="AD703" s="35" t="s">
        <v>2109</v>
      </c>
      <c r="AG703" s="35" t="s">
        <v>119</v>
      </c>
      <c r="AH703" s="35" t="s">
        <v>119</v>
      </c>
      <c r="AK703" s="35" t="s">
        <v>119</v>
      </c>
      <c r="AL703" s="35" t="s">
        <v>119</v>
      </c>
      <c r="AM703" s="35" t="s">
        <v>119</v>
      </c>
      <c r="AO703" s="35" t="s">
        <v>119</v>
      </c>
      <c r="AP703" s="35" t="s">
        <v>119</v>
      </c>
      <c r="AQ703" s="35" t="s">
        <v>119</v>
      </c>
      <c r="AS703" s="35" t="s">
        <v>119</v>
      </c>
      <c r="AT703" s="35" t="s">
        <v>119</v>
      </c>
      <c r="AU703" s="35" t="s">
        <v>119</v>
      </c>
      <c r="AW703" s="35" t="s">
        <v>119</v>
      </c>
      <c r="AX703" s="35" t="s">
        <v>119</v>
      </c>
      <c r="AY703" s="35" t="s">
        <v>119</v>
      </c>
    </row>
    <row r="704" spans="1:51" x14ac:dyDescent="0.3">
      <c r="A704" s="35" t="s">
        <v>188</v>
      </c>
      <c r="B704" s="35" t="s">
        <v>188</v>
      </c>
      <c r="C704" s="35" t="s">
        <v>188</v>
      </c>
      <c r="E704" s="35" t="s">
        <v>188</v>
      </c>
      <c r="F704" s="35" t="s">
        <v>188</v>
      </c>
      <c r="G704" s="35" t="s">
        <v>188</v>
      </c>
      <c r="I704" s="35" t="s">
        <v>188</v>
      </c>
      <c r="J704" s="35" t="s">
        <v>188</v>
      </c>
      <c r="K704" s="35" t="s">
        <v>188</v>
      </c>
      <c r="M704" s="35" t="s">
        <v>188</v>
      </c>
      <c r="N704" s="35" t="s">
        <v>188</v>
      </c>
      <c r="O704" s="35" t="s">
        <v>188</v>
      </c>
      <c r="S704" s="35" t="s">
        <v>2110</v>
      </c>
      <c r="AD704" s="35" t="s">
        <v>2111</v>
      </c>
      <c r="AG704" s="35" t="s">
        <v>188</v>
      </c>
      <c r="AH704" s="35" t="s">
        <v>188</v>
      </c>
      <c r="AK704" s="35" t="s">
        <v>188</v>
      </c>
      <c r="AL704" s="35" t="s">
        <v>188</v>
      </c>
      <c r="AM704" s="35" t="s">
        <v>188</v>
      </c>
      <c r="AO704" s="35" t="s">
        <v>188</v>
      </c>
      <c r="AP704" s="35" t="s">
        <v>188</v>
      </c>
      <c r="AQ704" s="35" t="s">
        <v>188</v>
      </c>
      <c r="AS704" s="35" t="s">
        <v>188</v>
      </c>
      <c r="AT704" s="35" t="s">
        <v>188</v>
      </c>
      <c r="AU704" s="35" t="s">
        <v>188</v>
      </c>
      <c r="AW704" s="35" t="s">
        <v>188</v>
      </c>
      <c r="AX704" s="35" t="s">
        <v>188</v>
      </c>
      <c r="AY704" s="35" t="s">
        <v>188</v>
      </c>
    </row>
    <row r="705" spans="1:51" x14ac:dyDescent="0.3">
      <c r="A705" s="35" t="s">
        <v>34</v>
      </c>
      <c r="B705" s="35" t="s">
        <v>34</v>
      </c>
      <c r="C705" s="35" t="s">
        <v>34</v>
      </c>
      <c r="E705" s="35" t="s">
        <v>34</v>
      </c>
      <c r="F705" s="35" t="s">
        <v>34</v>
      </c>
      <c r="G705" s="35" t="s">
        <v>34</v>
      </c>
      <c r="I705" s="35" t="s">
        <v>34</v>
      </c>
      <c r="J705" s="35" t="s">
        <v>34</v>
      </c>
      <c r="K705" s="35" t="s">
        <v>34</v>
      </c>
      <c r="M705" s="35" t="s">
        <v>34</v>
      </c>
      <c r="N705" s="35" t="s">
        <v>34</v>
      </c>
      <c r="O705" s="35" t="s">
        <v>34</v>
      </c>
      <c r="S705" s="35" t="s">
        <v>34</v>
      </c>
      <c r="AD705" s="35" t="s">
        <v>34</v>
      </c>
      <c r="AG705" s="35" t="s">
        <v>34</v>
      </c>
      <c r="AH705" s="35" t="s">
        <v>34</v>
      </c>
      <c r="AK705" s="35" t="s">
        <v>34</v>
      </c>
      <c r="AL705" s="35" t="s">
        <v>34</v>
      </c>
      <c r="AM705" s="35" t="s">
        <v>34</v>
      </c>
      <c r="AO705" s="35" t="s">
        <v>34</v>
      </c>
      <c r="AP705" s="35" t="s">
        <v>34</v>
      </c>
      <c r="AQ705" s="35" t="s">
        <v>34</v>
      </c>
      <c r="AS705" s="35" t="s">
        <v>34</v>
      </c>
      <c r="AT705" s="35" t="s">
        <v>34</v>
      </c>
      <c r="AU705" s="35" t="s">
        <v>34</v>
      </c>
      <c r="AW705" s="35" t="s">
        <v>34</v>
      </c>
      <c r="AX705" s="35" t="s">
        <v>34</v>
      </c>
      <c r="AY705" s="35" t="s">
        <v>34</v>
      </c>
    </row>
    <row r="706" spans="1:51" x14ac:dyDescent="0.3">
      <c r="A706" s="35" t="s">
        <v>39</v>
      </c>
      <c r="B706" s="35" t="s">
        <v>39</v>
      </c>
      <c r="C706" s="35" t="s">
        <v>39</v>
      </c>
      <c r="E706" s="35" t="s">
        <v>39</v>
      </c>
      <c r="F706" s="35" t="s">
        <v>39</v>
      </c>
      <c r="G706" s="35" t="s">
        <v>39</v>
      </c>
      <c r="I706" s="35" t="s">
        <v>39</v>
      </c>
      <c r="J706" s="35" t="s">
        <v>39</v>
      </c>
      <c r="K706" s="35" t="s">
        <v>39</v>
      </c>
      <c r="M706" s="35" t="s">
        <v>39</v>
      </c>
      <c r="N706" s="35" t="s">
        <v>39</v>
      </c>
      <c r="O706" s="35" t="s">
        <v>39</v>
      </c>
      <c r="S706" s="35" t="s">
        <v>39</v>
      </c>
      <c r="AD706" s="35" t="s">
        <v>39</v>
      </c>
      <c r="AG706" s="35" t="s">
        <v>39</v>
      </c>
      <c r="AH706" s="35" t="s">
        <v>39</v>
      </c>
      <c r="AK706" s="35" t="s">
        <v>39</v>
      </c>
      <c r="AL706" s="35" t="s">
        <v>39</v>
      </c>
      <c r="AM706" s="35" t="s">
        <v>39</v>
      </c>
      <c r="AO706" s="35" t="s">
        <v>39</v>
      </c>
      <c r="AP706" s="35" t="s">
        <v>39</v>
      </c>
      <c r="AQ706" s="35" t="s">
        <v>39</v>
      </c>
      <c r="AS706" s="35" t="s">
        <v>39</v>
      </c>
      <c r="AT706" s="35" t="s">
        <v>39</v>
      </c>
      <c r="AU706" s="35" t="s">
        <v>39</v>
      </c>
      <c r="AW706" s="35" t="s">
        <v>39</v>
      </c>
      <c r="AX706" s="35" t="s">
        <v>39</v>
      </c>
      <c r="AY706" s="35" t="s">
        <v>39</v>
      </c>
    </row>
    <row r="707" spans="1:51" x14ac:dyDescent="0.3">
      <c r="A707" s="35" t="s">
        <v>364</v>
      </c>
      <c r="B707" s="35" t="s">
        <v>364</v>
      </c>
      <c r="C707" s="35" t="s">
        <v>364</v>
      </c>
      <c r="E707" s="35" t="s">
        <v>364</v>
      </c>
      <c r="F707" s="35" t="s">
        <v>364</v>
      </c>
      <c r="G707" s="35" t="s">
        <v>364</v>
      </c>
      <c r="I707" s="35" t="s">
        <v>364</v>
      </c>
      <c r="J707" s="35" t="s">
        <v>364</v>
      </c>
      <c r="K707" s="35" t="s">
        <v>364</v>
      </c>
      <c r="M707" s="35" t="s">
        <v>364</v>
      </c>
      <c r="N707" s="35" t="s">
        <v>364</v>
      </c>
      <c r="O707" s="35" t="s">
        <v>364</v>
      </c>
      <c r="S707" s="35" t="s">
        <v>364</v>
      </c>
      <c r="AD707" s="35" t="s">
        <v>364</v>
      </c>
      <c r="AG707" s="35" t="s">
        <v>364</v>
      </c>
      <c r="AH707" s="35" t="s">
        <v>364</v>
      </c>
      <c r="AK707" s="35" t="s">
        <v>364</v>
      </c>
      <c r="AL707" s="35" t="s">
        <v>364</v>
      </c>
      <c r="AM707" s="35" t="s">
        <v>364</v>
      </c>
      <c r="AO707" s="35" t="s">
        <v>364</v>
      </c>
      <c r="AP707" s="35" t="s">
        <v>364</v>
      </c>
      <c r="AQ707" s="35" t="s">
        <v>364</v>
      </c>
      <c r="AS707" s="35" t="s">
        <v>364</v>
      </c>
      <c r="AT707" s="35" t="s">
        <v>364</v>
      </c>
      <c r="AU707" s="35" t="s">
        <v>364</v>
      </c>
      <c r="AW707" s="35" t="s">
        <v>364</v>
      </c>
      <c r="AX707" s="35" t="s">
        <v>364</v>
      </c>
      <c r="AY707" s="35" t="s">
        <v>364</v>
      </c>
    </row>
    <row r="708" spans="1:51" x14ac:dyDescent="0.3">
      <c r="A708" s="35" t="s">
        <v>140</v>
      </c>
      <c r="B708" s="35" t="s">
        <v>140</v>
      </c>
      <c r="C708" s="35" t="s">
        <v>140</v>
      </c>
      <c r="E708" s="35" t="s">
        <v>140</v>
      </c>
      <c r="F708" s="35" t="s">
        <v>140</v>
      </c>
      <c r="G708" s="35" t="s">
        <v>140</v>
      </c>
      <c r="I708" s="35" t="s">
        <v>140</v>
      </c>
      <c r="J708" s="35" t="s">
        <v>140</v>
      </c>
      <c r="K708" s="35" t="s">
        <v>140</v>
      </c>
      <c r="M708" s="35" t="s">
        <v>140</v>
      </c>
      <c r="N708" s="35" t="s">
        <v>140</v>
      </c>
      <c r="O708" s="35" t="s">
        <v>140</v>
      </c>
      <c r="S708" s="35" t="s">
        <v>2112</v>
      </c>
      <c r="AD708" s="35" t="s">
        <v>2113</v>
      </c>
      <c r="AG708" s="35" t="s">
        <v>365</v>
      </c>
      <c r="AH708" s="35" t="s">
        <v>365</v>
      </c>
      <c r="AK708" s="35" t="s">
        <v>140</v>
      </c>
      <c r="AL708" s="35" t="s">
        <v>140</v>
      </c>
      <c r="AM708" s="35" t="s">
        <v>140</v>
      </c>
      <c r="AO708" s="35" t="s">
        <v>140</v>
      </c>
      <c r="AP708" s="35" t="s">
        <v>140</v>
      </c>
      <c r="AQ708" s="35" t="s">
        <v>140</v>
      </c>
      <c r="AS708" s="35" t="s">
        <v>140</v>
      </c>
      <c r="AT708" s="35" t="s">
        <v>140</v>
      </c>
      <c r="AU708" s="35" t="s">
        <v>140</v>
      </c>
      <c r="AW708" s="35" t="s">
        <v>140</v>
      </c>
      <c r="AX708" s="35" t="s">
        <v>140</v>
      </c>
      <c r="AY708" s="35" t="s">
        <v>140</v>
      </c>
    </row>
    <row r="709" spans="1:51" x14ac:dyDescent="0.3">
      <c r="A709" s="35" t="s">
        <v>119</v>
      </c>
      <c r="B709" s="35" t="s">
        <v>119</v>
      </c>
      <c r="C709" s="35" t="s">
        <v>119</v>
      </c>
      <c r="E709" s="35" t="s">
        <v>119</v>
      </c>
      <c r="F709" s="35" t="s">
        <v>119</v>
      </c>
      <c r="G709" s="35" t="s">
        <v>119</v>
      </c>
      <c r="I709" s="35" t="s">
        <v>119</v>
      </c>
      <c r="J709" s="35" t="s">
        <v>119</v>
      </c>
      <c r="K709" s="35" t="s">
        <v>119</v>
      </c>
      <c r="M709" s="35" t="s">
        <v>119</v>
      </c>
      <c r="N709" s="35" t="s">
        <v>119</v>
      </c>
      <c r="O709" s="35" t="s">
        <v>119</v>
      </c>
      <c r="S709" s="35" t="s">
        <v>2114</v>
      </c>
      <c r="AD709" s="35" t="s">
        <v>119</v>
      </c>
      <c r="AG709" s="35" t="s">
        <v>119</v>
      </c>
      <c r="AH709" s="35" t="s">
        <v>119</v>
      </c>
      <c r="AK709" s="35" t="s">
        <v>119</v>
      </c>
      <c r="AL709" s="35" t="s">
        <v>119</v>
      </c>
      <c r="AM709" s="35" t="s">
        <v>119</v>
      </c>
      <c r="AO709" s="35" t="s">
        <v>119</v>
      </c>
      <c r="AP709" s="35" t="s">
        <v>119</v>
      </c>
      <c r="AQ709" s="35" t="s">
        <v>119</v>
      </c>
      <c r="AS709" s="35" t="s">
        <v>119</v>
      </c>
      <c r="AT709" s="35" t="s">
        <v>119</v>
      </c>
      <c r="AU709" s="35" t="s">
        <v>119</v>
      </c>
      <c r="AW709" s="35" t="s">
        <v>119</v>
      </c>
      <c r="AX709" s="35" t="s">
        <v>119</v>
      </c>
      <c r="AY709" s="35" t="s">
        <v>119</v>
      </c>
    </row>
    <row r="710" spans="1:51" x14ac:dyDescent="0.3">
      <c r="A710" s="35" t="s">
        <v>188</v>
      </c>
      <c r="B710" s="35" t="s">
        <v>188</v>
      </c>
      <c r="C710" s="35" t="s">
        <v>188</v>
      </c>
      <c r="E710" s="35" t="s">
        <v>188</v>
      </c>
      <c r="F710" s="35" t="s">
        <v>188</v>
      </c>
      <c r="G710" s="35" t="s">
        <v>188</v>
      </c>
      <c r="I710" s="35" t="s">
        <v>188</v>
      </c>
      <c r="J710" s="35" t="s">
        <v>188</v>
      </c>
      <c r="K710" s="35" t="s">
        <v>188</v>
      </c>
      <c r="M710" s="35" t="s">
        <v>188</v>
      </c>
      <c r="N710" s="35" t="s">
        <v>188</v>
      </c>
      <c r="O710" s="35" t="s">
        <v>188</v>
      </c>
      <c r="S710" s="35" t="s">
        <v>2115</v>
      </c>
      <c r="AD710" s="35" t="s">
        <v>188</v>
      </c>
      <c r="AG710" s="35" t="s">
        <v>188</v>
      </c>
      <c r="AH710" s="35" t="s">
        <v>188</v>
      </c>
      <c r="AK710" s="35" t="s">
        <v>188</v>
      </c>
      <c r="AL710" s="35" t="s">
        <v>188</v>
      </c>
      <c r="AM710" s="35" t="s">
        <v>188</v>
      </c>
      <c r="AO710" s="35" t="s">
        <v>188</v>
      </c>
      <c r="AP710" s="35" t="s">
        <v>188</v>
      </c>
      <c r="AQ710" s="35" t="s">
        <v>188</v>
      </c>
      <c r="AS710" s="35" t="s">
        <v>188</v>
      </c>
      <c r="AT710" s="35" t="s">
        <v>188</v>
      </c>
      <c r="AU710" s="35" t="s">
        <v>188</v>
      </c>
      <c r="AW710" s="35" t="s">
        <v>188</v>
      </c>
      <c r="AX710" s="35" t="s">
        <v>188</v>
      </c>
      <c r="AY710" s="35" t="s">
        <v>188</v>
      </c>
    </row>
    <row r="711" spans="1:51" x14ac:dyDescent="0.3">
      <c r="A711" s="35" t="s">
        <v>34</v>
      </c>
      <c r="B711" s="35" t="s">
        <v>34</v>
      </c>
      <c r="C711" s="35" t="s">
        <v>34</v>
      </c>
      <c r="E711" s="35" t="s">
        <v>34</v>
      </c>
      <c r="F711" s="35" t="s">
        <v>34</v>
      </c>
      <c r="G711" s="35" t="s">
        <v>34</v>
      </c>
      <c r="I711" s="35" t="s">
        <v>34</v>
      </c>
      <c r="J711" s="35" t="s">
        <v>34</v>
      </c>
      <c r="K711" s="35" t="s">
        <v>34</v>
      </c>
      <c r="M711" s="35" t="s">
        <v>34</v>
      </c>
      <c r="N711" s="35" t="s">
        <v>34</v>
      </c>
      <c r="O711" s="35" t="s">
        <v>34</v>
      </c>
      <c r="S711" s="35" t="s">
        <v>34</v>
      </c>
      <c r="AD711" s="35" t="s">
        <v>34</v>
      </c>
      <c r="AG711" s="35" t="s">
        <v>34</v>
      </c>
      <c r="AH711" s="35" t="s">
        <v>34</v>
      </c>
      <c r="AK711" s="35" t="s">
        <v>34</v>
      </c>
      <c r="AL711" s="35" t="s">
        <v>34</v>
      </c>
      <c r="AM711" s="35" t="s">
        <v>34</v>
      </c>
      <c r="AO711" s="35" t="s">
        <v>34</v>
      </c>
      <c r="AP711" s="35" t="s">
        <v>34</v>
      </c>
      <c r="AQ711" s="35" t="s">
        <v>34</v>
      </c>
      <c r="AS711" s="35" t="s">
        <v>34</v>
      </c>
      <c r="AT711" s="35" t="s">
        <v>34</v>
      </c>
      <c r="AU711" s="35" t="s">
        <v>34</v>
      </c>
      <c r="AW711" s="35" t="s">
        <v>34</v>
      </c>
      <c r="AX711" s="35" t="s">
        <v>34</v>
      </c>
      <c r="AY711" s="35" t="s">
        <v>34</v>
      </c>
    </row>
    <row r="712" spans="1:51" x14ac:dyDescent="0.3">
      <c r="A712" s="35" t="s">
        <v>39</v>
      </c>
      <c r="B712" s="35" t="s">
        <v>39</v>
      </c>
      <c r="C712" s="35" t="s">
        <v>39</v>
      </c>
      <c r="E712" s="35" t="s">
        <v>39</v>
      </c>
      <c r="F712" s="35" t="s">
        <v>39</v>
      </c>
      <c r="G712" s="35" t="s">
        <v>39</v>
      </c>
      <c r="I712" s="35" t="s">
        <v>39</v>
      </c>
      <c r="J712" s="35" t="s">
        <v>39</v>
      </c>
      <c r="K712" s="35" t="s">
        <v>39</v>
      </c>
      <c r="M712" s="35" t="s">
        <v>39</v>
      </c>
      <c r="N712" s="35" t="s">
        <v>39</v>
      </c>
      <c r="O712" s="35" t="s">
        <v>39</v>
      </c>
      <c r="S712" s="35" t="s">
        <v>39</v>
      </c>
      <c r="AD712" s="35" t="s">
        <v>39</v>
      </c>
      <c r="AG712" s="35" t="s">
        <v>39</v>
      </c>
      <c r="AH712" s="35" t="s">
        <v>39</v>
      </c>
      <c r="AK712" s="35" t="s">
        <v>39</v>
      </c>
      <c r="AL712" s="35" t="s">
        <v>39</v>
      </c>
      <c r="AM712" s="35" t="s">
        <v>39</v>
      </c>
      <c r="AO712" s="35" t="s">
        <v>39</v>
      </c>
      <c r="AP712" s="35" t="s">
        <v>39</v>
      </c>
      <c r="AQ712" s="35" t="s">
        <v>39</v>
      </c>
      <c r="AS712" s="35" t="s">
        <v>39</v>
      </c>
      <c r="AT712" s="35" t="s">
        <v>39</v>
      </c>
      <c r="AU712" s="35" t="s">
        <v>39</v>
      </c>
      <c r="AW712" s="35" t="s">
        <v>39</v>
      </c>
      <c r="AX712" s="35" t="s">
        <v>39</v>
      </c>
      <c r="AY712" s="35" t="s">
        <v>39</v>
      </c>
    </row>
    <row r="713" spans="1:51" x14ac:dyDescent="0.3">
      <c r="A713" s="35" t="s">
        <v>366</v>
      </c>
      <c r="B713" s="35" t="s">
        <v>366</v>
      </c>
      <c r="C713" s="35" t="s">
        <v>366</v>
      </c>
      <c r="E713" s="35" t="s">
        <v>366</v>
      </c>
      <c r="F713" s="35" t="s">
        <v>366</v>
      </c>
      <c r="G713" s="35" t="s">
        <v>366</v>
      </c>
      <c r="I713" s="35" t="s">
        <v>366</v>
      </c>
      <c r="J713" s="35" t="s">
        <v>366</v>
      </c>
      <c r="K713" s="35" t="s">
        <v>366</v>
      </c>
      <c r="M713" s="35" t="s">
        <v>366</v>
      </c>
      <c r="N713" s="35" t="s">
        <v>366</v>
      </c>
      <c r="O713" s="35" t="s">
        <v>366</v>
      </c>
      <c r="S713" s="35" t="s">
        <v>366</v>
      </c>
      <c r="AD713" s="35" t="s">
        <v>366</v>
      </c>
      <c r="AG713" s="35" t="s">
        <v>366</v>
      </c>
      <c r="AH713" s="35" t="s">
        <v>366</v>
      </c>
      <c r="AK713" s="35" t="s">
        <v>366</v>
      </c>
      <c r="AL713" s="35" t="s">
        <v>366</v>
      </c>
      <c r="AM713" s="35" t="s">
        <v>366</v>
      </c>
      <c r="AO713" s="35" t="s">
        <v>366</v>
      </c>
      <c r="AP713" s="35" t="s">
        <v>366</v>
      </c>
      <c r="AQ713" s="35" t="s">
        <v>366</v>
      </c>
      <c r="AS713" s="35" t="s">
        <v>366</v>
      </c>
      <c r="AT713" s="35" t="s">
        <v>366</v>
      </c>
      <c r="AU713" s="35" t="s">
        <v>366</v>
      </c>
      <c r="AW713" s="35" t="s">
        <v>366</v>
      </c>
      <c r="AX713" s="35" t="s">
        <v>366</v>
      </c>
      <c r="AY713" s="35" t="s">
        <v>366</v>
      </c>
    </row>
    <row r="714" spans="1:51" x14ac:dyDescent="0.3">
      <c r="A714" s="35" t="s">
        <v>140</v>
      </c>
      <c r="B714" s="35" t="s">
        <v>2116</v>
      </c>
      <c r="C714" s="35" t="s">
        <v>2117</v>
      </c>
      <c r="E714" s="35" t="s">
        <v>2119</v>
      </c>
      <c r="F714" s="35" t="s">
        <v>2117</v>
      </c>
      <c r="G714" s="35" t="s">
        <v>2118</v>
      </c>
      <c r="I714" s="35" t="s">
        <v>2117</v>
      </c>
      <c r="J714" s="35" t="s">
        <v>2118</v>
      </c>
      <c r="K714" s="35" t="s">
        <v>2119</v>
      </c>
      <c r="M714" s="35" t="s">
        <v>2117</v>
      </c>
      <c r="N714" s="35" t="s">
        <v>2118</v>
      </c>
      <c r="O714" s="35" t="s">
        <v>2120</v>
      </c>
      <c r="S714" s="35" t="s">
        <v>2121</v>
      </c>
      <c r="AD714" s="35" t="s">
        <v>2122</v>
      </c>
      <c r="AG714" s="35" t="s">
        <v>367</v>
      </c>
      <c r="AH714" s="35" t="s">
        <v>367</v>
      </c>
      <c r="AK714" s="35" t="s">
        <v>140</v>
      </c>
      <c r="AL714" s="35" t="s">
        <v>2116</v>
      </c>
      <c r="AM714" s="35" t="s">
        <v>2117</v>
      </c>
      <c r="AO714" s="35" t="s">
        <v>2119</v>
      </c>
      <c r="AP714" s="35" t="s">
        <v>2117</v>
      </c>
      <c r="AQ714" s="35" t="s">
        <v>2118</v>
      </c>
      <c r="AS714" s="35" t="s">
        <v>2117</v>
      </c>
      <c r="AT714" s="35" t="s">
        <v>2118</v>
      </c>
      <c r="AU714" s="35" t="s">
        <v>2119</v>
      </c>
      <c r="AW714" s="35" t="s">
        <v>2117</v>
      </c>
      <c r="AX714" s="35" t="s">
        <v>2118</v>
      </c>
      <c r="AY714" s="35" t="s">
        <v>2120</v>
      </c>
    </row>
    <row r="715" spans="1:51" x14ac:dyDescent="0.3">
      <c r="A715" s="35" t="s">
        <v>119</v>
      </c>
      <c r="B715" s="35" t="s">
        <v>119</v>
      </c>
      <c r="C715" s="35" t="s">
        <v>119</v>
      </c>
      <c r="E715" s="35" t="s">
        <v>119</v>
      </c>
      <c r="F715" s="35" t="s">
        <v>119</v>
      </c>
      <c r="G715" s="35" t="s">
        <v>119</v>
      </c>
      <c r="I715" s="35" t="s">
        <v>119</v>
      </c>
      <c r="J715" s="35" t="s">
        <v>119</v>
      </c>
      <c r="K715" s="35" t="s">
        <v>119</v>
      </c>
      <c r="M715" s="35" t="s">
        <v>119</v>
      </c>
      <c r="N715" s="35" t="s">
        <v>119</v>
      </c>
      <c r="O715" s="35" t="s">
        <v>119</v>
      </c>
      <c r="S715" s="35" t="s">
        <v>119</v>
      </c>
      <c r="AD715" s="35" t="s">
        <v>119</v>
      </c>
      <c r="AG715" s="35" t="s">
        <v>119</v>
      </c>
      <c r="AH715" s="35" t="s">
        <v>119</v>
      </c>
      <c r="AK715" s="35" t="s">
        <v>119</v>
      </c>
      <c r="AL715" s="35" t="s">
        <v>119</v>
      </c>
      <c r="AM715" s="35" t="s">
        <v>119</v>
      </c>
      <c r="AO715" s="35" t="s">
        <v>119</v>
      </c>
      <c r="AP715" s="35" t="s">
        <v>119</v>
      </c>
      <c r="AQ715" s="35" t="s">
        <v>119</v>
      </c>
      <c r="AS715" s="35" t="s">
        <v>119</v>
      </c>
      <c r="AT715" s="35" t="s">
        <v>119</v>
      </c>
      <c r="AU715" s="35" t="s">
        <v>119</v>
      </c>
      <c r="AW715" s="35" t="s">
        <v>119</v>
      </c>
      <c r="AX715" s="35" t="s">
        <v>119</v>
      </c>
      <c r="AY715" s="35" t="s">
        <v>119</v>
      </c>
    </row>
    <row r="716" spans="1:51" x14ac:dyDescent="0.3">
      <c r="A716" s="35" t="s">
        <v>188</v>
      </c>
      <c r="B716" s="35" t="s">
        <v>2123</v>
      </c>
      <c r="C716" s="35" t="s">
        <v>2124</v>
      </c>
      <c r="E716" s="35" t="s">
        <v>188</v>
      </c>
      <c r="F716" s="35" t="s">
        <v>2124</v>
      </c>
      <c r="G716" s="35" t="s">
        <v>188</v>
      </c>
      <c r="I716" s="35" t="s">
        <v>2124</v>
      </c>
      <c r="J716" s="35" t="s">
        <v>188</v>
      </c>
      <c r="K716" s="35" t="s">
        <v>188</v>
      </c>
      <c r="M716" s="35" t="s">
        <v>2124</v>
      </c>
      <c r="N716" s="35" t="s">
        <v>188</v>
      </c>
      <c r="O716" s="35" t="s">
        <v>188</v>
      </c>
      <c r="S716" s="35" t="s">
        <v>2125</v>
      </c>
      <c r="AD716" s="35" t="s">
        <v>188</v>
      </c>
      <c r="AG716" s="35" t="s">
        <v>188</v>
      </c>
      <c r="AH716" s="35" t="s">
        <v>188</v>
      </c>
      <c r="AK716" s="35" t="s">
        <v>188</v>
      </c>
      <c r="AL716" s="35" t="s">
        <v>2123</v>
      </c>
      <c r="AM716" s="35" t="s">
        <v>2124</v>
      </c>
      <c r="AO716" s="35" t="s">
        <v>188</v>
      </c>
      <c r="AP716" s="35" t="s">
        <v>2124</v>
      </c>
      <c r="AQ716" s="35" t="s">
        <v>188</v>
      </c>
      <c r="AS716" s="35" t="s">
        <v>2124</v>
      </c>
      <c r="AT716" s="35" t="s">
        <v>188</v>
      </c>
      <c r="AU716" s="35" t="s">
        <v>188</v>
      </c>
      <c r="AW716" s="35" t="s">
        <v>2124</v>
      </c>
      <c r="AX716" s="35" t="s">
        <v>188</v>
      </c>
      <c r="AY716" s="35" t="s">
        <v>188</v>
      </c>
    </row>
    <row r="717" spans="1:51" x14ac:dyDescent="0.3">
      <c r="A717" s="35" t="s">
        <v>34</v>
      </c>
      <c r="B717" s="35" t="s">
        <v>34</v>
      </c>
      <c r="C717" s="35" t="s">
        <v>34</v>
      </c>
      <c r="E717" s="35" t="s">
        <v>34</v>
      </c>
      <c r="F717" s="35" t="s">
        <v>34</v>
      </c>
      <c r="G717" s="35" t="s">
        <v>34</v>
      </c>
      <c r="I717" s="35" t="s">
        <v>34</v>
      </c>
      <c r="J717" s="35" t="s">
        <v>34</v>
      </c>
      <c r="K717" s="35" t="s">
        <v>34</v>
      </c>
      <c r="M717" s="35" t="s">
        <v>34</v>
      </c>
      <c r="N717" s="35" t="s">
        <v>34</v>
      </c>
      <c r="O717" s="35" t="s">
        <v>34</v>
      </c>
      <c r="S717" s="35" t="s">
        <v>34</v>
      </c>
      <c r="AD717" s="35" t="s">
        <v>34</v>
      </c>
      <c r="AG717" s="35" t="s">
        <v>34</v>
      </c>
      <c r="AH717" s="35" t="s">
        <v>34</v>
      </c>
      <c r="AK717" s="35" t="s">
        <v>34</v>
      </c>
      <c r="AL717" s="35" t="s">
        <v>34</v>
      </c>
      <c r="AM717" s="35" t="s">
        <v>34</v>
      </c>
      <c r="AO717" s="35" t="s">
        <v>34</v>
      </c>
      <c r="AP717" s="35" t="s">
        <v>34</v>
      </c>
      <c r="AQ717" s="35" t="s">
        <v>34</v>
      </c>
      <c r="AS717" s="35" t="s">
        <v>34</v>
      </c>
      <c r="AT717" s="35" t="s">
        <v>34</v>
      </c>
      <c r="AU717" s="35" t="s">
        <v>34</v>
      </c>
      <c r="AW717" s="35" t="s">
        <v>34</v>
      </c>
      <c r="AX717" s="35" t="s">
        <v>34</v>
      </c>
      <c r="AY717" s="35" t="s">
        <v>34</v>
      </c>
    </row>
    <row r="718" spans="1:51" x14ac:dyDescent="0.3">
      <c r="A718" s="35" t="s">
        <v>39</v>
      </c>
      <c r="B718" s="35" t="s">
        <v>39</v>
      </c>
      <c r="C718" s="35" t="s">
        <v>39</v>
      </c>
      <c r="E718" s="35" t="s">
        <v>39</v>
      </c>
      <c r="F718" s="35" t="s">
        <v>39</v>
      </c>
      <c r="G718" s="35" t="s">
        <v>39</v>
      </c>
      <c r="I718" s="35" t="s">
        <v>39</v>
      </c>
      <c r="J718" s="35" t="s">
        <v>39</v>
      </c>
      <c r="K718" s="35" t="s">
        <v>39</v>
      </c>
      <c r="M718" s="35" t="s">
        <v>39</v>
      </c>
      <c r="N718" s="35" t="s">
        <v>39</v>
      </c>
      <c r="O718" s="35" t="s">
        <v>39</v>
      </c>
      <c r="S718" s="35" t="s">
        <v>39</v>
      </c>
      <c r="AD718" s="35" t="s">
        <v>39</v>
      </c>
      <c r="AG718" s="35" t="s">
        <v>39</v>
      </c>
      <c r="AH718" s="35" t="s">
        <v>39</v>
      </c>
      <c r="AK718" s="35" t="s">
        <v>39</v>
      </c>
      <c r="AL718" s="35" t="s">
        <v>39</v>
      </c>
      <c r="AM718" s="35" t="s">
        <v>39</v>
      </c>
      <c r="AO718" s="35" t="s">
        <v>39</v>
      </c>
      <c r="AP718" s="35" t="s">
        <v>39</v>
      </c>
      <c r="AQ718" s="35" t="s">
        <v>39</v>
      </c>
      <c r="AS718" s="35" t="s">
        <v>39</v>
      </c>
      <c r="AT718" s="35" t="s">
        <v>39</v>
      </c>
      <c r="AU718" s="35" t="s">
        <v>39</v>
      </c>
      <c r="AW718" s="35" t="s">
        <v>39</v>
      </c>
      <c r="AX718" s="35" t="s">
        <v>39</v>
      </c>
      <c r="AY718" s="35" t="s">
        <v>39</v>
      </c>
    </row>
    <row r="719" spans="1:51" x14ac:dyDescent="0.3">
      <c r="A719" s="35" t="s">
        <v>368</v>
      </c>
      <c r="B719" s="35" t="s">
        <v>368</v>
      </c>
      <c r="C719" s="35" t="s">
        <v>368</v>
      </c>
      <c r="E719" s="35" t="s">
        <v>368</v>
      </c>
      <c r="F719" s="35" t="s">
        <v>368</v>
      </c>
      <c r="G719" s="35" t="s">
        <v>368</v>
      </c>
      <c r="I719" s="35" t="s">
        <v>368</v>
      </c>
      <c r="J719" s="35" t="s">
        <v>368</v>
      </c>
      <c r="K719" s="35" t="s">
        <v>368</v>
      </c>
      <c r="M719" s="35" t="s">
        <v>368</v>
      </c>
      <c r="N719" s="35" t="s">
        <v>368</v>
      </c>
      <c r="O719" s="35" t="s">
        <v>368</v>
      </c>
      <c r="S719" s="35" t="s">
        <v>368</v>
      </c>
      <c r="AD719" s="35" t="s">
        <v>368</v>
      </c>
      <c r="AG719" s="35" t="s">
        <v>368</v>
      </c>
      <c r="AH719" s="35" t="s">
        <v>368</v>
      </c>
      <c r="AK719" s="35" t="s">
        <v>368</v>
      </c>
      <c r="AL719" s="35" t="s">
        <v>368</v>
      </c>
      <c r="AM719" s="35" t="s">
        <v>368</v>
      </c>
      <c r="AO719" s="35" t="s">
        <v>368</v>
      </c>
      <c r="AP719" s="35" t="s">
        <v>368</v>
      </c>
      <c r="AQ719" s="35" t="s">
        <v>368</v>
      </c>
      <c r="AS719" s="35" t="s">
        <v>368</v>
      </c>
      <c r="AT719" s="35" t="s">
        <v>368</v>
      </c>
      <c r="AU719" s="35" t="s">
        <v>368</v>
      </c>
      <c r="AW719" s="35" t="s">
        <v>368</v>
      </c>
      <c r="AX719" s="35" t="s">
        <v>368</v>
      </c>
      <c r="AY719" s="35" t="s">
        <v>368</v>
      </c>
    </row>
    <row r="720" spans="1:51" x14ac:dyDescent="0.3">
      <c r="A720" s="35" t="s">
        <v>140</v>
      </c>
      <c r="B720" s="35" t="s">
        <v>2126</v>
      </c>
      <c r="C720" s="35" t="s">
        <v>2127</v>
      </c>
      <c r="E720" s="35" t="s">
        <v>2129</v>
      </c>
      <c r="F720" s="35" t="s">
        <v>2127</v>
      </c>
      <c r="G720" s="35" t="s">
        <v>2128</v>
      </c>
      <c r="I720" s="35" t="s">
        <v>2127</v>
      </c>
      <c r="J720" s="35" t="s">
        <v>2128</v>
      </c>
      <c r="K720" s="35" t="s">
        <v>2129</v>
      </c>
      <c r="M720" s="35" t="s">
        <v>2127</v>
      </c>
      <c r="N720" s="35" t="s">
        <v>2128</v>
      </c>
      <c r="O720" s="35" t="s">
        <v>2130</v>
      </c>
      <c r="S720" s="35" t="s">
        <v>2131</v>
      </c>
      <c r="AD720" s="35" t="s">
        <v>2132</v>
      </c>
      <c r="AG720" s="35" t="s">
        <v>369</v>
      </c>
      <c r="AH720" s="35" t="s">
        <v>369</v>
      </c>
      <c r="AK720" s="35" t="s">
        <v>140</v>
      </c>
      <c r="AL720" s="35" t="s">
        <v>2126</v>
      </c>
      <c r="AM720" s="35" t="s">
        <v>2127</v>
      </c>
      <c r="AO720" s="35" t="s">
        <v>2129</v>
      </c>
      <c r="AP720" s="35" t="s">
        <v>2127</v>
      </c>
      <c r="AQ720" s="35" t="s">
        <v>2128</v>
      </c>
      <c r="AS720" s="35" t="s">
        <v>2127</v>
      </c>
      <c r="AT720" s="35" t="s">
        <v>2128</v>
      </c>
      <c r="AU720" s="35" t="s">
        <v>2129</v>
      </c>
      <c r="AW720" s="35" t="s">
        <v>2127</v>
      </c>
      <c r="AX720" s="35" t="s">
        <v>2128</v>
      </c>
      <c r="AY720" s="35" t="s">
        <v>2130</v>
      </c>
    </row>
    <row r="721" spans="1:51" x14ac:dyDescent="0.3">
      <c r="A721" s="35" t="s">
        <v>119</v>
      </c>
      <c r="B721" s="35" t="s">
        <v>1182</v>
      </c>
      <c r="C721" s="35" t="s">
        <v>2133</v>
      </c>
      <c r="E721" s="35" t="s">
        <v>2134</v>
      </c>
      <c r="F721" s="35" t="s">
        <v>2133</v>
      </c>
      <c r="G721" s="35" t="s">
        <v>1260</v>
      </c>
      <c r="I721" s="35" t="s">
        <v>2133</v>
      </c>
      <c r="J721" s="35" t="s">
        <v>1260</v>
      </c>
      <c r="K721" s="35" t="s">
        <v>2134</v>
      </c>
      <c r="M721" s="35" t="s">
        <v>2133</v>
      </c>
      <c r="N721" s="35" t="s">
        <v>1260</v>
      </c>
      <c r="O721" s="35" t="s">
        <v>2135</v>
      </c>
      <c r="S721" s="35" t="s">
        <v>2136</v>
      </c>
      <c r="AD721" s="35" t="s">
        <v>2137</v>
      </c>
      <c r="AG721" s="35" t="s">
        <v>370</v>
      </c>
      <c r="AH721" s="35" t="s">
        <v>370</v>
      </c>
      <c r="AK721" s="35" t="s">
        <v>119</v>
      </c>
      <c r="AL721" s="35" t="s">
        <v>1182</v>
      </c>
      <c r="AM721" s="35" t="s">
        <v>2133</v>
      </c>
      <c r="AO721" s="35" t="s">
        <v>2134</v>
      </c>
      <c r="AP721" s="35" t="s">
        <v>2133</v>
      </c>
      <c r="AQ721" s="35" t="s">
        <v>1260</v>
      </c>
      <c r="AS721" s="35" t="s">
        <v>2133</v>
      </c>
      <c r="AT721" s="35" t="s">
        <v>1260</v>
      </c>
      <c r="AU721" s="35" t="s">
        <v>2134</v>
      </c>
      <c r="AW721" s="35" t="s">
        <v>2133</v>
      </c>
      <c r="AX721" s="35" t="s">
        <v>1260</v>
      </c>
      <c r="AY721" s="35" t="s">
        <v>2135</v>
      </c>
    </row>
    <row r="722" spans="1:51" x14ac:dyDescent="0.3">
      <c r="A722" s="35" t="s">
        <v>188</v>
      </c>
      <c r="B722" s="35" t="s">
        <v>2138</v>
      </c>
      <c r="C722" s="35" t="s">
        <v>2139</v>
      </c>
      <c r="E722" s="35" t="s">
        <v>2141</v>
      </c>
      <c r="F722" s="35" t="s">
        <v>2139</v>
      </c>
      <c r="G722" s="35" t="s">
        <v>2140</v>
      </c>
      <c r="I722" s="35" t="s">
        <v>2139</v>
      </c>
      <c r="J722" s="35" t="s">
        <v>2140</v>
      </c>
      <c r="K722" s="35" t="s">
        <v>2141</v>
      </c>
      <c r="M722" s="35" t="s">
        <v>2139</v>
      </c>
      <c r="N722" s="35" t="s">
        <v>2140</v>
      </c>
      <c r="O722" s="35" t="s">
        <v>2142</v>
      </c>
      <c r="S722" s="35" t="s">
        <v>2143</v>
      </c>
      <c r="AD722" s="35" t="s">
        <v>2144</v>
      </c>
      <c r="AG722" s="35" t="s">
        <v>371</v>
      </c>
      <c r="AH722" s="35" t="s">
        <v>371</v>
      </c>
      <c r="AK722" s="35" t="s">
        <v>188</v>
      </c>
      <c r="AL722" s="35" t="s">
        <v>2138</v>
      </c>
      <c r="AM722" s="35" t="s">
        <v>2139</v>
      </c>
      <c r="AO722" s="35" t="s">
        <v>2141</v>
      </c>
      <c r="AP722" s="35" t="s">
        <v>2139</v>
      </c>
      <c r="AQ722" s="35" t="s">
        <v>2140</v>
      </c>
      <c r="AS722" s="35" t="s">
        <v>2139</v>
      </c>
      <c r="AT722" s="35" t="s">
        <v>2140</v>
      </c>
      <c r="AU722" s="35" t="s">
        <v>2141</v>
      </c>
      <c r="AW722" s="35" t="s">
        <v>2139</v>
      </c>
      <c r="AX722" s="35" t="s">
        <v>2140</v>
      </c>
      <c r="AY722" s="35" t="s">
        <v>2142</v>
      </c>
    </row>
    <row r="723" spans="1:51" x14ac:dyDescent="0.3">
      <c r="A723" s="35" t="s">
        <v>34</v>
      </c>
      <c r="B723" s="35" t="s">
        <v>34</v>
      </c>
      <c r="C723" s="35" t="s">
        <v>34</v>
      </c>
      <c r="E723" s="35" t="s">
        <v>34</v>
      </c>
      <c r="F723" s="35" t="s">
        <v>34</v>
      </c>
      <c r="G723" s="35" t="s">
        <v>34</v>
      </c>
      <c r="I723" s="35" t="s">
        <v>34</v>
      </c>
      <c r="J723" s="35" t="s">
        <v>34</v>
      </c>
      <c r="K723" s="35" t="s">
        <v>34</v>
      </c>
      <c r="M723" s="35" t="s">
        <v>34</v>
      </c>
      <c r="N723" s="35" t="s">
        <v>34</v>
      </c>
      <c r="O723" s="35" t="s">
        <v>34</v>
      </c>
      <c r="S723" s="35" t="s">
        <v>34</v>
      </c>
      <c r="AD723" s="35" t="s">
        <v>34</v>
      </c>
      <c r="AG723" s="35" t="s">
        <v>34</v>
      </c>
      <c r="AH723" s="35" t="s">
        <v>34</v>
      </c>
      <c r="AK723" s="35" t="s">
        <v>34</v>
      </c>
      <c r="AL723" s="35" t="s">
        <v>34</v>
      </c>
      <c r="AM723" s="35" t="s">
        <v>34</v>
      </c>
      <c r="AO723" s="35" t="s">
        <v>34</v>
      </c>
      <c r="AP723" s="35" t="s">
        <v>34</v>
      </c>
      <c r="AQ723" s="35" t="s">
        <v>34</v>
      </c>
      <c r="AS723" s="35" t="s">
        <v>34</v>
      </c>
      <c r="AT723" s="35" t="s">
        <v>34</v>
      </c>
      <c r="AU723" s="35" t="s">
        <v>34</v>
      </c>
      <c r="AW723" s="35" t="s">
        <v>34</v>
      </c>
      <c r="AX723" s="35" t="s">
        <v>34</v>
      </c>
      <c r="AY723" s="35" t="s">
        <v>34</v>
      </c>
    </row>
    <row r="724" spans="1:51" x14ac:dyDescent="0.3">
      <c r="A724" s="35" t="s">
        <v>39</v>
      </c>
      <c r="B724" s="35" t="s">
        <v>39</v>
      </c>
      <c r="C724" s="35" t="s">
        <v>39</v>
      </c>
      <c r="E724" s="35" t="s">
        <v>39</v>
      </c>
      <c r="F724" s="35" t="s">
        <v>39</v>
      </c>
      <c r="G724" s="35" t="s">
        <v>39</v>
      </c>
      <c r="I724" s="35" t="s">
        <v>39</v>
      </c>
      <c r="J724" s="35" t="s">
        <v>39</v>
      </c>
      <c r="K724" s="35" t="s">
        <v>39</v>
      </c>
      <c r="M724" s="35" t="s">
        <v>39</v>
      </c>
      <c r="N724" s="35" t="s">
        <v>39</v>
      </c>
      <c r="O724" s="35" t="s">
        <v>39</v>
      </c>
      <c r="S724" s="35" t="s">
        <v>39</v>
      </c>
      <c r="AD724" s="35" t="s">
        <v>39</v>
      </c>
      <c r="AG724" s="35" t="s">
        <v>39</v>
      </c>
      <c r="AH724" s="35" t="s">
        <v>39</v>
      </c>
      <c r="AK724" s="35" t="s">
        <v>39</v>
      </c>
      <c r="AL724" s="35" t="s">
        <v>39</v>
      </c>
      <c r="AM724" s="35" t="s">
        <v>39</v>
      </c>
      <c r="AO724" s="35" t="s">
        <v>39</v>
      </c>
      <c r="AP724" s="35" t="s">
        <v>39</v>
      </c>
      <c r="AQ724" s="35" t="s">
        <v>39</v>
      </c>
      <c r="AS724" s="35" t="s">
        <v>39</v>
      </c>
      <c r="AT724" s="35" t="s">
        <v>39</v>
      </c>
      <c r="AU724" s="35" t="s">
        <v>39</v>
      </c>
      <c r="AW724" s="35" t="s">
        <v>39</v>
      </c>
      <c r="AX724" s="35" t="s">
        <v>39</v>
      </c>
      <c r="AY724" s="35" t="s">
        <v>39</v>
      </c>
    </row>
    <row r="725" spans="1:51" x14ac:dyDescent="0.3">
      <c r="A725" s="35" t="s">
        <v>372</v>
      </c>
      <c r="B725" s="35" t="s">
        <v>372</v>
      </c>
      <c r="C725" s="35" t="s">
        <v>372</v>
      </c>
      <c r="E725" s="35" t="s">
        <v>372</v>
      </c>
      <c r="F725" s="35" t="s">
        <v>372</v>
      </c>
      <c r="G725" s="35" t="s">
        <v>372</v>
      </c>
      <c r="I725" s="35" t="s">
        <v>372</v>
      </c>
      <c r="J725" s="35" t="s">
        <v>372</v>
      </c>
      <c r="K725" s="35" t="s">
        <v>372</v>
      </c>
      <c r="M725" s="35" t="s">
        <v>372</v>
      </c>
      <c r="N725" s="35" t="s">
        <v>372</v>
      </c>
      <c r="O725" s="35" t="s">
        <v>372</v>
      </c>
      <c r="S725" s="35" t="s">
        <v>372</v>
      </c>
      <c r="AD725" s="35" t="s">
        <v>372</v>
      </c>
      <c r="AG725" s="35" t="s">
        <v>372</v>
      </c>
      <c r="AH725" s="35" t="s">
        <v>372</v>
      </c>
      <c r="AK725" s="35" t="s">
        <v>372</v>
      </c>
      <c r="AL725" s="35" t="s">
        <v>372</v>
      </c>
      <c r="AM725" s="35" t="s">
        <v>372</v>
      </c>
      <c r="AO725" s="35" t="s">
        <v>372</v>
      </c>
      <c r="AP725" s="35" t="s">
        <v>372</v>
      </c>
      <c r="AQ725" s="35" t="s">
        <v>372</v>
      </c>
      <c r="AS725" s="35" t="s">
        <v>372</v>
      </c>
      <c r="AT725" s="35" t="s">
        <v>372</v>
      </c>
      <c r="AU725" s="35" t="s">
        <v>372</v>
      </c>
      <c r="AW725" s="35" t="s">
        <v>372</v>
      </c>
      <c r="AX725" s="35" t="s">
        <v>372</v>
      </c>
      <c r="AY725" s="35" t="s">
        <v>372</v>
      </c>
    </row>
    <row r="726" spans="1:51" x14ac:dyDescent="0.3">
      <c r="A726" s="35" t="s">
        <v>2145</v>
      </c>
      <c r="B726" s="35" t="s">
        <v>1376</v>
      </c>
      <c r="C726" s="35" t="s">
        <v>2146</v>
      </c>
      <c r="E726" s="35" t="s">
        <v>2148</v>
      </c>
      <c r="F726" s="35" t="s">
        <v>2146</v>
      </c>
      <c r="G726" s="35" t="s">
        <v>2147</v>
      </c>
      <c r="I726" s="35" t="s">
        <v>2146</v>
      </c>
      <c r="J726" s="35" t="s">
        <v>2147</v>
      </c>
      <c r="K726" s="35" t="s">
        <v>2148</v>
      </c>
      <c r="M726" s="35" t="s">
        <v>2146</v>
      </c>
      <c r="N726" s="35" t="s">
        <v>2147</v>
      </c>
      <c r="O726" s="35" t="s">
        <v>2149</v>
      </c>
      <c r="S726" s="35" t="s">
        <v>2150</v>
      </c>
      <c r="AD726" s="35" t="s">
        <v>2151</v>
      </c>
      <c r="AG726" s="35" t="s">
        <v>373</v>
      </c>
      <c r="AH726" s="35" t="s">
        <v>373</v>
      </c>
      <c r="AK726" s="35" t="s">
        <v>2145</v>
      </c>
      <c r="AL726" s="35" t="s">
        <v>1376</v>
      </c>
      <c r="AM726" s="35" t="s">
        <v>2146</v>
      </c>
      <c r="AO726" s="35" t="s">
        <v>2148</v>
      </c>
      <c r="AP726" s="35" t="s">
        <v>2146</v>
      </c>
      <c r="AQ726" s="35" t="s">
        <v>2147</v>
      </c>
      <c r="AS726" s="35" t="s">
        <v>2146</v>
      </c>
      <c r="AT726" s="35" t="s">
        <v>2147</v>
      </c>
      <c r="AU726" s="35" t="s">
        <v>2148</v>
      </c>
      <c r="AW726" s="35" t="s">
        <v>2146</v>
      </c>
      <c r="AX726" s="35" t="s">
        <v>2147</v>
      </c>
      <c r="AY726" s="35" t="s">
        <v>2149</v>
      </c>
    </row>
    <row r="727" spans="1:51" x14ac:dyDescent="0.3">
      <c r="A727" s="35" t="s">
        <v>2137</v>
      </c>
      <c r="B727" s="35" t="s">
        <v>2152</v>
      </c>
      <c r="C727" s="35" t="s">
        <v>2153</v>
      </c>
      <c r="E727" s="35" t="s">
        <v>2155</v>
      </c>
      <c r="F727" s="35" t="s">
        <v>2153</v>
      </c>
      <c r="G727" s="35" t="s">
        <v>2154</v>
      </c>
      <c r="I727" s="35" t="s">
        <v>2153</v>
      </c>
      <c r="J727" s="35" t="s">
        <v>2154</v>
      </c>
      <c r="K727" s="35" t="s">
        <v>2155</v>
      </c>
      <c r="M727" s="35" t="s">
        <v>2153</v>
      </c>
      <c r="N727" s="35" t="s">
        <v>2154</v>
      </c>
      <c r="O727" s="35" t="s">
        <v>2156</v>
      </c>
      <c r="S727" s="35" t="s">
        <v>2157</v>
      </c>
      <c r="AD727" s="35" t="s">
        <v>206</v>
      </c>
      <c r="AG727" s="35" t="s">
        <v>374</v>
      </c>
      <c r="AH727" s="35" t="s">
        <v>374</v>
      </c>
      <c r="AK727" s="35" t="s">
        <v>2137</v>
      </c>
      <c r="AL727" s="35" t="s">
        <v>2152</v>
      </c>
      <c r="AM727" s="35" t="s">
        <v>2153</v>
      </c>
      <c r="AO727" s="35" t="s">
        <v>2155</v>
      </c>
      <c r="AP727" s="35" t="s">
        <v>2153</v>
      </c>
      <c r="AQ727" s="35" t="s">
        <v>2154</v>
      </c>
      <c r="AS727" s="35" t="s">
        <v>2153</v>
      </c>
      <c r="AT727" s="35" t="s">
        <v>2154</v>
      </c>
      <c r="AU727" s="35" t="s">
        <v>2155</v>
      </c>
      <c r="AW727" s="35" t="s">
        <v>2153</v>
      </c>
      <c r="AX727" s="35" t="s">
        <v>2154</v>
      </c>
      <c r="AY727" s="35" t="s">
        <v>2156</v>
      </c>
    </row>
    <row r="728" spans="1:51" x14ac:dyDescent="0.3">
      <c r="A728" s="35" t="s">
        <v>2158</v>
      </c>
      <c r="B728" s="35" t="s">
        <v>2159</v>
      </c>
      <c r="C728" s="35" t="s">
        <v>2160</v>
      </c>
      <c r="E728" s="35" t="s">
        <v>2162</v>
      </c>
      <c r="F728" s="35" t="s">
        <v>2160</v>
      </c>
      <c r="G728" s="35" t="s">
        <v>2161</v>
      </c>
      <c r="I728" s="35" t="s">
        <v>2160</v>
      </c>
      <c r="J728" s="35" t="s">
        <v>2161</v>
      </c>
      <c r="K728" s="35" t="s">
        <v>2162</v>
      </c>
      <c r="M728" s="35" t="s">
        <v>2160</v>
      </c>
      <c r="N728" s="35" t="s">
        <v>2161</v>
      </c>
      <c r="O728" s="35" t="s">
        <v>2163</v>
      </c>
      <c r="S728" s="35" t="s">
        <v>2164</v>
      </c>
      <c r="AD728" s="35" t="s">
        <v>2165</v>
      </c>
      <c r="AG728" s="35" t="s">
        <v>375</v>
      </c>
      <c r="AH728" s="35" t="s">
        <v>375</v>
      </c>
      <c r="AK728" s="35" t="s">
        <v>2158</v>
      </c>
      <c r="AL728" s="35" t="s">
        <v>2159</v>
      </c>
      <c r="AM728" s="35" t="s">
        <v>2160</v>
      </c>
      <c r="AO728" s="35" t="s">
        <v>2162</v>
      </c>
      <c r="AP728" s="35" t="s">
        <v>2160</v>
      </c>
      <c r="AQ728" s="35" t="s">
        <v>2161</v>
      </c>
      <c r="AS728" s="35" t="s">
        <v>2160</v>
      </c>
      <c r="AT728" s="35" t="s">
        <v>2161</v>
      </c>
      <c r="AU728" s="35" t="s">
        <v>2162</v>
      </c>
      <c r="AW728" s="35" t="s">
        <v>2160</v>
      </c>
      <c r="AX728" s="35" t="s">
        <v>2161</v>
      </c>
      <c r="AY728" s="35" t="s">
        <v>2163</v>
      </c>
    </row>
    <row r="729" spans="1:51" x14ac:dyDescent="0.3">
      <c r="A729" s="35" t="s">
        <v>34</v>
      </c>
      <c r="B729" s="35" t="s">
        <v>34</v>
      </c>
      <c r="C729" s="35" t="s">
        <v>34</v>
      </c>
      <c r="E729" s="35" t="s">
        <v>34</v>
      </c>
      <c r="F729" s="35" t="s">
        <v>34</v>
      </c>
      <c r="G729" s="35" t="s">
        <v>34</v>
      </c>
      <c r="I729" s="35" t="s">
        <v>34</v>
      </c>
      <c r="J729" s="35" t="s">
        <v>34</v>
      </c>
      <c r="K729" s="35" t="s">
        <v>34</v>
      </c>
      <c r="M729" s="35" t="s">
        <v>34</v>
      </c>
      <c r="N729" s="35" t="s">
        <v>34</v>
      </c>
      <c r="O729" s="35" t="s">
        <v>34</v>
      </c>
      <c r="S729" s="35" t="s">
        <v>34</v>
      </c>
      <c r="AD729" s="35" t="s">
        <v>34</v>
      </c>
      <c r="AG729" s="35" t="s">
        <v>34</v>
      </c>
      <c r="AH729" s="35" t="s">
        <v>34</v>
      </c>
      <c r="AK729" s="35" t="s">
        <v>34</v>
      </c>
      <c r="AL729" s="35" t="s">
        <v>34</v>
      </c>
      <c r="AM729" s="35" t="s">
        <v>34</v>
      </c>
      <c r="AO729" s="35" t="s">
        <v>34</v>
      </c>
      <c r="AP729" s="35" t="s">
        <v>34</v>
      </c>
      <c r="AQ729" s="35" t="s">
        <v>34</v>
      </c>
      <c r="AS729" s="35" t="s">
        <v>34</v>
      </c>
      <c r="AT729" s="35" t="s">
        <v>34</v>
      </c>
      <c r="AU729" s="35" t="s">
        <v>34</v>
      </c>
      <c r="AW729" s="35" t="s">
        <v>34</v>
      </c>
      <c r="AX729" s="35" t="s">
        <v>34</v>
      </c>
      <c r="AY729" s="35" t="s">
        <v>34</v>
      </c>
    </row>
    <row r="730" spans="1:51" x14ac:dyDescent="0.3">
      <c r="A730" s="35" t="s">
        <v>39</v>
      </c>
      <c r="B730" s="35" t="s">
        <v>39</v>
      </c>
      <c r="C730" s="35" t="s">
        <v>39</v>
      </c>
      <c r="E730" s="35" t="s">
        <v>39</v>
      </c>
      <c r="F730" s="35" t="s">
        <v>39</v>
      </c>
      <c r="G730" s="35" t="s">
        <v>39</v>
      </c>
      <c r="I730" s="35" t="s">
        <v>39</v>
      </c>
      <c r="J730" s="35" t="s">
        <v>39</v>
      </c>
      <c r="K730" s="35" t="s">
        <v>39</v>
      </c>
      <c r="M730" s="35" t="s">
        <v>39</v>
      </c>
      <c r="N730" s="35" t="s">
        <v>39</v>
      </c>
      <c r="O730" s="35" t="s">
        <v>39</v>
      </c>
      <c r="S730" s="35" t="s">
        <v>39</v>
      </c>
      <c r="AD730" s="35" t="s">
        <v>39</v>
      </c>
      <c r="AG730" s="35" t="s">
        <v>39</v>
      </c>
      <c r="AH730" s="35" t="s">
        <v>39</v>
      </c>
      <c r="AK730" s="35" t="s">
        <v>39</v>
      </c>
      <c r="AL730" s="35" t="s">
        <v>39</v>
      </c>
      <c r="AM730" s="35" t="s">
        <v>39</v>
      </c>
      <c r="AO730" s="35" t="s">
        <v>39</v>
      </c>
      <c r="AP730" s="35" t="s">
        <v>39</v>
      </c>
      <c r="AQ730" s="35" t="s">
        <v>39</v>
      </c>
      <c r="AS730" s="35" t="s">
        <v>39</v>
      </c>
      <c r="AT730" s="35" t="s">
        <v>39</v>
      </c>
      <c r="AU730" s="35" t="s">
        <v>39</v>
      </c>
      <c r="AW730" s="35" t="s">
        <v>39</v>
      </c>
      <c r="AX730" s="35" t="s">
        <v>39</v>
      </c>
      <c r="AY730" s="35" t="s">
        <v>39</v>
      </c>
    </row>
    <row r="731" spans="1:51" x14ac:dyDescent="0.3">
      <c r="A731" s="35" t="s">
        <v>376</v>
      </c>
      <c r="B731" s="35" t="s">
        <v>376</v>
      </c>
      <c r="C731" s="35" t="s">
        <v>376</v>
      </c>
      <c r="E731" s="35" t="s">
        <v>376</v>
      </c>
      <c r="F731" s="35" t="s">
        <v>376</v>
      </c>
      <c r="G731" s="35" t="s">
        <v>376</v>
      </c>
      <c r="I731" s="35" t="s">
        <v>376</v>
      </c>
      <c r="J731" s="35" t="s">
        <v>376</v>
      </c>
      <c r="K731" s="35" t="s">
        <v>376</v>
      </c>
      <c r="M731" s="35" t="s">
        <v>376</v>
      </c>
      <c r="N731" s="35" t="s">
        <v>376</v>
      </c>
      <c r="O731" s="35" t="s">
        <v>376</v>
      </c>
      <c r="S731" s="35" t="s">
        <v>376</v>
      </c>
      <c r="AD731" s="35" t="s">
        <v>376</v>
      </c>
      <c r="AG731" s="35" t="s">
        <v>376</v>
      </c>
      <c r="AH731" s="35" t="s">
        <v>376</v>
      </c>
      <c r="AK731" s="35" t="s">
        <v>376</v>
      </c>
      <c r="AL731" s="35" t="s">
        <v>376</v>
      </c>
      <c r="AM731" s="35" t="s">
        <v>376</v>
      </c>
      <c r="AO731" s="35" t="s">
        <v>376</v>
      </c>
      <c r="AP731" s="35" t="s">
        <v>376</v>
      </c>
      <c r="AQ731" s="35" t="s">
        <v>376</v>
      </c>
      <c r="AS731" s="35" t="s">
        <v>376</v>
      </c>
      <c r="AT731" s="35" t="s">
        <v>376</v>
      </c>
      <c r="AU731" s="35" t="s">
        <v>376</v>
      </c>
      <c r="AW731" s="35" t="s">
        <v>376</v>
      </c>
      <c r="AX731" s="35" t="s">
        <v>376</v>
      </c>
      <c r="AY731" s="35" t="s">
        <v>376</v>
      </c>
    </row>
    <row r="732" spans="1:51" x14ac:dyDescent="0.3">
      <c r="A732" s="35" t="s">
        <v>140</v>
      </c>
      <c r="B732" s="35" t="s">
        <v>140</v>
      </c>
      <c r="C732" s="35" t="s">
        <v>140</v>
      </c>
      <c r="E732" s="35" t="s">
        <v>140</v>
      </c>
      <c r="F732" s="35" t="s">
        <v>140</v>
      </c>
      <c r="G732" s="35" t="s">
        <v>140</v>
      </c>
      <c r="I732" s="35" t="s">
        <v>140</v>
      </c>
      <c r="J732" s="35" t="s">
        <v>140</v>
      </c>
      <c r="K732" s="35" t="s">
        <v>140</v>
      </c>
      <c r="M732" s="35" t="s">
        <v>140</v>
      </c>
      <c r="N732" s="35" t="s">
        <v>140</v>
      </c>
      <c r="O732" s="35" t="s">
        <v>140</v>
      </c>
      <c r="S732" s="35" t="s">
        <v>140</v>
      </c>
      <c r="AD732" s="35" t="s">
        <v>140</v>
      </c>
      <c r="AG732" s="35" t="s">
        <v>140</v>
      </c>
      <c r="AH732" s="35" t="s">
        <v>140</v>
      </c>
      <c r="AK732" s="35" t="s">
        <v>140</v>
      </c>
      <c r="AL732" s="35" t="s">
        <v>140</v>
      </c>
      <c r="AM732" s="35" t="s">
        <v>140</v>
      </c>
      <c r="AO732" s="35" t="s">
        <v>140</v>
      </c>
      <c r="AP732" s="35" t="s">
        <v>140</v>
      </c>
      <c r="AQ732" s="35" t="s">
        <v>140</v>
      </c>
      <c r="AS732" s="35" t="s">
        <v>140</v>
      </c>
      <c r="AT732" s="35" t="s">
        <v>140</v>
      </c>
      <c r="AU732" s="35" t="s">
        <v>140</v>
      </c>
      <c r="AW732" s="35" t="s">
        <v>140</v>
      </c>
      <c r="AX732" s="35" t="s">
        <v>140</v>
      </c>
      <c r="AY732" s="35" t="s">
        <v>140</v>
      </c>
    </row>
    <row r="733" spans="1:51" x14ac:dyDescent="0.3">
      <c r="A733" s="35" t="s">
        <v>119</v>
      </c>
      <c r="B733" s="35" t="s">
        <v>119</v>
      </c>
      <c r="C733" s="35" t="s">
        <v>119</v>
      </c>
      <c r="E733" s="35" t="s">
        <v>119</v>
      </c>
      <c r="F733" s="35" t="s">
        <v>119</v>
      </c>
      <c r="G733" s="35" t="s">
        <v>119</v>
      </c>
      <c r="I733" s="35" t="s">
        <v>119</v>
      </c>
      <c r="J733" s="35" t="s">
        <v>119</v>
      </c>
      <c r="K733" s="35" t="s">
        <v>119</v>
      </c>
      <c r="M733" s="35" t="s">
        <v>119</v>
      </c>
      <c r="N733" s="35" t="s">
        <v>119</v>
      </c>
      <c r="O733" s="35" t="s">
        <v>119</v>
      </c>
      <c r="S733" s="35" t="s">
        <v>119</v>
      </c>
      <c r="AD733" s="35" t="s">
        <v>119</v>
      </c>
      <c r="AG733" s="35" t="s">
        <v>119</v>
      </c>
      <c r="AH733" s="35" t="s">
        <v>119</v>
      </c>
      <c r="AK733" s="35" t="s">
        <v>119</v>
      </c>
      <c r="AL733" s="35" t="s">
        <v>119</v>
      </c>
      <c r="AM733" s="35" t="s">
        <v>119</v>
      </c>
      <c r="AO733" s="35" t="s">
        <v>119</v>
      </c>
      <c r="AP733" s="35" t="s">
        <v>119</v>
      </c>
      <c r="AQ733" s="35" t="s">
        <v>119</v>
      </c>
      <c r="AS733" s="35" t="s">
        <v>119</v>
      </c>
      <c r="AT733" s="35" t="s">
        <v>119</v>
      </c>
      <c r="AU733" s="35" t="s">
        <v>119</v>
      </c>
      <c r="AW733" s="35" t="s">
        <v>119</v>
      </c>
      <c r="AX733" s="35" t="s">
        <v>119</v>
      </c>
      <c r="AY733" s="35" t="s">
        <v>119</v>
      </c>
    </row>
    <row r="734" spans="1:51" x14ac:dyDescent="0.3">
      <c r="A734" s="35" t="s">
        <v>188</v>
      </c>
      <c r="B734" s="35" t="s">
        <v>188</v>
      </c>
      <c r="C734" s="35" t="s">
        <v>188</v>
      </c>
      <c r="E734" s="35" t="s">
        <v>188</v>
      </c>
      <c r="F734" s="35" t="s">
        <v>188</v>
      </c>
      <c r="G734" s="35" t="s">
        <v>188</v>
      </c>
      <c r="I734" s="35" t="s">
        <v>188</v>
      </c>
      <c r="J734" s="35" t="s">
        <v>188</v>
      </c>
      <c r="K734" s="35" t="s">
        <v>188</v>
      </c>
      <c r="M734" s="35" t="s">
        <v>188</v>
      </c>
      <c r="N734" s="35" t="s">
        <v>188</v>
      </c>
      <c r="O734" s="35" t="s">
        <v>188</v>
      </c>
      <c r="S734" s="35" t="s">
        <v>188</v>
      </c>
      <c r="AD734" s="35" t="s">
        <v>188</v>
      </c>
      <c r="AG734" s="35" t="s">
        <v>188</v>
      </c>
      <c r="AH734" s="35" t="s">
        <v>188</v>
      </c>
      <c r="AK734" s="35" t="s">
        <v>188</v>
      </c>
      <c r="AL734" s="35" t="s">
        <v>188</v>
      </c>
      <c r="AM734" s="35" t="s">
        <v>188</v>
      </c>
      <c r="AO734" s="35" t="s">
        <v>188</v>
      </c>
      <c r="AP734" s="35" t="s">
        <v>188</v>
      </c>
      <c r="AQ734" s="35" t="s">
        <v>188</v>
      </c>
      <c r="AS734" s="35" t="s">
        <v>188</v>
      </c>
      <c r="AT734" s="35" t="s">
        <v>188</v>
      </c>
      <c r="AU734" s="35" t="s">
        <v>188</v>
      </c>
      <c r="AW734" s="35" t="s">
        <v>188</v>
      </c>
      <c r="AX734" s="35" t="s">
        <v>188</v>
      </c>
      <c r="AY734" s="35" t="s">
        <v>188</v>
      </c>
    </row>
    <row r="735" spans="1:51" x14ac:dyDescent="0.3">
      <c r="A735" s="35" t="s">
        <v>34</v>
      </c>
      <c r="B735" s="35" t="s">
        <v>34</v>
      </c>
      <c r="C735" s="35" t="s">
        <v>34</v>
      </c>
      <c r="E735" s="35" t="s">
        <v>34</v>
      </c>
      <c r="F735" s="35" t="s">
        <v>34</v>
      </c>
      <c r="G735" s="35" t="s">
        <v>34</v>
      </c>
      <c r="I735" s="35" t="s">
        <v>34</v>
      </c>
      <c r="J735" s="35" t="s">
        <v>34</v>
      </c>
      <c r="K735" s="35" t="s">
        <v>34</v>
      </c>
      <c r="M735" s="35" t="s">
        <v>34</v>
      </c>
      <c r="N735" s="35" t="s">
        <v>34</v>
      </c>
      <c r="O735" s="35" t="s">
        <v>34</v>
      </c>
      <c r="S735" s="35" t="s">
        <v>34</v>
      </c>
      <c r="AD735" s="35" t="s">
        <v>34</v>
      </c>
      <c r="AG735" s="35" t="s">
        <v>34</v>
      </c>
      <c r="AH735" s="35" t="s">
        <v>34</v>
      </c>
      <c r="AK735" s="35" t="s">
        <v>34</v>
      </c>
      <c r="AL735" s="35" t="s">
        <v>34</v>
      </c>
      <c r="AM735" s="35" t="s">
        <v>34</v>
      </c>
      <c r="AO735" s="35" t="s">
        <v>34</v>
      </c>
      <c r="AP735" s="35" t="s">
        <v>34</v>
      </c>
      <c r="AQ735" s="35" t="s">
        <v>34</v>
      </c>
      <c r="AS735" s="35" t="s">
        <v>34</v>
      </c>
      <c r="AT735" s="35" t="s">
        <v>34</v>
      </c>
      <c r="AU735" s="35" t="s">
        <v>34</v>
      </c>
      <c r="AW735" s="35" t="s">
        <v>34</v>
      </c>
      <c r="AX735" s="35" t="s">
        <v>34</v>
      </c>
      <c r="AY735" s="35" t="s">
        <v>34</v>
      </c>
    </row>
    <row r="736" spans="1:51" x14ac:dyDescent="0.3">
      <c r="A736" s="35" t="s">
        <v>39</v>
      </c>
      <c r="B736" s="35" t="s">
        <v>39</v>
      </c>
      <c r="C736" s="35" t="s">
        <v>39</v>
      </c>
      <c r="E736" s="35" t="s">
        <v>39</v>
      </c>
      <c r="F736" s="35" t="s">
        <v>39</v>
      </c>
      <c r="G736" s="35" t="s">
        <v>39</v>
      </c>
      <c r="I736" s="35" t="s">
        <v>39</v>
      </c>
      <c r="J736" s="35" t="s">
        <v>39</v>
      </c>
      <c r="K736" s="35" t="s">
        <v>39</v>
      </c>
      <c r="M736" s="35" t="s">
        <v>39</v>
      </c>
      <c r="N736" s="35" t="s">
        <v>39</v>
      </c>
      <c r="O736" s="35" t="s">
        <v>39</v>
      </c>
      <c r="S736" s="35" t="s">
        <v>39</v>
      </c>
      <c r="AD736" s="35" t="s">
        <v>39</v>
      </c>
      <c r="AG736" s="35" t="s">
        <v>39</v>
      </c>
      <c r="AH736" s="35" t="s">
        <v>39</v>
      </c>
      <c r="AK736" s="35" t="s">
        <v>39</v>
      </c>
      <c r="AL736" s="35" t="s">
        <v>39</v>
      </c>
      <c r="AM736" s="35" t="s">
        <v>39</v>
      </c>
      <c r="AO736" s="35" t="s">
        <v>39</v>
      </c>
      <c r="AP736" s="35" t="s">
        <v>39</v>
      </c>
      <c r="AQ736" s="35" t="s">
        <v>39</v>
      </c>
      <c r="AS736" s="35" t="s">
        <v>39</v>
      </c>
      <c r="AT736" s="35" t="s">
        <v>39</v>
      </c>
      <c r="AU736" s="35" t="s">
        <v>39</v>
      </c>
      <c r="AW736" s="35" t="s">
        <v>39</v>
      </c>
      <c r="AX736" s="35" t="s">
        <v>39</v>
      </c>
      <c r="AY736" s="35" t="s">
        <v>39</v>
      </c>
    </row>
    <row r="737" spans="1:51" x14ac:dyDescent="0.3">
      <c r="A737" s="35" t="s">
        <v>377</v>
      </c>
      <c r="B737" s="35" t="s">
        <v>377</v>
      </c>
      <c r="C737" s="35" t="s">
        <v>377</v>
      </c>
      <c r="E737" s="35" t="s">
        <v>377</v>
      </c>
      <c r="F737" s="35" t="s">
        <v>377</v>
      </c>
      <c r="G737" s="35" t="s">
        <v>377</v>
      </c>
      <c r="I737" s="35" t="s">
        <v>377</v>
      </c>
      <c r="J737" s="35" t="s">
        <v>377</v>
      </c>
      <c r="K737" s="35" t="s">
        <v>377</v>
      </c>
      <c r="M737" s="35" t="s">
        <v>377</v>
      </c>
      <c r="N737" s="35" t="s">
        <v>377</v>
      </c>
      <c r="O737" s="35" t="s">
        <v>377</v>
      </c>
      <c r="S737" s="35" t="s">
        <v>377</v>
      </c>
      <c r="AD737" s="35" t="s">
        <v>377</v>
      </c>
      <c r="AG737" s="35" t="s">
        <v>377</v>
      </c>
      <c r="AH737" s="35" t="s">
        <v>377</v>
      </c>
      <c r="AK737" s="35" t="s">
        <v>377</v>
      </c>
      <c r="AL737" s="35" t="s">
        <v>377</v>
      </c>
      <c r="AM737" s="35" t="s">
        <v>377</v>
      </c>
      <c r="AO737" s="35" t="s">
        <v>377</v>
      </c>
      <c r="AP737" s="35" t="s">
        <v>377</v>
      </c>
      <c r="AQ737" s="35" t="s">
        <v>377</v>
      </c>
      <c r="AS737" s="35" t="s">
        <v>377</v>
      </c>
      <c r="AT737" s="35" t="s">
        <v>377</v>
      </c>
      <c r="AU737" s="35" t="s">
        <v>377</v>
      </c>
      <c r="AW737" s="35" t="s">
        <v>377</v>
      </c>
      <c r="AX737" s="35" t="s">
        <v>377</v>
      </c>
      <c r="AY737" s="35" t="s">
        <v>377</v>
      </c>
    </row>
    <row r="738" spans="1:51" x14ac:dyDescent="0.3">
      <c r="A738" s="35" t="s">
        <v>140</v>
      </c>
      <c r="B738" s="35" t="s">
        <v>1424</v>
      </c>
      <c r="C738" s="35" t="s">
        <v>2166</v>
      </c>
      <c r="E738" s="35" t="s">
        <v>2168</v>
      </c>
      <c r="F738" s="35" t="s">
        <v>2166</v>
      </c>
      <c r="G738" s="35" t="s">
        <v>2167</v>
      </c>
      <c r="I738" s="35" t="s">
        <v>2166</v>
      </c>
      <c r="J738" s="35" t="s">
        <v>2167</v>
      </c>
      <c r="K738" s="35" t="s">
        <v>2168</v>
      </c>
      <c r="M738" s="35" t="s">
        <v>2166</v>
      </c>
      <c r="N738" s="35" t="s">
        <v>2167</v>
      </c>
      <c r="O738" s="35" t="s">
        <v>2169</v>
      </c>
      <c r="S738" s="35" t="s">
        <v>2170</v>
      </c>
      <c r="AD738" s="35" t="s">
        <v>2171</v>
      </c>
      <c r="AG738" s="35" t="s">
        <v>378</v>
      </c>
      <c r="AH738" s="35" t="s">
        <v>378</v>
      </c>
      <c r="AK738" s="35" t="s">
        <v>140</v>
      </c>
      <c r="AL738" s="35" t="s">
        <v>1424</v>
      </c>
      <c r="AM738" s="35" t="s">
        <v>2166</v>
      </c>
      <c r="AO738" s="35" t="s">
        <v>2168</v>
      </c>
      <c r="AP738" s="35" t="s">
        <v>2166</v>
      </c>
      <c r="AQ738" s="35" t="s">
        <v>2167</v>
      </c>
      <c r="AS738" s="35" t="s">
        <v>2166</v>
      </c>
      <c r="AT738" s="35" t="s">
        <v>2167</v>
      </c>
      <c r="AU738" s="35" t="s">
        <v>2168</v>
      </c>
      <c r="AW738" s="35" t="s">
        <v>2166</v>
      </c>
      <c r="AX738" s="35" t="s">
        <v>2167</v>
      </c>
      <c r="AY738" s="35" t="s">
        <v>2169</v>
      </c>
    </row>
    <row r="739" spans="1:51" x14ac:dyDescent="0.3">
      <c r="A739" s="35" t="s">
        <v>119</v>
      </c>
      <c r="B739" s="35" t="s">
        <v>2172</v>
      </c>
      <c r="C739" s="35" t="s">
        <v>2173</v>
      </c>
      <c r="E739" s="35" t="s">
        <v>2175</v>
      </c>
      <c r="F739" s="35" t="s">
        <v>2173</v>
      </c>
      <c r="G739" s="35" t="s">
        <v>2174</v>
      </c>
      <c r="I739" s="35" t="s">
        <v>2173</v>
      </c>
      <c r="J739" s="35" t="s">
        <v>2174</v>
      </c>
      <c r="K739" s="35" t="s">
        <v>2175</v>
      </c>
      <c r="M739" s="35" t="s">
        <v>2173</v>
      </c>
      <c r="N739" s="35" t="s">
        <v>2174</v>
      </c>
      <c r="O739" s="35" t="s">
        <v>2176</v>
      </c>
      <c r="S739" s="35" t="s">
        <v>2177</v>
      </c>
      <c r="AD739" s="35" t="s">
        <v>2178</v>
      </c>
      <c r="AG739" s="35" t="s">
        <v>379</v>
      </c>
      <c r="AH739" s="35" t="s">
        <v>379</v>
      </c>
      <c r="AK739" s="35" t="s">
        <v>119</v>
      </c>
      <c r="AL739" s="35" t="s">
        <v>2172</v>
      </c>
      <c r="AM739" s="35" t="s">
        <v>2173</v>
      </c>
      <c r="AO739" s="35" t="s">
        <v>2175</v>
      </c>
      <c r="AP739" s="35" t="s">
        <v>2173</v>
      </c>
      <c r="AQ739" s="35" t="s">
        <v>2174</v>
      </c>
      <c r="AS739" s="35" t="s">
        <v>2173</v>
      </c>
      <c r="AT739" s="35" t="s">
        <v>2174</v>
      </c>
      <c r="AU739" s="35" t="s">
        <v>2175</v>
      </c>
      <c r="AW739" s="35" t="s">
        <v>2173</v>
      </c>
      <c r="AX739" s="35" t="s">
        <v>2174</v>
      </c>
      <c r="AY739" s="35" t="s">
        <v>2176</v>
      </c>
    </row>
    <row r="740" spans="1:51" x14ac:dyDescent="0.3">
      <c r="A740" s="35" t="s">
        <v>188</v>
      </c>
      <c r="B740" s="35" t="s">
        <v>2179</v>
      </c>
      <c r="C740" s="35" t="s">
        <v>1352</v>
      </c>
      <c r="E740" s="35" t="s">
        <v>2181</v>
      </c>
      <c r="F740" s="35" t="s">
        <v>1352</v>
      </c>
      <c r="G740" s="35" t="s">
        <v>2180</v>
      </c>
      <c r="I740" s="35" t="s">
        <v>1352</v>
      </c>
      <c r="J740" s="35" t="s">
        <v>2180</v>
      </c>
      <c r="K740" s="35" t="s">
        <v>2181</v>
      </c>
      <c r="M740" s="35" t="s">
        <v>1352</v>
      </c>
      <c r="N740" s="35" t="s">
        <v>2180</v>
      </c>
      <c r="O740" s="35" t="s">
        <v>2182</v>
      </c>
      <c r="S740" s="35" t="s">
        <v>2183</v>
      </c>
      <c r="AD740" s="35" t="s">
        <v>2184</v>
      </c>
      <c r="AG740" s="35" t="s">
        <v>380</v>
      </c>
      <c r="AH740" s="35" t="s">
        <v>380</v>
      </c>
      <c r="AK740" s="35" t="s">
        <v>188</v>
      </c>
      <c r="AL740" s="35" t="s">
        <v>2179</v>
      </c>
      <c r="AM740" s="35" t="s">
        <v>1352</v>
      </c>
      <c r="AO740" s="35" t="s">
        <v>2181</v>
      </c>
      <c r="AP740" s="35" t="s">
        <v>1352</v>
      </c>
      <c r="AQ740" s="35" t="s">
        <v>2180</v>
      </c>
      <c r="AS740" s="35" t="s">
        <v>1352</v>
      </c>
      <c r="AT740" s="35" t="s">
        <v>2180</v>
      </c>
      <c r="AU740" s="35" t="s">
        <v>2181</v>
      </c>
      <c r="AW740" s="35" t="s">
        <v>1352</v>
      </c>
      <c r="AX740" s="35" t="s">
        <v>2180</v>
      </c>
      <c r="AY740" s="35" t="s">
        <v>2182</v>
      </c>
    </row>
    <row r="741" spans="1:51" x14ac:dyDescent="0.3">
      <c r="A741" s="35" t="s">
        <v>34</v>
      </c>
      <c r="B741" s="35" t="s">
        <v>34</v>
      </c>
      <c r="C741" s="35" t="s">
        <v>34</v>
      </c>
      <c r="E741" s="35" t="s">
        <v>34</v>
      </c>
      <c r="F741" s="35" t="s">
        <v>34</v>
      </c>
      <c r="G741" s="35" t="s">
        <v>34</v>
      </c>
      <c r="I741" s="35" t="s">
        <v>34</v>
      </c>
      <c r="J741" s="35" t="s">
        <v>34</v>
      </c>
      <c r="K741" s="35" t="s">
        <v>34</v>
      </c>
      <c r="M741" s="35" t="s">
        <v>34</v>
      </c>
      <c r="N741" s="35" t="s">
        <v>34</v>
      </c>
      <c r="O741" s="35" t="s">
        <v>34</v>
      </c>
      <c r="S741" s="35" t="s">
        <v>34</v>
      </c>
      <c r="AD741" s="35" t="s">
        <v>34</v>
      </c>
      <c r="AG741" s="35" t="s">
        <v>34</v>
      </c>
      <c r="AH741" s="35" t="s">
        <v>34</v>
      </c>
      <c r="AK741" s="35" t="s">
        <v>34</v>
      </c>
      <c r="AL741" s="35" t="s">
        <v>34</v>
      </c>
      <c r="AM741" s="35" t="s">
        <v>34</v>
      </c>
      <c r="AO741" s="35" t="s">
        <v>34</v>
      </c>
      <c r="AP741" s="35" t="s">
        <v>34</v>
      </c>
      <c r="AQ741" s="35" t="s">
        <v>34</v>
      </c>
      <c r="AS741" s="35" t="s">
        <v>34</v>
      </c>
      <c r="AT741" s="35" t="s">
        <v>34</v>
      </c>
      <c r="AU741" s="35" t="s">
        <v>34</v>
      </c>
      <c r="AW741" s="35" t="s">
        <v>34</v>
      </c>
      <c r="AX741" s="35" t="s">
        <v>34</v>
      </c>
      <c r="AY741" s="35" t="s">
        <v>34</v>
      </c>
    </row>
    <row r="742" spans="1:51" x14ac:dyDescent="0.3">
      <c r="A742" s="35" t="s">
        <v>39</v>
      </c>
      <c r="B742" s="35" t="s">
        <v>39</v>
      </c>
      <c r="C742" s="35" t="s">
        <v>39</v>
      </c>
      <c r="E742" s="35" t="s">
        <v>39</v>
      </c>
      <c r="F742" s="35" t="s">
        <v>39</v>
      </c>
      <c r="G742" s="35" t="s">
        <v>39</v>
      </c>
      <c r="I742" s="35" t="s">
        <v>39</v>
      </c>
      <c r="J742" s="35" t="s">
        <v>39</v>
      </c>
      <c r="K742" s="35" t="s">
        <v>39</v>
      </c>
      <c r="M742" s="35" t="s">
        <v>39</v>
      </c>
      <c r="N742" s="35" t="s">
        <v>39</v>
      </c>
      <c r="O742" s="35" t="s">
        <v>39</v>
      </c>
      <c r="S742" s="35" t="s">
        <v>39</v>
      </c>
      <c r="AD742" s="35" t="s">
        <v>39</v>
      </c>
      <c r="AG742" s="35" t="s">
        <v>39</v>
      </c>
      <c r="AH742" s="35" t="s">
        <v>39</v>
      </c>
      <c r="AK742" s="35" t="s">
        <v>39</v>
      </c>
      <c r="AL742" s="35" t="s">
        <v>39</v>
      </c>
      <c r="AM742" s="35" t="s">
        <v>39</v>
      </c>
      <c r="AO742" s="35" t="s">
        <v>39</v>
      </c>
      <c r="AP742" s="35" t="s">
        <v>39</v>
      </c>
      <c r="AQ742" s="35" t="s">
        <v>39</v>
      </c>
      <c r="AS742" s="35" t="s">
        <v>39</v>
      </c>
      <c r="AT742" s="35" t="s">
        <v>39</v>
      </c>
      <c r="AU742" s="35" t="s">
        <v>39</v>
      </c>
      <c r="AW742" s="35" t="s">
        <v>39</v>
      </c>
      <c r="AX742" s="35" t="s">
        <v>39</v>
      </c>
      <c r="AY742" s="35" t="s">
        <v>39</v>
      </c>
    </row>
    <row r="743" spans="1:51" x14ac:dyDescent="0.3">
      <c r="A743" s="35" t="s">
        <v>381</v>
      </c>
      <c r="B743" s="35" t="s">
        <v>381</v>
      </c>
      <c r="C743" s="35" t="s">
        <v>381</v>
      </c>
      <c r="E743" s="35" t="s">
        <v>381</v>
      </c>
      <c r="F743" s="35" t="s">
        <v>381</v>
      </c>
      <c r="G743" s="35" t="s">
        <v>381</v>
      </c>
      <c r="I743" s="35" t="s">
        <v>381</v>
      </c>
      <c r="J743" s="35" t="s">
        <v>381</v>
      </c>
      <c r="K743" s="35" t="s">
        <v>381</v>
      </c>
      <c r="M743" s="35" t="s">
        <v>381</v>
      </c>
      <c r="N743" s="35" t="s">
        <v>381</v>
      </c>
      <c r="O743" s="35" t="s">
        <v>381</v>
      </c>
      <c r="S743" s="35" t="s">
        <v>381</v>
      </c>
      <c r="AD743" s="35" t="s">
        <v>381</v>
      </c>
      <c r="AG743" s="35" t="s">
        <v>381</v>
      </c>
      <c r="AH743" s="35" t="s">
        <v>381</v>
      </c>
      <c r="AK743" s="35" t="s">
        <v>381</v>
      </c>
      <c r="AL743" s="35" t="s">
        <v>381</v>
      </c>
      <c r="AM743" s="35" t="s">
        <v>381</v>
      </c>
      <c r="AO743" s="35" t="s">
        <v>381</v>
      </c>
      <c r="AP743" s="35" t="s">
        <v>381</v>
      </c>
      <c r="AQ743" s="35" t="s">
        <v>381</v>
      </c>
      <c r="AS743" s="35" t="s">
        <v>381</v>
      </c>
      <c r="AT743" s="35" t="s">
        <v>381</v>
      </c>
      <c r="AU743" s="35" t="s">
        <v>381</v>
      </c>
      <c r="AW743" s="35" t="s">
        <v>381</v>
      </c>
      <c r="AX743" s="35" t="s">
        <v>381</v>
      </c>
      <c r="AY743" s="35" t="s">
        <v>381</v>
      </c>
    </row>
    <row r="744" spans="1:51" x14ac:dyDescent="0.3">
      <c r="A744" s="35" t="s">
        <v>2185</v>
      </c>
      <c r="B744" s="35" t="s">
        <v>2186</v>
      </c>
      <c r="C744" s="35" t="s">
        <v>2187</v>
      </c>
      <c r="E744" s="35" t="s">
        <v>2189</v>
      </c>
      <c r="F744" s="35" t="s">
        <v>2187</v>
      </c>
      <c r="G744" s="35" t="s">
        <v>2188</v>
      </c>
      <c r="I744" s="35" t="s">
        <v>2187</v>
      </c>
      <c r="J744" s="35" t="s">
        <v>2188</v>
      </c>
      <c r="K744" s="35" t="s">
        <v>2189</v>
      </c>
      <c r="M744" s="35" t="s">
        <v>2187</v>
      </c>
      <c r="N744" s="35" t="s">
        <v>2188</v>
      </c>
      <c r="O744" s="35" t="s">
        <v>2190</v>
      </c>
      <c r="S744" s="35" t="s">
        <v>2191</v>
      </c>
      <c r="AD744" s="35" t="s">
        <v>2192</v>
      </c>
      <c r="AG744" s="35" t="s">
        <v>382</v>
      </c>
      <c r="AH744" s="35" t="s">
        <v>382</v>
      </c>
      <c r="AK744" s="35" t="s">
        <v>2185</v>
      </c>
      <c r="AL744" s="35" t="s">
        <v>2186</v>
      </c>
      <c r="AM744" s="35" t="s">
        <v>2187</v>
      </c>
      <c r="AO744" s="35" t="s">
        <v>2189</v>
      </c>
      <c r="AP744" s="35" t="s">
        <v>2187</v>
      </c>
      <c r="AQ744" s="35" t="s">
        <v>2188</v>
      </c>
      <c r="AS744" s="35" t="s">
        <v>2187</v>
      </c>
      <c r="AT744" s="35" t="s">
        <v>2188</v>
      </c>
      <c r="AU744" s="35" t="s">
        <v>2189</v>
      </c>
      <c r="AW744" s="35" t="s">
        <v>2187</v>
      </c>
      <c r="AX744" s="35" t="s">
        <v>2188</v>
      </c>
      <c r="AY744" s="35" t="s">
        <v>2190</v>
      </c>
    </row>
    <row r="745" spans="1:51" x14ac:dyDescent="0.3">
      <c r="A745" s="35" t="s">
        <v>2193</v>
      </c>
      <c r="B745" s="35" t="s">
        <v>2194</v>
      </c>
      <c r="C745" s="35" t="s">
        <v>2195</v>
      </c>
      <c r="E745" s="35" t="s">
        <v>2197</v>
      </c>
      <c r="F745" s="35" t="s">
        <v>2195</v>
      </c>
      <c r="G745" s="35" t="s">
        <v>2196</v>
      </c>
      <c r="I745" s="35" t="s">
        <v>2195</v>
      </c>
      <c r="J745" s="35" t="s">
        <v>2196</v>
      </c>
      <c r="K745" s="35" t="s">
        <v>2197</v>
      </c>
      <c r="M745" s="35" t="s">
        <v>2195</v>
      </c>
      <c r="N745" s="35" t="s">
        <v>2196</v>
      </c>
      <c r="O745" s="35" t="s">
        <v>2198</v>
      </c>
      <c r="S745" s="35" t="s">
        <v>2199</v>
      </c>
      <c r="AD745" s="35" t="s">
        <v>2200</v>
      </c>
      <c r="AG745" s="35" t="s">
        <v>383</v>
      </c>
      <c r="AH745" s="35" t="s">
        <v>383</v>
      </c>
      <c r="AK745" s="35" t="s">
        <v>2193</v>
      </c>
      <c r="AL745" s="35" t="s">
        <v>2194</v>
      </c>
      <c r="AM745" s="35" t="s">
        <v>2195</v>
      </c>
      <c r="AO745" s="35" t="s">
        <v>2197</v>
      </c>
      <c r="AP745" s="35" t="s">
        <v>2195</v>
      </c>
      <c r="AQ745" s="35" t="s">
        <v>2196</v>
      </c>
      <c r="AS745" s="35" t="s">
        <v>2195</v>
      </c>
      <c r="AT745" s="35" t="s">
        <v>2196</v>
      </c>
      <c r="AU745" s="35" t="s">
        <v>2197</v>
      </c>
      <c r="AW745" s="35" t="s">
        <v>2195</v>
      </c>
      <c r="AX745" s="35" t="s">
        <v>2196</v>
      </c>
      <c r="AY745" s="35" t="s">
        <v>2198</v>
      </c>
    </row>
    <row r="746" spans="1:51" x14ac:dyDescent="0.3">
      <c r="A746" s="35" t="s">
        <v>2201</v>
      </c>
      <c r="B746" s="35" t="s">
        <v>2202</v>
      </c>
      <c r="C746" s="35" t="s">
        <v>2203</v>
      </c>
      <c r="E746" s="35" t="s">
        <v>2205</v>
      </c>
      <c r="F746" s="35" t="s">
        <v>2203</v>
      </c>
      <c r="G746" s="35" t="s">
        <v>2204</v>
      </c>
      <c r="I746" s="35" t="s">
        <v>2203</v>
      </c>
      <c r="J746" s="35" t="s">
        <v>2204</v>
      </c>
      <c r="K746" s="35" t="s">
        <v>2205</v>
      </c>
      <c r="M746" s="35" t="s">
        <v>2203</v>
      </c>
      <c r="N746" s="35" t="s">
        <v>2204</v>
      </c>
      <c r="O746" s="35" t="s">
        <v>2206</v>
      </c>
      <c r="S746" s="35" t="s">
        <v>2207</v>
      </c>
      <c r="AD746" s="35" t="s">
        <v>2208</v>
      </c>
      <c r="AG746" s="35" t="s">
        <v>384</v>
      </c>
      <c r="AH746" s="35" t="s">
        <v>384</v>
      </c>
      <c r="AK746" s="35" t="s">
        <v>2201</v>
      </c>
      <c r="AL746" s="35" t="s">
        <v>2202</v>
      </c>
      <c r="AM746" s="35" t="s">
        <v>2203</v>
      </c>
      <c r="AO746" s="35" t="s">
        <v>2205</v>
      </c>
      <c r="AP746" s="35" t="s">
        <v>2203</v>
      </c>
      <c r="AQ746" s="35" t="s">
        <v>2204</v>
      </c>
      <c r="AS746" s="35" t="s">
        <v>2203</v>
      </c>
      <c r="AT746" s="35" t="s">
        <v>2204</v>
      </c>
      <c r="AU746" s="35" t="s">
        <v>2205</v>
      </c>
      <c r="AW746" s="35" t="s">
        <v>2203</v>
      </c>
      <c r="AX746" s="35" t="s">
        <v>2204</v>
      </c>
      <c r="AY746" s="35" t="s">
        <v>2206</v>
      </c>
    </row>
    <row r="747" spans="1:51" x14ac:dyDescent="0.3">
      <c r="A747" s="35" t="s">
        <v>34</v>
      </c>
      <c r="B747" s="35" t="s">
        <v>34</v>
      </c>
      <c r="C747" s="35" t="s">
        <v>34</v>
      </c>
      <c r="E747" s="35" t="s">
        <v>34</v>
      </c>
      <c r="F747" s="35" t="s">
        <v>34</v>
      </c>
      <c r="G747" s="35" t="s">
        <v>34</v>
      </c>
      <c r="I747" s="35" t="s">
        <v>34</v>
      </c>
      <c r="J747" s="35" t="s">
        <v>34</v>
      </c>
      <c r="K747" s="35" t="s">
        <v>34</v>
      </c>
      <c r="M747" s="35" t="s">
        <v>34</v>
      </c>
      <c r="N747" s="35" t="s">
        <v>34</v>
      </c>
      <c r="O747" s="35" t="s">
        <v>34</v>
      </c>
      <c r="S747" s="35" t="s">
        <v>34</v>
      </c>
      <c r="AD747" s="35" t="s">
        <v>34</v>
      </c>
      <c r="AG747" s="35" t="s">
        <v>34</v>
      </c>
      <c r="AH747" s="35" t="s">
        <v>34</v>
      </c>
      <c r="AK747" s="35" t="s">
        <v>34</v>
      </c>
      <c r="AL747" s="35" t="s">
        <v>34</v>
      </c>
      <c r="AM747" s="35" t="s">
        <v>34</v>
      </c>
      <c r="AO747" s="35" t="s">
        <v>34</v>
      </c>
      <c r="AP747" s="35" t="s">
        <v>34</v>
      </c>
      <c r="AQ747" s="35" t="s">
        <v>34</v>
      </c>
      <c r="AS747" s="35" t="s">
        <v>34</v>
      </c>
      <c r="AT747" s="35" t="s">
        <v>34</v>
      </c>
      <c r="AU747" s="35" t="s">
        <v>34</v>
      </c>
      <c r="AW747" s="35" t="s">
        <v>34</v>
      </c>
      <c r="AX747" s="35" t="s">
        <v>34</v>
      </c>
      <c r="AY747" s="35" t="s">
        <v>34</v>
      </c>
    </row>
    <row r="748" spans="1:51" x14ac:dyDescent="0.3">
      <c r="A748" s="35" t="s">
        <v>39</v>
      </c>
      <c r="B748" s="35" t="s">
        <v>39</v>
      </c>
      <c r="C748" s="35" t="s">
        <v>39</v>
      </c>
      <c r="E748" s="35" t="s">
        <v>39</v>
      </c>
      <c r="F748" s="35" t="s">
        <v>39</v>
      </c>
      <c r="G748" s="35" t="s">
        <v>39</v>
      </c>
      <c r="I748" s="35" t="s">
        <v>39</v>
      </c>
      <c r="J748" s="35" t="s">
        <v>39</v>
      </c>
      <c r="K748" s="35" t="s">
        <v>39</v>
      </c>
      <c r="M748" s="35" t="s">
        <v>39</v>
      </c>
      <c r="N748" s="35" t="s">
        <v>39</v>
      </c>
      <c r="O748" s="35" t="s">
        <v>39</v>
      </c>
      <c r="S748" s="35" t="s">
        <v>39</v>
      </c>
      <c r="AD748" s="35" t="s">
        <v>39</v>
      </c>
      <c r="AG748" s="35" t="s">
        <v>39</v>
      </c>
      <c r="AH748" s="35" t="s">
        <v>39</v>
      </c>
      <c r="AK748" s="35" t="s">
        <v>39</v>
      </c>
      <c r="AL748" s="35" t="s">
        <v>39</v>
      </c>
      <c r="AM748" s="35" t="s">
        <v>39</v>
      </c>
      <c r="AO748" s="35" t="s">
        <v>39</v>
      </c>
      <c r="AP748" s="35" t="s">
        <v>39</v>
      </c>
      <c r="AQ748" s="35" t="s">
        <v>39</v>
      </c>
      <c r="AS748" s="35" t="s">
        <v>39</v>
      </c>
      <c r="AT748" s="35" t="s">
        <v>39</v>
      </c>
      <c r="AU748" s="35" t="s">
        <v>39</v>
      </c>
      <c r="AW748" s="35" t="s">
        <v>39</v>
      </c>
      <c r="AX748" s="35" t="s">
        <v>39</v>
      </c>
      <c r="AY748" s="35" t="s">
        <v>39</v>
      </c>
    </row>
    <row r="749" spans="1:51" x14ac:dyDescent="0.3">
      <c r="A749" s="35" t="s">
        <v>385</v>
      </c>
      <c r="B749" s="35" t="s">
        <v>385</v>
      </c>
      <c r="C749" s="35" t="s">
        <v>385</v>
      </c>
      <c r="E749" s="35" t="s">
        <v>385</v>
      </c>
      <c r="F749" s="35" t="s">
        <v>385</v>
      </c>
      <c r="G749" s="35" t="s">
        <v>385</v>
      </c>
      <c r="I749" s="35" t="s">
        <v>385</v>
      </c>
      <c r="J749" s="35" t="s">
        <v>385</v>
      </c>
      <c r="K749" s="35" t="s">
        <v>385</v>
      </c>
      <c r="M749" s="35" t="s">
        <v>385</v>
      </c>
      <c r="N749" s="35" t="s">
        <v>385</v>
      </c>
      <c r="O749" s="35" t="s">
        <v>385</v>
      </c>
      <c r="S749" s="35" t="s">
        <v>385</v>
      </c>
      <c r="AD749" s="35" t="s">
        <v>385</v>
      </c>
      <c r="AG749" s="35" t="s">
        <v>385</v>
      </c>
      <c r="AH749" s="35" t="s">
        <v>385</v>
      </c>
      <c r="AK749" s="35" t="s">
        <v>385</v>
      </c>
      <c r="AL749" s="35" t="s">
        <v>385</v>
      </c>
      <c r="AM749" s="35" t="s">
        <v>385</v>
      </c>
      <c r="AO749" s="35" t="s">
        <v>385</v>
      </c>
      <c r="AP749" s="35" t="s">
        <v>385</v>
      </c>
      <c r="AQ749" s="35" t="s">
        <v>385</v>
      </c>
      <c r="AS749" s="35" t="s">
        <v>385</v>
      </c>
      <c r="AT749" s="35" t="s">
        <v>385</v>
      </c>
      <c r="AU749" s="35" t="s">
        <v>385</v>
      </c>
      <c r="AW749" s="35" t="s">
        <v>385</v>
      </c>
      <c r="AX749" s="35" t="s">
        <v>385</v>
      </c>
      <c r="AY749" s="35" t="s">
        <v>385</v>
      </c>
    </row>
    <row r="750" spans="1:51" x14ac:dyDescent="0.3">
      <c r="A750" s="35" t="s">
        <v>2209</v>
      </c>
      <c r="B750" s="35" t="s">
        <v>2210</v>
      </c>
      <c r="C750" s="35" t="s">
        <v>2211</v>
      </c>
      <c r="E750" s="35" t="s">
        <v>2213</v>
      </c>
      <c r="F750" s="35" t="s">
        <v>2211</v>
      </c>
      <c r="G750" s="35" t="s">
        <v>2212</v>
      </c>
      <c r="I750" s="35" t="s">
        <v>2211</v>
      </c>
      <c r="J750" s="35" t="s">
        <v>2212</v>
      </c>
      <c r="K750" s="35" t="s">
        <v>2213</v>
      </c>
      <c r="M750" s="35" t="s">
        <v>2211</v>
      </c>
      <c r="N750" s="35" t="s">
        <v>2212</v>
      </c>
      <c r="O750" s="35" t="s">
        <v>2214</v>
      </c>
      <c r="S750" s="35" t="s">
        <v>2215</v>
      </c>
      <c r="AD750" s="35" t="s">
        <v>2216</v>
      </c>
      <c r="AG750" s="35" t="s">
        <v>386</v>
      </c>
      <c r="AH750" s="35" t="s">
        <v>386</v>
      </c>
      <c r="AK750" s="35" t="s">
        <v>2209</v>
      </c>
      <c r="AL750" s="35" t="s">
        <v>2210</v>
      </c>
      <c r="AM750" s="35" t="s">
        <v>2211</v>
      </c>
      <c r="AO750" s="35" t="s">
        <v>2213</v>
      </c>
      <c r="AP750" s="35" t="s">
        <v>2211</v>
      </c>
      <c r="AQ750" s="35" t="s">
        <v>2212</v>
      </c>
      <c r="AS750" s="35" t="s">
        <v>2211</v>
      </c>
      <c r="AT750" s="35" t="s">
        <v>2212</v>
      </c>
      <c r="AU750" s="35" t="s">
        <v>2213</v>
      </c>
      <c r="AW750" s="35" t="s">
        <v>2211</v>
      </c>
      <c r="AX750" s="35" t="s">
        <v>2212</v>
      </c>
      <c r="AY750" s="35" t="s">
        <v>2214</v>
      </c>
    </row>
    <row r="751" spans="1:51" x14ac:dyDescent="0.3">
      <c r="A751" s="35" t="s">
        <v>2217</v>
      </c>
      <c r="B751" s="35" t="s">
        <v>1904</v>
      </c>
      <c r="C751" s="35" t="s">
        <v>2218</v>
      </c>
      <c r="E751" s="35" t="s">
        <v>2039</v>
      </c>
      <c r="F751" s="35" t="s">
        <v>2218</v>
      </c>
      <c r="G751" s="35" t="s">
        <v>2219</v>
      </c>
      <c r="I751" s="35" t="s">
        <v>2218</v>
      </c>
      <c r="J751" s="35" t="s">
        <v>2219</v>
      </c>
      <c r="K751" s="35" t="s">
        <v>2039</v>
      </c>
      <c r="M751" s="35" t="s">
        <v>2218</v>
      </c>
      <c r="N751" s="35" t="s">
        <v>2219</v>
      </c>
      <c r="O751" s="35" t="s">
        <v>2220</v>
      </c>
      <c r="S751" s="35" t="s">
        <v>119</v>
      </c>
      <c r="AD751" s="35" t="s">
        <v>119</v>
      </c>
      <c r="AG751" s="35" t="s">
        <v>387</v>
      </c>
      <c r="AH751" s="35" t="s">
        <v>387</v>
      </c>
      <c r="AK751" s="35" t="s">
        <v>2217</v>
      </c>
      <c r="AL751" s="35" t="s">
        <v>1904</v>
      </c>
      <c r="AM751" s="35" t="s">
        <v>2218</v>
      </c>
      <c r="AO751" s="35" t="s">
        <v>2039</v>
      </c>
      <c r="AP751" s="35" t="s">
        <v>2218</v>
      </c>
      <c r="AQ751" s="35" t="s">
        <v>2219</v>
      </c>
      <c r="AS751" s="35" t="s">
        <v>2218</v>
      </c>
      <c r="AT751" s="35" t="s">
        <v>2219</v>
      </c>
      <c r="AU751" s="35" t="s">
        <v>2039</v>
      </c>
      <c r="AW751" s="35" t="s">
        <v>2218</v>
      </c>
      <c r="AX751" s="35" t="s">
        <v>2219</v>
      </c>
      <c r="AY751" s="35" t="s">
        <v>2220</v>
      </c>
    </row>
    <row r="752" spans="1:51" x14ac:dyDescent="0.3">
      <c r="A752" s="35" t="s">
        <v>2221</v>
      </c>
      <c r="B752" s="35" t="s">
        <v>2222</v>
      </c>
      <c r="C752" s="35" t="s">
        <v>2223</v>
      </c>
      <c r="E752" s="35" t="s">
        <v>2225</v>
      </c>
      <c r="F752" s="35" t="s">
        <v>2223</v>
      </c>
      <c r="G752" s="35" t="s">
        <v>2224</v>
      </c>
      <c r="I752" s="35" t="s">
        <v>2223</v>
      </c>
      <c r="J752" s="35" t="s">
        <v>2224</v>
      </c>
      <c r="K752" s="35" t="s">
        <v>2225</v>
      </c>
      <c r="M752" s="35" t="s">
        <v>2223</v>
      </c>
      <c r="N752" s="35" t="s">
        <v>2224</v>
      </c>
      <c r="O752" s="35" t="s">
        <v>2226</v>
      </c>
      <c r="S752" s="35" t="s">
        <v>120</v>
      </c>
      <c r="AD752" s="35" t="s">
        <v>188</v>
      </c>
      <c r="AG752" s="35" t="s">
        <v>388</v>
      </c>
      <c r="AH752" s="35" t="s">
        <v>388</v>
      </c>
      <c r="AK752" s="35" t="s">
        <v>2221</v>
      </c>
      <c r="AL752" s="35" t="s">
        <v>2222</v>
      </c>
      <c r="AM752" s="35" t="s">
        <v>2223</v>
      </c>
      <c r="AO752" s="35" t="s">
        <v>2225</v>
      </c>
      <c r="AP752" s="35" t="s">
        <v>2223</v>
      </c>
      <c r="AQ752" s="35" t="s">
        <v>2224</v>
      </c>
      <c r="AS752" s="35" t="s">
        <v>2223</v>
      </c>
      <c r="AT752" s="35" t="s">
        <v>2224</v>
      </c>
      <c r="AU752" s="35" t="s">
        <v>2225</v>
      </c>
      <c r="AW752" s="35" t="s">
        <v>2223</v>
      </c>
      <c r="AX752" s="35" t="s">
        <v>2224</v>
      </c>
      <c r="AY752" s="35" t="s">
        <v>2226</v>
      </c>
    </row>
    <row r="753" spans="1:51" x14ac:dyDescent="0.3">
      <c r="A753" s="35" t="s">
        <v>34</v>
      </c>
      <c r="B753" s="35" t="s">
        <v>34</v>
      </c>
      <c r="C753" s="35" t="s">
        <v>34</v>
      </c>
      <c r="E753" s="35" t="s">
        <v>34</v>
      </c>
      <c r="F753" s="35" t="s">
        <v>34</v>
      </c>
      <c r="G753" s="35" t="s">
        <v>34</v>
      </c>
      <c r="I753" s="35" t="s">
        <v>34</v>
      </c>
      <c r="J753" s="35" t="s">
        <v>34</v>
      </c>
      <c r="K753" s="35" t="s">
        <v>34</v>
      </c>
      <c r="M753" s="35" t="s">
        <v>34</v>
      </c>
      <c r="N753" s="35" t="s">
        <v>34</v>
      </c>
      <c r="O753" s="35" t="s">
        <v>34</v>
      </c>
      <c r="S753" s="35" t="s">
        <v>34</v>
      </c>
      <c r="AD753" s="35" t="s">
        <v>34</v>
      </c>
      <c r="AG753" s="35" t="s">
        <v>34</v>
      </c>
      <c r="AH753" s="35" t="s">
        <v>34</v>
      </c>
      <c r="AK753" s="35" t="s">
        <v>34</v>
      </c>
      <c r="AL753" s="35" t="s">
        <v>34</v>
      </c>
      <c r="AM753" s="35" t="s">
        <v>34</v>
      </c>
      <c r="AO753" s="35" t="s">
        <v>34</v>
      </c>
      <c r="AP753" s="35" t="s">
        <v>34</v>
      </c>
      <c r="AQ753" s="35" t="s">
        <v>34</v>
      </c>
      <c r="AS753" s="35" t="s">
        <v>34</v>
      </c>
      <c r="AT753" s="35" t="s">
        <v>34</v>
      </c>
      <c r="AU753" s="35" t="s">
        <v>34</v>
      </c>
      <c r="AW753" s="35" t="s">
        <v>34</v>
      </c>
      <c r="AX753" s="35" t="s">
        <v>34</v>
      </c>
      <c r="AY753" s="35" t="s">
        <v>34</v>
      </c>
    </row>
    <row r="754" spans="1:51" x14ac:dyDescent="0.3">
      <c r="A754" s="35" t="s">
        <v>39</v>
      </c>
      <c r="B754" s="35" t="s">
        <v>39</v>
      </c>
      <c r="C754" s="35" t="s">
        <v>39</v>
      </c>
      <c r="E754" s="35" t="s">
        <v>39</v>
      </c>
      <c r="F754" s="35" t="s">
        <v>39</v>
      </c>
      <c r="G754" s="35" t="s">
        <v>39</v>
      </c>
      <c r="I754" s="35" t="s">
        <v>39</v>
      </c>
      <c r="J754" s="35" t="s">
        <v>39</v>
      </c>
      <c r="K754" s="35" t="s">
        <v>39</v>
      </c>
      <c r="M754" s="35" t="s">
        <v>39</v>
      </c>
      <c r="N754" s="35" t="s">
        <v>39</v>
      </c>
      <c r="O754" s="35" t="s">
        <v>39</v>
      </c>
      <c r="S754" s="35" t="s">
        <v>39</v>
      </c>
      <c r="AD754" s="35" t="s">
        <v>39</v>
      </c>
      <c r="AG754" s="35" t="s">
        <v>39</v>
      </c>
      <c r="AH754" s="35" t="s">
        <v>39</v>
      </c>
      <c r="AK754" s="35" t="s">
        <v>39</v>
      </c>
      <c r="AL754" s="35" t="s">
        <v>39</v>
      </c>
      <c r="AM754" s="35" t="s">
        <v>39</v>
      </c>
      <c r="AO754" s="35" t="s">
        <v>39</v>
      </c>
      <c r="AP754" s="35" t="s">
        <v>39</v>
      </c>
      <c r="AQ754" s="35" t="s">
        <v>39</v>
      </c>
      <c r="AS754" s="35" t="s">
        <v>39</v>
      </c>
      <c r="AT754" s="35" t="s">
        <v>39</v>
      </c>
      <c r="AU754" s="35" t="s">
        <v>39</v>
      </c>
      <c r="AW754" s="35" t="s">
        <v>39</v>
      </c>
      <c r="AX754" s="35" t="s">
        <v>39</v>
      </c>
      <c r="AY754" s="35" t="s">
        <v>39</v>
      </c>
    </row>
    <row r="755" spans="1:51" x14ac:dyDescent="0.3">
      <c r="A755" s="35" t="s">
        <v>389</v>
      </c>
      <c r="B755" s="35" t="s">
        <v>389</v>
      </c>
      <c r="C755" s="35" t="s">
        <v>389</v>
      </c>
      <c r="E755" s="35" t="s">
        <v>389</v>
      </c>
      <c r="F755" s="35" t="s">
        <v>389</v>
      </c>
      <c r="G755" s="35" t="s">
        <v>389</v>
      </c>
      <c r="I755" s="35" t="s">
        <v>389</v>
      </c>
      <c r="J755" s="35" t="s">
        <v>389</v>
      </c>
      <c r="K755" s="35" t="s">
        <v>389</v>
      </c>
      <c r="M755" s="35" t="s">
        <v>389</v>
      </c>
      <c r="N755" s="35" t="s">
        <v>389</v>
      </c>
      <c r="O755" s="35" t="s">
        <v>389</v>
      </c>
      <c r="S755" s="35" t="s">
        <v>389</v>
      </c>
      <c r="AD755" s="35" t="s">
        <v>389</v>
      </c>
      <c r="AG755" s="35" t="s">
        <v>389</v>
      </c>
      <c r="AH755" s="35" t="s">
        <v>389</v>
      </c>
      <c r="AK755" s="35" t="s">
        <v>389</v>
      </c>
      <c r="AL755" s="35" t="s">
        <v>389</v>
      </c>
      <c r="AM755" s="35" t="s">
        <v>389</v>
      </c>
      <c r="AO755" s="35" t="s">
        <v>389</v>
      </c>
      <c r="AP755" s="35" t="s">
        <v>389</v>
      </c>
      <c r="AQ755" s="35" t="s">
        <v>389</v>
      </c>
      <c r="AS755" s="35" t="s">
        <v>389</v>
      </c>
      <c r="AT755" s="35" t="s">
        <v>389</v>
      </c>
      <c r="AU755" s="35" t="s">
        <v>389</v>
      </c>
      <c r="AW755" s="35" t="s">
        <v>389</v>
      </c>
      <c r="AX755" s="35" t="s">
        <v>389</v>
      </c>
      <c r="AY755" s="35" t="s">
        <v>389</v>
      </c>
    </row>
    <row r="756" spans="1:51" x14ac:dyDescent="0.3">
      <c r="A756" s="35" t="s">
        <v>140</v>
      </c>
      <c r="B756" s="35" t="s">
        <v>140</v>
      </c>
      <c r="C756" s="35" t="s">
        <v>140</v>
      </c>
      <c r="E756" s="35" t="s">
        <v>140</v>
      </c>
      <c r="F756" s="35" t="s">
        <v>140</v>
      </c>
      <c r="G756" s="35" t="s">
        <v>140</v>
      </c>
      <c r="I756" s="35" t="s">
        <v>140</v>
      </c>
      <c r="J756" s="35" t="s">
        <v>140</v>
      </c>
      <c r="K756" s="35" t="s">
        <v>140</v>
      </c>
      <c r="M756" s="35" t="s">
        <v>140</v>
      </c>
      <c r="N756" s="35" t="s">
        <v>140</v>
      </c>
      <c r="O756" s="35" t="s">
        <v>140</v>
      </c>
      <c r="S756" s="35" t="s">
        <v>140</v>
      </c>
      <c r="AD756" s="35" t="s">
        <v>140</v>
      </c>
      <c r="AG756" s="35" t="s">
        <v>140</v>
      </c>
      <c r="AH756" s="35" t="s">
        <v>140</v>
      </c>
      <c r="AK756" s="35" t="s">
        <v>140</v>
      </c>
      <c r="AL756" s="35" t="s">
        <v>140</v>
      </c>
      <c r="AM756" s="35" t="s">
        <v>140</v>
      </c>
      <c r="AO756" s="35" t="s">
        <v>140</v>
      </c>
      <c r="AP756" s="35" t="s">
        <v>140</v>
      </c>
      <c r="AQ756" s="35" t="s">
        <v>140</v>
      </c>
      <c r="AS756" s="35" t="s">
        <v>140</v>
      </c>
      <c r="AT756" s="35" t="s">
        <v>140</v>
      </c>
      <c r="AU756" s="35" t="s">
        <v>140</v>
      </c>
      <c r="AW756" s="35" t="s">
        <v>140</v>
      </c>
      <c r="AX756" s="35" t="s">
        <v>140</v>
      </c>
      <c r="AY756" s="35" t="s">
        <v>140</v>
      </c>
    </row>
    <row r="757" spans="1:51" x14ac:dyDescent="0.3">
      <c r="A757" s="35" t="s">
        <v>119</v>
      </c>
      <c r="B757" s="35" t="s">
        <v>119</v>
      </c>
      <c r="C757" s="35" t="s">
        <v>119</v>
      </c>
      <c r="E757" s="35" t="s">
        <v>119</v>
      </c>
      <c r="F757" s="35" t="s">
        <v>119</v>
      </c>
      <c r="G757" s="35" t="s">
        <v>119</v>
      </c>
      <c r="I757" s="35" t="s">
        <v>119</v>
      </c>
      <c r="J757" s="35" t="s">
        <v>119</v>
      </c>
      <c r="K757" s="35" t="s">
        <v>119</v>
      </c>
      <c r="M757" s="35" t="s">
        <v>119</v>
      </c>
      <c r="N757" s="35" t="s">
        <v>119</v>
      </c>
      <c r="O757" s="35" t="s">
        <v>119</v>
      </c>
      <c r="S757" s="35" t="s">
        <v>119</v>
      </c>
      <c r="AD757" s="35" t="s">
        <v>119</v>
      </c>
      <c r="AG757" s="35" t="s">
        <v>119</v>
      </c>
      <c r="AH757" s="35" t="s">
        <v>119</v>
      </c>
      <c r="AK757" s="35" t="s">
        <v>119</v>
      </c>
      <c r="AL757" s="35" t="s">
        <v>119</v>
      </c>
      <c r="AM757" s="35" t="s">
        <v>119</v>
      </c>
      <c r="AO757" s="35" t="s">
        <v>119</v>
      </c>
      <c r="AP757" s="35" t="s">
        <v>119</v>
      </c>
      <c r="AQ757" s="35" t="s">
        <v>119</v>
      </c>
      <c r="AS757" s="35" t="s">
        <v>119</v>
      </c>
      <c r="AT757" s="35" t="s">
        <v>119</v>
      </c>
      <c r="AU757" s="35" t="s">
        <v>119</v>
      </c>
      <c r="AW757" s="35" t="s">
        <v>119</v>
      </c>
      <c r="AX757" s="35" t="s">
        <v>119</v>
      </c>
      <c r="AY757" s="35" t="s">
        <v>119</v>
      </c>
    </row>
    <row r="758" spans="1:51" x14ac:dyDescent="0.3">
      <c r="A758" s="35" t="s">
        <v>120</v>
      </c>
      <c r="B758" s="35" t="s">
        <v>120</v>
      </c>
      <c r="C758" s="35" t="s">
        <v>120</v>
      </c>
      <c r="E758" s="35" t="s">
        <v>120</v>
      </c>
      <c r="F758" s="35" t="s">
        <v>120</v>
      </c>
      <c r="G758" s="35" t="s">
        <v>120</v>
      </c>
      <c r="I758" s="35" t="s">
        <v>120</v>
      </c>
      <c r="J758" s="35" t="s">
        <v>120</v>
      </c>
      <c r="K758" s="35" t="s">
        <v>120</v>
      </c>
      <c r="M758" s="35" t="s">
        <v>120</v>
      </c>
      <c r="N758" s="35" t="s">
        <v>120</v>
      </c>
      <c r="O758" s="35" t="s">
        <v>120</v>
      </c>
      <c r="S758" s="35" t="s">
        <v>2227</v>
      </c>
      <c r="AD758" s="35" t="s">
        <v>188</v>
      </c>
      <c r="AG758" s="35" t="s">
        <v>120</v>
      </c>
      <c r="AH758" s="35" t="s">
        <v>120</v>
      </c>
      <c r="AK758" s="35" t="s">
        <v>120</v>
      </c>
      <c r="AL758" s="35" t="s">
        <v>120</v>
      </c>
      <c r="AM758" s="35" t="s">
        <v>120</v>
      </c>
      <c r="AO758" s="35" t="s">
        <v>120</v>
      </c>
      <c r="AP758" s="35" t="s">
        <v>120</v>
      </c>
      <c r="AQ758" s="35" t="s">
        <v>120</v>
      </c>
      <c r="AS758" s="35" t="s">
        <v>120</v>
      </c>
      <c r="AT758" s="35" t="s">
        <v>120</v>
      </c>
      <c r="AU758" s="35" t="s">
        <v>120</v>
      </c>
      <c r="AW758" s="35" t="s">
        <v>120</v>
      </c>
      <c r="AX758" s="35" t="s">
        <v>120</v>
      </c>
      <c r="AY758" s="35" t="s">
        <v>120</v>
      </c>
    </row>
    <row r="759" spans="1:51" x14ac:dyDescent="0.3">
      <c r="A759" s="35" t="s">
        <v>34</v>
      </c>
      <c r="B759" s="35" t="s">
        <v>34</v>
      </c>
      <c r="C759" s="35" t="s">
        <v>34</v>
      </c>
      <c r="E759" s="35" t="s">
        <v>34</v>
      </c>
      <c r="F759" s="35" t="s">
        <v>34</v>
      </c>
      <c r="G759" s="35" t="s">
        <v>34</v>
      </c>
      <c r="I759" s="35" t="s">
        <v>34</v>
      </c>
      <c r="J759" s="35" t="s">
        <v>34</v>
      </c>
      <c r="K759" s="35" t="s">
        <v>34</v>
      </c>
      <c r="M759" s="35" t="s">
        <v>34</v>
      </c>
      <c r="N759" s="35" t="s">
        <v>34</v>
      </c>
      <c r="O759" s="35" t="s">
        <v>34</v>
      </c>
      <c r="S759" s="35" t="s">
        <v>34</v>
      </c>
      <c r="AD759" s="35" t="s">
        <v>34</v>
      </c>
      <c r="AG759" s="35" t="s">
        <v>34</v>
      </c>
      <c r="AH759" s="35" t="s">
        <v>34</v>
      </c>
      <c r="AK759" s="35" t="s">
        <v>34</v>
      </c>
      <c r="AL759" s="35" t="s">
        <v>34</v>
      </c>
      <c r="AM759" s="35" t="s">
        <v>34</v>
      </c>
      <c r="AO759" s="35" t="s">
        <v>34</v>
      </c>
      <c r="AP759" s="35" t="s">
        <v>34</v>
      </c>
      <c r="AQ759" s="35" t="s">
        <v>34</v>
      </c>
      <c r="AS759" s="35" t="s">
        <v>34</v>
      </c>
      <c r="AT759" s="35" t="s">
        <v>34</v>
      </c>
      <c r="AU759" s="35" t="s">
        <v>34</v>
      </c>
      <c r="AW759" s="35" t="s">
        <v>34</v>
      </c>
      <c r="AX759" s="35" t="s">
        <v>34</v>
      </c>
      <c r="AY759" s="35" t="s">
        <v>34</v>
      </c>
    </row>
    <row r="760" spans="1:51" x14ac:dyDescent="0.3">
      <c r="A760" s="35" t="s">
        <v>39</v>
      </c>
      <c r="B760" s="35" t="s">
        <v>39</v>
      </c>
      <c r="C760" s="35" t="s">
        <v>39</v>
      </c>
      <c r="E760" s="35" t="s">
        <v>39</v>
      </c>
      <c r="F760" s="35" t="s">
        <v>39</v>
      </c>
      <c r="G760" s="35" t="s">
        <v>39</v>
      </c>
      <c r="I760" s="35" t="s">
        <v>39</v>
      </c>
      <c r="J760" s="35" t="s">
        <v>39</v>
      </c>
      <c r="K760" s="35" t="s">
        <v>39</v>
      </c>
      <c r="M760" s="35" t="s">
        <v>39</v>
      </c>
      <c r="N760" s="35" t="s">
        <v>39</v>
      </c>
      <c r="O760" s="35" t="s">
        <v>39</v>
      </c>
      <c r="S760" s="35" t="s">
        <v>39</v>
      </c>
      <c r="AD760" s="35" t="s">
        <v>39</v>
      </c>
      <c r="AG760" s="35" t="s">
        <v>39</v>
      </c>
      <c r="AH760" s="35" t="s">
        <v>39</v>
      </c>
      <c r="AK760" s="35" t="s">
        <v>39</v>
      </c>
      <c r="AL760" s="35" t="s">
        <v>39</v>
      </c>
      <c r="AM760" s="35" t="s">
        <v>39</v>
      </c>
      <c r="AO760" s="35" t="s">
        <v>39</v>
      </c>
      <c r="AP760" s="35" t="s">
        <v>39</v>
      </c>
      <c r="AQ760" s="35" t="s">
        <v>39</v>
      </c>
      <c r="AS760" s="35" t="s">
        <v>39</v>
      </c>
      <c r="AT760" s="35" t="s">
        <v>39</v>
      </c>
      <c r="AU760" s="35" t="s">
        <v>39</v>
      </c>
      <c r="AW760" s="35" t="s">
        <v>39</v>
      </c>
      <c r="AX760" s="35" t="s">
        <v>39</v>
      </c>
      <c r="AY760" s="35" t="s">
        <v>39</v>
      </c>
    </row>
    <row r="761" spans="1:51" x14ac:dyDescent="0.3">
      <c r="A761" s="35" t="s">
        <v>385</v>
      </c>
      <c r="B761" s="35" t="s">
        <v>385</v>
      </c>
      <c r="C761" s="35" t="s">
        <v>385</v>
      </c>
      <c r="E761" s="35" t="s">
        <v>385</v>
      </c>
      <c r="F761" s="35" t="s">
        <v>385</v>
      </c>
      <c r="G761" s="35" t="s">
        <v>385</v>
      </c>
      <c r="I761" s="35" t="s">
        <v>385</v>
      </c>
      <c r="J761" s="35" t="s">
        <v>385</v>
      </c>
      <c r="K761" s="35" t="s">
        <v>385</v>
      </c>
      <c r="M761" s="35" t="s">
        <v>385</v>
      </c>
      <c r="N761" s="35" t="s">
        <v>385</v>
      </c>
      <c r="O761" s="35" t="s">
        <v>385</v>
      </c>
      <c r="S761" s="35" t="s">
        <v>385</v>
      </c>
      <c r="AD761" s="35" t="s">
        <v>385</v>
      </c>
      <c r="AG761" s="35" t="s">
        <v>385</v>
      </c>
      <c r="AH761" s="35" t="s">
        <v>385</v>
      </c>
      <c r="AK761" s="35" t="s">
        <v>385</v>
      </c>
      <c r="AL761" s="35" t="s">
        <v>385</v>
      </c>
      <c r="AM761" s="35" t="s">
        <v>385</v>
      </c>
      <c r="AO761" s="35" t="s">
        <v>385</v>
      </c>
      <c r="AP761" s="35" t="s">
        <v>385</v>
      </c>
      <c r="AQ761" s="35" t="s">
        <v>385</v>
      </c>
      <c r="AS761" s="35" t="s">
        <v>385</v>
      </c>
      <c r="AT761" s="35" t="s">
        <v>385</v>
      </c>
      <c r="AU761" s="35" t="s">
        <v>385</v>
      </c>
      <c r="AW761" s="35" t="s">
        <v>385</v>
      </c>
      <c r="AX761" s="35" t="s">
        <v>385</v>
      </c>
      <c r="AY761" s="35" t="s">
        <v>385</v>
      </c>
    </row>
    <row r="762" spans="1:51" x14ac:dyDescent="0.3">
      <c r="A762" s="35" t="s">
        <v>2209</v>
      </c>
      <c r="B762" s="35" t="s">
        <v>2210</v>
      </c>
      <c r="C762" s="35" t="s">
        <v>2211</v>
      </c>
      <c r="E762" s="35" t="s">
        <v>2213</v>
      </c>
      <c r="F762" s="35" t="s">
        <v>2211</v>
      </c>
      <c r="G762" s="35" t="s">
        <v>2212</v>
      </c>
      <c r="I762" s="35" t="s">
        <v>2211</v>
      </c>
      <c r="J762" s="35" t="s">
        <v>2212</v>
      </c>
      <c r="K762" s="35" t="s">
        <v>2213</v>
      </c>
      <c r="M762" s="35" t="s">
        <v>2211</v>
      </c>
      <c r="N762" s="35" t="s">
        <v>2212</v>
      </c>
      <c r="O762" s="35" t="s">
        <v>2214</v>
      </c>
      <c r="S762" s="35" t="s">
        <v>2215</v>
      </c>
      <c r="AD762" s="35" t="s">
        <v>2216</v>
      </c>
      <c r="AG762" s="35" t="s">
        <v>386</v>
      </c>
      <c r="AH762" s="35" t="s">
        <v>386</v>
      </c>
      <c r="AK762" s="35" t="s">
        <v>2209</v>
      </c>
      <c r="AL762" s="35" t="s">
        <v>2210</v>
      </c>
      <c r="AM762" s="35" t="s">
        <v>2211</v>
      </c>
      <c r="AO762" s="35" t="s">
        <v>2213</v>
      </c>
      <c r="AP762" s="35" t="s">
        <v>2211</v>
      </c>
      <c r="AQ762" s="35" t="s">
        <v>2212</v>
      </c>
      <c r="AS762" s="35" t="s">
        <v>2211</v>
      </c>
      <c r="AT762" s="35" t="s">
        <v>2212</v>
      </c>
      <c r="AU762" s="35" t="s">
        <v>2213</v>
      </c>
      <c r="AW762" s="35" t="s">
        <v>2211</v>
      </c>
      <c r="AX762" s="35" t="s">
        <v>2212</v>
      </c>
      <c r="AY762" s="35" t="s">
        <v>2214</v>
      </c>
    </row>
    <row r="763" spans="1:51" x14ac:dyDescent="0.3">
      <c r="A763" s="35" t="s">
        <v>2217</v>
      </c>
      <c r="B763" s="35" t="s">
        <v>1904</v>
      </c>
      <c r="C763" s="35" t="s">
        <v>2218</v>
      </c>
      <c r="E763" s="35" t="s">
        <v>2039</v>
      </c>
      <c r="F763" s="35" t="s">
        <v>2218</v>
      </c>
      <c r="G763" s="35" t="s">
        <v>2219</v>
      </c>
      <c r="I763" s="35" t="s">
        <v>2218</v>
      </c>
      <c r="J763" s="35" t="s">
        <v>2219</v>
      </c>
      <c r="K763" s="35" t="s">
        <v>2039</v>
      </c>
      <c r="M763" s="35" t="s">
        <v>2218</v>
      </c>
      <c r="N763" s="35" t="s">
        <v>2219</v>
      </c>
      <c r="O763" s="35" t="s">
        <v>2220</v>
      </c>
      <c r="S763" s="35" t="s">
        <v>119</v>
      </c>
      <c r="AD763" s="35" t="s">
        <v>119</v>
      </c>
      <c r="AG763" s="35" t="s">
        <v>387</v>
      </c>
      <c r="AH763" s="35" t="s">
        <v>387</v>
      </c>
      <c r="AK763" s="35" t="s">
        <v>2217</v>
      </c>
      <c r="AL763" s="35" t="s">
        <v>1904</v>
      </c>
      <c r="AM763" s="35" t="s">
        <v>2218</v>
      </c>
      <c r="AO763" s="35" t="s">
        <v>2039</v>
      </c>
      <c r="AP763" s="35" t="s">
        <v>2218</v>
      </c>
      <c r="AQ763" s="35" t="s">
        <v>2219</v>
      </c>
      <c r="AS763" s="35" t="s">
        <v>2218</v>
      </c>
      <c r="AT763" s="35" t="s">
        <v>2219</v>
      </c>
      <c r="AU763" s="35" t="s">
        <v>2039</v>
      </c>
      <c r="AW763" s="35" t="s">
        <v>2218</v>
      </c>
      <c r="AX763" s="35" t="s">
        <v>2219</v>
      </c>
      <c r="AY763" s="35" t="s">
        <v>2220</v>
      </c>
    </row>
    <row r="764" spans="1:51" x14ac:dyDescent="0.3">
      <c r="A764" s="35" t="s">
        <v>2221</v>
      </c>
      <c r="B764" s="35" t="s">
        <v>2222</v>
      </c>
      <c r="C764" s="35" t="s">
        <v>2223</v>
      </c>
      <c r="E764" s="35" t="s">
        <v>2225</v>
      </c>
      <c r="F764" s="35" t="s">
        <v>2223</v>
      </c>
      <c r="G764" s="35" t="s">
        <v>2224</v>
      </c>
      <c r="I764" s="35" t="s">
        <v>2223</v>
      </c>
      <c r="J764" s="35" t="s">
        <v>2224</v>
      </c>
      <c r="K764" s="35" t="s">
        <v>2225</v>
      </c>
      <c r="M764" s="35" t="s">
        <v>2223</v>
      </c>
      <c r="N764" s="35" t="s">
        <v>2224</v>
      </c>
      <c r="O764" s="35" t="s">
        <v>2226</v>
      </c>
      <c r="S764" s="35" t="s">
        <v>120</v>
      </c>
      <c r="AD764" s="35" t="s">
        <v>188</v>
      </c>
      <c r="AG764" s="35" t="s">
        <v>388</v>
      </c>
      <c r="AH764" s="35" t="s">
        <v>388</v>
      </c>
      <c r="AK764" s="35" t="s">
        <v>2221</v>
      </c>
      <c r="AL764" s="35" t="s">
        <v>2222</v>
      </c>
      <c r="AM764" s="35" t="s">
        <v>2223</v>
      </c>
      <c r="AO764" s="35" t="s">
        <v>2225</v>
      </c>
      <c r="AP764" s="35" t="s">
        <v>2223</v>
      </c>
      <c r="AQ764" s="35" t="s">
        <v>2224</v>
      </c>
      <c r="AS764" s="35" t="s">
        <v>2223</v>
      </c>
      <c r="AT764" s="35" t="s">
        <v>2224</v>
      </c>
      <c r="AU764" s="35" t="s">
        <v>2225</v>
      </c>
      <c r="AW764" s="35" t="s">
        <v>2223</v>
      </c>
      <c r="AX764" s="35" t="s">
        <v>2224</v>
      </c>
      <c r="AY764" s="35" t="s">
        <v>2226</v>
      </c>
    </row>
    <row r="765" spans="1:51" x14ac:dyDescent="0.3">
      <c r="A765" s="35" t="s">
        <v>34</v>
      </c>
      <c r="B765" s="35" t="s">
        <v>34</v>
      </c>
      <c r="C765" s="35" t="s">
        <v>34</v>
      </c>
      <c r="E765" s="35" t="s">
        <v>34</v>
      </c>
      <c r="F765" s="35" t="s">
        <v>34</v>
      </c>
      <c r="G765" s="35" t="s">
        <v>34</v>
      </c>
      <c r="I765" s="35" t="s">
        <v>34</v>
      </c>
      <c r="J765" s="35" t="s">
        <v>34</v>
      </c>
      <c r="K765" s="35" t="s">
        <v>34</v>
      </c>
      <c r="M765" s="35" t="s">
        <v>34</v>
      </c>
      <c r="N765" s="35" t="s">
        <v>34</v>
      </c>
      <c r="O765" s="35" t="s">
        <v>34</v>
      </c>
      <c r="S765" s="35" t="s">
        <v>34</v>
      </c>
      <c r="AD765" s="35" t="s">
        <v>34</v>
      </c>
      <c r="AG765" s="35" t="s">
        <v>34</v>
      </c>
      <c r="AH765" s="35" t="s">
        <v>34</v>
      </c>
      <c r="AK765" s="35" t="s">
        <v>34</v>
      </c>
      <c r="AL765" s="35" t="s">
        <v>34</v>
      </c>
      <c r="AM765" s="35" t="s">
        <v>34</v>
      </c>
      <c r="AO765" s="35" t="s">
        <v>34</v>
      </c>
      <c r="AP765" s="35" t="s">
        <v>34</v>
      </c>
      <c r="AQ765" s="35" t="s">
        <v>34</v>
      </c>
      <c r="AS765" s="35" t="s">
        <v>34</v>
      </c>
      <c r="AT765" s="35" t="s">
        <v>34</v>
      </c>
      <c r="AU765" s="35" t="s">
        <v>34</v>
      </c>
      <c r="AW765" s="35" t="s">
        <v>34</v>
      </c>
      <c r="AX765" s="35" t="s">
        <v>34</v>
      </c>
      <c r="AY765" s="35" t="s">
        <v>34</v>
      </c>
    </row>
    <row r="766" spans="1:51" x14ac:dyDescent="0.3">
      <c r="A766" s="35" t="s">
        <v>39</v>
      </c>
      <c r="B766" s="35" t="s">
        <v>39</v>
      </c>
      <c r="C766" s="35" t="s">
        <v>39</v>
      </c>
      <c r="E766" s="35" t="s">
        <v>39</v>
      </c>
      <c r="F766" s="35" t="s">
        <v>39</v>
      </c>
      <c r="G766" s="35" t="s">
        <v>39</v>
      </c>
      <c r="I766" s="35" t="s">
        <v>39</v>
      </c>
      <c r="J766" s="35" t="s">
        <v>39</v>
      </c>
      <c r="K766" s="35" t="s">
        <v>39</v>
      </c>
      <c r="M766" s="35" t="s">
        <v>39</v>
      </c>
      <c r="N766" s="35" t="s">
        <v>39</v>
      </c>
      <c r="O766" s="35" t="s">
        <v>39</v>
      </c>
      <c r="S766" s="35" t="s">
        <v>39</v>
      </c>
      <c r="AD766" s="35" t="s">
        <v>39</v>
      </c>
      <c r="AG766" s="35" t="s">
        <v>39</v>
      </c>
      <c r="AH766" s="35" t="s">
        <v>39</v>
      </c>
      <c r="AK766" s="35" t="s">
        <v>39</v>
      </c>
      <c r="AL766" s="35" t="s">
        <v>39</v>
      </c>
      <c r="AM766" s="35" t="s">
        <v>39</v>
      </c>
      <c r="AO766" s="35" t="s">
        <v>39</v>
      </c>
      <c r="AP766" s="35" t="s">
        <v>39</v>
      </c>
      <c r="AQ766" s="35" t="s">
        <v>39</v>
      </c>
      <c r="AS766" s="35" t="s">
        <v>39</v>
      </c>
      <c r="AT766" s="35" t="s">
        <v>39</v>
      </c>
      <c r="AU766" s="35" t="s">
        <v>39</v>
      </c>
      <c r="AW766" s="35" t="s">
        <v>39</v>
      </c>
      <c r="AX766" s="35" t="s">
        <v>39</v>
      </c>
      <c r="AY766" s="35" t="s">
        <v>39</v>
      </c>
    </row>
    <row r="767" spans="1:51" x14ac:dyDescent="0.3">
      <c r="A767" s="35" t="s">
        <v>389</v>
      </c>
      <c r="B767" s="35" t="s">
        <v>389</v>
      </c>
      <c r="C767" s="35" t="s">
        <v>389</v>
      </c>
      <c r="E767" s="35" t="s">
        <v>389</v>
      </c>
      <c r="F767" s="35" t="s">
        <v>389</v>
      </c>
      <c r="G767" s="35" t="s">
        <v>389</v>
      </c>
      <c r="I767" s="35" t="s">
        <v>389</v>
      </c>
      <c r="J767" s="35" t="s">
        <v>389</v>
      </c>
      <c r="K767" s="35" t="s">
        <v>389</v>
      </c>
      <c r="M767" s="35" t="s">
        <v>389</v>
      </c>
      <c r="N767" s="35" t="s">
        <v>389</v>
      </c>
      <c r="O767" s="35" t="s">
        <v>389</v>
      </c>
      <c r="S767" s="35" t="s">
        <v>389</v>
      </c>
      <c r="AD767" s="35" t="s">
        <v>389</v>
      </c>
      <c r="AG767" s="35" t="s">
        <v>389</v>
      </c>
      <c r="AH767" s="35" t="s">
        <v>389</v>
      </c>
      <c r="AK767" s="35" t="s">
        <v>389</v>
      </c>
      <c r="AL767" s="35" t="s">
        <v>389</v>
      </c>
      <c r="AM767" s="35" t="s">
        <v>389</v>
      </c>
      <c r="AO767" s="35" t="s">
        <v>389</v>
      </c>
      <c r="AP767" s="35" t="s">
        <v>389</v>
      </c>
      <c r="AQ767" s="35" t="s">
        <v>389</v>
      </c>
      <c r="AS767" s="35" t="s">
        <v>389</v>
      </c>
      <c r="AT767" s="35" t="s">
        <v>389</v>
      </c>
      <c r="AU767" s="35" t="s">
        <v>389</v>
      </c>
      <c r="AW767" s="35" t="s">
        <v>389</v>
      </c>
      <c r="AX767" s="35" t="s">
        <v>389</v>
      </c>
      <c r="AY767" s="35" t="s">
        <v>389</v>
      </c>
    </row>
    <row r="768" spans="1:51" x14ac:dyDescent="0.3">
      <c r="A768" s="35" t="s">
        <v>140</v>
      </c>
      <c r="B768" s="35" t="s">
        <v>140</v>
      </c>
      <c r="C768" s="35" t="s">
        <v>140</v>
      </c>
      <c r="E768" s="35" t="s">
        <v>140</v>
      </c>
      <c r="F768" s="35" t="s">
        <v>140</v>
      </c>
      <c r="G768" s="35" t="s">
        <v>140</v>
      </c>
      <c r="I768" s="35" t="s">
        <v>140</v>
      </c>
      <c r="J768" s="35" t="s">
        <v>140</v>
      </c>
      <c r="K768" s="35" t="s">
        <v>140</v>
      </c>
      <c r="M768" s="35" t="s">
        <v>140</v>
      </c>
      <c r="N768" s="35" t="s">
        <v>140</v>
      </c>
      <c r="O768" s="35" t="s">
        <v>140</v>
      </c>
      <c r="S768" s="35" t="s">
        <v>140</v>
      </c>
      <c r="AD768" s="35" t="s">
        <v>140</v>
      </c>
      <c r="AG768" s="35" t="s">
        <v>140</v>
      </c>
      <c r="AH768" s="35" t="s">
        <v>140</v>
      </c>
      <c r="AK768" s="35" t="s">
        <v>140</v>
      </c>
      <c r="AL768" s="35" t="s">
        <v>140</v>
      </c>
      <c r="AM768" s="35" t="s">
        <v>140</v>
      </c>
      <c r="AO768" s="35" t="s">
        <v>140</v>
      </c>
      <c r="AP768" s="35" t="s">
        <v>140</v>
      </c>
      <c r="AQ768" s="35" t="s">
        <v>140</v>
      </c>
      <c r="AS768" s="35" t="s">
        <v>140</v>
      </c>
      <c r="AT768" s="35" t="s">
        <v>140</v>
      </c>
      <c r="AU768" s="35" t="s">
        <v>140</v>
      </c>
      <c r="AW768" s="35" t="s">
        <v>140</v>
      </c>
      <c r="AX768" s="35" t="s">
        <v>140</v>
      </c>
      <c r="AY768" s="35" t="s">
        <v>140</v>
      </c>
    </row>
    <row r="769" spans="1:51" x14ac:dyDescent="0.3">
      <c r="A769" s="35" t="s">
        <v>119</v>
      </c>
      <c r="B769" s="35" t="s">
        <v>119</v>
      </c>
      <c r="C769" s="35" t="s">
        <v>119</v>
      </c>
      <c r="E769" s="35" t="s">
        <v>119</v>
      </c>
      <c r="F769" s="35" t="s">
        <v>119</v>
      </c>
      <c r="G769" s="35" t="s">
        <v>119</v>
      </c>
      <c r="I769" s="35" t="s">
        <v>119</v>
      </c>
      <c r="J769" s="35" t="s">
        <v>119</v>
      </c>
      <c r="K769" s="35" t="s">
        <v>119</v>
      </c>
      <c r="M769" s="35" t="s">
        <v>119</v>
      </c>
      <c r="N769" s="35" t="s">
        <v>119</v>
      </c>
      <c r="O769" s="35" t="s">
        <v>119</v>
      </c>
      <c r="S769" s="35" t="s">
        <v>119</v>
      </c>
      <c r="AD769" s="35" t="s">
        <v>119</v>
      </c>
      <c r="AG769" s="35" t="s">
        <v>119</v>
      </c>
      <c r="AH769" s="35" t="s">
        <v>119</v>
      </c>
      <c r="AK769" s="35" t="s">
        <v>119</v>
      </c>
      <c r="AL769" s="35" t="s">
        <v>119</v>
      </c>
      <c r="AM769" s="35" t="s">
        <v>119</v>
      </c>
      <c r="AO769" s="35" t="s">
        <v>119</v>
      </c>
      <c r="AP769" s="35" t="s">
        <v>119</v>
      </c>
      <c r="AQ769" s="35" t="s">
        <v>119</v>
      </c>
      <c r="AS769" s="35" t="s">
        <v>119</v>
      </c>
      <c r="AT769" s="35" t="s">
        <v>119</v>
      </c>
      <c r="AU769" s="35" t="s">
        <v>119</v>
      </c>
      <c r="AW769" s="35" t="s">
        <v>119</v>
      </c>
      <c r="AX769" s="35" t="s">
        <v>119</v>
      </c>
      <c r="AY769" s="35" t="s">
        <v>119</v>
      </c>
    </row>
    <row r="770" spans="1:51" x14ac:dyDescent="0.3">
      <c r="A770" s="35" t="s">
        <v>120</v>
      </c>
      <c r="B770" s="35" t="s">
        <v>120</v>
      </c>
      <c r="C770" s="35" t="s">
        <v>120</v>
      </c>
      <c r="E770" s="35" t="s">
        <v>120</v>
      </c>
      <c r="F770" s="35" t="s">
        <v>120</v>
      </c>
      <c r="G770" s="35" t="s">
        <v>120</v>
      </c>
      <c r="I770" s="35" t="s">
        <v>120</v>
      </c>
      <c r="J770" s="35" t="s">
        <v>120</v>
      </c>
      <c r="K770" s="35" t="s">
        <v>120</v>
      </c>
      <c r="M770" s="35" t="s">
        <v>120</v>
      </c>
      <c r="N770" s="35" t="s">
        <v>120</v>
      </c>
      <c r="O770" s="35" t="s">
        <v>120</v>
      </c>
      <c r="S770" s="35" t="s">
        <v>2227</v>
      </c>
      <c r="AD770" s="35" t="s">
        <v>188</v>
      </c>
      <c r="AG770" s="35" t="s">
        <v>120</v>
      </c>
      <c r="AH770" s="35" t="s">
        <v>120</v>
      </c>
      <c r="AK770" s="35" t="s">
        <v>120</v>
      </c>
      <c r="AL770" s="35" t="s">
        <v>120</v>
      </c>
      <c r="AM770" s="35" t="s">
        <v>120</v>
      </c>
      <c r="AO770" s="35" t="s">
        <v>120</v>
      </c>
      <c r="AP770" s="35" t="s">
        <v>120</v>
      </c>
      <c r="AQ770" s="35" t="s">
        <v>120</v>
      </c>
      <c r="AS770" s="35" t="s">
        <v>120</v>
      </c>
      <c r="AT770" s="35" t="s">
        <v>120</v>
      </c>
      <c r="AU770" s="35" t="s">
        <v>120</v>
      </c>
      <c r="AW770" s="35" t="s">
        <v>120</v>
      </c>
      <c r="AX770" s="35" t="s">
        <v>120</v>
      </c>
      <c r="AY770" s="35" t="s">
        <v>120</v>
      </c>
    </row>
    <row r="771" spans="1:51" x14ac:dyDescent="0.3">
      <c r="A771" s="35" t="s">
        <v>34</v>
      </c>
      <c r="B771" s="35" t="s">
        <v>34</v>
      </c>
      <c r="C771" s="35" t="s">
        <v>34</v>
      </c>
      <c r="E771" s="35" t="s">
        <v>34</v>
      </c>
      <c r="F771" s="35" t="s">
        <v>34</v>
      </c>
      <c r="G771" s="35" t="s">
        <v>34</v>
      </c>
      <c r="I771" s="35" t="s">
        <v>34</v>
      </c>
      <c r="J771" s="35" t="s">
        <v>34</v>
      </c>
      <c r="K771" s="35" t="s">
        <v>34</v>
      </c>
      <c r="M771" s="35" t="s">
        <v>34</v>
      </c>
      <c r="N771" s="35" t="s">
        <v>34</v>
      </c>
      <c r="O771" s="35" t="s">
        <v>34</v>
      </c>
      <c r="S771" s="35" t="s">
        <v>34</v>
      </c>
      <c r="AD771" s="35" t="s">
        <v>34</v>
      </c>
      <c r="AG771" s="35" t="s">
        <v>34</v>
      </c>
      <c r="AH771" s="35" t="s">
        <v>34</v>
      </c>
      <c r="AK771" s="35" t="s">
        <v>34</v>
      </c>
      <c r="AL771" s="35" t="s">
        <v>34</v>
      </c>
      <c r="AM771" s="35" t="s">
        <v>34</v>
      </c>
      <c r="AO771" s="35" t="s">
        <v>34</v>
      </c>
      <c r="AP771" s="35" t="s">
        <v>34</v>
      </c>
      <c r="AQ771" s="35" t="s">
        <v>34</v>
      </c>
      <c r="AS771" s="35" t="s">
        <v>34</v>
      </c>
      <c r="AT771" s="35" t="s">
        <v>34</v>
      </c>
      <c r="AU771" s="35" t="s">
        <v>34</v>
      </c>
      <c r="AW771" s="35" t="s">
        <v>34</v>
      </c>
      <c r="AX771" s="35" t="s">
        <v>34</v>
      </c>
      <c r="AY771" s="35" t="s">
        <v>34</v>
      </c>
    </row>
    <row r="772" spans="1:51" x14ac:dyDescent="0.3">
      <c r="A772" s="35" t="s">
        <v>39</v>
      </c>
      <c r="B772" s="35" t="s">
        <v>39</v>
      </c>
      <c r="C772" s="35" t="s">
        <v>39</v>
      </c>
      <c r="E772" s="35" t="s">
        <v>39</v>
      </c>
      <c r="F772" s="35" t="s">
        <v>39</v>
      </c>
      <c r="G772" s="35" t="s">
        <v>39</v>
      </c>
      <c r="I772" s="35" t="s">
        <v>39</v>
      </c>
      <c r="J772" s="35" t="s">
        <v>39</v>
      </c>
      <c r="K772" s="35" t="s">
        <v>39</v>
      </c>
      <c r="M772" s="35" t="s">
        <v>39</v>
      </c>
      <c r="N772" s="35" t="s">
        <v>39</v>
      </c>
      <c r="O772" s="35" t="s">
        <v>39</v>
      </c>
      <c r="S772" s="35" t="s">
        <v>39</v>
      </c>
      <c r="AD772" s="35" t="s">
        <v>39</v>
      </c>
      <c r="AG772" s="35" t="s">
        <v>39</v>
      </c>
      <c r="AH772" s="35" t="s">
        <v>39</v>
      </c>
      <c r="AK772" s="35" t="s">
        <v>39</v>
      </c>
      <c r="AL772" s="35" t="s">
        <v>39</v>
      </c>
      <c r="AM772" s="35" t="s">
        <v>39</v>
      </c>
      <c r="AO772" s="35" t="s">
        <v>39</v>
      </c>
      <c r="AP772" s="35" t="s">
        <v>39</v>
      </c>
      <c r="AQ772" s="35" t="s">
        <v>39</v>
      </c>
      <c r="AS772" s="35" t="s">
        <v>39</v>
      </c>
      <c r="AT772" s="35" t="s">
        <v>39</v>
      </c>
      <c r="AU772" s="35" t="s">
        <v>39</v>
      </c>
      <c r="AW772" s="35" t="s">
        <v>39</v>
      </c>
      <c r="AX772" s="35" t="s">
        <v>39</v>
      </c>
      <c r="AY772" s="35" t="s">
        <v>39</v>
      </c>
    </row>
    <row r="773" spans="1:51" x14ac:dyDescent="0.3">
      <c r="A773" s="35" t="s">
        <v>390</v>
      </c>
      <c r="B773" s="35" t="s">
        <v>390</v>
      </c>
      <c r="C773" s="35" t="s">
        <v>390</v>
      </c>
      <c r="E773" s="35" t="s">
        <v>390</v>
      </c>
      <c r="F773" s="35" t="s">
        <v>390</v>
      </c>
      <c r="G773" s="35" t="s">
        <v>390</v>
      </c>
      <c r="I773" s="35" t="s">
        <v>390</v>
      </c>
      <c r="J773" s="35" t="s">
        <v>390</v>
      </c>
      <c r="K773" s="35" t="s">
        <v>390</v>
      </c>
      <c r="M773" s="35" t="s">
        <v>390</v>
      </c>
      <c r="N773" s="35" t="s">
        <v>390</v>
      </c>
      <c r="O773" s="35" t="s">
        <v>390</v>
      </c>
      <c r="S773" s="35" t="s">
        <v>390</v>
      </c>
      <c r="AD773" s="35" t="s">
        <v>390</v>
      </c>
      <c r="AG773" s="35" t="s">
        <v>390</v>
      </c>
      <c r="AH773" s="35" t="s">
        <v>390</v>
      </c>
      <c r="AK773" s="35" t="s">
        <v>390</v>
      </c>
      <c r="AL773" s="35" t="s">
        <v>390</v>
      </c>
      <c r="AM773" s="35" t="s">
        <v>390</v>
      </c>
      <c r="AO773" s="35" t="s">
        <v>390</v>
      </c>
      <c r="AP773" s="35" t="s">
        <v>390</v>
      </c>
      <c r="AQ773" s="35" t="s">
        <v>390</v>
      </c>
      <c r="AS773" s="35" t="s">
        <v>390</v>
      </c>
      <c r="AT773" s="35" t="s">
        <v>390</v>
      </c>
      <c r="AU773" s="35" t="s">
        <v>390</v>
      </c>
      <c r="AW773" s="35" t="s">
        <v>390</v>
      </c>
      <c r="AX773" s="35" t="s">
        <v>390</v>
      </c>
      <c r="AY773" s="35" t="s">
        <v>390</v>
      </c>
    </row>
    <row r="774" spans="1:51" x14ac:dyDescent="0.3">
      <c r="A774" s="35" t="s">
        <v>140</v>
      </c>
      <c r="B774" s="35" t="s">
        <v>140</v>
      </c>
      <c r="C774" s="35" t="s">
        <v>140</v>
      </c>
      <c r="E774" s="35" t="s">
        <v>2229</v>
      </c>
      <c r="F774" s="35" t="s">
        <v>140</v>
      </c>
      <c r="G774" s="35" t="s">
        <v>2228</v>
      </c>
      <c r="I774" s="35" t="s">
        <v>140</v>
      </c>
      <c r="J774" s="35" t="s">
        <v>2228</v>
      </c>
      <c r="K774" s="35" t="s">
        <v>2229</v>
      </c>
      <c r="M774" s="35" t="s">
        <v>140</v>
      </c>
      <c r="N774" s="35" t="s">
        <v>2228</v>
      </c>
      <c r="O774" s="35" t="s">
        <v>2230</v>
      </c>
      <c r="S774" s="35" t="s">
        <v>2231</v>
      </c>
      <c r="AD774" s="35" t="s">
        <v>2232</v>
      </c>
      <c r="AG774" s="35" t="s">
        <v>391</v>
      </c>
      <c r="AH774" s="35" t="s">
        <v>391</v>
      </c>
      <c r="AK774" s="35" t="s">
        <v>140</v>
      </c>
      <c r="AL774" s="35" t="s">
        <v>140</v>
      </c>
      <c r="AM774" s="35" t="s">
        <v>140</v>
      </c>
      <c r="AO774" s="35" t="s">
        <v>2229</v>
      </c>
      <c r="AP774" s="35" t="s">
        <v>140</v>
      </c>
      <c r="AQ774" s="35" t="s">
        <v>2228</v>
      </c>
      <c r="AS774" s="35" t="s">
        <v>140</v>
      </c>
      <c r="AT774" s="35" t="s">
        <v>2228</v>
      </c>
      <c r="AU774" s="35" t="s">
        <v>2229</v>
      </c>
      <c r="AW774" s="35" t="s">
        <v>140</v>
      </c>
      <c r="AX774" s="35" t="s">
        <v>2228</v>
      </c>
      <c r="AY774" s="35" t="s">
        <v>2230</v>
      </c>
    </row>
    <row r="775" spans="1:51" x14ac:dyDescent="0.3">
      <c r="A775" s="35" t="s">
        <v>119</v>
      </c>
      <c r="B775" s="35" t="s">
        <v>119</v>
      </c>
      <c r="C775" s="35" t="s">
        <v>119</v>
      </c>
      <c r="E775" s="35" t="s">
        <v>1080</v>
      </c>
      <c r="F775" s="35" t="s">
        <v>119</v>
      </c>
      <c r="G775" s="35" t="s">
        <v>119</v>
      </c>
      <c r="I775" s="35" t="s">
        <v>119</v>
      </c>
      <c r="J775" s="35" t="s">
        <v>119</v>
      </c>
      <c r="K775" s="35" t="s">
        <v>1080</v>
      </c>
      <c r="M775" s="35" t="s">
        <v>119</v>
      </c>
      <c r="N775" s="35" t="s">
        <v>119</v>
      </c>
      <c r="O775" s="35" t="s">
        <v>370</v>
      </c>
      <c r="S775" s="35" t="s">
        <v>1320</v>
      </c>
      <c r="AD775" s="35" t="s">
        <v>119</v>
      </c>
      <c r="AG775" s="35" t="s">
        <v>119</v>
      </c>
      <c r="AH775" s="35" t="s">
        <v>119</v>
      </c>
      <c r="AK775" s="35" t="s">
        <v>119</v>
      </c>
      <c r="AL775" s="35" t="s">
        <v>119</v>
      </c>
      <c r="AM775" s="35" t="s">
        <v>119</v>
      </c>
      <c r="AO775" s="35" t="s">
        <v>1080</v>
      </c>
      <c r="AP775" s="35" t="s">
        <v>119</v>
      </c>
      <c r="AQ775" s="35" t="s">
        <v>119</v>
      </c>
      <c r="AS775" s="35" t="s">
        <v>119</v>
      </c>
      <c r="AT775" s="35" t="s">
        <v>119</v>
      </c>
      <c r="AU775" s="35" t="s">
        <v>1080</v>
      </c>
      <c r="AW775" s="35" t="s">
        <v>119</v>
      </c>
      <c r="AX775" s="35" t="s">
        <v>119</v>
      </c>
      <c r="AY775" s="35" t="s">
        <v>370</v>
      </c>
    </row>
    <row r="776" spans="1:51" x14ac:dyDescent="0.3">
      <c r="A776" s="35" t="s">
        <v>188</v>
      </c>
      <c r="B776" s="35" t="s">
        <v>188</v>
      </c>
      <c r="C776" s="35" t="s">
        <v>120</v>
      </c>
      <c r="E776" s="35" t="s">
        <v>2233</v>
      </c>
      <c r="F776" s="35" t="s">
        <v>120</v>
      </c>
      <c r="G776" s="35" t="s">
        <v>188</v>
      </c>
      <c r="I776" s="35" t="s">
        <v>120</v>
      </c>
      <c r="J776" s="35" t="s">
        <v>188</v>
      </c>
      <c r="K776" s="35" t="s">
        <v>2233</v>
      </c>
      <c r="M776" s="35" t="s">
        <v>120</v>
      </c>
      <c r="N776" s="35" t="s">
        <v>188</v>
      </c>
      <c r="O776" s="35" t="s">
        <v>2234</v>
      </c>
      <c r="S776" s="35" t="s">
        <v>2235</v>
      </c>
      <c r="AD776" s="35" t="s">
        <v>188</v>
      </c>
      <c r="AG776" s="35" t="s">
        <v>188</v>
      </c>
      <c r="AH776" s="35" t="s">
        <v>188</v>
      </c>
      <c r="AK776" s="35" t="s">
        <v>188</v>
      </c>
      <c r="AL776" s="35" t="s">
        <v>188</v>
      </c>
      <c r="AM776" s="35" t="s">
        <v>120</v>
      </c>
      <c r="AO776" s="35" t="s">
        <v>2233</v>
      </c>
      <c r="AP776" s="35" t="s">
        <v>120</v>
      </c>
      <c r="AQ776" s="35" t="s">
        <v>188</v>
      </c>
      <c r="AS776" s="35" t="s">
        <v>120</v>
      </c>
      <c r="AT776" s="35" t="s">
        <v>188</v>
      </c>
      <c r="AU776" s="35" t="s">
        <v>2233</v>
      </c>
      <c r="AW776" s="35" t="s">
        <v>120</v>
      </c>
      <c r="AX776" s="35" t="s">
        <v>188</v>
      </c>
      <c r="AY776" s="35" t="s">
        <v>2234</v>
      </c>
    </row>
    <row r="777" spans="1:51" x14ac:dyDescent="0.3">
      <c r="A777" s="35" t="s">
        <v>34</v>
      </c>
      <c r="B777" s="35" t="s">
        <v>34</v>
      </c>
      <c r="C777" s="35" t="s">
        <v>34</v>
      </c>
      <c r="E777" s="35" t="s">
        <v>34</v>
      </c>
      <c r="F777" s="35" t="s">
        <v>34</v>
      </c>
      <c r="G777" s="35" t="s">
        <v>34</v>
      </c>
      <c r="I777" s="35" t="s">
        <v>34</v>
      </c>
      <c r="J777" s="35" t="s">
        <v>34</v>
      </c>
      <c r="K777" s="35" t="s">
        <v>34</v>
      </c>
      <c r="M777" s="35" t="s">
        <v>34</v>
      </c>
      <c r="N777" s="35" t="s">
        <v>34</v>
      </c>
      <c r="O777" s="35" t="s">
        <v>34</v>
      </c>
      <c r="S777" s="35" t="s">
        <v>34</v>
      </c>
      <c r="AD777" s="35" t="s">
        <v>34</v>
      </c>
      <c r="AG777" s="35" t="s">
        <v>34</v>
      </c>
      <c r="AH777" s="35" t="s">
        <v>34</v>
      </c>
      <c r="AK777" s="35" t="s">
        <v>34</v>
      </c>
      <c r="AL777" s="35" t="s">
        <v>34</v>
      </c>
      <c r="AM777" s="35" t="s">
        <v>34</v>
      </c>
      <c r="AO777" s="35" t="s">
        <v>34</v>
      </c>
      <c r="AP777" s="35" t="s">
        <v>34</v>
      </c>
      <c r="AQ777" s="35" t="s">
        <v>34</v>
      </c>
      <c r="AS777" s="35" t="s">
        <v>34</v>
      </c>
      <c r="AT777" s="35" t="s">
        <v>34</v>
      </c>
      <c r="AU777" s="35" t="s">
        <v>34</v>
      </c>
      <c r="AW777" s="35" t="s">
        <v>34</v>
      </c>
      <c r="AX777" s="35" t="s">
        <v>34</v>
      </c>
      <c r="AY777" s="35" t="s">
        <v>34</v>
      </c>
    </row>
    <row r="778" spans="1:51" x14ac:dyDescent="0.3">
      <c r="A778" s="35" t="s">
        <v>39</v>
      </c>
      <c r="B778" s="35" t="s">
        <v>39</v>
      </c>
      <c r="C778" s="35" t="s">
        <v>39</v>
      </c>
      <c r="E778" s="35" t="s">
        <v>39</v>
      </c>
      <c r="F778" s="35" t="s">
        <v>39</v>
      </c>
      <c r="G778" s="35" t="s">
        <v>39</v>
      </c>
      <c r="I778" s="35" t="s">
        <v>39</v>
      </c>
      <c r="J778" s="35" t="s">
        <v>39</v>
      </c>
      <c r="K778" s="35" t="s">
        <v>39</v>
      </c>
      <c r="M778" s="35" t="s">
        <v>39</v>
      </c>
      <c r="N778" s="35" t="s">
        <v>39</v>
      </c>
      <c r="O778" s="35" t="s">
        <v>39</v>
      </c>
      <c r="S778" s="35" t="s">
        <v>39</v>
      </c>
      <c r="AD778" s="35" t="s">
        <v>39</v>
      </c>
      <c r="AG778" s="35" t="s">
        <v>39</v>
      </c>
      <c r="AH778" s="35" t="s">
        <v>39</v>
      </c>
      <c r="AK778" s="35" t="s">
        <v>39</v>
      </c>
      <c r="AL778" s="35" t="s">
        <v>39</v>
      </c>
      <c r="AM778" s="35" t="s">
        <v>39</v>
      </c>
      <c r="AO778" s="35" t="s">
        <v>39</v>
      </c>
      <c r="AP778" s="35" t="s">
        <v>39</v>
      </c>
      <c r="AQ778" s="35" t="s">
        <v>39</v>
      </c>
      <c r="AS778" s="35" t="s">
        <v>39</v>
      </c>
      <c r="AT778" s="35" t="s">
        <v>39</v>
      </c>
      <c r="AU778" s="35" t="s">
        <v>39</v>
      </c>
      <c r="AW778" s="35" t="s">
        <v>39</v>
      </c>
      <c r="AX778" s="35" t="s">
        <v>39</v>
      </c>
      <c r="AY778" s="35" t="s">
        <v>39</v>
      </c>
    </row>
    <row r="779" spans="1:51" x14ac:dyDescent="0.3">
      <c r="A779" s="35" t="s">
        <v>392</v>
      </c>
      <c r="B779" s="35" t="s">
        <v>392</v>
      </c>
      <c r="C779" s="35" t="s">
        <v>392</v>
      </c>
      <c r="E779" s="35" t="s">
        <v>392</v>
      </c>
      <c r="F779" s="35" t="s">
        <v>392</v>
      </c>
      <c r="G779" s="35" t="s">
        <v>392</v>
      </c>
      <c r="I779" s="35" t="s">
        <v>392</v>
      </c>
      <c r="J779" s="35" t="s">
        <v>392</v>
      </c>
      <c r="K779" s="35" t="s">
        <v>392</v>
      </c>
      <c r="M779" s="35" t="s">
        <v>392</v>
      </c>
      <c r="N779" s="35" t="s">
        <v>392</v>
      </c>
      <c r="O779" s="35" t="s">
        <v>392</v>
      </c>
      <c r="S779" s="35" t="s">
        <v>392</v>
      </c>
      <c r="AD779" s="35" t="s">
        <v>392</v>
      </c>
      <c r="AG779" s="35" t="s">
        <v>392</v>
      </c>
      <c r="AH779" s="35" t="s">
        <v>392</v>
      </c>
      <c r="AK779" s="35" t="s">
        <v>392</v>
      </c>
      <c r="AL779" s="35" t="s">
        <v>392</v>
      </c>
      <c r="AM779" s="35" t="s">
        <v>392</v>
      </c>
      <c r="AO779" s="35" t="s">
        <v>392</v>
      </c>
      <c r="AP779" s="35" t="s">
        <v>392</v>
      </c>
      <c r="AQ779" s="35" t="s">
        <v>392</v>
      </c>
      <c r="AS779" s="35" t="s">
        <v>392</v>
      </c>
      <c r="AT779" s="35" t="s">
        <v>392</v>
      </c>
      <c r="AU779" s="35" t="s">
        <v>392</v>
      </c>
      <c r="AW779" s="35" t="s">
        <v>392</v>
      </c>
      <c r="AX779" s="35" t="s">
        <v>392</v>
      </c>
      <c r="AY779" s="35" t="s">
        <v>392</v>
      </c>
    </row>
    <row r="780" spans="1:51" x14ac:dyDescent="0.3">
      <c r="A780" s="35" t="s">
        <v>2236</v>
      </c>
      <c r="B780" s="35" t="s">
        <v>2237</v>
      </c>
      <c r="C780" s="35" t="s">
        <v>240</v>
      </c>
      <c r="E780" s="35" t="s">
        <v>2189</v>
      </c>
      <c r="F780" s="35" t="s">
        <v>240</v>
      </c>
      <c r="G780" s="35" t="s">
        <v>1178</v>
      </c>
      <c r="I780" s="35" t="s">
        <v>240</v>
      </c>
      <c r="J780" s="35" t="s">
        <v>1178</v>
      </c>
      <c r="K780" s="35" t="s">
        <v>2189</v>
      </c>
      <c r="M780" s="35" t="s">
        <v>240</v>
      </c>
      <c r="N780" s="35" t="s">
        <v>1178</v>
      </c>
      <c r="O780" s="35" t="s">
        <v>2238</v>
      </c>
      <c r="S780" s="35" t="s">
        <v>2239</v>
      </c>
      <c r="AD780" s="35" t="s">
        <v>1214</v>
      </c>
      <c r="AG780" s="35" t="s">
        <v>393</v>
      </c>
      <c r="AH780" s="35" t="s">
        <v>393</v>
      </c>
      <c r="AK780" s="35" t="s">
        <v>2236</v>
      </c>
      <c r="AL780" s="35" t="s">
        <v>2237</v>
      </c>
      <c r="AM780" s="35" t="s">
        <v>240</v>
      </c>
      <c r="AO780" s="35" t="s">
        <v>2189</v>
      </c>
      <c r="AP780" s="35" t="s">
        <v>240</v>
      </c>
      <c r="AQ780" s="35" t="s">
        <v>1178</v>
      </c>
      <c r="AS780" s="35" t="s">
        <v>240</v>
      </c>
      <c r="AT780" s="35" t="s">
        <v>1178</v>
      </c>
      <c r="AU780" s="35" t="s">
        <v>2189</v>
      </c>
      <c r="AW780" s="35" t="s">
        <v>240</v>
      </c>
      <c r="AX780" s="35" t="s">
        <v>1178</v>
      </c>
      <c r="AY780" s="35" t="s">
        <v>2238</v>
      </c>
    </row>
    <row r="781" spans="1:51" x14ac:dyDescent="0.3">
      <c r="A781" s="35" t="s">
        <v>1589</v>
      </c>
      <c r="B781" s="35" t="s">
        <v>1564</v>
      </c>
      <c r="C781" s="35" t="s">
        <v>2240</v>
      </c>
      <c r="E781" s="35" t="s">
        <v>2241</v>
      </c>
      <c r="F781" s="35" t="s">
        <v>2240</v>
      </c>
      <c r="G781" s="35" t="s">
        <v>276</v>
      </c>
      <c r="I781" s="35" t="s">
        <v>2240</v>
      </c>
      <c r="J781" s="35" t="s">
        <v>276</v>
      </c>
      <c r="K781" s="35" t="s">
        <v>2241</v>
      </c>
      <c r="M781" s="35" t="s">
        <v>2240</v>
      </c>
      <c r="N781" s="35" t="s">
        <v>276</v>
      </c>
      <c r="O781" s="35" t="s">
        <v>2242</v>
      </c>
      <c r="S781" s="35" t="s">
        <v>329</v>
      </c>
      <c r="AD781" s="35" t="s">
        <v>2243</v>
      </c>
      <c r="AG781" s="35" t="s">
        <v>394</v>
      </c>
      <c r="AH781" s="35" t="s">
        <v>394</v>
      </c>
      <c r="AK781" s="35" t="s">
        <v>1589</v>
      </c>
      <c r="AL781" s="35" t="s">
        <v>1564</v>
      </c>
      <c r="AM781" s="35" t="s">
        <v>2240</v>
      </c>
      <c r="AO781" s="35" t="s">
        <v>2241</v>
      </c>
      <c r="AP781" s="35" t="s">
        <v>2240</v>
      </c>
      <c r="AQ781" s="35" t="s">
        <v>276</v>
      </c>
      <c r="AS781" s="35" t="s">
        <v>2240</v>
      </c>
      <c r="AT781" s="35" t="s">
        <v>276</v>
      </c>
      <c r="AU781" s="35" t="s">
        <v>2241</v>
      </c>
      <c r="AW781" s="35" t="s">
        <v>2240</v>
      </c>
      <c r="AX781" s="35" t="s">
        <v>276</v>
      </c>
      <c r="AY781" s="35" t="s">
        <v>2242</v>
      </c>
    </row>
    <row r="782" spans="1:51" x14ac:dyDescent="0.3">
      <c r="A782" s="35" t="s">
        <v>2244</v>
      </c>
      <c r="B782" s="35" t="s">
        <v>2245</v>
      </c>
      <c r="C782" s="35" t="s">
        <v>2246</v>
      </c>
      <c r="E782" s="35" t="s">
        <v>2248</v>
      </c>
      <c r="F782" s="35" t="s">
        <v>2246</v>
      </c>
      <c r="G782" s="35" t="s">
        <v>2247</v>
      </c>
      <c r="I782" s="35" t="s">
        <v>2246</v>
      </c>
      <c r="J782" s="35" t="s">
        <v>2247</v>
      </c>
      <c r="K782" s="35" t="s">
        <v>2248</v>
      </c>
      <c r="M782" s="35" t="s">
        <v>2246</v>
      </c>
      <c r="N782" s="35" t="s">
        <v>2247</v>
      </c>
      <c r="O782" s="35" t="s">
        <v>2249</v>
      </c>
      <c r="S782" s="35" t="s">
        <v>2250</v>
      </c>
      <c r="AD782" s="35" t="s">
        <v>2251</v>
      </c>
      <c r="AG782" s="35" t="s">
        <v>395</v>
      </c>
      <c r="AH782" s="35" t="s">
        <v>395</v>
      </c>
      <c r="AK782" s="35" t="s">
        <v>2244</v>
      </c>
      <c r="AL782" s="35" t="s">
        <v>2245</v>
      </c>
      <c r="AM782" s="35" t="s">
        <v>2246</v>
      </c>
      <c r="AO782" s="35" t="s">
        <v>2248</v>
      </c>
      <c r="AP782" s="35" t="s">
        <v>2246</v>
      </c>
      <c r="AQ782" s="35" t="s">
        <v>2247</v>
      </c>
      <c r="AS782" s="35" t="s">
        <v>2246</v>
      </c>
      <c r="AT782" s="35" t="s">
        <v>2247</v>
      </c>
      <c r="AU782" s="35" t="s">
        <v>2248</v>
      </c>
      <c r="AW782" s="35" t="s">
        <v>2246</v>
      </c>
      <c r="AX782" s="35" t="s">
        <v>2247</v>
      </c>
      <c r="AY782" s="35" t="s">
        <v>2249</v>
      </c>
    </row>
    <row r="783" spans="1:51" x14ac:dyDescent="0.3">
      <c r="A783" s="35" t="s">
        <v>34</v>
      </c>
      <c r="B783" s="35" t="s">
        <v>34</v>
      </c>
      <c r="C783" s="35" t="s">
        <v>34</v>
      </c>
      <c r="E783" s="35" t="s">
        <v>34</v>
      </c>
      <c r="F783" s="35" t="s">
        <v>34</v>
      </c>
      <c r="G783" s="35" t="s">
        <v>34</v>
      </c>
      <c r="I783" s="35" t="s">
        <v>34</v>
      </c>
      <c r="J783" s="35" t="s">
        <v>34</v>
      </c>
      <c r="K783" s="35" t="s">
        <v>34</v>
      </c>
      <c r="M783" s="35" t="s">
        <v>34</v>
      </c>
      <c r="N783" s="35" t="s">
        <v>34</v>
      </c>
      <c r="O783" s="35" t="s">
        <v>34</v>
      </c>
      <c r="S783" s="35" t="s">
        <v>34</v>
      </c>
      <c r="AD783" s="35" t="s">
        <v>34</v>
      </c>
      <c r="AG783" s="35" t="s">
        <v>34</v>
      </c>
      <c r="AH783" s="35" t="s">
        <v>34</v>
      </c>
      <c r="AK783" s="35" t="s">
        <v>34</v>
      </c>
      <c r="AL783" s="35" t="s">
        <v>34</v>
      </c>
      <c r="AM783" s="35" t="s">
        <v>34</v>
      </c>
      <c r="AO783" s="35" t="s">
        <v>34</v>
      </c>
      <c r="AP783" s="35" t="s">
        <v>34</v>
      </c>
      <c r="AQ783" s="35" t="s">
        <v>34</v>
      </c>
      <c r="AS783" s="35" t="s">
        <v>34</v>
      </c>
      <c r="AT783" s="35" t="s">
        <v>34</v>
      </c>
      <c r="AU783" s="35" t="s">
        <v>34</v>
      </c>
      <c r="AW783" s="35" t="s">
        <v>34</v>
      </c>
      <c r="AX783" s="35" t="s">
        <v>34</v>
      </c>
      <c r="AY783" s="35" t="s">
        <v>34</v>
      </c>
    </row>
    <row r="784" spans="1:51" x14ac:dyDescent="0.3">
      <c r="A784" s="35" t="s">
        <v>39</v>
      </c>
      <c r="B784" s="35" t="s">
        <v>39</v>
      </c>
      <c r="C784" s="35" t="s">
        <v>39</v>
      </c>
      <c r="E784" s="35" t="s">
        <v>39</v>
      </c>
      <c r="F784" s="35" t="s">
        <v>39</v>
      </c>
      <c r="G784" s="35" t="s">
        <v>39</v>
      </c>
      <c r="I784" s="35" t="s">
        <v>39</v>
      </c>
      <c r="J784" s="35" t="s">
        <v>39</v>
      </c>
      <c r="K784" s="35" t="s">
        <v>39</v>
      </c>
      <c r="M784" s="35" t="s">
        <v>39</v>
      </c>
      <c r="N784" s="35" t="s">
        <v>39</v>
      </c>
      <c r="O784" s="35" t="s">
        <v>39</v>
      </c>
      <c r="S784" s="35" t="s">
        <v>39</v>
      </c>
      <c r="AD784" s="35" t="s">
        <v>39</v>
      </c>
      <c r="AG784" s="35" t="s">
        <v>39</v>
      </c>
      <c r="AH784" s="35" t="s">
        <v>39</v>
      </c>
      <c r="AK784" s="35" t="s">
        <v>39</v>
      </c>
      <c r="AL784" s="35" t="s">
        <v>39</v>
      </c>
      <c r="AM784" s="35" t="s">
        <v>39</v>
      </c>
      <c r="AO784" s="35" t="s">
        <v>39</v>
      </c>
      <c r="AP784" s="35" t="s">
        <v>39</v>
      </c>
      <c r="AQ784" s="35" t="s">
        <v>39</v>
      </c>
      <c r="AS784" s="35" t="s">
        <v>39</v>
      </c>
      <c r="AT784" s="35" t="s">
        <v>39</v>
      </c>
      <c r="AU784" s="35" t="s">
        <v>39</v>
      </c>
      <c r="AW784" s="35" t="s">
        <v>39</v>
      </c>
      <c r="AX784" s="35" t="s">
        <v>39</v>
      </c>
      <c r="AY784" s="35" t="s">
        <v>39</v>
      </c>
    </row>
    <row r="785" spans="1:51" x14ac:dyDescent="0.3">
      <c r="A785" s="35" t="s">
        <v>396</v>
      </c>
      <c r="B785" s="35" t="s">
        <v>396</v>
      </c>
      <c r="C785" s="35" t="s">
        <v>396</v>
      </c>
      <c r="E785" s="35" t="s">
        <v>396</v>
      </c>
      <c r="F785" s="35" t="s">
        <v>396</v>
      </c>
      <c r="G785" s="35" t="s">
        <v>396</v>
      </c>
      <c r="I785" s="35" t="s">
        <v>396</v>
      </c>
      <c r="J785" s="35" t="s">
        <v>396</v>
      </c>
      <c r="K785" s="35" t="s">
        <v>396</v>
      </c>
      <c r="M785" s="35" t="s">
        <v>396</v>
      </c>
      <c r="N785" s="35" t="s">
        <v>396</v>
      </c>
      <c r="O785" s="35" t="s">
        <v>396</v>
      </c>
      <c r="S785" s="35" t="s">
        <v>396</v>
      </c>
      <c r="AD785" s="35" t="s">
        <v>396</v>
      </c>
      <c r="AG785" s="35" t="s">
        <v>396</v>
      </c>
      <c r="AH785" s="35" t="s">
        <v>396</v>
      </c>
      <c r="AK785" s="35" t="s">
        <v>396</v>
      </c>
      <c r="AL785" s="35" t="s">
        <v>396</v>
      </c>
      <c r="AM785" s="35" t="s">
        <v>396</v>
      </c>
      <c r="AO785" s="35" t="s">
        <v>396</v>
      </c>
      <c r="AP785" s="35" t="s">
        <v>396</v>
      </c>
      <c r="AQ785" s="35" t="s">
        <v>396</v>
      </c>
      <c r="AS785" s="35" t="s">
        <v>396</v>
      </c>
      <c r="AT785" s="35" t="s">
        <v>396</v>
      </c>
      <c r="AU785" s="35" t="s">
        <v>396</v>
      </c>
      <c r="AW785" s="35" t="s">
        <v>396</v>
      </c>
      <c r="AX785" s="35" t="s">
        <v>396</v>
      </c>
      <c r="AY785" s="35" t="s">
        <v>396</v>
      </c>
    </row>
    <row r="786" spans="1:51" x14ac:dyDescent="0.3">
      <c r="A786" s="35" t="s">
        <v>140</v>
      </c>
      <c r="B786" s="35" t="s">
        <v>140</v>
      </c>
      <c r="C786" s="35" t="s">
        <v>140</v>
      </c>
      <c r="E786" s="35" t="s">
        <v>140</v>
      </c>
      <c r="F786" s="35" t="s">
        <v>140</v>
      </c>
      <c r="G786" s="35" t="s">
        <v>140</v>
      </c>
      <c r="I786" s="35" t="s">
        <v>140</v>
      </c>
      <c r="J786" s="35" t="s">
        <v>140</v>
      </c>
      <c r="K786" s="35" t="s">
        <v>140</v>
      </c>
      <c r="M786" s="35" t="s">
        <v>140</v>
      </c>
      <c r="N786" s="35" t="s">
        <v>140</v>
      </c>
      <c r="O786" s="35" t="s">
        <v>140</v>
      </c>
      <c r="S786" s="35" t="s">
        <v>140</v>
      </c>
      <c r="AD786" s="35" t="s">
        <v>2252</v>
      </c>
      <c r="AG786" s="35" t="s">
        <v>397</v>
      </c>
      <c r="AH786" s="35" t="s">
        <v>397</v>
      </c>
      <c r="AK786" s="35" t="s">
        <v>140</v>
      </c>
      <c r="AL786" s="35" t="s">
        <v>140</v>
      </c>
      <c r="AM786" s="35" t="s">
        <v>140</v>
      </c>
      <c r="AO786" s="35" t="s">
        <v>140</v>
      </c>
      <c r="AP786" s="35" t="s">
        <v>140</v>
      </c>
      <c r="AQ786" s="35" t="s">
        <v>140</v>
      </c>
      <c r="AS786" s="35" t="s">
        <v>140</v>
      </c>
      <c r="AT786" s="35" t="s">
        <v>140</v>
      </c>
      <c r="AU786" s="35" t="s">
        <v>140</v>
      </c>
      <c r="AW786" s="35" t="s">
        <v>140</v>
      </c>
      <c r="AX786" s="35" t="s">
        <v>140</v>
      </c>
      <c r="AY786" s="35" t="s">
        <v>140</v>
      </c>
    </row>
    <row r="787" spans="1:51" x14ac:dyDescent="0.3">
      <c r="A787" s="35" t="s">
        <v>119</v>
      </c>
      <c r="B787" s="35" t="s">
        <v>119</v>
      </c>
      <c r="C787" s="35" t="s">
        <v>119</v>
      </c>
      <c r="E787" s="35" t="s">
        <v>119</v>
      </c>
      <c r="F787" s="35" t="s">
        <v>119</v>
      </c>
      <c r="G787" s="35" t="s">
        <v>119</v>
      </c>
      <c r="I787" s="35" t="s">
        <v>119</v>
      </c>
      <c r="J787" s="35" t="s">
        <v>119</v>
      </c>
      <c r="K787" s="35" t="s">
        <v>119</v>
      </c>
      <c r="M787" s="35" t="s">
        <v>119</v>
      </c>
      <c r="N787" s="35" t="s">
        <v>119</v>
      </c>
      <c r="O787" s="35" t="s">
        <v>119</v>
      </c>
      <c r="S787" s="35" t="s">
        <v>119</v>
      </c>
      <c r="AD787" s="35" t="s">
        <v>2253</v>
      </c>
      <c r="AG787" s="35" t="s">
        <v>398</v>
      </c>
      <c r="AH787" s="35" t="s">
        <v>398</v>
      </c>
      <c r="AK787" s="35" t="s">
        <v>119</v>
      </c>
      <c r="AL787" s="35" t="s">
        <v>119</v>
      </c>
      <c r="AM787" s="35" t="s">
        <v>119</v>
      </c>
      <c r="AO787" s="35" t="s">
        <v>119</v>
      </c>
      <c r="AP787" s="35" t="s">
        <v>119</v>
      </c>
      <c r="AQ787" s="35" t="s">
        <v>119</v>
      </c>
      <c r="AS787" s="35" t="s">
        <v>119</v>
      </c>
      <c r="AT787" s="35" t="s">
        <v>119</v>
      </c>
      <c r="AU787" s="35" t="s">
        <v>119</v>
      </c>
      <c r="AW787" s="35" t="s">
        <v>119</v>
      </c>
      <c r="AX787" s="35" t="s">
        <v>119</v>
      </c>
      <c r="AY787" s="35" t="s">
        <v>119</v>
      </c>
    </row>
    <row r="788" spans="1:51" x14ac:dyDescent="0.3">
      <c r="A788" s="35" t="s">
        <v>188</v>
      </c>
      <c r="B788" s="35" t="s">
        <v>188</v>
      </c>
      <c r="C788" s="35" t="s">
        <v>188</v>
      </c>
      <c r="E788" s="35" t="s">
        <v>188</v>
      </c>
      <c r="F788" s="35" t="s">
        <v>188</v>
      </c>
      <c r="G788" s="35" t="s">
        <v>188</v>
      </c>
      <c r="I788" s="35" t="s">
        <v>188</v>
      </c>
      <c r="J788" s="35" t="s">
        <v>188</v>
      </c>
      <c r="K788" s="35" t="s">
        <v>188</v>
      </c>
      <c r="M788" s="35" t="s">
        <v>188</v>
      </c>
      <c r="N788" s="35" t="s">
        <v>188</v>
      </c>
      <c r="O788" s="35" t="s">
        <v>188</v>
      </c>
      <c r="S788" s="35" t="s">
        <v>188</v>
      </c>
      <c r="AD788" s="35" t="s">
        <v>2254</v>
      </c>
      <c r="AG788" s="35" t="s">
        <v>399</v>
      </c>
      <c r="AH788" s="35" t="s">
        <v>399</v>
      </c>
      <c r="AK788" s="35" t="s">
        <v>188</v>
      </c>
      <c r="AL788" s="35" t="s">
        <v>188</v>
      </c>
      <c r="AM788" s="35" t="s">
        <v>188</v>
      </c>
      <c r="AO788" s="35" t="s">
        <v>188</v>
      </c>
      <c r="AP788" s="35" t="s">
        <v>188</v>
      </c>
      <c r="AQ788" s="35" t="s">
        <v>188</v>
      </c>
      <c r="AS788" s="35" t="s">
        <v>188</v>
      </c>
      <c r="AT788" s="35" t="s">
        <v>188</v>
      </c>
      <c r="AU788" s="35" t="s">
        <v>188</v>
      </c>
      <c r="AW788" s="35" t="s">
        <v>188</v>
      </c>
      <c r="AX788" s="35" t="s">
        <v>188</v>
      </c>
      <c r="AY788" s="35" t="s">
        <v>188</v>
      </c>
    </row>
    <row r="789" spans="1:51" x14ac:dyDescent="0.3">
      <c r="A789" s="35" t="s">
        <v>34</v>
      </c>
      <c r="B789" s="35" t="s">
        <v>34</v>
      </c>
      <c r="C789" s="35" t="s">
        <v>34</v>
      </c>
      <c r="E789" s="35" t="s">
        <v>34</v>
      </c>
      <c r="F789" s="35" t="s">
        <v>34</v>
      </c>
      <c r="G789" s="35" t="s">
        <v>34</v>
      </c>
      <c r="I789" s="35" t="s">
        <v>34</v>
      </c>
      <c r="J789" s="35" t="s">
        <v>34</v>
      </c>
      <c r="K789" s="35" t="s">
        <v>34</v>
      </c>
      <c r="M789" s="35" t="s">
        <v>34</v>
      </c>
      <c r="N789" s="35" t="s">
        <v>34</v>
      </c>
      <c r="O789" s="35" t="s">
        <v>34</v>
      </c>
      <c r="S789" s="35" t="s">
        <v>34</v>
      </c>
      <c r="AD789" s="35" t="s">
        <v>34</v>
      </c>
      <c r="AG789" s="35" t="s">
        <v>34</v>
      </c>
      <c r="AH789" s="35" t="s">
        <v>34</v>
      </c>
      <c r="AK789" s="35" t="s">
        <v>34</v>
      </c>
      <c r="AL789" s="35" t="s">
        <v>34</v>
      </c>
      <c r="AM789" s="35" t="s">
        <v>34</v>
      </c>
      <c r="AO789" s="35" t="s">
        <v>34</v>
      </c>
      <c r="AP789" s="35" t="s">
        <v>34</v>
      </c>
      <c r="AQ789" s="35" t="s">
        <v>34</v>
      </c>
      <c r="AS789" s="35" t="s">
        <v>34</v>
      </c>
      <c r="AT789" s="35" t="s">
        <v>34</v>
      </c>
      <c r="AU789" s="35" t="s">
        <v>34</v>
      </c>
      <c r="AW789" s="35" t="s">
        <v>34</v>
      </c>
      <c r="AX789" s="35" t="s">
        <v>34</v>
      </c>
      <c r="AY789" s="35" t="s">
        <v>34</v>
      </c>
    </row>
    <row r="790" spans="1:51" x14ac:dyDescent="0.3">
      <c r="A790" s="35" t="s">
        <v>39</v>
      </c>
      <c r="B790" s="35" t="s">
        <v>39</v>
      </c>
      <c r="C790" s="35" t="s">
        <v>39</v>
      </c>
      <c r="E790" s="35" t="s">
        <v>39</v>
      </c>
      <c r="F790" s="35" t="s">
        <v>39</v>
      </c>
      <c r="G790" s="35" t="s">
        <v>39</v>
      </c>
      <c r="I790" s="35" t="s">
        <v>39</v>
      </c>
      <c r="J790" s="35" t="s">
        <v>39</v>
      </c>
      <c r="K790" s="35" t="s">
        <v>39</v>
      </c>
      <c r="M790" s="35" t="s">
        <v>39</v>
      </c>
      <c r="N790" s="35" t="s">
        <v>39</v>
      </c>
      <c r="O790" s="35" t="s">
        <v>39</v>
      </c>
      <c r="S790" s="35" t="s">
        <v>39</v>
      </c>
      <c r="AD790" s="35" t="s">
        <v>39</v>
      </c>
      <c r="AG790" s="35" t="s">
        <v>39</v>
      </c>
      <c r="AH790" s="35" t="s">
        <v>39</v>
      </c>
      <c r="AK790" s="35" t="s">
        <v>39</v>
      </c>
      <c r="AL790" s="35" t="s">
        <v>39</v>
      </c>
      <c r="AM790" s="35" t="s">
        <v>39</v>
      </c>
      <c r="AO790" s="35" t="s">
        <v>39</v>
      </c>
      <c r="AP790" s="35" t="s">
        <v>39</v>
      </c>
      <c r="AQ790" s="35" t="s">
        <v>39</v>
      </c>
      <c r="AS790" s="35" t="s">
        <v>39</v>
      </c>
      <c r="AT790" s="35" t="s">
        <v>39</v>
      </c>
      <c r="AU790" s="35" t="s">
        <v>39</v>
      </c>
      <c r="AW790" s="35" t="s">
        <v>39</v>
      </c>
      <c r="AX790" s="35" t="s">
        <v>39</v>
      </c>
      <c r="AY790" s="35" t="s">
        <v>39</v>
      </c>
    </row>
    <row r="791" spans="1:51" x14ac:dyDescent="0.3">
      <c r="A791" s="35" t="s">
        <v>400</v>
      </c>
      <c r="B791" s="35" t="s">
        <v>400</v>
      </c>
      <c r="C791" s="35" t="s">
        <v>400</v>
      </c>
      <c r="E791" s="35" t="s">
        <v>400</v>
      </c>
      <c r="F791" s="35" t="s">
        <v>400</v>
      </c>
      <c r="G791" s="35" t="s">
        <v>400</v>
      </c>
      <c r="I791" s="35" t="s">
        <v>400</v>
      </c>
      <c r="J791" s="35" t="s">
        <v>400</v>
      </c>
      <c r="K791" s="35" t="s">
        <v>400</v>
      </c>
      <c r="M791" s="35" t="s">
        <v>400</v>
      </c>
      <c r="N791" s="35" t="s">
        <v>400</v>
      </c>
      <c r="O791" s="35" t="s">
        <v>400</v>
      </c>
      <c r="S791" s="35" t="s">
        <v>400</v>
      </c>
      <c r="AD791" s="35" t="s">
        <v>400</v>
      </c>
      <c r="AG791" s="35" t="s">
        <v>400</v>
      </c>
      <c r="AH791" s="35" t="s">
        <v>400</v>
      </c>
      <c r="AK791" s="35" t="s">
        <v>400</v>
      </c>
      <c r="AL791" s="35" t="s">
        <v>400</v>
      </c>
      <c r="AM791" s="35" t="s">
        <v>400</v>
      </c>
      <c r="AO791" s="35" t="s">
        <v>400</v>
      </c>
      <c r="AP791" s="35" t="s">
        <v>400</v>
      </c>
      <c r="AQ791" s="35" t="s">
        <v>400</v>
      </c>
      <c r="AS791" s="35" t="s">
        <v>400</v>
      </c>
      <c r="AT791" s="35" t="s">
        <v>400</v>
      </c>
      <c r="AU791" s="35" t="s">
        <v>400</v>
      </c>
      <c r="AW791" s="35" t="s">
        <v>400</v>
      </c>
      <c r="AX791" s="35" t="s">
        <v>400</v>
      </c>
      <c r="AY791" s="35" t="s">
        <v>400</v>
      </c>
    </row>
    <row r="792" spans="1:51" x14ac:dyDescent="0.3">
      <c r="A792" s="35" t="s">
        <v>2255</v>
      </c>
      <c r="B792" s="35" t="s">
        <v>2256</v>
      </c>
      <c r="C792" s="35" t="s">
        <v>2257</v>
      </c>
      <c r="E792" s="35" t="s">
        <v>2258</v>
      </c>
      <c r="F792" s="35" t="s">
        <v>2257</v>
      </c>
      <c r="G792" s="35" t="s">
        <v>1866</v>
      </c>
      <c r="I792" s="35" t="s">
        <v>2257</v>
      </c>
      <c r="J792" s="35" t="s">
        <v>1866</v>
      </c>
      <c r="K792" s="35" t="s">
        <v>2258</v>
      </c>
      <c r="M792" s="35" t="s">
        <v>2257</v>
      </c>
      <c r="N792" s="35" t="s">
        <v>1866</v>
      </c>
      <c r="O792" s="35" t="s">
        <v>2259</v>
      </c>
      <c r="S792" s="35" t="s">
        <v>2260</v>
      </c>
      <c r="AD792" s="35" t="s">
        <v>2261</v>
      </c>
      <c r="AG792" s="35" t="s">
        <v>401</v>
      </c>
      <c r="AH792" s="35" t="s">
        <v>401</v>
      </c>
      <c r="AK792" s="35" t="s">
        <v>2255</v>
      </c>
      <c r="AL792" s="35" t="s">
        <v>2256</v>
      </c>
      <c r="AM792" s="35" t="s">
        <v>2257</v>
      </c>
      <c r="AO792" s="35" t="s">
        <v>2258</v>
      </c>
      <c r="AP792" s="35" t="s">
        <v>2257</v>
      </c>
      <c r="AQ792" s="35" t="s">
        <v>1866</v>
      </c>
      <c r="AS792" s="35" t="s">
        <v>2257</v>
      </c>
      <c r="AT792" s="35" t="s">
        <v>1866</v>
      </c>
      <c r="AU792" s="35" t="s">
        <v>2258</v>
      </c>
      <c r="AW792" s="35" t="s">
        <v>2257</v>
      </c>
      <c r="AX792" s="35" t="s">
        <v>1866</v>
      </c>
      <c r="AY792" s="35" t="s">
        <v>2259</v>
      </c>
    </row>
    <row r="793" spans="1:51" x14ac:dyDescent="0.3">
      <c r="A793" s="35" t="s">
        <v>1300</v>
      </c>
      <c r="B793" s="35" t="s">
        <v>2262</v>
      </c>
      <c r="C793" s="35" t="s">
        <v>2263</v>
      </c>
      <c r="E793" s="35" t="s">
        <v>2265</v>
      </c>
      <c r="F793" s="35" t="s">
        <v>2263</v>
      </c>
      <c r="G793" s="35" t="s">
        <v>2264</v>
      </c>
      <c r="I793" s="35" t="s">
        <v>2263</v>
      </c>
      <c r="J793" s="35" t="s">
        <v>2264</v>
      </c>
      <c r="K793" s="35" t="s">
        <v>2265</v>
      </c>
      <c r="M793" s="35" t="s">
        <v>2263</v>
      </c>
      <c r="N793" s="35" t="s">
        <v>2264</v>
      </c>
      <c r="O793" s="35" t="s">
        <v>119</v>
      </c>
      <c r="S793" s="35" t="s">
        <v>119</v>
      </c>
      <c r="AD793" s="35" t="s">
        <v>356</v>
      </c>
      <c r="AG793" s="35" t="s">
        <v>402</v>
      </c>
      <c r="AH793" s="35" t="s">
        <v>402</v>
      </c>
      <c r="AK793" s="35" t="s">
        <v>1300</v>
      </c>
      <c r="AL793" s="35" t="s">
        <v>2262</v>
      </c>
      <c r="AM793" s="35" t="s">
        <v>2263</v>
      </c>
      <c r="AO793" s="35" t="s">
        <v>2265</v>
      </c>
      <c r="AP793" s="35" t="s">
        <v>2263</v>
      </c>
      <c r="AQ793" s="35" t="s">
        <v>2264</v>
      </c>
      <c r="AS793" s="35" t="s">
        <v>2263</v>
      </c>
      <c r="AT793" s="35" t="s">
        <v>2264</v>
      </c>
      <c r="AU793" s="35" t="s">
        <v>2265</v>
      </c>
      <c r="AW793" s="35" t="s">
        <v>2263</v>
      </c>
      <c r="AX793" s="35" t="s">
        <v>2264</v>
      </c>
      <c r="AY793" s="35" t="s">
        <v>119</v>
      </c>
    </row>
    <row r="794" spans="1:51" x14ac:dyDescent="0.3">
      <c r="A794" s="35" t="s">
        <v>2266</v>
      </c>
      <c r="B794" s="35" t="s">
        <v>2267</v>
      </c>
      <c r="C794" s="35" t="s">
        <v>2268</v>
      </c>
      <c r="E794" s="35" t="s">
        <v>2270</v>
      </c>
      <c r="F794" s="35" t="s">
        <v>2268</v>
      </c>
      <c r="G794" s="35" t="s">
        <v>2269</v>
      </c>
      <c r="I794" s="35" t="s">
        <v>2268</v>
      </c>
      <c r="J794" s="35" t="s">
        <v>2269</v>
      </c>
      <c r="K794" s="35" t="s">
        <v>2270</v>
      </c>
      <c r="M794" s="35" t="s">
        <v>2268</v>
      </c>
      <c r="N794" s="35" t="s">
        <v>2269</v>
      </c>
      <c r="O794" s="35" t="s">
        <v>188</v>
      </c>
      <c r="S794" s="35" t="s">
        <v>188</v>
      </c>
      <c r="AD794" s="35" t="s">
        <v>2271</v>
      </c>
      <c r="AG794" s="35" t="s">
        <v>403</v>
      </c>
      <c r="AH794" s="35" t="s">
        <v>403</v>
      </c>
      <c r="AK794" s="35" t="s">
        <v>2266</v>
      </c>
      <c r="AL794" s="35" t="s">
        <v>2267</v>
      </c>
      <c r="AM794" s="35" t="s">
        <v>2268</v>
      </c>
      <c r="AO794" s="35" t="s">
        <v>2270</v>
      </c>
      <c r="AP794" s="35" t="s">
        <v>2268</v>
      </c>
      <c r="AQ794" s="35" t="s">
        <v>2269</v>
      </c>
      <c r="AS794" s="35" t="s">
        <v>2268</v>
      </c>
      <c r="AT794" s="35" t="s">
        <v>2269</v>
      </c>
      <c r="AU794" s="35" t="s">
        <v>2270</v>
      </c>
      <c r="AW794" s="35" t="s">
        <v>2268</v>
      </c>
      <c r="AX794" s="35" t="s">
        <v>2269</v>
      </c>
      <c r="AY794" s="35" t="s">
        <v>188</v>
      </c>
    </row>
    <row r="795" spans="1:51" x14ac:dyDescent="0.3">
      <c r="A795" s="35" t="s">
        <v>34</v>
      </c>
      <c r="B795" s="35" t="s">
        <v>34</v>
      </c>
      <c r="C795" s="35" t="s">
        <v>34</v>
      </c>
      <c r="E795" s="35" t="s">
        <v>34</v>
      </c>
      <c r="F795" s="35" t="s">
        <v>34</v>
      </c>
      <c r="G795" s="35" t="s">
        <v>34</v>
      </c>
      <c r="I795" s="35" t="s">
        <v>34</v>
      </c>
      <c r="J795" s="35" t="s">
        <v>34</v>
      </c>
      <c r="K795" s="35" t="s">
        <v>34</v>
      </c>
      <c r="M795" s="35" t="s">
        <v>34</v>
      </c>
      <c r="N795" s="35" t="s">
        <v>34</v>
      </c>
      <c r="O795" s="35" t="s">
        <v>34</v>
      </c>
      <c r="S795" s="35" t="s">
        <v>34</v>
      </c>
      <c r="AD795" s="35" t="s">
        <v>34</v>
      </c>
      <c r="AG795" s="35" t="s">
        <v>34</v>
      </c>
      <c r="AH795" s="35" t="s">
        <v>34</v>
      </c>
      <c r="AK795" s="35" t="s">
        <v>34</v>
      </c>
      <c r="AL795" s="35" t="s">
        <v>34</v>
      </c>
      <c r="AM795" s="35" t="s">
        <v>34</v>
      </c>
      <c r="AO795" s="35" t="s">
        <v>34</v>
      </c>
      <c r="AP795" s="35" t="s">
        <v>34</v>
      </c>
      <c r="AQ795" s="35" t="s">
        <v>34</v>
      </c>
      <c r="AS795" s="35" t="s">
        <v>34</v>
      </c>
      <c r="AT795" s="35" t="s">
        <v>34</v>
      </c>
      <c r="AU795" s="35" t="s">
        <v>34</v>
      </c>
      <c r="AW795" s="35" t="s">
        <v>34</v>
      </c>
      <c r="AX795" s="35" t="s">
        <v>34</v>
      </c>
      <c r="AY795" s="35" t="s">
        <v>34</v>
      </c>
    </row>
    <row r="796" spans="1:51" x14ac:dyDescent="0.3">
      <c r="A796" s="35" t="s">
        <v>39</v>
      </c>
      <c r="B796" s="35" t="s">
        <v>39</v>
      </c>
      <c r="C796" s="35" t="s">
        <v>39</v>
      </c>
      <c r="E796" s="35" t="s">
        <v>39</v>
      </c>
      <c r="F796" s="35" t="s">
        <v>39</v>
      </c>
      <c r="G796" s="35" t="s">
        <v>39</v>
      </c>
      <c r="I796" s="35" t="s">
        <v>39</v>
      </c>
      <c r="J796" s="35" t="s">
        <v>39</v>
      </c>
      <c r="K796" s="35" t="s">
        <v>39</v>
      </c>
      <c r="M796" s="35" t="s">
        <v>39</v>
      </c>
      <c r="N796" s="35" t="s">
        <v>39</v>
      </c>
      <c r="O796" s="35" t="s">
        <v>39</v>
      </c>
      <c r="S796" s="35" t="s">
        <v>39</v>
      </c>
      <c r="AD796" s="35" t="s">
        <v>39</v>
      </c>
      <c r="AG796" s="35" t="s">
        <v>39</v>
      </c>
      <c r="AH796" s="35" t="s">
        <v>39</v>
      </c>
      <c r="AK796" s="35" t="s">
        <v>39</v>
      </c>
      <c r="AL796" s="35" t="s">
        <v>39</v>
      </c>
      <c r="AM796" s="35" t="s">
        <v>39</v>
      </c>
      <c r="AO796" s="35" t="s">
        <v>39</v>
      </c>
      <c r="AP796" s="35" t="s">
        <v>39</v>
      </c>
      <c r="AQ796" s="35" t="s">
        <v>39</v>
      </c>
      <c r="AS796" s="35" t="s">
        <v>39</v>
      </c>
      <c r="AT796" s="35" t="s">
        <v>39</v>
      </c>
      <c r="AU796" s="35" t="s">
        <v>39</v>
      </c>
      <c r="AW796" s="35" t="s">
        <v>39</v>
      </c>
      <c r="AX796" s="35" t="s">
        <v>39</v>
      </c>
      <c r="AY796" s="35" t="s">
        <v>39</v>
      </c>
    </row>
    <row r="797" spans="1:51" x14ac:dyDescent="0.3">
      <c r="A797" s="35" t="s">
        <v>404</v>
      </c>
      <c r="B797" s="35" t="s">
        <v>404</v>
      </c>
      <c r="C797" s="35" t="s">
        <v>404</v>
      </c>
      <c r="E797" s="35" t="s">
        <v>404</v>
      </c>
      <c r="F797" s="35" t="s">
        <v>404</v>
      </c>
      <c r="G797" s="35" t="s">
        <v>404</v>
      </c>
      <c r="I797" s="35" t="s">
        <v>404</v>
      </c>
      <c r="J797" s="35" t="s">
        <v>404</v>
      </c>
      <c r="K797" s="35" t="s">
        <v>404</v>
      </c>
      <c r="M797" s="35" t="s">
        <v>404</v>
      </c>
      <c r="N797" s="35" t="s">
        <v>404</v>
      </c>
      <c r="O797" s="35" t="s">
        <v>404</v>
      </c>
      <c r="S797" s="35" t="s">
        <v>404</v>
      </c>
      <c r="AD797" s="35" t="s">
        <v>404</v>
      </c>
      <c r="AG797" s="35" t="s">
        <v>404</v>
      </c>
      <c r="AH797" s="35" t="s">
        <v>404</v>
      </c>
      <c r="AK797" s="35" t="s">
        <v>404</v>
      </c>
      <c r="AL797" s="35" t="s">
        <v>404</v>
      </c>
      <c r="AM797" s="35" t="s">
        <v>404</v>
      </c>
      <c r="AO797" s="35" t="s">
        <v>404</v>
      </c>
      <c r="AP797" s="35" t="s">
        <v>404</v>
      </c>
      <c r="AQ797" s="35" t="s">
        <v>404</v>
      </c>
      <c r="AS797" s="35" t="s">
        <v>404</v>
      </c>
      <c r="AT797" s="35" t="s">
        <v>404</v>
      </c>
      <c r="AU797" s="35" t="s">
        <v>404</v>
      </c>
      <c r="AW797" s="35" t="s">
        <v>404</v>
      </c>
      <c r="AX797" s="35" t="s">
        <v>404</v>
      </c>
      <c r="AY797" s="35" t="s">
        <v>404</v>
      </c>
    </row>
    <row r="798" spans="1:51" x14ac:dyDescent="0.3">
      <c r="A798" s="35" t="s">
        <v>2272</v>
      </c>
      <c r="B798" s="35" t="s">
        <v>2273</v>
      </c>
      <c r="C798" s="35" t="s">
        <v>2274</v>
      </c>
      <c r="E798" s="35" t="s">
        <v>2276</v>
      </c>
      <c r="F798" s="35" t="s">
        <v>2274</v>
      </c>
      <c r="G798" s="35" t="s">
        <v>2275</v>
      </c>
      <c r="I798" s="35" t="s">
        <v>2274</v>
      </c>
      <c r="J798" s="35" t="s">
        <v>2275</v>
      </c>
      <c r="K798" s="35" t="s">
        <v>2276</v>
      </c>
      <c r="M798" s="35" t="s">
        <v>2274</v>
      </c>
      <c r="N798" s="35" t="s">
        <v>2275</v>
      </c>
      <c r="O798" s="35" t="s">
        <v>2277</v>
      </c>
      <c r="S798" s="35" t="s">
        <v>2278</v>
      </c>
      <c r="AD798" s="35" t="s">
        <v>2279</v>
      </c>
      <c r="AG798" s="35" t="s">
        <v>405</v>
      </c>
      <c r="AH798" s="35" t="s">
        <v>405</v>
      </c>
      <c r="AK798" s="35" t="s">
        <v>2272</v>
      </c>
      <c r="AL798" s="35" t="s">
        <v>2273</v>
      </c>
      <c r="AM798" s="35" t="s">
        <v>2274</v>
      </c>
      <c r="AO798" s="35" t="s">
        <v>2276</v>
      </c>
      <c r="AP798" s="35" t="s">
        <v>2274</v>
      </c>
      <c r="AQ798" s="35" t="s">
        <v>2275</v>
      </c>
      <c r="AS798" s="35" t="s">
        <v>2274</v>
      </c>
      <c r="AT798" s="35" t="s">
        <v>2275</v>
      </c>
      <c r="AU798" s="35" t="s">
        <v>2276</v>
      </c>
      <c r="AW798" s="35" t="s">
        <v>2274</v>
      </c>
      <c r="AX798" s="35" t="s">
        <v>2275</v>
      </c>
      <c r="AY798" s="35" t="s">
        <v>2277</v>
      </c>
    </row>
    <row r="799" spans="1:51" x14ac:dyDescent="0.3">
      <c r="A799" s="35" t="s">
        <v>1028</v>
      </c>
      <c r="B799" s="35" t="s">
        <v>247</v>
      </c>
      <c r="C799" s="35" t="s">
        <v>2280</v>
      </c>
      <c r="E799" s="35" t="s">
        <v>2281</v>
      </c>
      <c r="F799" s="35" t="s">
        <v>2280</v>
      </c>
      <c r="G799" s="35" t="s">
        <v>952</v>
      </c>
      <c r="I799" s="35" t="s">
        <v>2280</v>
      </c>
      <c r="J799" s="35" t="s">
        <v>952</v>
      </c>
      <c r="K799" s="35" t="s">
        <v>2281</v>
      </c>
      <c r="M799" s="35" t="s">
        <v>2280</v>
      </c>
      <c r="N799" s="35" t="s">
        <v>952</v>
      </c>
      <c r="O799" s="35" t="s">
        <v>2282</v>
      </c>
      <c r="S799" s="35" t="s">
        <v>1822</v>
      </c>
      <c r="AD799" s="35" t="s">
        <v>1640</v>
      </c>
      <c r="AG799" s="35" t="s">
        <v>406</v>
      </c>
      <c r="AH799" s="35" t="s">
        <v>406</v>
      </c>
      <c r="AK799" s="35" t="s">
        <v>1028</v>
      </c>
      <c r="AL799" s="35" t="s">
        <v>247</v>
      </c>
      <c r="AM799" s="35" t="s">
        <v>2280</v>
      </c>
      <c r="AO799" s="35" t="s">
        <v>2281</v>
      </c>
      <c r="AP799" s="35" t="s">
        <v>2280</v>
      </c>
      <c r="AQ799" s="35" t="s">
        <v>952</v>
      </c>
      <c r="AS799" s="35" t="s">
        <v>2280</v>
      </c>
      <c r="AT799" s="35" t="s">
        <v>952</v>
      </c>
      <c r="AU799" s="35" t="s">
        <v>2281</v>
      </c>
      <c r="AW799" s="35" t="s">
        <v>2280</v>
      </c>
      <c r="AX799" s="35" t="s">
        <v>952</v>
      </c>
      <c r="AY799" s="35" t="s">
        <v>2282</v>
      </c>
    </row>
    <row r="800" spans="1:51" x14ac:dyDescent="0.3">
      <c r="A800" s="35" t="s">
        <v>2283</v>
      </c>
      <c r="B800" s="35" t="s">
        <v>2284</v>
      </c>
      <c r="C800" s="35" t="s">
        <v>2285</v>
      </c>
      <c r="E800" s="35" t="s">
        <v>2287</v>
      </c>
      <c r="F800" s="35" t="s">
        <v>2285</v>
      </c>
      <c r="G800" s="35" t="s">
        <v>2286</v>
      </c>
      <c r="I800" s="35" t="s">
        <v>2285</v>
      </c>
      <c r="J800" s="35" t="s">
        <v>2286</v>
      </c>
      <c r="K800" s="35" t="s">
        <v>2287</v>
      </c>
      <c r="M800" s="35" t="s">
        <v>2285</v>
      </c>
      <c r="N800" s="35" t="s">
        <v>2286</v>
      </c>
      <c r="O800" s="35" t="s">
        <v>2288</v>
      </c>
      <c r="S800" s="35" t="s">
        <v>2289</v>
      </c>
      <c r="AD800" s="35" t="s">
        <v>2290</v>
      </c>
      <c r="AG800" s="35" t="s">
        <v>407</v>
      </c>
      <c r="AH800" s="35" t="s">
        <v>407</v>
      </c>
      <c r="AK800" s="35" t="s">
        <v>2283</v>
      </c>
      <c r="AL800" s="35" t="s">
        <v>2284</v>
      </c>
      <c r="AM800" s="35" t="s">
        <v>2285</v>
      </c>
      <c r="AO800" s="35" t="s">
        <v>2287</v>
      </c>
      <c r="AP800" s="35" t="s">
        <v>2285</v>
      </c>
      <c r="AQ800" s="35" t="s">
        <v>2286</v>
      </c>
      <c r="AS800" s="35" t="s">
        <v>2285</v>
      </c>
      <c r="AT800" s="35" t="s">
        <v>2286</v>
      </c>
      <c r="AU800" s="35" t="s">
        <v>2287</v>
      </c>
      <c r="AW800" s="35" t="s">
        <v>2285</v>
      </c>
      <c r="AX800" s="35" t="s">
        <v>2286</v>
      </c>
      <c r="AY800" s="35" t="s">
        <v>2288</v>
      </c>
    </row>
    <row r="801" spans="1:51" x14ac:dyDescent="0.3">
      <c r="A801" s="35" t="s">
        <v>34</v>
      </c>
      <c r="B801" s="35" t="s">
        <v>34</v>
      </c>
      <c r="C801" s="35" t="s">
        <v>34</v>
      </c>
      <c r="E801" s="35" t="s">
        <v>34</v>
      </c>
      <c r="F801" s="35" t="s">
        <v>34</v>
      </c>
      <c r="G801" s="35" t="s">
        <v>34</v>
      </c>
      <c r="I801" s="35" t="s">
        <v>34</v>
      </c>
      <c r="J801" s="35" t="s">
        <v>34</v>
      </c>
      <c r="K801" s="35" t="s">
        <v>34</v>
      </c>
      <c r="M801" s="35" t="s">
        <v>34</v>
      </c>
      <c r="N801" s="35" t="s">
        <v>34</v>
      </c>
      <c r="O801" s="35" t="s">
        <v>34</v>
      </c>
      <c r="S801" s="35" t="s">
        <v>34</v>
      </c>
      <c r="AD801" s="35" t="s">
        <v>34</v>
      </c>
      <c r="AG801" s="35" t="s">
        <v>34</v>
      </c>
      <c r="AH801" s="35" t="s">
        <v>34</v>
      </c>
      <c r="AK801" s="35" t="s">
        <v>34</v>
      </c>
      <c r="AL801" s="35" t="s">
        <v>34</v>
      </c>
      <c r="AM801" s="35" t="s">
        <v>34</v>
      </c>
      <c r="AO801" s="35" t="s">
        <v>34</v>
      </c>
      <c r="AP801" s="35" t="s">
        <v>34</v>
      </c>
      <c r="AQ801" s="35" t="s">
        <v>34</v>
      </c>
      <c r="AS801" s="35" t="s">
        <v>34</v>
      </c>
      <c r="AT801" s="35" t="s">
        <v>34</v>
      </c>
      <c r="AU801" s="35" t="s">
        <v>34</v>
      </c>
      <c r="AW801" s="35" t="s">
        <v>34</v>
      </c>
      <c r="AX801" s="35" t="s">
        <v>34</v>
      </c>
      <c r="AY801" s="35" t="s">
        <v>34</v>
      </c>
    </row>
    <row r="802" spans="1:51" x14ac:dyDescent="0.3">
      <c r="A802" s="35" t="s">
        <v>39</v>
      </c>
      <c r="B802" s="35" t="s">
        <v>39</v>
      </c>
      <c r="C802" s="35" t="s">
        <v>39</v>
      </c>
      <c r="E802" s="35" t="s">
        <v>39</v>
      </c>
      <c r="F802" s="35" t="s">
        <v>39</v>
      </c>
      <c r="G802" s="35" t="s">
        <v>39</v>
      </c>
      <c r="I802" s="35" t="s">
        <v>39</v>
      </c>
      <c r="J802" s="35" t="s">
        <v>39</v>
      </c>
      <c r="K802" s="35" t="s">
        <v>39</v>
      </c>
      <c r="M802" s="35" t="s">
        <v>39</v>
      </c>
      <c r="N802" s="35" t="s">
        <v>39</v>
      </c>
      <c r="O802" s="35" t="s">
        <v>39</v>
      </c>
      <c r="S802" s="35" t="s">
        <v>39</v>
      </c>
      <c r="AD802" s="35" t="s">
        <v>39</v>
      </c>
      <c r="AG802" s="35" t="s">
        <v>39</v>
      </c>
      <c r="AH802" s="35" t="s">
        <v>39</v>
      </c>
      <c r="AK802" s="35" t="s">
        <v>39</v>
      </c>
      <c r="AL802" s="35" t="s">
        <v>39</v>
      </c>
      <c r="AM802" s="35" t="s">
        <v>39</v>
      </c>
      <c r="AO802" s="35" t="s">
        <v>39</v>
      </c>
      <c r="AP802" s="35" t="s">
        <v>39</v>
      </c>
      <c r="AQ802" s="35" t="s">
        <v>39</v>
      </c>
      <c r="AS802" s="35" t="s">
        <v>39</v>
      </c>
      <c r="AT802" s="35" t="s">
        <v>39</v>
      </c>
      <c r="AU802" s="35" t="s">
        <v>39</v>
      </c>
      <c r="AW802" s="35" t="s">
        <v>39</v>
      </c>
      <c r="AX802" s="35" t="s">
        <v>39</v>
      </c>
      <c r="AY802" s="35" t="s">
        <v>39</v>
      </c>
    </row>
    <row r="803" spans="1:51" x14ac:dyDescent="0.3">
      <c r="A803" s="35" t="s">
        <v>408</v>
      </c>
      <c r="B803" s="35" t="s">
        <v>408</v>
      </c>
      <c r="C803" s="35" t="s">
        <v>408</v>
      </c>
      <c r="E803" s="35" t="s">
        <v>408</v>
      </c>
      <c r="F803" s="35" t="s">
        <v>408</v>
      </c>
      <c r="G803" s="35" t="s">
        <v>408</v>
      </c>
      <c r="I803" s="35" t="s">
        <v>408</v>
      </c>
      <c r="J803" s="35" t="s">
        <v>408</v>
      </c>
      <c r="K803" s="35" t="s">
        <v>408</v>
      </c>
      <c r="M803" s="35" t="s">
        <v>408</v>
      </c>
      <c r="N803" s="35" t="s">
        <v>408</v>
      </c>
      <c r="O803" s="35" t="s">
        <v>408</v>
      </c>
      <c r="S803" s="35" t="s">
        <v>408</v>
      </c>
      <c r="AD803" s="35" t="s">
        <v>408</v>
      </c>
      <c r="AG803" s="35" t="s">
        <v>408</v>
      </c>
      <c r="AH803" s="35" t="s">
        <v>408</v>
      </c>
      <c r="AK803" s="35" t="s">
        <v>408</v>
      </c>
      <c r="AL803" s="35" t="s">
        <v>408</v>
      </c>
      <c r="AM803" s="35" t="s">
        <v>408</v>
      </c>
      <c r="AO803" s="35" t="s">
        <v>408</v>
      </c>
      <c r="AP803" s="35" t="s">
        <v>408</v>
      </c>
      <c r="AQ803" s="35" t="s">
        <v>408</v>
      </c>
      <c r="AS803" s="35" t="s">
        <v>408</v>
      </c>
      <c r="AT803" s="35" t="s">
        <v>408</v>
      </c>
      <c r="AU803" s="35" t="s">
        <v>408</v>
      </c>
      <c r="AW803" s="35" t="s">
        <v>408</v>
      </c>
      <c r="AX803" s="35" t="s">
        <v>408</v>
      </c>
      <c r="AY803" s="35" t="s">
        <v>408</v>
      </c>
    </row>
    <row r="804" spans="1:51" x14ac:dyDescent="0.3">
      <c r="A804" s="35" t="s">
        <v>2185</v>
      </c>
      <c r="B804" s="35" t="s">
        <v>1488</v>
      </c>
      <c r="C804" s="35" t="s">
        <v>2291</v>
      </c>
      <c r="E804" s="35" t="s">
        <v>2168</v>
      </c>
      <c r="F804" s="35" t="s">
        <v>2291</v>
      </c>
      <c r="G804" s="35" t="s">
        <v>2292</v>
      </c>
      <c r="I804" s="35" t="s">
        <v>2291</v>
      </c>
      <c r="J804" s="35" t="s">
        <v>2292</v>
      </c>
      <c r="K804" s="35" t="s">
        <v>2168</v>
      </c>
      <c r="M804" s="35" t="s">
        <v>2291</v>
      </c>
      <c r="N804" s="35" t="s">
        <v>2292</v>
      </c>
      <c r="O804" s="35" t="s">
        <v>2293</v>
      </c>
      <c r="S804" s="35" t="s">
        <v>2294</v>
      </c>
      <c r="AD804" s="35" t="s">
        <v>1145</v>
      </c>
      <c r="AG804" s="35" t="s">
        <v>409</v>
      </c>
      <c r="AH804" s="35" t="s">
        <v>409</v>
      </c>
      <c r="AK804" s="35" t="s">
        <v>2185</v>
      </c>
      <c r="AL804" s="35" t="s">
        <v>1488</v>
      </c>
      <c r="AM804" s="35" t="s">
        <v>2291</v>
      </c>
      <c r="AO804" s="35" t="s">
        <v>2168</v>
      </c>
      <c r="AP804" s="35" t="s">
        <v>2291</v>
      </c>
      <c r="AQ804" s="35" t="s">
        <v>2292</v>
      </c>
      <c r="AS804" s="35" t="s">
        <v>2291</v>
      </c>
      <c r="AT804" s="35" t="s">
        <v>2292</v>
      </c>
      <c r="AU804" s="35" t="s">
        <v>2168</v>
      </c>
      <c r="AW804" s="35" t="s">
        <v>2291</v>
      </c>
      <c r="AX804" s="35" t="s">
        <v>2292</v>
      </c>
      <c r="AY804" s="35" t="s">
        <v>2293</v>
      </c>
    </row>
    <row r="805" spans="1:51" x14ac:dyDescent="0.3">
      <c r="A805" s="35" t="s">
        <v>127</v>
      </c>
      <c r="B805" s="35" t="s">
        <v>2153</v>
      </c>
      <c r="C805" s="35" t="s">
        <v>2295</v>
      </c>
      <c r="E805" s="35" t="s">
        <v>2297</v>
      </c>
      <c r="F805" s="35" t="s">
        <v>2295</v>
      </c>
      <c r="G805" s="35" t="s">
        <v>2296</v>
      </c>
      <c r="I805" s="35" t="s">
        <v>2295</v>
      </c>
      <c r="J805" s="35" t="s">
        <v>2296</v>
      </c>
      <c r="K805" s="35" t="s">
        <v>2297</v>
      </c>
      <c r="M805" s="35" t="s">
        <v>2295</v>
      </c>
      <c r="N805" s="35" t="s">
        <v>2296</v>
      </c>
      <c r="O805" s="35" t="s">
        <v>2298</v>
      </c>
      <c r="S805" s="35" t="s">
        <v>2299</v>
      </c>
      <c r="AD805" s="35" t="s">
        <v>2300</v>
      </c>
      <c r="AG805" s="35" t="s">
        <v>410</v>
      </c>
      <c r="AH805" s="35" t="s">
        <v>410</v>
      </c>
      <c r="AK805" s="35" t="s">
        <v>127</v>
      </c>
      <c r="AL805" s="35" t="s">
        <v>2153</v>
      </c>
      <c r="AM805" s="35" t="s">
        <v>2295</v>
      </c>
      <c r="AO805" s="35" t="s">
        <v>2297</v>
      </c>
      <c r="AP805" s="35" t="s">
        <v>2295</v>
      </c>
      <c r="AQ805" s="35" t="s">
        <v>2296</v>
      </c>
      <c r="AS805" s="35" t="s">
        <v>2295</v>
      </c>
      <c r="AT805" s="35" t="s">
        <v>2296</v>
      </c>
      <c r="AU805" s="35" t="s">
        <v>2297</v>
      </c>
      <c r="AW805" s="35" t="s">
        <v>2295</v>
      </c>
      <c r="AX805" s="35" t="s">
        <v>2296</v>
      </c>
      <c r="AY805" s="35" t="s">
        <v>2298</v>
      </c>
    </row>
    <row r="806" spans="1:51" x14ac:dyDescent="0.3">
      <c r="A806" s="35" t="s">
        <v>2301</v>
      </c>
      <c r="B806" s="35" t="s">
        <v>2302</v>
      </c>
      <c r="C806" s="35" t="s">
        <v>2303</v>
      </c>
      <c r="E806" s="35" t="s">
        <v>2305</v>
      </c>
      <c r="F806" s="35" t="s">
        <v>2303</v>
      </c>
      <c r="G806" s="35" t="s">
        <v>2304</v>
      </c>
      <c r="I806" s="35" t="s">
        <v>2303</v>
      </c>
      <c r="J806" s="35" t="s">
        <v>2304</v>
      </c>
      <c r="K806" s="35" t="s">
        <v>2305</v>
      </c>
      <c r="M806" s="35" t="s">
        <v>2303</v>
      </c>
      <c r="N806" s="35" t="s">
        <v>2304</v>
      </c>
      <c r="O806" s="35" t="s">
        <v>2306</v>
      </c>
      <c r="S806" s="35" t="s">
        <v>2307</v>
      </c>
      <c r="AD806" s="35" t="s">
        <v>2308</v>
      </c>
      <c r="AG806" s="35" t="s">
        <v>411</v>
      </c>
      <c r="AH806" s="35" t="s">
        <v>411</v>
      </c>
      <c r="AK806" s="35" t="s">
        <v>2301</v>
      </c>
      <c r="AL806" s="35" t="s">
        <v>2302</v>
      </c>
      <c r="AM806" s="35" t="s">
        <v>2303</v>
      </c>
      <c r="AO806" s="35" t="s">
        <v>2305</v>
      </c>
      <c r="AP806" s="35" t="s">
        <v>2303</v>
      </c>
      <c r="AQ806" s="35" t="s">
        <v>2304</v>
      </c>
      <c r="AS806" s="35" t="s">
        <v>2303</v>
      </c>
      <c r="AT806" s="35" t="s">
        <v>2304</v>
      </c>
      <c r="AU806" s="35" t="s">
        <v>2305</v>
      </c>
      <c r="AW806" s="35" t="s">
        <v>2303</v>
      </c>
      <c r="AX806" s="35" t="s">
        <v>2304</v>
      </c>
      <c r="AY806" s="35" t="s">
        <v>2306</v>
      </c>
    </row>
    <row r="807" spans="1:51" x14ac:dyDescent="0.3">
      <c r="A807" s="35" t="s">
        <v>34</v>
      </c>
      <c r="B807" s="35" t="s">
        <v>34</v>
      </c>
      <c r="C807" s="35" t="s">
        <v>34</v>
      </c>
      <c r="E807" s="35" t="s">
        <v>34</v>
      </c>
      <c r="F807" s="35" t="s">
        <v>34</v>
      </c>
      <c r="G807" s="35" t="s">
        <v>34</v>
      </c>
      <c r="I807" s="35" t="s">
        <v>34</v>
      </c>
      <c r="J807" s="35" t="s">
        <v>34</v>
      </c>
      <c r="K807" s="35" t="s">
        <v>34</v>
      </c>
      <c r="M807" s="35" t="s">
        <v>34</v>
      </c>
      <c r="N807" s="35" t="s">
        <v>34</v>
      </c>
      <c r="O807" s="35" t="s">
        <v>34</v>
      </c>
      <c r="S807" s="35" t="s">
        <v>34</v>
      </c>
      <c r="AD807" s="35" t="s">
        <v>34</v>
      </c>
      <c r="AG807" s="35" t="s">
        <v>34</v>
      </c>
      <c r="AH807" s="35" t="s">
        <v>34</v>
      </c>
      <c r="AK807" s="35" t="s">
        <v>34</v>
      </c>
      <c r="AL807" s="35" t="s">
        <v>34</v>
      </c>
      <c r="AM807" s="35" t="s">
        <v>34</v>
      </c>
      <c r="AO807" s="35" t="s">
        <v>34</v>
      </c>
      <c r="AP807" s="35" t="s">
        <v>34</v>
      </c>
      <c r="AQ807" s="35" t="s">
        <v>34</v>
      </c>
      <c r="AS807" s="35" t="s">
        <v>34</v>
      </c>
      <c r="AT807" s="35" t="s">
        <v>34</v>
      </c>
      <c r="AU807" s="35" t="s">
        <v>34</v>
      </c>
      <c r="AW807" s="35" t="s">
        <v>34</v>
      </c>
      <c r="AX807" s="35" t="s">
        <v>34</v>
      </c>
      <c r="AY807" s="35" t="s">
        <v>34</v>
      </c>
    </row>
    <row r="808" spans="1:51" x14ac:dyDescent="0.3">
      <c r="A808" s="35" t="s">
        <v>39</v>
      </c>
      <c r="B808" s="35" t="s">
        <v>39</v>
      </c>
      <c r="C808" s="35" t="s">
        <v>39</v>
      </c>
      <c r="E808" s="35" t="s">
        <v>39</v>
      </c>
      <c r="F808" s="35" t="s">
        <v>39</v>
      </c>
      <c r="G808" s="35" t="s">
        <v>39</v>
      </c>
      <c r="I808" s="35" t="s">
        <v>39</v>
      </c>
      <c r="J808" s="35" t="s">
        <v>39</v>
      </c>
      <c r="K808" s="35" t="s">
        <v>39</v>
      </c>
      <c r="M808" s="35" t="s">
        <v>39</v>
      </c>
      <c r="N808" s="35" t="s">
        <v>39</v>
      </c>
      <c r="O808" s="35" t="s">
        <v>39</v>
      </c>
      <c r="S808" s="35" t="s">
        <v>39</v>
      </c>
      <c r="AD808" s="35" t="s">
        <v>39</v>
      </c>
      <c r="AG808" s="35" t="s">
        <v>39</v>
      </c>
      <c r="AH808" s="35" t="s">
        <v>39</v>
      </c>
      <c r="AK808" s="35" t="s">
        <v>39</v>
      </c>
      <c r="AL808" s="35" t="s">
        <v>39</v>
      </c>
      <c r="AM808" s="35" t="s">
        <v>39</v>
      </c>
      <c r="AO808" s="35" t="s">
        <v>39</v>
      </c>
      <c r="AP808" s="35" t="s">
        <v>39</v>
      </c>
      <c r="AQ808" s="35" t="s">
        <v>39</v>
      </c>
      <c r="AS808" s="35" t="s">
        <v>39</v>
      </c>
      <c r="AT808" s="35" t="s">
        <v>39</v>
      </c>
      <c r="AU808" s="35" t="s">
        <v>39</v>
      </c>
      <c r="AW808" s="35" t="s">
        <v>39</v>
      </c>
      <c r="AX808" s="35" t="s">
        <v>39</v>
      </c>
      <c r="AY808" s="35" t="s">
        <v>39</v>
      </c>
    </row>
    <row r="809" spans="1:51" x14ac:dyDescent="0.3">
      <c r="A809" s="35" t="s">
        <v>412</v>
      </c>
      <c r="B809" s="35" t="s">
        <v>412</v>
      </c>
      <c r="C809" s="35" t="s">
        <v>412</v>
      </c>
      <c r="E809" s="35" t="s">
        <v>412</v>
      </c>
      <c r="F809" s="35" t="s">
        <v>412</v>
      </c>
      <c r="G809" s="35" t="s">
        <v>412</v>
      </c>
      <c r="I809" s="35" t="s">
        <v>412</v>
      </c>
      <c r="J809" s="35" t="s">
        <v>412</v>
      </c>
      <c r="K809" s="35" t="s">
        <v>412</v>
      </c>
      <c r="M809" s="35" t="s">
        <v>412</v>
      </c>
      <c r="N809" s="35" t="s">
        <v>412</v>
      </c>
      <c r="O809" s="35" t="s">
        <v>412</v>
      </c>
      <c r="S809" s="35" t="s">
        <v>412</v>
      </c>
      <c r="AD809" s="35" t="s">
        <v>412</v>
      </c>
      <c r="AG809" s="35" t="s">
        <v>412</v>
      </c>
      <c r="AH809" s="35" t="s">
        <v>412</v>
      </c>
      <c r="AK809" s="35" t="s">
        <v>412</v>
      </c>
      <c r="AL809" s="35" t="s">
        <v>412</v>
      </c>
      <c r="AM809" s="35" t="s">
        <v>412</v>
      </c>
      <c r="AO809" s="35" t="s">
        <v>412</v>
      </c>
      <c r="AP809" s="35" t="s">
        <v>412</v>
      </c>
      <c r="AQ809" s="35" t="s">
        <v>412</v>
      </c>
      <c r="AS809" s="35" t="s">
        <v>412</v>
      </c>
      <c r="AT809" s="35" t="s">
        <v>412</v>
      </c>
      <c r="AU809" s="35" t="s">
        <v>412</v>
      </c>
      <c r="AW809" s="35" t="s">
        <v>412</v>
      </c>
      <c r="AX809" s="35" t="s">
        <v>412</v>
      </c>
      <c r="AY809" s="35" t="s">
        <v>412</v>
      </c>
    </row>
    <row r="810" spans="1:51" x14ac:dyDescent="0.3">
      <c r="A810" s="35" t="s">
        <v>2309</v>
      </c>
      <c r="B810" s="35" t="s">
        <v>2310</v>
      </c>
      <c r="C810" s="35" t="s">
        <v>2311</v>
      </c>
      <c r="E810" s="35" t="s">
        <v>2313</v>
      </c>
      <c r="F810" s="35" t="s">
        <v>2311</v>
      </c>
      <c r="G810" s="35" t="s">
        <v>2312</v>
      </c>
      <c r="I810" s="35" t="s">
        <v>2311</v>
      </c>
      <c r="J810" s="35" t="s">
        <v>2312</v>
      </c>
      <c r="K810" s="35" t="s">
        <v>2313</v>
      </c>
      <c r="M810" s="35" t="s">
        <v>2311</v>
      </c>
      <c r="N810" s="35" t="s">
        <v>2312</v>
      </c>
      <c r="O810" s="35" t="s">
        <v>2314</v>
      </c>
      <c r="S810" s="35" t="s">
        <v>2315</v>
      </c>
      <c r="AD810" s="35" t="s">
        <v>2316</v>
      </c>
      <c r="AG810" s="35" t="s">
        <v>413</v>
      </c>
      <c r="AH810" s="35" t="s">
        <v>413</v>
      </c>
      <c r="AK810" s="35" t="s">
        <v>2309</v>
      </c>
      <c r="AL810" s="35" t="s">
        <v>2310</v>
      </c>
      <c r="AM810" s="35" t="s">
        <v>2311</v>
      </c>
      <c r="AO810" s="35" t="s">
        <v>2313</v>
      </c>
      <c r="AP810" s="35" t="s">
        <v>2311</v>
      </c>
      <c r="AQ810" s="35" t="s">
        <v>2312</v>
      </c>
      <c r="AS810" s="35" t="s">
        <v>2311</v>
      </c>
      <c r="AT810" s="35" t="s">
        <v>2312</v>
      </c>
      <c r="AU810" s="35" t="s">
        <v>2313</v>
      </c>
      <c r="AW810" s="35" t="s">
        <v>2311</v>
      </c>
      <c r="AX810" s="35" t="s">
        <v>2312</v>
      </c>
      <c r="AY810" s="35" t="s">
        <v>2314</v>
      </c>
    </row>
    <row r="811" spans="1:51" x14ac:dyDescent="0.3">
      <c r="A811" s="35" t="s">
        <v>1734</v>
      </c>
      <c r="B811" s="35" t="s">
        <v>2317</v>
      </c>
      <c r="C811" s="35" t="s">
        <v>1227</v>
      </c>
      <c r="E811" s="35" t="s">
        <v>1393</v>
      </c>
      <c r="F811" s="35" t="s">
        <v>1227</v>
      </c>
      <c r="G811" s="35" t="s">
        <v>2318</v>
      </c>
      <c r="I811" s="35" t="s">
        <v>1227</v>
      </c>
      <c r="J811" s="35" t="s">
        <v>2318</v>
      </c>
      <c r="K811" s="35" t="s">
        <v>1393</v>
      </c>
      <c r="M811" s="35" t="s">
        <v>1227</v>
      </c>
      <c r="N811" s="35" t="s">
        <v>2318</v>
      </c>
      <c r="O811" s="35" t="s">
        <v>348</v>
      </c>
      <c r="S811" s="35" t="s">
        <v>119</v>
      </c>
      <c r="AD811" s="35" t="s">
        <v>2319</v>
      </c>
      <c r="AG811" s="35" t="s">
        <v>414</v>
      </c>
      <c r="AH811" s="35" t="s">
        <v>414</v>
      </c>
      <c r="AK811" s="35" t="s">
        <v>1734</v>
      </c>
      <c r="AL811" s="35" t="s">
        <v>2317</v>
      </c>
      <c r="AM811" s="35" t="s">
        <v>1227</v>
      </c>
      <c r="AO811" s="35" t="s">
        <v>1393</v>
      </c>
      <c r="AP811" s="35" t="s">
        <v>1227</v>
      </c>
      <c r="AQ811" s="35" t="s">
        <v>2318</v>
      </c>
      <c r="AS811" s="35" t="s">
        <v>1227</v>
      </c>
      <c r="AT811" s="35" t="s">
        <v>2318</v>
      </c>
      <c r="AU811" s="35" t="s">
        <v>1393</v>
      </c>
      <c r="AW811" s="35" t="s">
        <v>1227</v>
      </c>
      <c r="AX811" s="35" t="s">
        <v>2318</v>
      </c>
      <c r="AY811" s="35" t="s">
        <v>348</v>
      </c>
    </row>
    <row r="812" spans="1:51" x14ac:dyDescent="0.3">
      <c r="A812" s="35" t="s">
        <v>2320</v>
      </c>
      <c r="B812" s="35" t="s">
        <v>2321</v>
      </c>
      <c r="C812" s="35" t="s">
        <v>2322</v>
      </c>
      <c r="E812" s="35" t="s">
        <v>2324</v>
      </c>
      <c r="F812" s="35" t="s">
        <v>2322</v>
      </c>
      <c r="G812" s="35" t="s">
        <v>2323</v>
      </c>
      <c r="I812" s="35" t="s">
        <v>2322</v>
      </c>
      <c r="J812" s="35" t="s">
        <v>2323</v>
      </c>
      <c r="K812" s="35" t="s">
        <v>2324</v>
      </c>
      <c r="M812" s="35" t="s">
        <v>2322</v>
      </c>
      <c r="N812" s="35" t="s">
        <v>2323</v>
      </c>
      <c r="O812" s="35" t="s">
        <v>2325</v>
      </c>
      <c r="S812" s="35" t="s">
        <v>120</v>
      </c>
      <c r="AD812" s="35" t="s">
        <v>2326</v>
      </c>
      <c r="AG812" s="35" t="s">
        <v>415</v>
      </c>
      <c r="AH812" s="35" t="s">
        <v>415</v>
      </c>
      <c r="AK812" s="35" t="s">
        <v>2320</v>
      </c>
      <c r="AL812" s="35" t="s">
        <v>2321</v>
      </c>
      <c r="AM812" s="35" t="s">
        <v>2322</v>
      </c>
      <c r="AO812" s="35" t="s">
        <v>2324</v>
      </c>
      <c r="AP812" s="35" t="s">
        <v>2322</v>
      </c>
      <c r="AQ812" s="35" t="s">
        <v>2323</v>
      </c>
      <c r="AS812" s="35" t="s">
        <v>2322</v>
      </c>
      <c r="AT812" s="35" t="s">
        <v>2323</v>
      </c>
      <c r="AU812" s="35" t="s">
        <v>2324</v>
      </c>
      <c r="AW812" s="35" t="s">
        <v>2322</v>
      </c>
      <c r="AX812" s="35" t="s">
        <v>2323</v>
      </c>
      <c r="AY812" s="35" t="s">
        <v>2325</v>
      </c>
    </row>
    <row r="813" spans="1:51" x14ac:dyDescent="0.3">
      <c r="A813" s="35" t="s">
        <v>34</v>
      </c>
      <c r="B813" s="35" t="s">
        <v>34</v>
      </c>
      <c r="C813" s="35" t="s">
        <v>34</v>
      </c>
      <c r="E813" s="35" t="s">
        <v>34</v>
      </c>
      <c r="F813" s="35" t="s">
        <v>34</v>
      </c>
      <c r="G813" s="35" t="s">
        <v>34</v>
      </c>
      <c r="I813" s="35" t="s">
        <v>34</v>
      </c>
      <c r="J813" s="35" t="s">
        <v>34</v>
      </c>
      <c r="K813" s="35" t="s">
        <v>34</v>
      </c>
      <c r="M813" s="35" t="s">
        <v>34</v>
      </c>
      <c r="N813" s="35" t="s">
        <v>34</v>
      </c>
      <c r="O813" s="35" t="s">
        <v>34</v>
      </c>
      <c r="S813" s="35" t="s">
        <v>34</v>
      </c>
      <c r="AD813" s="35" t="s">
        <v>34</v>
      </c>
      <c r="AG813" s="35" t="s">
        <v>34</v>
      </c>
      <c r="AH813" s="35" t="s">
        <v>34</v>
      </c>
      <c r="AK813" s="35" t="s">
        <v>34</v>
      </c>
      <c r="AL813" s="35" t="s">
        <v>34</v>
      </c>
      <c r="AM813" s="35" t="s">
        <v>34</v>
      </c>
      <c r="AO813" s="35" t="s">
        <v>34</v>
      </c>
      <c r="AP813" s="35" t="s">
        <v>34</v>
      </c>
      <c r="AQ813" s="35" t="s">
        <v>34</v>
      </c>
      <c r="AS813" s="35" t="s">
        <v>34</v>
      </c>
      <c r="AT813" s="35" t="s">
        <v>34</v>
      </c>
      <c r="AU813" s="35" t="s">
        <v>34</v>
      </c>
      <c r="AW813" s="35" t="s">
        <v>34</v>
      </c>
      <c r="AX813" s="35" t="s">
        <v>34</v>
      </c>
      <c r="AY813" s="35" t="s">
        <v>34</v>
      </c>
    </row>
    <row r="814" spans="1:51" x14ac:dyDescent="0.3">
      <c r="A814" s="35" t="s">
        <v>39</v>
      </c>
      <c r="B814" s="35" t="s">
        <v>39</v>
      </c>
      <c r="C814" s="35" t="s">
        <v>39</v>
      </c>
      <c r="E814" s="35" t="s">
        <v>39</v>
      </c>
      <c r="F814" s="35" t="s">
        <v>39</v>
      </c>
      <c r="G814" s="35" t="s">
        <v>39</v>
      </c>
      <c r="I814" s="35" t="s">
        <v>39</v>
      </c>
      <c r="J814" s="35" t="s">
        <v>39</v>
      </c>
      <c r="K814" s="35" t="s">
        <v>39</v>
      </c>
      <c r="M814" s="35" t="s">
        <v>39</v>
      </c>
      <c r="N814" s="35" t="s">
        <v>39</v>
      </c>
      <c r="O814" s="35" t="s">
        <v>39</v>
      </c>
      <c r="S814" s="35" t="s">
        <v>39</v>
      </c>
      <c r="AD814" s="35" t="s">
        <v>39</v>
      </c>
      <c r="AG814" s="35" t="s">
        <v>39</v>
      </c>
      <c r="AH814" s="35" t="s">
        <v>39</v>
      </c>
      <c r="AK814" s="35" t="s">
        <v>39</v>
      </c>
      <c r="AL814" s="35" t="s">
        <v>39</v>
      </c>
      <c r="AM814" s="35" t="s">
        <v>39</v>
      </c>
      <c r="AO814" s="35" t="s">
        <v>39</v>
      </c>
      <c r="AP814" s="35" t="s">
        <v>39</v>
      </c>
      <c r="AQ814" s="35" t="s">
        <v>39</v>
      </c>
      <c r="AS814" s="35" t="s">
        <v>39</v>
      </c>
      <c r="AT814" s="35" t="s">
        <v>39</v>
      </c>
      <c r="AU814" s="35" t="s">
        <v>39</v>
      </c>
      <c r="AW814" s="35" t="s">
        <v>39</v>
      </c>
      <c r="AX814" s="35" t="s">
        <v>39</v>
      </c>
      <c r="AY814" s="35" t="s">
        <v>39</v>
      </c>
    </row>
    <row r="815" spans="1:51" x14ac:dyDescent="0.3">
      <c r="A815" s="35" t="s">
        <v>416</v>
      </c>
      <c r="B815" s="35" t="s">
        <v>416</v>
      </c>
      <c r="C815" s="35" t="s">
        <v>416</v>
      </c>
      <c r="E815" s="35" t="s">
        <v>416</v>
      </c>
      <c r="F815" s="35" t="s">
        <v>416</v>
      </c>
      <c r="G815" s="35" t="s">
        <v>416</v>
      </c>
      <c r="I815" s="35" t="s">
        <v>416</v>
      </c>
      <c r="J815" s="35" t="s">
        <v>416</v>
      </c>
      <c r="K815" s="35" t="s">
        <v>416</v>
      </c>
      <c r="M815" s="35" t="s">
        <v>416</v>
      </c>
      <c r="N815" s="35" t="s">
        <v>416</v>
      </c>
      <c r="O815" s="35" t="s">
        <v>416</v>
      </c>
      <c r="S815" s="35" t="s">
        <v>416</v>
      </c>
      <c r="AD815" s="35" t="s">
        <v>416</v>
      </c>
      <c r="AG815" s="35" t="s">
        <v>416</v>
      </c>
      <c r="AH815" s="35" t="s">
        <v>416</v>
      </c>
      <c r="AK815" s="35" t="s">
        <v>416</v>
      </c>
      <c r="AL815" s="35" t="s">
        <v>416</v>
      </c>
      <c r="AM815" s="35" t="s">
        <v>416</v>
      </c>
      <c r="AO815" s="35" t="s">
        <v>416</v>
      </c>
      <c r="AP815" s="35" t="s">
        <v>416</v>
      </c>
      <c r="AQ815" s="35" t="s">
        <v>416</v>
      </c>
      <c r="AS815" s="35" t="s">
        <v>416</v>
      </c>
      <c r="AT815" s="35" t="s">
        <v>416</v>
      </c>
      <c r="AU815" s="35" t="s">
        <v>416</v>
      </c>
      <c r="AW815" s="35" t="s">
        <v>416</v>
      </c>
      <c r="AX815" s="35" t="s">
        <v>416</v>
      </c>
      <c r="AY815" s="35" t="s">
        <v>416</v>
      </c>
    </row>
    <row r="816" spans="1:51" x14ac:dyDescent="0.3">
      <c r="A816" s="35" t="s">
        <v>2327</v>
      </c>
      <c r="B816" s="35" t="s">
        <v>2328</v>
      </c>
      <c r="C816" s="35" t="s">
        <v>1086</v>
      </c>
      <c r="E816" s="35" t="s">
        <v>2330</v>
      </c>
      <c r="F816" s="35" t="s">
        <v>1086</v>
      </c>
      <c r="G816" s="35" t="s">
        <v>2329</v>
      </c>
      <c r="I816" s="35" t="s">
        <v>1086</v>
      </c>
      <c r="J816" s="35" t="s">
        <v>2329</v>
      </c>
      <c r="K816" s="35" t="s">
        <v>2330</v>
      </c>
      <c r="M816" s="35" t="s">
        <v>1086</v>
      </c>
      <c r="N816" s="35" t="s">
        <v>2329</v>
      </c>
      <c r="O816" s="35" t="s">
        <v>2331</v>
      </c>
      <c r="S816" s="35" t="s">
        <v>1316</v>
      </c>
      <c r="AD816" s="35" t="s">
        <v>2332</v>
      </c>
      <c r="AG816" s="35" t="s">
        <v>417</v>
      </c>
      <c r="AH816" s="35" t="s">
        <v>417</v>
      </c>
      <c r="AK816" s="35" t="s">
        <v>2327</v>
      </c>
      <c r="AL816" s="35" t="s">
        <v>2328</v>
      </c>
      <c r="AM816" s="35" t="s">
        <v>1086</v>
      </c>
      <c r="AO816" s="35" t="s">
        <v>2330</v>
      </c>
      <c r="AP816" s="35" t="s">
        <v>1086</v>
      </c>
      <c r="AQ816" s="35" t="s">
        <v>2329</v>
      </c>
      <c r="AS816" s="35" t="s">
        <v>1086</v>
      </c>
      <c r="AT816" s="35" t="s">
        <v>2329</v>
      </c>
      <c r="AU816" s="35" t="s">
        <v>2330</v>
      </c>
      <c r="AW816" s="35" t="s">
        <v>1086</v>
      </c>
      <c r="AX816" s="35" t="s">
        <v>2329</v>
      </c>
      <c r="AY816" s="35" t="s">
        <v>2331</v>
      </c>
    </row>
    <row r="817" spans="1:51" x14ac:dyDescent="0.3">
      <c r="A817" s="35" t="s">
        <v>119</v>
      </c>
      <c r="B817" s="35" t="s">
        <v>119</v>
      </c>
      <c r="C817" s="35" t="s">
        <v>119</v>
      </c>
      <c r="E817" s="35" t="s">
        <v>2333</v>
      </c>
      <c r="F817" s="35" t="s">
        <v>119</v>
      </c>
      <c r="G817" s="35" t="s">
        <v>119</v>
      </c>
      <c r="I817" s="35" t="s">
        <v>119</v>
      </c>
      <c r="J817" s="35" t="s">
        <v>119</v>
      </c>
      <c r="K817" s="35" t="s">
        <v>2333</v>
      </c>
      <c r="M817" s="35" t="s">
        <v>119</v>
      </c>
      <c r="N817" s="35" t="s">
        <v>119</v>
      </c>
      <c r="O817" s="35" t="s">
        <v>2334</v>
      </c>
      <c r="S817" s="35" t="s">
        <v>2335</v>
      </c>
      <c r="AD817" s="35" t="s">
        <v>119</v>
      </c>
      <c r="AG817" s="35" t="s">
        <v>119</v>
      </c>
      <c r="AH817" s="35" t="s">
        <v>119</v>
      </c>
      <c r="AK817" s="35" t="s">
        <v>119</v>
      </c>
      <c r="AL817" s="35" t="s">
        <v>119</v>
      </c>
      <c r="AM817" s="35" t="s">
        <v>119</v>
      </c>
      <c r="AO817" s="35" t="s">
        <v>2333</v>
      </c>
      <c r="AP817" s="35" t="s">
        <v>119</v>
      </c>
      <c r="AQ817" s="35" t="s">
        <v>119</v>
      </c>
      <c r="AS817" s="35" t="s">
        <v>119</v>
      </c>
      <c r="AT817" s="35" t="s">
        <v>119</v>
      </c>
      <c r="AU817" s="35" t="s">
        <v>2333</v>
      </c>
      <c r="AW817" s="35" t="s">
        <v>119</v>
      </c>
      <c r="AX817" s="35" t="s">
        <v>119</v>
      </c>
      <c r="AY817" s="35" t="s">
        <v>2334</v>
      </c>
    </row>
    <row r="818" spans="1:51" x14ac:dyDescent="0.3">
      <c r="A818" s="35" t="s">
        <v>120</v>
      </c>
      <c r="B818" s="35" t="s">
        <v>188</v>
      </c>
      <c r="C818" s="35" t="s">
        <v>188</v>
      </c>
      <c r="E818" s="35" t="s">
        <v>2336</v>
      </c>
      <c r="F818" s="35" t="s">
        <v>188</v>
      </c>
      <c r="G818" s="35" t="s">
        <v>188</v>
      </c>
      <c r="I818" s="35" t="s">
        <v>188</v>
      </c>
      <c r="J818" s="35" t="s">
        <v>188</v>
      </c>
      <c r="K818" s="35" t="s">
        <v>2336</v>
      </c>
      <c r="M818" s="35" t="s">
        <v>188</v>
      </c>
      <c r="N818" s="35" t="s">
        <v>188</v>
      </c>
      <c r="O818" s="35" t="s">
        <v>2337</v>
      </c>
      <c r="S818" s="35" t="s">
        <v>2338</v>
      </c>
      <c r="AD818" s="35" t="s">
        <v>188</v>
      </c>
      <c r="AG818" s="35" t="s">
        <v>188</v>
      </c>
      <c r="AH818" s="35" t="s">
        <v>188</v>
      </c>
      <c r="AK818" s="35" t="s">
        <v>120</v>
      </c>
      <c r="AL818" s="35" t="s">
        <v>188</v>
      </c>
      <c r="AM818" s="35" t="s">
        <v>188</v>
      </c>
      <c r="AO818" s="35" t="s">
        <v>2336</v>
      </c>
      <c r="AP818" s="35" t="s">
        <v>188</v>
      </c>
      <c r="AQ818" s="35" t="s">
        <v>188</v>
      </c>
      <c r="AS818" s="35" t="s">
        <v>188</v>
      </c>
      <c r="AT818" s="35" t="s">
        <v>188</v>
      </c>
      <c r="AU818" s="35" t="s">
        <v>2336</v>
      </c>
      <c r="AW818" s="35" t="s">
        <v>188</v>
      </c>
      <c r="AX818" s="35" t="s">
        <v>188</v>
      </c>
      <c r="AY818" s="35" t="s">
        <v>2337</v>
      </c>
    </row>
    <row r="819" spans="1:51" x14ac:dyDescent="0.3">
      <c r="A819" s="35" t="s">
        <v>34</v>
      </c>
      <c r="B819" s="35" t="s">
        <v>34</v>
      </c>
      <c r="C819" s="35" t="s">
        <v>34</v>
      </c>
      <c r="E819" s="35" t="s">
        <v>34</v>
      </c>
      <c r="F819" s="35" t="s">
        <v>34</v>
      </c>
      <c r="G819" s="35" t="s">
        <v>34</v>
      </c>
      <c r="I819" s="35" t="s">
        <v>34</v>
      </c>
      <c r="J819" s="35" t="s">
        <v>34</v>
      </c>
      <c r="K819" s="35" t="s">
        <v>34</v>
      </c>
      <c r="M819" s="35" t="s">
        <v>34</v>
      </c>
      <c r="N819" s="35" t="s">
        <v>34</v>
      </c>
      <c r="O819" s="35" t="s">
        <v>34</v>
      </c>
      <c r="S819" s="35" t="s">
        <v>34</v>
      </c>
      <c r="AD819" s="35" t="s">
        <v>34</v>
      </c>
      <c r="AG819" s="35" t="s">
        <v>34</v>
      </c>
      <c r="AH819" s="35" t="s">
        <v>34</v>
      </c>
      <c r="AK819" s="35" t="s">
        <v>34</v>
      </c>
      <c r="AL819" s="35" t="s">
        <v>34</v>
      </c>
      <c r="AM819" s="35" t="s">
        <v>34</v>
      </c>
      <c r="AO819" s="35" t="s">
        <v>34</v>
      </c>
      <c r="AP819" s="35" t="s">
        <v>34</v>
      </c>
      <c r="AQ819" s="35" t="s">
        <v>34</v>
      </c>
      <c r="AS819" s="35" t="s">
        <v>34</v>
      </c>
      <c r="AT819" s="35" t="s">
        <v>34</v>
      </c>
      <c r="AU819" s="35" t="s">
        <v>34</v>
      </c>
      <c r="AW819" s="35" t="s">
        <v>34</v>
      </c>
      <c r="AX819" s="35" t="s">
        <v>34</v>
      </c>
      <c r="AY819" s="35" t="s">
        <v>34</v>
      </c>
    </row>
    <row r="820" spans="1:51" x14ac:dyDescent="0.3">
      <c r="A820" s="35" t="s">
        <v>39</v>
      </c>
      <c r="B820" s="35" t="s">
        <v>39</v>
      </c>
      <c r="C820" s="35" t="s">
        <v>39</v>
      </c>
      <c r="E820" s="35" t="s">
        <v>39</v>
      </c>
      <c r="F820" s="35" t="s">
        <v>39</v>
      </c>
      <c r="G820" s="35" t="s">
        <v>39</v>
      </c>
      <c r="I820" s="35" t="s">
        <v>39</v>
      </c>
      <c r="J820" s="35" t="s">
        <v>39</v>
      </c>
      <c r="K820" s="35" t="s">
        <v>39</v>
      </c>
      <c r="M820" s="35" t="s">
        <v>39</v>
      </c>
      <c r="N820" s="35" t="s">
        <v>39</v>
      </c>
      <c r="O820" s="35" t="s">
        <v>39</v>
      </c>
      <c r="S820" s="35" t="s">
        <v>39</v>
      </c>
      <c r="AD820" s="35" t="s">
        <v>39</v>
      </c>
      <c r="AG820" s="35" t="s">
        <v>39</v>
      </c>
      <c r="AH820" s="35" t="s">
        <v>39</v>
      </c>
      <c r="AK820" s="35" t="s">
        <v>39</v>
      </c>
      <c r="AL820" s="35" t="s">
        <v>39</v>
      </c>
      <c r="AM820" s="35" t="s">
        <v>39</v>
      </c>
      <c r="AO820" s="35" t="s">
        <v>39</v>
      </c>
      <c r="AP820" s="35" t="s">
        <v>39</v>
      </c>
      <c r="AQ820" s="35" t="s">
        <v>39</v>
      </c>
      <c r="AS820" s="35" t="s">
        <v>39</v>
      </c>
      <c r="AT820" s="35" t="s">
        <v>39</v>
      </c>
      <c r="AU820" s="35" t="s">
        <v>39</v>
      </c>
      <c r="AW820" s="35" t="s">
        <v>39</v>
      </c>
      <c r="AX820" s="35" t="s">
        <v>39</v>
      </c>
      <c r="AY820" s="35" t="s">
        <v>39</v>
      </c>
    </row>
    <row r="821" spans="1:51" x14ac:dyDescent="0.3">
      <c r="A821" s="35" t="s">
        <v>418</v>
      </c>
      <c r="B821" s="35" t="s">
        <v>418</v>
      </c>
      <c r="C821" s="35" t="s">
        <v>418</v>
      </c>
      <c r="E821" s="35" t="s">
        <v>418</v>
      </c>
      <c r="F821" s="35" t="s">
        <v>418</v>
      </c>
      <c r="G821" s="35" t="s">
        <v>418</v>
      </c>
      <c r="I821" s="35" t="s">
        <v>418</v>
      </c>
      <c r="J821" s="35" t="s">
        <v>418</v>
      </c>
      <c r="K821" s="35" t="s">
        <v>418</v>
      </c>
      <c r="M821" s="35" t="s">
        <v>418</v>
      </c>
      <c r="N821" s="35" t="s">
        <v>418</v>
      </c>
      <c r="O821" s="35" t="s">
        <v>418</v>
      </c>
      <c r="S821" s="35" t="s">
        <v>418</v>
      </c>
      <c r="AD821" s="35" t="s">
        <v>418</v>
      </c>
      <c r="AG821" s="35" t="s">
        <v>418</v>
      </c>
      <c r="AH821" s="35" t="s">
        <v>418</v>
      </c>
      <c r="AK821" s="35" t="s">
        <v>418</v>
      </c>
      <c r="AL821" s="35" t="s">
        <v>418</v>
      </c>
      <c r="AM821" s="35" t="s">
        <v>418</v>
      </c>
      <c r="AO821" s="35" t="s">
        <v>418</v>
      </c>
      <c r="AP821" s="35" t="s">
        <v>418</v>
      </c>
      <c r="AQ821" s="35" t="s">
        <v>418</v>
      </c>
      <c r="AS821" s="35" t="s">
        <v>418</v>
      </c>
      <c r="AT821" s="35" t="s">
        <v>418</v>
      </c>
      <c r="AU821" s="35" t="s">
        <v>418</v>
      </c>
      <c r="AW821" s="35" t="s">
        <v>418</v>
      </c>
      <c r="AX821" s="35" t="s">
        <v>418</v>
      </c>
      <c r="AY821" s="35" t="s">
        <v>418</v>
      </c>
    </row>
    <row r="822" spans="1:51" x14ac:dyDescent="0.3">
      <c r="A822" s="35" t="s">
        <v>2339</v>
      </c>
      <c r="B822" s="35" t="s">
        <v>2340</v>
      </c>
      <c r="C822" s="35" t="s">
        <v>2341</v>
      </c>
      <c r="E822" s="35" t="s">
        <v>2343</v>
      </c>
      <c r="F822" s="35" t="s">
        <v>2341</v>
      </c>
      <c r="G822" s="35" t="s">
        <v>2342</v>
      </c>
      <c r="I822" s="35" t="s">
        <v>2341</v>
      </c>
      <c r="J822" s="35" t="s">
        <v>2342</v>
      </c>
      <c r="K822" s="35" t="s">
        <v>2343</v>
      </c>
      <c r="M822" s="35" t="s">
        <v>2341</v>
      </c>
      <c r="N822" s="35" t="s">
        <v>2342</v>
      </c>
      <c r="O822" s="35" t="s">
        <v>2344</v>
      </c>
      <c r="S822" s="35" t="s">
        <v>2345</v>
      </c>
      <c r="AD822" s="35" t="s">
        <v>2346</v>
      </c>
      <c r="AG822" s="35" t="s">
        <v>260</v>
      </c>
      <c r="AH822" s="35" t="s">
        <v>260</v>
      </c>
      <c r="AK822" s="35" t="s">
        <v>2339</v>
      </c>
      <c r="AL822" s="35" t="s">
        <v>2340</v>
      </c>
      <c r="AM822" s="35" t="s">
        <v>2341</v>
      </c>
      <c r="AO822" s="35" t="s">
        <v>2343</v>
      </c>
      <c r="AP822" s="35" t="s">
        <v>2341</v>
      </c>
      <c r="AQ822" s="35" t="s">
        <v>2342</v>
      </c>
      <c r="AS822" s="35" t="s">
        <v>2341</v>
      </c>
      <c r="AT822" s="35" t="s">
        <v>2342</v>
      </c>
      <c r="AU822" s="35" t="s">
        <v>2343</v>
      </c>
      <c r="AW822" s="35" t="s">
        <v>2341</v>
      </c>
      <c r="AX822" s="35" t="s">
        <v>2342</v>
      </c>
      <c r="AY822" s="35" t="s">
        <v>2344</v>
      </c>
    </row>
    <row r="823" spans="1:51" x14ac:dyDescent="0.3">
      <c r="A823" s="35" t="s">
        <v>119</v>
      </c>
      <c r="B823" s="35" t="s">
        <v>119</v>
      </c>
      <c r="C823" s="35" t="s">
        <v>119</v>
      </c>
      <c r="E823" s="35" t="s">
        <v>2347</v>
      </c>
      <c r="F823" s="35" t="s">
        <v>119</v>
      </c>
      <c r="G823" s="35" t="s">
        <v>119</v>
      </c>
      <c r="I823" s="35" t="s">
        <v>119</v>
      </c>
      <c r="J823" s="35" t="s">
        <v>119</v>
      </c>
      <c r="K823" s="35" t="s">
        <v>2347</v>
      </c>
      <c r="M823" s="35" t="s">
        <v>119</v>
      </c>
      <c r="N823" s="35" t="s">
        <v>119</v>
      </c>
      <c r="O823" s="35" t="s">
        <v>2348</v>
      </c>
      <c r="S823" s="35" t="s">
        <v>1940</v>
      </c>
      <c r="AD823" s="35" t="s">
        <v>119</v>
      </c>
      <c r="AG823" s="35" t="s">
        <v>119</v>
      </c>
      <c r="AH823" s="35" t="s">
        <v>119</v>
      </c>
      <c r="AK823" s="35" t="s">
        <v>119</v>
      </c>
      <c r="AL823" s="35" t="s">
        <v>119</v>
      </c>
      <c r="AM823" s="35" t="s">
        <v>119</v>
      </c>
      <c r="AO823" s="35" t="s">
        <v>2347</v>
      </c>
      <c r="AP823" s="35" t="s">
        <v>119</v>
      </c>
      <c r="AQ823" s="35" t="s">
        <v>119</v>
      </c>
      <c r="AS823" s="35" t="s">
        <v>119</v>
      </c>
      <c r="AT823" s="35" t="s">
        <v>119</v>
      </c>
      <c r="AU823" s="35" t="s">
        <v>2347</v>
      </c>
      <c r="AW823" s="35" t="s">
        <v>119</v>
      </c>
      <c r="AX823" s="35" t="s">
        <v>119</v>
      </c>
      <c r="AY823" s="35" t="s">
        <v>2348</v>
      </c>
    </row>
    <row r="824" spans="1:51" x14ac:dyDescent="0.3">
      <c r="A824" s="35" t="s">
        <v>188</v>
      </c>
      <c r="B824" s="35" t="s">
        <v>188</v>
      </c>
      <c r="C824" s="35" t="s">
        <v>188</v>
      </c>
      <c r="E824" s="35" t="s">
        <v>2349</v>
      </c>
      <c r="F824" s="35" t="s">
        <v>188</v>
      </c>
      <c r="G824" s="35" t="s">
        <v>188</v>
      </c>
      <c r="I824" s="35" t="s">
        <v>188</v>
      </c>
      <c r="J824" s="35" t="s">
        <v>188</v>
      </c>
      <c r="K824" s="35" t="s">
        <v>2349</v>
      </c>
      <c r="M824" s="35" t="s">
        <v>188</v>
      </c>
      <c r="N824" s="35" t="s">
        <v>188</v>
      </c>
      <c r="O824" s="35" t="s">
        <v>2350</v>
      </c>
      <c r="S824" s="35" t="s">
        <v>2351</v>
      </c>
      <c r="AD824" s="35" t="s">
        <v>188</v>
      </c>
      <c r="AG824" s="35" t="s">
        <v>188</v>
      </c>
      <c r="AH824" s="35" t="s">
        <v>188</v>
      </c>
      <c r="AK824" s="35" t="s">
        <v>188</v>
      </c>
      <c r="AL824" s="35" t="s">
        <v>188</v>
      </c>
      <c r="AM824" s="35" t="s">
        <v>188</v>
      </c>
      <c r="AO824" s="35" t="s">
        <v>2349</v>
      </c>
      <c r="AP824" s="35" t="s">
        <v>188</v>
      </c>
      <c r="AQ824" s="35" t="s">
        <v>188</v>
      </c>
      <c r="AS824" s="35" t="s">
        <v>188</v>
      </c>
      <c r="AT824" s="35" t="s">
        <v>188</v>
      </c>
      <c r="AU824" s="35" t="s">
        <v>2349</v>
      </c>
      <c r="AW824" s="35" t="s">
        <v>188</v>
      </c>
      <c r="AX824" s="35" t="s">
        <v>188</v>
      </c>
      <c r="AY824" s="35" t="s">
        <v>2350</v>
      </c>
    </row>
    <row r="825" spans="1:51" x14ac:dyDescent="0.3">
      <c r="A825" s="35" t="s">
        <v>34</v>
      </c>
      <c r="B825" s="35" t="s">
        <v>34</v>
      </c>
      <c r="C825" s="35" t="s">
        <v>34</v>
      </c>
      <c r="E825" s="35" t="s">
        <v>34</v>
      </c>
      <c r="F825" s="35" t="s">
        <v>34</v>
      </c>
      <c r="G825" s="35" t="s">
        <v>34</v>
      </c>
      <c r="I825" s="35" t="s">
        <v>34</v>
      </c>
      <c r="J825" s="35" t="s">
        <v>34</v>
      </c>
      <c r="K825" s="35" t="s">
        <v>34</v>
      </c>
      <c r="M825" s="35" t="s">
        <v>34</v>
      </c>
      <c r="N825" s="35" t="s">
        <v>34</v>
      </c>
      <c r="O825" s="35" t="s">
        <v>34</v>
      </c>
      <c r="S825" s="35" t="s">
        <v>34</v>
      </c>
      <c r="AD825" s="35" t="s">
        <v>34</v>
      </c>
      <c r="AG825" s="35" t="s">
        <v>34</v>
      </c>
      <c r="AH825" s="35" t="s">
        <v>34</v>
      </c>
      <c r="AK825" s="35" t="s">
        <v>34</v>
      </c>
      <c r="AL825" s="35" t="s">
        <v>34</v>
      </c>
      <c r="AM825" s="35" t="s">
        <v>34</v>
      </c>
      <c r="AO825" s="35" t="s">
        <v>34</v>
      </c>
      <c r="AP825" s="35" t="s">
        <v>34</v>
      </c>
      <c r="AQ825" s="35" t="s">
        <v>34</v>
      </c>
      <c r="AS825" s="35" t="s">
        <v>34</v>
      </c>
      <c r="AT825" s="35" t="s">
        <v>34</v>
      </c>
      <c r="AU825" s="35" t="s">
        <v>34</v>
      </c>
      <c r="AW825" s="35" t="s">
        <v>34</v>
      </c>
      <c r="AX825" s="35" t="s">
        <v>34</v>
      </c>
      <c r="AY825" s="35" t="s">
        <v>34</v>
      </c>
    </row>
    <row r="826" spans="1:51" x14ac:dyDescent="0.3">
      <c r="A826" s="35" t="s">
        <v>39</v>
      </c>
      <c r="B826" s="35" t="s">
        <v>39</v>
      </c>
      <c r="C826" s="35" t="s">
        <v>39</v>
      </c>
      <c r="E826" s="35" t="s">
        <v>39</v>
      </c>
      <c r="F826" s="35" t="s">
        <v>39</v>
      </c>
      <c r="G826" s="35" t="s">
        <v>39</v>
      </c>
      <c r="I826" s="35" t="s">
        <v>39</v>
      </c>
      <c r="J826" s="35" t="s">
        <v>39</v>
      </c>
      <c r="K826" s="35" t="s">
        <v>39</v>
      </c>
      <c r="M826" s="35" t="s">
        <v>39</v>
      </c>
      <c r="N826" s="35" t="s">
        <v>39</v>
      </c>
      <c r="O826" s="35" t="s">
        <v>39</v>
      </c>
      <c r="S826" s="35" t="s">
        <v>39</v>
      </c>
      <c r="AD826" s="35" t="s">
        <v>39</v>
      </c>
      <c r="AG826" s="35" t="s">
        <v>39</v>
      </c>
      <c r="AH826" s="35" t="s">
        <v>39</v>
      </c>
      <c r="AK826" s="35" t="s">
        <v>39</v>
      </c>
      <c r="AL826" s="35" t="s">
        <v>39</v>
      </c>
      <c r="AM826" s="35" t="s">
        <v>39</v>
      </c>
      <c r="AO826" s="35" t="s">
        <v>39</v>
      </c>
      <c r="AP826" s="35" t="s">
        <v>39</v>
      </c>
      <c r="AQ826" s="35" t="s">
        <v>39</v>
      </c>
      <c r="AS826" s="35" t="s">
        <v>39</v>
      </c>
      <c r="AT826" s="35" t="s">
        <v>39</v>
      </c>
      <c r="AU826" s="35" t="s">
        <v>39</v>
      </c>
      <c r="AW826" s="35" t="s">
        <v>39</v>
      </c>
      <c r="AX826" s="35" t="s">
        <v>39</v>
      </c>
      <c r="AY826" s="35" t="s">
        <v>39</v>
      </c>
    </row>
    <row r="827" spans="1:51" x14ac:dyDescent="0.3">
      <c r="A827" s="35" t="s">
        <v>419</v>
      </c>
      <c r="B827" s="35" t="s">
        <v>419</v>
      </c>
      <c r="C827" s="35" t="s">
        <v>419</v>
      </c>
      <c r="E827" s="35" t="s">
        <v>419</v>
      </c>
      <c r="F827" s="35" t="s">
        <v>419</v>
      </c>
      <c r="G827" s="35" t="s">
        <v>419</v>
      </c>
      <c r="I827" s="35" t="s">
        <v>419</v>
      </c>
      <c r="J827" s="35" t="s">
        <v>419</v>
      </c>
      <c r="K827" s="35" t="s">
        <v>419</v>
      </c>
      <c r="M827" s="35" t="s">
        <v>419</v>
      </c>
      <c r="N827" s="35" t="s">
        <v>419</v>
      </c>
      <c r="O827" s="35" t="s">
        <v>419</v>
      </c>
      <c r="S827" s="35" t="s">
        <v>419</v>
      </c>
      <c r="AD827" s="35" t="s">
        <v>419</v>
      </c>
      <c r="AG827" s="35" t="s">
        <v>419</v>
      </c>
      <c r="AH827" s="35" t="s">
        <v>419</v>
      </c>
      <c r="AK827" s="35" t="s">
        <v>419</v>
      </c>
      <c r="AL827" s="35" t="s">
        <v>419</v>
      </c>
      <c r="AM827" s="35" t="s">
        <v>419</v>
      </c>
      <c r="AO827" s="35" t="s">
        <v>419</v>
      </c>
      <c r="AP827" s="35" t="s">
        <v>419</v>
      </c>
      <c r="AQ827" s="35" t="s">
        <v>419</v>
      </c>
      <c r="AS827" s="35" t="s">
        <v>419</v>
      </c>
      <c r="AT827" s="35" t="s">
        <v>419</v>
      </c>
      <c r="AU827" s="35" t="s">
        <v>419</v>
      </c>
      <c r="AW827" s="35" t="s">
        <v>419</v>
      </c>
      <c r="AX827" s="35" t="s">
        <v>419</v>
      </c>
      <c r="AY827" s="35" t="s">
        <v>419</v>
      </c>
    </row>
    <row r="828" spans="1:51" x14ac:dyDescent="0.3">
      <c r="A828" s="35" t="s">
        <v>2352</v>
      </c>
      <c r="B828" s="35" t="s">
        <v>2353</v>
      </c>
      <c r="C828" s="35" t="s">
        <v>1088</v>
      </c>
      <c r="E828" s="35" t="s">
        <v>1863</v>
      </c>
      <c r="F828" s="35" t="s">
        <v>1088</v>
      </c>
      <c r="G828" s="35" t="s">
        <v>2354</v>
      </c>
      <c r="I828" s="35" t="s">
        <v>1088</v>
      </c>
      <c r="J828" s="35" t="s">
        <v>2354</v>
      </c>
      <c r="K828" s="35" t="s">
        <v>1863</v>
      </c>
      <c r="M828" s="35" t="s">
        <v>1088</v>
      </c>
      <c r="N828" s="35" t="s">
        <v>2354</v>
      </c>
      <c r="O828" s="35" t="s">
        <v>2355</v>
      </c>
      <c r="S828" s="35" t="s">
        <v>2356</v>
      </c>
      <c r="AD828" s="35" t="s">
        <v>2357</v>
      </c>
      <c r="AG828" s="35" t="s">
        <v>420</v>
      </c>
      <c r="AH828" s="35" t="s">
        <v>420</v>
      </c>
      <c r="AK828" s="35" t="s">
        <v>2352</v>
      </c>
      <c r="AL828" s="35" t="s">
        <v>2353</v>
      </c>
      <c r="AM828" s="35" t="s">
        <v>1088</v>
      </c>
      <c r="AO828" s="35" t="s">
        <v>1863</v>
      </c>
      <c r="AP828" s="35" t="s">
        <v>1088</v>
      </c>
      <c r="AQ828" s="35" t="s">
        <v>2354</v>
      </c>
      <c r="AS828" s="35" t="s">
        <v>1088</v>
      </c>
      <c r="AT828" s="35" t="s">
        <v>2354</v>
      </c>
      <c r="AU828" s="35" t="s">
        <v>1863</v>
      </c>
      <c r="AW828" s="35" t="s">
        <v>1088</v>
      </c>
      <c r="AX828" s="35" t="s">
        <v>2354</v>
      </c>
      <c r="AY828" s="35" t="s">
        <v>2355</v>
      </c>
    </row>
    <row r="829" spans="1:51" x14ac:dyDescent="0.3">
      <c r="A829" s="35" t="s">
        <v>1589</v>
      </c>
      <c r="B829" s="35" t="s">
        <v>2358</v>
      </c>
      <c r="C829" s="35" t="s">
        <v>2359</v>
      </c>
      <c r="E829" s="35" t="s">
        <v>2361</v>
      </c>
      <c r="F829" s="35" t="s">
        <v>2359</v>
      </c>
      <c r="G829" s="35" t="s">
        <v>2360</v>
      </c>
      <c r="I829" s="35" t="s">
        <v>2359</v>
      </c>
      <c r="J829" s="35" t="s">
        <v>2360</v>
      </c>
      <c r="K829" s="35" t="s">
        <v>2361</v>
      </c>
      <c r="M829" s="35" t="s">
        <v>2359</v>
      </c>
      <c r="N829" s="35" t="s">
        <v>2360</v>
      </c>
      <c r="O829" s="35" t="s">
        <v>517</v>
      </c>
      <c r="S829" s="35" t="s">
        <v>1871</v>
      </c>
      <c r="AD829" s="35" t="s">
        <v>2362</v>
      </c>
      <c r="AG829" s="35" t="s">
        <v>421</v>
      </c>
      <c r="AH829" s="35" t="s">
        <v>421</v>
      </c>
      <c r="AK829" s="35" t="s">
        <v>1589</v>
      </c>
      <c r="AL829" s="35" t="s">
        <v>2358</v>
      </c>
      <c r="AM829" s="35" t="s">
        <v>2359</v>
      </c>
      <c r="AO829" s="35" t="s">
        <v>2361</v>
      </c>
      <c r="AP829" s="35" t="s">
        <v>2359</v>
      </c>
      <c r="AQ829" s="35" t="s">
        <v>2360</v>
      </c>
      <c r="AS829" s="35" t="s">
        <v>2359</v>
      </c>
      <c r="AT829" s="35" t="s">
        <v>2360</v>
      </c>
      <c r="AU829" s="35" t="s">
        <v>2361</v>
      </c>
      <c r="AW829" s="35" t="s">
        <v>2359</v>
      </c>
      <c r="AX829" s="35" t="s">
        <v>2360</v>
      </c>
      <c r="AY829" s="35" t="s">
        <v>517</v>
      </c>
    </row>
    <row r="830" spans="1:51" x14ac:dyDescent="0.3">
      <c r="A830" s="35" t="s">
        <v>2363</v>
      </c>
      <c r="B830" s="35" t="s">
        <v>2364</v>
      </c>
      <c r="C830" s="35" t="s">
        <v>2365</v>
      </c>
      <c r="E830" s="35" t="s">
        <v>2367</v>
      </c>
      <c r="F830" s="35" t="s">
        <v>2365</v>
      </c>
      <c r="G830" s="35" t="s">
        <v>2366</v>
      </c>
      <c r="I830" s="35" t="s">
        <v>2365</v>
      </c>
      <c r="J830" s="35" t="s">
        <v>2366</v>
      </c>
      <c r="K830" s="35" t="s">
        <v>2367</v>
      </c>
      <c r="M830" s="35" t="s">
        <v>2365</v>
      </c>
      <c r="N830" s="35" t="s">
        <v>2366</v>
      </c>
      <c r="O830" s="35" t="s">
        <v>2368</v>
      </c>
      <c r="S830" s="35" t="s">
        <v>2369</v>
      </c>
      <c r="AD830" s="35" t="s">
        <v>2370</v>
      </c>
      <c r="AG830" s="35" t="s">
        <v>422</v>
      </c>
      <c r="AH830" s="35" t="s">
        <v>422</v>
      </c>
      <c r="AK830" s="35" t="s">
        <v>2363</v>
      </c>
      <c r="AL830" s="35" t="s">
        <v>2364</v>
      </c>
      <c r="AM830" s="35" t="s">
        <v>2365</v>
      </c>
      <c r="AO830" s="35" t="s">
        <v>2367</v>
      </c>
      <c r="AP830" s="35" t="s">
        <v>2365</v>
      </c>
      <c r="AQ830" s="35" t="s">
        <v>2366</v>
      </c>
      <c r="AS830" s="35" t="s">
        <v>2365</v>
      </c>
      <c r="AT830" s="35" t="s">
        <v>2366</v>
      </c>
      <c r="AU830" s="35" t="s">
        <v>2367</v>
      </c>
      <c r="AW830" s="35" t="s">
        <v>2365</v>
      </c>
      <c r="AX830" s="35" t="s">
        <v>2366</v>
      </c>
      <c r="AY830" s="35" t="s">
        <v>2368</v>
      </c>
    </row>
    <row r="831" spans="1:51" x14ac:dyDescent="0.3">
      <c r="A831" s="35" t="s">
        <v>34</v>
      </c>
      <c r="B831" s="35" t="s">
        <v>34</v>
      </c>
      <c r="C831" s="35" t="s">
        <v>34</v>
      </c>
      <c r="E831" s="35" t="s">
        <v>34</v>
      </c>
      <c r="F831" s="35" t="s">
        <v>34</v>
      </c>
      <c r="G831" s="35" t="s">
        <v>34</v>
      </c>
      <c r="I831" s="35" t="s">
        <v>34</v>
      </c>
      <c r="J831" s="35" t="s">
        <v>34</v>
      </c>
      <c r="K831" s="35" t="s">
        <v>34</v>
      </c>
      <c r="M831" s="35" t="s">
        <v>34</v>
      </c>
      <c r="N831" s="35" t="s">
        <v>34</v>
      </c>
      <c r="O831" s="35" t="s">
        <v>34</v>
      </c>
      <c r="S831" s="35" t="s">
        <v>34</v>
      </c>
      <c r="AD831" s="35" t="s">
        <v>34</v>
      </c>
      <c r="AG831" s="35" t="s">
        <v>34</v>
      </c>
      <c r="AH831" s="35" t="s">
        <v>34</v>
      </c>
      <c r="AK831" s="35" t="s">
        <v>34</v>
      </c>
      <c r="AL831" s="35" t="s">
        <v>34</v>
      </c>
      <c r="AM831" s="35" t="s">
        <v>34</v>
      </c>
      <c r="AO831" s="35" t="s">
        <v>34</v>
      </c>
      <c r="AP831" s="35" t="s">
        <v>34</v>
      </c>
      <c r="AQ831" s="35" t="s">
        <v>34</v>
      </c>
      <c r="AS831" s="35" t="s">
        <v>34</v>
      </c>
      <c r="AT831" s="35" t="s">
        <v>34</v>
      </c>
      <c r="AU831" s="35" t="s">
        <v>34</v>
      </c>
      <c r="AW831" s="35" t="s">
        <v>34</v>
      </c>
      <c r="AX831" s="35" t="s">
        <v>34</v>
      </c>
      <c r="AY831" s="35" t="s">
        <v>34</v>
      </c>
    </row>
    <row r="832" spans="1:51" x14ac:dyDescent="0.3">
      <c r="A832" s="35" t="s">
        <v>39</v>
      </c>
      <c r="B832" s="35" t="s">
        <v>39</v>
      </c>
      <c r="C832" s="35" t="s">
        <v>39</v>
      </c>
      <c r="E832" s="35" t="s">
        <v>39</v>
      </c>
      <c r="F832" s="35" t="s">
        <v>39</v>
      </c>
      <c r="G832" s="35" t="s">
        <v>39</v>
      </c>
      <c r="I832" s="35" t="s">
        <v>39</v>
      </c>
      <c r="J832" s="35" t="s">
        <v>39</v>
      </c>
      <c r="K832" s="35" t="s">
        <v>39</v>
      </c>
      <c r="M832" s="35" t="s">
        <v>39</v>
      </c>
      <c r="N832" s="35" t="s">
        <v>39</v>
      </c>
      <c r="O832" s="35" t="s">
        <v>39</v>
      </c>
      <c r="S832" s="35" t="s">
        <v>39</v>
      </c>
      <c r="AD832" s="35" t="s">
        <v>39</v>
      </c>
      <c r="AG832" s="35" t="s">
        <v>39</v>
      </c>
      <c r="AH832" s="35" t="s">
        <v>39</v>
      </c>
      <c r="AK832" s="35" t="s">
        <v>39</v>
      </c>
      <c r="AL832" s="35" t="s">
        <v>39</v>
      </c>
      <c r="AM832" s="35" t="s">
        <v>39</v>
      </c>
      <c r="AO832" s="35" t="s">
        <v>39</v>
      </c>
      <c r="AP832" s="35" t="s">
        <v>39</v>
      </c>
      <c r="AQ832" s="35" t="s">
        <v>39</v>
      </c>
      <c r="AS832" s="35" t="s">
        <v>39</v>
      </c>
      <c r="AT832" s="35" t="s">
        <v>39</v>
      </c>
      <c r="AU832" s="35" t="s">
        <v>39</v>
      </c>
      <c r="AW832" s="35" t="s">
        <v>39</v>
      </c>
      <c r="AX832" s="35" t="s">
        <v>39</v>
      </c>
      <c r="AY832" s="35" t="s">
        <v>39</v>
      </c>
    </row>
    <row r="833" spans="1:51" x14ac:dyDescent="0.3">
      <c r="A833" s="35" t="s">
        <v>423</v>
      </c>
      <c r="B833" s="35" t="s">
        <v>423</v>
      </c>
      <c r="C833" s="35" t="s">
        <v>423</v>
      </c>
      <c r="E833" s="35" t="s">
        <v>423</v>
      </c>
      <c r="F833" s="35" t="s">
        <v>423</v>
      </c>
      <c r="G833" s="35" t="s">
        <v>423</v>
      </c>
      <c r="I833" s="35" t="s">
        <v>423</v>
      </c>
      <c r="J833" s="35" t="s">
        <v>423</v>
      </c>
      <c r="K833" s="35" t="s">
        <v>423</v>
      </c>
      <c r="M833" s="35" t="s">
        <v>423</v>
      </c>
      <c r="N833" s="35" t="s">
        <v>423</v>
      </c>
      <c r="O833" s="35" t="s">
        <v>423</v>
      </c>
      <c r="S833" s="35" t="s">
        <v>423</v>
      </c>
      <c r="AD833" s="35" t="s">
        <v>423</v>
      </c>
      <c r="AG833" s="35" t="s">
        <v>423</v>
      </c>
      <c r="AH833" s="35" t="s">
        <v>423</v>
      </c>
      <c r="AK833" s="35" t="s">
        <v>423</v>
      </c>
      <c r="AL833" s="35" t="s">
        <v>423</v>
      </c>
      <c r="AM833" s="35" t="s">
        <v>423</v>
      </c>
      <c r="AO833" s="35" t="s">
        <v>423</v>
      </c>
      <c r="AP833" s="35" t="s">
        <v>423</v>
      </c>
      <c r="AQ833" s="35" t="s">
        <v>423</v>
      </c>
      <c r="AS833" s="35" t="s">
        <v>423</v>
      </c>
      <c r="AT833" s="35" t="s">
        <v>423</v>
      </c>
      <c r="AU833" s="35" t="s">
        <v>423</v>
      </c>
      <c r="AW833" s="35" t="s">
        <v>423</v>
      </c>
      <c r="AX833" s="35" t="s">
        <v>423</v>
      </c>
      <c r="AY833" s="35" t="s">
        <v>423</v>
      </c>
    </row>
    <row r="834" spans="1:51" x14ac:dyDescent="0.3">
      <c r="A834" s="35" t="s">
        <v>2371</v>
      </c>
      <c r="B834" s="35" t="s">
        <v>2372</v>
      </c>
      <c r="C834" s="35" t="s">
        <v>2373</v>
      </c>
      <c r="E834" s="35" t="s">
        <v>2375</v>
      </c>
      <c r="F834" s="35" t="s">
        <v>2373</v>
      </c>
      <c r="G834" s="35" t="s">
        <v>2374</v>
      </c>
      <c r="I834" s="35" t="s">
        <v>2373</v>
      </c>
      <c r="J834" s="35" t="s">
        <v>2374</v>
      </c>
      <c r="K834" s="35" t="s">
        <v>2375</v>
      </c>
      <c r="M834" s="35" t="s">
        <v>2373</v>
      </c>
      <c r="N834" s="35" t="s">
        <v>2374</v>
      </c>
      <c r="O834" s="35" t="s">
        <v>1448</v>
      </c>
      <c r="S834" s="35" t="s">
        <v>2376</v>
      </c>
      <c r="AD834" s="35" t="s">
        <v>2377</v>
      </c>
      <c r="AG834" s="35" t="s">
        <v>424</v>
      </c>
      <c r="AH834" s="35" t="s">
        <v>424</v>
      </c>
      <c r="AK834" s="35" t="s">
        <v>2371</v>
      </c>
      <c r="AL834" s="35" t="s">
        <v>2372</v>
      </c>
      <c r="AM834" s="35" t="s">
        <v>2373</v>
      </c>
      <c r="AO834" s="35" t="s">
        <v>2375</v>
      </c>
      <c r="AP834" s="35" t="s">
        <v>2373</v>
      </c>
      <c r="AQ834" s="35" t="s">
        <v>2374</v>
      </c>
      <c r="AS834" s="35" t="s">
        <v>2373</v>
      </c>
      <c r="AT834" s="35" t="s">
        <v>2374</v>
      </c>
      <c r="AU834" s="35" t="s">
        <v>2375</v>
      </c>
      <c r="AW834" s="35" t="s">
        <v>2373</v>
      </c>
      <c r="AX834" s="35" t="s">
        <v>2374</v>
      </c>
      <c r="AY834" s="35" t="s">
        <v>1448</v>
      </c>
    </row>
    <row r="835" spans="1:51" x14ac:dyDescent="0.3">
      <c r="A835" s="35" t="s">
        <v>1118</v>
      </c>
      <c r="B835" s="35" t="s">
        <v>2378</v>
      </c>
      <c r="C835" s="35" t="s">
        <v>119</v>
      </c>
      <c r="E835" s="35" t="s">
        <v>2380</v>
      </c>
      <c r="F835" s="35" t="s">
        <v>119</v>
      </c>
      <c r="G835" s="35" t="s">
        <v>2379</v>
      </c>
      <c r="I835" s="35" t="s">
        <v>119</v>
      </c>
      <c r="J835" s="35" t="s">
        <v>2379</v>
      </c>
      <c r="K835" s="35" t="s">
        <v>2380</v>
      </c>
      <c r="M835" s="35" t="s">
        <v>119</v>
      </c>
      <c r="N835" s="35" t="s">
        <v>2379</v>
      </c>
      <c r="O835" s="35" t="s">
        <v>2381</v>
      </c>
      <c r="S835" s="35" t="s">
        <v>2382</v>
      </c>
      <c r="AD835" s="35" t="s">
        <v>2044</v>
      </c>
      <c r="AG835" s="35" t="s">
        <v>425</v>
      </c>
      <c r="AH835" s="35" t="s">
        <v>425</v>
      </c>
      <c r="AK835" s="35" t="s">
        <v>1118</v>
      </c>
      <c r="AL835" s="35" t="s">
        <v>2378</v>
      </c>
      <c r="AM835" s="35" t="s">
        <v>119</v>
      </c>
      <c r="AO835" s="35" t="s">
        <v>2380</v>
      </c>
      <c r="AP835" s="35" t="s">
        <v>119</v>
      </c>
      <c r="AQ835" s="35" t="s">
        <v>2379</v>
      </c>
      <c r="AS835" s="35" t="s">
        <v>119</v>
      </c>
      <c r="AT835" s="35" t="s">
        <v>2379</v>
      </c>
      <c r="AU835" s="35" t="s">
        <v>2380</v>
      </c>
      <c r="AW835" s="35" t="s">
        <v>119</v>
      </c>
      <c r="AX835" s="35" t="s">
        <v>2379</v>
      </c>
      <c r="AY835" s="35" t="s">
        <v>2381</v>
      </c>
    </row>
    <row r="836" spans="1:51" x14ac:dyDescent="0.3">
      <c r="A836" s="35" t="s">
        <v>2383</v>
      </c>
      <c r="B836" s="35" t="s">
        <v>2384</v>
      </c>
      <c r="C836" s="35" t="s">
        <v>188</v>
      </c>
      <c r="E836" s="35" t="s">
        <v>2386</v>
      </c>
      <c r="F836" s="35" t="s">
        <v>188</v>
      </c>
      <c r="G836" s="35" t="s">
        <v>2385</v>
      </c>
      <c r="I836" s="35" t="s">
        <v>188</v>
      </c>
      <c r="J836" s="35" t="s">
        <v>2385</v>
      </c>
      <c r="K836" s="35" t="s">
        <v>2386</v>
      </c>
      <c r="M836" s="35" t="s">
        <v>188</v>
      </c>
      <c r="N836" s="35" t="s">
        <v>2385</v>
      </c>
      <c r="O836" s="35" t="s">
        <v>2387</v>
      </c>
      <c r="S836" s="35" t="s">
        <v>2388</v>
      </c>
      <c r="AD836" s="35" t="s">
        <v>2389</v>
      </c>
      <c r="AG836" s="35" t="s">
        <v>426</v>
      </c>
      <c r="AH836" s="35" t="s">
        <v>426</v>
      </c>
      <c r="AK836" s="35" t="s">
        <v>2383</v>
      </c>
      <c r="AL836" s="35" t="s">
        <v>2384</v>
      </c>
      <c r="AM836" s="35" t="s">
        <v>188</v>
      </c>
      <c r="AO836" s="35" t="s">
        <v>2386</v>
      </c>
      <c r="AP836" s="35" t="s">
        <v>188</v>
      </c>
      <c r="AQ836" s="35" t="s">
        <v>2385</v>
      </c>
      <c r="AS836" s="35" t="s">
        <v>188</v>
      </c>
      <c r="AT836" s="35" t="s">
        <v>2385</v>
      </c>
      <c r="AU836" s="35" t="s">
        <v>2386</v>
      </c>
      <c r="AW836" s="35" t="s">
        <v>188</v>
      </c>
      <c r="AX836" s="35" t="s">
        <v>2385</v>
      </c>
      <c r="AY836" s="35" t="s">
        <v>2387</v>
      </c>
    </row>
    <row r="837" spans="1:51" x14ac:dyDescent="0.3">
      <c r="A837" s="35" t="s">
        <v>34</v>
      </c>
      <c r="B837" s="35" t="s">
        <v>34</v>
      </c>
      <c r="C837" s="35" t="s">
        <v>34</v>
      </c>
      <c r="E837" s="35" t="s">
        <v>34</v>
      </c>
      <c r="F837" s="35" t="s">
        <v>34</v>
      </c>
      <c r="G837" s="35" t="s">
        <v>34</v>
      </c>
      <c r="I837" s="35" t="s">
        <v>34</v>
      </c>
      <c r="J837" s="35" t="s">
        <v>34</v>
      </c>
      <c r="K837" s="35" t="s">
        <v>34</v>
      </c>
      <c r="M837" s="35" t="s">
        <v>34</v>
      </c>
      <c r="N837" s="35" t="s">
        <v>34</v>
      </c>
      <c r="O837" s="35" t="s">
        <v>34</v>
      </c>
      <c r="S837" s="35" t="s">
        <v>34</v>
      </c>
      <c r="AD837" s="35" t="s">
        <v>34</v>
      </c>
      <c r="AG837" s="35" t="s">
        <v>34</v>
      </c>
      <c r="AH837" s="35" t="s">
        <v>34</v>
      </c>
      <c r="AK837" s="35" t="s">
        <v>34</v>
      </c>
      <c r="AL837" s="35" t="s">
        <v>34</v>
      </c>
      <c r="AM837" s="35" t="s">
        <v>34</v>
      </c>
      <c r="AO837" s="35" t="s">
        <v>34</v>
      </c>
      <c r="AP837" s="35" t="s">
        <v>34</v>
      </c>
      <c r="AQ837" s="35" t="s">
        <v>34</v>
      </c>
      <c r="AS837" s="35" t="s">
        <v>34</v>
      </c>
      <c r="AT837" s="35" t="s">
        <v>34</v>
      </c>
      <c r="AU837" s="35" t="s">
        <v>34</v>
      </c>
      <c r="AW837" s="35" t="s">
        <v>34</v>
      </c>
      <c r="AX837" s="35" t="s">
        <v>34</v>
      </c>
      <c r="AY837" s="35" t="s">
        <v>34</v>
      </c>
    </row>
    <row r="838" spans="1:51" x14ac:dyDescent="0.3">
      <c r="A838" s="35" t="s">
        <v>39</v>
      </c>
      <c r="B838" s="35" t="s">
        <v>39</v>
      </c>
      <c r="C838" s="35" t="s">
        <v>39</v>
      </c>
      <c r="E838" s="35" t="s">
        <v>39</v>
      </c>
      <c r="F838" s="35" t="s">
        <v>39</v>
      </c>
      <c r="G838" s="35" t="s">
        <v>39</v>
      </c>
      <c r="I838" s="35" t="s">
        <v>39</v>
      </c>
      <c r="J838" s="35" t="s">
        <v>39</v>
      </c>
      <c r="K838" s="35" t="s">
        <v>39</v>
      </c>
      <c r="M838" s="35" t="s">
        <v>39</v>
      </c>
      <c r="N838" s="35" t="s">
        <v>39</v>
      </c>
      <c r="O838" s="35" t="s">
        <v>39</v>
      </c>
      <c r="S838" s="35" t="s">
        <v>39</v>
      </c>
      <c r="AD838" s="35" t="s">
        <v>39</v>
      </c>
      <c r="AG838" s="35" t="s">
        <v>39</v>
      </c>
      <c r="AH838" s="35" t="s">
        <v>39</v>
      </c>
      <c r="AK838" s="35" t="s">
        <v>39</v>
      </c>
      <c r="AL838" s="35" t="s">
        <v>39</v>
      </c>
      <c r="AM838" s="35" t="s">
        <v>39</v>
      </c>
      <c r="AO838" s="35" t="s">
        <v>39</v>
      </c>
      <c r="AP838" s="35" t="s">
        <v>39</v>
      </c>
      <c r="AQ838" s="35" t="s">
        <v>39</v>
      </c>
      <c r="AS838" s="35" t="s">
        <v>39</v>
      </c>
      <c r="AT838" s="35" t="s">
        <v>39</v>
      </c>
      <c r="AU838" s="35" t="s">
        <v>39</v>
      </c>
      <c r="AW838" s="35" t="s">
        <v>39</v>
      </c>
      <c r="AX838" s="35" t="s">
        <v>39</v>
      </c>
      <c r="AY838" s="35" t="s">
        <v>39</v>
      </c>
    </row>
    <row r="839" spans="1:51" x14ac:dyDescent="0.3">
      <c r="A839" s="35" t="s">
        <v>427</v>
      </c>
      <c r="B839" s="35" t="s">
        <v>427</v>
      </c>
      <c r="C839" s="35" t="s">
        <v>427</v>
      </c>
      <c r="E839" s="35" t="s">
        <v>427</v>
      </c>
      <c r="F839" s="35" t="s">
        <v>427</v>
      </c>
      <c r="G839" s="35" t="s">
        <v>427</v>
      </c>
      <c r="I839" s="35" t="s">
        <v>427</v>
      </c>
      <c r="J839" s="35" t="s">
        <v>427</v>
      </c>
      <c r="K839" s="35" t="s">
        <v>427</v>
      </c>
      <c r="M839" s="35" t="s">
        <v>427</v>
      </c>
      <c r="N839" s="35" t="s">
        <v>427</v>
      </c>
      <c r="O839" s="35" t="s">
        <v>427</v>
      </c>
      <c r="S839" s="35" t="s">
        <v>427</v>
      </c>
      <c r="AD839" s="35" t="s">
        <v>427</v>
      </c>
      <c r="AG839" s="35" t="s">
        <v>427</v>
      </c>
      <c r="AH839" s="35" t="s">
        <v>427</v>
      </c>
      <c r="AK839" s="35" t="s">
        <v>427</v>
      </c>
      <c r="AL839" s="35" t="s">
        <v>427</v>
      </c>
      <c r="AM839" s="35" t="s">
        <v>427</v>
      </c>
      <c r="AO839" s="35" t="s">
        <v>427</v>
      </c>
      <c r="AP839" s="35" t="s">
        <v>427</v>
      </c>
      <c r="AQ839" s="35" t="s">
        <v>427</v>
      </c>
      <c r="AS839" s="35" t="s">
        <v>427</v>
      </c>
      <c r="AT839" s="35" t="s">
        <v>427</v>
      </c>
      <c r="AU839" s="35" t="s">
        <v>427</v>
      </c>
      <c r="AW839" s="35" t="s">
        <v>427</v>
      </c>
      <c r="AX839" s="35" t="s">
        <v>427</v>
      </c>
      <c r="AY839" s="35" t="s">
        <v>427</v>
      </c>
    </row>
    <row r="840" spans="1:51" x14ac:dyDescent="0.3">
      <c r="A840" s="35" t="s">
        <v>140</v>
      </c>
      <c r="B840" s="35" t="s">
        <v>140</v>
      </c>
      <c r="C840" s="35" t="s">
        <v>140</v>
      </c>
      <c r="E840" s="35" t="s">
        <v>140</v>
      </c>
      <c r="F840" s="35" t="s">
        <v>140</v>
      </c>
      <c r="G840" s="35" t="s">
        <v>140</v>
      </c>
      <c r="I840" s="35" t="s">
        <v>140</v>
      </c>
      <c r="J840" s="35" t="s">
        <v>140</v>
      </c>
      <c r="K840" s="35" t="s">
        <v>140</v>
      </c>
      <c r="M840" s="35" t="s">
        <v>140</v>
      </c>
      <c r="N840" s="35" t="s">
        <v>140</v>
      </c>
      <c r="O840" s="35" t="s">
        <v>140</v>
      </c>
      <c r="S840" s="35" t="s">
        <v>140</v>
      </c>
      <c r="AD840" s="35" t="s">
        <v>140</v>
      </c>
      <c r="AG840" s="35" t="s">
        <v>428</v>
      </c>
      <c r="AH840" s="35" t="s">
        <v>428</v>
      </c>
      <c r="AK840" s="35" t="s">
        <v>140</v>
      </c>
      <c r="AL840" s="35" t="s">
        <v>140</v>
      </c>
      <c r="AM840" s="35" t="s">
        <v>140</v>
      </c>
      <c r="AO840" s="35" t="s">
        <v>140</v>
      </c>
      <c r="AP840" s="35" t="s">
        <v>140</v>
      </c>
      <c r="AQ840" s="35" t="s">
        <v>140</v>
      </c>
      <c r="AS840" s="35" t="s">
        <v>140</v>
      </c>
      <c r="AT840" s="35" t="s">
        <v>140</v>
      </c>
      <c r="AU840" s="35" t="s">
        <v>140</v>
      </c>
      <c r="AW840" s="35" t="s">
        <v>140</v>
      </c>
      <c r="AX840" s="35" t="s">
        <v>140</v>
      </c>
      <c r="AY840" s="35" t="s">
        <v>140</v>
      </c>
    </row>
    <row r="841" spans="1:51" x14ac:dyDescent="0.3">
      <c r="A841" s="35" t="s">
        <v>119</v>
      </c>
      <c r="B841" s="35" t="s">
        <v>119</v>
      </c>
      <c r="C841" s="35" t="s">
        <v>119</v>
      </c>
      <c r="E841" s="35" t="s">
        <v>119</v>
      </c>
      <c r="F841" s="35" t="s">
        <v>119</v>
      </c>
      <c r="G841" s="35" t="s">
        <v>119</v>
      </c>
      <c r="I841" s="35" t="s">
        <v>119</v>
      </c>
      <c r="J841" s="35" t="s">
        <v>119</v>
      </c>
      <c r="K841" s="35" t="s">
        <v>119</v>
      </c>
      <c r="M841" s="35" t="s">
        <v>119</v>
      </c>
      <c r="N841" s="35" t="s">
        <v>119</v>
      </c>
      <c r="O841" s="35" t="s">
        <v>119</v>
      </c>
      <c r="S841" s="35" t="s">
        <v>119</v>
      </c>
      <c r="AD841" s="35" t="s">
        <v>119</v>
      </c>
      <c r="AG841" s="35" t="s">
        <v>429</v>
      </c>
      <c r="AH841" s="35" t="s">
        <v>429</v>
      </c>
      <c r="AK841" s="35" t="s">
        <v>119</v>
      </c>
      <c r="AL841" s="35" t="s">
        <v>119</v>
      </c>
      <c r="AM841" s="35" t="s">
        <v>119</v>
      </c>
      <c r="AO841" s="35" t="s">
        <v>119</v>
      </c>
      <c r="AP841" s="35" t="s">
        <v>119</v>
      </c>
      <c r="AQ841" s="35" t="s">
        <v>119</v>
      </c>
      <c r="AS841" s="35" t="s">
        <v>119</v>
      </c>
      <c r="AT841" s="35" t="s">
        <v>119</v>
      </c>
      <c r="AU841" s="35" t="s">
        <v>119</v>
      </c>
      <c r="AW841" s="35" t="s">
        <v>119</v>
      </c>
      <c r="AX841" s="35" t="s">
        <v>119</v>
      </c>
      <c r="AY841" s="35" t="s">
        <v>119</v>
      </c>
    </row>
    <row r="842" spans="1:51" x14ac:dyDescent="0.3">
      <c r="A842" s="35" t="s">
        <v>188</v>
      </c>
      <c r="B842" s="35" t="s">
        <v>188</v>
      </c>
      <c r="C842" s="35" t="s">
        <v>188</v>
      </c>
      <c r="E842" s="35" t="s">
        <v>188</v>
      </c>
      <c r="F842" s="35" t="s">
        <v>188</v>
      </c>
      <c r="G842" s="35" t="s">
        <v>188</v>
      </c>
      <c r="I842" s="35" t="s">
        <v>188</v>
      </c>
      <c r="J842" s="35" t="s">
        <v>188</v>
      </c>
      <c r="K842" s="35" t="s">
        <v>188</v>
      </c>
      <c r="M842" s="35" t="s">
        <v>188</v>
      </c>
      <c r="N842" s="35" t="s">
        <v>188</v>
      </c>
      <c r="O842" s="35" t="s">
        <v>120</v>
      </c>
      <c r="S842" s="35" t="s">
        <v>188</v>
      </c>
      <c r="AD842" s="35" t="s">
        <v>188</v>
      </c>
      <c r="AG842" s="35" t="s">
        <v>430</v>
      </c>
      <c r="AH842" s="35" t="s">
        <v>430</v>
      </c>
      <c r="AK842" s="35" t="s">
        <v>188</v>
      </c>
      <c r="AL842" s="35" t="s">
        <v>188</v>
      </c>
      <c r="AM842" s="35" t="s">
        <v>188</v>
      </c>
      <c r="AO842" s="35" t="s">
        <v>188</v>
      </c>
      <c r="AP842" s="35" t="s">
        <v>188</v>
      </c>
      <c r="AQ842" s="35" t="s">
        <v>188</v>
      </c>
      <c r="AS842" s="35" t="s">
        <v>188</v>
      </c>
      <c r="AT842" s="35" t="s">
        <v>188</v>
      </c>
      <c r="AU842" s="35" t="s">
        <v>188</v>
      </c>
      <c r="AW842" s="35" t="s">
        <v>188</v>
      </c>
      <c r="AX842" s="35" t="s">
        <v>188</v>
      </c>
      <c r="AY842" s="35" t="s">
        <v>120</v>
      </c>
    </row>
    <row r="843" spans="1:51" x14ac:dyDescent="0.3">
      <c r="A843" s="35" t="s">
        <v>34</v>
      </c>
      <c r="B843" s="35" t="s">
        <v>34</v>
      </c>
      <c r="C843" s="35" t="s">
        <v>34</v>
      </c>
      <c r="E843" s="35" t="s">
        <v>34</v>
      </c>
      <c r="F843" s="35" t="s">
        <v>34</v>
      </c>
      <c r="G843" s="35" t="s">
        <v>34</v>
      </c>
      <c r="I843" s="35" t="s">
        <v>34</v>
      </c>
      <c r="J843" s="35" t="s">
        <v>34</v>
      </c>
      <c r="K843" s="35" t="s">
        <v>34</v>
      </c>
      <c r="M843" s="35" t="s">
        <v>34</v>
      </c>
      <c r="N843" s="35" t="s">
        <v>34</v>
      </c>
      <c r="O843" s="35" t="s">
        <v>34</v>
      </c>
      <c r="S843" s="35" t="s">
        <v>34</v>
      </c>
      <c r="AD843" s="35" t="s">
        <v>34</v>
      </c>
      <c r="AG843" s="35" t="s">
        <v>34</v>
      </c>
      <c r="AH843" s="35" t="s">
        <v>34</v>
      </c>
      <c r="AK843" s="35" t="s">
        <v>34</v>
      </c>
      <c r="AL843" s="35" t="s">
        <v>34</v>
      </c>
      <c r="AM843" s="35" t="s">
        <v>34</v>
      </c>
      <c r="AO843" s="35" t="s">
        <v>34</v>
      </c>
      <c r="AP843" s="35" t="s">
        <v>34</v>
      </c>
      <c r="AQ843" s="35" t="s">
        <v>34</v>
      </c>
      <c r="AS843" s="35" t="s">
        <v>34</v>
      </c>
      <c r="AT843" s="35" t="s">
        <v>34</v>
      </c>
      <c r="AU843" s="35" t="s">
        <v>34</v>
      </c>
      <c r="AW843" s="35" t="s">
        <v>34</v>
      </c>
      <c r="AX843" s="35" t="s">
        <v>34</v>
      </c>
      <c r="AY843" s="35" t="s">
        <v>34</v>
      </c>
    </row>
    <row r="844" spans="1:51" x14ac:dyDescent="0.3">
      <c r="A844" s="35" t="s">
        <v>39</v>
      </c>
      <c r="B844" s="35" t="s">
        <v>39</v>
      </c>
      <c r="C844" s="35" t="s">
        <v>39</v>
      </c>
      <c r="E844" s="35" t="s">
        <v>39</v>
      </c>
      <c r="F844" s="35" t="s">
        <v>39</v>
      </c>
      <c r="G844" s="35" t="s">
        <v>39</v>
      </c>
      <c r="I844" s="35" t="s">
        <v>39</v>
      </c>
      <c r="J844" s="35" t="s">
        <v>39</v>
      </c>
      <c r="K844" s="35" t="s">
        <v>39</v>
      </c>
      <c r="M844" s="35" t="s">
        <v>39</v>
      </c>
      <c r="N844" s="35" t="s">
        <v>39</v>
      </c>
      <c r="O844" s="35" t="s">
        <v>39</v>
      </c>
      <c r="S844" s="35" t="s">
        <v>39</v>
      </c>
      <c r="AD844" s="35" t="s">
        <v>39</v>
      </c>
      <c r="AG844" s="35" t="s">
        <v>39</v>
      </c>
      <c r="AH844" s="35" t="s">
        <v>39</v>
      </c>
      <c r="AK844" s="35" t="s">
        <v>39</v>
      </c>
      <c r="AL844" s="35" t="s">
        <v>39</v>
      </c>
      <c r="AM844" s="35" t="s">
        <v>39</v>
      </c>
      <c r="AO844" s="35" t="s">
        <v>39</v>
      </c>
      <c r="AP844" s="35" t="s">
        <v>39</v>
      </c>
      <c r="AQ844" s="35" t="s">
        <v>39</v>
      </c>
      <c r="AS844" s="35" t="s">
        <v>39</v>
      </c>
      <c r="AT844" s="35" t="s">
        <v>39</v>
      </c>
      <c r="AU844" s="35" t="s">
        <v>39</v>
      </c>
      <c r="AW844" s="35" t="s">
        <v>39</v>
      </c>
      <c r="AX844" s="35" t="s">
        <v>39</v>
      </c>
      <c r="AY844" s="35" t="s">
        <v>39</v>
      </c>
    </row>
    <row r="845" spans="1:51" x14ac:dyDescent="0.3">
      <c r="A845" s="35" t="s">
        <v>431</v>
      </c>
      <c r="B845" s="35" t="s">
        <v>431</v>
      </c>
      <c r="C845" s="35" t="s">
        <v>431</v>
      </c>
      <c r="E845" s="35" t="s">
        <v>431</v>
      </c>
      <c r="F845" s="35" t="s">
        <v>431</v>
      </c>
      <c r="G845" s="35" t="s">
        <v>431</v>
      </c>
      <c r="I845" s="35" t="s">
        <v>431</v>
      </c>
      <c r="J845" s="35" t="s">
        <v>431</v>
      </c>
      <c r="K845" s="35" t="s">
        <v>431</v>
      </c>
      <c r="M845" s="35" t="s">
        <v>431</v>
      </c>
      <c r="N845" s="35" t="s">
        <v>431</v>
      </c>
      <c r="O845" s="35" t="s">
        <v>431</v>
      </c>
      <c r="S845" s="35" t="s">
        <v>431</v>
      </c>
      <c r="AD845" s="35" t="s">
        <v>431</v>
      </c>
      <c r="AG845" s="35" t="s">
        <v>431</v>
      </c>
      <c r="AH845" s="35" t="s">
        <v>431</v>
      </c>
      <c r="AK845" s="35" t="s">
        <v>431</v>
      </c>
      <c r="AL845" s="35" t="s">
        <v>431</v>
      </c>
      <c r="AM845" s="35" t="s">
        <v>431</v>
      </c>
      <c r="AO845" s="35" t="s">
        <v>431</v>
      </c>
      <c r="AP845" s="35" t="s">
        <v>431</v>
      </c>
      <c r="AQ845" s="35" t="s">
        <v>431</v>
      </c>
      <c r="AS845" s="35" t="s">
        <v>431</v>
      </c>
      <c r="AT845" s="35" t="s">
        <v>431</v>
      </c>
      <c r="AU845" s="35" t="s">
        <v>431</v>
      </c>
      <c r="AW845" s="35" t="s">
        <v>431</v>
      </c>
      <c r="AX845" s="35" t="s">
        <v>431</v>
      </c>
      <c r="AY845" s="35" t="s">
        <v>431</v>
      </c>
    </row>
    <row r="846" spans="1:51" x14ac:dyDescent="0.3">
      <c r="A846" s="35" t="s">
        <v>2390</v>
      </c>
      <c r="B846" s="35" t="s">
        <v>2391</v>
      </c>
      <c r="C846" s="35" t="s">
        <v>2392</v>
      </c>
      <c r="E846" s="35" t="s">
        <v>2394</v>
      </c>
      <c r="F846" s="35" t="s">
        <v>2392</v>
      </c>
      <c r="G846" s="35" t="s">
        <v>2393</v>
      </c>
      <c r="I846" s="35" t="s">
        <v>2392</v>
      </c>
      <c r="J846" s="35" t="s">
        <v>2393</v>
      </c>
      <c r="K846" s="35" t="s">
        <v>2394</v>
      </c>
      <c r="M846" s="35" t="s">
        <v>2392</v>
      </c>
      <c r="N846" s="35" t="s">
        <v>2393</v>
      </c>
      <c r="O846" s="35" t="s">
        <v>2395</v>
      </c>
      <c r="S846" s="35" t="s">
        <v>2396</v>
      </c>
      <c r="AD846" s="35" t="s">
        <v>2397</v>
      </c>
      <c r="AG846" s="35" t="s">
        <v>432</v>
      </c>
      <c r="AH846" s="35" t="s">
        <v>432</v>
      </c>
      <c r="AK846" s="35" t="s">
        <v>2390</v>
      </c>
      <c r="AL846" s="35" t="s">
        <v>2391</v>
      </c>
      <c r="AM846" s="35" t="s">
        <v>2392</v>
      </c>
      <c r="AO846" s="35" t="s">
        <v>2394</v>
      </c>
      <c r="AP846" s="35" t="s">
        <v>2392</v>
      </c>
      <c r="AQ846" s="35" t="s">
        <v>2393</v>
      </c>
      <c r="AS846" s="35" t="s">
        <v>2392</v>
      </c>
      <c r="AT846" s="35" t="s">
        <v>2393</v>
      </c>
      <c r="AU846" s="35" t="s">
        <v>2394</v>
      </c>
      <c r="AW846" s="35" t="s">
        <v>2392</v>
      </c>
      <c r="AX846" s="35" t="s">
        <v>2393</v>
      </c>
      <c r="AY846" s="35" t="s">
        <v>2395</v>
      </c>
    </row>
    <row r="847" spans="1:51" x14ac:dyDescent="0.3">
      <c r="A847" s="35" t="s">
        <v>433</v>
      </c>
      <c r="B847" s="35" t="s">
        <v>433</v>
      </c>
      <c r="C847" s="35" t="s">
        <v>433</v>
      </c>
      <c r="E847" s="35" t="s">
        <v>433</v>
      </c>
      <c r="F847" s="35" t="s">
        <v>433</v>
      </c>
      <c r="G847" s="35" t="s">
        <v>433</v>
      </c>
      <c r="I847" s="35" t="s">
        <v>433</v>
      </c>
      <c r="J847" s="35" t="s">
        <v>433</v>
      </c>
      <c r="K847" s="35" t="s">
        <v>433</v>
      </c>
      <c r="M847" s="35" t="s">
        <v>433</v>
      </c>
      <c r="N847" s="35" t="s">
        <v>433</v>
      </c>
      <c r="O847" s="35" t="s">
        <v>433</v>
      </c>
      <c r="S847" s="35" t="s">
        <v>433</v>
      </c>
      <c r="AD847" s="35" t="s">
        <v>433</v>
      </c>
      <c r="AG847" s="35" t="s">
        <v>433</v>
      </c>
      <c r="AH847" s="35" t="s">
        <v>433</v>
      </c>
      <c r="AK847" s="35" t="s">
        <v>433</v>
      </c>
      <c r="AL847" s="35" t="s">
        <v>433</v>
      </c>
      <c r="AM847" s="35" t="s">
        <v>433</v>
      </c>
      <c r="AO847" s="35" t="s">
        <v>433</v>
      </c>
      <c r="AP847" s="35" t="s">
        <v>433</v>
      </c>
      <c r="AQ847" s="35" t="s">
        <v>433</v>
      </c>
      <c r="AS847" s="35" t="s">
        <v>433</v>
      </c>
      <c r="AT847" s="35" t="s">
        <v>433</v>
      </c>
      <c r="AU847" s="35" t="s">
        <v>433</v>
      </c>
      <c r="AW847" s="35" t="s">
        <v>433</v>
      </c>
      <c r="AX847" s="35" t="s">
        <v>433</v>
      </c>
      <c r="AY847" s="35" t="s">
        <v>433</v>
      </c>
    </row>
    <row r="848" spans="1:51" x14ac:dyDescent="0.3">
      <c r="A848" s="35" t="s">
        <v>2398</v>
      </c>
      <c r="B848" s="35" t="s">
        <v>2399</v>
      </c>
      <c r="C848" s="35" t="s">
        <v>2400</v>
      </c>
      <c r="E848" s="35" t="s">
        <v>2402</v>
      </c>
      <c r="F848" s="35" t="s">
        <v>2400</v>
      </c>
      <c r="G848" s="35" t="s">
        <v>2401</v>
      </c>
      <c r="I848" s="35" t="s">
        <v>2400</v>
      </c>
      <c r="J848" s="35" t="s">
        <v>2401</v>
      </c>
      <c r="K848" s="35" t="s">
        <v>2402</v>
      </c>
      <c r="M848" s="35" t="s">
        <v>2400</v>
      </c>
      <c r="N848" s="35" t="s">
        <v>2401</v>
      </c>
      <c r="O848" s="35" t="s">
        <v>2403</v>
      </c>
      <c r="S848" s="35" t="s">
        <v>2404</v>
      </c>
      <c r="AD848" s="35" t="s">
        <v>2405</v>
      </c>
      <c r="AG848" s="35" t="s">
        <v>188</v>
      </c>
      <c r="AH848" s="35" t="s">
        <v>188</v>
      </c>
      <c r="AK848" s="35" t="s">
        <v>2398</v>
      </c>
      <c r="AL848" s="35" t="s">
        <v>2399</v>
      </c>
      <c r="AM848" s="35" t="s">
        <v>2400</v>
      </c>
      <c r="AO848" s="35" t="s">
        <v>2402</v>
      </c>
      <c r="AP848" s="35" t="s">
        <v>2400</v>
      </c>
      <c r="AQ848" s="35" t="s">
        <v>2401</v>
      </c>
      <c r="AS848" s="35" t="s">
        <v>2400</v>
      </c>
      <c r="AT848" s="35" t="s">
        <v>2401</v>
      </c>
      <c r="AU848" s="35" t="s">
        <v>2402</v>
      </c>
      <c r="AW848" s="35" t="s">
        <v>2400</v>
      </c>
      <c r="AX848" s="35" t="s">
        <v>2401</v>
      </c>
      <c r="AY848" s="35" t="s">
        <v>2403</v>
      </c>
    </row>
    <row r="849" spans="1:51" x14ac:dyDescent="0.3">
      <c r="A849" s="35" t="s">
        <v>34</v>
      </c>
      <c r="B849" s="35" t="s">
        <v>34</v>
      </c>
      <c r="C849" s="35" t="s">
        <v>34</v>
      </c>
      <c r="E849" s="35" t="s">
        <v>34</v>
      </c>
      <c r="F849" s="35" t="s">
        <v>34</v>
      </c>
      <c r="G849" s="35" t="s">
        <v>34</v>
      </c>
      <c r="I849" s="35" t="s">
        <v>34</v>
      </c>
      <c r="J849" s="35" t="s">
        <v>34</v>
      </c>
      <c r="K849" s="35" t="s">
        <v>34</v>
      </c>
      <c r="M849" s="35" t="s">
        <v>34</v>
      </c>
      <c r="N849" s="35" t="s">
        <v>34</v>
      </c>
      <c r="O849" s="35" t="s">
        <v>34</v>
      </c>
      <c r="S849" s="35" t="s">
        <v>34</v>
      </c>
      <c r="AD849" s="35" t="s">
        <v>34</v>
      </c>
      <c r="AG849" s="35" t="s">
        <v>34</v>
      </c>
      <c r="AH849" s="35" t="s">
        <v>34</v>
      </c>
      <c r="AK849" s="35" t="s">
        <v>34</v>
      </c>
      <c r="AL849" s="35" t="s">
        <v>34</v>
      </c>
      <c r="AM849" s="35" t="s">
        <v>34</v>
      </c>
      <c r="AO849" s="35" t="s">
        <v>34</v>
      </c>
      <c r="AP849" s="35" t="s">
        <v>34</v>
      </c>
      <c r="AQ849" s="35" t="s">
        <v>34</v>
      </c>
      <c r="AS849" s="35" t="s">
        <v>34</v>
      </c>
      <c r="AT849" s="35" t="s">
        <v>34</v>
      </c>
      <c r="AU849" s="35" t="s">
        <v>34</v>
      </c>
      <c r="AW849" s="35" t="s">
        <v>34</v>
      </c>
      <c r="AX849" s="35" t="s">
        <v>34</v>
      </c>
      <c r="AY849" s="35" t="s">
        <v>34</v>
      </c>
    </row>
    <row r="850" spans="1:51" x14ac:dyDescent="0.3">
      <c r="A850" s="35" t="s">
        <v>39</v>
      </c>
      <c r="B850" s="35" t="s">
        <v>39</v>
      </c>
      <c r="C850" s="35" t="s">
        <v>39</v>
      </c>
      <c r="E850" s="35" t="s">
        <v>39</v>
      </c>
      <c r="F850" s="35" t="s">
        <v>39</v>
      </c>
      <c r="G850" s="35" t="s">
        <v>39</v>
      </c>
      <c r="I850" s="35" t="s">
        <v>39</v>
      </c>
      <c r="J850" s="35" t="s">
        <v>39</v>
      </c>
      <c r="K850" s="35" t="s">
        <v>39</v>
      </c>
      <c r="M850" s="35" t="s">
        <v>39</v>
      </c>
      <c r="N850" s="35" t="s">
        <v>39</v>
      </c>
      <c r="O850" s="35" t="s">
        <v>39</v>
      </c>
      <c r="S850" s="35" t="s">
        <v>39</v>
      </c>
      <c r="AD850" s="35" t="s">
        <v>39</v>
      </c>
      <c r="AG850" s="35" t="s">
        <v>39</v>
      </c>
      <c r="AH850" s="35" t="s">
        <v>39</v>
      </c>
      <c r="AK850" s="35" t="s">
        <v>39</v>
      </c>
      <c r="AL850" s="35" t="s">
        <v>39</v>
      </c>
      <c r="AM850" s="35" t="s">
        <v>39</v>
      </c>
      <c r="AO850" s="35" t="s">
        <v>39</v>
      </c>
      <c r="AP850" s="35" t="s">
        <v>39</v>
      </c>
      <c r="AQ850" s="35" t="s">
        <v>39</v>
      </c>
      <c r="AS850" s="35" t="s">
        <v>39</v>
      </c>
      <c r="AT850" s="35" t="s">
        <v>39</v>
      </c>
      <c r="AU850" s="35" t="s">
        <v>39</v>
      </c>
      <c r="AW850" s="35" t="s">
        <v>39</v>
      </c>
      <c r="AX850" s="35" t="s">
        <v>39</v>
      </c>
      <c r="AY850" s="35" t="s">
        <v>39</v>
      </c>
    </row>
    <row r="851" spans="1:51" x14ac:dyDescent="0.3">
      <c r="A851" s="35" t="s">
        <v>160</v>
      </c>
      <c r="B851" s="35" t="s">
        <v>160</v>
      </c>
      <c r="C851" s="35" t="s">
        <v>160</v>
      </c>
      <c r="E851" s="35" t="s">
        <v>160</v>
      </c>
      <c r="F851" s="35" t="s">
        <v>160</v>
      </c>
      <c r="G851" s="35" t="s">
        <v>160</v>
      </c>
      <c r="I851" s="35" t="s">
        <v>160</v>
      </c>
      <c r="J851" s="35" t="s">
        <v>160</v>
      </c>
      <c r="K851" s="35" t="s">
        <v>160</v>
      </c>
      <c r="M851" s="35" t="s">
        <v>160</v>
      </c>
      <c r="N851" s="35" t="s">
        <v>160</v>
      </c>
      <c r="O851" s="35" t="s">
        <v>160</v>
      </c>
      <c r="S851" s="35" t="s">
        <v>160</v>
      </c>
      <c r="AD851" s="35" t="s">
        <v>160</v>
      </c>
      <c r="AG851" s="35" t="s">
        <v>160</v>
      </c>
      <c r="AH851" s="35" t="s">
        <v>160</v>
      </c>
      <c r="AK851" s="35" t="s">
        <v>160</v>
      </c>
      <c r="AL851" s="35" t="s">
        <v>160</v>
      </c>
      <c r="AM851" s="35" t="s">
        <v>160</v>
      </c>
      <c r="AO851" s="35" t="s">
        <v>160</v>
      </c>
      <c r="AP851" s="35" t="s">
        <v>160</v>
      </c>
      <c r="AQ851" s="35" t="s">
        <v>160</v>
      </c>
      <c r="AS851" s="35" t="s">
        <v>160</v>
      </c>
      <c r="AT851" s="35" t="s">
        <v>160</v>
      </c>
      <c r="AU851" s="35" t="s">
        <v>160</v>
      </c>
      <c r="AW851" s="35" t="s">
        <v>160</v>
      </c>
      <c r="AX851" s="35" t="s">
        <v>160</v>
      </c>
      <c r="AY851" s="35" t="s">
        <v>160</v>
      </c>
    </row>
    <row r="852" spans="1:51" x14ac:dyDescent="0.3">
      <c r="A852" s="35" t="s">
        <v>1124</v>
      </c>
      <c r="B852" s="35" t="s">
        <v>1125</v>
      </c>
      <c r="C852" s="35" t="s">
        <v>1126</v>
      </c>
      <c r="E852" s="35" t="s">
        <v>1128</v>
      </c>
      <c r="F852" s="35" t="s">
        <v>1126</v>
      </c>
      <c r="G852" s="35" t="s">
        <v>1127</v>
      </c>
      <c r="I852" s="35" t="s">
        <v>1126</v>
      </c>
      <c r="J852" s="35" t="s">
        <v>1127</v>
      </c>
      <c r="K852" s="35" t="s">
        <v>1128</v>
      </c>
      <c r="M852" s="35" t="s">
        <v>1126</v>
      </c>
      <c r="N852" s="35" t="s">
        <v>1127</v>
      </c>
      <c r="O852" s="35" t="s">
        <v>1129</v>
      </c>
      <c r="S852" s="35" t="s">
        <v>1130</v>
      </c>
      <c r="AD852" s="35" t="s">
        <v>1131</v>
      </c>
      <c r="AG852" s="35" t="s">
        <v>161</v>
      </c>
      <c r="AH852" s="35" t="s">
        <v>161</v>
      </c>
      <c r="AK852" s="35" t="s">
        <v>1124</v>
      </c>
      <c r="AL852" s="35" t="s">
        <v>1125</v>
      </c>
      <c r="AM852" s="35" t="s">
        <v>1126</v>
      </c>
      <c r="AO852" s="35" t="s">
        <v>1128</v>
      </c>
      <c r="AP852" s="35" t="s">
        <v>1126</v>
      </c>
      <c r="AQ852" s="35" t="s">
        <v>1127</v>
      </c>
      <c r="AS852" s="35" t="s">
        <v>1126</v>
      </c>
      <c r="AT852" s="35" t="s">
        <v>1127</v>
      </c>
      <c r="AU852" s="35" t="s">
        <v>1128</v>
      </c>
      <c r="AW852" s="35" t="s">
        <v>1126</v>
      </c>
      <c r="AX852" s="35" t="s">
        <v>1127</v>
      </c>
      <c r="AY852" s="35" t="s">
        <v>1129</v>
      </c>
    </row>
    <row r="853" spans="1:51" x14ac:dyDescent="0.3">
      <c r="A853" s="35" t="s">
        <v>1132</v>
      </c>
      <c r="B853" s="35" t="s">
        <v>1132</v>
      </c>
      <c r="C853" s="35" t="s">
        <v>119</v>
      </c>
      <c r="E853" s="35" t="s">
        <v>1133</v>
      </c>
      <c r="F853" s="35" t="s">
        <v>119</v>
      </c>
      <c r="G853" s="35" t="s">
        <v>308</v>
      </c>
      <c r="I853" s="35" t="s">
        <v>119</v>
      </c>
      <c r="J853" s="35" t="s">
        <v>308</v>
      </c>
      <c r="K853" s="35" t="s">
        <v>1133</v>
      </c>
      <c r="M853" s="35" t="s">
        <v>119</v>
      </c>
      <c r="N853" s="35" t="s">
        <v>308</v>
      </c>
      <c r="O853" s="35" t="s">
        <v>1134</v>
      </c>
      <c r="S853" s="35" t="s">
        <v>1135</v>
      </c>
      <c r="AD853" s="35" t="s">
        <v>119</v>
      </c>
      <c r="AG853" s="35" t="s">
        <v>162</v>
      </c>
      <c r="AH853" s="35" t="s">
        <v>162</v>
      </c>
      <c r="AK853" s="35" t="s">
        <v>1132</v>
      </c>
      <c r="AL853" s="35" t="s">
        <v>1132</v>
      </c>
      <c r="AM853" s="35" t="s">
        <v>119</v>
      </c>
      <c r="AO853" s="35" t="s">
        <v>1133</v>
      </c>
      <c r="AP853" s="35" t="s">
        <v>119</v>
      </c>
      <c r="AQ853" s="35" t="s">
        <v>308</v>
      </c>
      <c r="AS853" s="35" t="s">
        <v>119</v>
      </c>
      <c r="AT853" s="35" t="s">
        <v>308</v>
      </c>
      <c r="AU853" s="35" t="s">
        <v>1133</v>
      </c>
      <c r="AW853" s="35" t="s">
        <v>119</v>
      </c>
      <c r="AX853" s="35" t="s">
        <v>308</v>
      </c>
      <c r="AY853" s="35" t="s">
        <v>1134</v>
      </c>
    </row>
    <row r="854" spans="1:51" x14ac:dyDescent="0.3">
      <c r="A854" s="35" t="s">
        <v>1136</v>
      </c>
      <c r="B854" s="35" t="s">
        <v>1137</v>
      </c>
      <c r="C854" s="35" t="s">
        <v>120</v>
      </c>
      <c r="E854" s="35" t="s">
        <v>1139</v>
      </c>
      <c r="F854" s="35" t="s">
        <v>120</v>
      </c>
      <c r="G854" s="35" t="s">
        <v>1138</v>
      </c>
      <c r="I854" s="35" t="s">
        <v>120</v>
      </c>
      <c r="J854" s="35" t="s">
        <v>1138</v>
      </c>
      <c r="K854" s="35" t="s">
        <v>1139</v>
      </c>
      <c r="M854" s="35" t="s">
        <v>120</v>
      </c>
      <c r="N854" s="35" t="s">
        <v>1138</v>
      </c>
      <c r="O854" s="35" t="s">
        <v>1140</v>
      </c>
      <c r="S854" s="35" t="s">
        <v>1141</v>
      </c>
      <c r="AD854" s="35" t="s">
        <v>120</v>
      </c>
      <c r="AG854" s="35" t="s">
        <v>163</v>
      </c>
      <c r="AH854" s="35" t="s">
        <v>163</v>
      </c>
      <c r="AK854" s="35" t="s">
        <v>1136</v>
      </c>
      <c r="AL854" s="35" t="s">
        <v>1137</v>
      </c>
      <c r="AM854" s="35" t="s">
        <v>120</v>
      </c>
      <c r="AO854" s="35" t="s">
        <v>1139</v>
      </c>
      <c r="AP854" s="35" t="s">
        <v>120</v>
      </c>
      <c r="AQ854" s="35" t="s">
        <v>1138</v>
      </c>
      <c r="AS854" s="35" t="s">
        <v>120</v>
      </c>
      <c r="AT854" s="35" t="s">
        <v>1138</v>
      </c>
      <c r="AU854" s="35" t="s">
        <v>1139</v>
      </c>
      <c r="AW854" s="35" t="s">
        <v>120</v>
      </c>
      <c r="AX854" s="35" t="s">
        <v>1138</v>
      </c>
      <c r="AY854" s="35" t="s">
        <v>1140</v>
      </c>
    </row>
    <row r="855" spans="1:51" x14ac:dyDescent="0.3">
      <c r="A855" s="35" t="s">
        <v>34</v>
      </c>
      <c r="B855" s="35" t="s">
        <v>34</v>
      </c>
      <c r="C855" s="35" t="s">
        <v>34</v>
      </c>
      <c r="E855" s="35" t="s">
        <v>34</v>
      </c>
      <c r="F855" s="35" t="s">
        <v>34</v>
      </c>
      <c r="G855" s="35" t="s">
        <v>34</v>
      </c>
      <c r="I855" s="35" t="s">
        <v>34</v>
      </c>
      <c r="J855" s="35" t="s">
        <v>34</v>
      </c>
      <c r="K855" s="35" t="s">
        <v>34</v>
      </c>
      <c r="M855" s="35" t="s">
        <v>34</v>
      </c>
      <c r="N855" s="35" t="s">
        <v>34</v>
      </c>
      <c r="O855" s="35" t="s">
        <v>34</v>
      </c>
      <c r="S855" s="35" t="s">
        <v>34</v>
      </c>
      <c r="AD855" s="35" t="s">
        <v>34</v>
      </c>
      <c r="AG855" s="35" t="s">
        <v>34</v>
      </c>
      <c r="AH855" s="35" t="s">
        <v>34</v>
      </c>
      <c r="AK855" s="35" t="s">
        <v>34</v>
      </c>
      <c r="AL855" s="35" t="s">
        <v>34</v>
      </c>
      <c r="AM855" s="35" t="s">
        <v>34</v>
      </c>
      <c r="AO855" s="35" t="s">
        <v>34</v>
      </c>
      <c r="AP855" s="35" t="s">
        <v>34</v>
      </c>
      <c r="AQ855" s="35" t="s">
        <v>34</v>
      </c>
      <c r="AS855" s="35" t="s">
        <v>34</v>
      </c>
      <c r="AT855" s="35" t="s">
        <v>34</v>
      </c>
      <c r="AU855" s="35" t="s">
        <v>34</v>
      </c>
      <c r="AW855" s="35" t="s">
        <v>34</v>
      </c>
      <c r="AX855" s="35" t="s">
        <v>34</v>
      </c>
      <c r="AY855" s="35" t="s">
        <v>34</v>
      </c>
    </row>
    <row r="856" spans="1:51" x14ac:dyDescent="0.3">
      <c r="A856" s="35" t="s">
        <v>39</v>
      </c>
      <c r="B856" s="35" t="s">
        <v>39</v>
      </c>
      <c r="C856" s="35" t="s">
        <v>39</v>
      </c>
      <c r="E856" s="35" t="s">
        <v>39</v>
      </c>
      <c r="F856" s="35" t="s">
        <v>39</v>
      </c>
      <c r="G856" s="35" t="s">
        <v>39</v>
      </c>
      <c r="I856" s="35" t="s">
        <v>39</v>
      </c>
      <c r="J856" s="35" t="s">
        <v>39</v>
      </c>
      <c r="K856" s="35" t="s">
        <v>39</v>
      </c>
      <c r="M856" s="35" t="s">
        <v>39</v>
      </c>
      <c r="N856" s="35" t="s">
        <v>39</v>
      </c>
      <c r="O856" s="35" t="s">
        <v>39</v>
      </c>
      <c r="S856" s="35" t="s">
        <v>39</v>
      </c>
      <c r="AD856" s="35" t="s">
        <v>39</v>
      </c>
      <c r="AG856" s="35" t="s">
        <v>39</v>
      </c>
      <c r="AH856" s="35" t="s">
        <v>39</v>
      </c>
      <c r="AK856" s="35" t="s">
        <v>39</v>
      </c>
      <c r="AL856" s="35" t="s">
        <v>39</v>
      </c>
      <c r="AM856" s="35" t="s">
        <v>39</v>
      </c>
      <c r="AO856" s="35" t="s">
        <v>39</v>
      </c>
      <c r="AP856" s="35" t="s">
        <v>39</v>
      </c>
      <c r="AQ856" s="35" t="s">
        <v>39</v>
      </c>
      <c r="AS856" s="35" t="s">
        <v>39</v>
      </c>
      <c r="AT856" s="35" t="s">
        <v>39</v>
      </c>
      <c r="AU856" s="35" t="s">
        <v>39</v>
      </c>
      <c r="AW856" s="35" t="s">
        <v>39</v>
      </c>
      <c r="AX856" s="35" t="s">
        <v>39</v>
      </c>
      <c r="AY856" s="35" t="s">
        <v>39</v>
      </c>
    </row>
    <row r="857" spans="1:51" x14ac:dyDescent="0.3">
      <c r="A857" s="35" t="s">
        <v>160</v>
      </c>
      <c r="B857" s="35" t="s">
        <v>160</v>
      </c>
      <c r="C857" s="35" t="s">
        <v>160</v>
      </c>
      <c r="E857" s="35" t="s">
        <v>160</v>
      </c>
      <c r="F857" s="35" t="s">
        <v>160</v>
      </c>
      <c r="G857" s="35" t="s">
        <v>160</v>
      </c>
      <c r="I857" s="35" t="s">
        <v>160</v>
      </c>
      <c r="J857" s="35" t="s">
        <v>160</v>
      </c>
      <c r="K857" s="35" t="s">
        <v>160</v>
      </c>
      <c r="M857" s="35" t="s">
        <v>160</v>
      </c>
      <c r="N857" s="35" t="s">
        <v>160</v>
      </c>
      <c r="O857" s="35" t="s">
        <v>160</v>
      </c>
      <c r="S857" s="35" t="s">
        <v>160</v>
      </c>
      <c r="AD857" s="35" t="s">
        <v>160</v>
      </c>
      <c r="AG857" s="35" t="s">
        <v>160</v>
      </c>
      <c r="AH857" s="35" t="s">
        <v>160</v>
      </c>
      <c r="AK857" s="35" t="s">
        <v>160</v>
      </c>
      <c r="AL857" s="35" t="s">
        <v>160</v>
      </c>
      <c r="AM857" s="35" t="s">
        <v>160</v>
      </c>
      <c r="AO857" s="35" t="s">
        <v>160</v>
      </c>
      <c r="AP857" s="35" t="s">
        <v>160</v>
      </c>
      <c r="AQ857" s="35" t="s">
        <v>160</v>
      </c>
      <c r="AS857" s="35" t="s">
        <v>160</v>
      </c>
      <c r="AT857" s="35" t="s">
        <v>160</v>
      </c>
      <c r="AU857" s="35" t="s">
        <v>160</v>
      </c>
      <c r="AW857" s="35" t="s">
        <v>160</v>
      </c>
      <c r="AX857" s="35" t="s">
        <v>160</v>
      </c>
      <c r="AY857" s="35" t="s">
        <v>160</v>
      </c>
    </row>
    <row r="858" spans="1:51" x14ac:dyDescent="0.3">
      <c r="A858" s="35" t="s">
        <v>1124</v>
      </c>
      <c r="B858" s="35" t="s">
        <v>1125</v>
      </c>
      <c r="C858" s="35" t="s">
        <v>1126</v>
      </c>
      <c r="E858" s="35" t="s">
        <v>1128</v>
      </c>
      <c r="F858" s="35" t="s">
        <v>1126</v>
      </c>
      <c r="G858" s="35" t="s">
        <v>1127</v>
      </c>
      <c r="I858" s="35" t="s">
        <v>1126</v>
      </c>
      <c r="J858" s="35" t="s">
        <v>1127</v>
      </c>
      <c r="K858" s="35" t="s">
        <v>1128</v>
      </c>
      <c r="M858" s="35" t="s">
        <v>1126</v>
      </c>
      <c r="N858" s="35" t="s">
        <v>1127</v>
      </c>
      <c r="O858" s="35" t="s">
        <v>1129</v>
      </c>
      <c r="S858" s="35" t="s">
        <v>1130</v>
      </c>
      <c r="AD858" s="35" t="s">
        <v>1131</v>
      </c>
      <c r="AG858" s="35" t="s">
        <v>161</v>
      </c>
      <c r="AH858" s="35" t="s">
        <v>161</v>
      </c>
      <c r="AK858" s="35" t="s">
        <v>1124</v>
      </c>
      <c r="AL858" s="35" t="s">
        <v>1125</v>
      </c>
      <c r="AM858" s="35" t="s">
        <v>1126</v>
      </c>
      <c r="AO858" s="35" t="s">
        <v>1128</v>
      </c>
      <c r="AP858" s="35" t="s">
        <v>1126</v>
      </c>
      <c r="AQ858" s="35" t="s">
        <v>1127</v>
      </c>
      <c r="AS858" s="35" t="s">
        <v>1126</v>
      </c>
      <c r="AT858" s="35" t="s">
        <v>1127</v>
      </c>
      <c r="AU858" s="35" t="s">
        <v>1128</v>
      </c>
      <c r="AW858" s="35" t="s">
        <v>1126</v>
      </c>
      <c r="AX858" s="35" t="s">
        <v>1127</v>
      </c>
      <c r="AY858" s="35" t="s">
        <v>1129</v>
      </c>
    </row>
    <row r="859" spans="1:51" x14ac:dyDescent="0.3">
      <c r="A859" s="35" t="s">
        <v>1132</v>
      </c>
      <c r="B859" s="35" t="s">
        <v>1132</v>
      </c>
      <c r="C859" s="35" t="s">
        <v>119</v>
      </c>
      <c r="E859" s="35" t="s">
        <v>1133</v>
      </c>
      <c r="F859" s="35" t="s">
        <v>119</v>
      </c>
      <c r="G859" s="35" t="s">
        <v>308</v>
      </c>
      <c r="I859" s="35" t="s">
        <v>119</v>
      </c>
      <c r="J859" s="35" t="s">
        <v>308</v>
      </c>
      <c r="K859" s="35" t="s">
        <v>1133</v>
      </c>
      <c r="M859" s="35" t="s">
        <v>119</v>
      </c>
      <c r="N859" s="35" t="s">
        <v>308</v>
      </c>
      <c r="O859" s="35" t="s">
        <v>1134</v>
      </c>
      <c r="S859" s="35" t="s">
        <v>1135</v>
      </c>
      <c r="AD859" s="35" t="s">
        <v>119</v>
      </c>
      <c r="AG859" s="35" t="s">
        <v>162</v>
      </c>
      <c r="AH859" s="35" t="s">
        <v>162</v>
      </c>
      <c r="AK859" s="35" t="s">
        <v>1132</v>
      </c>
      <c r="AL859" s="35" t="s">
        <v>1132</v>
      </c>
      <c r="AM859" s="35" t="s">
        <v>119</v>
      </c>
      <c r="AO859" s="35" t="s">
        <v>1133</v>
      </c>
      <c r="AP859" s="35" t="s">
        <v>119</v>
      </c>
      <c r="AQ859" s="35" t="s">
        <v>308</v>
      </c>
      <c r="AS859" s="35" t="s">
        <v>119</v>
      </c>
      <c r="AT859" s="35" t="s">
        <v>308</v>
      </c>
      <c r="AU859" s="35" t="s">
        <v>1133</v>
      </c>
      <c r="AW859" s="35" t="s">
        <v>119</v>
      </c>
      <c r="AX859" s="35" t="s">
        <v>308</v>
      </c>
      <c r="AY859" s="35" t="s">
        <v>1134</v>
      </c>
    </row>
    <row r="860" spans="1:51" x14ac:dyDescent="0.3">
      <c r="A860" s="35" t="s">
        <v>1136</v>
      </c>
      <c r="B860" s="35" t="s">
        <v>1137</v>
      </c>
      <c r="C860" s="35" t="s">
        <v>120</v>
      </c>
      <c r="E860" s="35" t="s">
        <v>1139</v>
      </c>
      <c r="F860" s="35" t="s">
        <v>120</v>
      </c>
      <c r="G860" s="35" t="s">
        <v>1138</v>
      </c>
      <c r="I860" s="35" t="s">
        <v>120</v>
      </c>
      <c r="J860" s="35" t="s">
        <v>1138</v>
      </c>
      <c r="K860" s="35" t="s">
        <v>1139</v>
      </c>
      <c r="M860" s="35" t="s">
        <v>120</v>
      </c>
      <c r="N860" s="35" t="s">
        <v>1138</v>
      </c>
      <c r="O860" s="35" t="s">
        <v>1140</v>
      </c>
      <c r="S860" s="35" t="s">
        <v>1141</v>
      </c>
      <c r="AD860" s="35" t="s">
        <v>120</v>
      </c>
      <c r="AG860" s="35" t="s">
        <v>163</v>
      </c>
      <c r="AH860" s="35" t="s">
        <v>163</v>
      </c>
      <c r="AK860" s="35" t="s">
        <v>1136</v>
      </c>
      <c r="AL860" s="35" t="s">
        <v>1137</v>
      </c>
      <c r="AM860" s="35" t="s">
        <v>120</v>
      </c>
      <c r="AO860" s="35" t="s">
        <v>1139</v>
      </c>
      <c r="AP860" s="35" t="s">
        <v>120</v>
      </c>
      <c r="AQ860" s="35" t="s">
        <v>1138</v>
      </c>
      <c r="AS860" s="35" t="s">
        <v>120</v>
      </c>
      <c r="AT860" s="35" t="s">
        <v>1138</v>
      </c>
      <c r="AU860" s="35" t="s">
        <v>1139</v>
      </c>
      <c r="AW860" s="35" t="s">
        <v>120</v>
      </c>
      <c r="AX860" s="35" t="s">
        <v>1138</v>
      </c>
      <c r="AY860" s="35" t="s">
        <v>1140</v>
      </c>
    </row>
    <row r="861" spans="1:51" x14ac:dyDescent="0.3">
      <c r="A861" s="35" t="s">
        <v>34</v>
      </c>
      <c r="B861" s="35" t="s">
        <v>34</v>
      </c>
      <c r="C861" s="35" t="s">
        <v>34</v>
      </c>
      <c r="E861" s="35" t="s">
        <v>34</v>
      </c>
      <c r="F861" s="35" t="s">
        <v>34</v>
      </c>
      <c r="G861" s="35" t="s">
        <v>34</v>
      </c>
      <c r="I861" s="35" t="s">
        <v>34</v>
      </c>
      <c r="J861" s="35" t="s">
        <v>34</v>
      </c>
      <c r="K861" s="35" t="s">
        <v>34</v>
      </c>
      <c r="M861" s="35" t="s">
        <v>34</v>
      </c>
      <c r="N861" s="35" t="s">
        <v>34</v>
      </c>
      <c r="O861" s="35" t="s">
        <v>34</v>
      </c>
      <c r="S861" s="35" t="s">
        <v>34</v>
      </c>
      <c r="AD861" s="35" t="s">
        <v>34</v>
      </c>
      <c r="AG861" s="35" t="s">
        <v>34</v>
      </c>
      <c r="AH861" s="35" t="s">
        <v>34</v>
      </c>
      <c r="AK861" s="35" t="s">
        <v>34</v>
      </c>
      <c r="AL861" s="35" t="s">
        <v>34</v>
      </c>
      <c r="AM861" s="35" t="s">
        <v>34</v>
      </c>
      <c r="AO861" s="35" t="s">
        <v>34</v>
      </c>
      <c r="AP861" s="35" t="s">
        <v>34</v>
      </c>
      <c r="AQ861" s="35" t="s">
        <v>34</v>
      </c>
      <c r="AS861" s="35" t="s">
        <v>34</v>
      </c>
      <c r="AT861" s="35" t="s">
        <v>34</v>
      </c>
      <c r="AU861" s="35" t="s">
        <v>34</v>
      </c>
      <c r="AW861" s="35" t="s">
        <v>34</v>
      </c>
      <c r="AX861" s="35" t="s">
        <v>34</v>
      </c>
      <c r="AY861" s="35" t="s">
        <v>34</v>
      </c>
    </row>
    <row r="862" spans="1:51" x14ac:dyDescent="0.3">
      <c r="A862" s="35" t="s">
        <v>39</v>
      </c>
      <c r="B862" s="35" t="s">
        <v>39</v>
      </c>
      <c r="C862" s="35" t="s">
        <v>39</v>
      </c>
      <c r="E862" s="35" t="s">
        <v>39</v>
      </c>
      <c r="F862" s="35" t="s">
        <v>39</v>
      </c>
      <c r="G862" s="35" t="s">
        <v>39</v>
      </c>
      <c r="I862" s="35" t="s">
        <v>39</v>
      </c>
      <c r="J862" s="35" t="s">
        <v>39</v>
      </c>
      <c r="K862" s="35" t="s">
        <v>39</v>
      </c>
      <c r="M862" s="35" t="s">
        <v>39</v>
      </c>
      <c r="N862" s="35" t="s">
        <v>39</v>
      </c>
      <c r="O862" s="35" t="s">
        <v>39</v>
      </c>
      <c r="S862" s="35" t="s">
        <v>39</v>
      </c>
      <c r="AD862" s="35" t="s">
        <v>39</v>
      </c>
      <c r="AG862" s="35" t="s">
        <v>39</v>
      </c>
      <c r="AH862" s="35" t="s">
        <v>39</v>
      </c>
      <c r="AK862" s="35" t="s">
        <v>39</v>
      </c>
      <c r="AL862" s="35" t="s">
        <v>39</v>
      </c>
      <c r="AM862" s="35" t="s">
        <v>39</v>
      </c>
      <c r="AO862" s="35" t="s">
        <v>39</v>
      </c>
      <c r="AP862" s="35" t="s">
        <v>39</v>
      </c>
      <c r="AQ862" s="35" t="s">
        <v>39</v>
      </c>
      <c r="AS862" s="35" t="s">
        <v>39</v>
      </c>
      <c r="AT862" s="35" t="s">
        <v>39</v>
      </c>
      <c r="AU862" s="35" t="s">
        <v>39</v>
      </c>
      <c r="AW862" s="35" t="s">
        <v>39</v>
      </c>
      <c r="AX862" s="35" t="s">
        <v>39</v>
      </c>
      <c r="AY862" s="35" t="s">
        <v>39</v>
      </c>
    </row>
    <row r="863" spans="1:51" x14ac:dyDescent="0.3">
      <c r="A863" s="35" t="s">
        <v>434</v>
      </c>
      <c r="B863" s="35" t="s">
        <v>434</v>
      </c>
      <c r="C863" s="35" t="s">
        <v>434</v>
      </c>
      <c r="E863" s="35" t="s">
        <v>434</v>
      </c>
      <c r="F863" s="35" t="s">
        <v>434</v>
      </c>
      <c r="G863" s="35" t="s">
        <v>434</v>
      </c>
      <c r="I863" s="35" t="s">
        <v>434</v>
      </c>
      <c r="J863" s="35" t="s">
        <v>434</v>
      </c>
      <c r="K863" s="35" t="s">
        <v>434</v>
      </c>
      <c r="M863" s="35" t="s">
        <v>434</v>
      </c>
      <c r="N863" s="35" t="s">
        <v>434</v>
      </c>
      <c r="O863" s="35" t="s">
        <v>434</v>
      </c>
      <c r="S863" s="35" t="s">
        <v>434</v>
      </c>
      <c r="AD863" s="35" t="s">
        <v>434</v>
      </c>
      <c r="AG863" s="35" t="s">
        <v>434</v>
      </c>
      <c r="AH863" s="35" t="s">
        <v>434</v>
      </c>
      <c r="AK863" s="35" t="s">
        <v>434</v>
      </c>
      <c r="AL863" s="35" t="s">
        <v>434</v>
      </c>
      <c r="AM863" s="35" t="s">
        <v>434</v>
      </c>
      <c r="AO863" s="35" t="s">
        <v>434</v>
      </c>
      <c r="AP863" s="35" t="s">
        <v>434</v>
      </c>
      <c r="AQ863" s="35" t="s">
        <v>434</v>
      </c>
      <c r="AS863" s="35" t="s">
        <v>434</v>
      </c>
      <c r="AT863" s="35" t="s">
        <v>434</v>
      </c>
      <c r="AU863" s="35" t="s">
        <v>434</v>
      </c>
      <c r="AW863" s="35" t="s">
        <v>434</v>
      </c>
      <c r="AX863" s="35" t="s">
        <v>434</v>
      </c>
      <c r="AY863" s="35" t="s">
        <v>434</v>
      </c>
    </row>
    <row r="864" spans="1:51" x14ac:dyDescent="0.3">
      <c r="A864" s="35" t="s">
        <v>2406</v>
      </c>
      <c r="B864" s="35" t="s">
        <v>2407</v>
      </c>
      <c r="C864" s="35" t="s">
        <v>2408</v>
      </c>
      <c r="E864" s="35" t="s">
        <v>2410</v>
      </c>
      <c r="F864" s="35" t="s">
        <v>2408</v>
      </c>
      <c r="G864" s="35" t="s">
        <v>2409</v>
      </c>
      <c r="I864" s="35" t="s">
        <v>2408</v>
      </c>
      <c r="J864" s="35" t="s">
        <v>2409</v>
      </c>
      <c r="K864" s="35" t="s">
        <v>2410</v>
      </c>
      <c r="M864" s="35" t="s">
        <v>2408</v>
      </c>
      <c r="N864" s="35" t="s">
        <v>2409</v>
      </c>
      <c r="O864" s="35" t="s">
        <v>2411</v>
      </c>
      <c r="S864" s="35" t="s">
        <v>2412</v>
      </c>
      <c r="AD864" s="35" t="s">
        <v>2413</v>
      </c>
      <c r="AG864" s="35" t="s">
        <v>435</v>
      </c>
      <c r="AH864" s="35" t="s">
        <v>435</v>
      </c>
      <c r="AK864" s="35" t="s">
        <v>2406</v>
      </c>
      <c r="AL864" s="35" t="s">
        <v>2407</v>
      </c>
      <c r="AM864" s="35" t="s">
        <v>2408</v>
      </c>
      <c r="AO864" s="35" t="s">
        <v>2410</v>
      </c>
      <c r="AP864" s="35" t="s">
        <v>2408</v>
      </c>
      <c r="AQ864" s="35" t="s">
        <v>2409</v>
      </c>
      <c r="AS864" s="35" t="s">
        <v>2408</v>
      </c>
      <c r="AT864" s="35" t="s">
        <v>2409</v>
      </c>
      <c r="AU864" s="35" t="s">
        <v>2410</v>
      </c>
      <c r="AW864" s="35" t="s">
        <v>2408</v>
      </c>
      <c r="AX864" s="35" t="s">
        <v>2409</v>
      </c>
      <c r="AY864" s="35" t="s">
        <v>2411</v>
      </c>
    </row>
    <row r="865" spans="1:51" x14ac:dyDescent="0.3">
      <c r="A865" s="35" t="s">
        <v>1820</v>
      </c>
      <c r="B865" s="35" t="s">
        <v>394</v>
      </c>
      <c r="C865" s="35" t="s">
        <v>1432</v>
      </c>
      <c r="E865" s="35" t="s">
        <v>119</v>
      </c>
      <c r="F865" s="35" t="s">
        <v>1432</v>
      </c>
      <c r="G865" s="35" t="s">
        <v>119</v>
      </c>
      <c r="I865" s="35" t="s">
        <v>1432</v>
      </c>
      <c r="J865" s="35" t="s">
        <v>119</v>
      </c>
      <c r="K865" s="35" t="s">
        <v>119</v>
      </c>
      <c r="M865" s="35" t="s">
        <v>1432</v>
      </c>
      <c r="N865" s="35" t="s">
        <v>119</v>
      </c>
      <c r="O865" s="35" t="s">
        <v>1349</v>
      </c>
      <c r="S865" s="35" t="s">
        <v>2414</v>
      </c>
      <c r="AD865" s="35" t="s">
        <v>932</v>
      </c>
      <c r="AG865" s="35" t="s">
        <v>436</v>
      </c>
      <c r="AH865" s="35" t="s">
        <v>436</v>
      </c>
      <c r="AK865" s="35" t="s">
        <v>1820</v>
      </c>
      <c r="AL865" s="35" t="s">
        <v>394</v>
      </c>
      <c r="AM865" s="35" t="s">
        <v>1432</v>
      </c>
      <c r="AO865" s="35" t="s">
        <v>119</v>
      </c>
      <c r="AP865" s="35" t="s">
        <v>1432</v>
      </c>
      <c r="AQ865" s="35" t="s">
        <v>119</v>
      </c>
      <c r="AS865" s="35" t="s">
        <v>1432</v>
      </c>
      <c r="AT865" s="35" t="s">
        <v>119</v>
      </c>
      <c r="AU865" s="35" t="s">
        <v>119</v>
      </c>
      <c r="AW865" s="35" t="s">
        <v>1432</v>
      </c>
      <c r="AX865" s="35" t="s">
        <v>119</v>
      </c>
      <c r="AY865" s="35" t="s">
        <v>1349</v>
      </c>
    </row>
    <row r="866" spans="1:51" x14ac:dyDescent="0.3">
      <c r="A866" s="35" t="s">
        <v>2415</v>
      </c>
      <c r="B866" s="35" t="s">
        <v>2416</v>
      </c>
      <c r="C866" s="35" t="s">
        <v>2417</v>
      </c>
      <c r="E866" s="35" t="s">
        <v>188</v>
      </c>
      <c r="F866" s="35" t="s">
        <v>2417</v>
      </c>
      <c r="G866" s="35" t="s">
        <v>188</v>
      </c>
      <c r="I866" s="35" t="s">
        <v>2417</v>
      </c>
      <c r="J866" s="35" t="s">
        <v>188</v>
      </c>
      <c r="K866" s="35" t="s">
        <v>188</v>
      </c>
      <c r="M866" s="35" t="s">
        <v>2417</v>
      </c>
      <c r="N866" s="35" t="s">
        <v>188</v>
      </c>
      <c r="O866" s="35" t="s">
        <v>2418</v>
      </c>
      <c r="S866" s="35" t="s">
        <v>2419</v>
      </c>
      <c r="AD866" s="35" t="s">
        <v>2420</v>
      </c>
      <c r="AG866" s="35" t="s">
        <v>437</v>
      </c>
      <c r="AH866" s="35" t="s">
        <v>437</v>
      </c>
      <c r="AK866" s="35" t="s">
        <v>2415</v>
      </c>
      <c r="AL866" s="35" t="s">
        <v>2416</v>
      </c>
      <c r="AM866" s="35" t="s">
        <v>2417</v>
      </c>
      <c r="AO866" s="35" t="s">
        <v>188</v>
      </c>
      <c r="AP866" s="35" t="s">
        <v>2417</v>
      </c>
      <c r="AQ866" s="35" t="s">
        <v>188</v>
      </c>
      <c r="AS866" s="35" t="s">
        <v>2417</v>
      </c>
      <c r="AT866" s="35" t="s">
        <v>188</v>
      </c>
      <c r="AU866" s="35" t="s">
        <v>188</v>
      </c>
      <c r="AW866" s="35" t="s">
        <v>2417</v>
      </c>
      <c r="AX866" s="35" t="s">
        <v>188</v>
      </c>
      <c r="AY866" s="35" t="s">
        <v>2418</v>
      </c>
    </row>
    <row r="867" spans="1:51" x14ac:dyDescent="0.3">
      <c r="A867" s="35" t="s">
        <v>34</v>
      </c>
      <c r="B867" s="35" t="s">
        <v>34</v>
      </c>
      <c r="C867" s="35" t="s">
        <v>34</v>
      </c>
      <c r="E867" s="35" t="s">
        <v>34</v>
      </c>
      <c r="F867" s="35" t="s">
        <v>34</v>
      </c>
      <c r="G867" s="35" t="s">
        <v>34</v>
      </c>
      <c r="I867" s="35" t="s">
        <v>34</v>
      </c>
      <c r="J867" s="35" t="s">
        <v>34</v>
      </c>
      <c r="K867" s="35" t="s">
        <v>34</v>
      </c>
      <c r="M867" s="35" t="s">
        <v>34</v>
      </c>
      <c r="N867" s="35" t="s">
        <v>34</v>
      </c>
      <c r="O867" s="35" t="s">
        <v>34</v>
      </c>
      <c r="S867" s="35" t="s">
        <v>34</v>
      </c>
      <c r="AD867" s="35" t="s">
        <v>34</v>
      </c>
      <c r="AG867" s="35" t="s">
        <v>34</v>
      </c>
      <c r="AH867" s="35" t="s">
        <v>34</v>
      </c>
      <c r="AK867" s="35" t="s">
        <v>34</v>
      </c>
      <c r="AL867" s="35" t="s">
        <v>34</v>
      </c>
      <c r="AM867" s="35" t="s">
        <v>34</v>
      </c>
      <c r="AO867" s="35" t="s">
        <v>34</v>
      </c>
      <c r="AP867" s="35" t="s">
        <v>34</v>
      </c>
      <c r="AQ867" s="35" t="s">
        <v>34</v>
      </c>
      <c r="AS867" s="35" t="s">
        <v>34</v>
      </c>
      <c r="AT867" s="35" t="s">
        <v>34</v>
      </c>
      <c r="AU867" s="35" t="s">
        <v>34</v>
      </c>
      <c r="AW867" s="35" t="s">
        <v>34</v>
      </c>
      <c r="AX867" s="35" t="s">
        <v>34</v>
      </c>
      <c r="AY867" s="35" t="s">
        <v>34</v>
      </c>
    </row>
    <row r="868" spans="1:51" x14ac:dyDescent="0.3">
      <c r="A868" s="35" t="s">
        <v>39</v>
      </c>
      <c r="B868" s="35" t="s">
        <v>39</v>
      </c>
      <c r="C868" s="35" t="s">
        <v>39</v>
      </c>
      <c r="E868" s="35" t="s">
        <v>39</v>
      </c>
      <c r="F868" s="35" t="s">
        <v>39</v>
      </c>
      <c r="G868" s="35" t="s">
        <v>39</v>
      </c>
      <c r="I868" s="35" t="s">
        <v>39</v>
      </c>
      <c r="J868" s="35" t="s">
        <v>39</v>
      </c>
      <c r="K868" s="35" t="s">
        <v>39</v>
      </c>
      <c r="M868" s="35" t="s">
        <v>39</v>
      </c>
      <c r="N868" s="35" t="s">
        <v>39</v>
      </c>
      <c r="O868" s="35" t="s">
        <v>39</v>
      </c>
      <c r="S868" s="35" t="s">
        <v>39</v>
      </c>
      <c r="AD868" s="35" t="s">
        <v>39</v>
      </c>
      <c r="AG868" s="35" t="s">
        <v>39</v>
      </c>
      <c r="AH868" s="35" t="s">
        <v>39</v>
      </c>
      <c r="AK868" s="35" t="s">
        <v>39</v>
      </c>
      <c r="AL868" s="35" t="s">
        <v>39</v>
      </c>
      <c r="AM868" s="35" t="s">
        <v>39</v>
      </c>
      <c r="AO868" s="35" t="s">
        <v>39</v>
      </c>
      <c r="AP868" s="35" t="s">
        <v>39</v>
      </c>
      <c r="AQ868" s="35" t="s">
        <v>39</v>
      </c>
      <c r="AS868" s="35" t="s">
        <v>39</v>
      </c>
      <c r="AT868" s="35" t="s">
        <v>39</v>
      </c>
      <c r="AU868" s="35" t="s">
        <v>39</v>
      </c>
      <c r="AW868" s="35" t="s">
        <v>39</v>
      </c>
      <c r="AX868" s="35" t="s">
        <v>39</v>
      </c>
      <c r="AY868" s="35" t="s">
        <v>39</v>
      </c>
    </row>
    <row r="869" spans="1:51" x14ac:dyDescent="0.3">
      <c r="A869" s="35" t="s">
        <v>438</v>
      </c>
      <c r="B869" s="35" t="s">
        <v>438</v>
      </c>
      <c r="C869" s="35" t="s">
        <v>438</v>
      </c>
      <c r="E869" s="35" t="s">
        <v>438</v>
      </c>
      <c r="F869" s="35" t="s">
        <v>438</v>
      </c>
      <c r="G869" s="35" t="s">
        <v>438</v>
      </c>
      <c r="I869" s="35" t="s">
        <v>438</v>
      </c>
      <c r="J869" s="35" t="s">
        <v>438</v>
      </c>
      <c r="K869" s="35" t="s">
        <v>438</v>
      </c>
      <c r="M869" s="35" t="s">
        <v>438</v>
      </c>
      <c r="N869" s="35" t="s">
        <v>438</v>
      </c>
      <c r="O869" s="35" t="s">
        <v>438</v>
      </c>
      <c r="S869" s="35" t="s">
        <v>438</v>
      </c>
      <c r="AD869" s="35" t="s">
        <v>438</v>
      </c>
      <c r="AG869" s="35" t="s">
        <v>438</v>
      </c>
      <c r="AH869" s="35" t="s">
        <v>438</v>
      </c>
      <c r="AK869" s="35" t="s">
        <v>438</v>
      </c>
      <c r="AL869" s="35" t="s">
        <v>438</v>
      </c>
      <c r="AM869" s="35" t="s">
        <v>438</v>
      </c>
      <c r="AO869" s="35" t="s">
        <v>438</v>
      </c>
      <c r="AP869" s="35" t="s">
        <v>438</v>
      </c>
      <c r="AQ869" s="35" t="s">
        <v>438</v>
      </c>
      <c r="AS869" s="35" t="s">
        <v>438</v>
      </c>
      <c r="AT869" s="35" t="s">
        <v>438</v>
      </c>
      <c r="AU869" s="35" t="s">
        <v>438</v>
      </c>
      <c r="AW869" s="35" t="s">
        <v>438</v>
      </c>
      <c r="AX869" s="35" t="s">
        <v>438</v>
      </c>
      <c r="AY869" s="35" t="s">
        <v>438</v>
      </c>
    </row>
    <row r="870" spans="1:51" x14ac:dyDescent="0.3">
      <c r="A870" s="35" t="s">
        <v>2421</v>
      </c>
      <c r="B870" s="35" t="s">
        <v>2422</v>
      </c>
      <c r="C870" s="35" t="s">
        <v>2423</v>
      </c>
      <c r="E870" s="35" t="s">
        <v>2189</v>
      </c>
      <c r="F870" s="35" t="s">
        <v>2423</v>
      </c>
      <c r="G870" s="35" t="s">
        <v>2424</v>
      </c>
      <c r="I870" s="35" t="s">
        <v>2423</v>
      </c>
      <c r="J870" s="35" t="s">
        <v>2424</v>
      </c>
      <c r="K870" s="35" t="s">
        <v>2189</v>
      </c>
      <c r="M870" s="35" t="s">
        <v>2423</v>
      </c>
      <c r="N870" s="35" t="s">
        <v>2424</v>
      </c>
      <c r="O870" s="35" t="s">
        <v>1684</v>
      </c>
      <c r="S870" s="35" t="s">
        <v>2425</v>
      </c>
      <c r="AD870" s="35" t="s">
        <v>2426</v>
      </c>
      <c r="AG870" s="35" t="s">
        <v>439</v>
      </c>
      <c r="AH870" s="35" t="s">
        <v>439</v>
      </c>
      <c r="AK870" s="35" t="s">
        <v>2421</v>
      </c>
      <c r="AL870" s="35" t="s">
        <v>2422</v>
      </c>
      <c r="AM870" s="35" t="s">
        <v>2423</v>
      </c>
      <c r="AO870" s="35" t="s">
        <v>2189</v>
      </c>
      <c r="AP870" s="35" t="s">
        <v>2423</v>
      </c>
      <c r="AQ870" s="35" t="s">
        <v>2424</v>
      </c>
      <c r="AS870" s="35" t="s">
        <v>2423</v>
      </c>
      <c r="AT870" s="35" t="s">
        <v>2424</v>
      </c>
      <c r="AU870" s="35" t="s">
        <v>2189</v>
      </c>
      <c r="AW870" s="35" t="s">
        <v>2423</v>
      </c>
      <c r="AX870" s="35" t="s">
        <v>2424</v>
      </c>
      <c r="AY870" s="35" t="s">
        <v>1684</v>
      </c>
    </row>
    <row r="871" spans="1:51" x14ac:dyDescent="0.3">
      <c r="A871" s="35" t="s">
        <v>1204</v>
      </c>
      <c r="B871" s="35" t="s">
        <v>1564</v>
      </c>
      <c r="C871" s="35" t="s">
        <v>2427</v>
      </c>
      <c r="E871" s="35" t="s">
        <v>2428</v>
      </c>
      <c r="F871" s="35" t="s">
        <v>2427</v>
      </c>
      <c r="G871" s="35" t="s">
        <v>932</v>
      </c>
      <c r="I871" s="35" t="s">
        <v>2427</v>
      </c>
      <c r="J871" s="35" t="s">
        <v>932</v>
      </c>
      <c r="K871" s="35" t="s">
        <v>2428</v>
      </c>
      <c r="M871" s="35" t="s">
        <v>2427</v>
      </c>
      <c r="N871" s="35" t="s">
        <v>932</v>
      </c>
      <c r="O871" s="35" t="s">
        <v>1549</v>
      </c>
      <c r="S871" s="35" t="s">
        <v>119</v>
      </c>
      <c r="AD871" s="35" t="s">
        <v>2429</v>
      </c>
      <c r="AG871" s="35" t="s">
        <v>440</v>
      </c>
      <c r="AH871" s="35" t="s">
        <v>440</v>
      </c>
      <c r="AK871" s="35" t="s">
        <v>1204</v>
      </c>
      <c r="AL871" s="35" t="s">
        <v>1564</v>
      </c>
      <c r="AM871" s="35" t="s">
        <v>2427</v>
      </c>
      <c r="AO871" s="35" t="s">
        <v>2428</v>
      </c>
      <c r="AP871" s="35" t="s">
        <v>2427</v>
      </c>
      <c r="AQ871" s="35" t="s">
        <v>932</v>
      </c>
      <c r="AS871" s="35" t="s">
        <v>2427</v>
      </c>
      <c r="AT871" s="35" t="s">
        <v>932</v>
      </c>
      <c r="AU871" s="35" t="s">
        <v>2428</v>
      </c>
      <c r="AW871" s="35" t="s">
        <v>2427</v>
      </c>
      <c r="AX871" s="35" t="s">
        <v>932</v>
      </c>
      <c r="AY871" s="35" t="s">
        <v>1549</v>
      </c>
    </row>
    <row r="872" spans="1:51" x14ac:dyDescent="0.3">
      <c r="A872" s="35" t="s">
        <v>2430</v>
      </c>
      <c r="B872" s="35" t="s">
        <v>2431</v>
      </c>
      <c r="C872" s="35" t="s">
        <v>2432</v>
      </c>
      <c r="E872" s="35" t="s">
        <v>2434</v>
      </c>
      <c r="F872" s="35" t="s">
        <v>2432</v>
      </c>
      <c r="G872" s="35" t="s">
        <v>2433</v>
      </c>
      <c r="I872" s="35" t="s">
        <v>2432</v>
      </c>
      <c r="J872" s="35" t="s">
        <v>2433</v>
      </c>
      <c r="K872" s="35" t="s">
        <v>2434</v>
      </c>
      <c r="M872" s="35" t="s">
        <v>2432</v>
      </c>
      <c r="N872" s="35" t="s">
        <v>2433</v>
      </c>
      <c r="O872" s="35" t="s">
        <v>2435</v>
      </c>
      <c r="S872" s="35" t="s">
        <v>188</v>
      </c>
      <c r="AD872" s="35" t="s">
        <v>2436</v>
      </c>
      <c r="AG872" s="35" t="s">
        <v>441</v>
      </c>
      <c r="AH872" s="35" t="s">
        <v>441</v>
      </c>
      <c r="AK872" s="35" t="s">
        <v>2430</v>
      </c>
      <c r="AL872" s="35" t="s">
        <v>2431</v>
      </c>
      <c r="AM872" s="35" t="s">
        <v>2432</v>
      </c>
      <c r="AO872" s="35" t="s">
        <v>2434</v>
      </c>
      <c r="AP872" s="35" t="s">
        <v>2432</v>
      </c>
      <c r="AQ872" s="35" t="s">
        <v>2433</v>
      </c>
      <c r="AS872" s="35" t="s">
        <v>2432</v>
      </c>
      <c r="AT872" s="35" t="s">
        <v>2433</v>
      </c>
      <c r="AU872" s="35" t="s">
        <v>2434</v>
      </c>
      <c r="AW872" s="35" t="s">
        <v>2432</v>
      </c>
      <c r="AX872" s="35" t="s">
        <v>2433</v>
      </c>
      <c r="AY872" s="35" t="s">
        <v>2435</v>
      </c>
    </row>
    <row r="873" spans="1:51" x14ac:dyDescent="0.3">
      <c r="A873" s="35" t="s">
        <v>34</v>
      </c>
      <c r="B873" s="35" t="s">
        <v>34</v>
      </c>
      <c r="C873" s="35" t="s">
        <v>34</v>
      </c>
      <c r="E873" s="35" t="s">
        <v>34</v>
      </c>
      <c r="F873" s="35" t="s">
        <v>34</v>
      </c>
      <c r="G873" s="35" t="s">
        <v>34</v>
      </c>
      <c r="I873" s="35" t="s">
        <v>34</v>
      </c>
      <c r="J873" s="35" t="s">
        <v>34</v>
      </c>
      <c r="K873" s="35" t="s">
        <v>34</v>
      </c>
      <c r="M873" s="35" t="s">
        <v>34</v>
      </c>
      <c r="N873" s="35" t="s">
        <v>34</v>
      </c>
      <c r="O873" s="35" t="s">
        <v>34</v>
      </c>
      <c r="S873" s="35" t="s">
        <v>34</v>
      </c>
      <c r="AD873" s="35" t="s">
        <v>34</v>
      </c>
      <c r="AG873" s="35" t="s">
        <v>34</v>
      </c>
      <c r="AH873" s="35" t="s">
        <v>34</v>
      </c>
      <c r="AK873" s="35" t="s">
        <v>34</v>
      </c>
      <c r="AL873" s="35" t="s">
        <v>34</v>
      </c>
      <c r="AM873" s="35" t="s">
        <v>34</v>
      </c>
      <c r="AO873" s="35" t="s">
        <v>34</v>
      </c>
      <c r="AP873" s="35" t="s">
        <v>34</v>
      </c>
      <c r="AQ873" s="35" t="s">
        <v>34</v>
      </c>
      <c r="AS873" s="35" t="s">
        <v>34</v>
      </c>
      <c r="AT873" s="35" t="s">
        <v>34</v>
      </c>
      <c r="AU873" s="35" t="s">
        <v>34</v>
      </c>
      <c r="AW873" s="35" t="s">
        <v>34</v>
      </c>
      <c r="AX873" s="35" t="s">
        <v>34</v>
      </c>
      <c r="AY873" s="35" t="s">
        <v>34</v>
      </c>
    </row>
    <row r="874" spans="1:51" x14ac:dyDescent="0.3">
      <c r="A874" s="35" t="s">
        <v>39</v>
      </c>
      <c r="B874" s="35" t="s">
        <v>39</v>
      </c>
      <c r="C874" s="35" t="s">
        <v>39</v>
      </c>
      <c r="E874" s="35" t="s">
        <v>39</v>
      </c>
      <c r="F874" s="35" t="s">
        <v>39</v>
      </c>
      <c r="G874" s="35" t="s">
        <v>39</v>
      </c>
      <c r="I874" s="35" t="s">
        <v>39</v>
      </c>
      <c r="J874" s="35" t="s">
        <v>39</v>
      </c>
      <c r="K874" s="35" t="s">
        <v>39</v>
      </c>
      <c r="M874" s="35" t="s">
        <v>39</v>
      </c>
      <c r="N874" s="35" t="s">
        <v>39</v>
      </c>
      <c r="O874" s="35" t="s">
        <v>39</v>
      </c>
      <c r="S874" s="35" t="s">
        <v>39</v>
      </c>
      <c r="AD874" s="35" t="s">
        <v>39</v>
      </c>
      <c r="AG874" s="35" t="s">
        <v>39</v>
      </c>
      <c r="AH874" s="35" t="s">
        <v>39</v>
      </c>
      <c r="AK874" s="35" t="s">
        <v>39</v>
      </c>
      <c r="AL874" s="35" t="s">
        <v>39</v>
      </c>
      <c r="AM874" s="35" t="s">
        <v>39</v>
      </c>
      <c r="AO874" s="35" t="s">
        <v>39</v>
      </c>
      <c r="AP874" s="35" t="s">
        <v>39</v>
      </c>
      <c r="AQ874" s="35" t="s">
        <v>39</v>
      </c>
      <c r="AS874" s="35" t="s">
        <v>39</v>
      </c>
      <c r="AT874" s="35" t="s">
        <v>39</v>
      </c>
      <c r="AU874" s="35" t="s">
        <v>39</v>
      </c>
      <c r="AW874" s="35" t="s">
        <v>39</v>
      </c>
      <c r="AX874" s="35" t="s">
        <v>39</v>
      </c>
      <c r="AY874" s="35" t="s">
        <v>39</v>
      </c>
    </row>
    <row r="875" spans="1:51" x14ac:dyDescent="0.3">
      <c r="A875" s="35" t="s">
        <v>442</v>
      </c>
      <c r="B875" s="35" t="s">
        <v>442</v>
      </c>
      <c r="C875" s="35" t="s">
        <v>442</v>
      </c>
      <c r="E875" s="35" t="s">
        <v>442</v>
      </c>
      <c r="F875" s="35" t="s">
        <v>442</v>
      </c>
      <c r="G875" s="35" t="s">
        <v>442</v>
      </c>
      <c r="I875" s="35" t="s">
        <v>442</v>
      </c>
      <c r="J875" s="35" t="s">
        <v>442</v>
      </c>
      <c r="K875" s="35" t="s">
        <v>442</v>
      </c>
      <c r="M875" s="35" t="s">
        <v>442</v>
      </c>
      <c r="N875" s="35" t="s">
        <v>442</v>
      </c>
      <c r="O875" s="35" t="s">
        <v>442</v>
      </c>
      <c r="S875" s="35" t="s">
        <v>442</v>
      </c>
      <c r="AD875" s="35" t="s">
        <v>442</v>
      </c>
      <c r="AG875" s="35" t="s">
        <v>442</v>
      </c>
      <c r="AH875" s="35" t="s">
        <v>442</v>
      </c>
      <c r="AK875" s="35" t="s">
        <v>442</v>
      </c>
      <c r="AL875" s="35" t="s">
        <v>442</v>
      </c>
      <c r="AM875" s="35" t="s">
        <v>442</v>
      </c>
      <c r="AO875" s="35" t="s">
        <v>442</v>
      </c>
      <c r="AP875" s="35" t="s">
        <v>442</v>
      </c>
      <c r="AQ875" s="35" t="s">
        <v>442</v>
      </c>
      <c r="AS875" s="35" t="s">
        <v>442</v>
      </c>
      <c r="AT875" s="35" t="s">
        <v>442</v>
      </c>
      <c r="AU875" s="35" t="s">
        <v>442</v>
      </c>
      <c r="AW875" s="35" t="s">
        <v>442</v>
      </c>
      <c r="AX875" s="35" t="s">
        <v>442</v>
      </c>
      <c r="AY875" s="35" t="s">
        <v>442</v>
      </c>
    </row>
    <row r="876" spans="1:51" x14ac:dyDescent="0.3">
      <c r="A876" s="35" t="s">
        <v>2437</v>
      </c>
      <c r="B876" s="35" t="s">
        <v>2438</v>
      </c>
      <c r="C876" s="35" t="s">
        <v>2439</v>
      </c>
      <c r="E876" s="35" t="s">
        <v>2441</v>
      </c>
      <c r="F876" s="35" t="s">
        <v>2439</v>
      </c>
      <c r="G876" s="35" t="s">
        <v>2440</v>
      </c>
      <c r="I876" s="35" t="s">
        <v>2439</v>
      </c>
      <c r="J876" s="35" t="s">
        <v>2440</v>
      </c>
      <c r="K876" s="35" t="s">
        <v>2441</v>
      </c>
      <c r="M876" s="35" t="s">
        <v>2439</v>
      </c>
      <c r="N876" s="35" t="s">
        <v>2440</v>
      </c>
      <c r="O876" s="35" t="s">
        <v>2442</v>
      </c>
      <c r="S876" s="35" t="s">
        <v>2443</v>
      </c>
      <c r="AD876" s="35" t="s">
        <v>2444</v>
      </c>
      <c r="AG876" s="35" t="s">
        <v>443</v>
      </c>
      <c r="AH876" s="35" t="s">
        <v>443</v>
      </c>
      <c r="AK876" s="35" t="s">
        <v>2437</v>
      </c>
      <c r="AL876" s="35" t="s">
        <v>2438</v>
      </c>
      <c r="AM876" s="35" t="s">
        <v>2439</v>
      </c>
      <c r="AO876" s="35" t="s">
        <v>2441</v>
      </c>
      <c r="AP876" s="35" t="s">
        <v>2439</v>
      </c>
      <c r="AQ876" s="35" t="s">
        <v>2440</v>
      </c>
      <c r="AS876" s="35" t="s">
        <v>2439</v>
      </c>
      <c r="AT876" s="35" t="s">
        <v>2440</v>
      </c>
      <c r="AU876" s="35" t="s">
        <v>2441</v>
      </c>
      <c r="AW876" s="35" t="s">
        <v>2439</v>
      </c>
      <c r="AX876" s="35" t="s">
        <v>2440</v>
      </c>
      <c r="AY876" s="35" t="s">
        <v>2442</v>
      </c>
    </row>
    <row r="877" spans="1:51" x14ac:dyDescent="0.3">
      <c r="A877" s="35" t="s">
        <v>1320</v>
      </c>
      <c r="B877" s="35" t="s">
        <v>2445</v>
      </c>
      <c r="C877" s="35" t="s">
        <v>1006</v>
      </c>
      <c r="E877" s="35" t="s">
        <v>2447</v>
      </c>
      <c r="F877" s="35" t="s">
        <v>1006</v>
      </c>
      <c r="G877" s="35" t="s">
        <v>2446</v>
      </c>
      <c r="I877" s="35" t="s">
        <v>1006</v>
      </c>
      <c r="J877" s="35" t="s">
        <v>2446</v>
      </c>
      <c r="K877" s="35" t="s">
        <v>2447</v>
      </c>
      <c r="M877" s="35" t="s">
        <v>1006</v>
      </c>
      <c r="N877" s="35" t="s">
        <v>2446</v>
      </c>
      <c r="O877" s="35" t="s">
        <v>1822</v>
      </c>
      <c r="S877" s="35" t="s">
        <v>2448</v>
      </c>
      <c r="AD877" s="35" t="s">
        <v>2449</v>
      </c>
      <c r="AG877" s="35" t="s">
        <v>444</v>
      </c>
      <c r="AH877" s="35" t="s">
        <v>444</v>
      </c>
      <c r="AK877" s="35" t="s">
        <v>1320</v>
      </c>
      <c r="AL877" s="35" t="s">
        <v>2445</v>
      </c>
      <c r="AM877" s="35" t="s">
        <v>1006</v>
      </c>
      <c r="AO877" s="35" t="s">
        <v>2447</v>
      </c>
      <c r="AP877" s="35" t="s">
        <v>1006</v>
      </c>
      <c r="AQ877" s="35" t="s">
        <v>2446</v>
      </c>
      <c r="AS877" s="35" t="s">
        <v>1006</v>
      </c>
      <c r="AT877" s="35" t="s">
        <v>2446</v>
      </c>
      <c r="AU877" s="35" t="s">
        <v>2447</v>
      </c>
      <c r="AW877" s="35" t="s">
        <v>1006</v>
      </c>
      <c r="AX877" s="35" t="s">
        <v>2446</v>
      </c>
      <c r="AY877" s="35" t="s">
        <v>1822</v>
      </c>
    </row>
    <row r="878" spans="1:51" x14ac:dyDescent="0.3">
      <c r="A878" s="35" t="s">
        <v>2450</v>
      </c>
      <c r="B878" s="35" t="s">
        <v>2451</v>
      </c>
      <c r="C878" s="35" t="s">
        <v>2452</v>
      </c>
      <c r="E878" s="35" t="s">
        <v>2454</v>
      </c>
      <c r="F878" s="35" t="s">
        <v>2452</v>
      </c>
      <c r="G878" s="35" t="s">
        <v>2453</v>
      </c>
      <c r="I878" s="35" t="s">
        <v>2452</v>
      </c>
      <c r="J878" s="35" t="s">
        <v>2453</v>
      </c>
      <c r="K878" s="35" t="s">
        <v>2454</v>
      </c>
      <c r="M878" s="35" t="s">
        <v>2452</v>
      </c>
      <c r="N878" s="35" t="s">
        <v>2453</v>
      </c>
      <c r="O878" s="35" t="s">
        <v>2455</v>
      </c>
      <c r="S878" s="35" t="s">
        <v>2456</v>
      </c>
      <c r="AD878" s="35" t="s">
        <v>2457</v>
      </c>
      <c r="AG878" s="35" t="s">
        <v>445</v>
      </c>
      <c r="AH878" s="35" t="s">
        <v>445</v>
      </c>
      <c r="AK878" s="35" t="s">
        <v>2450</v>
      </c>
      <c r="AL878" s="35" t="s">
        <v>2451</v>
      </c>
      <c r="AM878" s="35" t="s">
        <v>2452</v>
      </c>
      <c r="AO878" s="35" t="s">
        <v>2454</v>
      </c>
      <c r="AP878" s="35" t="s">
        <v>2452</v>
      </c>
      <c r="AQ878" s="35" t="s">
        <v>2453</v>
      </c>
      <c r="AS878" s="35" t="s">
        <v>2452</v>
      </c>
      <c r="AT878" s="35" t="s">
        <v>2453</v>
      </c>
      <c r="AU878" s="35" t="s">
        <v>2454</v>
      </c>
      <c r="AW878" s="35" t="s">
        <v>2452</v>
      </c>
      <c r="AX878" s="35" t="s">
        <v>2453</v>
      </c>
      <c r="AY878" s="35" t="s">
        <v>2455</v>
      </c>
    </row>
    <row r="879" spans="1:51" x14ac:dyDescent="0.3">
      <c r="A879" s="35" t="s">
        <v>34</v>
      </c>
      <c r="B879" s="35" t="s">
        <v>34</v>
      </c>
      <c r="C879" s="35" t="s">
        <v>34</v>
      </c>
      <c r="E879" s="35" t="s">
        <v>34</v>
      </c>
      <c r="F879" s="35" t="s">
        <v>34</v>
      </c>
      <c r="G879" s="35" t="s">
        <v>34</v>
      </c>
      <c r="I879" s="35" t="s">
        <v>34</v>
      </c>
      <c r="J879" s="35" t="s">
        <v>34</v>
      </c>
      <c r="K879" s="35" t="s">
        <v>34</v>
      </c>
      <c r="M879" s="35" t="s">
        <v>34</v>
      </c>
      <c r="N879" s="35" t="s">
        <v>34</v>
      </c>
      <c r="O879" s="35" t="s">
        <v>34</v>
      </c>
      <c r="S879" s="35" t="s">
        <v>34</v>
      </c>
      <c r="AD879" s="35" t="s">
        <v>34</v>
      </c>
      <c r="AG879" s="35" t="s">
        <v>34</v>
      </c>
      <c r="AH879" s="35" t="s">
        <v>34</v>
      </c>
      <c r="AK879" s="35" t="s">
        <v>34</v>
      </c>
      <c r="AL879" s="35" t="s">
        <v>34</v>
      </c>
      <c r="AM879" s="35" t="s">
        <v>34</v>
      </c>
      <c r="AO879" s="35" t="s">
        <v>34</v>
      </c>
      <c r="AP879" s="35" t="s">
        <v>34</v>
      </c>
      <c r="AQ879" s="35" t="s">
        <v>34</v>
      </c>
      <c r="AS879" s="35" t="s">
        <v>34</v>
      </c>
      <c r="AT879" s="35" t="s">
        <v>34</v>
      </c>
      <c r="AU879" s="35" t="s">
        <v>34</v>
      </c>
      <c r="AW879" s="35" t="s">
        <v>34</v>
      </c>
      <c r="AX879" s="35" t="s">
        <v>34</v>
      </c>
      <c r="AY879" s="35" t="s">
        <v>34</v>
      </c>
    </row>
    <row r="880" spans="1:51" x14ac:dyDescent="0.3">
      <c r="A880" s="35" t="s">
        <v>39</v>
      </c>
      <c r="B880" s="35" t="s">
        <v>39</v>
      </c>
      <c r="C880" s="35" t="s">
        <v>39</v>
      </c>
      <c r="E880" s="35" t="s">
        <v>39</v>
      </c>
      <c r="F880" s="35" t="s">
        <v>39</v>
      </c>
      <c r="G880" s="35" t="s">
        <v>39</v>
      </c>
      <c r="I880" s="35" t="s">
        <v>39</v>
      </c>
      <c r="J880" s="35" t="s">
        <v>39</v>
      </c>
      <c r="K880" s="35" t="s">
        <v>39</v>
      </c>
      <c r="M880" s="35" t="s">
        <v>39</v>
      </c>
      <c r="N880" s="35" t="s">
        <v>39</v>
      </c>
      <c r="O880" s="35" t="s">
        <v>39</v>
      </c>
      <c r="S880" s="35" t="s">
        <v>39</v>
      </c>
      <c r="AD880" s="35" t="s">
        <v>39</v>
      </c>
      <c r="AG880" s="35" t="s">
        <v>39</v>
      </c>
      <c r="AH880" s="35" t="s">
        <v>39</v>
      </c>
      <c r="AK880" s="35" t="s">
        <v>39</v>
      </c>
      <c r="AL880" s="35" t="s">
        <v>39</v>
      </c>
      <c r="AM880" s="35" t="s">
        <v>39</v>
      </c>
      <c r="AO880" s="35" t="s">
        <v>39</v>
      </c>
      <c r="AP880" s="35" t="s">
        <v>39</v>
      </c>
      <c r="AQ880" s="35" t="s">
        <v>39</v>
      </c>
      <c r="AS880" s="35" t="s">
        <v>39</v>
      </c>
      <c r="AT880" s="35" t="s">
        <v>39</v>
      </c>
      <c r="AU880" s="35" t="s">
        <v>39</v>
      </c>
      <c r="AW880" s="35" t="s">
        <v>39</v>
      </c>
      <c r="AX880" s="35" t="s">
        <v>39</v>
      </c>
      <c r="AY880" s="35" t="s">
        <v>39</v>
      </c>
    </row>
    <row r="881" spans="1:51" x14ac:dyDescent="0.3">
      <c r="A881" s="35" t="s">
        <v>446</v>
      </c>
      <c r="B881" s="35" t="s">
        <v>446</v>
      </c>
      <c r="C881" s="35" t="s">
        <v>446</v>
      </c>
      <c r="E881" s="35" t="s">
        <v>446</v>
      </c>
      <c r="F881" s="35" t="s">
        <v>446</v>
      </c>
      <c r="G881" s="35" t="s">
        <v>446</v>
      </c>
      <c r="I881" s="35" t="s">
        <v>446</v>
      </c>
      <c r="J881" s="35" t="s">
        <v>446</v>
      </c>
      <c r="K881" s="35" t="s">
        <v>446</v>
      </c>
      <c r="M881" s="35" t="s">
        <v>446</v>
      </c>
      <c r="N881" s="35" t="s">
        <v>446</v>
      </c>
      <c r="O881" s="35" t="s">
        <v>446</v>
      </c>
      <c r="S881" s="35" t="s">
        <v>446</v>
      </c>
      <c r="AD881" s="35" t="s">
        <v>446</v>
      </c>
      <c r="AG881" s="35" t="s">
        <v>446</v>
      </c>
      <c r="AH881" s="35" t="s">
        <v>446</v>
      </c>
      <c r="AK881" s="35" t="s">
        <v>446</v>
      </c>
      <c r="AL881" s="35" t="s">
        <v>446</v>
      </c>
      <c r="AM881" s="35" t="s">
        <v>446</v>
      </c>
      <c r="AO881" s="35" t="s">
        <v>446</v>
      </c>
      <c r="AP881" s="35" t="s">
        <v>446</v>
      </c>
      <c r="AQ881" s="35" t="s">
        <v>446</v>
      </c>
      <c r="AS881" s="35" t="s">
        <v>446</v>
      </c>
      <c r="AT881" s="35" t="s">
        <v>446</v>
      </c>
      <c r="AU881" s="35" t="s">
        <v>446</v>
      </c>
      <c r="AW881" s="35" t="s">
        <v>446</v>
      </c>
      <c r="AX881" s="35" t="s">
        <v>446</v>
      </c>
      <c r="AY881" s="35" t="s">
        <v>446</v>
      </c>
    </row>
    <row r="882" spans="1:51" x14ac:dyDescent="0.3">
      <c r="A882" s="35" t="s">
        <v>140</v>
      </c>
      <c r="B882" s="35" t="s">
        <v>140</v>
      </c>
      <c r="C882" s="35" t="s">
        <v>2458</v>
      </c>
      <c r="E882" s="35" t="s">
        <v>2460</v>
      </c>
      <c r="F882" s="35" t="s">
        <v>2458</v>
      </c>
      <c r="G882" s="35" t="s">
        <v>2459</v>
      </c>
      <c r="I882" s="35" t="s">
        <v>2458</v>
      </c>
      <c r="J882" s="35" t="s">
        <v>2459</v>
      </c>
      <c r="K882" s="35" t="s">
        <v>2460</v>
      </c>
      <c r="M882" s="35" t="s">
        <v>2458</v>
      </c>
      <c r="N882" s="35" t="s">
        <v>2459</v>
      </c>
      <c r="O882" s="35" t="s">
        <v>2461</v>
      </c>
      <c r="S882" s="35" t="s">
        <v>2462</v>
      </c>
      <c r="AD882" s="35" t="s">
        <v>2463</v>
      </c>
      <c r="AG882" s="35" t="s">
        <v>447</v>
      </c>
      <c r="AH882" s="35" t="s">
        <v>447</v>
      </c>
      <c r="AK882" s="35" t="s">
        <v>140</v>
      </c>
      <c r="AL882" s="35" t="s">
        <v>140</v>
      </c>
      <c r="AM882" s="35" t="s">
        <v>2458</v>
      </c>
      <c r="AO882" s="35" t="s">
        <v>2460</v>
      </c>
      <c r="AP882" s="35" t="s">
        <v>2458</v>
      </c>
      <c r="AQ882" s="35" t="s">
        <v>2459</v>
      </c>
      <c r="AS882" s="35" t="s">
        <v>2458</v>
      </c>
      <c r="AT882" s="35" t="s">
        <v>2459</v>
      </c>
      <c r="AU882" s="35" t="s">
        <v>2460</v>
      </c>
      <c r="AW882" s="35" t="s">
        <v>2458</v>
      </c>
      <c r="AX882" s="35" t="s">
        <v>2459</v>
      </c>
      <c r="AY882" s="35" t="s">
        <v>2461</v>
      </c>
    </row>
    <row r="883" spans="1:51" x14ac:dyDescent="0.3">
      <c r="A883" s="35" t="s">
        <v>119</v>
      </c>
      <c r="B883" s="35" t="s">
        <v>119</v>
      </c>
      <c r="C883" s="35" t="s">
        <v>119</v>
      </c>
      <c r="E883" s="35" t="s">
        <v>119</v>
      </c>
      <c r="F883" s="35" t="s">
        <v>119</v>
      </c>
      <c r="G883" s="35" t="s">
        <v>119</v>
      </c>
      <c r="I883" s="35" t="s">
        <v>119</v>
      </c>
      <c r="J883" s="35" t="s">
        <v>119</v>
      </c>
      <c r="K883" s="35" t="s">
        <v>119</v>
      </c>
      <c r="M883" s="35" t="s">
        <v>119</v>
      </c>
      <c r="N883" s="35" t="s">
        <v>119</v>
      </c>
      <c r="O883" s="35" t="s">
        <v>119</v>
      </c>
      <c r="S883" s="35" t="s">
        <v>119</v>
      </c>
      <c r="AD883" s="35" t="s">
        <v>119</v>
      </c>
      <c r="AG883" s="35" t="s">
        <v>119</v>
      </c>
      <c r="AH883" s="35" t="s">
        <v>119</v>
      </c>
      <c r="AK883" s="35" t="s">
        <v>119</v>
      </c>
      <c r="AL883" s="35" t="s">
        <v>119</v>
      </c>
      <c r="AM883" s="35" t="s">
        <v>119</v>
      </c>
      <c r="AO883" s="35" t="s">
        <v>119</v>
      </c>
      <c r="AP883" s="35" t="s">
        <v>119</v>
      </c>
      <c r="AQ883" s="35" t="s">
        <v>119</v>
      </c>
      <c r="AS883" s="35" t="s">
        <v>119</v>
      </c>
      <c r="AT883" s="35" t="s">
        <v>119</v>
      </c>
      <c r="AU883" s="35" t="s">
        <v>119</v>
      </c>
      <c r="AW883" s="35" t="s">
        <v>119</v>
      </c>
      <c r="AX883" s="35" t="s">
        <v>119</v>
      </c>
      <c r="AY883" s="35" t="s">
        <v>119</v>
      </c>
    </row>
    <row r="884" spans="1:51" x14ac:dyDescent="0.3">
      <c r="A884" s="35" t="s">
        <v>188</v>
      </c>
      <c r="B884" s="35" t="s">
        <v>188</v>
      </c>
      <c r="C884" s="35" t="s">
        <v>188</v>
      </c>
      <c r="E884" s="35" t="s">
        <v>2464</v>
      </c>
      <c r="F884" s="35" t="s">
        <v>188</v>
      </c>
      <c r="G884" s="35" t="s">
        <v>188</v>
      </c>
      <c r="I884" s="35" t="s">
        <v>188</v>
      </c>
      <c r="J884" s="35" t="s">
        <v>188</v>
      </c>
      <c r="K884" s="35" t="s">
        <v>2464</v>
      </c>
      <c r="M884" s="35" t="s">
        <v>188</v>
      </c>
      <c r="N884" s="35" t="s">
        <v>188</v>
      </c>
      <c r="O884" s="35" t="s">
        <v>2465</v>
      </c>
      <c r="S884" s="35" t="s">
        <v>2466</v>
      </c>
      <c r="AD884" s="35" t="s">
        <v>188</v>
      </c>
      <c r="AG884" s="35" t="s">
        <v>188</v>
      </c>
      <c r="AH884" s="35" t="s">
        <v>188</v>
      </c>
      <c r="AK884" s="35" t="s">
        <v>188</v>
      </c>
      <c r="AL884" s="35" t="s">
        <v>188</v>
      </c>
      <c r="AM884" s="35" t="s">
        <v>188</v>
      </c>
      <c r="AO884" s="35" t="s">
        <v>2464</v>
      </c>
      <c r="AP884" s="35" t="s">
        <v>188</v>
      </c>
      <c r="AQ884" s="35" t="s">
        <v>188</v>
      </c>
      <c r="AS884" s="35" t="s">
        <v>188</v>
      </c>
      <c r="AT884" s="35" t="s">
        <v>188</v>
      </c>
      <c r="AU884" s="35" t="s">
        <v>2464</v>
      </c>
      <c r="AW884" s="35" t="s">
        <v>188</v>
      </c>
      <c r="AX884" s="35" t="s">
        <v>188</v>
      </c>
      <c r="AY884" s="35" t="s">
        <v>2465</v>
      </c>
    </row>
    <row r="885" spans="1:51" x14ac:dyDescent="0.3">
      <c r="A885" s="35" t="s">
        <v>34</v>
      </c>
      <c r="B885" s="35" t="s">
        <v>34</v>
      </c>
      <c r="C885" s="35" t="s">
        <v>34</v>
      </c>
      <c r="E885" s="35" t="s">
        <v>34</v>
      </c>
      <c r="F885" s="35" t="s">
        <v>34</v>
      </c>
      <c r="G885" s="35" t="s">
        <v>34</v>
      </c>
      <c r="I885" s="35" t="s">
        <v>34</v>
      </c>
      <c r="J885" s="35" t="s">
        <v>34</v>
      </c>
      <c r="K885" s="35" t="s">
        <v>34</v>
      </c>
      <c r="M885" s="35" t="s">
        <v>34</v>
      </c>
      <c r="N885" s="35" t="s">
        <v>34</v>
      </c>
      <c r="O885" s="35" t="s">
        <v>34</v>
      </c>
      <c r="S885" s="35" t="s">
        <v>34</v>
      </c>
      <c r="AD885" s="35" t="s">
        <v>34</v>
      </c>
      <c r="AG885" s="35" t="s">
        <v>34</v>
      </c>
      <c r="AH885" s="35" t="s">
        <v>34</v>
      </c>
      <c r="AK885" s="35" t="s">
        <v>34</v>
      </c>
      <c r="AL885" s="35" t="s">
        <v>34</v>
      </c>
      <c r="AM885" s="35" t="s">
        <v>34</v>
      </c>
      <c r="AO885" s="35" t="s">
        <v>34</v>
      </c>
      <c r="AP885" s="35" t="s">
        <v>34</v>
      </c>
      <c r="AQ885" s="35" t="s">
        <v>34</v>
      </c>
      <c r="AS885" s="35" t="s">
        <v>34</v>
      </c>
      <c r="AT885" s="35" t="s">
        <v>34</v>
      </c>
      <c r="AU885" s="35" t="s">
        <v>34</v>
      </c>
      <c r="AW885" s="35" t="s">
        <v>34</v>
      </c>
      <c r="AX885" s="35" t="s">
        <v>34</v>
      </c>
      <c r="AY885" s="35" t="s">
        <v>34</v>
      </c>
    </row>
    <row r="886" spans="1:51" x14ac:dyDescent="0.3">
      <c r="A886" s="35" t="s">
        <v>39</v>
      </c>
      <c r="B886" s="35" t="s">
        <v>39</v>
      </c>
      <c r="C886" s="35" t="s">
        <v>39</v>
      </c>
      <c r="E886" s="35" t="s">
        <v>39</v>
      </c>
      <c r="F886" s="35" t="s">
        <v>39</v>
      </c>
      <c r="G886" s="35" t="s">
        <v>39</v>
      </c>
      <c r="I886" s="35" t="s">
        <v>39</v>
      </c>
      <c r="J886" s="35" t="s">
        <v>39</v>
      </c>
      <c r="K886" s="35" t="s">
        <v>39</v>
      </c>
      <c r="M886" s="35" t="s">
        <v>39</v>
      </c>
      <c r="N886" s="35" t="s">
        <v>39</v>
      </c>
      <c r="O886" s="35" t="s">
        <v>39</v>
      </c>
      <c r="S886" s="35" t="s">
        <v>39</v>
      </c>
      <c r="AD886" s="35" t="s">
        <v>39</v>
      </c>
      <c r="AG886" s="35" t="s">
        <v>39</v>
      </c>
      <c r="AH886" s="35" t="s">
        <v>39</v>
      </c>
      <c r="AK886" s="35" t="s">
        <v>39</v>
      </c>
      <c r="AL886" s="35" t="s">
        <v>39</v>
      </c>
      <c r="AM886" s="35" t="s">
        <v>39</v>
      </c>
      <c r="AO886" s="35" t="s">
        <v>39</v>
      </c>
      <c r="AP886" s="35" t="s">
        <v>39</v>
      </c>
      <c r="AQ886" s="35" t="s">
        <v>39</v>
      </c>
      <c r="AS886" s="35" t="s">
        <v>39</v>
      </c>
      <c r="AT886" s="35" t="s">
        <v>39</v>
      </c>
      <c r="AU886" s="35" t="s">
        <v>39</v>
      </c>
      <c r="AW886" s="35" t="s">
        <v>39</v>
      </c>
      <c r="AX886" s="35" t="s">
        <v>39</v>
      </c>
      <c r="AY886" s="35" t="s">
        <v>39</v>
      </c>
    </row>
    <row r="887" spans="1:51" x14ac:dyDescent="0.3">
      <c r="A887" s="35" t="s">
        <v>121</v>
      </c>
      <c r="B887" s="35" t="s">
        <v>121</v>
      </c>
      <c r="C887" s="35" t="s">
        <v>121</v>
      </c>
      <c r="E887" s="35" t="s">
        <v>121</v>
      </c>
      <c r="F887" s="35" t="s">
        <v>121</v>
      </c>
      <c r="G887" s="35" t="s">
        <v>121</v>
      </c>
      <c r="I887" s="35" t="s">
        <v>121</v>
      </c>
      <c r="J887" s="35" t="s">
        <v>121</v>
      </c>
      <c r="K887" s="35" t="s">
        <v>121</v>
      </c>
      <c r="M887" s="35" t="s">
        <v>121</v>
      </c>
      <c r="N887" s="35" t="s">
        <v>121</v>
      </c>
      <c r="O887" s="35" t="s">
        <v>121</v>
      </c>
      <c r="S887" s="35" t="s">
        <v>121</v>
      </c>
      <c r="AD887" s="35" t="s">
        <v>121</v>
      </c>
      <c r="AG887" s="35" t="s">
        <v>121</v>
      </c>
      <c r="AH887" s="35" t="s">
        <v>121</v>
      </c>
      <c r="AK887" s="35" t="s">
        <v>121</v>
      </c>
      <c r="AL887" s="35" t="s">
        <v>121</v>
      </c>
      <c r="AM887" s="35" t="s">
        <v>121</v>
      </c>
      <c r="AO887" s="35" t="s">
        <v>121</v>
      </c>
      <c r="AP887" s="35" t="s">
        <v>121</v>
      </c>
      <c r="AQ887" s="35" t="s">
        <v>121</v>
      </c>
      <c r="AS887" s="35" t="s">
        <v>121</v>
      </c>
      <c r="AT887" s="35" t="s">
        <v>121</v>
      </c>
      <c r="AU887" s="35" t="s">
        <v>121</v>
      </c>
      <c r="AW887" s="35" t="s">
        <v>121</v>
      </c>
      <c r="AX887" s="35" t="s">
        <v>121</v>
      </c>
      <c r="AY887" s="35" t="s">
        <v>121</v>
      </c>
    </row>
    <row r="888" spans="1:51" x14ac:dyDescent="0.3">
      <c r="A888" s="35" t="s">
        <v>939</v>
      </c>
      <c r="B888" s="35" t="s">
        <v>940</v>
      </c>
      <c r="C888" s="35" t="s">
        <v>941</v>
      </c>
      <c r="E888" s="35" t="s">
        <v>943</v>
      </c>
      <c r="F888" s="35" t="s">
        <v>941</v>
      </c>
      <c r="G888" s="35" t="s">
        <v>942</v>
      </c>
      <c r="I888" s="35" t="s">
        <v>941</v>
      </c>
      <c r="J888" s="35" t="s">
        <v>942</v>
      </c>
      <c r="K888" s="35" t="s">
        <v>943</v>
      </c>
      <c r="M888" s="35" t="s">
        <v>941</v>
      </c>
      <c r="N888" s="35" t="s">
        <v>942</v>
      </c>
      <c r="O888" s="35" t="s">
        <v>944</v>
      </c>
      <c r="S888" s="35" t="s">
        <v>945</v>
      </c>
      <c r="AD888" s="35" t="s">
        <v>946</v>
      </c>
      <c r="AG888" s="35" t="s">
        <v>122</v>
      </c>
      <c r="AH888" s="35" t="s">
        <v>122</v>
      </c>
      <c r="AK888" s="35" t="s">
        <v>939</v>
      </c>
      <c r="AL888" s="35" t="s">
        <v>940</v>
      </c>
      <c r="AM888" s="35" t="s">
        <v>941</v>
      </c>
      <c r="AO888" s="35" t="s">
        <v>943</v>
      </c>
      <c r="AP888" s="35" t="s">
        <v>941</v>
      </c>
      <c r="AQ888" s="35" t="s">
        <v>942</v>
      </c>
      <c r="AS888" s="35" t="s">
        <v>941</v>
      </c>
      <c r="AT888" s="35" t="s">
        <v>942</v>
      </c>
      <c r="AU888" s="35" t="s">
        <v>943</v>
      </c>
      <c r="AW888" s="35" t="s">
        <v>941</v>
      </c>
      <c r="AX888" s="35" t="s">
        <v>942</v>
      </c>
      <c r="AY888" s="35" t="s">
        <v>944</v>
      </c>
    </row>
    <row r="889" spans="1:51" x14ac:dyDescent="0.3">
      <c r="A889" s="35" t="s">
        <v>947</v>
      </c>
      <c r="B889" s="35" t="s">
        <v>948</v>
      </c>
      <c r="C889" s="35" t="s">
        <v>949</v>
      </c>
      <c r="E889" s="35" t="s">
        <v>951</v>
      </c>
      <c r="F889" s="35" t="s">
        <v>949</v>
      </c>
      <c r="G889" s="35" t="s">
        <v>950</v>
      </c>
      <c r="I889" s="35" t="s">
        <v>949</v>
      </c>
      <c r="J889" s="35" t="s">
        <v>950</v>
      </c>
      <c r="K889" s="35" t="s">
        <v>951</v>
      </c>
      <c r="M889" s="35" t="s">
        <v>949</v>
      </c>
      <c r="N889" s="35" t="s">
        <v>950</v>
      </c>
      <c r="O889" s="35" t="s">
        <v>952</v>
      </c>
      <c r="S889" s="35" t="s">
        <v>119</v>
      </c>
      <c r="AD889" s="35" t="s">
        <v>119</v>
      </c>
      <c r="AG889" s="35" t="s">
        <v>119</v>
      </c>
      <c r="AH889" s="35" t="s">
        <v>119</v>
      </c>
      <c r="AK889" s="35" t="s">
        <v>947</v>
      </c>
      <c r="AL889" s="35" t="s">
        <v>948</v>
      </c>
      <c r="AM889" s="35" t="s">
        <v>949</v>
      </c>
      <c r="AO889" s="35" t="s">
        <v>951</v>
      </c>
      <c r="AP889" s="35" t="s">
        <v>949</v>
      </c>
      <c r="AQ889" s="35" t="s">
        <v>950</v>
      </c>
      <c r="AS889" s="35" t="s">
        <v>949</v>
      </c>
      <c r="AT889" s="35" t="s">
        <v>950</v>
      </c>
      <c r="AU889" s="35" t="s">
        <v>951</v>
      </c>
      <c r="AW889" s="35" t="s">
        <v>949</v>
      </c>
      <c r="AX889" s="35" t="s">
        <v>950</v>
      </c>
      <c r="AY889" s="35" t="s">
        <v>952</v>
      </c>
    </row>
    <row r="890" spans="1:51" x14ac:dyDescent="0.3">
      <c r="A890" s="35" t="s">
        <v>953</v>
      </c>
      <c r="B890" s="35" t="s">
        <v>954</v>
      </c>
      <c r="C890" s="35" t="s">
        <v>955</v>
      </c>
      <c r="E890" s="35" t="s">
        <v>957</v>
      </c>
      <c r="F890" s="35" t="s">
        <v>955</v>
      </c>
      <c r="G890" s="35" t="s">
        <v>956</v>
      </c>
      <c r="I890" s="35" t="s">
        <v>955</v>
      </c>
      <c r="J890" s="35" t="s">
        <v>956</v>
      </c>
      <c r="K890" s="35" t="s">
        <v>957</v>
      </c>
      <c r="M890" s="35" t="s">
        <v>955</v>
      </c>
      <c r="N890" s="35" t="s">
        <v>956</v>
      </c>
      <c r="O890" s="35" t="s">
        <v>2467</v>
      </c>
      <c r="S890" s="35" t="s">
        <v>120</v>
      </c>
      <c r="AD890" s="35" t="s">
        <v>120</v>
      </c>
      <c r="AG890" s="35" t="s">
        <v>120</v>
      </c>
      <c r="AH890" s="35" t="s">
        <v>120</v>
      </c>
      <c r="AK890" s="35" t="s">
        <v>953</v>
      </c>
      <c r="AL890" s="35" t="s">
        <v>954</v>
      </c>
      <c r="AM890" s="35" t="s">
        <v>955</v>
      </c>
      <c r="AO890" s="35" t="s">
        <v>957</v>
      </c>
      <c r="AP890" s="35" t="s">
        <v>955</v>
      </c>
      <c r="AQ890" s="35" t="s">
        <v>956</v>
      </c>
      <c r="AS890" s="35" t="s">
        <v>955</v>
      </c>
      <c r="AT890" s="35" t="s">
        <v>956</v>
      </c>
      <c r="AU890" s="35" t="s">
        <v>957</v>
      </c>
      <c r="AW890" s="35" t="s">
        <v>955</v>
      </c>
      <c r="AX890" s="35" t="s">
        <v>956</v>
      </c>
      <c r="AY890" s="35" t="s">
        <v>2467</v>
      </c>
    </row>
    <row r="891" spans="1:51" x14ac:dyDescent="0.3">
      <c r="A891" s="35" t="s">
        <v>34</v>
      </c>
      <c r="B891" s="35" t="s">
        <v>34</v>
      </c>
      <c r="C891" s="35" t="s">
        <v>34</v>
      </c>
      <c r="E891" s="35" t="s">
        <v>34</v>
      </c>
      <c r="F891" s="35" t="s">
        <v>34</v>
      </c>
      <c r="G891" s="35" t="s">
        <v>34</v>
      </c>
      <c r="I891" s="35" t="s">
        <v>34</v>
      </c>
      <c r="J891" s="35" t="s">
        <v>34</v>
      </c>
      <c r="K891" s="35" t="s">
        <v>34</v>
      </c>
      <c r="M891" s="35" t="s">
        <v>34</v>
      </c>
      <c r="N891" s="35" t="s">
        <v>34</v>
      </c>
      <c r="O891" s="35" t="s">
        <v>34</v>
      </c>
      <c r="S891" s="35" t="s">
        <v>34</v>
      </c>
      <c r="AD891" s="35" t="s">
        <v>34</v>
      </c>
      <c r="AG891" s="35" t="s">
        <v>34</v>
      </c>
      <c r="AH891" s="35" t="s">
        <v>34</v>
      </c>
      <c r="AK891" s="35" t="s">
        <v>34</v>
      </c>
      <c r="AL891" s="35" t="s">
        <v>34</v>
      </c>
      <c r="AM891" s="35" t="s">
        <v>34</v>
      </c>
      <c r="AO891" s="35" t="s">
        <v>34</v>
      </c>
      <c r="AP891" s="35" t="s">
        <v>34</v>
      </c>
      <c r="AQ891" s="35" t="s">
        <v>34</v>
      </c>
      <c r="AS891" s="35" t="s">
        <v>34</v>
      </c>
      <c r="AT891" s="35" t="s">
        <v>34</v>
      </c>
      <c r="AU891" s="35" t="s">
        <v>34</v>
      </c>
      <c r="AW891" s="35" t="s">
        <v>34</v>
      </c>
      <c r="AX891" s="35" t="s">
        <v>34</v>
      </c>
      <c r="AY891" s="35" t="s">
        <v>34</v>
      </c>
    </row>
    <row r="892" spans="1:51" x14ac:dyDescent="0.3">
      <c r="A892" s="35" t="s">
        <v>39</v>
      </c>
      <c r="B892" s="35" t="s">
        <v>39</v>
      </c>
      <c r="C892" s="35" t="s">
        <v>39</v>
      </c>
      <c r="E892" s="35" t="s">
        <v>39</v>
      </c>
      <c r="F892" s="35" t="s">
        <v>39</v>
      </c>
      <c r="G892" s="35" t="s">
        <v>39</v>
      </c>
      <c r="I892" s="35" t="s">
        <v>39</v>
      </c>
      <c r="J892" s="35" t="s">
        <v>39</v>
      </c>
      <c r="K892" s="35" t="s">
        <v>39</v>
      </c>
      <c r="M892" s="35" t="s">
        <v>39</v>
      </c>
      <c r="N892" s="35" t="s">
        <v>39</v>
      </c>
      <c r="O892" s="35" t="s">
        <v>39</v>
      </c>
      <c r="S892" s="35" t="s">
        <v>39</v>
      </c>
      <c r="AD892" s="35" t="s">
        <v>39</v>
      </c>
      <c r="AG892" s="35" t="s">
        <v>39</v>
      </c>
      <c r="AH892" s="35" t="s">
        <v>39</v>
      </c>
      <c r="AK892" s="35" t="s">
        <v>39</v>
      </c>
      <c r="AL892" s="35" t="s">
        <v>39</v>
      </c>
      <c r="AM892" s="35" t="s">
        <v>39</v>
      </c>
      <c r="AO892" s="35" t="s">
        <v>39</v>
      </c>
      <c r="AP892" s="35" t="s">
        <v>39</v>
      </c>
      <c r="AQ892" s="35" t="s">
        <v>39</v>
      </c>
      <c r="AS892" s="35" t="s">
        <v>39</v>
      </c>
      <c r="AT892" s="35" t="s">
        <v>39</v>
      </c>
      <c r="AU892" s="35" t="s">
        <v>39</v>
      </c>
      <c r="AW892" s="35" t="s">
        <v>39</v>
      </c>
      <c r="AX892" s="35" t="s">
        <v>39</v>
      </c>
      <c r="AY892" s="35" t="s">
        <v>39</v>
      </c>
    </row>
    <row r="893" spans="1:51" x14ac:dyDescent="0.3">
      <c r="A893" s="35" t="s">
        <v>448</v>
      </c>
      <c r="B893" s="35" t="s">
        <v>448</v>
      </c>
      <c r="C893" s="35" t="s">
        <v>448</v>
      </c>
      <c r="E893" s="35" t="s">
        <v>448</v>
      </c>
      <c r="F893" s="35" t="s">
        <v>448</v>
      </c>
      <c r="G893" s="35" t="s">
        <v>448</v>
      </c>
      <c r="I893" s="35" t="s">
        <v>448</v>
      </c>
      <c r="J893" s="35" t="s">
        <v>448</v>
      </c>
      <c r="K893" s="35" t="s">
        <v>448</v>
      </c>
      <c r="M893" s="35" t="s">
        <v>448</v>
      </c>
      <c r="N893" s="35" t="s">
        <v>448</v>
      </c>
      <c r="O893" s="35" t="s">
        <v>448</v>
      </c>
      <c r="S893" s="35" t="s">
        <v>448</v>
      </c>
      <c r="AD893" s="35" t="s">
        <v>448</v>
      </c>
      <c r="AG893" s="35" t="s">
        <v>448</v>
      </c>
      <c r="AH893" s="35" t="s">
        <v>448</v>
      </c>
      <c r="AK893" s="35" t="s">
        <v>448</v>
      </c>
      <c r="AL893" s="35" t="s">
        <v>448</v>
      </c>
      <c r="AM893" s="35" t="s">
        <v>448</v>
      </c>
      <c r="AO893" s="35" t="s">
        <v>448</v>
      </c>
      <c r="AP893" s="35" t="s">
        <v>448</v>
      </c>
      <c r="AQ893" s="35" t="s">
        <v>448</v>
      </c>
      <c r="AS893" s="35" t="s">
        <v>448</v>
      </c>
      <c r="AT893" s="35" t="s">
        <v>448</v>
      </c>
      <c r="AU893" s="35" t="s">
        <v>448</v>
      </c>
      <c r="AW893" s="35" t="s">
        <v>448</v>
      </c>
      <c r="AX893" s="35" t="s">
        <v>448</v>
      </c>
      <c r="AY893" s="35" t="s">
        <v>448</v>
      </c>
    </row>
    <row r="894" spans="1:51" x14ac:dyDescent="0.3">
      <c r="A894" s="35" t="s">
        <v>2468</v>
      </c>
      <c r="B894" s="35" t="s">
        <v>2469</v>
      </c>
      <c r="C894" s="35" t="s">
        <v>2470</v>
      </c>
      <c r="E894" s="35" t="s">
        <v>2472</v>
      </c>
      <c r="F894" s="35" t="s">
        <v>2470</v>
      </c>
      <c r="G894" s="35" t="s">
        <v>2471</v>
      </c>
      <c r="I894" s="35" t="s">
        <v>2470</v>
      </c>
      <c r="J894" s="35" t="s">
        <v>2471</v>
      </c>
      <c r="K894" s="35" t="s">
        <v>2472</v>
      </c>
      <c r="M894" s="35" t="s">
        <v>2470</v>
      </c>
      <c r="N894" s="35" t="s">
        <v>2471</v>
      </c>
      <c r="O894" s="35" t="s">
        <v>2473</v>
      </c>
      <c r="S894" s="35" t="s">
        <v>2474</v>
      </c>
      <c r="AD894" s="35" t="s">
        <v>2475</v>
      </c>
      <c r="AG894" s="35" t="s">
        <v>449</v>
      </c>
      <c r="AH894" s="35" t="s">
        <v>449</v>
      </c>
      <c r="AK894" s="35" t="s">
        <v>2468</v>
      </c>
      <c r="AL894" s="35" t="s">
        <v>2469</v>
      </c>
      <c r="AM894" s="35" t="s">
        <v>2470</v>
      </c>
      <c r="AO894" s="35" t="s">
        <v>2472</v>
      </c>
      <c r="AP894" s="35" t="s">
        <v>2470</v>
      </c>
      <c r="AQ894" s="35" t="s">
        <v>2471</v>
      </c>
      <c r="AS894" s="35" t="s">
        <v>2470</v>
      </c>
      <c r="AT894" s="35" t="s">
        <v>2471</v>
      </c>
      <c r="AU894" s="35" t="s">
        <v>2472</v>
      </c>
      <c r="AW894" s="35" t="s">
        <v>2470</v>
      </c>
      <c r="AX894" s="35" t="s">
        <v>2471</v>
      </c>
      <c r="AY894" s="35" t="s">
        <v>2473</v>
      </c>
    </row>
    <row r="895" spans="1:51" x14ac:dyDescent="0.3">
      <c r="A895" s="35" t="s">
        <v>119</v>
      </c>
      <c r="B895" s="35" t="s">
        <v>119</v>
      </c>
      <c r="C895" s="35" t="s">
        <v>119</v>
      </c>
      <c r="E895" s="35" t="s">
        <v>119</v>
      </c>
      <c r="F895" s="35" t="s">
        <v>119</v>
      </c>
      <c r="G895" s="35" t="s">
        <v>119</v>
      </c>
      <c r="I895" s="35" t="s">
        <v>119</v>
      </c>
      <c r="J895" s="35" t="s">
        <v>119</v>
      </c>
      <c r="K895" s="35" t="s">
        <v>119</v>
      </c>
      <c r="M895" s="35" t="s">
        <v>119</v>
      </c>
      <c r="N895" s="35" t="s">
        <v>119</v>
      </c>
      <c r="O895" s="35" t="s">
        <v>119</v>
      </c>
      <c r="S895" s="35" t="s">
        <v>119</v>
      </c>
      <c r="AD895" s="35" t="s">
        <v>119</v>
      </c>
      <c r="AG895" s="35" t="s">
        <v>119</v>
      </c>
      <c r="AH895" s="35" t="s">
        <v>119</v>
      </c>
      <c r="AK895" s="35" t="s">
        <v>119</v>
      </c>
      <c r="AL895" s="35" t="s">
        <v>119</v>
      </c>
      <c r="AM895" s="35" t="s">
        <v>119</v>
      </c>
      <c r="AO895" s="35" t="s">
        <v>119</v>
      </c>
      <c r="AP895" s="35" t="s">
        <v>119</v>
      </c>
      <c r="AQ895" s="35" t="s">
        <v>119</v>
      </c>
      <c r="AS895" s="35" t="s">
        <v>119</v>
      </c>
      <c r="AT895" s="35" t="s">
        <v>119</v>
      </c>
      <c r="AU895" s="35" t="s">
        <v>119</v>
      </c>
      <c r="AW895" s="35" t="s">
        <v>119</v>
      </c>
      <c r="AX895" s="35" t="s">
        <v>119</v>
      </c>
      <c r="AY895" s="35" t="s">
        <v>119</v>
      </c>
    </row>
    <row r="896" spans="1:51" x14ac:dyDescent="0.3">
      <c r="A896" s="35" t="s">
        <v>2476</v>
      </c>
      <c r="B896" s="35" t="s">
        <v>2477</v>
      </c>
      <c r="C896" s="35" t="s">
        <v>188</v>
      </c>
      <c r="E896" s="35" t="s">
        <v>2479</v>
      </c>
      <c r="F896" s="35" t="s">
        <v>188</v>
      </c>
      <c r="G896" s="35" t="s">
        <v>2478</v>
      </c>
      <c r="I896" s="35" t="s">
        <v>188</v>
      </c>
      <c r="J896" s="35" t="s">
        <v>2478</v>
      </c>
      <c r="K896" s="35" t="s">
        <v>2479</v>
      </c>
      <c r="M896" s="35" t="s">
        <v>188</v>
      </c>
      <c r="N896" s="35" t="s">
        <v>2478</v>
      </c>
      <c r="O896" s="35" t="s">
        <v>2480</v>
      </c>
      <c r="S896" s="35" t="s">
        <v>188</v>
      </c>
      <c r="AD896" s="35" t="s">
        <v>188</v>
      </c>
      <c r="AG896" s="35" t="s">
        <v>188</v>
      </c>
      <c r="AH896" s="35" t="s">
        <v>188</v>
      </c>
      <c r="AK896" s="35" t="s">
        <v>2476</v>
      </c>
      <c r="AL896" s="35" t="s">
        <v>2477</v>
      </c>
      <c r="AM896" s="35" t="s">
        <v>188</v>
      </c>
      <c r="AO896" s="35" t="s">
        <v>2479</v>
      </c>
      <c r="AP896" s="35" t="s">
        <v>188</v>
      </c>
      <c r="AQ896" s="35" t="s">
        <v>2478</v>
      </c>
      <c r="AS896" s="35" t="s">
        <v>188</v>
      </c>
      <c r="AT896" s="35" t="s">
        <v>2478</v>
      </c>
      <c r="AU896" s="35" t="s">
        <v>2479</v>
      </c>
      <c r="AW896" s="35" t="s">
        <v>188</v>
      </c>
      <c r="AX896" s="35" t="s">
        <v>2478</v>
      </c>
      <c r="AY896" s="35" t="s">
        <v>2480</v>
      </c>
    </row>
    <row r="897" spans="1:51" x14ac:dyDescent="0.3">
      <c r="A897" s="35" t="s">
        <v>34</v>
      </c>
      <c r="B897" s="35" t="s">
        <v>34</v>
      </c>
      <c r="C897" s="35" t="s">
        <v>34</v>
      </c>
      <c r="E897" s="35" t="s">
        <v>34</v>
      </c>
      <c r="F897" s="35" t="s">
        <v>34</v>
      </c>
      <c r="G897" s="35" t="s">
        <v>34</v>
      </c>
      <c r="I897" s="35" t="s">
        <v>34</v>
      </c>
      <c r="J897" s="35" t="s">
        <v>34</v>
      </c>
      <c r="K897" s="35" t="s">
        <v>34</v>
      </c>
      <c r="M897" s="35" t="s">
        <v>34</v>
      </c>
      <c r="N897" s="35" t="s">
        <v>34</v>
      </c>
      <c r="O897" s="35" t="s">
        <v>34</v>
      </c>
      <c r="S897" s="35" t="s">
        <v>34</v>
      </c>
      <c r="AD897" s="35" t="s">
        <v>34</v>
      </c>
      <c r="AG897" s="35" t="s">
        <v>34</v>
      </c>
      <c r="AH897" s="35" t="s">
        <v>34</v>
      </c>
      <c r="AK897" s="35" t="s">
        <v>34</v>
      </c>
      <c r="AL897" s="35" t="s">
        <v>34</v>
      </c>
      <c r="AM897" s="35" t="s">
        <v>34</v>
      </c>
      <c r="AO897" s="35" t="s">
        <v>34</v>
      </c>
      <c r="AP897" s="35" t="s">
        <v>34</v>
      </c>
      <c r="AQ897" s="35" t="s">
        <v>34</v>
      </c>
      <c r="AS897" s="35" t="s">
        <v>34</v>
      </c>
      <c r="AT897" s="35" t="s">
        <v>34</v>
      </c>
      <c r="AU897" s="35" t="s">
        <v>34</v>
      </c>
      <c r="AW897" s="35" t="s">
        <v>34</v>
      </c>
      <c r="AX897" s="35" t="s">
        <v>34</v>
      </c>
      <c r="AY897" s="35" t="s">
        <v>34</v>
      </c>
    </row>
    <row r="898" spans="1:51" x14ac:dyDescent="0.3">
      <c r="A898" s="35" t="s">
        <v>39</v>
      </c>
      <c r="B898" s="35" t="s">
        <v>39</v>
      </c>
      <c r="C898" s="35" t="s">
        <v>39</v>
      </c>
      <c r="E898" s="35" t="s">
        <v>39</v>
      </c>
      <c r="F898" s="35" t="s">
        <v>39</v>
      </c>
      <c r="G898" s="35" t="s">
        <v>39</v>
      </c>
      <c r="I898" s="35" t="s">
        <v>39</v>
      </c>
      <c r="J898" s="35" t="s">
        <v>39</v>
      </c>
      <c r="K898" s="35" t="s">
        <v>39</v>
      </c>
      <c r="M898" s="35" t="s">
        <v>39</v>
      </c>
      <c r="N898" s="35" t="s">
        <v>39</v>
      </c>
      <c r="O898" s="35" t="s">
        <v>39</v>
      </c>
      <c r="S898" s="35" t="s">
        <v>39</v>
      </c>
      <c r="AD898" s="35" t="s">
        <v>39</v>
      </c>
      <c r="AG898" s="35" t="s">
        <v>39</v>
      </c>
      <c r="AH898" s="35" t="s">
        <v>39</v>
      </c>
      <c r="AK898" s="35" t="s">
        <v>39</v>
      </c>
      <c r="AL898" s="35" t="s">
        <v>39</v>
      </c>
      <c r="AM898" s="35" t="s">
        <v>39</v>
      </c>
      <c r="AO898" s="35" t="s">
        <v>39</v>
      </c>
      <c r="AP898" s="35" t="s">
        <v>39</v>
      </c>
      <c r="AQ898" s="35" t="s">
        <v>39</v>
      </c>
      <c r="AS898" s="35" t="s">
        <v>39</v>
      </c>
      <c r="AT898" s="35" t="s">
        <v>39</v>
      </c>
      <c r="AU898" s="35" t="s">
        <v>39</v>
      </c>
      <c r="AW898" s="35" t="s">
        <v>39</v>
      </c>
      <c r="AX898" s="35" t="s">
        <v>39</v>
      </c>
      <c r="AY898" s="35" t="s">
        <v>39</v>
      </c>
    </row>
    <row r="899" spans="1:51" x14ac:dyDescent="0.3">
      <c r="A899" s="35" t="s">
        <v>450</v>
      </c>
      <c r="B899" s="35" t="s">
        <v>450</v>
      </c>
      <c r="C899" s="35" t="s">
        <v>450</v>
      </c>
      <c r="E899" s="35" t="s">
        <v>450</v>
      </c>
      <c r="F899" s="35" t="s">
        <v>450</v>
      </c>
      <c r="G899" s="35" t="s">
        <v>450</v>
      </c>
      <c r="I899" s="35" t="s">
        <v>450</v>
      </c>
      <c r="J899" s="35" t="s">
        <v>450</v>
      </c>
      <c r="K899" s="35" t="s">
        <v>450</v>
      </c>
      <c r="M899" s="35" t="s">
        <v>450</v>
      </c>
      <c r="N899" s="35" t="s">
        <v>450</v>
      </c>
      <c r="O899" s="35" t="s">
        <v>450</v>
      </c>
      <c r="S899" s="35" t="s">
        <v>450</v>
      </c>
      <c r="AD899" s="35" t="s">
        <v>450</v>
      </c>
      <c r="AG899" s="35" t="s">
        <v>450</v>
      </c>
      <c r="AH899" s="35" t="s">
        <v>450</v>
      </c>
      <c r="AK899" s="35" t="s">
        <v>450</v>
      </c>
      <c r="AL899" s="35" t="s">
        <v>450</v>
      </c>
      <c r="AM899" s="35" t="s">
        <v>450</v>
      </c>
      <c r="AO899" s="35" t="s">
        <v>450</v>
      </c>
      <c r="AP899" s="35" t="s">
        <v>450</v>
      </c>
      <c r="AQ899" s="35" t="s">
        <v>450</v>
      </c>
      <c r="AS899" s="35" t="s">
        <v>450</v>
      </c>
      <c r="AT899" s="35" t="s">
        <v>450</v>
      </c>
      <c r="AU899" s="35" t="s">
        <v>450</v>
      </c>
      <c r="AW899" s="35" t="s">
        <v>450</v>
      </c>
      <c r="AX899" s="35" t="s">
        <v>450</v>
      </c>
      <c r="AY899" s="35" t="s">
        <v>450</v>
      </c>
    </row>
    <row r="900" spans="1:51" x14ac:dyDescent="0.3">
      <c r="A900" s="35" t="s">
        <v>140</v>
      </c>
      <c r="B900" s="35" t="s">
        <v>2481</v>
      </c>
      <c r="C900" s="35" t="s">
        <v>2482</v>
      </c>
      <c r="E900" s="35" t="s">
        <v>2484</v>
      </c>
      <c r="F900" s="35" t="s">
        <v>2482</v>
      </c>
      <c r="G900" s="35" t="s">
        <v>2483</v>
      </c>
      <c r="I900" s="35" t="s">
        <v>2482</v>
      </c>
      <c r="J900" s="35" t="s">
        <v>2483</v>
      </c>
      <c r="K900" s="35" t="s">
        <v>2484</v>
      </c>
      <c r="M900" s="35" t="s">
        <v>2482</v>
      </c>
      <c r="N900" s="35" t="s">
        <v>2483</v>
      </c>
      <c r="O900" s="35" t="s">
        <v>2485</v>
      </c>
      <c r="S900" s="35" t="s">
        <v>2486</v>
      </c>
      <c r="AD900" s="35" t="s">
        <v>2487</v>
      </c>
      <c r="AG900" s="35" t="s">
        <v>451</v>
      </c>
      <c r="AH900" s="35" t="s">
        <v>451</v>
      </c>
      <c r="AK900" s="35" t="s">
        <v>140</v>
      </c>
      <c r="AL900" s="35" t="s">
        <v>2481</v>
      </c>
      <c r="AM900" s="35" t="s">
        <v>2482</v>
      </c>
      <c r="AO900" s="35" t="s">
        <v>2484</v>
      </c>
      <c r="AP900" s="35" t="s">
        <v>2482</v>
      </c>
      <c r="AQ900" s="35" t="s">
        <v>2483</v>
      </c>
      <c r="AS900" s="35" t="s">
        <v>2482</v>
      </c>
      <c r="AT900" s="35" t="s">
        <v>2483</v>
      </c>
      <c r="AU900" s="35" t="s">
        <v>2484</v>
      </c>
      <c r="AW900" s="35" t="s">
        <v>2482</v>
      </c>
      <c r="AX900" s="35" t="s">
        <v>2483</v>
      </c>
      <c r="AY900" s="35" t="s">
        <v>2485</v>
      </c>
    </row>
    <row r="901" spans="1:51" x14ac:dyDescent="0.3">
      <c r="A901" s="35" t="s">
        <v>119</v>
      </c>
      <c r="B901" s="35" t="s">
        <v>119</v>
      </c>
      <c r="C901" s="35" t="s">
        <v>119</v>
      </c>
      <c r="E901" s="35" t="s">
        <v>119</v>
      </c>
      <c r="F901" s="35" t="s">
        <v>119</v>
      </c>
      <c r="G901" s="35" t="s">
        <v>119</v>
      </c>
      <c r="I901" s="35" t="s">
        <v>119</v>
      </c>
      <c r="J901" s="35" t="s">
        <v>119</v>
      </c>
      <c r="K901" s="35" t="s">
        <v>119</v>
      </c>
      <c r="M901" s="35" t="s">
        <v>119</v>
      </c>
      <c r="N901" s="35" t="s">
        <v>119</v>
      </c>
      <c r="O901" s="35" t="s">
        <v>119</v>
      </c>
      <c r="S901" s="35" t="s">
        <v>119</v>
      </c>
      <c r="AD901" s="35" t="s">
        <v>119</v>
      </c>
      <c r="AG901" s="35" t="s">
        <v>119</v>
      </c>
      <c r="AH901" s="35" t="s">
        <v>119</v>
      </c>
      <c r="AK901" s="35" t="s">
        <v>119</v>
      </c>
      <c r="AL901" s="35" t="s">
        <v>119</v>
      </c>
      <c r="AM901" s="35" t="s">
        <v>119</v>
      </c>
      <c r="AO901" s="35" t="s">
        <v>119</v>
      </c>
      <c r="AP901" s="35" t="s">
        <v>119</v>
      </c>
      <c r="AQ901" s="35" t="s">
        <v>119</v>
      </c>
      <c r="AS901" s="35" t="s">
        <v>119</v>
      </c>
      <c r="AT901" s="35" t="s">
        <v>119</v>
      </c>
      <c r="AU901" s="35" t="s">
        <v>119</v>
      </c>
      <c r="AW901" s="35" t="s">
        <v>119</v>
      </c>
      <c r="AX901" s="35" t="s">
        <v>119</v>
      </c>
      <c r="AY901" s="35" t="s">
        <v>119</v>
      </c>
    </row>
    <row r="902" spans="1:51" x14ac:dyDescent="0.3">
      <c r="A902" s="35" t="s">
        <v>188</v>
      </c>
      <c r="B902" s="35" t="s">
        <v>2488</v>
      </c>
      <c r="C902" s="35" t="s">
        <v>2489</v>
      </c>
      <c r="E902" s="35" t="s">
        <v>2491</v>
      </c>
      <c r="F902" s="35" t="s">
        <v>2489</v>
      </c>
      <c r="G902" s="35" t="s">
        <v>2490</v>
      </c>
      <c r="I902" s="35" t="s">
        <v>2489</v>
      </c>
      <c r="J902" s="35" t="s">
        <v>2490</v>
      </c>
      <c r="K902" s="35" t="s">
        <v>2491</v>
      </c>
      <c r="M902" s="35" t="s">
        <v>2489</v>
      </c>
      <c r="N902" s="35" t="s">
        <v>2490</v>
      </c>
      <c r="O902" s="35" t="s">
        <v>2492</v>
      </c>
      <c r="S902" s="35" t="s">
        <v>2493</v>
      </c>
      <c r="AD902" s="35" t="s">
        <v>2494</v>
      </c>
      <c r="AG902" s="35" t="s">
        <v>452</v>
      </c>
      <c r="AH902" s="35" t="s">
        <v>452</v>
      </c>
      <c r="AK902" s="35" t="s">
        <v>188</v>
      </c>
      <c r="AL902" s="35" t="s">
        <v>2488</v>
      </c>
      <c r="AM902" s="35" t="s">
        <v>2489</v>
      </c>
      <c r="AO902" s="35" t="s">
        <v>2491</v>
      </c>
      <c r="AP902" s="35" t="s">
        <v>2489</v>
      </c>
      <c r="AQ902" s="35" t="s">
        <v>2490</v>
      </c>
      <c r="AS902" s="35" t="s">
        <v>2489</v>
      </c>
      <c r="AT902" s="35" t="s">
        <v>2490</v>
      </c>
      <c r="AU902" s="35" t="s">
        <v>2491</v>
      </c>
      <c r="AW902" s="35" t="s">
        <v>2489</v>
      </c>
      <c r="AX902" s="35" t="s">
        <v>2490</v>
      </c>
      <c r="AY902" s="35" t="s">
        <v>2492</v>
      </c>
    </row>
    <row r="903" spans="1:51" x14ac:dyDescent="0.3">
      <c r="A903" s="35" t="s">
        <v>34</v>
      </c>
      <c r="B903" s="35" t="s">
        <v>34</v>
      </c>
      <c r="C903" s="35" t="s">
        <v>34</v>
      </c>
      <c r="E903" s="35" t="s">
        <v>34</v>
      </c>
      <c r="F903" s="35" t="s">
        <v>34</v>
      </c>
      <c r="G903" s="35" t="s">
        <v>34</v>
      </c>
      <c r="I903" s="35" t="s">
        <v>34</v>
      </c>
      <c r="J903" s="35" t="s">
        <v>34</v>
      </c>
      <c r="K903" s="35" t="s">
        <v>34</v>
      </c>
      <c r="M903" s="35" t="s">
        <v>34</v>
      </c>
      <c r="N903" s="35" t="s">
        <v>34</v>
      </c>
      <c r="O903" s="35" t="s">
        <v>34</v>
      </c>
      <c r="S903" s="35" t="s">
        <v>34</v>
      </c>
      <c r="AD903" s="35" t="s">
        <v>34</v>
      </c>
      <c r="AG903" s="35" t="s">
        <v>34</v>
      </c>
      <c r="AH903" s="35" t="s">
        <v>34</v>
      </c>
      <c r="AK903" s="35" t="s">
        <v>34</v>
      </c>
      <c r="AL903" s="35" t="s">
        <v>34</v>
      </c>
      <c r="AM903" s="35" t="s">
        <v>34</v>
      </c>
      <c r="AO903" s="35" t="s">
        <v>34</v>
      </c>
      <c r="AP903" s="35" t="s">
        <v>34</v>
      </c>
      <c r="AQ903" s="35" t="s">
        <v>34</v>
      </c>
      <c r="AS903" s="35" t="s">
        <v>34</v>
      </c>
      <c r="AT903" s="35" t="s">
        <v>34</v>
      </c>
      <c r="AU903" s="35" t="s">
        <v>34</v>
      </c>
      <c r="AW903" s="35" t="s">
        <v>34</v>
      </c>
      <c r="AX903" s="35" t="s">
        <v>34</v>
      </c>
      <c r="AY903" s="35" t="s">
        <v>34</v>
      </c>
    </row>
    <row r="904" spans="1:51" x14ac:dyDescent="0.3">
      <c r="A904" s="35" t="s">
        <v>39</v>
      </c>
      <c r="B904" s="35" t="s">
        <v>39</v>
      </c>
      <c r="C904" s="35" t="s">
        <v>39</v>
      </c>
      <c r="E904" s="35" t="s">
        <v>39</v>
      </c>
      <c r="F904" s="35" t="s">
        <v>39</v>
      </c>
      <c r="G904" s="35" t="s">
        <v>39</v>
      </c>
      <c r="I904" s="35" t="s">
        <v>39</v>
      </c>
      <c r="J904" s="35" t="s">
        <v>39</v>
      </c>
      <c r="K904" s="35" t="s">
        <v>39</v>
      </c>
      <c r="M904" s="35" t="s">
        <v>39</v>
      </c>
      <c r="N904" s="35" t="s">
        <v>39</v>
      </c>
      <c r="O904" s="35" t="s">
        <v>39</v>
      </c>
      <c r="S904" s="35" t="s">
        <v>39</v>
      </c>
      <c r="AD904" s="35" t="s">
        <v>39</v>
      </c>
      <c r="AG904" s="35" t="s">
        <v>39</v>
      </c>
      <c r="AH904" s="35" t="s">
        <v>39</v>
      </c>
      <c r="AK904" s="35" t="s">
        <v>39</v>
      </c>
      <c r="AL904" s="35" t="s">
        <v>39</v>
      </c>
      <c r="AM904" s="35" t="s">
        <v>39</v>
      </c>
      <c r="AO904" s="35" t="s">
        <v>39</v>
      </c>
      <c r="AP904" s="35" t="s">
        <v>39</v>
      </c>
      <c r="AQ904" s="35" t="s">
        <v>39</v>
      </c>
      <c r="AS904" s="35" t="s">
        <v>39</v>
      </c>
      <c r="AT904" s="35" t="s">
        <v>39</v>
      </c>
      <c r="AU904" s="35" t="s">
        <v>39</v>
      </c>
      <c r="AW904" s="35" t="s">
        <v>39</v>
      </c>
      <c r="AX904" s="35" t="s">
        <v>39</v>
      </c>
      <c r="AY904" s="35" t="s">
        <v>39</v>
      </c>
    </row>
    <row r="905" spans="1:51" x14ac:dyDescent="0.3">
      <c r="A905" s="35" t="s">
        <v>453</v>
      </c>
      <c r="B905" s="35" t="s">
        <v>453</v>
      </c>
      <c r="C905" s="35" t="s">
        <v>453</v>
      </c>
      <c r="E905" s="35" t="s">
        <v>453</v>
      </c>
      <c r="F905" s="35" t="s">
        <v>453</v>
      </c>
      <c r="G905" s="35" t="s">
        <v>453</v>
      </c>
      <c r="I905" s="35" t="s">
        <v>453</v>
      </c>
      <c r="J905" s="35" t="s">
        <v>453</v>
      </c>
      <c r="K905" s="35" t="s">
        <v>453</v>
      </c>
      <c r="M905" s="35" t="s">
        <v>453</v>
      </c>
      <c r="N905" s="35" t="s">
        <v>453</v>
      </c>
      <c r="O905" s="35" t="s">
        <v>453</v>
      </c>
      <c r="S905" s="35" t="s">
        <v>453</v>
      </c>
      <c r="AD905" s="35" t="s">
        <v>453</v>
      </c>
      <c r="AG905" s="35" t="s">
        <v>453</v>
      </c>
      <c r="AH905" s="35" t="s">
        <v>453</v>
      </c>
      <c r="AK905" s="35" t="s">
        <v>453</v>
      </c>
      <c r="AL905" s="35" t="s">
        <v>453</v>
      </c>
      <c r="AM905" s="35" t="s">
        <v>453</v>
      </c>
      <c r="AO905" s="35" t="s">
        <v>453</v>
      </c>
      <c r="AP905" s="35" t="s">
        <v>453</v>
      </c>
      <c r="AQ905" s="35" t="s">
        <v>453</v>
      </c>
      <c r="AS905" s="35" t="s">
        <v>453</v>
      </c>
      <c r="AT905" s="35" t="s">
        <v>453</v>
      </c>
      <c r="AU905" s="35" t="s">
        <v>453</v>
      </c>
      <c r="AW905" s="35" t="s">
        <v>453</v>
      </c>
      <c r="AX905" s="35" t="s">
        <v>453</v>
      </c>
      <c r="AY905" s="35" t="s">
        <v>453</v>
      </c>
    </row>
    <row r="906" spans="1:51" x14ac:dyDescent="0.3">
      <c r="A906" s="35" t="s">
        <v>2495</v>
      </c>
      <c r="B906" s="35" t="s">
        <v>2496</v>
      </c>
      <c r="C906" s="35" t="s">
        <v>2497</v>
      </c>
      <c r="E906" s="35" t="s">
        <v>1743</v>
      </c>
      <c r="F906" s="35" t="s">
        <v>2497</v>
      </c>
      <c r="G906" s="35" t="s">
        <v>2498</v>
      </c>
      <c r="I906" s="35" t="s">
        <v>2497</v>
      </c>
      <c r="J906" s="35" t="s">
        <v>2498</v>
      </c>
      <c r="K906" s="35" t="s">
        <v>1743</v>
      </c>
      <c r="M906" s="35" t="s">
        <v>2497</v>
      </c>
      <c r="N906" s="35" t="s">
        <v>2498</v>
      </c>
      <c r="O906" s="35" t="s">
        <v>2499</v>
      </c>
      <c r="S906" s="35" t="s">
        <v>2500</v>
      </c>
      <c r="AD906" s="35" t="s">
        <v>2501</v>
      </c>
      <c r="AG906" s="35" t="s">
        <v>454</v>
      </c>
      <c r="AH906" s="35" t="s">
        <v>454</v>
      </c>
      <c r="AK906" s="35" t="s">
        <v>2495</v>
      </c>
      <c r="AL906" s="35" t="s">
        <v>2496</v>
      </c>
      <c r="AM906" s="35" t="s">
        <v>2497</v>
      </c>
      <c r="AO906" s="35" t="s">
        <v>1743</v>
      </c>
      <c r="AP906" s="35" t="s">
        <v>2497</v>
      </c>
      <c r="AQ906" s="35" t="s">
        <v>2498</v>
      </c>
      <c r="AS906" s="35" t="s">
        <v>2497</v>
      </c>
      <c r="AT906" s="35" t="s">
        <v>2498</v>
      </c>
      <c r="AU906" s="35" t="s">
        <v>1743</v>
      </c>
      <c r="AW906" s="35" t="s">
        <v>2497</v>
      </c>
      <c r="AX906" s="35" t="s">
        <v>2498</v>
      </c>
      <c r="AY906" s="35" t="s">
        <v>2499</v>
      </c>
    </row>
    <row r="907" spans="1:51" x14ac:dyDescent="0.3">
      <c r="A907" s="35" t="s">
        <v>1509</v>
      </c>
      <c r="B907" s="35" t="s">
        <v>1432</v>
      </c>
      <c r="C907" s="35" t="s">
        <v>1820</v>
      </c>
      <c r="E907" s="35" t="s">
        <v>952</v>
      </c>
      <c r="F907" s="35" t="s">
        <v>1820</v>
      </c>
      <c r="G907" s="35" t="s">
        <v>2502</v>
      </c>
      <c r="I907" s="35" t="s">
        <v>1820</v>
      </c>
      <c r="J907" s="35" t="s">
        <v>2502</v>
      </c>
      <c r="K907" s="35" t="s">
        <v>952</v>
      </c>
      <c r="M907" s="35" t="s">
        <v>1820</v>
      </c>
      <c r="N907" s="35" t="s">
        <v>2502</v>
      </c>
      <c r="O907" s="35" t="s">
        <v>972</v>
      </c>
      <c r="S907" s="35" t="s">
        <v>2503</v>
      </c>
      <c r="AD907" s="35" t="s">
        <v>1059</v>
      </c>
      <c r="AG907" s="35" t="s">
        <v>455</v>
      </c>
      <c r="AH907" s="35" t="s">
        <v>455</v>
      </c>
      <c r="AK907" s="35" t="s">
        <v>1509</v>
      </c>
      <c r="AL907" s="35" t="s">
        <v>1432</v>
      </c>
      <c r="AM907" s="35" t="s">
        <v>1820</v>
      </c>
      <c r="AO907" s="35" t="s">
        <v>952</v>
      </c>
      <c r="AP907" s="35" t="s">
        <v>1820</v>
      </c>
      <c r="AQ907" s="35" t="s">
        <v>2502</v>
      </c>
      <c r="AS907" s="35" t="s">
        <v>1820</v>
      </c>
      <c r="AT907" s="35" t="s">
        <v>2502</v>
      </c>
      <c r="AU907" s="35" t="s">
        <v>952</v>
      </c>
      <c r="AW907" s="35" t="s">
        <v>1820</v>
      </c>
      <c r="AX907" s="35" t="s">
        <v>2502</v>
      </c>
      <c r="AY907" s="35" t="s">
        <v>972</v>
      </c>
    </row>
    <row r="908" spans="1:51" x14ac:dyDescent="0.3">
      <c r="A908" s="35" t="s">
        <v>2504</v>
      </c>
      <c r="B908" s="35" t="s">
        <v>2505</v>
      </c>
      <c r="C908" s="35" t="s">
        <v>2506</v>
      </c>
      <c r="E908" s="35" t="s">
        <v>2508</v>
      </c>
      <c r="F908" s="35" t="s">
        <v>2506</v>
      </c>
      <c r="G908" s="35" t="s">
        <v>2507</v>
      </c>
      <c r="I908" s="35" t="s">
        <v>2506</v>
      </c>
      <c r="J908" s="35" t="s">
        <v>2507</v>
      </c>
      <c r="K908" s="35" t="s">
        <v>2508</v>
      </c>
      <c r="M908" s="35" t="s">
        <v>2506</v>
      </c>
      <c r="N908" s="35" t="s">
        <v>2507</v>
      </c>
      <c r="O908" s="35" t="s">
        <v>2509</v>
      </c>
      <c r="S908" s="35" t="s">
        <v>2510</v>
      </c>
      <c r="AD908" s="35" t="s">
        <v>2511</v>
      </c>
      <c r="AG908" s="35" t="s">
        <v>456</v>
      </c>
      <c r="AH908" s="35" t="s">
        <v>456</v>
      </c>
      <c r="AK908" s="35" t="s">
        <v>2504</v>
      </c>
      <c r="AL908" s="35" t="s">
        <v>2505</v>
      </c>
      <c r="AM908" s="35" t="s">
        <v>2506</v>
      </c>
      <c r="AO908" s="35" t="s">
        <v>2508</v>
      </c>
      <c r="AP908" s="35" t="s">
        <v>2506</v>
      </c>
      <c r="AQ908" s="35" t="s">
        <v>2507</v>
      </c>
      <c r="AS908" s="35" t="s">
        <v>2506</v>
      </c>
      <c r="AT908" s="35" t="s">
        <v>2507</v>
      </c>
      <c r="AU908" s="35" t="s">
        <v>2508</v>
      </c>
      <c r="AW908" s="35" t="s">
        <v>2506</v>
      </c>
      <c r="AX908" s="35" t="s">
        <v>2507</v>
      </c>
      <c r="AY908" s="35" t="s">
        <v>2509</v>
      </c>
    </row>
    <row r="909" spans="1:51" x14ac:dyDescent="0.3">
      <c r="A909" s="35" t="s">
        <v>34</v>
      </c>
      <c r="B909" s="35" t="s">
        <v>34</v>
      </c>
      <c r="C909" s="35" t="s">
        <v>34</v>
      </c>
      <c r="E909" s="35" t="s">
        <v>34</v>
      </c>
      <c r="F909" s="35" t="s">
        <v>34</v>
      </c>
      <c r="G909" s="35" t="s">
        <v>34</v>
      </c>
      <c r="I909" s="35" t="s">
        <v>34</v>
      </c>
      <c r="J909" s="35" t="s">
        <v>34</v>
      </c>
      <c r="K909" s="35" t="s">
        <v>34</v>
      </c>
      <c r="M909" s="35" t="s">
        <v>34</v>
      </c>
      <c r="N909" s="35" t="s">
        <v>34</v>
      </c>
      <c r="O909" s="35" t="s">
        <v>34</v>
      </c>
      <c r="S909" s="35" t="s">
        <v>34</v>
      </c>
      <c r="AD909" s="35" t="s">
        <v>34</v>
      </c>
      <c r="AG909" s="35" t="s">
        <v>34</v>
      </c>
      <c r="AH909" s="35" t="s">
        <v>34</v>
      </c>
      <c r="AK909" s="35" t="s">
        <v>34</v>
      </c>
      <c r="AL909" s="35" t="s">
        <v>34</v>
      </c>
      <c r="AM909" s="35" t="s">
        <v>34</v>
      </c>
      <c r="AO909" s="35" t="s">
        <v>34</v>
      </c>
      <c r="AP909" s="35" t="s">
        <v>34</v>
      </c>
      <c r="AQ909" s="35" t="s">
        <v>34</v>
      </c>
      <c r="AS909" s="35" t="s">
        <v>34</v>
      </c>
      <c r="AT909" s="35" t="s">
        <v>34</v>
      </c>
      <c r="AU909" s="35" t="s">
        <v>34</v>
      </c>
      <c r="AW909" s="35" t="s">
        <v>34</v>
      </c>
      <c r="AX909" s="35" t="s">
        <v>34</v>
      </c>
      <c r="AY909" s="35" t="s">
        <v>34</v>
      </c>
    </row>
    <row r="910" spans="1:51" x14ac:dyDescent="0.3">
      <c r="A910" s="35" t="s">
        <v>39</v>
      </c>
      <c r="B910" s="35" t="s">
        <v>39</v>
      </c>
      <c r="C910" s="35" t="s">
        <v>39</v>
      </c>
      <c r="E910" s="35" t="s">
        <v>39</v>
      </c>
      <c r="F910" s="35" t="s">
        <v>39</v>
      </c>
      <c r="G910" s="35" t="s">
        <v>39</v>
      </c>
      <c r="I910" s="35" t="s">
        <v>39</v>
      </c>
      <c r="J910" s="35" t="s">
        <v>39</v>
      </c>
      <c r="K910" s="35" t="s">
        <v>39</v>
      </c>
      <c r="M910" s="35" t="s">
        <v>39</v>
      </c>
      <c r="N910" s="35" t="s">
        <v>39</v>
      </c>
      <c r="O910" s="35" t="s">
        <v>39</v>
      </c>
      <c r="S910" s="35" t="s">
        <v>39</v>
      </c>
      <c r="AD910" s="35" t="s">
        <v>39</v>
      </c>
      <c r="AG910" s="35" t="s">
        <v>39</v>
      </c>
      <c r="AH910" s="35" t="s">
        <v>39</v>
      </c>
      <c r="AK910" s="35" t="s">
        <v>39</v>
      </c>
      <c r="AL910" s="35" t="s">
        <v>39</v>
      </c>
      <c r="AM910" s="35" t="s">
        <v>39</v>
      </c>
      <c r="AO910" s="35" t="s">
        <v>39</v>
      </c>
      <c r="AP910" s="35" t="s">
        <v>39</v>
      </c>
      <c r="AQ910" s="35" t="s">
        <v>39</v>
      </c>
      <c r="AS910" s="35" t="s">
        <v>39</v>
      </c>
      <c r="AT910" s="35" t="s">
        <v>39</v>
      </c>
      <c r="AU910" s="35" t="s">
        <v>39</v>
      </c>
      <c r="AW910" s="35" t="s">
        <v>39</v>
      </c>
      <c r="AX910" s="35" t="s">
        <v>39</v>
      </c>
      <c r="AY910" s="35" t="s">
        <v>39</v>
      </c>
    </row>
    <row r="911" spans="1:51" x14ac:dyDescent="0.3">
      <c r="A911" s="35" t="s">
        <v>457</v>
      </c>
      <c r="B911" s="35" t="s">
        <v>457</v>
      </c>
      <c r="C911" s="35" t="s">
        <v>457</v>
      </c>
      <c r="E911" s="35" t="s">
        <v>457</v>
      </c>
      <c r="F911" s="35" t="s">
        <v>457</v>
      </c>
      <c r="G911" s="35" t="s">
        <v>457</v>
      </c>
      <c r="I911" s="35" t="s">
        <v>457</v>
      </c>
      <c r="J911" s="35" t="s">
        <v>457</v>
      </c>
      <c r="K911" s="35" t="s">
        <v>457</v>
      </c>
      <c r="M911" s="35" t="s">
        <v>457</v>
      </c>
      <c r="N911" s="35" t="s">
        <v>457</v>
      </c>
      <c r="O911" s="35" t="s">
        <v>457</v>
      </c>
      <c r="S911" s="35" t="s">
        <v>457</v>
      </c>
      <c r="AD911" s="35" t="s">
        <v>457</v>
      </c>
      <c r="AG911" s="35" t="s">
        <v>457</v>
      </c>
      <c r="AH911" s="35" t="s">
        <v>457</v>
      </c>
      <c r="AK911" s="35" t="s">
        <v>457</v>
      </c>
      <c r="AL911" s="35" t="s">
        <v>457</v>
      </c>
      <c r="AM911" s="35" t="s">
        <v>457</v>
      </c>
      <c r="AO911" s="35" t="s">
        <v>457</v>
      </c>
      <c r="AP911" s="35" t="s">
        <v>457</v>
      </c>
      <c r="AQ911" s="35" t="s">
        <v>457</v>
      </c>
      <c r="AS911" s="35" t="s">
        <v>457</v>
      </c>
      <c r="AT911" s="35" t="s">
        <v>457</v>
      </c>
      <c r="AU911" s="35" t="s">
        <v>457</v>
      </c>
      <c r="AW911" s="35" t="s">
        <v>457</v>
      </c>
      <c r="AX911" s="35" t="s">
        <v>457</v>
      </c>
      <c r="AY911" s="35" t="s">
        <v>457</v>
      </c>
    </row>
    <row r="912" spans="1:51" x14ac:dyDescent="0.3">
      <c r="A912" s="35" t="s">
        <v>2512</v>
      </c>
      <c r="B912" s="35" t="s">
        <v>2513</v>
      </c>
      <c r="C912" s="35" t="s">
        <v>2514</v>
      </c>
      <c r="E912" s="35" t="s">
        <v>2516</v>
      </c>
      <c r="F912" s="35" t="s">
        <v>2514</v>
      </c>
      <c r="G912" s="35" t="s">
        <v>2515</v>
      </c>
      <c r="I912" s="35" t="s">
        <v>2514</v>
      </c>
      <c r="J912" s="35" t="s">
        <v>2515</v>
      </c>
      <c r="K912" s="35" t="s">
        <v>2516</v>
      </c>
      <c r="M912" s="35" t="s">
        <v>2514</v>
      </c>
      <c r="N912" s="35" t="s">
        <v>2515</v>
      </c>
      <c r="O912" s="35" t="s">
        <v>2517</v>
      </c>
      <c r="S912" s="35" t="s">
        <v>2518</v>
      </c>
      <c r="AD912" s="35" t="s">
        <v>2519</v>
      </c>
      <c r="AG912" s="35" t="s">
        <v>458</v>
      </c>
      <c r="AH912" s="35" t="s">
        <v>458</v>
      </c>
      <c r="AK912" s="35" t="s">
        <v>2512</v>
      </c>
      <c r="AL912" s="35" t="s">
        <v>2513</v>
      </c>
      <c r="AM912" s="35" t="s">
        <v>2514</v>
      </c>
      <c r="AO912" s="35" t="s">
        <v>2516</v>
      </c>
      <c r="AP912" s="35" t="s">
        <v>2514</v>
      </c>
      <c r="AQ912" s="35" t="s">
        <v>2515</v>
      </c>
      <c r="AS912" s="35" t="s">
        <v>2514</v>
      </c>
      <c r="AT912" s="35" t="s">
        <v>2515</v>
      </c>
      <c r="AU912" s="35" t="s">
        <v>2516</v>
      </c>
      <c r="AW912" s="35" t="s">
        <v>2514</v>
      </c>
      <c r="AX912" s="35" t="s">
        <v>2515</v>
      </c>
      <c r="AY912" s="35" t="s">
        <v>2517</v>
      </c>
    </row>
    <row r="913" spans="1:51" x14ac:dyDescent="0.3">
      <c r="A913" s="35" t="s">
        <v>119</v>
      </c>
      <c r="B913" s="35" t="s">
        <v>119</v>
      </c>
      <c r="C913" s="35" t="s">
        <v>119</v>
      </c>
      <c r="E913" s="35" t="s">
        <v>119</v>
      </c>
      <c r="F913" s="35" t="s">
        <v>119</v>
      </c>
      <c r="G913" s="35" t="s">
        <v>119</v>
      </c>
      <c r="I913" s="35" t="s">
        <v>119</v>
      </c>
      <c r="J913" s="35" t="s">
        <v>119</v>
      </c>
      <c r="K913" s="35" t="s">
        <v>119</v>
      </c>
      <c r="M913" s="35" t="s">
        <v>119</v>
      </c>
      <c r="N913" s="35" t="s">
        <v>119</v>
      </c>
      <c r="O913" s="35" t="s">
        <v>119</v>
      </c>
      <c r="S913" s="35" t="s">
        <v>119</v>
      </c>
      <c r="AD913" s="35" t="s">
        <v>119</v>
      </c>
      <c r="AG913" s="35" t="s">
        <v>119</v>
      </c>
      <c r="AH913" s="35" t="s">
        <v>119</v>
      </c>
      <c r="AK913" s="35" t="s">
        <v>119</v>
      </c>
      <c r="AL913" s="35" t="s">
        <v>119</v>
      </c>
      <c r="AM913" s="35" t="s">
        <v>119</v>
      </c>
      <c r="AO913" s="35" t="s">
        <v>119</v>
      </c>
      <c r="AP913" s="35" t="s">
        <v>119</v>
      </c>
      <c r="AQ913" s="35" t="s">
        <v>119</v>
      </c>
      <c r="AS913" s="35" t="s">
        <v>119</v>
      </c>
      <c r="AT913" s="35" t="s">
        <v>119</v>
      </c>
      <c r="AU913" s="35" t="s">
        <v>119</v>
      </c>
      <c r="AW913" s="35" t="s">
        <v>119</v>
      </c>
      <c r="AX913" s="35" t="s">
        <v>119</v>
      </c>
      <c r="AY913" s="35" t="s">
        <v>119</v>
      </c>
    </row>
    <row r="914" spans="1:51" x14ac:dyDescent="0.3">
      <c r="A914" s="35" t="s">
        <v>2520</v>
      </c>
      <c r="B914" s="35" t="s">
        <v>2521</v>
      </c>
      <c r="C914" s="35" t="s">
        <v>188</v>
      </c>
      <c r="E914" s="35" t="s">
        <v>2523</v>
      </c>
      <c r="F914" s="35" t="s">
        <v>188</v>
      </c>
      <c r="G914" s="35" t="s">
        <v>2522</v>
      </c>
      <c r="I914" s="35" t="s">
        <v>188</v>
      </c>
      <c r="J914" s="35" t="s">
        <v>2522</v>
      </c>
      <c r="K914" s="35" t="s">
        <v>2523</v>
      </c>
      <c r="M914" s="35" t="s">
        <v>188</v>
      </c>
      <c r="N914" s="35" t="s">
        <v>2522</v>
      </c>
      <c r="O914" s="35" t="s">
        <v>2524</v>
      </c>
      <c r="S914" s="35" t="s">
        <v>2525</v>
      </c>
      <c r="AD914" s="35" t="s">
        <v>2526</v>
      </c>
      <c r="AG914" s="35" t="s">
        <v>459</v>
      </c>
      <c r="AH914" s="35" t="s">
        <v>459</v>
      </c>
      <c r="AK914" s="35" t="s">
        <v>2520</v>
      </c>
      <c r="AL914" s="35" t="s">
        <v>2521</v>
      </c>
      <c r="AM914" s="35" t="s">
        <v>188</v>
      </c>
      <c r="AO914" s="35" t="s">
        <v>2523</v>
      </c>
      <c r="AP914" s="35" t="s">
        <v>188</v>
      </c>
      <c r="AQ914" s="35" t="s">
        <v>2522</v>
      </c>
      <c r="AS914" s="35" t="s">
        <v>188</v>
      </c>
      <c r="AT914" s="35" t="s">
        <v>2522</v>
      </c>
      <c r="AU914" s="35" t="s">
        <v>2523</v>
      </c>
      <c r="AW914" s="35" t="s">
        <v>188</v>
      </c>
      <c r="AX914" s="35" t="s">
        <v>2522</v>
      </c>
      <c r="AY914" s="35" t="s">
        <v>2524</v>
      </c>
    </row>
    <row r="915" spans="1:51" x14ac:dyDescent="0.3">
      <c r="A915" s="35" t="s">
        <v>34</v>
      </c>
      <c r="B915" s="35" t="s">
        <v>34</v>
      </c>
      <c r="C915" s="35" t="s">
        <v>34</v>
      </c>
      <c r="E915" s="35" t="s">
        <v>34</v>
      </c>
      <c r="F915" s="35" t="s">
        <v>34</v>
      </c>
      <c r="G915" s="35" t="s">
        <v>34</v>
      </c>
      <c r="I915" s="35" t="s">
        <v>34</v>
      </c>
      <c r="J915" s="35" t="s">
        <v>34</v>
      </c>
      <c r="K915" s="35" t="s">
        <v>34</v>
      </c>
      <c r="M915" s="35" t="s">
        <v>34</v>
      </c>
      <c r="N915" s="35" t="s">
        <v>34</v>
      </c>
      <c r="O915" s="35" t="s">
        <v>34</v>
      </c>
      <c r="S915" s="35" t="s">
        <v>34</v>
      </c>
      <c r="AD915" s="35" t="s">
        <v>34</v>
      </c>
      <c r="AG915" s="35" t="s">
        <v>34</v>
      </c>
      <c r="AH915" s="35" t="s">
        <v>34</v>
      </c>
      <c r="AK915" s="35" t="s">
        <v>34</v>
      </c>
      <c r="AL915" s="35" t="s">
        <v>34</v>
      </c>
      <c r="AM915" s="35" t="s">
        <v>34</v>
      </c>
      <c r="AO915" s="35" t="s">
        <v>34</v>
      </c>
      <c r="AP915" s="35" t="s">
        <v>34</v>
      </c>
      <c r="AQ915" s="35" t="s">
        <v>34</v>
      </c>
      <c r="AS915" s="35" t="s">
        <v>34</v>
      </c>
      <c r="AT915" s="35" t="s">
        <v>34</v>
      </c>
      <c r="AU915" s="35" t="s">
        <v>34</v>
      </c>
      <c r="AW915" s="35" t="s">
        <v>34</v>
      </c>
      <c r="AX915" s="35" t="s">
        <v>34</v>
      </c>
      <c r="AY915" s="35" t="s">
        <v>34</v>
      </c>
    </row>
    <row r="916" spans="1:51" x14ac:dyDescent="0.3">
      <c r="A916" s="35" t="s">
        <v>39</v>
      </c>
      <c r="B916" s="35" t="s">
        <v>39</v>
      </c>
      <c r="C916" s="35" t="s">
        <v>39</v>
      </c>
      <c r="E916" s="35" t="s">
        <v>39</v>
      </c>
      <c r="F916" s="35" t="s">
        <v>39</v>
      </c>
      <c r="G916" s="35" t="s">
        <v>39</v>
      </c>
      <c r="I916" s="35" t="s">
        <v>39</v>
      </c>
      <c r="J916" s="35" t="s">
        <v>39</v>
      </c>
      <c r="K916" s="35" t="s">
        <v>39</v>
      </c>
      <c r="M916" s="35" t="s">
        <v>39</v>
      </c>
      <c r="N916" s="35" t="s">
        <v>39</v>
      </c>
      <c r="O916" s="35" t="s">
        <v>39</v>
      </c>
      <c r="S916" s="35" t="s">
        <v>39</v>
      </c>
      <c r="AD916" s="35" t="s">
        <v>39</v>
      </c>
      <c r="AG916" s="35" t="s">
        <v>39</v>
      </c>
      <c r="AH916" s="35" t="s">
        <v>39</v>
      </c>
      <c r="AK916" s="35" t="s">
        <v>39</v>
      </c>
      <c r="AL916" s="35" t="s">
        <v>39</v>
      </c>
      <c r="AM916" s="35" t="s">
        <v>39</v>
      </c>
      <c r="AO916" s="35" t="s">
        <v>39</v>
      </c>
      <c r="AP916" s="35" t="s">
        <v>39</v>
      </c>
      <c r="AQ916" s="35" t="s">
        <v>39</v>
      </c>
      <c r="AS916" s="35" t="s">
        <v>39</v>
      </c>
      <c r="AT916" s="35" t="s">
        <v>39</v>
      </c>
      <c r="AU916" s="35" t="s">
        <v>39</v>
      </c>
      <c r="AW916" s="35" t="s">
        <v>39</v>
      </c>
      <c r="AX916" s="35" t="s">
        <v>39</v>
      </c>
      <c r="AY916" s="35" t="s">
        <v>39</v>
      </c>
    </row>
    <row r="917" spans="1:51" x14ac:dyDescent="0.3">
      <c r="A917" s="35" t="s">
        <v>460</v>
      </c>
      <c r="B917" s="35" t="s">
        <v>460</v>
      </c>
      <c r="C917" s="35" t="s">
        <v>460</v>
      </c>
      <c r="E917" s="35" t="s">
        <v>460</v>
      </c>
      <c r="F917" s="35" t="s">
        <v>460</v>
      </c>
      <c r="G917" s="35" t="s">
        <v>460</v>
      </c>
      <c r="I917" s="35" t="s">
        <v>460</v>
      </c>
      <c r="J917" s="35" t="s">
        <v>460</v>
      </c>
      <c r="K917" s="35" t="s">
        <v>460</v>
      </c>
      <c r="M917" s="35" t="s">
        <v>460</v>
      </c>
      <c r="N917" s="35" t="s">
        <v>460</v>
      </c>
      <c r="O917" s="35" t="s">
        <v>460</v>
      </c>
      <c r="S917" s="35" t="s">
        <v>460</v>
      </c>
      <c r="AD917" s="35" t="s">
        <v>460</v>
      </c>
      <c r="AG917" s="35" t="s">
        <v>460</v>
      </c>
      <c r="AH917" s="35" t="s">
        <v>460</v>
      </c>
      <c r="AK917" s="35" t="s">
        <v>460</v>
      </c>
      <c r="AL917" s="35" t="s">
        <v>460</v>
      </c>
      <c r="AM917" s="35" t="s">
        <v>460</v>
      </c>
      <c r="AO917" s="35" t="s">
        <v>460</v>
      </c>
      <c r="AP917" s="35" t="s">
        <v>460</v>
      </c>
      <c r="AQ917" s="35" t="s">
        <v>460</v>
      </c>
      <c r="AS917" s="35" t="s">
        <v>460</v>
      </c>
      <c r="AT917" s="35" t="s">
        <v>460</v>
      </c>
      <c r="AU917" s="35" t="s">
        <v>460</v>
      </c>
      <c r="AW917" s="35" t="s">
        <v>460</v>
      </c>
      <c r="AX917" s="35" t="s">
        <v>460</v>
      </c>
      <c r="AY917" s="35" t="s">
        <v>460</v>
      </c>
    </row>
    <row r="918" spans="1:51" x14ac:dyDescent="0.3">
      <c r="A918" s="35" t="s">
        <v>2527</v>
      </c>
      <c r="B918" s="35" t="s">
        <v>2528</v>
      </c>
      <c r="C918" s="35" t="s">
        <v>2529</v>
      </c>
      <c r="E918" s="35" t="s">
        <v>2531</v>
      </c>
      <c r="F918" s="35" t="s">
        <v>2529</v>
      </c>
      <c r="G918" s="35" t="s">
        <v>2530</v>
      </c>
      <c r="I918" s="35" t="s">
        <v>2529</v>
      </c>
      <c r="J918" s="35" t="s">
        <v>2530</v>
      </c>
      <c r="K918" s="35" t="s">
        <v>2531</v>
      </c>
      <c r="M918" s="35" t="s">
        <v>2529</v>
      </c>
      <c r="N918" s="35" t="s">
        <v>2530</v>
      </c>
      <c r="O918" s="35" t="s">
        <v>2532</v>
      </c>
      <c r="S918" s="35" t="s">
        <v>2512</v>
      </c>
      <c r="AD918" s="35" t="s">
        <v>2533</v>
      </c>
      <c r="AG918" s="35" t="s">
        <v>461</v>
      </c>
      <c r="AH918" s="35" t="s">
        <v>461</v>
      </c>
      <c r="AK918" s="35" t="s">
        <v>2527</v>
      </c>
      <c r="AL918" s="35" t="s">
        <v>2528</v>
      </c>
      <c r="AM918" s="35" t="s">
        <v>2529</v>
      </c>
      <c r="AO918" s="35" t="s">
        <v>2531</v>
      </c>
      <c r="AP918" s="35" t="s">
        <v>2529</v>
      </c>
      <c r="AQ918" s="35" t="s">
        <v>2530</v>
      </c>
      <c r="AS918" s="35" t="s">
        <v>2529</v>
      </c>
      <c r="AT918" s="35" t="s">
        <v>2530</v>
      </c>
      <c r="AU918" s="35" t="s">
        <v>2531</v>
      </c>
      <c r="AW918" s="35" t="s">
        <v>2529</v>
      </c>
      <c r="AX918" s="35" t="s">
        <v>2530</v>
      </c>
      <c r="AY918" s="35" t="s">
        <v>2532</v>
      </c>
    </row>
    <row r="919" spans="1:51" x14ac:dyDescent="0.3">
      <c r="A919" s="35" t="s">
        <v>2534</v>
      </c>
      <c r="B919" s="35" t="s">
        <v>1322</v>
      </c>
      <c r="C919" s="35" t="s">
        <v>2535</v>
      </c>
      <c r="E919" s="35" t="s">
        <v>1834</v>
      </c>
      <c r="F919" s="35" t="s">
        <v>2535</v>
      </c>
      <c r="G919" s="35" t="s">
        <v>1787</v>
      </c>
      <c r="I919" s="35" t="s">
        <v>2535</v>
      </c>
      <c r="J919" s="35" t="s">
        <v>1787</v>
      </c>
      <c r="K919" s="35" t="s">
        <v>1834</v>
      </c>
      <c r="M919" s="35" t="s">
        <v>2535</v>
      </c>
      <c r="N919" s="35" t="s">
        <v>1787</v>
      </c>
      <c r="O919" s="35" t="s">
        <v>2536</v>
      </c>
      <c r="S919" s="35" t="s">
        <v>2537</v>
      </c>
      <c r="AD919" s="35" t="s">
        <v>2538</v>
      </c>
      <c r="AG919" s="35" t="s">
        <v>462</v>
      </c>
      <c r="AH919" s="35" t="s">
        <v>462</v>
      </c>
      <c r="AK919" s="35" t="s">
        <v>2534</v>
      </c>
      <c r="AL919" s="35" t="s">
        <v>1322</v>
      </c>
      <c r="AM919" s="35" t="s">
        <v>2535</v>
      </c>
      <c r="AO919" s="35" t="s">
        <v>1834</v>
      </c>
      <c r="AP919" s="35" t="s">
        <v>2535</v>
      </c>
      <c r="AQ919" s="35" t="s">
        <v>1787</v>
      </c>
      <c r="AS919" s="35" t="s">
        <v>2535</v>
      </c>
      <c r="AT919" s="35" t="s">
        <v>1787</v>
      </c>
      <c r="AU919" s="35" t="s">
        <v>1834</v>
      </c>
      <c r="AW919" s="35" t="s">
        <v>2535</v>
      </c>
      <c r="AX919" s="35" t="s">
        <v>1787</v>
      </c>
      <c r="AY919" s="35" t="s">
        <v>2536</v>
      </c>
    </row>
    <row r="920" spans="1:51" x14ac:dyDescent="0.3">
      <c r="A920" s="35" t="s">
        <v>2539</v>
      </c>
      <c r="B920" s="35" t="s">
        <v>2540</v>
      </c>
      <c r="C920" s="35" t="s">
        <v>2541</v>
      </c>
      <c r="E920" s="35" t="s">
        <v>2543</v>
      </c>
      <c r="F920" s="35" t="s">
        <v>2541</v>
      </c>
      <c r="G920" s="35" t="s">
        <v>2542</v>
      </c>
      <c r="I920" s="35" t="s">
        <v>2541</v>
      </c>
      <c r="J920" s="35" t="s">
        <v>2542</v>
      </c>
      <c r="K920" s="35" t="s">
        <v>2543</v>
      </c>
      <c r="M920" s="35" t="s">
        <v>2541</v>
      </c>
      <c r="N920" s="35" t="s">
        <v>2542</v>
      </c>
      <c r="O920" s="35" t="s">
        <v>2544</v>
      </c>
      <c r="S920" s="35" t="s">
        <v>2545</v>
      </c>
      <c r="AD920" s="35" t="s">
        <v>2546</v>
      </c>
      <c r="AG920" s="35" t="s">
        <v>463</v>
      </c>
      <c r="AH920" s="35" t="s">
        <v>463</v>
      </c>
      <c r="AK920" s="35" t="s">
        <v>2539</v>
      </c>
      <c r="AL920" s="35" t="s">
        <v>2540</v>
      </c>
      <c r="AM920" s="35" t="s">
        <v>2541</v>
      </c>
      <c r="AO920" s="35" t="s">
        <v>2543</v>
      </c>
      <c r="AP920" s="35" t="s">
        <v>2541</v>
      </c>
      <c r="AQ920" s="35" t="s">
        <v>2542</v>
      </c>
      <c r="AS920" s="35" t="s">
        <v>2541</v>
      </c>
      <c r="AT920" s="35" t="s">
        <v>2542</v>
      </c>
      <c r="AU920" s="35" t="s">
        <v>2543</v>
      </c>
      <c r="AW920" s="35" t="s">
        <v>2541</v>
      </c>
      <c r="AX920" s="35" t="s">
        <v>2542</v>
      </c>
      <c r="AY920" s="35" t="s">
        <v>2544</v>
      </c>
    </row>
    <row r="921" spans="1:51" x14ac:dyDescent="0.3">
      <c r="A921" s="35" t="s">
        <v>34</v>
      </c>
      <c r="B921" s="35" t="s">
        <v>34</v>
      </c>
      <c r="C921" s="35" t="s">
        <v>34</v>
      </c>
      <c r="E921" s="35" t="s">
        <v>34</v>
      </c>
      <c r="F921" s="35" t="s">
        <v>34</v>
      </c>
      <c r="G921" s="35" t="s">
        <v>34</v>
      </c>
      <c r="I921" s="35" t="s">
        <v>34</v>
      </c>
      <c r="J921" s="35" t="s">
        <v>34</v>
      </c>
      <c r="K921" s="35" t="s">
        <v>34</v>
      </c>
      <c r="M921" s="35" t="s">
        <v>34</v>
      </c>
      <c r="N921" s="35" t="s">
        <v>34</v>
      </c>
      <c r="O921" s="35" t="s">
        <v>34</v>
      </c>
      <c r="S921" s="35" t="s">
        <v>34</v>
      </c>
      <c r="AD921" s="35" t="s">
        <v>34</v>
      </c>
      <c r="AG921" s="35" t="s">
        <v>34</v>
      </c>
      <c r="AH921" s="35" t="s">
        <v>34</v>
      </c>
      <c r="AK921" s="35" t="s">
        <v>34</v>
      </c>
      <c r="AL921" s="35" t="s">
        <v>34</v>
      </c>
      <c r="AM921" s="35" t="s">
        <v>34</v>
      </c>
      <c r="AO921" s="35" t="s">
        <v>34</v>
      </c>
      <c r="AP921" s="35" t="s">
        <v>34</v>
      </c>
      <c r="AQ921" s="35" t="s">
        <v>34</v>
      </c>
      <c r="AS921" s="35" t="s">
        <v>34</v>
      </c>
      <c r="AT921" s="35" t="s">
        <v>34</v>
      </c>
      <c r="AU921" s="35" t="s">
        <v>34</v>
      </c>
      <c r="AW921" s="35" t="s">
        <v>34</v>
      </c>
      <c r="AX921" s="35" t="s">
        <v>34</v>
      </c>
      <c r="AY921" s="35" t="s">
        <v>34</v>
      </c>
    </row>
    <row r="922" spans="1:51" x14ac:dyDescent="0.3">
      <c r="A922" s="35" t="s">
        <v>39</v>
      </c>
      <c r="B922" s="35" t="s">
        <v>39</v>
      </c>
      <c r="C922" s="35" t="s">
        <v>39</v>
      </c>
      <c r="E922" s="35" t="s">
        <v>39</v>
      </c>
      <c r="F922" s="35" t="s">
        <v>39</v>
      </c>
      <c r="G922" s="35" t="s">
        <v>39</v>
      </c>
      <c r="I922" s="35" t="s">
        <v>39</v>
      </c>
      <c r="J922" s="35" t="s">
        <v>39</v>
      </c>
      <c r="K922" s="35" t="s">
        <v>39</v>
      </c>
      <c r="M922" s="35" t="s">
        <v>39</v>
      </c>
      <c r="N922" s="35" t="s">
        <v>39</v>
      </c>
      <c r="O922" s="35" t="s">
        <v>39</v>
      </c>
      <c r="S922" s="35" t="s">
        <v>39</v>
      </c>
      <c r="AD922" s="35" t="s">
        <v>39</v>
      </c>
      <c r="AG922" s="35" t="s">
        <v>39</v>
      </c>
      <c r="AH922" s="35" t="s">
        <v>39</v>
      </c>
      <c r="AK922" s="35" t="s">
        <v>39</v>
      </c>
      <c r="AL922" s="35" t="s">
        <v>39</v>
      </c>
      <c r="AM922" s="35" t="s">
        <v>39</v>
      </c>
      <c r="AO922" s="35" t="s">
        <v>39</v>
      </c>
      <c r="AP922" s="35" t="s">
        <v>39</v>
      </c>
      <c r="AQ922" s="35" t="s">
        <v>39</v>
      </c>
      <c r="AS922" s="35" t="s">
        <v>39</v>
      </c>
      <c r="AT922" s="35" t="s">
        <v>39</v>
      </c>
      <c r="AU922" s="35" t="s">
        <v>39</v>
      </c>
      <c r="AW922" s="35" t="s">
        <v>39</v>
      </c>
      <c r="AX922" s="35" t="s">
        <v>39</v>
      </c>
      <c r="AY922" s="35" t="s">
        <v>39</v>
      </c>
    </row>
    <row r="923" spans="1:51" x14ac:dyDescent="0.3">
      <c r="A923" s="35" t="s">
        <v>117</v>
      </c>
      <c r="B923" s="35" t="s">
        <v>117</v>
      </c>
      <c r="C923" s="35" t="s">
        <v>117</v>
      </c>
      <c r="E923" s="35" t="s">
        <v>117</v>
      </c>
      <c r="F923" s="35" t="s">
        <v>117</v>
      </c>
      <c r="G923" s="35" t="s">
        <v>117</v>
      </c>
      <c r="I923" s="35" t="s">
        <v>117</v>
      </c>
      <c r="J923" s="35" t="s">
        <v>117</v>
      </c>
      <c r="K923" s="35" t="s">
        <v>117</v>
      </c>
      <c r="M923" s="35" t="s">
        <v>117</v>
      </c>
      <c r="N923" s="35" t="s">
        <v>117</v>
      </c>
      <c r="O923" s="35" t="s">
        <v>117</v>
      </c>
      <c r="S923" s="35" t="s">
        <v>117</v>
      </c>
      <c r="AD923" s="35" t="s">
        <v>117</v>
      </c>
      <c r="AG923" s="35" t="s">
        <v>117</v>
      </c>
      <c r="AH923" s="35" t="s">
        <v>117</v>
      </c>
      <c r="AK923" s="35" t="s">
        <v>117</v>
      </c>
      <c r="AL923" s="35" t="s">
        <v>117</v>
      </c>
      <c r="AM923" s="35" t="s">
        <v>117</v>
      </c>
      <c r="AO923" s="35" t="s">
        <v>117</v>
      </c>
      <c r="AP923" s="35" t="s">
        <v>117</v>
      </c>
      <c r="AQ923" s="35" t="s">
        <v>117</v>
      </c>
      <c r="AS923" s="35" t="s">
        <v>117</v>
      </c>
      <c r="AT923" s="35" t="s">
        <v>117</v>
      </c>
      <c r="AU923" s="35" t="s">
        <v>117</v>
      </c>
      <c r="AW923" s="35" t="s">
        <v>117</v>
      </c>
      <c r="AX923" s="35" t="s">
        <v>117</v>
      </c>
      <c r="AY923" s="35" t="s">
        <v>117</v>
      </c>
    </row>
    <row r="924" spans="1:51" x14ac:dyDescent="0.3">
      <c r="A924" s="35" t="s">
        <v>921</v>
      </c>
      <c r="B924" s="35" t="s">
        <v>922</v>
      </c>
      <c r="C924" s="35" t="s">
        <v>923</v>
      </c>
      <c r="E924" s="35" t="s">
        <v>925</v>
      </c>
      <c r="F924" s="35" t="s">
        <v>923</v>
      </c>
      <c r="G924" s="35" t="s">
        <v>924</v>
      </c>
      <c r="I924" s="35" t="s">
        <v>923</v>
      </c>
      <c r="J924" s="35" t="s">
        <v>924</v>
      </c>
      <c r="K924" s="35" t="s">
        <v>925</v>
      </c>
      <c r="M924" s="35" t="s">
        <v>923</v>
      </c>
      <c r="N924" s="35" t="s">
        <v>924</v>
      </c>
      <c r="O924" s="35" t="s">
        <v>926</v>
      </c>
      <c r="S924" s="35" t="s">
        <v>927</v>
      </c>
      <c r="AD924" s="35" t="s">
        <v>928</v>
      </c>
      <c r="AG924" s="35" t="s">
        <v>118</v>
      </c>
      <c r="AH924" s="35" t="s">
        <v>118</v>
      </c>
      <c r="AK924" s="35" t="s">
        <v>921</v>
      </c>
      <c r="AL924" s="35" t="s">
        <v>922</v>
      </c>
      <c r="AM924" s="35" t="s">
        <v>923</v>
      </c>
      <c r="AO924" s="35" t="s">
        <v>925</v>
      </c>
      <c r="AP924" s="35" t="s">
        <v>923</v>
      </c>
      <c r="AQ924" s="35" t="s">
        <v>924</v>
      </c>
      <c r="AS924" s="35" t="s">
        <v>923</v>
      </c>
      <c r="AT924" s="35" t="s">
        <v>924</v>
      </c>
      <c r="AU924" s="35" t="s">
        <v>925</v>
      </c>
      <c r="AW924" s="35" t="s">
        <v>923</v>
      </c>
      <c r="AX924" s="35" t="s">
        <v>924</v>
      </c>
      <c r="AY924" s="35" t="s">
        <v>926</v>
      </c>
    </row>
    <row r="925" spans="1:51" x14ac:dyDescent="0.3">
      <c r="A925" s="35" t="s">
        <v>929</v>
      </c>
      <c r="B925" s="35" t="s">
        <v>930</v>
      </c>
      <c r="C925" s="35" t="s">
        <v>931</v>
      </c>
      <c r="E925" s="35" t="s">
        <v>119</v>
      </c>
      <c r="F925" s="35" t="s">
        <v>931</v>
      </c>
      <c r="G925" s="35" t="s">
        <v>119</v>
      </c>
      <c r="I925" s="35" t="s">
        <v>931</v>
      </c>
      <c r="J925" s="35" t="s">
        <v>119</v>
      </c>
      <c r="K925" s="35" t="s">
        <v>119</v>
      </c>
      <c r="M925" s="35" t="s">
        <v>931</v>
      </c>
      <c r="N925" s="35" t="s">
        <v>119</v>
      </c>
      <c r="O925" s="35" t="s">
        <v>119</v>
      </c>
      <c r="S925" s="35" t="s">
        <v>932</v>
      </c>
      <c r="AD925" s="35" t="s">
        <v>933</v>
      </c>
      <c r="AG925" s="35" t="s">
        <v>119</v>
      </c>
      <c r="AH925" s="35" t="s">
        <v>119</v>
      </c>
      <c r="AK925" s="35" t="s">
        <v>929</v>
      </c>
      <c r="AL925" s="35" t="s">
        <v>930</v>
      </c>
      <c r="AM925" s="35" t="s">
        <v>931</v>
      </c>
      <c r="AO925" s="35" t="s">
        <v>119</v>
      </c>
      <c r="AP925" s="35" t="s">
        <v>931</v>
      </c>
      <c r="AQ925" s="35" t="s">
        <v>119</v>
      </c>
      <c r="AS925" s="35" t="s">
        <v>931</v>
      </c>
      <c r="AT925" s="35" t="s">
        <v>119</v>
      </c>
      <c r="AU925" s="35" t="s">
        <v>119</v>
      </c>
      <c r="AW925" s="35" t="s">
        <v>931</v>
      </c>
      <c r="AX925" s="35" t="s">
        <v>119</v>
      </c>
      <c r="AY925" s="35" t="s">
        <v>119</v>
      </c>
    </row>
    <row r="926" spans="1:51" x14ac:dyDescent="0.3">
      <c r="A926" s="35" t="s">
        <v>934</v>
      </c>
      <c r="B926" s="35" t="s">
        <v>935</v>
      </c>
      <c r="C926" s="35" t="s">
        <v>936</v>
      </c>
      <c r="E926" s="35" t="s">
        <v>188</v>
      </c>
      <c r="F926" s="35" t="s">
        <v>936</v>
      </c>
      <c r="G926" s="35" t="s">
        <v>120</v>
      </c>
      <c r="I926" s="35" t="s">
        <v>936</v>
      </c>
      <c r="J926" s="35" t="s">
        <v>120</v>
      </c>
      <c r="K926" s="35" t="s">
        <v>188</v>
      </c>
      <c r="M926" s="35" t="s">
        <v>936</v>
      </c>
      <c r="N926" s="35" t="s">
        <v>120</v>
      </c>
      <c r="O926" s="35" t="s">
        <v>188</v>
      </c>
      <c r="S926" s="35" t="s">
        <v>937</v>
      </c>
      <c r="AD926" s="35" t="s">
        <v>938</v>
      </c>
      <c r="AG926" s="35" t="s">
        <v>120</v>
      </c>
      <c r="AH926" s="35" t="s">
        <v>120</v>
      </c>
      <c r="AK926" s="35" t="s">
        <v>934</v>
      </c>
      <c r="AL926" s="35" t="s">
        <v>935</v>
      </c>
      <c r="AM926" s="35" t="s">
        <v>936</v>
      </c>
      <c r="AO926" s="35" t="s">
        <v>188</v>
      </c>
      <c r="AP926" s="35" t="s">
        <v>936</v>
      </c>
      <c r="AQ926" s="35" t="s">
        <v>120</v>
      </c>
      <c r="AS926" s="35" t="s">
        <v>936</v>
      </c>
      <c r="AT926" s="35" t="s">
        <v>120</v>
      </c>
      <c r="AU926" s="35" t="s">
        <v>188</v>
      </c>
      <c r="AW926" s="35" t="s">
        <v>936</v>
      </c>
      <c r="AX926" s="35" t="s">
        <v>120</v>
      </c>
      <c r="AY926" s="35" t="s">
        <v>188</v>
      </c>
    </row>
    <row r="927" spans="1:51" x14ac:dyDescent="0.3">
      <c r="A927" s="35" t="s">
        <v>34</v>
      </c>
      <c r="B927" s="35" t="s">
        <v>34</v>
      </c>
      <c r="C927" s="35" t="s">
        <v>34</v>
      </c>
      <c r="E927" s="35" t="s">
        <v>34</v>
      </c>
      <c r="F927" s="35" t="s">
        <v>34</v>
      </c>
      <c r="G927" s="35" t="s">
        <v>34</v>
      </c>
      <c r="I927" s="35" t="s">
        <v>34</v>
      </c>
      <c r="J927" s="35" t="s">
        <v>34</v>
      </c>
      <c r="K927" s="35" t="s">
        <v>34</v>
      </c>
      <c r="M927" s="35" t="s">
        <v>34</v>
      </c>
      <c r="N927" s="35" t="s">
        <v>34</v>
      </c>
      <c r="O927" s="35" t="s">
        <v>34</v>
      </c>
      <c r="S927" s="35" t="s">
        <v>34</v>
      </c>
      <c r="AD927" s="35" t="s">
        <v>34</v>
      </c>
      <c r="AG927" s="35" t="s">
        <v>34</v>
      </c>
      <c r="AH927" s="35" t="s">
        <v>34</v>
      </c>
      <c r="AK927" s="35" t="s">
        <v>34</v>
      </c>
      <c r="AL927" s="35" t="s">
        <v>34</v>
      </c>
      <c r="AM927" s="35" t="s">
        <v>34</v>
      </c>
      <c r="AO927" s="35" t="s">
        <v>34</v>
      </c>
      <c r="AP927" s="35" t="s">
        <v>34</v>
      </c>
      <c r="AQ927" s="35" t="s">
        <v>34</v>
      </c>
      <c r="AS927" s="35" t="s">
        <v>34</v>
      </c>
      <c r="AT927" s="35" t="s">
        <v>34</v>
      </c>
      <c r="AU927" s="35" t="s">
        <v>34</v>
      </c>
      <c r="AW927" s="35" t="s">
        <v>34</v>
      </c>
      <c r="AX927" s="35" t="s">
        <v>34</v>
      </c>
      <c r="AY927" s="35" t="s">
        <v>34</v>
      </c>
    </row>
    <row r="928" spans="1:51" x14ac:dyDescent="0.3">
      <c r="A928" s="35" t="s">
        <v>39</v>
      </c>
      <c r="B928" s="35" t="s">
        <v>39</v>
      </c>
      <c r="C928" s="35" t="s">
        <v>39</v>
      </c>
      <c r="E928" s="35" t="s">
        <v>39</v>
      </c>
      <c r="F928" s="35" t="s">
        <v>39</v>
      </c>
      <c r="G928" s="35" t="s">
        <v>39</v>
      </c>
      <c r="I928" s="35" t="s">
        <v>39</v>
      </c>
      <c r="J928" s="35" t="s">
        <v>39</v>
      </c>
      <c r="K928" s="35" t="s">
        <v>39</v>
      </c>
      <c r="M928" s="35" t="s">
        <v>39</v>
      </c>
      <c r="N928" s="35" t="s">
        <v>39</v>
      </c>
      <c r="O928" s="35" t="s">
        <v>39</v>
      </c>
      <c r="S928" s="35" t="s">
        <v>39</v>
      </c>
      <c r="AD928" s="35" t="s">
        <v>39</v>
      </c>
      <c r="AG928" s="35" t="s">
        <v>39</v>
      </c>
      <c r="AH928" s="35" t="s">
        <v>39</v>
      </c>
      <c r="AK928" s="35" t="s">
        <v>39</v>
      </c>
      <c r="AL928" s="35" t="s">
        <v>39</v>
      </c>
      <c r="AM928" s="35" t="s">
        <v>39</v>
      </c>
      <c r="AO928" s="35" t="s">
        <v>39</v>
      </c>
      <c r="AP928" s="35" t="s">
        <v>39</v>
      </c>
      <c r="AQ928" s="35" t="s">
        <v>39</v>
      </c>
      <c r="AS928" s="35" t="s">
        <v>39</v>
      </c>
      <c r="AT928" s="35" t="s">
        <v>39</v>
      </c>
      <c r="AU928" s="35" t="s">
        <v>39</v>
      </c>
      <c r="AW928" s="35" t="s">
        <v>39</v>
      </c>
      <c r="AX928" s="35" t="s">
        <v>39</v>
      </c>
      <c r="AY928" s="35" t="s">
        <v>39</v>
      </c>
    </row>
    <row r="929" spans="1:51" x14ac:dyDescent="0.3">
      <c r="A929" s="35" t="s">
        <v>464</v>
      </c>
      <c r="B929" s="35" t="s">
        <v>464</v>
      </c>
      <c r="C929" s="35" t="s">
        <v>464</v>
      </c>
      <c r="E929" s="35" t="s">
        <v>464</v>
      </c>
      <c r="F929" s="35" t="s">
        <v>464</v>
      </c>
      <c r="G929" s="35" t="s">
        <v>464</v>
      </c>
      <c r="I929" s="35" t="s">
        <v>464</v>
      </c>
      <c r="J929" s="35" t="s">
        <v>464</v>
      </c>
      <c r="K929" s="35" t="s">
        <v>464</v>
      </c>
      <c r="M929" s="35" t="s">
        <v>464</v>
      </c>
      <c r="N929" s="35" t="s">
        <v>464</v>
      </c>
      <c r="O929" s="35" t="s">
        <v>464</v>
      </c>
      <c r="S929" s="35" t="s">
        <v>464</v>
      </c>
      <c r="AD929" s="35" t="s">
        <v>464</v>
      </c>
      <c r="AG929" s="35" t="s">
        <v>464</v>
      </c>
      <c r="AH929" s="35" t="s">
        <v>464</v>
      </c>
      <c r="AK929" s="35" t="s">
        <v>464</v>
      </c>
      <c r="AL929" s="35" t="s">
        <v>464</v>
      </c>
      <c r="AM929" s="35" t="s">
        <v>464</v>
      </c>
      <c r="AO929" s="35" t="s">
        <v>464</v>
      </c>
      <c r="AP929" s="35" t="s">
        <v>464</v>
      </c>
      <c r="AQ929" s="35" t="s">
        <v>464</v>
      </c>
      <c r="AS929" s="35" t="s">
        <v>464</v>
      </c>
      <c r="AT929" s="35" t="s">
        <v>464</v>
      </c>
      <c r="AU929" s="35" t="s">
        <v>464</v>
      </c>
      <c r="AW929" s="35" t="s">
        <v>464</v>
      </c>
      <c r="AX929" s="35" t="s">
        <v>464</v>
      </c>
      <c r="AY929" s="35" t="s">
        <v>464</v>
      </c>
    </row>
    <row r="930" spans="1:51" x14ac:dyDescent="0.3">
      <c r="A930" s="35" t="s">
        <v>140</v>
      </c>
      <c r="B930" s="35" t="s">
        <v>140</v>
      </c>
      <c r="C930" s="35" t="s">
        <v>140</v>
      </c>
      <c r="E930" s="35" t="s">
        <v>140</v>
      </c>
      <c r="F930" s="35" t="s">
        <v>140</v>
      </c>
      <c r="G930" s="35" t="s">
        <v>140</v>
      </c>
      <c r="I930" s="35" t="s">
        <v>140</v>
      </c>
      <c r="J930" s="35" t="s">
        <v>140</v>
      </c>
      <c r="K930" s="35" t="s">
        <v>140</v>
      </c>
      <c r="M930" s="35" t="s">
        <v>140</v>
      </c>
      <c r="N930" s="35" t="s">
        <v>140</v>
      </c>
      <c r="O930" s="35" t="s">
        <v>140</v>
      </c>
      <c r="S930" s="35" t="s">
        <v>140</v>
      </c>
      <c r="AD930" s="35" t="s">
        <v>140</v>
      </c>
      <c r="AG930" s="35" t="s">
        <v>465</v>
      </c>
      <c r="AH930" s="35" t="s">
        <v>465</v>
      </c>
      <c r="AK930" s="35" t="s">
        <v>140</v>
      </c>
      <c r="AL930" s="35" t="s">
        <v>140</v>
      </c>
      <c r="AM930" s="35" t="s">
        <v>140</v>
      </c>
      <c r="AO930" s="35" t="s">
        <v>140</v>
      </c>
      <c r="AP930" s="35" t="s">
        <v>140</v>
      </c>
      <c r="AQ930" s="35" t="s">
        <v>140</v>
      </c>
      <c r="AS930" s="35" t="s">
        <v>140</v>
      </c>
      <c r="AT930" s="35" t="s">
        <v>140</v>
      </c>
      <c r="AU930" s="35" t="s">
        <v>140</v>
      </c>
      <c r="AW930" s="35" t="s">
        <v>140</v>
      </c>
      <c r="AX930" s="35" t="s">
        <v>140</v>
      </c>
      <c r="AY930" s="35" t="s">
        <v>140</v>
      </c>
    </row>
    <row r="931" spans="1:51" x14ac:dyDescent="0.3">
      <c r="A931" s="35" t="s">
        <v>119</v>
      </c>
      <c r="B931" s="35" t="s">
        <v>119</v>
      </c>
      <c r="C931" s="35" t="s">
        <v>119</v>
      </c>
      <c r="E931" s="35" t="s">
        <v>119</v>
      </c>
      <c r="F931" s="35" t="s">
        <v>119</v>
      </c>
      <c r="G931" s="35" t="s">
        <v>119</v>
      </c>
      <c r="I931" s="35" t="s">
        <v>119</v>
      </c>
      <c r="J931" s="35" t="s">
        <v>119</v>
      </c>
      <c r="K931" s="35" t="s">
        <v>119</v>
      </c>
      <c r="M931" s="35" t="s">
        <v>119</v>
      </c>
      <c r="N931" s="35" t="s">
        <v>119</v>
      </c>
      <c r="O931" s="35" t="s">
        <v>119</v>
      </c>
      <c r="S931" s="35" t="s">
        <v>119</v>
      </c>
      <c r="AD931" s="35" t="s">
        <v>119</v>
      </c>
      <c r="AG931" s="35" t="s">
        <v>119</v>
      </c>
      <c r="AH931" s="35" t="s">
        <v>119</v>
      </c>
      <c r="AK931" s="35" t="s">
        <v>119</v>
      </c>
      <c r="AL931" s="35" t="s">
        <v>119</v>
      </c>
      <c r="AM931" s="35" t="s">
        <v>119</v>
      </c>
      <c r="AO931" s="35" t="s">
        <v>119</v>
      </c>
      <c r="AP931" s="35" t="s">
        <v>119</v>
      </c>
      <c r="AQ931" s="35" t="s">
        <v>119</v>
      </c>
      <c r="AS931" s="35" t="s">
        <v>119</v>
      </c>
      <c r="AT931" s="35" t="s">
        <v>119</v>
      </c>
      <c r="AU931" s="35" t="s">
        <v>119</v>
      </c>
      <c r="AW931" s="35" t="s">
        <v>119</v>
      </c>
      <c r="AX931" s="35" t="s">
        <v>119</v>
      </c>
      <c r="AY931" s="35" t="s">
        <v>119</v>
      </c>
    </row>
    <row r="932" spans="1:51" x14ac:dyDescent="0.3">
      <c r="A932" s="35" t="s">
        <v>120</v>
      </c>
      <c r="B932" s="35" t="s">
        <v>188</v>
      </c>
      <c r="C932" s="35" t="s">
        <v>188</v>
      </c>
      <c r="E932" s="35" t="s">
        <v>188</v>
      </c>
      <c r="F932" s="35" t="s">
        <v>188</v>
      </c>
      <c r="G932" s="35" t="s">
        <v>188</v>
      </c>
      <c r="I932" s="35" t="s">
        <v>188</v>
      </c>
      <c r="J932" s="35" t="s">
        <v>188</v>
      </c>
      <c r="K932" s="35" t="s">
        <v>188</v>
      </c>
      <c r="M932" s="35" t="s">
        <v>188</v>
      </c>
      <c r="N932" s="35" t="s">
        <v>188</v>
      </c>
      <c r="O932" s="35" t="s">
        <v>120</v>
      </c>
      <c r="S932" s="35" t="s">
        <v>188</v>
      </c>
      <c r="AD932" s="35" t="s">
        <v>188</v>
      </c>
      <c r="AG932" s="35" t="s">
        <v>466</v>
      </c>
      <c r="AH932" s="35" t="s">
        <v>466</v>
      </c>
      <c r="AK932" s="35" t="s">
        <v>120</v>
      </c>
      <c r="AL932" s="35" t="s">
        <v>188</v>
      </c>
      <c r="AM932" s="35" t="s">
        <v>188</v>
      </c>
      <c r="AO932" s="35" t="s">
        <v>188</v>
      </c>
      <c r="AP932" s="35" t="s">
        <v>188</v>
      </c>
      <c r="AQ932" s="35" t="s">
        <v>188</v>
      </c>
      <c r="AS932" s="35" t="s">
        <v>188</v>
      </c>
      <c r="AT932" s="35" t="s">
        <v>188</v>
      </c>
      <c r="AU932" s="35" t="s">
        <v>188</v>
      </c>
      <c r="AW932" s="35" t="s">
        <v>188</v>
      </c>
      <c r="AX932" s="35" t="s">
        <v>188</v>
      </c>
      <c r="AY932" s="35" t="s">
        <v>120</v>
      </c>
    </row>
    <row r="933" spans="1:51" x14ac:dyDescent="0.3">
      <c r="A933" s="35" t="s">
        <v>34</v>
      </c>
      <c r="B933" s="35" t="s">
        <v>34</v>
      </c>
      <c r="C933" s="35" t="s">
        <v>34</v>
      </c>
      <c r="E933" s="35" t="s">
        <v>34</v>
      </c>
      <c r="F933" s="35" t="s">
        <v>34</v>
      </c>
      <c r="G933" s="35" t="s">
        <v>34</v>
      </c>
      <c r="I933" s="35" t="s">
        <v>34</v>
      </c>
      <c r="J933" s="35" t="s">
        <v>34</v>
      </c>
      <c r="K933" s="35" t="s">
        <v>34</v>
      </c>
      <c r="M933" s="35" t="s">
        <v>34</v>
      </c>
      <c r="N933" s="35" t="s">
        <v>34</v>
      </c>
      <c r="O933" s="35" t="s">
        <v>34</v>
      </c>
      <c r="S933" s="35" t="s">
        <v>34</v>
      </c>
      <c r="AD933" s="35" t="s">
        <v>34</v>
      </c>
      <c r="AG933" s="35" t="s">
        <v>34</v>
      </c>
      <c r="AH933" s="35" t="s">
        <v>34</v>
      </c>
      <c r="AK933" s="35" t="s">
        <v>34</v>
      </c>
      <c r="AL933" s="35" t="s">
        <v>34</v>
      </c>
      <c r="AM933" s="35" t="s">
        <v>34</v>
      </c>
      <c r="AO933" s="35" t="s">
        <v>34</v>
      </c>
      <c r="AP933" s="35" t="s">
        <v>34</v>
      </c>
      <c r="AQ933" s="35" t="s">
        <v>34</v>
      </c>
      <c r="AS933" s="35" t="s">
        <v>34</v>
      </c>
      <c r="AT933" s="35" t="s">
        <v>34</v>
      </c>
      <c r="AU933" s="35" t="s">
        <v>34</v>
      </c>
      <c r="AW933" s="35" t="s">
        <v>34</v>
      </c>
      <c r="AX933" s="35" t="s">
        <v>34</v>
      </c>
      <c r="AY933" s="35" t="s">
        <v>34</v>
      </c>
    </row>
    <row r="934" spans="1:51" x14ac:dyDescent="0.3">
      <c r="A934" s="35" t="s">
        <v>39</v>
      </c>
      <c r="B934" s="35" t="s">
        <v>39</v>
      </c>
      <c r="C934" s="35" t="s">
        <v>39</v>
      </c>
      <c r="E934" s="35" t="s">
        <v>39</v>
      </c>
      <c r="F934" s="35" t="s">
        <v>39</v>
      </c>
      <c r="G934" s="35" t="s">
        <v>39</v>
      </c>
      <c r="I934" s="35" t="s">
        <v>39</v>
      </c>
      <c r="J934" s="35" t="s">
        <v>39</v>
      </c>
      <c r="K934" s="35" t="s">
        <v>39</v>
      </c>
      <c r="M934" s="35" t="s">
        <v>39</v>
      </c>
      <c r="N934" s="35" t="s">
        <v>39</v>
      </c>
      <c r="O934" s="35" t="s">
        <v>39</v>
      </c>
      <c r="S934" s="35" t="s">
        <v>39</v>
      </c>
      <c r="AD934" s="35" t="s">
        <v>39</v>
      </c>
      <c r="AG934" s="35" t="s">
        <v>39</v>
      </c>
      <c r="AH934" s="35" t="s">
        <v>39</v>
      </c>
      <c r="AK934" s="35" t="s">
        <v>39</v>
      </c>
      <c r="AL934" s="35" t="s">
        <v>39</v>
      </c>
      <c r="AM934" s="35" t="s">
        <v>39</v>
      </c>
      <c r="AO934" s="35" t="s">
        <v>39</v>
      </c>
      <c r="AP934" s="35" t="s">
        <v>39</v>
      </c>
      <c r="AQ934" s="35" t="s">
        <v>39</v>
      </c>
      <c r="AS934" s="35" t="s">
        <v>39</v>
      </c>
      <c r="AT934" s="35" t="s">
        <v>39</v>
      </c>
      <c r="AU934" s="35" t="s">
        <v>39</v>
      </c>
      <c r="AW934" s="35" t="s">
        <v>39</v>
      </c>
      <c r="AX934" s="35" t="s">
        <v>39</v>
      </c>
      <c r="AY934" s="35" t="s">
        <v>39</v>
      </c>
    </row>
    <row r="935" spans="1:51" x14ac:dyDescent="0.3">
      <c r="A935" s="35" t="s">
        <v>467</v>
      </c>
      <c r="B935" s="35" t="s">
        <v>467</v>
      </c>
      <c r="C935" s="35" t="s">
        <v>467</v>
      </c>
      <c r="E935" s="35" t="s">
        <v>467</v>
      </c>
      <c r="F935" s="35" t="s">
        <v>467</v>
      </c>
      <c r="G935" s="35" t="s">
        <v>467</v>
      </c>
      <c r="I935" s="35" t="s">
        <v>467</v>
      </c>
      <c r="J935" s="35" t="s">
        <v>467</v>
      </c>
      <c r="K935" s="35" t="s">
        <v>467</v>
      </c>
      <c r="M935" s="35" t="s">
        <v>467</v>
      </c>
      <c r="N935" s="35" t="s">
        <v>467</v>
      </c>
      <c r="O935" s="35" t="s">
        <v>467</v>
      </c>
      <c r="S935" s="35" t="s">
        <v>467</v>
      </c>
      <c r="AD935" s="35" t="s">
        <v>467</v>
      </c>
      <c r="AG935" s="35" t="s">
        <v>467</v>
      </c>
      <c r="AH935" s="35" t="s">
        <v>467</v>
      </c>
      <c r="AK935" s="35" t="s">
        <v>467</v>
      </c>
      <c r="AL935" s="35" t="s">
        <v>467</v>
      </c>
      <c r="AM935" s="35" t="s">
        <v>467</v>
      </c>
      <c r="AO935" s="35" t="s">
        <v>467</v>
      </c>
      <c r="AP935" s="35" t="s">
        <v>467</v>
      </c>
      <c r="AQ935" s="35" t="s">
        <v>467</v>
      </c>
      <c r="AS935" s="35" t="s">
        <v>467</v>
      </c>
      <c r="AT935" s="35" t="s">
        <v>467</v>
      </c>
      <c r="AU935" s="35" t="s">
        <v>467</v>
      </c>
      <c r="AW935" s="35" t="s">
        <v>467</v>
      </c>
      <c r="AX935" s="35" t="s">
        <v>467</v>
      </c>
      <c r="AY935" s="35" t="s">
        <v>467</v>
      </c>
    </row>
    <row r="936" spans="1:51" x14ac:dyDescent="0.3">
      <c r="A936" s="35" t="s">
        <v>140</v>
      </c>
      <c r="B936" s="35" t="s">
        <v>2547</v>
      </c>
      <c r="C936" s="35" t="s">
        <v>2548</v>
      </c>
      <c r="E936" s="35" t="s">
        <v>2550</v>
      </c>
      <c r="F936" s="35" t="s">
        <v>2548</v>
      </c>
      <c r="G936" s="35" t="s">
        <v>2549</v>
      </c>
      <c r="I936" s="35" t="s">
        <v>2548</v>
      </c>
      <c r="J936" s="35" t="s">
        <v>2549</v>
      </c>
      <c r="K936" s="35" t="s">
        <v>2550</v>
      </c>
      <c r="M936" s="35" t="s">
        <v>2548</v>
      </c>
      <c r="N936" s="35" t="s">
        <v>2549</v>
      </c>
      <c r="O936" s="35" t="s">
        <v>2551</v>
      </c>
      <c r="S936" s="35" t="s">
        <v>2552</v>
      </c>
      <c r="AD936" s="35" t="s">
        <v>2553</v>
      </c>
      <c r="AG936" s="35" t="s">
        <v>468</v>
      </c>
      <c r="AH936" s="35" t="s">
        <v>468</v>
      </c>
      <c r="AK936" s="35" t="s">
        <v>140</v>
      </c>
      <c r="AL936" s="35" t="s">
        <v>2547</v>
      </c>
      <c r="AM936" s="35" t="s">
        <v>2548</v>
      </c>
      <c r="AO936" s="35" t="s">
        <v>2550</v>
      </c>
      <c r="AP936" s="35" t="s">
        <v>2548</v>
      </c>
      <c r="AQ936" s="35" t="s">
        <v>2549</v>
      </c>
      <c r="AS936" s="35" t="s">
        <v>2548</v>
      </c>
      <c r="AT936" s="35" t="s">
        <v>2549</v>
      </c>
      <c r="AU936" s="35" t="s">
        <v>2550</v>
      </c>
      <c r="AW936" s="35" t="s">
        <v>2548</v>
      </c>
      <c r="AX936" s="35" t="s">
        <v>2549</v>
      </c>
      <c r="AY936" s="35" t="s">
        <v>2551</v>
      </c>
    </row>
    <row r="937" spans="1:51" x14ac:dyDescent="0.3">
      <c r="A937" s="35" t="s">
        <v>433</v>
      </c>
      <c r="B937" s="35" t="s">
        <v>433</v>
      </c>
      <c r="C937" s="35" t="s">
        <v>433</v>
      </c>
      <c r="E937" s="35" t="s">
        <v>433</v>
      </c>
      <c r="F937" s="35" t="s">
        <v>433</v>
      </c>
      <c r="G937" s="35" t="s">
        <v>433</v>
      </c>
      <c r="I937" s="35" t="s">
        <v>433</v>
      </c>
      <c r="J937" s="35" t="s">
        <v>433</v>
      </c>
      <c r="K937" s="35" t="s">
        <v>433</v>
      </c>
      <c r="M937" s="35" t="s">
        <v>433</v>
      </c>
      <c r="N937" s="35" t="s">
        <v>433</v>
      </c>
      <c r="O937" s="35" t="s">
        <v>433</v>
      </c>
      <c r="S937" s="35" t="s">
        <v>433</v>
      </c>
      <c r="AD937" s="35" t="s">
        <v>433</v>
      </c>
      <c r="AG937" s="35" t="s">
        <v>433</v>
      </c>
      <c r="AH937" s="35" t="s">
        <v>433</v>
      </c>
      <c r="AK937" s="35" t="s">
        <v>433</v>
      </c>
      <c r="AL937" s="35" t="s">
        <v>433</v>
      </c>
      <c r="AM937" s="35" t="s">
        <v>433</v>
      </c>
      <c r="AO937" s="35" t="s">
        <v>433</v>
      </c>
      <c r="AP937" s="35" t="s">
        <v>433</v>
      </c>
      <c r="AQ937" s="35" t="s">
        <v>433</v>
      </c>
      <c r="AS937" s="35" t="s">
        <v>433</v>
      </c>
      <c r="AT937" s="35" t="s">
        <v>433</v>
      </c>
      <c r="AU937" s="35" t="s">
        <v>433</v>
      </c>
      <c r="AW937" s="35" t="s">
        <v>433</v>
      </c>
      <c r="AX937" s="35" t="s">
        <v>433</v>
      </c>
      <c r="AY937" s="35" t="s">
        <v>433</v>
      </c>
    </row>
    <row r="938" spans="1:51" x14ac:dyDescent="0.3">
      <c r="A938" s="35" t="s">
        <v>188</v>
      </c>
      <c r="B938" s="35" t="s">
        <v>2554</v>
      </c>
      <c r="C938" s="35" t="s">
        <v>2555</v>
      </c>
      <c r="E938" s="35" t="s">
        <v>2557</v>
      </c>
      <c r="F938" s="35" t="s">
        <v>2555</v>
      </c>
      <c r="G938" s="35" t="s">
        <v>2556</v>
      </c>
      <c r="I938" s="35" t="s">
        <v>2555</v>
      </c>
      <c r="J938" s="35" t="s">
        <v>2556</v>
      </c>
      <c r="K938" s="35" t="s">
        <v>2557</v>
      </c>
      <c r="M938" s="35" t="s">
        <v>2555</v>
      </c>
      <c r="N938" s="35" t="s">
        <v>2556</v>
      </c>
      <c r="O938" s="35" t="s">
        <v>2558</v>
      </c>
      <c r="S938" s="35" t="s">
        <v>2559</v>
      </c>
      <c r="AD938" s="35" t="s">
        <v>2560</v>
      </c>
      <c r="AG938" s="35" t="s">
        <v>469</v>
      </c>
      <c r="AH938" s="35" t="s">
        <v>469</v>
      </c>
      <c r="AK938" s="35" t="s">
        <v>188</v>
      </c>
      <c r="AL938" s="35" t="s">
        <v>2554</v>
      </c>
      <c r="AM938" s="35" t="s">
        <v>2555</v>
      </c>
      <c r="AO938" s="35" t="s">
        <v>2557</v>
      </c>
      <c r="AP938" s="35" t="s">
        <v>2555</v>
      </c>
      <c r="AQ938" s="35" t="s">
        <v>2556</v>
      </c>
      <c r="AS938" s="35" t="s">
        <v>2555</v>
      </c>
      <c r="AT938" s="35" t="s">
        <v>2556</v>
      </c>
      <c r="AU938" s="35" t="s">
        <v>2557</v>
      </c>
      <c r="AW938" s="35" t="s">
        <v>2555</v>
      </c>
      <c r="AX938" s="35" t="s">
        <v>2556</v>
      </c>
      <c r="AY938" s="35" t="s">
        <v>2558</v>
      </c>
    </row>
    <row r="939" spans="1:51" x14ac:dyDescent="0.3">
      <c r="A939" s="35" t="s">
        <v>34</v>
      </c>
      <c r="B939" s="35" t="s">
        <v>34</v>
      </c>
      <c r="C939" s="35" t="s">
        <v>34</v>
      </c>
      <c r="E939" s="35" t="s">
        <v>34</v>
      </c>
      <c r="F939" s="35" t="s">
        <v>34</v>
      </c>
      <c r="G939" s="35" t="s">
        <v>34</v>
      </c>
      <c r="I939" s="35" t="s">
        <v>34</v>
      </c>
      <c r="J939" s="35" t="s">
        <v>34</v>
      </c>
      <c r="K939" s="35" t="s">
        <v>34</v>
      </c>
      <c r="M939" s="35" t="s">
        <v>34</v>
      </c>
      <c r="N939" s="35" t="s">
        <v>34</v>
      </c>
      <c r="O939" s="35" t="s">
        <v>34</v>
      </c>
      <c r="S939" s="35" t="s">
        <v>34</v>
      </c>
      <c r="AD939" s="35" t="s">
        <v>34</v>
      </c>
      <c r="AG939" s="35" t="s">
        <v>34</v>
      </c>
      <c r="AH939" s="35" t="s">
        <v>34</v>
      </c>
      <c r="AK939" s="35" t="s">
        <v>34</v>
      </c>
      <c r="AL939" s="35" t="s">
        <v>34</v>
      </c>
      <c r="AM939" s="35" t="s">
        <v>34</v>
      </c>
      <c r="AO939" s="35" t="s">
        <v>34</v>
      </c>
      <c r="AP939" s="35" t="s">
        <v>34</v>
      </c>
      <c r="AQ939" s="35" t="s">
        <v>34</v>
      </c>
      <c r="AS939" s="35" t="s">
        <v>34</v>
      </c>
      <c r="AT939" s="35" t="s">
        <v>34</v>
      </c>
      <c r="AU939" s="35" t="s">
        <v>34</v>
      </c>
      <c r="AW939" s="35" t="s">
        <v>34</v>
      </c>
      <c r="AX939" s="35" t="s">
        <v>34</v>
      </c>
      <c r="AY939" s="35" t="s">
        <v>34</v>
      </c>
    </row>
    <row r="940" spans="1:51" x14ac:dyDescent="0.3">
      <c r="A940" s="35" t="s">
        <v>39</v>
      </c>
      <c r="B940" s="35" t="s">
        <v>39</v>
      </c>
      <c r="C940" s="35" t="s">
        <v>39</v>
      </c>
      <c r="E940" s="35" t="s">
        <v>39</v>
      </c>
      <c r="F940" s="35" t="s">
        <v>39</v>
      </c>
      <c r="G940" s="35" t="s">
        <v>39</v>
      </c>
      <c r="I940" s="35" t="s">
        <v>39</v>
      </c>
      <c r="J940" s="35" t="s">
        <v>39</v>
      </c>
      <c r="K940" s="35" t="s">
        <v>39</v>
      </c>
      <c r="M940" s="35" t="s">
        <v>39</v>
      </c>
      <c r="N940" s="35" t="s">
        <v>39</v>
      </c>
      <c r="O940" s="35" t="s">
        <v>39</v>
      </c>
      <c r="S940" s="35" t="s">
        <v>39</v>
      </c>
      <c r="AD940" s="35" t="s">
        <v>39</v>
      </c>
      <c r="AG940" s="35" t="s">
        <v>39</v>
      </c>
      <c r="AH940" s="35" t="s">
        <v>39</v>
      </c>
      <c r="AK940" s="35" t="s">
        <v>39</v>
      </c>
      <c r="AL940" s="35" t="s">
        <v>39</v>
      </c>
      <c r="AM940" s="35" t="s">
        <v>39</v>
      </c>
      <c r="AO940" s="35" t="s">
        <v>39</v>
      </c>
      <c r="AP940" s="35" t="s">
        <v>39</v>
      </c>
      <c r="AQ940" s="35" t="s">
        <v>39</v>
      </c>
      <c r="AS940" s="35" t="s">
        <v>39</v>
      </c>
      <c r="AT940" s="35" t="s">
        <v>39</v>
      </c>
      <c r="AU940" s="35" t="s">
        <v>39</v>
      </c>
      <c r="AW940" s="35" t="s">
        <v>39</v>
      </c>
      <c r="AX940" s="35" t="s">
        <v>39</v>
      </c>
      <c r="AY940" s="35" t="s">
        <v>39</v>
      </c>
    </row>
    <row r="941" spans="1:51" x14ac:dyDescent="0.3">
      <c r="A941" s="35" t="s">
        <v>470</v>
      </c>
      <c r="B941" s="35" t="s">
        <v>470</v>
      </c>
      <c r="C941" s="35" t="s">
        <v>470</v>
      </c>
      <c r="E941" s="35" t="s">
        <v>470</v>
      </c>
      <c r="F941" s="35" t="s">
        <v>470</v>
      </c>
      <c r="G941" s="35" t="s">
        <v>470</v>
      </c>
      <c r="I941" s="35" t="s">
        <v>470</v>
      </c>
      <c r="J941" s="35" t="s">
        <v>470</v>
      </c>
      <c r="K941" s="35" t="s">
        <v>470</v>
      </c>
      <c r="M941" s="35" t="s">
        <v>470</v>
      </c>
      <c r="N941" s="35" t="s">
        <v>470</v>
      </c>
      <c r="O941" s="35" t="s">
        <v>470</v>
      </c>
      <c r="S941" s="35" t="s">
        <v>470</v>
      </c>
      <c r="AD941" s="35" t="s">
        <v>470</v>
      </c>
      <c r="AG941" s="35" t="s">
        <v>470</v>
      </c>
      <c r="AH941" s="35" t="s">
        <v>470</v>
      </c>
      <c r="AK941" s="35" t="s">
        <v>470</v>
      </c>
      <c r="AL941" s="35" t="s">
        <v>470</v>
      </c>
      <c r="AM941" s="35" t="s">
        <v>470</v>
      </c>
      <c r="AO941" s="35" t="s">
        <v>470</v>
      </c>
      <c r="AP941" s="35" t="s">
        <v>470</v>
      </c>
      <c r="AQ941" s="35" t="s">
        <v>470</v>
      </c>
      <c r="AS941" s="35" t="s">
        <v>470</v>
      </c>
      <c r="AT941" s="35" t="s">
        <v>470</v>
      </c>
      <c r="AU941" s="35" t="s">
        <v>470</v>
      </c>
      <c r="AW941" s="35" t="s">
        <v>470</v>
      </c>
      <c r="AX941" s="35" t="s">
        <v>470</v>
      </c>
      <c r="AY941" s="35" t="s">
        <v>470</v>
      </c>
    </row>
    <row r="942" spans="1:51" x14ac:dyDescent="0.3">
      <c r="A942" s="35" t="s">
        <v>2561</v>
      </c>
      <c r="B942" s="35" t="s">
        <v>2562</v>
      </c>
      <c r="C942" s="35" t="s">
        <v>2563</v>
      </c>
      <c r="E942" s="35" t="s">
        <v>2565</v>
      </c>
      <c r="F942" s="35" t="s">
        <v>2563</v>
      </c>
      <c r="G942" s="35" t="s">
        <v>2564</v>
      </c>
      <c r="I942" s="35" t="s">
        <v>2563</v>
      </c>
      <c r="J942" s="35" t="s">
        <v>2564</v>
      </c>
      <c r="K942" s="35" t="s">
        <v>2565</v>
      </c>
      <c r="M942" s="35" t="s">
        <v>2563</v>
      </c>
      <c r="N942" s="35" t="s">
        <v>2564</v>
      </c>
      <c r="O942" s="35" t="s">
        <v>2566</v>
      </c>
      <c r="S942" s="35" t="s">
        <v>2567</v>
      </c>
      <c r="AD942" s="35" t="s">
        <v>2568</v>
      </c>
      <c r="AG942" s="35" t="s">
        <v>471</v>
      </c>
      <c r="AH942" s="35" t="s">
        <v>471</v>
      </c>
      <c r="AK942" s="35" t="s">
        <v>2561</v>
      </c>
      <c r="AL942" s="35" t="s">
        <v>2562</v>
      </c>
      <c r="AM942" s="35" t="s">
        <v>2563</v>
      </c>
      <c r="AO942" s="35" t="s">
        <v>2565</v>
      </c>
      <c r="AP942" s="35" t="s">
        <v>2563</v>
      </c>
      <c r="AQ942" s="35" t="s">
        <v>2564</v>
      </c>
      <c r="AS942" s="35" t="s">
        <v>2563</v>
      </c>
      <c r="AT942" s="35" t="s">
        <v>2564</v>
      </c>
      <c r="AU942" s="35" t="s">
        <v>2565</v>
      </c>
      <c r="AW942" s="35" t="s">
        <v>2563</v>
      </c>
      <c r="AX942" s="35" t="s">
        <v>2564</v>
      </c>
      <c r="AY942" s="35" t="s">
        <v>2566</v>
      </c>
    </row>
    <row r="943" spans="1:51" x14ac:dyDescent="0.3">
      <c r="A943" s="35" t="s">
        <v>119</v>
      </c>
      <c r="B943" s="35" t="s">
        <v>119</v>
      </c>
      <c r="C943" s="35" t="s">
        <v>119</v>
      </c>
      <c r="E943" s="35" t="s">
        <v>119</v>
      </c>
      <c r="F943" s="35" t="s">
        <v>119</v>
      </c>
      <c r="G943" s="35" t="s">
        <v>119</v>
      </c>
      <c r="I943" s="35" t="s">
        <v>119</v>
      </c>
      <c r="J943" s="35" t="s">
        <v>119</v>
      </c>
      <c r="K943" s="35" t="s">
        <v>119</v>
      </c>
      <c r="M943" s="35" t="s">
        <v>119</v>
      </c>
      <c r="N943" s="35" t="s">
        <v>119</v>
      </c>
      <c r="O943" s="35" t="s">
        <v>119</v>
      </c>
      <c r="S943" s="35" t="s">
        <v>119</v>
      </c>
      <c r="AD943" s="35" t="s">
        <v>119</v>
      </c>
      <c r="AG943" s="35" t="s">
        <v>119</v>
      </c>
      <c r="AH943" s="35" t="s">
        <v>119</v>
      </c>
      <c r="AK943" s="35" t="s">
        <v>119</v>
      </c>
      <c r="AL943" s="35" t="s">
        <v>119</v>
      </c>
      <c r="AM943" s="35" t="s">
        <v>119</v>
      </c>
      <c r="AO943" s="35" t="s">
        <v>119</v>
      </c>
      <c r="AP943" s="35" t="s">
        <v>119</v>
      </c>
      <c r="AQ943" s="35" t="s">
        <v>119</v>
      </c>
      <c r="AS943" s="35" t="s">
        <v>119</v>
      </c>
      <c r="AT943" s="35" t="s">
        <v>119</v>
      </c>
      <c r="AU943" s="35" t="s">
        <v>119</v>
      </c>
      <c r="AW943" s="35" t="s">
        <v>119</v>
      </c>
      <c r="AX943" s="35" t="s">
        <v>119</v>
      </c>
      <c r="AY943" s="35" t="s">
        <v>119</v>
      </c>
    </row>
    <row r="944" spans="1:51" x14ac:dyDescent="0.3">
      <c r="A944" s="35" t="s">
        <v>2569</v>
      </c>
      <c r="B944" s="35" t="s">
        <v>2570</v>
      </c>
      <c r="C944" s="35" t="s">
        <v>2571</v>
      </c>
      <c r="E944" s="35" t="s">
        <v>2573</v>
      </c>
      <c r="F944" s="35" t="s">
        <v>2571</v>
      </c>
      <c r="G944" s="35" t="s">
        <v>2572</v>
      </c>
      <c r="I944" s="35" t="s">
        <v>2571</v>
      </c>
      <c r="J944" s="35" t="s">
        <v>2572</v>
      </c>
      <c r="K944" s="35" t="s">
        <v>2573</v>
      </c>
      <c r="M944" s="35" t="s">
        <v>2571</v>
      </c>
      <c r="N944" s="35" t="s">
        <v>2572</v>
      </c>
      <c r="O944" s="35" t="s">
        <v>2574</v>
      </c>
      <c r="S944" s="35" t="s">
        <v>2575</v>
      </c>
      <c r="AD944" s="35" t="s">
        <v>2576</v>
      </c>
      <c r="AG944" s="35" t="s">
        <v>472</v>
      </c>
      <c r="AH944" s="35" t="s">
        <v>472</v>
      </c>
      <c r="AK944" s="35" t="s">
        <v>2569</v>
      </c>
      <c r="AL944" s="35" t="s">
        <v>2570</v>
      </c>
      <c r="AM944" s="35" t="s">
        <v>2571</v>
      </c>
      <c r="AO944" s="35" t="s">
        <v>2573</v>
      </c>
      <c r="AP944" s="35" t="s">
        <v>2571</v>
      </c>
      <c r="AQ944" s="35" t="s">
        <v>2572</v>
      </c>
      <c r="AS944" s="35" t="s">
        <v>2571</v>
      </c>
      <c r="AT944" s="35" t="s">
        <v>2572</v>
      </c>
      <c r="AU944" s="35" t="s">
        <v>2573</v>
      </c>
      <c r="AW944" s="35" t="s">
        <v>2571</v>
      </c>
      <c r="AX944" s="35" t="s">
        <v>2572</v>
      </c>
      <c r="AY944" s="35" t="s">
        <v>2574</v>
      </c>
    </row>
    <row r="945" spans="1:51" x14ac:dyDescent="0.3">
      <c r="A945" s="35" t="s">
        <v>34</v>
      </c>
      <c r="B945" s="35" t="s">
        <v>34</v>
      </c>
      <c r="C945" s="35" t="s">
        <v>34</v>
      </c>
      <c r="E945" s="35" t="s">
        <v>34</v>
      </c>
      <c r="F945" s="35" t="s">
        <v>34</v>
      </c>
      <c r="G945" s="35" t="s">
        <v>34</v>
      </c>
      <c r="I945" s="35" t="s">
        <v>34</v>
      </c>
      <c r="J945" s="35" t="s">
        <v>34</v>
      </c>
      <c r="K945" s="35" t="s">
        <v>34</v>
      </c>
      <c r="M945" s="35" t="s">
        <v>34</v>
      </c>
      <c r="N945" s="35" t="s">
        <v>34</v>
      </c>
      <c r="O945" s="35" t="s">
        <v>34</v>
      </c>
      <c r="S945" s="35" t="s">
        <v>34</v>
      </c>
      <c r="AD945" s="35" t="s">
        <v>34</v>
      </c>
      <c r="AG945" s="35" t="s">
        <v>34</v>
      </c>
      <c r="AH945" s="35" t="s">
        <v>34</v>
      </c>
      <c r="AK945" s="35" t="s">
        <v>34</v>
      </c>
      <c r="AL945" s="35" t="s">
        <v>34</v>
      </c>
      <c r="AM945" s="35" t="s">
        <v>34</v>
      </c>
      <c r="AO945" s="35" t="s">
        <v>34</v>
      </c>
      <c r="AP945" s="35" t="s">
        <v>34</v>
      </c>
      <c r="AQ945" s="35" t="s">
        <v>34</v>
      </c>
      <c r="AS945" s="35" t="s">
        <v>34</v>
      </c>
      <c r="AT945" s="35" t="s">
        <v>34</v>
      </c>
      <c r="AU945" s="35" t="s">
        <v>34</v>
      </c>
      <c r="AW945" s="35" t="s">
        <v>34</v>
      </c>
      <c r="AX945" s="35" t="s">
        <v>34</v>
      </c>
      <c r="AY945" s="35" t="s">
        <v>34</v>
      </c>
    </row>
    <row r="946" spans="1:51" x14ac:dyDescent="0.3">
      <c r="A946" s="35" t="s">
        <v>39</v>
      </c>
      <c r="B946" s="35" t="s">
        <v>39</v>
      </c>
      <c r="C946" s="35" t="s">
        <v>39</v>
      </c>
      <c r="E946" s="35" t="s">
        <v>39</v>
      </c>
      <c r="F946" s="35" t="s">
        <v>39</v>
      </c>
      <c r="G946" s="35" t="s">
        <v>39</v>
      </c>
      <c r="I946" s="35" t="s">
        <v>39</v>
      </c>
      <c r="J946" s="35" t="s">
        <v>39</v>
      </c>
      <c r="K946" s="35" t="s">
        <v>39</v>
      </c>
      <c r="M946" s="35" t="s">
        <v>39</v>
      </c>
      <c r="N946" s="35" t="s">
        <v>39</v>
      </c>
      <c r="O946" s="35" t="s">
        <v>39</v>
      </c>
      <c r="S946" s="35" t="s">
        <v>39</v>
      </c>
      <c r="AD946" s="35" t="s">
        <v>39</v>
      </c>
      <c r="AG946" s="35" t="s">
        <v>39</v>
      </c>
      <c r="AH946" s="35" t="s">
        <v>39</v>
      </c>
      <c r="AK946" s="35" t="s">
        <v>39</v>
      </c>
      <c r="AL946" s="35" t="s">
        <v>39</v>
      </c>
      <c r="AM946" s="35" t="s">
        <v>39</v>
      </c>
      <c r="AO946" s="35" t="s">
        <v>39</v>
      </c>
      <c r="AP946" s="35" t="s">
        <v>39</v>
      </c>
      <c r="AQ946" s="35" t="s">
        <v>39</v>
      </c>
      <c r="AS946" s="35" t="s">
        <v>39</v>
      </c>
      <c r="AT946" s="35" t="s">
        <v>39</v>
      </c>
      <c r="AU946" s="35" t="s">
        <v>39</v>
      </c>
      <c r="AW946" s="35" t="s">
        <v>39</v>
      </c>
      <c r="AX946" s="35" t="s">
        <v>39</v>
      </c>
      <c r="AY946" s="35" t="s">
        <v>39</v>
      </c>
    </row>
    <row r="947" spans="1:51" x14ac:dyDescent="0.3">
      <c r="A947" s="35" t="s">
        <v>473</v>
      </c>
      <c r="B947" s="35" t="s">
        <v>473</v>
      </c>
      <c r="C947" s="35" t="s">
        <v>473</v>
      </c>
      <c r="E947" s="35" t="s">
        <v>473</v>
      </c>
      <c r="F947" s="35" t="s">
        <v>473</v>
      </c>
      <c r="G947" s="35" t="s">
        <v>473</v>
      </c>
      <c r="I947" s="35" t="s">
        <v>473</v>
      </c>
      <c r="J947" s="35" t="s">
        <v>473</v>
      </c>
      <c r="K947" s="35" t="s">
        <v>473</v>
      </c>
      <c r="M947" s="35" t="s">
        <v>473</v>
      </c>
      <c r="N947" s="35" t="s">
        <v>473</v>
      </c>
      <c r="O947" s="35" t="s">
        <v>473</v>
      </c>
      <c r="S947" s="35" t="s">
        <v>473</v>
      </c>
      <c r="AD947" s="35" t="s">
        <v>473</v>
      </c>
      <c r="AG947" s="35" t="s">
        <v>473</v>
      </c>
      <c r="AH947" s="35" t="s">
        <v>473</v>
      </c>
      <c r="AK947" s="35" t="s">
        <v>473</v>
      </c>
      <c r="AL947" s="35" t="s">
        <v>473</v>
      </c>
      <c r="AM947" s="35" t="s">
        <v>473</v>
      </c>
      <c r="AO947" s="35" t="s">
        <v>473</v>
      </c>
      <c r="AP947" s="35" t="s">
        <v>473</v>
      </c>
      <c r="AQ947" s="35" t="s">
        <v>473</v>
      </c>
      <c r="AS947" s="35" t="s">
        <v>473</v>
      </c>
      <c r="AT947" s="35" t="s">
        <v>473</v>
      </c>
      <c r="AU947" s="35" t="s">
        <v>473</v>
      </c>
      <c r="AW947" s="35" t="s">
        <v>473</v>
      </c>
      <c r="AX947" s="35" t="s">
        <v>473</v>
      </c>
      <c r="AY947" s="35" t="s">
        <v>473</v>
      </c>
    </row>
    <row r="948" spans="1:51" x14ac:dyDescent="0.3">
      <c r="A948" s="35" t="s">
        <v>2577</v>
      </c>
      <c r="B948" s="35" t="s">
        <v>2578</v>
      </c>
      <c r="C948" s="35" t="s">
        <v>2579</v>
      </c>
      <c r="E948" s="35" t="s">
        <v>2581</v>
      </c>
      <c r="F948" s="35" t="s">
        <v>2579</v>
      </c>
      <c r="G948" s="35" t="s">
        <v>2580</v>
      </c>
      <c r="I948" s="35" t="s">
        <v>2579</v>
      </c>
      <c r="J948" s="35" t="s">
        <v>2580</v>
      </c>
      <c r="K948" s="35" t="s">
        <v>2581</v>
      </c>
      <c r="M948" s="35" t="s">
        <v>2579</v>
      </c>
      <c r="N948" s="35" t="s">
        <v>2580</v>
      </c>
      <c r="O948" s="35" t="s">
        <v>2582</v>
      </c>
      <c r="S948" s="35" t="s">
        <v>2583</v>
      </c>
      <c r="AD948" s="35" t="s">
        <v>1686</v>
      </c>
      <c r="AG948" s="35" t="s">
        <v>474</v>
      </c>
      <c r="AH948" s="35" t="s">
        <v>474</v>
      </c>
      <c r="AK948" s="35" t="s">
        <v>2577</v>
      </c>
      <c r="AL948" s="35" t="s">
        <v>2578</v>
      </c>
      <c r="AM948" s="35" t="s">
        <v>2579</v>
      </c>
      <c r="AO948" s="35" t="s">
        <v>2581</v>
      </c>
      <c r="AP948" s="35" t="s">
        <v>2579</v>
      </c>
      <c r="AQ948" s="35" t="s">
        <v>2580</v>
      </c>
      <c r="AS948" s="35" t="s">
        <v>2579</v>
      </c>
      <c r="AT948" s="35" t="s">
        <v>2580</v>
      </c>
      <c r="AU948" s="35" t="s">
        <v>2581</v>
      </c>
      <c r="AW948" s="35" t="s">
        <v>2579</v>
      </c>
      <c r="AX948" s="35" t="s">
        <v>2580</v>
      </c>
      <c r="AY948" s="35" t="s">
        <v>2582</v>
      </c>
    </row>
    <row r="949" spans="1:51" x14ac:dyDescent="0.3">
      <c r="A949" s="35" t="s">
        <v>433</v>
      </c>
      <c r="B949" s="35" t="s">
        <v>433</v>
      </c>
      <c r="C949" s="35" t="s">
        <v>433</v>
      </c>
      <c r="E949" s="35" t="s">
        <v>433</v>
      </c>
      <c r="F949" s="35" t="s">
        <v>433</v>
      </c>
      <c r="G949" s="35" t="s">
        <v>433</v>
      </c>
      <c r="I949" s="35" t="s">
        <v>433</v>
      </c>
      <c r="J949" s="35" t="s">
        <v>433</v>
      </c>
      <c r="K949" s="35" t="s">
        <v>433</v>
      </c>
      <c r="M949" s="35" t="s">
        <v>433</v>
      </c>
      <c r="N949" s="35" t="s">
        <v>433</v>
      </c>
      <c r="O949" s="35" t="s">
        <v>433</v>
      </c>
      <c r="S949" s="35" t="s">
        <v>433</v>
      </c>
      <c r="AD949" s="35" t="s">
        <v>433</v>
      </c>
      <c r="AG949" s="35" t="s">
        <v>433</v>
      </c>
      <c r="AH949" s="35" t="s">
        <v>433</v>
      </c>
      <c r="AK949" s="35" t="s">
        <v>433</v>
      </c>
      <c r="AL949" s="35" t="s">
        <v>433</v>
      </c>
      <c r="AM949" s="35" t="s">
        <v>433</v>
      </c>
      <c r="AO949" s="35" t="s">
        <v>433</v>
      </c>
      <c r="AP949" s="35" t="s">
        <v>433</v>
      </c>
      <c r="AQ949" s="35" t="s">
        <v>433</v>
      </c>
      <c r="AS949" s="35" t="s">
        <v>433</v>
      </c>
      <c r="AT949" s="35" t="s">
        <v>433</v>
      </c>
      <c r="AU949" s="35" t="s">
        <v>433</v>
      </c>
      <c r="AW949" s="35" t="s">
        <v>433</v>
      </c>
      <c r="AX949" s="35" t="s">
        <v>433</v>
      </c>
      <c r="AY949" s="35" t="s">
        <v>433</v>
      </c>
    </row>
    <row r="950" spans="1:51" x14ac:dyDescent="0.3">
      <c r="A950" s="35" t="s">
        <v>188</v>
      </c>
      <c r="B950" s="35" t="s">
        <v>188</v>
      </c>
      <c r="C950" s="35" t="s">
        <v>2584</v>
      </c>
      <c r="E950" s="35" t="s">
        <v>188</v>
      </c>
      <c r="F950" s="35" t="s">
        <v>2584</v>
      </c>
      <c r="G950" s="35" t="s">
        <v>188</v>
      </c>
      <c r="I950" s="35" t="s">
        <v>2584</v>
      </c>
      <c r="J950" s="35" t="s">
        <v>188</v>
      </c>
      <c r="K950" s="35" t="s">
        <v>188</v>
      </c>
      <c r="M950" s="35" t="s">
        <v>2584</v>
      </c>
      <c r="N950" s="35" t="s">
        <v>188</v>
      </c>
      <c r="O950" s="35" t="s">
        <v>2585</v>
      </c>
      <c r="S950" s="35" t="s">
        <v>2586</v>
      </c>
      <c r="AD950" s="35" t="s">
        <v>188</v>
      </c>
      <c r="AG950" s="35" t="s">
        <v>475</v>
      </c>
      <c r="AH950" s="35" t="s">
        <v>475</v>
      </c>
      <c r="AK950" s="35" t="s">
        <v>188</v>
      </c>
      <c r="AL950" s="35" t="s">
        <v>188</v>
      </c>
      <c r="AM950" s="35" t="s">
        <v>2584</v>
      </c>
      <c r="AO950" s="35" t="s">
        <v>188</v>
      </c>
      <c r="AP950" s="35" t="s">
        <v>2584</v>
      </c>
      <c r="AQ950" s="35" t="s">
        <v>188</v>
      </c>
      <c r="AS950" s="35" t="s">
        <v>2584</v>
      </c>
      <c r="AT950" s="35" t="s">
        <v>188</v>
      </c>
      <c r="AU950" s="35" t="s">
        <v>188</v>
      </c>
      <c r="AW950" s="35" t="s">
        <v>2584</v>
      </c>
      <c r="AX950" s="35" t="s">
        <v>188</v>
      </c>
      <c r="AY950" s="35" t="s">
        <v>2585</v>
      </c>
    </row>
    <row r="951" spans="1:51" x14ac:dyDescent="0.3">
      <c r="A951" s="35" t="s">
        <v>34</v>
      </c>
      <c r="B951" s="35" t="s">
        <v>34</v>
      </c>
      <c r="C951" s="35" t="s">
        <v>34</v>
      </c>
      <c r="E951" s="35" t="s">
        <v>34</v>
      </c>
      <c r="F951" s="35" t="s">
        <v>34</v>
      </c>
      <c r="G951" s="35" t="s">
        <v>34</v>
      </c>
      <c r="I951" s="35" t="s">
        <v>34</v>
      </c>
      <c r="J951" s="35" t="s">
        <v>34</v>
      </c>
      <c r="K951" s="35" t="s">
        <v>34</v>
      </c>
      <c r="M951" s="35" t="s">
        <v>34</v>
      </c>
      <c r="N951" s="35" t="s">
        <v>34</v>
      </c>
      <c r="O951" s="35" t="s">
        <v>34</v>
      </c>
      <c r="S951" s="35" t="s">
        <v>34</v>
      </c>
      <c r="AD951" s="35" t="s">
        <v>34</v>
      </c>
      <c r="AG951" s="35" t="s">
        <v>34</v>
      </c>
      <c r="AH951" s="35" t="s">
        <v>34</v>
      </c>
      <c r="AK951" s="35" t="s">
        <v>34</v>
      </c>
      <c r="AL951" s="35" t="s">
        <v>34</v>
      </c>
      <c r="AM951" s="35" t="s">
        <v>34</v>
      </c>
      <c r="AO951" s="35" t="s">
        <v>34</v>
      </c>
      <c r="AP951" s="35" t="s">
        <v>34</v>
      </c>
      <c r="AQ951" s="35" t="s">
        <v>34</v>
      </c>
      <c r="AS951" s="35" t="s">
        <v>34</v>
      </c>
      <c r="AT951" s="35" t="s">
        <v>34</v>
      </c>
      <c r="AU951" s="35" t="s">
        <v>34</v>
      </c>
      <c r="AW951" s="35" t="s">
        <v>34</v>
      </c>
      <c r="AX951" s="35" t="s">
        <v>34</v>
      </c>
      <c r="AY951" s="35" t="s">
        <v>34</v>
      </c>
    </row>
    <row r="952" spans="1:51" x14ac:dyDescent="0.3">
      <c r="A952" s="35" t="s">
        <v>39</v>
      </c>
      <c r="B952" s="35" t="s">
        <v>39</v>
      </c>
      <c r="C952" s="35" t="s">
        <v>39</v>
      </c>
      <c r="E952" s="35" t="s">
        <v>39</v>
      </c>
      <c r="F952" s="35" t="s">
        <v>39</v>
      </c>
      <c r="G952" s="35" t="s">
        <v>39</v>
      </c>
      <c r="I952" s="35" t="s">
        <v>39</v>
      </c>
      <c r="J952" s="35" t="s">
        <v>39</v>
      </c>
      <c r="K952" s="35" t="s">
        <v>39</v>
      </c>
      <c r="M952" s="35" t="s">
        <v>39</v>
      </c>
      <c r="N952" s="35" t="s">
        <v>39</v>
      </c>
      <c r="O952" s="35" t="s">
        <v>39</v>
      </c>
      <c r="S952" s="35" t="s">
        <v>39</v>
      </c>
      <c r="AD952" s="35" t="s">
        <v>39</v>
      </c>
      <c r="AG952" s="35" t="s">
        <v>39</v>
      </c>
      <c r="AH952" s="35" t="s">
        <v>39</v>
      </c>
      <c r="AK952" s="35" t="s">
        <v>39</v>
      </c>
      <c r="AL952" s="35" t="s">
        <v>39</v>
      </c>
      <c r="AM952" s="35" t="s">
        <v>39</v>
      </c>
      <c r="AO952" s="35" t="s">
        <v>39</v>
      </c>
      <c r="AP952" s="35" t="s">
        <v>39</v>
      </c>
      <c r="AQ952" s="35" t="s">
        <v>39</v>
      </c>
      <c r="AS952" s="35" t="s">
        <v>39</v>
      </c>
      <c r="AT952" s="35" t="s">
        <v>39</v>
      </c>
      <c r="AU952" s="35" t="s">
        <v>39</v>
      </c>
      <c r="AW952" s="35" t="s">
        <v>39</v>
      </c>
      <c r="AX952" s="35" t="s">
        <v>39</v>
      </c>
      <c r="AY952" s="35" t="s">
        <v>39</v>
      </c>
    </row>
    <row r="953" spans="1:51" x14ac:dyDescent="0.3">
      <c r="A953" s="35" t="s">
        <v>476</v>
      </c>
      <c r="B953" s="35" t="s">
        <v>476</v>
      </c>
      <c r="C953" s="35" t="s">
        <v>476</v>
      </c>
      <c r="E953" s="35" t="s">
        <v>476</v>
      </c>
      <c r="F953" s="35" t="s">
        <v>476</v>
      </c>
      <c r="G953" s="35" t="s">
        <v>476</v>
      </c>
      <c r="I953" s="35" t="s">
        <v>476</v>
      </c>
      <c r="J953" s="35" t="s">
        <v>476</v>
      </c>
      <c r="K953" s="35" t="s">
        <v>476</v>
      </c>
      <c r="M953" s="35" t="s">
        <v>476</v>
      </c>
      <c r="N953" s="35" t="s">
        <v>476</v>
      </c>
      <c r="O953" s="35" t="s">
        <v>476</v>
      </c>
      <c r="S953" s="35" t="s">
        <v>476</v>
      </c>
      <c r="AD953" s="35" t="s">
        <v>476</v>
      </c>
      <c r="AG953" s="35" t="s">
        <v>476</v>
      </c>
      <c r="AH953" s="35" t="s">
        <v>476</v>
      </c>
      <c r="AK953" s="35" t="s">
        <v>476</v>
      </c>
      <c r="AL953" s="35" t="s">
        <v>476</v>
      </c>
      <c r="AM953" s="35" t="s">
        <v>476</v>
      </c>
      <c r="AO953" s="35" t="s">
        <v>476</v>
      </c>
      <c r="AP953" s="35" t="s">
        <v>476</v>
      </c>
      <c r="AQ953" s="35" t="s">
        <v>476</v>
      </c>
      <c r="AS953" s="35" t="s">
        <v>476</v>
      </c>
      <c r="AT953" s="35" t="s">
        <v>476</v>
      </c>
      <c r="AU953" s="35" t="s">
        <v>476</v>
      </c>
      <c r="AW953" s="35" t="s">
        <v>476</v>
      </c>
      <c r="AX953" s="35" t="s">
        <v>476</v>
      </c>
      <c r="AY953" s="35" t="s">
        <v>476</v>
      </c>
    </row>
    <row r="954" spans="1:51" x14ac:dyDescent="0.3">
      <c r="A954" s="35" t="s">
        <v>2587</v>
      </c>
      <c r="B954" s="35" t="s">
        <v>2588</v>
      </c>
      <c r="C954" s="35" t="s">
        <v>2589</v>
      </c>
      <c r="E954" s="35" t="s">
        <v>2591</v>
      </c>
      <c r="F954" s="35" t="s">
        <v>2589</v>
      </c>
      <c r="G954" s="35" t="s">
        <v>2590</v>
      </c>
      <c r="I954" s="35" t="s">
        <v>2589</v>
      </c>
      <c r="J954" s="35" t="s">
        <v>2590</v>
      </c>
      <c r="K954" s="35" t="s">
        <v>2591</v>
      </c>
      <c r="M954" s="35" t="s">
        <v>2589</v>
      </c>
      <c r="N954" s="35" t="s">
        <v>2590</v>
      </c>
      <c r="O954" s="35" t="s">
        <v>2592</v>
      </c>
      <c r="S954" s="35" t="s">
        <v>2593</v>
      </c>
      <c r="AD954" s="35" t="s">
        <v>2594</v>
      </c>
      <c r="AG954" s="35" t="s">
        <v>477</v>
      </c>
      <c r="AH954" s="35" t="s">
        <v>477</v>
      </c>
      <c r="AK954" s="35" t="s">
        <v>2587</v>
      </c>
      <c r="AL954" s="35" t="s">
        <v>2588</v>
      </c>
      <c r="AM954" s="35" t="s">
        <v>2589</v>
      </c>
      <c r="AO954" s="35" t="s">
        <v>2591</v>
      </c>
      <c r="AP954" s="35" t="s">
        <v>2589</v>
      </c>
      <c r="AQ954" s="35" t="s">
        <v>2590</v>
      </c>
      <c r="AS954" s="35" t="s">
        <v>2589</v>
      </c>
      <c r="AT954" s="35" t="s">
        <v>2590</v>
      </c>
      <c r="AU954" s="35" t="s">
        <v>2591</v>
      </c>
      <c r="AW954" s="35" t="s">
        <v>2589</v>
      </c>
      <c r="AX954" s="35" t="s">
        <v>2590</v>
      </c>
      <c r="AY954" s="35" t="s">
        <v>2592</v>
      </c>
    </row>
    <row r="955" spans="1:51" x14ac:dyDescent="0.3">
      <c r="A955" s="35" t="s">
        <v>119</v>
      </c>
      <c r="B955" s="35" t="s">
        <v>119</v>
      </c>
      <c r="C955" s="35" t="s">
        <v>119</v>
      </c>
      <c r="E955" s="35" t="s">
        <v>119</v>
      </c>
      <c r="F955" s="35" t="s">
        <v>119</v>
      </c>
      <c r="G955" s="35" t="s">
        <v>119</v>
      </c>
      <c r="I955" s="35" t="s">
        <v>119</v>
      </c>
      <c r="J955" s="35" t="s">
        <v>119</v>
      </c>
      <c r="K955" s="35" t="s">
        <v>119</v>
      </c>
      <c r="M955" s="35" t="s">
        <v>119</v>
      </c>
      <c r="N955" s="35" t="s">
        <v>119</v>
      </c>
      <c r="O955" s="35" t="s">
        <v>119</v>
      </c>
      <c r="S955" s="35" t="s">
        <v>119</v>
      </c>
      <c r="AD955" s="35" t="s">
        <v>119</v>
      </c>
      <c r="AG955" s="35" t="s">
        <v>119</v>
      </c>
      <c r="AH955" s="35" t="s">
        <v>119</v>
      </c>
      <c r="AK955" s="35" t="s">
        <v>119</v>
      </c>
      <c r="AL955" s="35" t="s">
        <v>119</v>
      </c>
      <c r="AM955" s="35" t="s">
        <v>119</v>
      </c>
      <c r="AO955" s="35" t="s">
        <v>119</v>
      </c>
      <c r="AP955" s="35" t="s">
        <v>119</v>
      </c>
      <c r="AQ955" s="35" t="s">
        <v>119</v>
      </c>
      <c r="AS955" s="35" t="s">
        <v>119</v>
      </c>
      <c r="AT955" s="35" t="s">
        <v>119</v>
      </c>
      <c r="AU955" s="35" t="s">
        <v>119</v>
      </c>
      <c r="AW955" s="35" t="s">
        <v>119</v>
      </c>
      <c r="AX955" s="35" t="s">
        <v>119</v>
      </c>
      <c r="AY955" s="35" t="s">
        <v>119</v>
      </c>
    </row>
    <row r="956" spans="1:51" x14ac:dyDescent="0.3">
      <c r="A956" s="35" t="s">
        <v>2595</v>
      </c>
      <c r="B956" s="35" t="s">
        <v>2596</v>
      </c>
      <c r="C956" s="35" t="s">
        <v>2597</v>
      </c>
      <c r="E956" s="35" t="s">
        <v>2599</v>
      </c>
      <c r="F956" s="35" t="s">
        <v>2597</v>
      </c>
      <c r="G956" s="35" t="s">
        <v>2598</v>
      </c>
      <c r="I956" s="35" t="s">
        <v>2597</v>
      </c>
      <c r="J956" s="35" t="s">
        <v>2598</v>
      </c>
      <c r="K956" s="35" t="s">
        <v>2599</v>
      </c>
      <c r="M956" s="35" t="s">
        <v>2597</v>
      </c>
      <c r="N956" s="35" t="s">
        <v>2598</v>
      </c>
      <c r="O956" s="35" t="s">
        <v>188</v>
      </c>
      <c r="S956" s="35" t="s">
        <v>2600</v>
      </c>
      <c r="AD956" s="35" t="s">
        <v>2601</v>
      </c>
      <c r="AG956" s="35" t="s">
        <v>478</v>
      </c>
      <c r="AH956" s="35" t="s">
        <v>478</v>
      </c>
      <c r="AK956" s="35" t="s">
        <v>2595</v>
      </c>
      <c r="AL956" s="35" t="s">
        <v>2596</v>
      </c>
      <c r="AM956" s="35" t="s">
        <v>2597</v>
      </c>
      <c r="AO956" s="35" t="s">
        <v>2599</v>
      </c>
      <c r="AP956" s="35" t="s">
        <v>2597</v>
      </c>
      <c r="AQ956" s="35" t="s">
        <v>2598</v>
      </c>
      <c r="AS956" s="35" t="s">
        <v>2597</v>
      </c>
      <c r="AT956" s="35" t="s">
        <v>2598</v>
      </c>
      <c r="AU956" s="35" t="s">
        <v>2599</v>
      </c>
      <c r="AW956" s="35" t="s">
        <v>2597</v>
      </c>
      <c r="AX956" s="35" t="s">
        <v>2598</v>
      </c>
      <c r="AY956" s="35" t="s">
        <v>188</v>
      </c>
    </row>
    <row r="957" spans="1:51" x14ac:dyDescent="0.3">
      <c r="A957" s="35" t="s">
        <v>34</v>
      </c>
      <c r="B957" s="35" t="s">
        <v>34</v>
      </c>
      <c r="C957" s="35" t="s">
        <v>34</v>
      </c>
      <c r="E957" s="35" t="s">
        <v>34</v>
      </c>
      <c r="F957" s="35" t="s">
        <v>34</v>
      </c>
      <c r="G957" s="35" t="s">
        <v>34</v>
      </c>
      <c r="I957" s="35" t="s">
        <v>34</v>
      </c>
      <c r="J957" s="35" t="s">
        <v>34</v>
      </c>
      <c r="K957" s="35" t="s">
        <v>34</v>
      </c>
      <c r="M957" s="35" t="s">
        <v>34</v>
      </c>
      <c r="N957" s="35" t="s">
        <v>34</v>
      </c>
      <c r="O957" s="35" t="s">
        <v>34</v>
      </c>
      <c r="S957" s="35" t="s">
        <v>34</v>
      </c>
      <c r="AD957" s="35" t="s">
        <v>34</v>
      </c>
      <c r="AG957" s="35" t="s">
        <v>34</v>
      </c>
      <c r="AH957" s="35" t="s">
        <v>34</v>
      </c>
      <c r="AK957" s="35" t="s">
        <v>34</v>
      </c>
      <c r="AL957" s="35" t="s">
        <v>34</v>
      </c>
      <c r="AM957" s="35" t="s">
        <v>34</v>
      </c>
      <c r="AO957" s="35" t="s">
        <v>34</v>
      </c>
      <c r="AP957" s="35" t="s">
        <v>34</v>
      </c>
      <c r="AQ957" s="35" t="s">
        <v>34</v>
      </c>
      <c r="AS957" s="35" t="s">
        <v>34</v>
      </c>
      <c r="AT957" s="35" t="s">
        <v>34</v>
      </c>
      <c r="AU957" s="35" t="s">
        <v>34</v>
      </c>
      <c r="AW957" s="35" t="s">
        <v>34</v>
      </c>
      <c r="AX957" s="35" t="s">
        <v>34</v>
      </c>
      <c r="AY957" s="35" t="s">
        <v>34</v>
      </c>
    </row>
    <row r="958" spans="1:51" x14ac:dyDescent="0.3">
      <c r="A958" s="35" t="s">
        <v>39</v>
      </c>
      <c r="B958" s="35" t="s">
        <v>39</v>
      </c>
      <c r="C958" s="35" t="s">
        <v>39</v>
      </c>
      <c r="E958" s="35" t="s">
        <v>39</v>
      </c>
      <c r="F958" s="35" t="s">
        <v>39</v>
      </c>
      <c r="G958" s="35" t="s">
        <v>39</v>
      </c>
      <c r="I958" s="35" t="s">
        <v>39</v>
      </c>
      <c r="J958" s="35" t="s">
        <v>39</v>
      </c>
      <c r="K958" s="35" t="s">
        <v>39</v>
      </c>
      <c r="M958" s="35" t="s">
        <v>39</v>
      </c>
      <c r="N958" s="35" t="s">
        <v>39</v>
      </c>
      <c r="O958" s="35" t="s">
        <v>39</v>
      </c>
      <c r="S958" s="35" t="s">
        <v>39</v>
      </c>
      <c r="AD958" s="35" t="s">
        <v>39</v>
      </c>
      <c r="AG958" s="35" t="s">
        <v>39</v>
      </c>
      <c r="AH958" s="35" t="s">
        <v>39</v>
      </c>
      <c r="AK958" s="35" t="s">
        <v>39</v>
      </c>
      <c r="AL958" s="35" t="s">
        <v>39</v>
      </c>
      <c r="AM958" s="35" t="s">
        <v>39</v>
      </c>
      <c r="AO958" s="35" t="s">
        <v>39</v>
      </c>
      <c r="AP958" s="35" t="s">
        <v>39</v>
      </c>
      <c r="AQ958" s="35" t="s">
        <v>39</v>
      </c>
      <c r="AS958" s="35" t="s">
        <v>39</v>
      </c>
      <c r="AT958" s="35" t="s">
        <v>39</v>
      </c>
      <c r="AU958" s="35" t="s">
        <v>39</v>
      </c>
      <c r="AW958" s="35" t="s">
        <v>39</v>
      </c>
      <c r="AX958" s="35" t="s">
        <v>39</v>
      </c>
      <c r="AY958" s="35" t="s">
        <v>39</v>
      </c>
    </row>
    <row r="959" spans="1:51" x14ac:dyDescent="0.3">
      <c r="A959" s="35" t="s">
        <v>479</v>
      </c>
      <c r="B959" s="35" t="s">
        <v>479</v>
      </c>
      <c r="C959" s="35" t="s">
        <v>479</v>
      </c>
      <c r="E959" s="35" t="s">
        <v>479</v>
      </c>
      <c r="F959" s="35" t="s">
        <v>479</v>
      </c>
      <c r="G959" s="35" t="s">
        <v>479</v>
      </c>
      <c r="I959" s="35" t="s">
        <v>479</v>
      </c>
      <c r="J959" s="35" t="s">
        <v>479</v>
      </c>
      <c r="K959" s="35" t="s">
        <v>479</v>
      </c>
      <c r="M959" s="35" t="s">
        <v>479</v>
      </c>
      <c r="N959" s="35" t="s">
        <v>479</v>
      </c>
      <c r="O959" s="35" t="s">
        <v>479</v>
      </c>
      <c r="S959" s="35" t="s">
        <v>479</v>
      </c>
      <c r="AD959" s="35" t="s">
        <v>479</v>
      </c>
      <c r="AG959" s="35" t="s">
        <v>479</v>
      </c>
      <c r="AH959" s="35" t="s">
        <v>479</v>
      </c>
      <c r="AK959" s="35" t="s">
        <v>479</v>
      </c>
      <c r="AL959" s="35" t="s">
        <v>479</v>
      </c>
      <c r="AM959" s="35" t="s">
        <v>479</v>
      </c>
      <c r="AO959" s="35" t="s">
        <v>479</v>
      </c>
      <c r="AP959" s="35" t="s">
        <v>479</v>
      </c>
      <c r="AQ959" s="35" t="s">
        <v>479</v>
      </c>
      <c r="AS959" s="35" t="s">
        <v>479</v>
      </c>
      <c r="AT959" s="35" t="s">
        <v>479</v>
      </c>
      <c r="AU959" s="35" t="s">
        <v>479</v>
      </c>
      <c r="AW959" s="35" t="s">
        <v>479</v>
      </c>
      <c r="AX959" s="35" t="s">
        <v>479</v>
      </c>
      <c r="AY959" s="35" t="s">
        <v>479</v>
      </c>
    </row>
    <row r="960" spans="1:51" x14ac:dyDescent="0.3">
      <c r="A960" s="35" t="s">
        <v>2602</v>
      </c>
      <c r="B960" s="35" t="s">
        <v>2603</v>
      </c>
      <c r="C960" s="35" t="s">
        <v>2604</v>
      </c>
      <c r="E960" s="35" t="s">
        <v>2606</v>
      </c>
      <c r="F960" s="35" t="s">
        <v>2604</v>
      </c>
      <c r="G960" s="35" t="s">
        <v>2605</v>
      </c>
      <c r="I960" s="35" t="s">
        <v>2604</v>
      </c>
      <c r="J960" s="35" t="s">
        <v>2605</v>
      </c>
      <c r="K960" s="35" t="s">
        <v>2606</v>
      </c>
      <c r="M960" s="35" t="s">
        <v>2604</v>
      </c>
      <c r="N960" s="35" t="s">
        <v>2605</v>
      </c>
      <c r="O960" s="35" t="s">
        <v>2238</v>
      </c>
      <c r="S960" s="35" t="s">
        <v>2607</v>
      </c>
      <c r="AD960" s="35" t="s">
        <v>2608</v>
      </c>
      <c r="AG960" s="35" t="s">
        <v>480</v>
      </c>
      <c r="AH960" s="35" t="s">
        <v>480</v>
      </c>
      <c r="AK960" s="35" t="s">
        <v>2602</v>
      </c>
      <c r="AL960" s="35" t="s">
        <v>2603</v>
      </c>
      <c r="AM960" s="35" t="s">
        <v>2604</v>
      </c>
      <c r="AO960" s="35" t="s">
        <v>2606</v>
      </c>
      <c r="AP960" s="35" t="s">
        <v>2604</v>
      </c>
      <c r="AQ960" s="35" t="s">
        <v>2605</v>
      </c>
      <c r="AS960" s="35" t="s">
        <v>2604</v>
      </c>
      <c r="AT960" s="35" t="s">
        <v>2605</v>
      </c>
      <c r="AU960" s="35" t="s">
        <v>2606</v>
      </c>
      <c r="AW960" s="35" t="s">
        <v>2604</v>
      </c>
      <c r="AX960" s="35" t="s">
        <v>2605</v>
      </c>
      <c r="AY960" s="35" t="s">
        <v>2238</v>
      </c>
    </row>
    <row r="961" spans="1:51" x14ac:dyDescent="0.3">
      <c r="A961" s="35" t="s">
        <v>119</v>
      </c>
      <c r="B961" s="35" t="s">
        <v>119</v>
      </c>
      <c r="C961" s="35" t="s">
        <v>119</v>
      </c>
      <c r="E961" s="35" t="s">
        <v>119</v>
      </c>
      <c r="F961" s="35" t="s">
        <v>119</v>
      </c>
      <c r="G961" s="35" t="s">
        <v>119</v>
      </c>
      <c r="I961" s="35" t="s">
        <v>119</v>
      </c>
      <c r="J961" s="35" t="s">
        <v>119</v>
      </c>
      <c r="K961" s="35" t="s">
        <v>119</v>
      </c>
      <c r="M961" s="35" t="s">
        <v>119</v>
      </c>
      <c r="N961" s="35" t="s">
        <v>119</v>
      </c>
      <c r="O961" s="35" t="s">
        <v>119</v>
      </c>
      <c r="S961" s="35" t="s">
        <v>119</v>
      </c>
      <c r="AD961" s="35" t="s">
        <v>119</v>
      </c>
      <c r="AG961" s="35" t="s">
        <v>119</v>
      </c>
      <c r="AH961" s="35" t="s">
        <v>119</v>
      </c>
      <c r="AK961" s="35" t="s">
        <v>119</v>
      </c>
      <c r="AL961" s="35" t="s">
        <v>119</v>
      </c>
      <c r="AM961" s="35" t="s">
        <v>119</v>
      </c>
      <c r="AO961" s="35" t="s">
        <v>119</v>
      </c>
      <c r="AP961" s="35" t="s">
        <v>119</v>
      </c>
      <c r="AQ961" s="35" t="s">
        <v>119</v>
      </c>
      <c r="AS961" s="35" t="s">
        <v>119</v>
      </c>
      <c r="AT961" s="35" t="s">
        <v>119</v>
      </c>
      <c r="AU961" s="35" t="s">
        <v>119</v>
      </c>
      <c r="AW961" s="35" t="s">
        <v>119</v>
      </c>
      <c r="AX961" s="35" t="s">
        <v>119</v>
      </c>
      <c r="AY961" s="35" t="s">
        <v>119</v>
      </c>
    </row>
    <row r="962" spans="1:51" x14ac:dyDescent="0.3">
      <c r="A962" s="35" t="s">
        <v>2609</v>
      </c>
      <c r="B962" s="35" t="s">
        <v>2610</v>
      </c>
      <c r="C962" s="35" t="s">
        <v>188</v>
      </c>
      <c r="E962" s="35" t="s">
        <v>2612</v>
      </c>
      <c r="F962" s="35" t="s">
        <v>188</v>
      </c>
      <c r="G962" s="35" t="s">
        <v>2611</v>
      </c>
      <c r="I962" s="35" t="s">
        <v>188</v>
      </c>
      <c r="J962" s="35" t="s">
        <v>2611</v>
      </c>
      <c r="K962" s="35" t="s">
        <v>2612</v>
      </c>
      <c r="M962" s="35" t="s">
        <v>188</v>
      </c>
      <c r="N962" s="35" t="s">
        <v>2611</v>
      </c>
      <c r="O962" s="35" t="s">
        <v>2613</v>
      </c>
      <c r="S962" s="35" t="s">
        <v>188</v>
      </c>
      <c r="AD962" s="35" t="s">
        <v>2614</v>
      </c>
      <c r="AG962" s="35" t="s">
        <v>481</v>
      </c>
      <c r="AH962" s="35" t="s">
        <v>481</v>
      </c>
      <c r="AK962" s="35" t="s">
        <v>2609</v>
      </c>
      <c r="AL962" s="35" t="s">
        <v>2610</v>
      </c>
      <c r="AM962" s="35" t="s">
        <v>188</v>
      </c>
      <c r="AO962" s="35" t="s">
        <v>2612</v>
      </c>
      <c r="AP962" s="35" t="s">
        <v>188</v>
      </c>
      <c r="AQ962" s="35" t="s">
        <v>2611</v>
      </c>
      <c r="AS962" s="35" t="s">
        <v>188</v>
      </c>
      <c r="AT962" s="35" t="s">
        <v>2611</v>
      </c>
      <c r="AU962" s="35" t="s">
        <v>2612</v>
      </c>
      <c r="AW962" s="35" t="s">
        <v>188</v>
      </c>
      <c r="AX962" s="35" t="s">
        <v>2611</v>
      </c>
      <c r="AY962" s="35" t="s">
        <v>2613</v>
      </c>
    </row>
    <row r="963" spans="1:51" x14ac:dyDescent="0.3">
      <c r="A963" s="35" t="s">
        <v>34</v>
      </c>
      <c r="B963" s="35" t="s">
        <v>34</v>
      </c>
      <c r="C963" s="35" t="s">
        <v>34</v>
      </c>
      <c r="E963" s="35" t="s">
        <v>34</v>
      </c>
      <c r="F963" s="35" t="s">
        <v>34</v>
      </c>
      <c r="G963" s="35" t="s">
        <v>34</v>
      </c>
      <c r="I963" s="35" t="s">
        <v>34</v>
      </c>
      <c r="J963" s="35" t="s">
        <v>34</v>
      </c>
      <c r="K963" s="35" t="s">
        <v>34</v>
      </c>
      <c r="M963" s="35" t="s">
        <v>34</v>
      </c>
      <c r="N963" s="35" t="s">
        <v>34</v>
      </c>
      <c r="O963" s="35" t="s">
        <v>34</v>
      </c>
      <c r="S963" s="35" t="s">
        <v>34</v>
      </c>
      <c r="AD963" s="35" t="s">
        <v>34</v>
      </c>
      <c r="AG963" s="35" t="s">
        <v>34</v>
      </c>
      <c r="AH963" s="35" t="s">
        <v>34</v>
      </c>
      <c r="AK963" s="35" t="s">
        <v>34</v>
      </c>
      <c r="AL963" s="35" t="s">
        <v>34</v>
      </c>
      <c r="AM963" s="35" t="s">
        <v>34</v>
      </c>
      <c r="AO963" s="35" t="s">
        <v>34</v>
      </c>
      <c r="AP963" s="35" t="s">
        <v>34</v>
      </c>
      <c r="AQ963" s="35" t="s">
        <v>34</v>
      </c>
      <c r="AS963" s="35" t="s">
        <v>34</v>
      </c>
      <c r="AT963" s="35" t="s">
        <v>34</v>
      </c>
      <c r="AU963" s="35" t="s">
        <v>34</v>
      </c>
      <c r="AW963" s="35" t="s">
        <v>34</v>
      </c>
      <c r="AX963" s="35" t="s">
        <v>34</v>
      </c>
      <c r="AY963" s="35" t="s">
        <v>34</v>
      </c>
    </row>
    <row r="964" spans="1:51" x14ac:dyDescent="0.3">
      <c r="A964" s="35" t="s">
        <v>39</v>
      </c>
      <c r="B964" s="35" t="s">
        <v>39</v>
      </c>
      <c r="C964" s="35" t="s">
        <v>39</v>
      </c>
      <c r="E964" s="35" t="s">
        <v>39</v>
      </c>
      <c r="F964" s="35" t="s">
        <v>39</v>
      </c>
      <c r="G964" s="35" t="s">
        <v>39</v>
      </c>
      <c r="I964" s="35" t="s">
        <v>39</v>
      </c>
      <c r="J964" s="35" t="s">
        <v>39</v>
      </c>
      <c r="K964" s="35" t="s">
        <v>39</v>
      </c>
      <c r="M964" s="35" t="s">
        <v>39</v>
      </c>
      <c r="N964" s="35" t="s">
        <v>39</v>
      </c>
      <c r="O964" s="35" t="s">
        <v>39</v>
      </c>
      <c r="S964" s="35" t="s">
        <v>39</v>
      </c>
      <c r="AD964" s="35" t="s">
        <v>39</v>
      </c>
      <c r="AG964" s="35" t="s">
        <v>39</v>
      </c>
      <c r="AH964" s="35" t="s">
        <v>39</v>
      </c>
      <c r="AK964" s="35" t="s">
        <v>39</v>
      </c>
      <c r="AL964" s="35" t="s">
        <v>39</v>
      </c>
      <c r="AM964" s="35" t="s">
        <v>39</v>
      </c>
      <c r="AO964" s="35" t="s">
        <v>39</v>
      </c>
      <c r="AP964" s="35" t="s">
        <v>39</v>
      </c>
      <c r="AQ964" s="35" t="s">
        <v>39</v>
      </c>
      <c r="AS964" s="35" t="s">
        <v>39</v>
      </c>
      <c r="AT964" s="35" t="s">
        <v>39</v>
      </c>
      <c r="AU964" s="35" t="s">
        <v>39</v>
      </c>
      <c r="AW964" s="35" t="s">
        <v>39</v>
      </c>
      <c r="AX964" s="35" t="s">
        <v>39</v>
      </c>
      <c r="AY964" s="35" t="s">
        <v>39</v>
      </c>
    </row>
    <row r="965" spans="1:51" x14ac:dyDescent="0.3">
      <c r="A965" s="35" t="s">
        <v>482</v>
      </c>
      <c r="B965" s="35" t="s">
        <v>482</v>
      </c>
      <c r="C965" s="35" t="s">
        <v>482</v>
      </c>
      <c r="E965" s="35" t="s">
        <v>482</v>
      </c>
      <c r="F965" s="35" t="s">
        <v>482</v>
      </c>
      <c r="G965" s="35" t="s">
        <v>482</v>
      </c>
      <c r="I965" s="35" t="s">
        <v>482</v>
      </c>
      <c r="J965" s="35" t="s">
        <v>482</v>
      </c>
      <c r="K965" s="35" t="s">
        <v>482</v>
      </c>
      <c r="M965" s="35" t="s">
        <v>482</v>
      </c>
      <c r="N965" s="35" t="s">
        <v>482</v>
      </c>
      <c r="O965" s="35" t="s">
        <v>482</v>
      </c>
      <c r="S965" s="35" t="s">
        <v>482</v>
      </c>
      <c r="AD965" s="35" t="s">
        <v>482</v>
      </c>
      <c r="AG965" s="35" t="s">
        <v>482</v>
      </c>
      <c r="AH965" s="35" t="s">
        <v>482</v>
      </c>
      <c r="AK965" s="35" t="s">
        <v>482</v>
      </c>
      <c r="AL965" s="35" t="s">
        <v>482</v>
      </c>
      <c r="AM965" s="35" t="s">
        <v>482</v>
      </c>
      <c r="AO965" s="35" t="s">
        <v>482</v>
      </c>
      <c r="AP965" s="35" t="s">
        <v>482</v>
      </c>
      <c r="AQ965" s="35" t="s">
        <v>482</v>
      </c>
      <c r="AS965" s="35" t="s">
        <v>482</v>
      </c>
      <c r="AT965" s="35" t="s">
        <v>482</v>
      </c>
      <c r="AU965" s="35" t="s">
        <v>482</v>
      </c>
      <c r="AW965" s="35" t="s">
        <v>482</v>
      </c>
      <c r="AX965" s="35" t="s">
        <v>482</v>
      </c>
      <c r="AY965" s="35" t="s">
        <v>482</v>
      </c>
    </row>
    <row r="966" spans="1:51" x14ac:dyDescent="0.3">
      <c r="A966" s="35" t="s">
        <v>2615</v>
      </c>
      <c r="B966" s="35" t="s">
        <v>2616</v>
      </c>
      <c r="C966" s="35" t="s">
        <v>2617</v>
      </c>
      <c r="E966" s="35" t="s">
        <v>2619</v>
      </c>
      <c r="F966" s="35" t="s">
        <v>2617</v>
      </c>
      <c r="G966" s="35" t="s">
        <v>2618</v>
      </c>
      <c r="I966" s="35" t="s">
        <v>2617</v>
      </c>
      <c r="J966" s="35" t="s">
        <v>2618</v>
      </c>
      <c r="K966" s="35" t="s">
        <v>2619</v>
      </c>
      <c r="M966" s="35" t="s">
        <v>2617</v>
      </c>
      <c r="N966" s="35" t="s">
        <v>2618</v>
      </c>
      <c r="O966" s="35" t="s">
        <v>2620</v>
      </c>
      <c r="S966" s="35" t="s">
        <v>2621</v>
      </c>
      <c r="AD966" s="35" t="s">
        <v>2622</v>
      </c>
      <c r="AG966" s="35" t="s">
        <v>483</v>
      </c>
      <c r="AH966" s="35" t="s">
        <v>483</v>
      </c>
      <c r="AK966" s="35" t="s">
        <v>2615</v>
      </c>
      <c r="AL966" s="35" t="s">
        <v>2616</v>
      </c>
      <c r="AM966" s="35" t="s">
        <v>2617</v>
      </c>
      <c r="AO966" s="35" t="s">
        <v>2619</v>
      </c>
      <c r="AP966" s="35" t="s">
        <v>2617</v>
      </c>
      <c r="AQ966" s="35" t="s">
        <v>2618</v>
      </c>
      <c r="AS966" s="35" t="s">
        <v>2617</v>
      </c>
      <c r="AT966" s="35" t="s">
        <v>2618</v>
      </c>
      <c r="AU966" s="35" t="s">
        <v>2619</v>
      </c>
      <c r="AW966" s="35" t="s">
        <v>2617</v>
      </c>
      <c r="AX966" s="35" t="s">
        <v>2618</v>
      </c>
      <c r="AY966" s="35" t="s">
        <v>2620</v>
      </c>
    </row>
    <row r="967" spans="1:51" x14ac:dyDescent="0.3">
      <c r="A967" s="35" t="s">
        <v>119</v>
      </c>
      <c r="B967" s="35" t="s">
        <v>119</v>
      </c>
      <c r="C967" s="35" t="s">
        <v>119</v>
      </c>
      <c r="E967" s="35" t="s">
        <v>119</v>
      </c>
      <c r="F967" s="35" t="s">
        <v>119</v>
      </c>
      <c r="G967" s="35" t="s">
        <v>119</v>
      </c>
      <c r="I967" s="35" t="s">
        <v>119</v>
      </c>
      <c r="J967" s="35" t="s">
        <v>119</v>
      </c>
      <c r="K967" s="35" t="s">
        <v>119</v>
      </c>
      <c r="M967" s="35" t="s">
        <v>119</v>
      </c>
      <c r="N967" s="35" t="s">
        <v>119</v>
      </c>
      <c r="O967" s="35" t="s">
        <v>119</v>
      </c>
      <c r="S967" s="35" t="s">
        <v>119</v>
      </c>
      <c r="AD967" s="35" t="s">
        <v>119</v>
      </c>
      <c r="AG967" s="35" t="s">
        <v>119</v>
      </c>
      <c r="AH967" s="35" t="s">
        <v>119</v>
      </c>
      <c r="AK967" s="35" t="s">
        <v>119</v>
      </c>
      <c r="AL967" s="35" t="s">
        <v>119</v>
      </c>
      <c r="AM967" s="35" t="s">
        <v>119</v>
      </c>
      <c r="AO967" s="35" t="s">
        <v>119</v>
      </c>
      <c r="AP967" s="35" t="s">
        <v>119</v>
      </c>
      <c r="AQ967" s="35" t="s">
        <v>119</v>
      </c>
      <c r="AS967" s="35" t="s">
        <v>119</v>
      </c>
      <c r="AT967" s="35" t="s">
        <v>119</v>
      </c>
      <c r="AU967" s="35" t="s">
        <v>119</v>
      </c>
      <c r="AW967" s="35" t="s">
        <v>119</v>
      </c>
      <c r="AX967" s="35" t="s">
        <v>119</v>
      </c>
      <c r="AY967" s="35" t="s">
        <v>119</v>
      </c>
    </row>
    <row r="968" spans="1:51" x14ac:dyDescent="0.3">
      <c r="A968" s="35" t="s">
        <v>2623</v>
      </c>
      <c r="B968" s="35" t="s">
        <v>2624</v>
      </c>
      <c r="C968" s="35" t="s">
        <v>2625</v>
      </c>
      <c r="E968" s="35" t="s">
        <v>2627</v>
      </c>
      <c r="F968" s="35" t="s">
        <v>2625</v>
      </c>
      <c r="G968" s="35" t="s">
        <v>2626</v>
      </c>
      <c r="I968" s="35" t="s">
        <v>2625</v>
      </c>
      <c r="J968" s="35" t="s">
        <v>2626</v>
      </c>
      <c r="K968" s="35" t="s">
        <v>2627</v>
      </c>
      <c r="M968" s="35" t="s">
        <v>2625</v>
      </c>
      <c r="N968" s="35" t="s">
        <v>2626</v>
      </c>
      <c r="O968" s="35" t="s">
        <v>2628</v>
      </c>
      <c r="S968" s="35" t="s">
        <v>2629</v>
      </c>
      <c r="AD968" s="35" t="s">
        <v>2630</v>
      </c>
      <c r="AG968" s="35" t="s">
        <v>120</v>
      </c>
      <c r="AH968" s="35" t="s">
        <v>120</v>
      </c>
      <c r="AK968" s="35" t="s">
        <v>2623</v>
      </c>
      <c r="AL968" s="35" t="s">
        <v>2624</v>
      </c>
      <c r="AM968" s="35" t="s">
        <v>2625</v>
      </c>
      <c r="AO968" s="35" t="s">
        <v>2627</v>
      </c>
      <c r="AP968" s="35" t="s">
        <v>2625</v>
      </c>
      <c r="AQ968" s="35" t="s">
        <v>2626</v>
      </c>
      <c r="AS968" s="35" t="s">
        <v>2625</v>
      </c>
      <c r="AT968" s="35" t="s">
        <v>2626</v>
      </c>
      <c r="AU968" s="35" t="s">
        <v>2627</v>
      </c>
      <c r="AW968" s="35" t="s">
        <v>2625</v>
      </c>
      <c r="AX968" s="35" t="s">
        <v>2626</v>
      </c>
      <c r="AY968" s="35" t="s">
        <v>2628</v>
      </c>
    </row>
    <row r="969" spans="1:51" x14ac:dyDescent="0.3">
      <c r="A969" s="35" t="s">
        <v>34</v>
      </c>
      <c r="B969" s="35" t="s">
        <v>34</v>
      </c>
      <c r="C969" s="35" t="s">
        <v>34</v>
      </c>
      <c r="E969" s="35" t="s">
        <v>34</v>
      </c>
      <c r="F969" s="35" t="s">
        <v>34</v>
      </c>
      <c r="G969" s="35" t="s">
        <v>34</v>
      </c>
      <c r="I969" s="35" t="s">
        <v>34</v>
      </c>
      <c r="J969" s="35" t="s">
        <v>34</v>
      </c>
      <c r="K969" s="35" t="s">
        <v>34</v>
      </c>
      <c r="M969" s="35" t="s">
        <v>34</v>
      </c>
      <c r="N969" s="35" t="s">
        <v>34</v>
      </c>
      <c r="O969" s="35" t="s">
        <v>34</v>
      </c>
      <c r="S969" s="35" t="s">
        <v>34</v>
      </c>
      <c r="AD969" s="35" t="s">
        <v>34</v>
      </c>
      <c r="AG969" s="35" t="s">
        <v>34</v>
      </c>
      <c r="AH969" s="35" t="s">
        <v>34</v>
      </c>
      <c r="AK969" s="35" t="s">
        <v>34</v>
      </c>
      <c r="AL969" s="35" t="s">
        <v>34</v>
      </c>
      <c r="AM969" s="35" t="s">
        <v>34</v>
      </c>
      <c r="AO969" s="35" t="s">
        <v>34</v>
      </c>
      <c r="AP969" s="35" t="s">
        <v>34</v>
      </c>
      <c r="AQ969" s="35" t="s">
        <v>34</v>
      </c>
      <c r="AS969" s="35" t="s">
        <v>34</v>
      </c>
      <c r="AT969" s="35" t="s">
        <v>34</v>
      </c>
      <c r="AU969" s="35" t="s">
        <v>34</v>
      </c>
      <c r="AW969" s="35" t="s">
        <v>34</v>
      </c>
      <c r="AX969" s="35" t="s">
        <v>34</v>
      </c>
      <c r="AY969" s="35" t="s">
        <v>34</v>
      </c>
    </row>
    <row r="970" spans="1:51" x14ac:dyDescent="0.3">
      <c r="A970" s="35" t="s">
        <v>39</v>
      </c>
      <c r="B970" s="35" t="s">
        <v>39</v>
      </c>
      <c r="C970" s="35" t="s">
        <v>39</v>
      </c>
      <c r="E970" s="35" t="s">
        <v>39</v>
      </c>
      <c r="F970" s="35" t="s">
        <v>39</v>
      </c>
      <c r="G970" s="35" t="s">
        <v>39</v>
      </c>
      <c r="I970" s="35" t="s">
        <v>39</v>
      </c>
      <c r="J970" s="35" t="s">
        <v>39</v>
      </c>
      <c r="K970" s="35" t="s">
        <v>39</v>
      </c>
      <c r="M970" s="35" t="s">
        <v>39</v>
      </c>
      <c r="N970" s="35" t="s">
        <v>39</v>
      </c>
      <c r="O970" s="35" t="s">
        <v>39</v>
      </c>
      <c r="S970" s="35" t="s">
        <v>39</v>
      </c>
      <c r="AD970" s="35" t="s">
        <v>39</v>
      </c>
      <c r="AG970" s="35" t="s">
        <v>39</v>
      </c>
      <c r="AH970" s="35" t="s">
        <v>39</v>
      </c>
      <c r="AK970" s="35" t="s">
        <v>39</v>
      </c>
      <c r="AL970" s="35" t="s">
        <v>39</v>
      </c>
      <c r="AM970" s="35" t="s">
        <v>39</v>
      </c>
      <c r="AO970" s="35" t="s">
        <v>39</v>
      </c>
      <c r="AP970" s="35" t="s">
        <v>39</v>
      </c>
      <c r="AQ970" s="35" t="s">
        <v>39</v>
      </c>
      <c r="AS970" s="35" t="s">
        <v>39</v>
      </c>
      <c r="AT970" s="35" t="s">
        <v>39</v>
      </c>
      <c r="AU970" s="35" t="s">
        <v>39</v>
      </c>
      <c r="AW970" s="35" t="s">
        <v>39</v>
      </c>
      <c r="AX970" s="35" t="s">
        <v>39</v>
      </c>
      <c r="AY970" s="35" t="s">
        <v>39</v>
      </c>
    </row>
    <row r="971" spans="1:51" x14ac:dyDescent="0.3">
      <c r="A971" s="35" t="s">
        <v>484</v>
      </c>
      <c r="B971" s="35" t="s">
        <v>484</v>
      </c>
      <c r="C971" s="35" t="s">
        <v>484</v>
      </c>
      <c r="E971" s="35" t="s">
        <v>484</v>
      </c>
      <c r="F971" s="35" t="s">
        <v>484</v>
      </c>
      <c r="G971" s="35" t="s">
        <v>484</v>
      </c>
      <c r="I971" s="35" t="s">
        <v>484</v>
      </c>
      <c r="J971" s="35" t="s">
        <v>484</v>
      </c>
      <c r="K971" s="35" t="s">
        <v>484</v>
      </c>
      <c r="M971" s="35" t="s">
        <v>484</v>
      </c>
      <c r="N971" s="35" t="s">
        <v>484</v>
      </c>
      <c r="O971" s="35" t="s">
        <v>484</v>
      </c>
      <c r="S971" s="35" t="s">
        <v>484</v>
      </c>
      <c r="AD971" s="35" t="s">
        <v>484</v>
      </c>
      <c r="AG971" s="35" t="s">
        <v>484</v>
      </c>
      <c r="AH971" s="35" t="s">
        <v>484</v>
      </c>
      <c r="AK971" s="35" t="s">
        <v>484</v>
      </c>
      <c r="AL971" s="35" t="s">
        <v>484</v>
      </c>
      <c r="AM971" s="35" t="s">
        <v>484</v>
      </c>
      <c r="AO971" s="35" t="s">
        <v>484</v>
      </c>
      <c r="AP971" s="35" t="s">
        <v>484</v>
      </c>
      <c r="AQ971" s="35" t="s">
        <v>484</v>
      </c>
      <c r="AS971" s="35" t="s">
        <v>484</v>
      </c>
      <c r="AT971" s="35" t="s">
        <v>484</v>
      </c>
      <c r="AU971" s="35" t="s">
        <v>484</v>
      </c>
      <c r="AW971" s="35" t="s">
        <v>484</v>
      </c>
      <c r="AX971" s="35" t="s">
        <v>484</v>
      </c>
      <c r="AY971" s="35" t="s">
        <v>484</v>
      </c>
    </row>
    <row r="972" spans="1:51" x14ac:dyDescent="0.3">
      <c r="A972" s="35" t="s">
        <v>2631</v>
      </c>
      <c r="B972" s="35" t="s">
        <v>2632</v>
      </c>
      <c r="C972" s="35" t="s">
        <v>2633</v>
      </c>
      <c r="E972" s="35" t="s">
        <v>2531</v>
      </c>
      <c r="F972" s="35" t="s">
        <v>2633</v>
      </c>
      <c r="G972" s="35" t="s">
        <v>2634</v>
      </c>
      <c r="I972" s="35" t="s">
        <v>2633</v>
      </c>
      <c r="J972" s="35" t="s">
        <v>2634</v>
      </c>
      <c r="K972" s="35" t="s">
        <v>2531</v>
      </c>
      <c r="M972" s="35" t="s">
        <v>2633</v>
      </c>
      <c r="N972" s="35" t="s">
        <v>2634</v>
      </c>
      <c r="O972" s="35" t="s">
        <v>2635</v>
      </c>
      <c r="S972" s="35" t="s">
        <v>1279</v>
      </c>
      <c r="AD972" s="35" t="s">
        <v>1078</v>
      </c>
      <c r="AG972" s="35" t="s">
        <v>485</v>
      </c>
      <c r="AH972" s="35" t="s">
        <v>485</v>
      </c>
      <c r="AK972" s="35" t="s">
        <v>2631</v>
      </c>
      <c r="AL972" s="35" t="s">
        <v>2632</v>
      </c>
      <c r="AM972" s="35" t="s">
        <v>2633</v>
      </c>
      <c r="AO972" s="35" t="s">
        <v>2531</v>
      </c>
      <c r="AP972" s="35" t="s">
        <v>2633</v>
      </c>
      <c r="AQ972" s="35" t="s">
        <v>2634</v>
      </c>
      <c r="AS972" s="35" t="s">
        <v>2633</v>
      </c>
      <c r="AT972" s="35" t="s">
        <v>2634</v>
      </c>
      <c r="AU972" s="35" t="s">
        <v>2531</v>
      </c>
      <c r="AW972" s="35" t="s">
        <v>2633</v>
      </c>
      <c r="AX972" s="35" t="s">
        <v>2634</v>
      </c>
      <c r="AY972" s="35" t="s">
        <v>2635</v>
      </c>
    </row>
    <row r="973" spans="1:51" x14ac:dyDescent="0.3">
      <c r="A973" s="35" t="s">
        <v>1734</v>
      </c>
      <c r="B973" s="35" t="s">
        <v>2636</v>
      </c>
      <c r="C973" s="35" t="s">
        <v>119</v>
      </c>
      <c r="E973" s="35" t="s">
        <v>2638</v>
      </c>
      <c r="F973" s="35" t="s">
        <v>119</v>
      </c>
      <c r="G973" s="35" t="s">
        <v>2637</v>
      </c>
      <c r="I973" s="35" t="s">
        <v>119</v>
      </c>
      <c r="J973" s="35" t="s">
        <v>2637</v>
      </c>
      <c r="K973" s="35" t="s">
        <v>2638</v>
      </c>
      <c r="M973" s="35" t="s">
        <v>119</v>
      </c>
      <c r="N973" s="35" t="s">
        <v>2637</v>
      </c>
      <c r="O973" s="35" t="s">
        <v>2639</v>
      </c>
      <c r="S973" s="35" t="s">
        <v>2640</v>
      </c>
      <c r="AD973" s="35" t="s">
        <v>2641</v>
      </c>
      <c r="AG973" s="35" t="s">
        <v>486</v>
      </c>
      <c r="AH973" s="35" t="s">
        <v>486</v>
      </c>
      <c r="AK973" s="35" t="s">
        <v>1734</v>
      </c>
      <c r="AL973" s="35" t="s">
        <v>2636</v>
      </c>
      <c r="AM973" s="35" t="s">
        <v>119</v>
      </c>
      <c r="AO973" s="35" t="s">
        <v>2638</v>
      </c>
      <c r="AP973" s="35" t="s">
        <v>119</v>
      </c>
      <c r="AQ973" s="35" t="s">
        <v>2637</v>
      </c>
      <c r="AS973" s="35" t="s">
        <v>119</v>
      </c>
      <c r="AT973" s="35" t="s">
        <v>2637</v>
      </c>
      <c r="AU973" s="35" t="s">
        <v>2638</v>
      </c>
      <c r="AW973" s="35" t="s">
        <v>119</v>
      </c>
      <c r="AX973" s="35" t="s">
        <v>2637</v>
      </c>
      <c r="AY973" s="35" t="s">
        <v>2639</v>
      </c>
    </row>
    <row r="974" spans="1:51" x14ac:dyDescent="0.3">
      <c r="A974" s="35" t="s">
        <v>2642</v>
      </c>
      <c r="B974" s="35" t="s">
        <v>2643</v>
      </c>
      <c r="C974" s="35" t="s">
        <v>2644</v>
      </c>
      <c r="E974" s="35" t="s">
        <v>2646</v>
      </c>
      <c r="F974" s="35" t="s">
        <v>2644</v>
      </c>
      <c r="G974" s="35" t="s">
        <v>2645</v>
      </c>
      <c r="I974" s="35" t="s">
        <v>2644</v>
      </c>
      <c r="J974" s="35" t="s">
        <v>2645</v>
      </c>
      <c r="K974" s="35" t="s">
        <v>2646</v>
      </c>
      <c r="M974" s="35" t="s">
        <v>2644</v>
      </c>
      <c r="N974" s="35" t="s">
        <v>2645</v>
      </c>
      <c r="O974" s="35" t="s">
        <v>2647</v>
      </c>
      <c r="S974" s="35" t="s">
        <v>2648</v>
      </c>
      <c r="AD974" s="35" t="s">
        <v>2649</v>
      </c>
      <c r="AG974" s="35" t="s">
        <v>487</v>
      </c>
      <c r="AH974" s="35" t="s">
        <v>487</v>
      </c>
      <c r="AK974" s="35" t="s">
        <v>2642</v>
      </c>
      <c r="AL974" s="35" t="s">
        <v>2643</v>
      </c>
      <c r="AM974" s="35" t="s">
        <v>2644</v>
      </c>
      <c r="AO974" s="35" t="s">
        <v>2646</v>
      </c>
      <c r="AP974" s="35" t="s">
        <v>2644</v>
      </c>
      <c r="AQ974" s="35" t="s">
        <v>2645</v>
      </c>
      <c r="AS974" s="35" t="s">
        <v>2644</v>
      </c>
      <c r="AT974" s="35" t="s">
        <v>2645</v>
      </c>
      <c r="AU974" s="35" t="s">
        <v>2646</v>
      </c>
      <c r="AW974" s="35" t="s">
        <v>2644</v>
      </c>
      <c r="AX974" s="35" t="s">
        <v>2645</v>
      </c>
      <c r="AY974" s="35" t="s">
        <v>2647</v>
      </c>
    </row>
    <row r="975" spans="1:51" x14ac:dyDescent="0.3">
      <c r="A975" s="35" t="s">
        <v>34</v>
      </c>
      <c r="B975" s="35" t="s">
        <v>34</v>
      </c>
      <c r="C975" s="35" t="s">
        <v>34</v>
      </c>
      <c r="E975" s="35" t="s">
        <v>34</v>
      </c>
      <c r="F975" s="35" t="s">
        <v>34</v>
      </c>
      <c r="G975" s="35" t="s">
        <v>34</v>
      </c>
      <c r="I975" s="35" t="s">
        <v>34</v>
      </c>
      <c r="J975" s="35" t="s">
        <v>34</v>
      </c>
      <c r="K975" s="35" t="s">
        <v>34</v>
      </c>
      <c r="M975" s="35" t="s">
        <v>34</v>
      </c>
      <c r="N975" s="35" t="s">
        <v>34</v>
      </c>
      <c r="O975" s="35" t="s">
        <v>34</v>
      </c>
      <c r="S975" s="35" t="s">
        <v>34</v>
      </c>
      <c r="AD975" s="35" t="s">
        <v>34</v>
      </c>
      <c r="AG975" s="35" t="s">
        <v>34</v>
      </c>
      <c r="AH975" s="35" t="s">
        <v>34</v>
      </c>
      <c r="AK975" s="35" t="s">
        <v>34</v>
      </c>
      <c r="AL975" s="35" t="s">
        <v>34</v>
      </c>
      <c r="AM975" s="35" t="s">
        <v>34</v>
      </c>
      <c r="AO975" s="35" t="s">
        <v>34</v>
      </c>
      <c r="AP975" s="35" t="s">
        <v>34</v>
      </c>
      <c r="AQ975" s="35" t="s">
        <v>34</v>
      </c>
      <c r="AS975" s="35" t="s">
        <v>34</v>
      </c>
      <c r="AT975" s="35" t="s">
        <v>34</v>
      </c>
      <c r="AU975" s="35" t="s">
        <v>34</v>
      </c>
      <c r="AW975" s="35" t="s">
        <v>34</v>
      </c>
      <c r="AX975" s="35" t="s">
        <v>34</v>
      </c>
      <c r="AY975" s="35" t="s">
        <v>34</v>
      </c>
    </row>
    <row r="976" spans="1:51" x14ac:dyDescent="0.3">
      <c r="A976" s="35" t="s">
        <v>39</v>
      </c>
      <c r="B976" s="35" t="s">
        <v>39</v>
      </c>
      <c r="C976" s="35" t="s">
        <v>39</v>
      </c>
      <c r="E976" s="35" t="s">
        <v>39</v>
      </c>
      <c r="F976" s="35" t="s">
        <v>39</v>
      </c>
      <c r="G976" s="35" t="s">
        <v>39</v>
      </c>
      <c r="I976" s="35" t="s">
        <v>39</v>
      </c>
      <c r="J976" s="35" t="s">
        <v>39</v>
      </c>
      <c r="K976" s="35" t="s">
        <v>39</v>
      </c>
      <c r="M976" s="35" t="s">
        <v>39</v>
      </c>
      <c r="N976" s="35" t="s">
        <v>39</v>
      </c>
      <c r="O976" s="35" t="s">
        <v>39</v>
      </c>
      <c r="S976" s="35" t="s">
        <v>39</v>
      </c>
      <c r="AD976" s="35" t="s">
        <v>39</v>
      </c>
      <c r="AG976" s="35" t="s">
        <v>39</v>
      </c>
      <c r="AH976" s="35" t="s">
        <v>39</v>
      </c>
      <c r="AK976" s="35" t="s">
        <v>39</v>
      </c>
      <c r="AL976" s="35" t="s">
        <v>39</v>
      </c>
      <c r="AM976" s="35" t="s">
        <v>39</v>
      </c>
      <c r="AO976" s="35" t="s">
        <v>39</v>
      </c>
      <c r="AP976" s="35" t="s">
        <v>39</v>
      </c>
      <c r="AQ976" s="35" t="s">
        <v>39</v>
      </c>
      <c r="AS976" s="35" t="s">
        <v>39</v>
      </c>
      <c r="AT976" s="35" t="s">
        <v>39</v>
      </c>
      <c r="AU976" s="35" t="s">
        <v>39</v>
      </c>
      <c r="AW976" s="35" t="s">
        <v>39</v>
      </c>
      <c r="AX976" s="35" t="s">
        <v>39</v>
      </c>
      <c r="AY976" s="35" t="s">
        <v>39</v>
      </c>
    </row>
    <row r="977" spans="1:51" x14ac:dyDescent="0.3">
      <c r="A977" s="35" t="s">
        <v>488</v>
      </c>
      <c r="B977" s="35" t="s">
        <v>488</v>
      </c>
      <c r="C977" s="35" t="s">
        <v>488</v>
      </c>
      <c r="E977" s="35" t="s">
        <v>488</v>
      </c>
      <c r="F977" s="35" t="s">
        <v>488</v>
      </c>
      <c r="G977" s="35" t="s">
        <v>488</v>
      </c>
      <c r="I977" s="35" t="s">
        <v>488</v>
      </c>
      <c r="J977" s="35" t="s">
        <v>488</v>
      </c>
      <c r="K977" s="35" t="s">
        <v>488</v>
      </c>
      <c r="M977" s="35" t="s">
        <v>488</v>
      </c>
      <c r="N977" s="35" t="s">
        <v>488</v>
      </c>
      <c r="O977" s="35" t="s">
        <v>488</v>
      </c>
      <c r="S977" s="35" t="s">
        <v>488</v>
      </c>
      <c r="AD977" s="35" t="s">
        <v>488</v>
      </c>
      <c r="AG977" s="35" t="s">
        <v>488</v>
      </c>
      <c r="AH977" s="35" t="s">
        <v>488</v>
      </c>
      <c r="AK977" s="35" t="s">
        <v>488</v>
      </c>
      <c r="AL977" s="35" t="s">
        <v>488</v>
      </c>
      <c r="AM977" s="35" t="s">
        <v>488</v>
      </c>
      <c r="AO977" s="35" t="s">
        <v>488</v>
      </c>
      <c r="AP977" s="35" t="s">
        <v>488</v>
      </c>
      <c r="AQ977" s="35" t="s">
        <v>488</v>
      </c>
      <c r="AS977" s="35" t="s">
        <v>488</v>
      </c>
      <c r="AT977" s="35" t="s">
        <v>488</v>
      </c>
      <c r="AU977" s="35" t="s">
        <v>488</v>
      </c>
      <c r="AW977" s="35" t="s">
        <v>488</v>
      </c>
      <c r="AX977" s="35" t="s">
        <v>488</v>
      </c>
      <c r="AY977" s="35" t="s">
        <v>488</v>
      </c>
    </row>
    <row r="978" spans="1:51" x14ac:dyDescent="0.3">
      <c r="A978" s="35" t="s">
        <v>2650</v>
      </c>
      <c r="B978" s="35" t="s">
        <v>2651</v>
      </c>
      <c r="C978" s="35" t="s">
        <v>2652</v>
      </c>
      <c r="E978" s="35" t="s">
        <v>2654</v>
      </c>
      <c r="F978" s="35" t="s">
        <v>2652</v>
      </c>
      <c r="G978" s="35" t="s">
        <v>2653</v>
      </c>
      <c r="I978" s="35" t="s">
        <v>2652</v>
      </c>
      <c r="J978" s="35" t="s">
        <v>2653</v>
      </c>
      <c r="K978" s="35" t="s">
        <v>2654</v>
      </c>
      <c r="M978" s="35" t="s">
        <v>2652</v>
      </c>
      <c r="N978" s="35" t="s">
        <v>2653</v>
      </c>
      <c r="O978" s="35" t="s">
        <v>2655</v>
      </c>
      <c r="S978" s="35" t="s">
        <v>2656</v>
      </c>
      <c r="AD978" s="35" t="s">
        <v>2657</v>
      </c>
      <c r="AG978" s="35" t="s">
        <v>489</v>
      </c>
      <c r="AH978" s="35" t="s">
        <v>489</v>
      </c>
      <c r="AK978" s="35" t="s">
        <v>2650</v>
      </c>
      <c r="AL978" s="35" t="s">
        <v>2651</v>
      </c>
      <c r="AM978" s="35" t="s">
        <v>2652</v>
      </c>
      <c r="AO978" s="35" t="s">
        <v>2654</v>
      </c>
      <c r="AP978" s="35" t="s">
        <v>2652</v>
      </c>
      <c r="AQ978" s="35" t="s">
        <v>2653</v>
      </c>
      <c r="AS978" s="35" t="s">
        <v>2652</v>
      </c>
      <c r="AT978" s="35" t="s">
        <v>2653</v>
      </c>
      <c r="AU978" s="35" t="s">
        <v>2654</v>
      </c>
      <c r="AW978" s="35" t="s">
        <v>2652</v>
      </c>
      <c r="AX978" s="35" t="s">
        <v>2653</v>
      </c>
      <c r="AY978" s="35" t="s">
        <v>2655</v>
      </c>
    </row>
    <row r="979" spans="1:51" x14ac:dyDescent="0.3">
      <c r="A979" s="35" t="s">
        <v>1941</v>
      </c>
      <c r="B979" s="35" t="s">
        <v>2658</v>
      </c>
      <c r="C979" s="35" t="s">
        <v>2659</v>
      </c>
      <c r="E979" s="35" t="s">
        <v>2660</v>
      </c>
      <c r="F979" s="35" t="s">
        <v>2659</v>
      </c>
      <c r="G979" s="35" t="s">
        <v>398</v>
      </c>
      <c r="I979" s="35" t="s">
        <v>2659</v>
      </c>
      <c r="J979" s="35" t="s">
        <v>398</v>
      </c>
      <c r="K979" s="35" t="s">
        <v>2660</v>
      </c>
      <c r="M979" s="35" t="s">
        <v>2659</v>
      </c>
      <c r="N979" s="35" t="s">
        <v>398</v>
      </c>
      <c r="O979" s="35" t="s">
        <v>119</v>
      </c>
      <c r="S979" s="35" t="s">
        <v>119</v>
      </c>
      <c r="AD979" s="35" t="s">
        <v>119</v>
      </c>
      <c r="AG979" s="35" t="s">
        <v>490</v>
      </c>
      <c r="AH979" s="35" t="s">
        <v>490</v>
      </c>
      <c r="AK979" s="35" t="s">
        <v>1941</v>
      </c>
      <c r="AL979" s="35" t="s">
        <v>2658</v>
      </c>
      <c r="AM979" s="35" t="s">
        <v>2659</v>
      </c>
      <c r="AO979" s="35" t="s">
        <v>2660</v>
      </c>
      <c r="AP979" s="35" t="s">
        <v>2659</v>
      </c>
      <c r="AQ979" s="35" t="s">
        <v>398</v>
      </c>
      <c r="AS979" s="35" t="s">
        <v>2659</v>
      </c>
      <c r="AT979" s="35" t="s">
        <v>398</v>
      </c>
      <c r="AU979" s="35" t="s">
        <v>2660</v>
      </c>
      <c r="AW979" s="35" t="s">
        <v>2659</v>
      </c>
      <c r="AX979" s="35" t="s">
        <v>398</v>
      </c>
      <c r="AY979" s="35" t="s">
        <v>119</v>
      </c>
    </row>
    <row r="980" spans="1:51" x14ac:dyDescent="0.3">
      <c r="A980" s="35" t="s">
        <v>2661</v>
      </c>
      <c r="B980" s="35" t="s">
        <v>2662</v>
      </c>
      <c r="C980" s="35" t="s">
        <v>2663</v>
      </c>
      <c r="E980" s="35" t="s">
        <v>2665</v>
      </c>
      <c r="F980" s="35" t="s">
        <v>2663</v>
      </c>
      <c r="G980" s="35" t="s">
        <v>2664</v>
      </c>
      <c r="I980" s="35" t="s">
        <v>2663</v>
      </c>
      <c r="J980" s="35" t="s">
        <v>2664</v>
      </c>
      <c r="K980" s="35" t="s">
        <v>2665</v>
      </c>
      <c r="M980" s="35" t="s">
        <v>2663</v>
      </c>
      <c r="N980" s="35" t="s">
        <v>2664</v>
      </c>
      <c r="O980" s="35" t="s">
        <v>120</v>
      </c>
      <c r="S980" s="35" t="s">
        <v>188</v>
      </c>
      <c r="AD980" s="35" t="s">
        <v>188</v>
      </c>
      <c r="AG980" s="35" t="s">
        <v>491</v>
      </c>
      <c r="AH980" s="35" t="s">
        <v>491</v>
      </c>
      <c r="AK980" s="35" t="s">
        <v>2661</v>
      </c>
      <c r="AL980" s="35" t="s">
        <v>2662</v>
      </c>
      <c r="AM980" s="35" t="s">
        <v>2663</v>
      </c>
      <c r="AO980" s="35" t="s">
        <v>2665</v>
      </c>
      <c r="AP980" s="35" t="s">
        <v>2663</v>
      </c>
      <c r="AQ980" s="35" t="s">
        <v>2664</v>
      </c>
      <c r="AS980" s="35" t="s">
        <v>2663</v>
      </c>
      <c r="AT980" s="35" t="s">
        <v>2664</v>
      </c>
      <c r="AU980" s="35" t="s">
        <v>2665</v>
      </c>
      <c r="AW980" s="35" t="s">
        <v>2663</v>
      </c>
      <c r="AX980" s="35" t="s">
        <v>2664</v>
      </c>
      <c r="AY980" s="35" t="s">
        <v>120</v>
      </c>
    </row>
    <row r="981" spans="1:51" x14ac:dyDescent="0.3">
      <c r="A981" s="35" t="s">
        <v>34</v>
      </c>
      <c r="B981" s="35" t="s">
        <v>34</v>
      </c>
      <c r="C981" s="35" t="s">
        <v>34</v>
      </c>
      <c r="E981" s="35" t="s">
        <v>34</v>
      </c>
      <c r="F981" s="35" t="s">
        <v>34</v>
      </c>
      <c r="G981" s="35" t="s">
        <v>34</v>
      </c>
      <c r="I981" s="35" t="s">
        <v>34</v>
      </c>
      <c r="J981" s="35" t="s">
        <v>34</v>
      </c>
      <c r="K981" s="35" t="s">
        <v>34</v>
      </c>
      <c r="M981" s="35" t="s">
        <v>34</v>
      </c>
      <c r="N981" s="35" t="s">
        <v>34</v>
      </c>
      <c r="O981" s="35" t="s">
        <v>34</v>
      </c>
      <c r="S981" s="35" t="s">
        <v>34</v>
      </c>
      <c r="AD981" s="35" t="s">
        <v>34</v>
      </c>
      <c r="AG981" s="35" t="s">
        <v>34</v>
      </c>
      <c r="AH981" s="35" t="s">
        <v>34</v>
      </c>
      <c r="AK981" s="35" t="s">
        <v>34</v>
      </c>
      <c r="AL981" s="35" t="s">
        <v>34</v>
      </c>
      <c r="AM981" s="35" t="s">
        <v>34</v>
      </c>
      <c r="AO981" s="35" t="s">
        <v>34</v>
      </c>
      <c r="AP981" s="35" t="s">
        <v>34</v>
      </c>
      <c r="AQ981" s="35" t="s">
        <v>34</v>
      </c>
      <c r="AS981" s="35" t="s">
        <v>34</v>
      </c>
      <c r="AT981" s="35" t="s">
        <v>34</v>
      </c>
      <c r="AU981" s="35" t="s">
        <v>34</v>
      </c>
      <c r="AW981" s="35" t="s">
        <v>34</v>
      </c>
      <c r="AX981" s="35" t="s">
        <v>34</v>
      </c>
      <c r="AY981" s="35" t="s">
        <v>34</v>
      </c>
    </row>
    <row r="982" spans="1:51" x14ac:dyDescent="0.3">
      <c r="A982" s="35" t="s">
        <v>39</v>
      </c>
      <c r="B982" s="35" t="s">
        <v>39</v>
      </c>
      <c r="C982" s="35" t="s">
        <v>39</v>
      </c>
      <c r="E982" s="35" t="s">
        <v>39</v>
      </c>
      <c r="F982" s="35" t="s">
        <v>39</v>
      </c>
      <c r="G982" s="35" t="s">
        <v>39</v>
      </c>
      <c r="I982" s="35" t="s">
        <v>39</v>
      </c>
      <c r="J982" s="35" t="s">
        <v>39</v>
      </c>
      <c r="K982" s="35" t="s">
        <v>39</v>
      </c>
      <c r="M982" s="35" t="s">
        <v>39</v>
      </c>
      <c r="N982" s="35" t="s">
        <v>39</v>
      </c>
      <c r="O982" s="35" t="s">
        <v>39</v>
      </c>
      <c r="S982" s="35" t="s">
        <v>39</v>
      </c>
      <c r="AD982" s="35" t="s">
        <v>39</v>
      </c>
      <c r="AG982" s="35" t="s">
        <v>39</v>
      </c>
      <c r="AH982" s="35" t="s">
        <v>39</v>
      </c>
      <c r="AK982" s="35" t="s">
        <v>39</v>
      </c>
      <c r="AL982" s="35" t="s">
        <v>39</v>
      </c>
      <c r="AM982" s="35" t="s">
        <v>39</v>
      </c>
      <c r="AO982" s="35" t="s">
        <v>39</v>
      </c>
      <c r="AP982" s="35" t="s">
        <v>39</v>
      </c>
      <c r="AQ982" s="35" t="s">
        <v>39</v>
      </c>
      <c r="AS982" s="35" t="s">
        <v>39</v>
      </c>
      <c r="AT982" s="35" t="s">
        <v>39</v>
      </c>
      <c r="AU982" s="35" t="s">
        <v>39</v>
      </c>
      <c r="AW982" s="35" t="s">
        <v>39</v>
      </c>
      <c r="AX982" s="35" t="s">
        <v>39</v>
      </c>
      <c r="AY982" s="35" t="s">
        <v>39</v>
      </c>
    </row>
    <row r="983" spans="1:51" x14ac:dyDescent="0.3">
      <c r="A983" s="35" t="s">
        <v>492</v>
      </c>
      <c r="B983" s="35" t="s">
        <v>492</v>
      </c>
      <c r="C983" s="35" t="s">
        <v>492</v>
      </c>
      <c r="E983" s="35" t="s">
        <v>492</v>
      </c>
      <c r="F983" s="35" t="s">
        <v>492</v>
      </c>
      <c r="G983" s="35" t="s">
        <v>492</v>
      </c>
      <c r="I983" s="35" t="s">
        <v>492</v>
      </c>
      <c r="J983" s="35" t="s">
        <v>492</v>
      </c>
      <c r="K983" s="35" t="s">
        <v>492</v>
      </c>
      <c r="M983" s="35" t="s">
        <v>492</v>
      </c>
      <c r="N983" s="35" t="s">
        <v>492</v>
      </c>
      <c r="O983" s="35" t="s">
        <v>492</v>
      </c>
      <c r="S983" s="35" t="s">
        <v>492</v>
      </c>
      <c r="AD983" s="35" t="s">
        <v>492</v>
      </c>
      <c r="AG983" s="35" t="s">
        <v>492</v>
      </c>
      <c r="AH983" s="35" t="s">
        <v>492</v>
      </c>
      <c r="AK983" s="35" t="s">
        <v>492</v>
      </c>
      <c r="AL983" s="35" t="s">
        <v>492</v>
      </c>
      <c r="AM983" s="35" t="s">
        <v>492</v>
      </c>
      <c r="AO983" s="35" t="s">
        <v>492</v>
      </c>
      <c r="AP983" s="35" t="s">
        <v>492</v>
      </c>
      <c r="AQ983" s="35" t="s">
        <v>492</v>
      </c>
      <c r="AS983" s="35" t="s">
        <v>492</v>
      </c>
      <c r="AT983" s="35" t="s">
        <v>492</v>
      </c>
      <c r="AU983" s="35" t="s">
        <v>492</v>
      </c>
      <c r="AW983" s="35" t="s">
        <v>492</v>
      </c>
      <c r="AX983" s="35" t="s">
        <v>492</v>
      </c>
      <c r="AY983" s="35" t="s">
        <v>492</v>
      </c>
    </row>
    <row r="984" spans="1:51" x14ac:dyDescent="0.3">
      <c r="A984" s="35" t="s">
        <v>140</v>
      </c>
      <c r="B984" s="35" t="s">
        <v>140</v>
      </c>
      <c r="C984" s="35" t="s">
        <v>140</v>
      </c>
      <c r="E984" s="35" t="s">
        <v>140</v>
      </c>
      <c r="F984" s="35" t="s">
        <v>140</v>
      </c>
      <c r="G984" s="35" t="s">
        <v>140</v>
      </c>
      <c r="I984" s="35" t="s">
        <v>140</v>
      </c>
      <c r="J984" s="35" t="s">
        <v>140</v>
      </c>
      <c r="K984" s="35" t="s">
        <v>140</v>
      </c>
      <c r="M984" s="35" t="s">
        <v>140</v>
      </c>
      <c r="N984" s="35" t="s">
        <v>140</v>
      </c>
      <c r="O984" s="35" t="s">
        <v>140</v>
      </c>
      <c r="S984" s="35" t="s">
        <v>140</v>
      </c>
      <c r="AD984" s="35" t="s">
        <v>140</v>
      </c>
      <c r="AG984" s="35" t="s">
        <v>140</v>
      </c>
      <c r="AH984" s="35" t="s">
        <v>140</v>
      </c>
      <c r="AK984" s="35" t="s">
        <v>140</v>
      </c>
      <c r="AL984" s="35" t="s">
        <v>140</v>
      </c>
      <c r="AM984" s="35" t="s">
        <v>140</v>
      </c>
      <c r="AO984" s="35" t="s">
        <v>140</v>
      </c>
      <c r="AP984" s="35" t="s">
        <v>140</v>
      </c>
      <c r="AQ984" s="35" t="s">
        <v>140</v>
      </c>
      <c r="AS984" s="35" t="s">
        <v>140</v>
      </c>
      <c r="AT984" s="35" t="s">
        <v>140</v>
      </c>
      <c r="AU984" s="35" t="s">
        <v>140</v>
      </c>
      <c r="AW984" s="35" t="s">
        <v>140</v>
      </c>
      <c r="AX984" s="35" t="s">
        <v>140</v>
      </c>
      <c r="AY984" s="35" t="s">
        <v>140</v>
      </c>
    </row>
    <row r="985" spans="1:51" x14ac:dyDescent="0.3">
      <c r="A985" s="35" t="s">
        <v>119</v>
      </c>
      <c r="B985" s="35" t="s">
        <v>119</v>
      </c>
      <c r="C985" s="35" t="s">
        <v>119</v>
      </c>
      <c r="E985" s="35" t="s">
        <v>119</v>
      </c>
      <c r="F985" s="35" t="s">
        <v>119</v>
      </c>
      <c r="G985" s="35" t="s">
        <v>119</v>
      </c>
      <c r="I985" s="35" t="s">
        <v>119</v>
      </c>
      <c r="J985" s="35" t="s">
        <v>119</v>
      </c>
      <c r="K985" s="35" t="s">
        <v>119</v>
      </c>
      <c r="M985" s="35" t="s">
        <v>119</v>
      </c>
      <c r="N985" s="35" t="s">
        <v>119</v>
      </c>
      <c r="O985" s="35" t="s">
        <v>119</v>
      </c>
      <c r="S985" s="35" t="s">
        <v>119</v>
      </c>
      <c r="AD985" s="35" t="s">
        <v>119</v>
      </c>
      <c r="AG985" s="35" t="s">
        <v>119</v>
      </c>
      <c r="AH985" s="35" t="s">
        <v>119</v>
      </c>
      <c r="AK985" s="35" t="s">
        <v>119</v>
      </c>
      <c r="AL985" s="35" t="s">
        <v>119</v>
      </c>
      <c r="AM985" s="35" t="s">
        <v>119</v>
      </c>
      <c r="AO985" s="35" t="s">
        <v>119</v>
      </c>
      <c r="AP985" s="35" t="s">
        <v>119</v>
      </c>
      <c r="AQ985" s="35" t="s">
        <v>119</v>
      </c>
      <c r="AS985" s="35" t="s">
        <v>119</v>
      </c>
      <c r="AT985" s="35" t="s">
        <v>119</v>
      </c>
      <c r="AU985" s="35" t="s">
        <v>119</v>
      </c>
      <c r="AW985" s="35" t="s">
        <v>119</v>
      </c>
      <c r="AX985" s="35" t="s">
        <v>119</v>
      </c>
      <c r="AY985" s="35" t="s">
        <v>119</v>
      </c>
    </row>
    <row r="986" spans="1:51" x14ac:dyDescent="0.3">
      <c r="A986" s="35" t="s">
        <v>120</v>
      </c>
      <c r="B986" s="35" t="s">
        <v>188</v>
      </c>
      <c r="C986" s="35" t="s">
        <v>188</v>
      </c>
      <c r="E986" s="35" t="s">
        <v>188</v>
      </c>
      <c r="F986" s="35" t="s">
        <v>188</v>
      </c>
      <c r="G986" s="35" t="s">
        <v>188</v>
      </c>
      <c r="I986" s="35" t="s">
        <v>188</v>
      </c>
      <c r="J986" s="35" t="s">
        <v>188</v>
      </c>
      <c r="K986" s="35" t="s">
        <v>188</v>
      </c>
      <c r="M986" s="35" t="s">
        <v>188</v>
      </c>
      <c r="N986" s="35" t="s">
        <v>188</v>
      </c>
      <c r="O986" s="35" t="s">
        <v>120</v>
      </c>
      <c r="S986" s="35" t="s">
        <v>188</v>
      </c>
      <c r="AD986" s="35" t="s">
        <v>188</v>
      </c>
      <c r="AG986" s="35" t="s">
        <v>120</v>
      </c>
      <c r="AH986" s="35" t="s">
        <v>120</v>
      </c>
      <c r="AK986" s="35" t="s">
        <v>120</v>
      </c>
      <c r="AL986" s="35" t="s">
        <v>188</v>
      </c>
      <c r="AM986" s="35" t="s">
        <v>188</v>
      </c>
      <c r="AO986" s="35" t="s">
        <v>188</v>
      </c>
      <c r="AP986" s="35" t="s">
        <v>188</v>
      </c>
      <c r="AQ986" s="35" t="s">
        <v>188</v>
      </c>
      <c r="AS986" s="35" t="s">
        <v>188</v>
      </c>
      <c r="AT986" s="35" t="s">
        <v>188</v>
      </c>
      <c r="AU986" s="35" t="s">
        <v>188</v>
      </c>
      <c r="AW986" s="35" t="s">
        <v>188</v>
      </c>
      <c r="AX986" s="35" t="s">
        <v>188</v>
      </c>
      <c r="AY986" s="35" t="s">
        <v>120</v>
      </c>
    </row>
    <row r="987" spans="1:51" x14ac:dyDescent="0.3">
      <c r="A987" s="35" t="s">
        <v>34</v>
      </c>
      <c r="B987" s="35" t="s">
        <v>34</v>
      </c>
      <c r="C987" s="35" t="s">
        <v>34</v>
      </c>
      <c r="E987" s="35" t="s">
        <v>34</v>
      </c>
      <c r="F987" s="35" t="s">
        <v>34</v>
      </c>
      <c r="G987" s="35" t="s">
        <v>34</v>
      </c>
      <c r="I987" s="35" t="s">
        <v>34</v>
      </c>
      <c r="J987" s="35" t="s">
        <v>34</v>
      </c>
      <c r="K987" s="35" t="s">
        <v>34</v>
      </c>
      <c r="M987" s="35" t="s">
        <v>34</v>
      </c>
      <c r="N987" s="35" t="s">
        <v>34</v>
      </c>
      <c r="O987" s="35" t="s">
        <v>34</v>
      </c>
      <c r="S987" s="35" t="s">
        <v>34</v>
      </c>
      <c r="AD987" s="35" t="s">
        <v>34</v>
      </c>
      <c r="AG987" s="35" t="s">
        <v>34</v>
      </c>
      <c r="AH987" s="35" t="s">
        <v>34</v>
      </c>
      <c r="AK987" s="35" t="s">
        <v>34</v>
      </c>
      <c r="AL987" s="35" t="s">
        <v>34</v>
      </c>
      <c r="AM987" s="35" t="s">
        <v>34</v>
      </c>
      <c r="AO987" s="35" t="s">
        <v>34</v>
      </c>
      <c r="AP987" s="35" t="s">
        <v>34</v>
      </c>
      <c r="AQ987" s="35" t="s">
        <v>34</v>
      </c>
      <c r="AS987" s="35" t="s">
        <v>34</v>
      </c>
      <c r="AT987" s="35" t="s">
        <v>34</v>
      </c>
      <c r="AU987" s="35" t="s">
        <v>34</v>
      </c>
      <c r="AW987" s="35" t="s">
        <v>34</v>
      </c>
      <c r="AX987" s="35" t="s">
        <v>34</v>
      </c>
      <c r="AY987" s="35" t="s">
        <v>34</v>
      </c>
    </row>
    <row r="988" spans="1:51" x14ac:dyDescent="0.3">
      <c r="A988" s="35" t="s">
        <v>39</v>
      </c>
      <c r="B988" s="35" t="s">
        <v>39</v>
      </c>
      <c r="C988" s="35" t="s">
        <v>39</v>
      </c>
      <c r="E988" s="35" t="s">
        <v>39</v>
      </c>
      <c r="F988" s="35" t="s">
        <v>39</v>
      </c>
      <c r="G988" s="35" t="s">
        <v>39</v>
      </c>
      <c r="I988" s="35" t="s">
        <v>39</v>
      </c>
      <c r="J988" s="35" t="s">
        <v>39</v>
      </c>
      <c r="K988" s="35" t="s">
        <v>39</v>
      </c>
      <c r="M988" s="35" t="s">
        <v>39</v>
      </c>
      <c r="N988" s="35" t="s">
        <v>39</v>
      </c>
      <c r="O988" s="35" t="s">
        <v>39</v>
      </c>
      <c r="S988" s="35" t="s">
        <v>39</v>
      </c>
      <c r="AD988" s="35" t="s">
        <v>39</v>
      </c>
      <c r="AG988" s="35" t="s">
        <v>39</v>
      </c>
      <c r="AH988" s="35" t="s">
        <v>39</v>
      </c>
      <c r="AK988" s="35" t="s">
        <v>39</v>
      </c>
      <c r="AL988" s="35" t="s">
        <v>39</v>
      </c>
      <c r="AM988" s="35" t="s">
        <v>39</v>
      </c>
      <c r="AO988" s="35" t="s">
        <v>39</v>
      </c>
      <c r="AP988" s="35" t="s">
        <v>39</v>
      </c>
      <c r="AQ988" s="35" t="s">
        <v>39</v>
      </c>
      <c r="AS988" s="35" t="s">
        <v>39</v>
      </c>
      <c r="AT988" s="35" t="s">
        <v>39</v>
      </c>
      <c r="AU988" s="35" t="s">
        <v>39</v>
      </c>
      <c r="AW988" s="35" t="s">
        <v>39</v>
      </c>
      <c r="AX988" s="35" t="s">
        <v>39</v>
      </c>
      <c r="AY988" s="35" t="s">
        <v>39</v>
      </c>
    </row>
    <row r="989" spans="1:51" x14ac:dyDescent="0.3">
      <c r="A989" s="35" t="s">
        <v>493</v>
      </c>
      <c r="B989" s="35" t="s">
        <v>493</v>
      </c>
      <c r="C989" s="35" t="s">
        <v>493</v>
      </c>
      <c r="E989" s="35" t="s">
        <v>493</v>
      </c>
      <c r="F989" s="35" t="s">
        <v>493</v>
      </c>
      <c r="G989" s="35" t="s">
        <v>493</v>
      </c>
      <c r="I989" s="35" t="s">
        <v>493</v>
      </c>
      <c r="J989" s="35" t="s">
        <v>493</v>
      </c>
      <c r="K989" s="35" t="s">
        <v>493</v>
      </c>
      <c r="M989" s="35" t="s">
        <v>493</v>
      </c>
      <c r="N989" s="35" t="s">
        <v>493</v>
      </c>
      <c r="O989" s="35" t="s">
        <v>493</v>
      </c>
      <c r="S989" s="35" t="s">
        <v>493</v>
      </c>
      <c r="AD989" s="35" t="s">
        <v>493</v>
      </c>
      <c r="AG989" s="35" t="s">
        <v>493</v>
      </c>
      <c r="AH989" s="35" t="s">
        <v>493</v>
      </c>
      <c r="AK989" s="35" t="s">
        <v>493</v>
      </c>
      <c r="AL989" s="35" t="s">
        <v>493</v>
      </c>
      <c r="AM989" s="35" t="s">
        <v>493</v>
      </c>
      <c r="AO989" s="35" t="s">
        <v>493</v>
      </c>
      <c r="AP989" s="35" t="s">
        <v>493</v>
      </c>
      <c r="AQ989" s="35" t="s">
        <v>493</v>
      </c>
      <c r="AS989" s="35" t="s">
        <v>493</v>
      </c>
      <c r="AT989" s="35" t="s">
        <v>493</v>
      </c>
      <c r="AU989" s="35" t="s">
        <v>493</v>
      </c>
      <c r="AW989" s="35" t="s">
        <v>493</v>
      </c>
      <c r="AX989" s="35" t="s">
        <v>493</v>
      </c>
      <c r="AY989" s="35" t="s">
        <v>493</v>
      </c>
    </row>
    <row r="990" spans="1:51" x14ac:dyDescent="0.3">
      <c r="A990" s="35" t="s">
        <v>2666</v>
      </c>
      <c r="B990" s="35" t="s">
        <v>2667</v>
      </c>
      <c r="C990" s="35" t="s">
        <v>2668</v>
      </c>
      <c r="E990" s="35" t="s">
        <v>2670</v>
      </c>
      <c r="F990" s="35" t="s">
        <v>2668</v>
      </c>
      <c r="G990" s="35" t="s">
        <v>2669</v>
      </c>
      <c r="I990" s="35" t="s">
        <v>2668</v>
      </c>
      <c r="J990" s="35" t="s">
        <v>2669</v>
      </c>
      <c r="K990" s="35" t="s">
        <v>2670</v>
      </c>
      <c r="M990" s="35" t="s">
        <v>2668</v>
      </c>
      <c r="N990" s="35" t="s">
        <v>2669</v>
      </c>
      <c r="O990" s="35" t="s">
        <v>2671</v>
      </c>
      <c r="S990" s="35" t="s">
        <v>2672</v>
      </c>
      <c r="AD990" s="35" t="s">
        <v>2516</v>
      </c>
      <c r="AG990" s="35" t="s">
        <v>494</v>
      </c>
      <c r="AH990" s="35" t="s">
        <v>494</v>
      </c>
      <c r="AK990" s="35" t="s">
        <v>2666</v>
      </c>
      <c r="AL990" s="35" t="s">
        <v>2667</v>
      </c>
      <c r="AM990" s="35" t="s">
        <v>2668</v>
      </c>
      <c r="AO990" s="35" t="s">
        <v>2670</v>
      </c>
      <c r="AP990" s="35" t="s">
        <v>2668</v>
      </c>
      <c r="AQ990" s="35" t="s">
        <v>2669</v>
      </c>
      <c r="AS990" s="35" t="s">
        <v>2668</v>
      </c>
      <c r="AT990" s="35" t="s">
        <v>2669</v>
      </c>
      <c r="AU990" s="35" t="s">
        <v>2670</v>
      </c>
      <c r="AW990" s="35" t="s">
        <v>2668</v>
      </c>
      <c r="AX990" s="35" t="s">
        <v>2669</v>
      </c>
      <c r="AY990" s="35" t="s">
        <v>2671</v>
      </c>
    </row>
    <row r="991" spans="1:51" x14ac:dyDescent="0.3">
      <c r="A991" s="35" t="s">
        <v>119</v>
      </c>
      <c r="B991" s="35" t="s">
        <v>119</v>
      </c>
      <c r="C991" s="35" t="s">
        <v>119</v>
      </c>
      <c r="E991" s="35" t="s">
        <v>119</v>
      </c>
      <c r="F991" s="35" t="s">
        <v>119</v>
      </c>
      <c r="G991" s="35" t="s">
        <v>119</v>
      </c>
      <c r="I991" s="35" t="s">
        <v>119</v>
      </c>
      <c r="J991" s="35" t="s">
        <v>119</v>
      </c>
      <c r="K991" s="35" t="s">
        <v>119</v>
      </c>
      <c r="M991" s="35" t="s">
        <v>119</v>
      </c>
      <c r="N991" s="35" t="s">
        <v>119</v>
      </c>
      <c r="O991" s="35" t="s">
        <v>119</v>
      </c>
      <c r="S991" s="35" t="s">
        <v>119</v>
      </c>
      <c r="AD991" s="35" t="s">
        <v>119</v>
      </c>
      <c r="AG991" s="35" t="s">
        <v>119</v>
      </c>
      <c r="AH991" s="35" t="s">
        <v>119</v>
      </c>
      <c r="AK991" s="35" t="s">
        <v>119</v>
      </c>
      <c r="AL991" s="35" t="s">
        <v>119</v>
      </c>
      <c r="AM991" s="35" t="s">
        <v>119</v>
      </c>
      <c r="AO991" s="35" t="s">
        <v>119</v>
      </c>
      <c r="AP991" s="35" t="s">
        <v>119</v>
      </c>
      <c r="AQ991" s="35" t="s">
        <v>119</v>
      </c>
      <c r="AS991" s="35" t="s">
        <v>119</v>
      </c>
      <c r="AT991" s="35" t="s">
        <v>119</v>
      </c>
      <c r="AU991" s="35" t="s">
        <v>119</v>
      </c>
      <c r="AW991" s="35" t="s">
        <v>119</v>
      </c>
      <c r="AX991" s="35" t="s">
        <v>119</v>
      </c>
      <c r="AY991" s="35" t="s">
        <v>119</v>
      </c>
    </row>
    <row r="992" spans="1:51" x14ac:dyDescent="0.3">
      <c r="A992" s="35" t="s">
        <v>2673</v>
      </c>
      <c r="B992" s="35" t="s">
        <v>2674</v>
      </c>
      <c r="C992" s="35" t="s">
        <v>188</v>
      </c>
      <c r="E992" s="35" t="s">
        <v>188</v>
      </c>
      <c r="F992" s="35" t="s">
        <v>188</v>
      </c>
      <c r="G992" s="35" t="s">
        <v>188</v>
      </c>
      <c r="I992" s="35" t="s">
        <v>188</v>
      </c>
      <c r="J992" s="35" t="s">
        <v>188</v>
      </c>
      <c r="K992" s="35" t="s">
        <v>188</v>
      </c>
      <c r="M992" s="35" t="s">
        <v>188</v>
      </c>
      <c r="N992" s="35" t="s">
        <v>188</v>
      </c>
      <c r="O992" s="35" t="s">
        <v>2675</v>
      </c>
      <c r="S992" s="35" t="s">
        <v>2676</v>
      </c>
      <c r="AD992" s="35" t="s">
        <v>2677</v>
      </c>
      <c r="AG992" s="35" t="s">
        <v>188</v>
      </c>
      <c r="AH992" s="35" t="s">
        <v>188</v>
      </c>
      <c r="AK992" s="35" t="s">
        <v>2673</v>
      </c>
      <c r="AL992" s="35" t="s">
        <v>2674</v>
      </c>
      <c r="AM992" s="35" t="s">
        <v>188</v>
      </c>
      <c r="AO992" s="35" t="s">
        <v>188</v>
      </c>
      <c r="AP992" s="35" t="s">
        <v>188</v>
      </c>
      <c r="AQ992" s="35" t="s">
        <v>188</v>
      </c>
      <c r="AS992" s="35" t="s">
        <v>188</v>
      </c>
      <c r="AT992" s="35" t="s">
        <v>188</v>
      </c>
      <c r="AU992" s="35" t="s">
        <v>188</v>
      </c>
      <c r="AW992" s="35" t="s">
        <v>188</v>
      </c>
      <c r="AX992" s="35" t="s">
        <v>188</v>
      </c>
      <c r="AY992" s="35" t="s">
        <v>2675</v>
      </c>
    </row>
    <row r="993" spans="1:51" x14ac:dyDescent="0.3">
      <c r="A993" s="35" t="s">
        <v>34</v>
      </c>
      <c r="B993" s="35" t="s">
        <v>34</v>
      </c>
      <c r="C993" s="35" t="s">
        <v>34</v>
      </c>
      <c r="E993" s="35" t="s">
        <v>34</v>
      </c>
      <c r="F993" s="35" t="s">
        <v>34</v>
      </c>
      <c r="G993" s="35" t="s">
        <v>34</v>
      </c>
      <c r="I993" s="35" t="s">
        <v>34</v>
      </c>
      <c r="J993" s="35" t="s">
        <v>34</v>
      </c>
      <c r="K993" s="35" t="s">
        <v>34</v>
      </c>
      <c r="M993" s="35" t="s">
        <v>34</v>
      </c>
      <c r="N993" s="35" t="s">
        <v>34</v>
      </c>
      <c r="O993" s="35" t="s">
        <v>34</v>
      </c>
      <c r="S993" s="35" t="s">
        <v>34</v>
      </c>
      <c r="AD993" s="35" t="s">
        <v>34</v>
      </c>
      <c r="AG993" s="35" t="s">
        <v>34</v>
      </c>
      <c r="AH993" s="35" t="s">
        <v>34</v>
      </c>
      <c r="AK993" s="35" t="s">
        <v>34</v>
      </c>
      <c r="AL993" s="35" t="s">
        <v>34</v>
      </c>
      <c r="AM993" s="35" t="s">
        <v>34</v>
      </c>
      <c r="AO993" s="35" t="s">
        <v>34</v>
      </c>
      <c r="AP993" s="35" t="s">
        <v>34</v>
      </c>
      <c r="AQ993" s="35" t="s">
        <v>34</v>
      </c>
      <c r="AS993" s="35" t="s">
        <v>34</v>
      </c>
      <c r="AT993" s="35" t="s">
        <v>34</v>
      </c>
      <c r="AU993" s="35" t="s">
        <v>34</v>
      </c>
      <c r="AW993" s="35" t="s">
        <v>34</v>
      </c>
      <c r="AX993" s="35" t="s">
        <v>34</v>
      </c>
      <c r="AY993" s="35" t="s">
        <v>34</v>
      </c>
    </row>
    <row r="994" spans="1:51" x14ac:dyDescent="0.3">
      <c r="A994" s="35" t="s">
        <v>39</v>
      </c>
      <c r="B994" s="35" t="s">
        <v>39</v>
      </c>
      <c r="C994" s="35" t="s">
        <v>39</v>
      </c>
      <c r="E994" s="35" t="s">
        <v>39</v>
      </c>
      <c r="F994" s="35" t="s">
        <v>39</v>
      </c>
      <c r="G994" s="35" t="s">
        <v>39</v>
      </c>
      <c r="I994" s="35" t="s">
        <v>39</v>
      </c>
      <c r="J994" s="35" t="s">
        <v>39</v>
      </c>
      <c r="K994" s="35" t="s">
        <v>39</v>
      </c>
      <c r="M994" s="35" t="s">
        <v>39</v>
      </c>
      <c r="N994" s="35" t="s">
        <v>39</v>
      </c>
      <c r="O994" s="35" t="s">
        <v>39</v>
      </c>
      <c r="S994" s="35" t="s">
        <v>39</v>
      </c>
      <c r="AD994" s="35" t="s">
        <v>39</v>
      </c>
      <c r="AG994" s="35" t="s">
        <v>39</v>
      </c>
      <c r="AH994" s="35" t="s">
        <v>39</v>
      </c>
      <c r="AK994" s="35" t="s">
        <v>39</v>
      </c>
      <c r="AL994" s="35" t="s">
        <v>39</v>
      </c>
      <c r="AM994" s="35" t="s">
        <v>39</v>
      </c>
      <c r="AO994" s="35" t="s">
        <v>39</v>
      </c>
      <c r="AP994" s="35" t="s">
        <v>39</v>
      </c>
      <c r="AQ994" s="35" t="s">
        <v>39</v>
      </c>
      <c r="AS994" s="35" t="s">
        <v>39</v>
      </c>
      <c r="AT994" s="35" t="s">
        <v>39</v>
      </c>
      <c r="AU994" s="35" t="s">
        <v>39</v>
      </c>
      <c r="AW994" s="35" t="s">
        <v>39</v>
      </c>
      <c r="AX994" s="35" t="s">
        <v>39</v>
      </c>
      <c r="AY994" s="35" t="s">
        <v>39</v>
      </c>
    </row>
    <row r="995" spans="1:51" x14ac:dyDescent="0.3">
      <c r="A995" s="35" t="s">
        <v>495</v>
      </c>
      <c r="B995" s="35" t="s">
        <v>495</v>
      </c>
      <c r="C995" s="35" t="s">
        <v>495</v>
      </c>
      <c r="E995" s="35" t="s">
        <v>495</v>
      </c>
      <c r="F995" s="35" t="s">
        <v>495</v>
      </c>
      <c r="G995" s="35" t="s">
        <v>495</v>
      </c>
      <c r="I995" s="35" t="s">
        <v>495</v>
      </c>
      <c r="J995" s="35" t="s">
        <v>495</v>
      </c>
      <c r="K995" s="35" t="s">
        <v>495</v>
      </c>
      <c r="M995" s="35" t="s">
        <v>495</v>
      </c>
      <c r="N995" s="35" t="s">
        <v>495</v>
      </c>
      <c r="O995" s="35" t="s">
        <v>495</v>
      </c>
      <c r="S995" s="35" t="s">
        <v>495</v>
      </c>
      <c r="AD995" s="35" t="s">
        <v>495</v>
      </c>
      <c r="AG995" s="35" t="s">
        <v>495</v>
      </c>
      <c r="AH995" s="35" t="s">
        <v>495</v>
      </c>
      <c r="AK995" s="35" t="s">
        <v>495</v>
      </c>
      <c r="AL995" s="35" t="s">
        <v>495</v>
      </c>
      <c r="AM995" s="35" t="s">
        <v>495</v>
      </c>
      <c r="AO995" s="35" t="s">
        <v>495</v>
      </c>
      <c r="AP995" s="35" t="s">
        <v>495</v>
      </c>
      <c r="AQ995" s="35" t="s">
        <v>495</v>
      </c>
      <c r="AS995" s="35" t="s">
        <v>495</v>
      </c>
      <c r="AT995" s="35" t="s">
        <v>495</v>
      </c>
      <c r="AU995" s="35" t="s">
        <v>495</v>
      </c>
      <c r="AW995" s="35" t="s">
        <v>495</v>
      </c>
      <c r="AX995" s="35" t="s">
        <v>495</v>
      </c>
      <c r="AY995" s="35" t="s">
        <v>495</v>
      </c>
    </row>
    <row r="996" spans="1:51" x14ac:dyDescent="0.3">
      <c r="A996" s="35" t="s">
        <v>2678</v>
      </c>
      <c r="B996" s="35" t="s">
        <v>2679</v>
      </c>
      <c r="C996" s="35" t="s">
        <v>2680</v>
      </c>
      <c r="E996" s="35" t="s">
        <v>2682</v>
      </c>
      <c r="F996" s="35" t="s">
        <v>2680</v>
      </c>
      <c r="G996" s="35" t="s">
        <v>2681</v>
      </c>
      <c r="I996" s="35" t="s">
        <v>2680</v>
      </c>
      <c r="J996" s="35" t="s">
        <v>2681</v>
      </c>
      <c r="K996" s="35" t="s">
        <v>2682</v>
      </c>
      <c r="M996" s="35" t="s">
        <v>2680</v>
      </c>
      <c r="N996" s="35" t="s">
        <v>2681</v>
      </c>
      <c r="O996" s="35" t="s">
        <v>2683</v>
      </c>
      <c r="S996" s="35" t="s">
        <v>2684</v>
      </c>
      <c r="AD996" s="35" t="s">
        <v>2685</v>
      </c>
      <c r="AG996" s="35" t="s">
        <v>496</v>
      </c>
      <c r="AH996" s="35" t="s">
        <v>496</v>
      </c>
      <c r="AK996" s="35" t="s">
        <v>2678</v>
      </c>
      <c r="AL996" s="35" t="s">
        <v>2679</v>
      </c>
      <c r="AM996" s="35" t="s">
        <v>2680</v>
      </c>
      <c r="AO996" s="35" t="s">
        <v>2682</v>
      </c>
      <c r="AP996" s="35" t="s">
        <v>2680</v>
      </c>
      <c r="AQ996" s="35" t="s">
        <v>2681</v>
      </c>
      <c r="AS996" s="35" t="s">
        <v>2680</v>
      </c>
      <c r="AT996" s="35" t="s">
        <v>2681</v>
      </c>
      <c r="AU996" s="35" t="s">
        <v>2682</v>
      </c>
      <c r="AW996" s="35" t="s">
        <v>2680</v>
      </c>
      <c r="AX996" s="35" t="s">
        <v>2681</v>
      </c>
      <c r="AY996" s="35" t="s">
        <v>2683</v>
      </c>
    </row>
    <row r="997" spans="1:51" x14ac:dyDescent="0.3">
      <c r="A997" s="35" t="s">
        <v>119</v>
      </c>
      <c r="B997" s="35" t="s">
        <v>119</v>
      </c>
      <c r="C997" s="35" t="s">
        <v>119</v>
      </c>
      <c r="E997" s="35" t="s">
        <v>119</v>
      </c>
      <c r="F997" s="35" t="s">
        <v>119</v>
      </c>
      <c r="G997" s="35" t="s">
        <v>119</v>
      </c>
      <c r="I997" s="35" t="s">
        <v>119</v>
      </c>
      <c r="J997" s="35" t="s">
        <v>119</v>
      </c>
      <c r="K997" s="35" t="s">
        <v>119</v>
      </c>
      <c r="M997" s="35" t="s">
        <v>119</v>
      </c>
      <c r="N997" s="35" t="s">
        <v>119</v>
      </c>
      <c r="O997" s="35" t="s">
        <v>119</v>
      </c>
      <c r="S997" s="35" t="s">
        <v>119</v>
      </c>
      <c r="AD997" s="35" t="s">
        <v>119</v>
      </c>
      <c r="AG997" s="35" t="s">
        <v>119</v>
      </c>
      <c r="AH997" s="35" t="s">
        <v>119</v>
      </c>
      <c r="AK997" s="35" t="s">
        <v>119</v>
      </c>
      <c r="AL997" s="35" t="s">
        <v>119</v>
      </c>
      <c r="AM997" s="35" t="s">
        <v>119</v>
      </c>
      <c r="AO997" s="35" t="s">
        <v>119</v>
      </c>
      <c r="AP997" s="35" t="s">
        <v>119</v>
      </c>
      <c r="AQ997" s="35" t="s">
        <v>119</v>
      </c>
      <c r="AS997" s="35" t="s">
        <v>119</v>
      </c>
      <c r="AT997" s="35" t="s">
        <v>119</v>
      </c>
      <c r="AU997" s="35" t="s">
        <v>119</v>
      </c>
      <c r="AW997" s="35" t="s">
        <v>119</v>
      </c>
      <c r="AX997" s="35" t="s">
        <v>119</v>
      </c>
      <c r="AY997" s="35" t="s">
        <v>119</v>
      </c>
    </row>
    <row r="998" spans="1:51" x14ac:dyDescent="0.3">
      <c r="A998" s="35" t="s">
        <v>2686</v>
      </c>
      <c r="B998" s="35" t="s">
        <v>2687</v>
      </c>
      <c r="C998" s="35" t="s">
        <v>2688</v>
      </c>
      <c r="E998" s="35" t="s">
        <v>2690</v>
      </c>
      <c r="F998" s="35" t="s">
        <v>2688</v>
      </c>
      <c r="G998" s="35" t="s">
        <v>2689</v>
      </c>
      <c r="I998" s="35" t="s">
        <v>2688</v>
      </c>
      <c r="J998" s="35" t="s">
        <v>2689</v>
      </c>
      <c r="K998" s="35" t="s">
        <v>2690</v>
      </c>
      <c r="M998" s="35" t="s">
        <v>2688</v>
      </c>
      <c r="N998" s="35" t="s">
        <v>2689</v>
      </c>
      <c r="O998" s="35" t="s">
        <v>2691</v>
      </c>
      <c r="S998" s="35" t="s">
        <v>2692</v>
      </c>
      <c r="AD998" s="35" t="s">
        <v>2693</v>
      </c>
      <c r="AG998" s="35" t="s">
        <v>497</v>
      </c>
      <c r="AH998" s="35" t="s">
        <v>497</v>
      </c>
      <c r="AK998" s="35" t="s">
        <v>2686</v>
      </c>
      <c r="AL998" s="35" t="s">
        <v>2687</v>
      </c>
      <c r="AM998" s="35" t="s">
        <v>2688</v>
      </c>
      <c r="AO998" s="35" t="s">
        <v>2690</v>
      </c>
      <c r="AP998" s="35" t="s">
        <v>2688</v>
      </c>
      <c r="AQ998" s="35" t="s">
        <v>2689</v>
      </c>
      <c r="AS998" s="35" t="s">
        <v>2688</v>
      </c>
      <c r="AT998" s="35" t="s">
        <v>2689</v>
      </c>
      <c r="AU998" s="35" t="s">
        <v>2690</v>
      </c>
      <c r="AW998" s="35" t="s">
        <v>2688</v>
      </c>
      <c r="AX998" s="35" t="s">
        <v>2689</v>
      </c>
      <c r="AY998" s="35" t="s">
        <v>2691</v>
      </c>
    </row>
    <row r="999" spans="1:51" x14ac:dyDescent="0.3">
      <c r="A999" s="35" t="s">
        <v>34</v>
      </c>
      <c r="B999" s="35" t="s">
        <v>34</v>
      </c>
      <c r="C999" s="35" t="s">
        <v>34</v>
      </c>
      <c r="E999" s="35" t="s">
        <v>34</v>
      </c>
      <c r="F999" s="35" t="s">
        <v>34</v>
      </c>
      <c r="G999" s="35" t="s">
        <v>34</v>
      </c>
      <c r="I999" s="35" t="s">
        <v>34</v>
      </c>
      <c r="J999" s="35" t="s">
        <v>34</v>
      </c>
      <c r="K999" s="35" t="s">
        <v>34</v>
      </c>
      <c r="M999" s="35" t="s">
        <v>34</v>
      </c>
      <c r="N999" s="35" t="s">
        <v>34</v>
      </c>
      <c r="O999" s="35" t="s">
        <v>34</v>
      </c>
      <c r="S999" s="35" t="s">
        <v>34</v>
      </c>
      <c r="AD999" s="35" t="s">
        <v>34</v>
      </c>
      <c r="AG999" s="35" t="s">
        <v>34</v>
      </c>
      <c r="AH999" s="35" t="s">
        <v>34</v>
      </c>
      <c r="AK999" s="35" t="s">
        <v>34</v>
      </c>
      <c r="AL999" s="35" t="s">
        <v>34</v>
      </c>
      <c r="AM999" s="35" t="s">
        <v>34</v>
      </c>
      <c r="AO999" s="35" t="s">
        <v>34</v>
      </c>
      <c r="AP999" s="35" t="s">
        <v>34</v>
      </c>
      <c r="AQ999" s="35" t="s">
        <v>34</v>
      </c>
      <c r="AS999" s="35" t="s">
        <v>34</v>
      </c>
      <c r="AT999" s="35" t="s">
        <v>34</v>
      </c>
      <c r="AU999" s="35" t="s">
        <v>34</v>
      </c>
      <c r="AW999" s="35" t="s">
        <v>34</v>
      </c>
      <c r="AX999" s="35" t="s">
        <v>34</v>
      </c>
      <c r="AY999" s="35" t="s">
        <v>34</v>
      </c>
    </row>
    <row r="1000" spans="1:51" x14ac:dyDescent="0.3">
      <c r="A1000" s="35" t="s">
        <v>39</v>
      </c>
      <c r="B1000" s="35" t="s">
        <v>39</v>
      </c>
      <c r="C1000" s="35" t="s">
        <v>39</v>
      </c>
      <c r="E1000" s="35" t="s">
        <v>39</v>
      </c>
      <c r="F1000" s="35" t="s">
        <v>39</v>
      </c>
      <c r="G1000" s="35" t="s">
        <v>39</v>
      </c>
      <c r="I1000" s="35" t="s">
        <v>39</v>
      </c>
      <c r="J1000" s="35" t="s">
        <v>39</v>
      </c>
      <c r="K1000" s="35" t="s">
        <v>39</v>
      </c>
      <c r="M1000" s="35" t="s">
        <v>39</v>
      </c>
      <c r="N1000" s="35" t="s">
        <v>39</v>
      </c>
      <c r="O1000" s="35" t="s">
        <v>39</v>
      </c>
      <c r="S1000" s="35" t="s">
        <v>39</v>
      </c>
      <c r="AD1000" s="35" t="s">
        <v>39</v>
      </c>
      <c r="AG1000" s="35" t="s">
        <v>39</v>
      </c>
      <c r="AH1000" s="35" t="s">
        <v>39</v>
      </c>
      <c r="AK1000" s="35" t="s">
        <v>39</v>
      </c>
      <c r="AL1000" s="35" t="s">
        <v>39</v>
      </c>
      <c r="AM1000" s="35" t="s">
        <v>39</v>
      </c>
      <c r="AO1000" s="35" t="s">
        <v>39</v>
      </c>
      <c r="AP1000" s="35" t="s">
        <v>39</v>
      </c>
      <c r="AQ1000" s="35" t="s">
        <v>39</v>
      </c>
      <c r="AS1000" s="35" t="s">
        <v>39</v>
      </c>
      <c r="AT1000" s="35" t="s">
        <v>39</v>
      </c>
      <c r="AU1000" s="35" t="s">
        <v>39</v>
      </c>
      <c r="AW1000" s="35" t="s">
        <v>39</v>
      </c>
      <c r="AX1000" s="35" t="s">
        <v>39</v>
      </c>
      <c r="AY1000" s="35" t="s">
        <v>39</v>
      </c>
    </row>
    <row r="1001" spans="1:51" x14ac:dyDescent="0.3">
      <c r="A1001" s="35" t="s">
        <v>498</v>
      </c>
      <c r="B1001" s="35" t="s">
        <v>498</v>
      </c>
      <c r="C1001" s="35" t="s">
        <v>498</v>
      </c>
      <c r="E1001" s="35" t="s">
        <v>498</v>
      </c>
      <c r="F1001" s="35" t="s">
        <v>498</v>
      </c>
      <c r="G1001" s="35" t="s">
        <v>498</v>
      </c>
      <c r="I1001" s="35" t="s">
        <v>498</v>
      </c>
      <c r="J1001" s="35" t="s">
        <v>498</v>
      </c>
      <c r="K1001" s="35" t="s">
        <v>498</v>
      </c>
      <c r="M1001" s="35" t="s">
        <v>498</v>
      </c>
      <c r="N1001" s="35" t="s">
        <v>498</v>
      </c>
      <c r="O1001" s="35" t="s">
        <v>498</v>
      </c>
      <c r="S1001" s="35" t="s">
        <v>498</v>
      </c>
      <c r="AD1001" s="35" t="s">
        <v>498</v>
      </c>
      <c r="AG1001" s="35" t="s">
        <v>498</v>
      </c>
      <c r="AH1001" s="35" t="s">
        <v>498</v>
      </c>
      <c r="AK1001" s="35" t="s">
        <v>498</v>
      </c>
      <c r="AL1001" s="35" t="s">
        <v>498</v>
      </c>
      <c r="AM1001" s="35" t="s">
        <v>498</v>
      </c>
      <c r="AO1001" s="35" t="s">
        <v>498</v>
      </c>
      <c r="AP1001" s="35" t="s">
        <v>498</v>
      </c>
      <c r="AQ1001" s="35" t="s">
        <v>498</v>
      </c>
      <c r="AS1001" s="35" t="s">
        <v>498</v>
      </c>
      <c r="AT1001" s="35" t="s">
        <v>498</v>
      </c>
      <c r="AU1001" s="35" t="s">
        <v>498</v>
      </c>
      <c r="AW1001" s="35" t="s">
        <v>498</v>
      </c>
      <c r="AX1001" s="35" t="s">
        <v>498</v>
      </c>
      <c r="AY1001" s="35" t="s">
        <v>498</v>
      </c>
    </row>
    <row r="1002" spans="1:51" x14ac:dyDescent="0.3">
      <c r="A1002" s="35" t="s">
        <v>140</v>
      </c>
      <c r="B1002" s="35" t="s">
        <v>140</v>
      </c>
      <c r="C1002" s="35" t="s">
        <v>140</v>
      </c>
      <c r="E1002" s="35" t="s">
        <v>2695</v>
      </c>
      <c r="F1002" s="35" t="s">
        <v>140</v>
      </c>
      <c r="G1002" s="35" t="s">
        <v>2694</v>
      </c>
      <c r="I1002" s="35" t="s">
        <v>140</v>
      </c>
      <c r="J1002" s="35" t="s">
        <v>2694</v>
      </c>
      <c r="K1002" s="35" t="s">
        <v>2695</v>
      </c>
      <c r="M1002" s="35" t="s">
        <v>140</v>
      </c>
      <c r="N1002" s="35" t="s">
        <v>2694</v>
      </c>
      <c r="O1002" s="35" t="s">
        <v>2696</v>
      </c>
      <c r="S1002" s="35" t="s">
        <v>2697</v>
      </c>
      <c r="AD1002" s="35" t="s">
        <v>2698</v>
      </c>
      <c r="AG1002" s="35" t="s">
        <v>499</v>
      </c>
      <c r="AH1002" s="35" t="s">
        <v>499</v>
      </c>
      <c r="AK1002" s="35" t="s">
        <v>140</v>
      </c>
      <c r="AL1002" s="35" t="s">
        <v>140</v>
      </c>
      <c r="AM1002" s="35" t="s">
        <v>140</v>
      </c>
      <c r="AO1002" s="35" t="s">
        <v>2695</v>
      </c>
      <c r="AP1002" s="35" t="s">
        <v>140</v>
      </c>
      <c r="AQ1002" s="35" t="s">
        <v>2694</v>
      </c>
      <c r="AS1002" s="35" t="s">
        <v>140</v>
      </c>
      <c r="AT1002" s="35" t="s">
        <v>2694</v>
      </c>
      <c r="AU1002" s="35" t="s">
        <v>2695</v>
      </c>
      <c r="AW1002" s="35" t="s">
        <v>140</v>
      </c>
      <c r="AX1002" s="35" t="s">
        <v>2694</v>
      </c>
      <c r="AY1002" s="35" t="s">
        <v>2696</v>
      </c>
    </row>
    <row r="1003" spans="1:51" x14ac:dyDescent="0.3">
      <c r="A1003" s="35" t="s">
        <v>119</v>
      </c>
      <c r="B1003" s="35" t="s">
        <v>119</v>
      </c>
      <c r="C1003" s="35" t="s">
        <v>119</v>
      </c>
      <c r="E1003" s="35" t="s">
        <v>2699</v>
      </c>
      <c r="F1003" s="35" t="s">
        <v>119</v>
      </c>
      <c r="G1003" s="35" t="s">
        <v>119</v>
      </c>
      <c r="I1003" s="35" t="s">
        <v>119</v>
      </c>
      <c r="J1003" s="35" t="s">
        <v>119</v>
      </c>
      <c r="K1003" s="35" t="s">
        <v>2699</v>
      </c>
      <c r="M1003" s="35" t="s">
        <v>119</v>
      </c>
      <c r="N1003" s="35" t="s">
        <v>119</v>
      </c>
      <c r="O1003" s="35" t="s">
        <v>1787</v>
      </c>
      <c r="S1003" s="35" t="s">
        <v>2700</v>
      </c>
      <c r="AD1003" s="35" t="s">
        <v>119</v>
      </c>
      <c r="AG1003" s="35" t="s">
        <v>119</v>
      </c>
      <c r="AH1003" s="35" t="s">
        <v>119</v>
      </c>
      <c r="AK1003" s="35" t="s">
        <v>119</v>
      </c>
      <c r="AL1003" s="35" t="s">
        <v>119</v>
      </c>
      <c r="AM1003" s="35" t="s">
        <v>119</v>
      </c>
      <c r="AO1003" s="35" t="s">
        <v>2699</v>
      </c>
      <c r="AP1003" s="35" t="s">
        <v>119</v>
      </c>
      <c r="AQ1003" s="35" t="s">
        <v>119</v>
      </c>
      <c r="AS1003" s="35" t="s">
        <v>119</v>
      </c>
      <c r="AT1003" s="35" t="s">
        <v>119</v>
      </c>
      <c r="AU1003" s="35" t="s">
        <v>2699</v>
      </c>
      <c r="AW1003" s="35" t="s">
        <v>119</v>
      </c>
      <c r="AX1003" s="35" t="s">
        <v>119</v>
      </c>
      <c r="AY1003" s="35" t="s">
        <v>1787</v>
      </c>
    </row>
    <row r="1004" spans="1:51" x14ac:dyDescent="0.3">
      <c r="A1004" s="35" t="s">
        <v>188</v>
      </c>
      <c r="B1004" s="35" t="s">
        <v>188</v>
      </c>
      <c r="C1004" s="35" t="s">
        <v>188</v>
      </c>
      <c r="E1004" s="35" t="s">
        <v>2701</v>
      </c>
      <c r="F1004" s="35" t="s">
        <v>188</v>
      </c>
      <c r="G1004" s="35" t="s">
        <v>188</v>
      </c>
      <c r="I1004" s="35" t="s">
        <v>188</v>
      </c>
      <c r="J1004" s="35" t="s">
        <v>188</v>
      </c>
      <c r="K1004" s="35" t="s">
        <v>2701</v>
      </c>
      <c r="M1004" s="35" t="s">
        <v>188</v>
      </c>
      <c r="N1004" s="35" t="s">
        <v>188</v>
      </c>
      <c r="O1004" s="35" t="s">
        <v>2702</v>
      </c>
      <c r="S1004" s="35" t="s">
        <v>2703</v>
      </c>
      <c r="AD1004" s="35" t="s">
        <v>188</v>
      </c>
      <c r="AG1004" s="35" t="s">
        <v>188</v>
      </c>
      <c r="AH1004" s="35" t="s">
        <v>188</v>
      </c>
      <c r="AK1004" s="35" t="s">
        <v>188</v>
      </c>
      <c r="AL1004" s="35" t="s">
        <v>188</v>
      </c>
      <c r="AM1004" s="35" t="s">
        <v>188</v>
      </c>
      <c r="AO1004" s="35" t="s">
        <v>2701</v>
      </c>
      <c r="AP1004" s="35" t="s">
        <v>188</v>
      </c>
      <c r="AQ1004" s="35" t="s">
        <v>188</v>
      </c>
      <c r="AS1004" s="35" t="s">
        <v>188</v>
      </c>
      <c r="AT1004" s="35" t="s">
        <v>188</v>
      </c>
      <c r="AU1004" s="35" t="s">
        <v>2701</v>
      </c>
      <c r="AW1004" s="35" t="s">
        <v>188</v>
      </c>
      <c r="AX1004" s="35" t="s">
        <v>188</v>
      </c>
      <c r="AY1004" s="35" t="s">
        <v>2702</v>
      </c>
    </row>
    <row r="1005" spans="1:51" x14ac:dyDescent="0.3">
      <c r="A1005" s="35" t="s">
        <v>34</v>
      </c>
      <c r="B1005" s="35" t="s">
        <v>34</v>
      </c>
      <c r="C1005" s="35" t="s">
        <v>34</v>
      </c>
      <c r="E1005" s="35" t="s">
        <v>34</v>
      </c>
      <c r="F1005" s="35" t="s">
        <v>34</v>
      </c>
      <c r="G1005" s="35" t="s">
        <v>34</v>
      </c>
      <c r="I1005" s="35" t="s">
        <v>34</v>
      </c>
      <c r="J1005" s="35" t="s">
        <v>34</v>
      </c>
      <c r="K1005" s="35" t="s">
        <v>34</v>
      </c>
      <c r="M1005" s="35" t="s">
        <v>34</v>
      </c>
      <c r="N1005" s="35" t="s">
        <v>34</v>
      </c>
      <c r="O1005" s="35" t="s">
        <v>34</v>
      </c>
      <c r="S1005" s="35" t="s">
        <v>34</v>
      </c>
      <c r="AD1005" s="35" t="s">
        <v>34</v>
      </c>
      <c r="AG1005" s="35" t="s">
        <v>34</v>
      </c>
      <c r="AH1005" s="35" t="s">
        <v>34</v>
      </c>
      <c r="AK1005" s="35" t="s">
        <v>34</v>
      </c>
      <c r="AL1005" s="35" t="s">
        <v>34</v>
      </c>
      <c r="AM1005" s="35" t="s">
        <v>34</v>
      </c>
      <c r="AO1005" s="35" t="s">
        <v>34</v>
      </c>
      <c r="AP1005" s="35" t="s">
        <v>34</v>
      </c>
      <c r="AQ1005" s="35" t="s">
        <v>34</v>
      </c>
      <c r="AS1005" s="35" t="s">
        <v>34</v>
      </c>
      <c r="AT1005" s="35" t="s">
        <v>34</v>
      </c>
      <c r="AU1005" s="35" t="s">
        <v>34</v>
      </c>
      <c r="AW1005" s="35" t="s">
        <v>34</v>
      </c>
      <c r="AX1005" s="35" t="s">
        <v>34</v>
      </c>
      <c r="AY1005" s="35" t="s">
        <v>34</v>
      </c>
    </row>
    <row r="1006" spans="1:51" x14ac:dyDescent="0.3">
      <c r="A1006" s="35" t="s">
        <v>39</v>
      </c>
      <c r="B1006" s="35" t="s">
        <v>39</v>
      </c>
      <c r="C1006" s="35" t="s">
        <v>39</v>
      </c>
      <c r="E1006" s="35" t="s">
        <v>39</v>
      </c>
      <c r="F1006" s="35" t="s">
        <v>39</v>
      </c>
      <c r="G1006" s="35" t="s">
        <v>39</v>
      </c>
      <c r="I1006" s="35" t="s">
        <v>39</v>
      </c>
      <c r="J1006" s="35" t="s">
        <v>39</v>
      </c>
      <c r="K1006" s="35" t="s">
        <v>39</v>
      </c>
      <c r="M1006" s="35" t="s">
        <v>39</v>
      </c>
      <c r="N1006" s="35" t="s">
        <v>39</v>
      </c>
      <c r="O1006" s="35" t="s">
        <v>39</v>
      </c>
      <c r="S1006" s="35" t="s">
        <v>39</v>
      </c>
      <c r="AD1006" s="35" t="s">
        <v>39</v>
      </c>
      <c r="AG1006" s="35" t="s">
        <v>39</v>
      </c>
      <c r="AH1006" s="35" t="s">
        <v>39</v>
      </c>
      <c r="AK1006" s="35" t="s">
        <v>39</v>
      </c>
      <c r="AL1006" s="35" t="s">
        <v>39</v>
      </c>
      <c r="AM1006" s="35" t="s">
        <v>39</v>
      </c>
      <c r="AO1006" s="35" t="s">
        <v>39</v>
      </c>
      <c r="AP1006" s="35" t="s">
        <v>39</v>
      </c>
      <c r="AQ1006" s="35" t="s">
        <v>39</v>
      </c>
      <c r="AS1006" s="35" t="s">
        <v>39</v>
      </c>
      <c r="AT1006" s="35" t="s">
        <v>39</v>
      </c>
      <c r="AU1006" s="35" t="s">
        <v>39</v>
      </c>
      <c r="AW1006" s="35" t="s">
        <v>39</v>
      </c>
      <c r="AX1006" s="35" t="s">
        <v>39</v>
      </c>
      <c r="AY1006" s="35" t="s">
        <v>39</v>
      </c>
    </row>
    <row r="1007" spans="1:51" x14ac:dyDescent="0.3">
      <c r="A1007" s="35" t="s">
        <v>500</v>
      </c>
      <c r="B1007" s="35" t="s">
        <v>500</v>
      </c>
      <c r="C1007" s="35" t="s">
        <v>500</v>
      </c>
      <c r="E1007" s="35" t="s">
        <v>500</v>
      </c>
      <c r="F1007" s="35" t="s">
        <v>500</v>
      </c>
      <c r="G1007" s="35" t="s">
        <v>500</v>
      </c>
      <c r="I1007" s="35" t="s">
        <v>500</v>
      </c>
      <c r="J1007" s="35" t="s">
        <v>500</v>
      </c>
      <c r="K1007" s="35" t="s">
        <v>500</v>
      </c>
      <c r="M1007" s="35" t="s">
        <v>500</v>
      </c>
      <c r="N1007" s="35" t="s">
        <v>500</v>
      </c>
      <c r="O1007" s="35" t="s">
        <v>500</v>
      </c>
      <c r="S1007" s="35" t="s">
        <v>500</v>
      </c>
      <c r="AD1007" s="35" t="s">
        <v>500</v>
      </c>
      <c r="AG1007" s="35" t="s">
        <v>500</v>
      </c>
      <c r="AH1007" s="35" t="s">
        <v>500</v>
      </c>
      <c r="AK1007" s="35" t="s">
        <v>500</v>
      </c>
      <c r="AL1007" s="35" t="s">
        <v>500</v>
      </c>
      <c r="AM1007" s="35" t="s">
        <v>500</v>
      </c>
      <c r="AO1007" s="35" t="s">
        <v>500</v>
      </c>
      <c r="AP1007" s="35" t="s">
        <v>500</v>
      </c>
      <c r="AQ1007" s="35" t="s">
        <v>500</v>
      </c>
      <c r="AS1007" s="35" t="s">
        <v>500</v>
      </c>
      <c r="AT1007" s="35" t="s">
        <v>500</v>
      </c>
      <c r="AU1007" s="35" t="s">
        <v>500</v>
      </c>
      <c r="AW1007" s="35" t="s">
        <v>500</v>
      </c>
      <c r="AX1007" s="35" t="s">
        <v>500</v>
      </c>
      <c r="AY1007" s="35" t="s">
        <v>500</v>
      </c>
    </row>
    <row r="1008" spans="1:51" x14ac:dyDescent="0.3">
      <c r="A1008" s="35" t="s">
        <v>140</v>
      </c>
      <c r="B1008" s="35" t="s">
        <v>2704</v>
      </c>
      <c r="C1008" s="35" t="s">
        <v>2705</v>
      </c>
      <c r="E1008" s="35" t="s">
        <v>2707</v>
      </c>
      <c r="F1008" s="35" t="s">
        <v>2705</v>
      </c>
      <c r="G1008" s="35" t="s">
        <v>2706</v>
      </c>
      <c r="I1008" s="35" t="s">
        <v>2705</v>
      </c>
      <c r="J1008" s="35" t="s">
        <v>2706</v>
      </c>
      <c r="K1008" s="35" t="s">
        <v>2707</v>
      </c>
      <c r="M1008" s="35" t="s">
        <v>2705</v>
      </c>
      <c r="N1008" s="35" t="s">
        <v>2706</v>
      </c>
      <c r="O1008" s="35" t="s">
        <v>2708</v>
      </c>
      <c r="S1008" s="35" t="s">
        <v>2709</v>
      </c>
      <c r="AD1008" s="35" t="s">
        <v>2710</v>
      </c>
      <c r="AG1008" s="35" t="s">
        <v>501</v>
      </c>
      <c r="AH1008" s="35" t="s">
        <v>501</v>
      </c>
      <c r="AK1008" s="35" t="s">
        <v>140</v>
      </c>
      <c r="AL1008" s="35" t="s">
        <v>2704</v>
      </c>
      <c r="AM1008" s="35" t="s">
        <v>2705</v>
      </c>
      <c r="AO1008" s="35" t="s">
        <v>2707</v>
      </c>
      <c r="AP1008" s="35" t="s">
        <v>2705</v>
      </c>
      <c r="AQ1008" s="35" t="s">
        <v>2706</v>
      </c>
      <c r="AS1008" s="35" t="s">
        <v>2705</v>
      </c>
      <c r="AT1008" s="35" t="s">
        <v>2706</v>
      </c>
      <c r="AU1008" s="35" t="s">
        <v>2707</v>
      </c>
      <c r="AW1008" s="35" t="s">
        <v>2705</v>
      </c>
      <c r="AX1008" s="35" t="s">
        <v>2706</v>
      </c>
      <c r="AY1008" s="35" t="s">
        <v>2708</v>
      </c>
    </row>
    <row r="1009" spans="1:51" x14ac:dyDescent="0.3">
      <c r="A1009" s="35" t="s">
        <v>433</v>
      </c>
      <c r="B1009" s="35" t="s">
        <v>433</v>
      </c>
      <c r="C1009" s="35" t="s">
        <v>433</v>
      </c>
      <c r="E1009" s="35" t="s">
        <v>433</v>
      </c>
      <c r="F1009" s="35" t="s">
        <v>433</v>
      </c>
      <c r="G1009" s="35" t="s">
        <v>433</v>
      </c>
      <c r="I1009" s="35" t="s">
        <v>433</v>
      </c>
      <c r="J1009" s="35" t="s">
        <v>433</v>
      </c>
      <c r="K1009" s="35" t="s">
        <v>433</v>
      </c>
      <c r="M1009" s="35" t="s">
        <v>433</v>
      </c>
      <c r="N1009" s="35" t="s">
        <v>433</v>
      </c>
      <c r="O1009" s="35" t="s">
        <v>433</v>
      </c>
      <c r="S1009" s="35" t="s">
        <v>433</v>
      </c>
      <c r="AD1009" s="35" t="s">
        <v>433</v>
      </c>
      <c r="AG1009" s="35" t="s">
        <v>433</v>
      </c>
      <c r="AH1009" s="35" t="s">
        <v>433</v>
      </c>
      <c r="AK1009" s="35" t="s">
        <v>433</v>
      </c>
      <c r="AL1009" s="35" t="s">
        <v>433</v>
      </c>
      <c r="AM1009" s="35" t="s">
        <v>433</v>
      </c>
      <c r="AO1009" s="35" t="s">
        <v>433</v>
      </c>
      <c r="AP1009" s="35" t="s">
        <v>433</v>
      </c>
      <c r="AQ1009" s="35" t="s">
        <v>433</v>
      </c>
      <c r="AS1009" s="35" t="s">
        <v>433</v>
      </c>
      <c r="AT1009" s="35" t="s">
        <v>433</v>
      </c>
      <c r="AU1009" s="35" t="s">
        <v>433</v>
      </c>
      <c r="AW1009" s="35" t="s">
        <v>433</v>
      </c>
      <c r="AX1009" s="35" t="s">
        <v>433</v>
      </c>
      <c r="AY1009" s="35" t="s">
        <v>433</v>
      </c>
    </row>
    <row r="1010" spans="1:51" x14ac:dyDescent="0.3">
      <c r="A1010" s="35" t="s">
        <v>120</v>
      </c>
      <c r="B1010" s="35" t="s">
        <v>2711</v>
      </c>
      <c r="C1010" s="35" t="s">
        <v>2712</v>
      </c>
      <c r="E1010" s="35" t="s">
        <v>188</v>
      </c>
      <c r="F1010" s="35" t="s">
        <v>2712</v>
      </c>
      <c r="G1010" s="35" t="s">
        <v>188</v>
      </c>
      <c r="I1010" s="35" t="s">
        <v>2712</v>
      </c>
      <c r="J1010" s="35" t="s">
        <v>188</v>
      </c>
      <c r="K1010" s="35" t="s">
        <v>188</v>
      </c>
      <c r="M1010" s="35" t="s">
        <v>2712</v>
      </c>
      <c r="N1010" s="35" t="s">
        <v>188</v>
      </c>
      <c r="O1010" s="35" t="s">
        <v>188</v>
      </c>
      <c r="S1010" s="35" t="s">
        <v>2713</v>
      </c>
      <c r="AD1010" s="35" t="s">
        <v>188</v>
      </c>
      <c r="AG1010" s="35" t="s">
        <v>502</v>
      </c>
      <c r="AH1010" s="35" t="s">
        <v>502</v>
      </c>
      <c r="AK1010" s="35" t="s">
        <v>120</v>
      </c>
      <c r="AL1010" s="35" t="s">
        <v>2711</v>
      </c>
      <c r="AM1010" s="35" t="s">
        <v>2712</v>
      </c>
      <c r="AO1010" s="35" t="s">
        <v>188</v>
      </c>
      <c r="AP1010" s="35" t="s">
        <v>2712</v>
      </c>
      <c r="AQ1010" s="35" t="s">
        <v>188</v>
      </c>
      <c r="AS1010" s="35" t="s">
        <v>2712</v>
      </c>
      <c r="AT1010" s="35" t="s">
        <v>188</v>
      </c>
      <c r="AU1010" s="35" t="s">
        <v>188</v>
      </c>
      <c r="AW1010" s="35" t="s">
        <v>2712</v>
      </c>
      <c r="AX1010" s="35" t="s">
        <v>188</v>
      </c>
      <c r="AY1010" s="35" t="s">
        <v>188</v>
      </c>
    </row>
    <row r="1011" spans="1:51" x14ac:dyDescent="0.3">
      <c r="A1011" s="35" t="s">
        <v>34</v>
      </c>
      <c r="B1011" s="35" t="s">
        <v>34</v>
      </c>
      <c r="C1011" s="35" t="s">
        <v>34</v>
      </c>
      <c r="E1011" s="35" t="s">
        <v>34</v>
      </c>
      <c r="F1011" s="35" t="s">
        <v>34</v>
      </c>
      <c r="G1011" s="35" t="s">
        <v>34</v>
      </c>
      <c r="I1011" s="35" t="s">
        <v>34</v>
      </c>
      <c r="J1011" s="35" t="s">
        <v>34</v>
      </c>
      <c r="K1011" s="35" t="s">
        <v>34</v>
      </c>
      <c r="M1011" s="35" t="s">
        <v>34</v>
      </c>
      <c r="N1011" s="35" t="s">
        <v>34</v>
      </c>
      <c r="O1011" s="35" t="s">
        <v>34</v>
      </c>
      <c r="S1011" s="35" t="s">
        <v>34</v>
      </c>
      <c r="AD1011" s="35" t="s">
        <v>34</v>
      </c>
      <c r="AG1011" s="35" t="s">
        <v>34</v>
      </c>
      <c r="AH1011" s="35" t="s">
        <v>34</v>
      </c>
      <c r="AK1011" s="35" t="s">
        <v>34</v>
      </c>
      <c r="AL1011" s="35" t="s">
        <v>34</v>
      </c>
      <c r="AM1011" s="35" t="s">
        <v>34</v>
      </c>
      <c r="AO1011" s="35" t="s">
        <v>34</v>
      </c>
      <c r="AP1011" s="35" t="s">
        <v>34</v>
      </c>
      <c r="AQ1011" s="35" t="s">
        <v>34</v>
      </c>
      <c r="AS1011" s="35" t="s">
        <v>34</v>
      </c>
      <c r="AT1011" s="35" t="s">
        <v>34</v>
      </c>
      <c r="AU1011" s="35" t="s">
        <v>34</v>
      </c>
      <c r="AW1011" s="35" t="s">
        <v>34</v>
      </c>
      <c r="AX1011" s="35" t="s">
        <v>34</v>
      </c>
      <c r="AY1011" s="35" t="s">
        <v>34</v>
      </c>
    </row>
    <row r="1012" spans="1:51" x14ac:dyDescent="0.3">
      <c r="A1012" s="35" t="s">
        <v>39</v>
      </c>
      <c r="B1012" s="35" t="s">
        <v>39</v>
      </c>
      <c r="C1012" s="35" t="s">
        <v>39</v>
      </c>
      <c r="E1012" s="35" t="s">
        <v>39</v>
      </c>
      <c r="F1012" s="35" t="s">
        <v>39</v>
      </c>
      <c r="G1012" s="35" t="s">
        <v>39</v>
      </c>
      <c r="I1012" s="35" t="s">
        <v>39</v>
      </c>
      <c r="J1012" s="35" t="s">
        <v>39</v>
      </c>
      <c r="K1012" s="35" t="s">
        <v>39</v>
      </c>
      <c r="M1012" s="35" t="s">
        <v>39</v>
      </c>
      <c r="N1012" s="35" t="s">
        <v>39</v>
      </c>
      <c r="O1012" s="35" t="s">
        <v>39</v>
      </c>
      <c r="S1012" s="35" t="s">
        <v>39</v>
      </c>
      <c r="AD1012" s="35" t="s">
        <v>39</v>
      </c>
      <c r="AG1012" s="35" t="s">
        <v>39</v>
      </c>
      <c r="AH1012" s="35" t="s">
        <v>39</v>
      </c>
      <c r="AK1012" s="35" t="s">
        <v>39</v>
      </c>
      <c r="AL1012" s="35" t="s">
        <v>39</v>
      </c>
      <c r="AM1012" s="35" t="s">
        <v>39</v>
      </c>
      <c r="AO1012" s="35" t="s">
        <v>39</v>
      </c>
      <c r="AP1012" s="35" t="s">
        <v>39</v>
      </c>
      <c r="AQ1012" s="35" t="s">
        <v>39</v>
      </c>
      <c r="AS1012" s="35" t="s">
        <v>39</v>
      </c>
      <c r="AT1012" s="35" t="s">
        <v>39</v>
      </c>
      <c r="AU1012" s="35" t="s">
        <v>39</v>
      </c>
      <c r="AW1012" s="35" t="s">
        <v>39</v>
      </c>
      <c r="AX1012" s="35" t="s">
        <v>39</v>
      </c>
      <c r="AY1012" s="35" t="s">
        <v>39</v>
      </c>
    </row>
    <row r="1013" spans="1:51" x14ac:dyDescent="0.3">
      <c r="A1013" s="35" t="s">
        <v>160</v>
      </c>
      <c r="B1013" s="35" t="s">
        <v>160</v>
      </c>
      <c r="C1013" s="35" t="s">
        <v>160</v>
      </c>
      <c r="E1013" s="35" t="s">
        <v>160</v>
      </c>
      <c r="F1013" s="35" t="s">
        <v>160</v>
      </c>
      <c r="G1013" s="35" t="s">
        <v>160</v>
      </c>
      <c r="I1013" s="35" t="s">
        <v>160</v>
      </c>
      <c r="J1013" s="35" t="s">
        <v>160</v>
      </c>
      <c r="K1013" s="35" t="s">
        <v>160</v>
      </c>
      <c r="M1013" s="35" t="s">
        <v>160</v>
      </c>
      <c r="N1013" s="35" t="s">
        <v>160</v>
      </c>
      <c r="O1013" s="35" t="s">
        <v>160</v>
      </c>
      <c r="S1013" s="35" t="s">
        <v>160</v>
      </c>
      <c r="AD1013" s="35" t="s">
        <v>160</v>
      </c>
      <c r="AG1013" s="35" t="s">
        <v>160</v>
      </c>
      <c r="AH1013" s="35" t="s">
        <v>160</v>
      </c>
      <c r="AK1013" s="35" t="s">
        <v>160</v>
      </c>
      <c r="AL1013" s="35" t="s">
        <v>160</v>
      </c>
      <c r="AM1013" s="35" t="s">
        <v>160</v>
      </c>
      <c r="AO1013" s="35" t="s">
        <v>160</v>
      </c>
      <c r="AP1013" s="35" t="s">
        <v>160</v>
      </c>
      <c r="AQ1013" s="35" t="s">
        <v>160</v>
      </c>
      <c r="AS1013" s="35" t="s">
        <v>160</v>
      </c>
      <c r="AT1013" s="35" t="s">
        <v>160</v>
      </c>
      <c r="AU1013" s="35" t="s">
        <v>160</v>
      </c>
      <c r="AW1013" s="35" t="s">
        <v>160</v>
      </c>
      <c r="AX1013" s="35" t="s">
        <v>160</v>
      </c>
      <c r="AY1013" s="35" t="s">
        <v>160</v>
      </c>
    </row>
    <row r="1014" spans="1:51" x14ac:dyDescent="0.3">
      <c r="A1014" s="35" t="s">
        <v>1124</v>
      </c>
      <c r="B1014" s="35" t="s">
        <v>1125</v>
      </c>
      <c r="C1014" s="35" t="s">
        <v>1126</v>
      </c>
      <c r="E1014" s="35" t="s">
        <v>1128</v>
      </c>
      <c r="F1014" s="35" t="s">
        <v>1126</v>
      </c>
      <c r="G1014" s="35" t="s">
        <v>1127</v>
      </c>
      <c r="I1014" s="35" t="s">
        <v>1126</v>
      </c>
      <c r="J1014" s="35" t="s">
        <v>1127</v>
      </c>
      <c r="K1014" s="35" t="s">
        <v>1128</v>
      </c>
      <c r="M1014" s="35" t="s">
        <v>1126</v>
      </c>
      <c r="N1014" s="35" t="s">
        <v>1127</v>
      </c>
      <c r="O1014" s="35" t="s">
        <v>1129</v>
      </c>
      <c r="S1014" s="35" t="s">
        <v>1130</v>
      </c>
      <c r="AD1014" s="35" t="s">
        <v>1131</v>
      </c>
      <c r="AG1014" s="35" t="s">
        <v>161</v>
      </c>
      <c r="AH1014" s="35" t="s">
        <v>161</v>
      </c>
      <c r="AK1014" s="35" t="s">
        <v>1124</v>
      </c>
      <c r="AL1014" s="35" t="s">
        <v>1125</v>
      </c>
      <c r="AM1014" s="35" t="s">
        <v>1126</v>
      </c>
      <c r="AO1014" s="35" t="s">
        <v>1128</v>
      </c>
      <c r="AP1014" s="35" t="s">
        <v>1126</v>
      </c>
      <c r="AQ1014" s="35" t="s">
        <v>1127</v>
      </c>
      <c r="AS1014" s="35" t="s">
        <v>1126</v>
      </c>
      <c r="AT1014" s="35" t="s">
        <v>1127</v>
      </c>
      <c r="AU1014" s="35" t="s">
        <v>1128</v>
      </c>
      <c r="AW1014" s="35" t="s">
        <v>1126</v>
      </c>
      <c r="AX1014" s="35" t="s">
        <v>1127</v>
      </c>
      <c r="AY1014" s="35" t="s">
        <v>1129</v>
      </c>
    </row>
    <row r="1015" spans="1:51" x14ac:dyDescent="0.3">
      <c r="A1015" s="35" t="s">
        <v>1132</v>
      </c>
      <c r="B1015" s="35" t="s">
        <v>1132</v>
      </c>
      <c r="C1015" s="35" t="s">
        <v>119</v>
      </c>
      <c r="E1015" s="35" t="s">
        <v>1133</v>
      </c>
      <c r="F1015" s="35" t="s">
        <v>119</v>
      </c>
      <c r="G1015" s="35" t="s">
        <v>308</v>
      </c>
      <c r="I1015" s="35" t="s">
        <v>119</v>
      </c>
      <c r="J1015" s="35" t="s">
        <v>308</v>
      </c>
      <c r="K1015" s="35" t="s">
        <v>1133</v>
      </c>
      <c r="M1015" s="35" t="s">
        <v>119</v>
      </c>
      <c r="N1015" s="35" t="s">
        <v>308</v>
      </c>
      <c r="O1015" s="35" t="s">
        <v>1134</v>
      </c>
      <c r="S1015" s="35" t="s">
        <v>1135</v>
      </c>
      <c r="AD1015" s="35" t="s">
        <v>119</v>
      </c>
      <c r="AG1015" s="35" t="s">
        <v>162</v>
      </c>
      <c r="AH1015" s="35" t="s">
        <v>162</v>
      </c>
      <c r="AK1015" s="35" t="s">
        <v>1132</v>
      </c>
      <c r="AL1015" s="35" t="s">
        <v>1132</v>
      </c>
      <c r="AM1015" s="35" t="s">
        <v>119</v>
      </c>
      <c r="AO1015" s="35" t="s">
        <v>1133</v>
      </c>
      <c r="AP1015" s="35" t="s">
        <v>119</v>
      </c>
      <c r="AQ1015" s="35" t="s">
        <v>308</v>
      </c>
      <c r="AS1015" s="35" t="s">
        <v>119</v>
      </c>
      <c r="AT1015" s="35" t="s">
        <v>308</v>
      </c>
      <c r="AU1015" s="35" t="s">
        <v>1133</v>
      </c>
      <c r="AW1015" s="35" t="s">
        <v>119</v>
      </c>
      <c r="AX1015" s="35" t="s">
        <v>308</v>
      </c>
      <c r="AY1015" s="35" t="s">
        <v>1134</v>
      </c>
    </row>
    <row r="1016" spans="1:51" x14ac:dyDescent="0.3">
      <c r="A1016" s="35" t="s">
        <v>1136</v>
      </c>
      <c r="B1016" s="35" t="s">
        <v>1137</v>
      </c>
      <c r="C1016" s="35" t="s">
        <v>120</v>
      </c>
      <c r="E1016" s="35" t="s">
        <v>1139</v>
      </c>
      <c r="F1016" s="35" t="s">
        <v>120</v>
      </c>
      <c r="G1016" s="35" t="s">
        <v>1138</v>
      </c>
      <c r="I1016" s="35" t="s">
        <v>120</v>
      </c>
      <c r="J1016" s="35" t="s">
        <v>1138</v>
      </c>
      <c r="K1016" s="35" t="s">
        <v>1139</v>
      </c>
      <c r="M1016" s="35" t="s">
        <v>120</v>
      </c>
      <c r="N1016" s="35" t="s">
        <v>1138</v>
      </c>
      <c r="O1016" s="35" t="s">
        <v>1140</v>
      </c>
      <c r="S1016" s="35" t="s">
        <v>1141</v>
      </c>
      <c r="AD1016" s="35" t="s">
        <v>120</v>
      </c>
      <c r="AG1016" s="35" t="s">
        <v>163</v>
      </c>
      <c r="AH1016" s="35" t="s">
        <v>163</v>
      </c>
      <c r="AK1016" s="35" t="s">
        <v>1136</v>
      </c>
      <c r="AL1016" s="35" t="s">
        <v>1137</v>
      </c>
      <c r="AM1016" s="35" t="s">
        <v>120</v>
      </c>
      <c r="AO1016" s="35" t="s">
        <v>1139</v>
      </c>
      <c r="AP1016" s="35" t="s">
        <v>120</v>
      </c>
      <c r="AQ1016" s="35" t="s">
        <v>1138</v>
      </c>
      <c r="AS1016" s="35" t="s">
        <v>120</v>
      </c>
      <c r="AT1016" s="35" t="s">
        <v>1138</v>
      </c>
      <c r="AU1016" s="35" t="s">
        <v>1139</v>
      </c>
      <c r="AW1016" s="35" t="s">
        <v>120</v>
      </c>
      <c r="AX1016" s="35" t="s">
        <v>1138</v>
      </c>
      <c r="AY1016" s="35" t="s">
        <v>1140</v>
      </c>
    </row>
    <row r="1017" spans="1:51" x14ac:dyDescent="0.3">
      <c r="A1017" s="35" t="s">
        <v>34</v>
      </c>
      <c r="B1017" s="35" t="s">
        <v>34</v>
      </c>
      <c r="C1017" s="35" t="s">
        <v>34</v>
      </c>
      <c r="E1017" s="35" t="s">
        <v>34</v>
      </c>
      <c r="F1017" s="35" t="s">
        <v>34</v>
      </c>
      <c r="G1017" s="35" t="s">
        <v>34</v>
      </c>
      <c r="I1017" s="35" t="s">
        <v>34</v>
      </c>
      <c r="J1017" s="35" t="s">
        <v>34</v>
      </c>
      <c r="K1017" s="35" t="s">
        <v>34</v>
      </c>
      <c r="M1017" s="35" t="s">
        <v>34</v>
      </c>
      <c r="N1017" s="35" t="s">
        <v>34</v>
      </c>
      <c r="O1017" s="35" t="s">
        <v>34</v>
      </c>
      <c r="S1017" s="35" t="s">
        <v>34</v>
      </c>
      <c r="AD1017" s="35" t="s">
        <v>34</v>
      </c>
      <c r="AG1017" s="35" t="s">
        <v>34</v>
      </c>
      <c r="AH1017" s="35" t="s">
        <v>34</v>
      </c>
      <c r="AK1017" s="35" t="s">
        <v>34</v>
      </c>
      <c r="AL1017" s="35" t="s">
        <v>34</v>
      </c>
      <c r="AM1017" s="35" t="s">
        <v>34</v>
      </c>
      <c r="AO1017" s="35" t="s">
        <v>34</v>
      </c>
      <c r="AP1017" s="35" t="s">
        <v>34</v>
      </c>
      <c r="AQ1017" s="35" t="s">
        <v>34</v>
      </c>
      <c r="AS1017" s="35" t="s">
        <v>34</v>
      </c>
      <c r="AT1017" s="35" t="s">
        <v>34</v>
      </c>
      <c r="AU1017" s="35" t="s">
        <v>34</v>
      </c>
      <c r="AW1017" s="35" t="s">
        <v>34</v>
      </c>
      <c r="AX1017" s="35" t="s">
        <v>34</v>
      </c>
      <c r="AY1017" s="35" t="s">
        <v>34</v>
      </c>
    </row>
    <row r="1018" spans="1:51" x14ac:dyDescent="0.3">
      <c r="A1018" s="35" t="s">
        <v>39</v>
      </c>
      <c r="B1018" s="35" t="s">
        <v>39</v>
      </c>
      <c r="C1018" s="35" t="s">
        <v>39</v>
      </c>
      <c r="E1018" s="35" t="s">
        <v>39</v>
      </c>
      <c r="F1018" s="35" t="s">
        <v>39</v>
      </c>
      <c r="G1018" s="35" t="s">
        <v>39</v>
      </c>
      <c r="I1018" s="35" t="s">
        <v>39</v>
      </c>
      <c r="J1018" s="35" t="s">
        <v>39</v>
      </c>
      <c r="K1018" s="35" t="s">
        <v>39</v>
      </c>
      <c r="M1018" s="35" t="s">
        <v>39</v>
      </c>
      <c r="N1018" s="35" t="s">
        <v>39</v>
      </c>
      <c r="O1018" s="35" t="s">
        <v>39</v>
      </c>
      <c r="S1018" s="35" t="s">
        <v>39</v>
      </c>
      <c r="AD1018" s="35" t="s">
        <v>39</v>
      </c>
      <c r="AG1018" s="35" t="s">
        <v>39</v>
      </c>
      <c r="AH1018" s="35" t="s">
        <v>39</v>
      </c>
      <c r="AK1018" s="35" t="s">
        <v>39</v>
      </c>
      <c r="AL1018" s="35" t="s">
        <v>39</v>
      </c>
      <c r="AM1018" s="35" t="s">
        <v>39</v>
      </c>
      <c r="AO1018" s="35" t="s">
        <v>39</v>
      </c>
      <c r="AP1018" s="35" t="s">
        <v>39</v>
      </c>
      <c r="AQ1018" s="35" t="s">
        <v>39</v>
      </c>
      <c r="AS1018" s="35" t="s">
        <v>39</v>
      </c>
      <c r="AT1018" s="35" t="s">
        <v>39</v>
      </c>
      <c r="AU1018" s="35" t="s">
        <v>39</v>
      </c>
      <c r="AW1018" s="35" t="s">
        <v>39</v>
      </c>
      <c r="AX1018" s="35" t="s">
        <v>39</v>
      </c>
      <c r="AY1018" s="35" t="s">
        <v>39</v>
      </c>
    </row>
    <row r="1019" spans="1:51" x14ac:dyDescent="0.3">
      <c r="A1019" s="35" t="s">
        <v>503</v>
      </c>
      <c r="B1019" s="35" t="s">
        <v>503</v>
      </c>
      <c r="C1019" s="35" t="s">
        <v>503</v>
      </c>
      <c r="E1019" s="35" t="s">
        <v>503</v>
      </c>
      <c r="F1019" s="35" t="s">
        <v>503</v>
      </c>
      <c r="G1019" s="35" t="s">
        <v>503</v>
      </c>
      <c r="I1019" s="35" t="s">
        <v>503</v>
      </c>
      <c r="J1019" s="35" t="s">
        <v>503</v>
      </c>
      <c r="K1019" s="35" t="s">
        <v>503</v>
      </c>
      <c r="M1019" s="35" t="s">
        <v>503</v>
      </c>
      <c r="N1019" s="35" t="s">
        <v>503</v>
      </c>
      <c r="O1019" s="35" t="s">
        <v>503</v>
      </c>
      <c r="S1019" s="35" t="s">
        <v>503</v>
      </c>
      <c r="AD1019" s="35" t="s">
        <v>503</v>
      </c>
      <c r="AG1019" s="35" t="s">
        <v>503</v>
      </c>
      <c r="AH1019" s="35" t="s">
        <v>503</v>
      </c>
      <c r="AK1019" s="35" t="s">
        <v>503</v>
      </c>
      <c r="AL1019" s="35" t="s">
        <v>503</v>
      </c>
      <c r="AM1019" s="35" t="s">
        <v>503</v>
      </c>
      <c r="AO1019" s="35" t="s">
        <v>503</v>
      </c>
      <c r="AP1019" s="35" t="s">
        <v>503</v>
      </c>
      <c r="AQ1019" s="35" t="s">
        <v>503</v>
      </c>
      <c r="AS1019" s="35" t="s">
        <v>503</v>
      </c>
      <c r="AT1019" s="35" t="s">
        <v>503</v>
      </c>
      <c r="AU1019" s="35" t="s">
        <v>503</v>
      </c>
      <c r="AW1019" s="35" t="s">
        <v>503</v>
      </c>
      <c r="AX1019" s="35" t="s">
        <v>503</v>
      </c>
      <c r="AY1019" s="35" t="s">
        <v>503</v>
      </c>
    </row>
    <row r="1020" spans="1:51" x14ac:dyDescent="0.3">
      <c r="A1020" s="35" t="s">
        <v>140</v>
      </c>
      <c r="B1020" s="35" t="s">
        <v>140</v>
      </c>
      <c r="C1020" s="35" t="s">
        <v>140</v>
      </c>
      <c r="E1020" s="35" t="s">
        <v>140</v>
      </c>
      <c r="F1020" s="35" t="s">
        <v>140</v>
      </c>
      <c r="G1020" s="35" t="s">
        <v>140</v>
      </c>
      <c r="I1020" s="35" t="s">
        <v>140</v>
      </c>
      <c r="J1020" s="35" t="s">
        <v>140</v>
      </c>
      <c r="K1020" s="35" t="s">
        <v>140</v>
      </c>
      <c r="M1020" s="35" t="s">
        <v>140</v>
      </c>
      <c r="N1020" s="35" t="s">
        <v>140</v>
      </c>
      <c r="O1020" s="35" t="s">
        <v>140</v>
      </c>
      <c r="S1020" s="35" t="s">
        <v>140</v>
      </c>
      <c r="AD1020" s="35" t="s">
        <v>140</v>
      </c>
      <c r="AG1020" s="35" t="s">
        <v>140</v>
      </c>
      <c r="AH1020" s="35" t="s">
        <v>140</v>
      </c>
      <c r="AK1020" s="35" t="s">
        <v>140</v>
      </c>
      <c r="AL1020" s="35" t="s">
        <v>140</v>
      </c>
      <c r="AM1020" s="35" t="s">
        <v>140</v>
      </c>
      <c r="AO1020" s="35" t="s">
        <v>140</v>
      </c>
      <c r="AP1020" s="35" t="s">
        <v>140</v>
      </c>
      <c r="AQ1020" s="35" t="s">
        <v>140</v>
      </c>
      <c r="AS1020" s="35" t="s">
        <v>140</v>
      </c>
      <c r="AT1020" s="35" t="s">
        <v>140</v>
      </c>
      <c r="AU1020" s="35" t="s">
        <v>140</v>
      </c>
      <c r="AW1020" s="35" t="s">
        <v>140</v>
      </c>
      <c r="AX1020" s="35" t="s">
        <v>140</v>
      </c>
      <c r="AY1020" s="35" t="s">
        <v>140</v>
      </c>
    </row>
    <row r="1021" spans="1:51" x14ac:dyDescent="0.3">
      <c r="A1021" s="35" t="s">
        <v>119</v>
      </c>
      <c r="B1021" s="35" t="s">
        <v>119</v>
      </c>
      <c r="C1021" s="35" t="s">
        <v>119</v>
      </c>
      <c r="E1021" s="35" t="s">
        <v>119</v>
      </c>
      <c r="F1021" s="35" t="s">
        <v>119</v>
      </c>
      <c r="G1021" s="35" t="s">
        <v>119</v>
      </c>
      <c r="I1021" s="35" t="s">
        <v>119</v>
      </c>
      <c r="J1021" s="35" t="s">
        <v>119</v>
      </c>
      <c r="K1021" s="35" t="s">
        <v>119</v>
      </c>
      <c r="M1021" s="35" t="s">
        <v>119</v>
      </c>
      <c r="N1021" s="35" t="s">
        <v>119</v>
      </c>
      <c r="O1021" s="35" t="s">
        <v>119</v>
      </c>
      <c r="S1021" s="35" t="s">
        <v>119</v>
      </c>
      <c r="AD1021" s="35" t="s">
        <v>119</v>
      </c>
      <c r="AG1021" s="35" t="s">
        <v>119</v>
      </c>
      <c r="AH1021" s="35" t="s">
        <v>119</v>
      </c>
      <c r="AK1021" s="35" t="s">
        <v>119</v>
      </c>
      <c r="AL1021" s="35" t="s">
        <v>119</v>
      </c>
      <c r="AM1021" s="35" t="s">
        <v>119</v>
      </c>
      <c r="AO1021" s="35" t="s">
        <v>119</v>
      </c>
      <c r="AP1021" s="35" t="s">
        <v>119</v>
      </c>
      <c r="AQ1021" s="35" t="s">
        <v>119</v>
      </c>
      <c r="AS1021" s="35" t="s">
        <v>119</v>
      </c>
      <c r="AT1021" s="35" t="s">
        <v>119</v>
      </c>
      <c r="AU1021" s="35" t="s">
        <v>119</v>
      </c>
      <c r="AW1021" s="35" t="s">
        <v>119</v>
      </c>
      <c r="AX1021" s="35" t="s">
        <v>119</v>
      </c>
      <c r="AY1021" s="35" t="s">
        <v>119</v>
      </c>
    </row>
    <row r="1022" spans="1:51" x14ac:dyDescent="0.3">
      <c r="A1022" s="35" t="s">
        <v>188</v>
      </c>
      <c r="B1022" s="35" t="s">
        <v>188</v>
      </c>
      <c r="C1022" s="35" t="s">
        <v>188</v>
      </c>
      <c r="E1022" s="35" t="s">
        <v>188</v>
      </c>
      <c r="F1022" s="35" t="s">
        <v>188</v>
      </c>
      <c r="G1022" s="35" t="s">
        <v>188</v>
      </c>
      <c r="I1022" s="35" t="s">
        <v>188</v>
      </c>
      <c r="J1022" s="35" t="s">
        <v>188</v>
      </c>
      <c r="K1022" s="35" t="s">
        <v>188</v>
      </c>
      <c r="M1022" s="35" t="s">
        <v>188</v>
      </c>
      <c r="N1022" s="35" t="s">
        <v>188</v>
      </c>
      <c r="O1022" s="35" t="s">
        <v>188</v>
      </c>
      <c r="S1022" s="35" t="s">
        <v>188</v>
      </c>
      <c r="AD1022" s="35" t="s">
        <v>120</v>
      </c>
      <c r="AG1022" s="35" t="s">
        <v>188</v>
      </c>
      <c r="AH1022" s="35" t="s">
        <v>188</v>
      </c>
      <c r="AK1022" s="35" t="s">
        <v>188</v>
      </c>
      <c r="AL1022" s="35" t="s">
        <v>188</v>
      </c>
      <c r="AM1022" s="35" t="s">
        <v>188</v>
      </c>
      <c r="AO1022" s="35" t="s">
        <v>188</v>
      </c>
      <c r="AP1022" s="35" t="s">
        <v>188</v>
      </c>
      <c r="AQ1022" s="35" t="s">
        <v>188</v>
      </c>
      <c r="AS1022" s="35" t="s">
        <v>188</v>
      </c>
      <c r="AT1022" s="35" t="s">
        <v>188</v>
      </c>
      <c r="AU1022" s="35" t="s">
        <v>188</v>
      </c>
      <c r="AW1022" s="35" t="s">
        <v>188</v>
      </c>
      <c r="AX1022" s="35" t="s">
        <v>188</v>
      </c>
      <c r="AY1022" s="35" t="s">
        <v>188</v>
      </c>
    </row>
    <row r="1023" spans="1:51" x14ac:dyDescent="0.3">
      <c r="A1023" s="35" t="s">
        <v>34</v>
      </c>
      <c r="B1023" s="35" t="s">
        <v>34</v>
      </c>
      <c r="C1023" s="35" t="s">
        <v>34</v>
      </c>
      <c r="E1023" s="35" t="s">
        <v>34</v>
      </c>
      <c r="F1023" s="35" t="s">
        <v>34</v>
      </c>
      <c r="G1023" s="35" t="s">
        <v>34</v>
      </c>
      <c r="I1023" s="35" t="s">
        <v>34</v>
      </c>
      <c r="J1023" s="35" t="s">
        <v>34</v>
      </c>
      <c r="K1023" s="35" t="s">
        <v>34</v>
      </c>
      <c r="M1023" s="35" t="s">
        <v>34</v>
      </c>
      <c r="N1023" s="35" t="s">
        <v>34</v>
      </c>
      <c r="O1023" s="35" t="s">
        <v>34</v>
      </c>
      <c r="S1023" s="35" t="s">
        <v>34</v>
      </c>
      <c r="AD1023" s="35" t="s">
        <v>34</v>
      </c>
      <c r="AG1023" s="35" t="s">
        <v>34</v>
      </c>
      <c r="AH1023" s="35" t="s">
        <v>34</v>
      </c>
      <c r="AK1023" s="35" t="s">
        <v>34</v>
      </c>
      <c r="AL1023" s="35" t="s">
        <v>34</v>
      </c>
      <c r="AM1023" s="35" t="s">
        <v>34</v>
      </c>
      <c r="AO1023" s="35" t="s">
        <v>34</v>
      </c>
      <c r="AP1023" s="35" t="s">
        <v>34</v>
      </c>
      <c r="AQ1023" s="35" t="s">
        <v>34</v>
      </c>
      <c r="AS1023" s="35" t="s">
        <v>34</v>
      </c>
      <c r="AT1023" s="35" t="s">
        <v>34</v>
      </c>
      <c r="AU1023" s="35" t="s">
        <v>34</v>
      </c>
      <c r="AW1023" s="35" t="s">
        <v>34</v>
      </c>
      <c r="AX1023" s="35" t="s">
        <v>34</v>
      </c>
      <c r="AY1023" s="35" t="s">
        <v>34</v>
      </c>
    </row>
    <row r="1024" spans="1:51" x14ac:dyDescent="0.3">
      <c r="A1024" s="35" t="s">
        <v>39</v>
      </c>
      <c r="B1024" s="35" t="s">
        <v>39</v>
      </c>
      <c r="C1024" s="35" t="s">
        <v>39</v>
      </c>
      <c r="E1024" s="35" t="s">
        <v>39</v>
      </c>
      <c r="F1024" s="35" t="s">
        <v>39</v>
      </c>
      <c r="G1024" s="35" t="s">
        <v>39</v>
      </c>
      <c r="I1024" s="35" t="s">
        <v>39</v>
      </c>
      <c r="J1024" s="35" t="s">
        <v>39</v>
      </c>
      <c r="K1024" s="35" t="s">
        <v>39</v>
      </c>
      <c r="M1024" s="35" t="s">
        <v>39</v>
      </c>
      <c r="N1024" s="35" t="s">
        <v>39</v>
      </c>
      <c r="O1024" s="35" t="s">
        <v>39</v>
      </c>
      <c r="S1024" s="35" t="s">
        <v>39</v>
      </c>
      <c r="AD1024" s="35" t="s">
        <v>39</v>
      </c>
      <c r="AG1024" s="35" t="s">
        <v>39</v>
      </c>
      <c r="AH1024" s="35" t="s">
        <v>39</v>
      </c>
      <c r="AK1024" s="35" t="s">
        <v>39</v>
      </c>
      <c r="AL1024" s="35" t="s">
        <v>39</v>
      </c>
      <c r="AM1024" s="35" t="s">
        <v>39</v>
      </c>
      <c r="AO1024" s="35" t="s">
        <v>39</v>
      </c>
      <c r="AP1024" s="35" t="s">
        <v>39</v>
      </c>
      <c r="AQ1024" s="35" t="s">
        <v>39</v>
      </c>
      <c r="AS1024" s="35" t="s">
        <v>39</v>
      </c>
      <c r="AT1024" s="35" t="s">
        <v>39</v>
      </c>
      <c r="AU1024" s="35" t="s">
        <v>39</v>
      </c>
      <c r="AW1024" s="35" t="s">
        <v>39</v>
      </c>
      <c r="AX1024" s="35" t="s">
        <v>39</v>
      </c>
      <c r="AY1024" s="35" t="s">
        <v>39</v>
      </c>
    </row>
    <row r="1025" spans="1:51" x14ac:dyDescent="0.3">
      <c r="A1025" s="35" t="s">
        <v>504</v>
      </c>
      <c r="B1025" s="35" t="s">
        <v>504</v>
      </c>
      <c r="C1025" s="35" t="s">
        <v>504</v>
      </c>
      <c r="E1025" s="35" t="s">
        <v>504</v>
      </c>
      <c r="F1025" s="35" t="s">
        <v>504</v>
      </c>
      <c r="G1025" s="35" t="s">
        <v>504</v>
      </c>
      <c r="I1025" s="35" t="s">
        <v>504</v>
      </c>
      <c r="J1025" s="35" t="s">
        <v>504</v>
      </c>
      <c r="K1025" s="35" t="s">
        <v>504</v>
      </c>
      <c r="M1025" s="35" t="s">
        <v>504</v>
      </c>
      <c r="N1025" s="35" t="s">
        <v>504</v>
      </c>
      <c r="O1025" s="35" t="s">
        <v>504</v>
      </c>
      <c r="S1025" s="35" t="s">
        <v>504</v>
      </c>
      <c r="AD1025" s="35" t="s">
        <v>504</v>
      </c>
      <c r="AG1025" s="35" t="s">
        <v>504</v>
      </c>
      <c r="AH1025" s="35" t="s">
        <v>504</v>
      </c>
      <c r="AK1025" s="35" t="s">
        <v>504</v>
      </c>
      <c r="AL1025" s="35" t="s">
        <v>504</v>
      </c>
      <c r="AM1025" s="35" t="s">
        <v>504</v>
      </c>
      <c r="AO1025" s="35" t="s">
        <v>504</v>
      </c>
      <c r="AP1025" s="35" t="s">
        <v>504</v>
      </c>
      <c r="AQ1025" s="35" t="s">
        <v>504</v>
      </c>
      <c r="AS1025" s="35" t="s">
        <v>504</v>
      </c>
      <c r="AT1025" s="35" t="s">
        <v>504</v>
      </c>
      <c r="AU1025" s="35" t="s">
        <v>504</v>
      </c>
      <c r="AW1025" s="35" t="s">
        <v>504</v>
      </c>
      <c r="AX1025" s="35" t="s">
        <v>504</v>
      </c>
      <c r="AY1025" s="35" t="s">
        <v>504</v>
      </c>
    </row>
    <row r="1026" spans="1:51" x14ac:dyDescent="0.3">
      <c r="A1026" s="35" t="s">
        <v>2714</v>
      </c>
      <c r="B1026" s="35" t="s">
        <v>2715</v>
      </c>
      <c r="C1026" s="35" t="s">
        <v>2716</v>
      </c>
      <c r="E1026" s="35" t="s">
        <v>2718</v>
      </c>
      <c r="F1026" s="35" t="s">
        <v>2716</v>
      </c>
      <c r="G1026" s="35" t="s">
        <v>2717</v>
      </c>
      <c r="I1026" s="35" t="s">
        <v>2716</v>
      </c>
      <c r="J1026" s="35" t="s">
        <v>2717</v>
      </c>
      <c r="K1026" s="35" t="s">
        <v>2718</v>
      </c>
      <c r="M1026" s="35" t="s">
        <v>2716</v>
      </c>
      <c r="N1026" s="35" t="s">
        <v>2717</v>
      </c>
      <c r="O1026" s="35" t="s">
        <v>2719</v>
      </c>
      <c r="S1026" s="35" t="s">
        <v>2720</v>
      </c>
      <c r="AD1026" s="35" t="s">
        <v>2721</v>
      </c>
      <c r="AG1026" s="35" t="s">
        <v>505</v>
      </c>
      <c r="AH1026" s="35" t="s">
        <v>505</v>
      </c>
      <c r="AK1026" s="35" t="s">
        <v>2714</v>
      </c>
      <c r="AL1026" s="35" t="s">
        <v>2715</v>
      </c>
      <c r="AM1026" s="35" t="s">
        <v>2716</v>
      </c>
      <c r="AO1026" s="35" t="s">
        <v>2718</v>
      </c>
      <c r="AP1026" s="35" t="s">
        <v>2716</v>
      </c>
      <c r="AQ1026" s="35" t="s">
        <v>2717</v>
      </c>
      <c r="AS1026" s="35" t="s">
        <v>2716</v>
      </c>
      <c r="AT1026" s="35" t="s">
        <v>2717</v>
      </c>
      <c r="AU1026" s="35" t="s">
        <v>2718</v>
      </c>
      <c r="AW1026" s="35" t="s">
        <v>2716</v>
      </c>
      <c r="AX1026" s="35" t="s">
        <v>2717</v>
      </c>
      <c r="AY1026" s="35" t="s">
        <v>2719</v>
      </c>
    </row>
    <row r="1027" spans="1:51" x14ac:dyDescent="0.3">
      <c r="A1027" s="35" t="s">
        <v>2722</v>
      </c>
      <c r="B1027" s="35" t="s">
        <v>2723</v>
      </c>
      <c r="C1027" s="35" t="s">
        <v>2724</v>
      </c>
      <c r="E1027" s="35" t="s">
        <v>2726</v>
      </c>
      <c r="F1027" s="35" t="s">
        <v>2724</v>
      </c>
      <c r="G1027" s="35" t="s">
        <v>2725</v>
      </c>
      <c r="I1027" s="35" t="s">
        <v>2724</v>
      </c>
      <c r="J1027" s="35" t="s">
        <v>2725</v>
      </c>
      <c r="K1027" s="35" t="s">
        <v>2726</v>
      </c>
      <c r="M1027" s="35" t="s">
        <v>2724</v>
      </c>
      <c r="N1027" s="35" t="s">
        <v>2725</v>
      </c>
      <c r="O1027" s="35" t="s">
        <v>2727</v>
      </c>
      <c r="S1027" s="35" t="s">
        <v>2114</v>
      </c>
      <c r="AD1027" s="35" t="s">
        <v>2728</v>
      </c>
      <c r="AG1027" s="35" t="s">
        <v>506</v>
      </c>
      <c r="AH1027" s="35" t="s">
        <v>506</v>
      </c>
      <c r="AK1027" s="35" t="s">
        <v>2722</v>
      </c>
      <c r="AL1027" s="35" t="s">
        <v>2723</v>
      </c>
      <c r="AM1027" s="35" t="s">
        <v>2724</v>
      </c>
      <c r="AO1027" s="35" t="s">
        <v>2726</v>
      </c>
      <c r="AP1027" s="35" t="s">
        <v>2724</v>
      </c>
      <c r="AQ1027" s="35" t="s">
        <v>2725</v>
      </c>
      <c r="AS1027" s="35" t="s">
        <v>2724</v>
      </c>
      <c r="AT1027" s="35" t="s">
        <v>2725</v>
      </c>
      <c r="AU1027" s="35" t="s">
        <v>2726</v>
      </c>
      <c r="AW1027" s="35" t="s">
        <v>2724</v>
      </c>
      <c r="AX1027" s="35" t="s">
        <v>2725</v>
      </c>
      <c r="AY1027" s="35" t="s">
        <v>2727</v>
      </c>
    </row>
    <row r="1028" spans="1:51" x14ac:dyDescent="0.3">
      <c r="A1028" s="35" t="s">
        <v>2729</v>
      </c>
      <c r="B1028" s="35" t="s">
        <v>2730</v>
      </c>
      <c r="C1028" s="35" t="s">
        <v>2731</v>
      </c>
      <c r="E1028" s="35" t="s">
        <v>2733</v>
      </c>
      <c r="F1028" s="35" t="s">
        <v>2731</v>
      </c>
      <c r="G1028" s="35" t="s">
        <v>2732</v>
      </c>
      <c r="I1028" s="35" t="s">
        <v>2731</v>
      </c>
      <c r="J1028" s="35" t="s">
        <v>2732</v>
      </c>
      <c r="K1028" s="35" t="s">
        <v>2733</v>
      </c>
      <c r="M1028" s="35" t="s">
        <v>2731</v>
      </c>
      <c r="N1028" s="35" t="s">
        <v>2732</v>
      </c>
      <c r="O1028" s="35" t="s">
        <v>2734</v>
      </c>
      <c r="S1028" s="35" t="s">
        <v>2735</v>
      </c>
      <c r="AD1028" s="35" t="s">
        <v>2736</v>
      </c>
      <c r="AG1028" s="35" t="s">
        <v>507</v>
      </c>
      <c r="AH1028" s="35" t="s">
        <v>507</v>
      </c>
      <c r="AK1028" s="35" t="s">
        <v>2729</v>
      </c>
      <c r="AL1028" s="35" t="s">
        <v>2730</v>
      </c>
      <c r="AM1028" s="35" t="s">
        <v>2731</v>
      </c>
      <c r="AO1028" s="35" t="s">
        <v>2733</v>
      </c>
      <c r="AP1028" s="35" t="s">
        <v>2731</v>
      </c>
      <c r="AQ1028" s="35" t="s">
        <v>2732</v>
      </c>
      <c r="AS1028" s="35" t="s">
        <v>2731</v>
      </c>
      <c r="AT1028" s="35" t="s">
        <v>2732</v>
      </c>
      <c r="AU1028" s="35" t="s">
        <v>2733</v>
      </c>
      <c r="AW1028" s="35" t="s">
        <v>2731</v>
      </c>
      <c r="AX1028" s="35" t="s">
        <v>2732</v>
      </c>
      <c r="AY1028" s="35" t="s">
        <v>2734</v>
      </c>
    </row>
    <row r="1029" spans="1:51" x14ac:dyDescent="0.3">
      <c r="A1029" s="35" t="s">
        <v>34</v>
      </c>
      <c r="B1029" s="35" t="s">
        <v>34</v>
      </c>
      <c r="C1029" s="35" t="s">
        <v>34</v>
      </c>
      <c r="E1029" s="35" t="s">
        <v>34</v>
      </c>
      <c r="F1029" s="35" t="s">
        <v>34</v>
      </c>
      <c r="G1029" s="35" t="s">
        <v>34</v>
      </c>
      <c r="I1029" s="35" t="s">
        <v>34</v>
      </c>
      <c r="J1029" s="35" t="s">
        <v>34</v>
      </c>
      <c r="K1029" s="35" t="s">
        <v>34</v>
      </c>
      <c r="M1029" s="35" t="s">
        <v>34</v>
      </c>
      <c r="N1029" s="35" t="s">
        <v>34</v>
      </c>
      <c r="O1029" s="35" t="s">
        <v>34</v>
      </c>
      <c r="S1029" s="35" t="s">
        <v>34</v>
      </c>
      <c r="AD1029" s="35" t="s">
        <v>34</v>
      </c>
      <c r="AG1029" s="35" t="s">
        <v>34</v>
      </c>
      <c r="AH1029" s="35" t="s">
        <v>34</v>
      </c>
      <c r="AK1029" s="35" t="s">
        <v>34</v>
      </c>
      <c r="AL1029" s="35" t="s">
        <v>34</v>
      </c>
      <c r="AM1029" s="35" t="s">
        <v>34</v>
      </c>
      <c r="AO1029" s="35" t="s">
        <v>34</v>
      </c>
      <c r="AP1029" s="35" t="s">
        <v>34</v>
      </c>
      <c r="AQ1029" s="35" t="s">
        <v>34</v>
      </c>
      <c r="AS1029" s="35" t="s">
        <v>34</v>
      </c>
      <c r="AT1029" s="35" t="s">
        <v>34</v>
      </c>
      <c r="AU1029" s="35" t="s">
        <v>34</v>
      </c>
      <c r="AW1029" s="35" t="s">
        <v>34</v>
      </c>
      <c r="AX1029" s="35" t="s">
        <v>34</v>
      </c>
      <c r="AY1029" s="35" t="s">
        <v>34</v>
      </c>
    </row>
    <row r="1030" spans="1:51" x14ac:dyDescent="0.3">
      <c r="A1030" s="35" t="s">
        <v>39</v>
      </c>
      <c r="B1030" s="35" t="s">
        <v>39</v>
      </c>
      <c r="C1030" s="35" t="s">
        <v>39</v>
      </c>
      <c r="E1030" s="35" t="s">
        <v>39</v>
      </c>
      <c r="F1030" s="35" t="s">
        <v>39</v>
      </c>
      <c r="G1030" s="35" t="s">
        <v>39</v>
      </c>
      <c r="I1030" s="35" t="s">
        <v>39</v>
      </c>
      <c r="J1030" s="35" t="s">
        <v>39</v>
      </c>
      <c r="K1030" s="35" t="s">
        <v>39</v>
      </c>
      <c r="M1030" s="35" t="s">
        <v>39</v>
      </c>
      <c r="N1030" s="35" t="s">
        <v>39</v>
      </c>
      <c r="O1030" s="35" t="s">
        <v>39</v>
      </c>
      <c r="S1030" s="35" t="s">
        <v>39</v>
      </c>
      <c r="AD1030" s="35" t="s">
        <v>39</v>
      </c>
      <c r="AG1030" s="35" t="s">
        <v>39</v>
      </c>
      <c r="AH1030" s="35" t="s">
        <v>39</v>
      </c>
      <c r="AK1030" s="35" t="s">
        <v>39</v>
      </c>
      <c r="AL1030" s="35" t="s">
        <v>39</v>
      </c>
      <c r="AM1030" s="35" t="s">
        <v>39</v>
      </c>
      <c r="AO1030" s="35" t="s">
        <v>39</v>
      </c>
      <c r="AP1030" s="35" t="s">
        <v>39</v>
      </c>
      <c r="AQ1030" s="35" t="s">
        <v>39</v>
      </c>
      <c r="AS1030" s="35" t="s">
        <v>39</v>
      </c>
      <c r="AT1030" s="35" t="s">
        <v>39</v>
      </c>
      <c r="AU1030" s="35" t="s">
        <v>39</v>
      </c>
      <c r="AW1030" s="35" t="s">
        <v>39</v>
      </c>
      <c r="AX1030" s="35" t="s">
        <v>39</v>
      </c>
      <c r="AY1030" s="35" t="s">
        <v>39</v>
      </c>
    </row>
    <row r="1031" spans="1:51" x14ac:dyDescent="0.3">
      <c r="A1031" s="35" t="s">
        <v>508</v>
      </c>
      <c r="B1031" s="35" t="s">
        <v>508</v>
      </c>
      <c r="C1031" s="35" t="s">
        <v>508</v>
      </c>
      <c r="E1031" s="35" t="s">
        <v>508</v>
      </c>
      <c r="F1031" s="35" t="s">
        <v>508</v>
      </c>
      <c r="G1031" s="35" t="s">
        <v>508</v>
      </c>
      <c r="I1031" s="35" t="s">
        <v>508</v>
      </c>
      <c r="J1031" s="35" t="s">
        <v>508</v>
      </c>
      <c r="K1031" s="35" t="s">
        <v>508</v>
      </c>
      <c r="M1031" s="35" t="s">
        <v>508</v>
      </c>
      <c r="N1031" s="35" t="s">
        <v>508</v>
      </c>
      <c r="O1031" s="35" t="s">
        <v>508</v>
      </c>
      <c r="S1031" s="35" t="s">
        <v>508</v>
      </c>
      <c r="AD1031" s="35" t="s">
        <v>508</v>
      </c>
      <c r="AG1031" s="35" t="s">
        <v>508</v>
      </c>
      <c r="AH1031" s="35" t="s">
        <v>508</v>
      </c>
      <c r="AK1031" s="35" t="s">
        <v>508</v>
      </c>
      <c r="AL1031" s="35" t="s">
        <v>508</v>
      </c>
      <c r="AM1031" s="35" t="s">
        <v>508</v>
      </c>
      <c r="AO1031" s="35" t="s">
        <v>508</v>
      </c>
      <c r="AP1031" s="35" t="s">
        <v>508</v>
      </c>
      <c r="AQ1031" s="35" t="s">
        <v>508</v>
      </c>
      <c r="AS1031" s="35" t="s">
        <v>508</v>
      </c>
      <c r="AT1031" s="35" t="s">
        <v>508</v>
      </c>
      <c r="AU1031" s="35" t="s">
        <v>508</v>
      </c>
      <c r="AW1031" s="35" t="s">
        <v>508</v>
      </c>
      <c r="AX1031" s="35" t="s">
        <v>508</v>
      </c>
      <c r="AY1031" s="35" t="s">
        <v>508</v>
      </c>
    </row>
    <row r="1032" spans="1:51" x14ac:dyDescent="0.3">
      <c r="A1032" s="35" t="s">
        <v>140</v>
      </c>
      <c r="B1032" s="35" t="s">
        <v>140</v>
      </c>
      <c r="C1032" s="35" t="s">
        <v>140</v>
      </c>
      <c r="E1032" s="35" t="s">
        <v>2148</v>
      </c>
      <c r="F1032" s="35" t="s">
        <v>140</v>
      </c>
      <c r="G1032" s="35" t="s">
        <v>2737</v>
      </c>
      <c r="I1032" s="35" t="s">
        <v>140</v>
      </c>
      <c r="J1032" s="35" t="s">
        <v>2737</v>
      </c>
      <c r="K1032" s="35" t="s">
        <v>2148</v>
      </c>
      <c r="M1032" s="35" t="s">
        <v>140</v>
      </c>
      <c r="N1032" s="35" t="s">
        <v>2737</v>
      </c>
      <c r="O1032" s="35" t="s">
        <v>2355</v>
      </c>
      <c r="S1032" s="35" t="s">
        <v>2738</v>
      </c>
      <c r="AD1032" s="35" t="s">
        <v>2739</v>
      </c>
      <c r="AG1032" s="35" t="s">
        <v>509</v>
      </c>
      <c r="AH1032" s="35" t="s">
        <v>509</v>
      </c>
      <c r="AK1032" s="35" t="s">
        <v>140</v>
      </c>
      <c r="AL1032" s="35" t="s">
        <v>140</v>
      </c>
      <c r="AM1032" s="35" t="s">
        <v>140</v>
      </c>
      <c r="AO1032" s="35" t="s">
        <v>2148</v>
      </c>
      <c r="AP1032" s="35" t="s">
        <v>140</v>
      </c>
      <c r="AQ1032" s="35" t="s">
        <v>2737</v>
      </c>
      <c r="AS1032" s="35" t="s">
        <v>140</v>
      </c>
      <c r="AT1032" s="35" t="s">
        <v>2737</v>
      </c>
      <c r="AU1032" s="35" t="s">
        <v>2148</v>
      </c>
      <c r="AW1032" s="35" t="s">
        <v>140</v>
      </c>
      <c r="AX1032" s="35" t="s">
        <v>2737</v>
      </c>
      <c r="AY1032" s="35" t="s">
        <v>2355</v>
      </c>
    </row>
    <row r="1033" spans="1:51" x14ac:dyDescent="0.3">
      <c r="A1033" s="35" t="s">
        <v>119</v>
      </c>
      <c r="B1033" s="35" t="s">
        <v>119</v>
      </c>
      <c r="C1033" s="35" t="s">
        <v>119</v>
      </c>
      <c r="E1033" s="35" t="s">
        <v>2741</v>
      </c>
      <c r="F1033" s="35" t="s">
        <v>119</v>
      </c>
      <c r="G1033" s="35" t="s">
        <v>2740</v>
      </c>
      <c r="I1033" s="35" t="s">
        <v>119</v>
      </c>
      <c r="J1033" s="35" t="s">
        <v>2740</v>
      </c>
      <c r="K1033" s="35" t="s">
        <v>2741</v>
      </c>
      <c r="M1033" s="35" t="s">
        <v>119</v>
      </c>
      <c r="N1033" s="35" t="s">
        <v>2740</v>
      </c>
      <c r="O1033" s="35" t="s">
        <v>2001</v>
      </c>
      <c r="S1033" s="35" t="s">
        <v>1228</v>
      </c>
      <c r="AD1033" s="35" t="s">
        <v>1747</v>
      </c>
      <c r="AG1033" s="35" t="s">
        <v>510</v>
      </c>
      <c r="AH1033" s="35" t="s">
        <v>510</v>
      </c>
      <c r="AK1033" s="35" t="s">
        <v>119</v>
      </c>
      <c r="AL1033" s="35" t="s">
        <v>119</v>
      </c>
      <c r="AM1033" s="35" t="s">
        <v>119</v>
      </c>
      <c r="AO1033" s="35" t="s">
        <v>2741</v>
      </c>
      <c r="AP1033" s="35" t="s">
        <v>119</v>
      </c>
      <c r="AQ1033" s="35" t="s">
        <v>2740</v>
      </c>
      <c r="AS1033" s="35" t="s">
        <v>119</v>
      </c>
      <c r="AT1033" s="35" t="s">
        <v>2740</v>
      </c>
      <c r="AU1033" s="35" t="s">
        <v>2741</v>
      </c>
      <c r="AW1033" s="35" t="s">
        <v>119</v>
      </c>
      <c r="AX1033" s="35" t="s">
        <v>2740</v>
      </c>
      <c r="AY1033" s="35" t="s">
        <v>2001</v>
      </c>
    </row>
    <row r="1034" spans="1:51" x14ac:dyDescent="0.3">
      <c r="A1034" s="35" t="s">
        <v>188</v>
      </c>
      <c r="B1034" s="35" t="s">
        <v>188</v>
      </c>
      <c r="C1034" s="35" t="s">
        <v>188</v>
      </c>
      <c r="E1034" s="35" t="s">
        <v>2743</v>
      </c>
      <c r="F1034" s="35" t="s">
        <v>188</v>
      </c>
      <c r="G1034" s="35" t="s">
        <v>2742</v>
      </c>
      <c r="I1034" s="35" t="s">
        <v>188</v>
      </c>
      <c r="J1034" s="35" t="s">
        <v>2742</v>
      </c>
      <c r="K1034" s="35" t="s">
        <v>2743</v>
      </c>
      <c r="M1034" s="35" t="s">
        <v>188</v>
      </c>
      <c r="N1034" s="35" t="s">
        <v>2742</v>
      </c>
      <c r="O1034" s="35" t="s">
        <v>2744</v>
      </c>
      <c r="S1034" s="35" t="s">
        <v>2745</v>
      </c>
      <c r="AD1034" s="35" t="s">
        <v>2746</v>
      </c>
      <c r="AG1034" s="35" t="s">
        <v>511</v>
      </c>
      <c r="AH1034" s="35" t="s">
        <v>511</v>
      </c>
      <c r="AK1034" s="35" t="s">
        <v>188</v>
      </c>
      <c r="AL1034" s="35" t="s">
        <v>188</v>
      </c>
      <c r="AM1034" s="35" t="s">
        <v>188</v>
      </c>
      <c r="AO1034" s="35" t="s">
        <v>2743</v>
      </c>
      <c r="AP1034" s="35" t="s">
        <v>188</v>
      </c>
      <c r="AQ1034" s="35" t="s">
        <v>2742</v>
      </c>
      <c r="AS1034" s="35" t="s">
        <v>188</v>
      </c>
      <c r="AT1034" s="35" t="s">
        <v>2742</v>
      </c>
      <c r="AU1034" s="35" t="s">
        <v>2743</v>
      </c>
      <c r="AW1034" s="35" t="s">
        <v>188</v>
      </c>
      <c r="AX1034" s="35" t="s">
        <v>2742</v>
      </c>
      <c r="AY1034" s="35" t="s">
        <v>2744</v>
      </c>
    </row>
    <row r="1035" spans="1:51" x14ac:dyDescent="0.3">
      <c r="A1035" s="35" t="s">
        <v>34</v>
      </c>
      <c r="B1035" s="35" t="s">
        <v>34</v>
      </c>
      <c r="C1035" s="35" t="s">
        <v>34</v>
      </c>
      <c r="E1035" s="35" t="s">
        <v>34</v>
      </c>
      <c r="F1035" s="35" t="s">
        <v>34</v>
      </c>
      <c r="G1035" s="35" t="s">
        <v>34</v>
      </c>
      <c r="I1035" s="35" t="s">
        <v>34</v>
      </c>
      <c r="J1035" s="35" t="s">
        <v>34</v>
      </c>
      <c r="K1035" s="35" t="s">
        <v>34</v>
      </c>
      <c r="M1035" s="35" t="s">
        <v>34</v>
      </c>
      <c r="N1035" s="35" t="s">
        <v>34</v>
      </c>
      <c r="O1035" s="35" t="s">
        <v>34</v>
      </c>
      <c r="S1035" s="35" t="s">
        <v>34</v>
      </c>
      <c r="AD1035" s="35" t="s">
        <v>34</v>
      </c>
      <c r="AG1035" s="35" t="s">
        <v>34</v>
      </c>
      <c r="AH1035" s="35" t="s">
        <v>34</v>
      </c>
      <c r="AK1035" s="35" t="s">
        <v>34</v>
      </c>
      <c r="AL1035" s="35" t="s">
        <v>34</v>
      </c>
      <c r="AM1035" s="35" t="s">
        <v>34</v>
      </c>
      <c r="AO1035" s="35" t="s">
        <v>34</v>
      </c>
      <c r="AP1035" s="35" t="s">
        <v>34</v>
      </c>
      <c r="AQ1035" s="35" t="s">
        <v>34</v>
      </c>
      <c r="AS1035" s="35" t="s">
        <v>34</v>
      </c>
      <c r="AT1035" s="35" t="s">
        <v>34</v>
      </c>
      <c r="AU1035" s="35" t="s">
        <v>34</v>
      </c>
      <c r="AW1035" s="35" t="s">
        <v>34</v>
      </c>
      <c r="AX1035" s="35" t="s">
        <v>34</v>
      </c>
      <c r="AY1035" s="35" t="s">
        <v>34</v>
      </c>
    </row>
    <row r="1036" spans="1:51" x14ac:dyDescent="0.3">
      <c r="A1036" s="35" t="s">
        <v>39</v>
      </c>
      <c r="B1036" s="35" t="s">
        <v>39</v>
      </c>
      <c r="C1036" s="35" t="s">
        <v>39</v>
      </c>
      <c r="E1036" s="35" t="s">
        <v>39</v>
      </c>
      <c r="F1036" s="35" t="s">
        <v>39</v>
      </c>
      <c r="G1036" s="35" t="s">
        <v>39</v>
      </c>
      <c r="I1036" s="35" t="s">
        <v>39</v>
      </c>
      <c r="J1036" s="35" t="s">
        <v>39</v>
      </c>
      <c r="K1036" s="35" t="s">
        <v>39</v>
      </c>
      <c r="M1036" s="35" t="s">
        <v>39</v>
      </c>
      <c r="N1036" s="35" t="s">
        <v>39</v>
      </c>
      <c r="O1036" s="35" t="s">
        <v>39</v>
      </c>
      <c r="S1036" s="35" t="s">
        <v>39</v>
      </c>
      <c r="AD1036" s="35" t="s">
        <v>39</v>
      </c>
      <c r="AG1036" s="35" t="s">
        <v>39</v>
      </c>
      <c r="AH1036" s="35" t="s">
        <v>39</v>
      </c>
      <c r="AK1036" s="35" t="s">
        <v>39</v>
      </c>
      <c r="AL1036" s="35" t="s">
        <v>39</v>
      </c>
      <c r="AM1036" s="35" t="s">
        <v>39</v>
      </c>
      <c r="AO1036" s="35" t="s">
        <v>39</v>
      </c>
      <c r="AP1036" s="35" t="s">
        <v>39</v>
      </c>
      <c r="AQ1036" s="35" t="s">
        <v>39</v>
      </c>
      <c r="AS1036" s="35" t="s">
        <v>39</v>
      </c>
      <c r="AT1036" s="35" t="s">
        <v>39</v>
      </c>
      <c r="AU1036" s="35" t="s">
        <v>39</v>
      </c>
      <c r="AW1036" s="35" t="s">
        <v>39</v>
      </c>
      <c r="AX1036" s="35" t="s">
        <v>39</v>
      </c>
      <c r="AY1036" s="35" t="s">
        <v>39</v>
      </c>
    </row>
    <row r="1037" spans="1:51" x14ac:dyDescent="0.3">
      <c r="A1037" s="35" t="s">
        <v>512</v>
      </c>
      <c r="B1037" s="35" t="s">
        <v>512</v>
      </c>
      <c r="C1037" s="35" t="s">
        <v>512</v>
      </c>
      <c r="E1037" s="35" t="s">
        <v>512</v>
      </c>
      <c r="F1037" s="35" t="s">
        <v>512</v>
      </c>
      <c r="G1037" s="35" t="s">
        <v>512</v>
      </c>
      <c r="I1037" s="35" t="s">
        <v>512</v>
      </c>
      <c r="J1037" s="35" t="s">
        <v>512</v>
      </c>
      <c r="K1037" s="35" t="s">
        <v>512</v>
      </c>
      <c r="M1037" s="35" t="s">
        <v>512</v>
      </c>
      <c r="N1037" s="35" t="s">
        <v>512</v>
      </c>
      <c r="O1037" s="35" t="s">
        <v>512</v>
      </c>
      <c r="S1037" s="35" t="s">
        <v>512</v>
      </c>
      <c r="AD1037" s="35" t="s">
        <v>512</v>
      </c>
      <c r="AG1037" s="35" t="s">
        <v>512</v>
      </c>
      <c r="AH1037" s="35" t="s">
        <v>512</v>
      </c>
      <c r="AK1037" s="35" t="s">
        <v>512</v>
      </c>
      <c r="AL1037" s="35" t="s">
        <v>512</v>
      </c>
      <c r="AM1037" s="35" t="s">
        <v>512</v>
      </c>
      <c r="AO1037" s="35" t="s">
        <v>512</v>
      </c>
      <c r="AP1037" s="35" t="s">
        <v>512</v>
      </c>
      <c r="AQ1037" s="35" t="s">
        <v>512</v>
      </c>
      <c r="AS1037" s="35" t="s">
        <v>512</v>
      </c>
      <c r="AT1037" s="35" t="s">
        <v>512</v>
      </c>
      <c r="AU1037" s="35" t="s">
        <v>512</v>
      </c>
      <c r="AW1037" s="35" t="s">
        <v>512</v>
      </c>
      <c r="AX1037" s="35" t="s">
        <v>512</v>
      </c>
      <c r="AY1037" s="35" t="s">
        <v>512</v>
      </c>
    </row>
    <row r="1038" spans="1:51" x14ac:dyDescent="0.3">
      <c r="A1038" s="35" t="s">
        <v>140</v>
      </c>
      <c r="B1038" s="35" t="s">
        <v>140</v>
      </c>
      <c r="C1038" s="35" t="s">
        <v>140</v>
      </c>
      <c r="E1038" s="35" t="s">
        <v>140</v>
      </c>
      <c r="F1038" s="35" t="s">
        <v>140</v>
      </c>
      <c r="G1038" s="35" t="s">
        <v>140</v>
      </c>
      <c r="I1038" s="35" t="s">
        <v>140</v>
      </c>
      <c r="J1038" s="35" t="s">
        <v>140</v>
      </c>
      <c r="K1038" s="35" t="s">
        <v>140</v>
      </c>
      <c r="M1038" s="35" t="s">
        <v>140</v>
      </c>
      <c r="N1038" s="35" t="s">
        <v>140</v>
      </c>
      <c r="O1038" s="35" t="s">
        <v>140</v>
      </c>
      <c r="S1038" s="35" t="s">
        <v>140</v>
      </c>
      <c r="AD1038" s="35" t="s">
        <v>140</v>
      </c>
      <c r="AG1038" s="35" t="s">
        <v>513</v>
      </c>
      <c r="AH1038" s="35" t="s">
        <v>513</v>
      </c>
      <c r="AK1038" s="35" t="s">
        <v>140</v>
      </c>
      <c r="AL1038" s="35" t="s">
        <v>140</v>
      </c>
      <c r="AM1038" s="35" t="s">
        <v>140</v>
      </c>
      <c r="AO1038" s="35" t="s">
        <v>140</v>
      </c>
      <c r="AP1038" s="35" t="s">
        <v>140</v>
      </c>
      <c r="AQ1038" s="35" t="s">
        <v>140</v>
      </c>
      <c r="AS1038" s="35" t="s">
        <v>140</v>
      </c>
      <c r="AT1038" s="35" t="s">
        <v>140</v>
      </c>
      <c r="AU1038" s="35" t="s">
        <v>140</v>
      </c>
      <c r="AW1038" s="35" t="s">
        <v>140</v>
      </c>
      <c r="AX1038" s="35" t="s">
        <v>140</v>
      </c>
      <c r="AY1038" s="35" t="s">
        <v>140</v>
      </c>
    </row>
    <row r="1039" spans="1:51" x14ac:dyDescent="0.3">
      <c r="A1039" s="35" t="s">
        <v>119</v>
      </c>
      <c r="B1039" s="35" t="s">
        <v>119</v>
      </c>
      <c r="C1039" s="35" t="s">
        <v>119</v>
      </c>
      <c r="E1039" s="35" t="s">
        <v>119</v>
      </c>
      <c r="F1039" s="35" t="s">
        <v>119</v>
      </c>
      <c r="G1039" s="35" t="s">
        <v>119</v>
      </c>
      <c r="I1039" s="35" t="s">
        <v>119</v>
      </c>
      <c r="J1039" s="35" t="s">
        <v>119</v>
      </c>
      <c r="K1039" s="35" t="s">
        <v>119</v>
      </c>
      <c r="M1039" s="35" t="s">
        <v>119</v>
      </c>
      <c r="N1039" s="35" t="s">
        <v>119</v>
      </c>
      <c r="O1039" s="35" t="s">
        <v>119</v>
      </c>
      <c r="S1039" s="35" t="s">
        <v>119</v>
      </c>
      <c r="AD1039" s="35" t="s">
        <v>119</v>
      </c>
      <c r="AG1039" s="35" t="s">
        <v>276</v>
      </c>
      <c r="AH1039" s="35" t="s">
        <v>276</v>
      </c>
      <c r="AK1039" s="35" t="s">
        <v>119</v>
      </c>
      <c r="AL1039" s="35" t="s">
        <v>119</v>
      </c>
      <c r="AM1039" s="35" t="s">
        <v>119</v>
      </c>
      <c r="AO1039" s="35" t="s">
        <v>119</v>
      </c>
      <c r="AP1039" s="35" t="s">
        <v>119</v>
      </c>
      <c r="AQ1039" s="35" t="s">
        <v>119</v>
      </c>
      <c r="AS1039" s="35" t="s">
        <v>119</v>
      </c>
      <c r="AT1039" s="35" t="s">
        <v>119</v>
      </c>
      <c r="AU1039" s="35" t="s">
        <v>119</v>
      </c>
      <c r="AW1039" s="35" t="s">
        <v>119</v>
      </c>
      <c r="AX1039" s="35" t="s">
        <v>119</v>
      </c>
      <c r="AY1039" s="35" t="s">
        <v>119</v>
      </c>
    </row>
    <row r="1040" spans="1:51" x14ac:dyDescent="0.3">
      <c r="A1040" s="35" t="s">
        <v>188</v>
      </c>
      <c r="B1040" s="35" t="s">
        <v>188</v>
      </c>
      <c r="C1040" s="35" t="s">
        <v>188</v>
      </c>
      <c r="E1040" s="35" t="s">
        <v>188</v>
      </c>
      <c r="F1040" s="35" t="s">
        <v>188</v>
      </c>
      <c r="G1040" s="35" t="s">
        <v>188</v>
      </c>
      <c r="I1040" s="35" t="s">
        <v>188</v>
      </c>
      <c r="J1040" s="35" t="s">
        <v>188</v>
      </c>
      <c r="K1040" s="35" t="s">
        <v>188</v>
      </c>
      <c r="M1040" s="35" t="s">
        <v>188</v>
      </c>
      <c r="N1040" s="35" t="s">
        <v>188</v>
      </c>
      <c r="O1040" s="35" t="s">
        <v>120</v>
      </c>
      <c r="S1040" s="35" t="s">
        <v>188</v>
      </c>
      <c r="AD1040" s="35" t="s">
        <v>120</v>
      </c>
      <c r="AG1040" s="35" t="s">
        <v>514</v>
      </c>
      <c r="AH1040" s="35" t="s">
        <v>514</v>
      </c>
      <c r="AK1040" s="35" t="s">
        <v>188</v>
      </c>
      <c r="AL1040" s="35" t="s">
        <v>188</v>
      </c>
      <c r="AM1040" s="35" t="s">
        <v>188</v>
      </c>
      <c r="AO1040" s="35" t="s">
        <v>188</v>
      </c>
      <c r="AP1040" s="35" t="s">
        <v>188</v>
      </c>
      <c r="AQ1040" s="35" t="s">
        <v>188</v>
      </c>
      <c r="AS1040" s="35" t="s">
        <v>188</v>
      </c>
      <c r="AT1040" s="35" t="s">
        <v>188</v>
      </c>
      <c r="AU1040" s="35" t="s">
        <v>188</v>
      </c>
      <c r="AW1040" s="35" t="s">
        <v>188</v>
      </c>
      <c r="AX1040" s="35" t="s">
        <v>188</v>
      </c>
      <c r="AY1040" s="35" t="s">
        <v>120</v>
      </c>
    </row>
    <row r="1041" spans="1:51" x14ac:dyDescent="0.3">
      <c r="A1041" s="35" t="s">
        <v>34</v>
      </c>
      <c r="B1041" s="35" t="s">
        <v>34</v>
      </c>
      <c r="C1041" s="35" t="s">
        <v>34</v>
      </c>
      <c r="E1041" s="35" t="s">
        <v>34</v>
      </c>
      <c r="F1041" s="35" t="s">
        <v>34</v>
      </c>
      <c r="G1041" s="35" t="s">
        <v>34</v>
      </c>
      <c r="I1041" s="35" t="s">
        <v>34</v>
      </c>
      <c r="J1041" s="35" t="s">
        <v>34</v>
      </c>
      <c r="K1041" s="35" t="s">
        <v>34</v>
      </c>
      <c r="M1041" s="35" t="s">
        <v>34</v>
      </c>
      <c r="N1041" s="35" t="s">
        <v>34</v>
      </c>
      <c r="O1041" s="35" t="s">
        <v>34</v>
      </c>
      <c r="S1041" s="35" t="s">
        <v>34</v>
      </c>
      <c r="AD1041" s="35" t="s">
        <v>34</v>
      </c>
      <c r="AG1041" s="35" t="s">
        <v>34</v>
      </c>
      <c r="AH1041" s="35" t="s">
        <v>34</v>
      </c>
      <c r="AK1041" s="35" t="s">
        <v>34</v>
      </c>
      <c r="AL1041" s="35" t="s">
        <v>34</v>
      </c>
      <c r="AM1041" s="35" t="s">
        <v>34</v>
      </c>
      <c r="AO1041" s="35" t="s">
        <v>34</v>
      </c>
      <c r="AP1041" s="35" t="s">
        <v>34</v>
      </c>
      <c r="AQ1041" s="35" t="s">
        <v>34</v>
      </c>
      <c r="AS1041" s="35" t="s">
        <v>34</v>
      </c>
      <c r="AT1041" s="35" t="s">
        <v>34</v>
      </c>
      <c r="AU1041" s="35" t="s">
        <v>34</v>
      </c>
      <c r="AW1041" s="35" t="s">
        <v>34</v>
      </c>
      <c r="AX1041" s="35" t="s">
        <v>34</v>
      </c>
      <c r="AY1041" s="35" t="s">
        <v>34</v>
      </c>
    </row>
    <row r="1042" spans="1:51" x14ac:dyDescent="0.3">
      <c r="A1042" s="35" t="s">
        <v>39</v>
      </c>
      <c r="B1042" s="35" t="s">
        <v>39</v>
      </c>
      <c r="C1042" s="35" t="s">
        <v>39</v>
      </c>
      <c r="E1042" s="35" t="s">
        <v>39</v>
      </c>
      <c r="F1042" s="35" t="s">
        <v>39</v>
      </c>
      <c r="G1042" s="35" t="s">
        <v>39</v>
      </c>
      <c r="I1042" s="35" t="s">
        <v>39</v>
      </c>
      <c r="J1042" s="35" t="s">
        <v>39</v>
      </c>
      <c r="K1042" s="35" t="s">
        <v>39</v>
      </c>
      <c r="M1042" s="35" t="s">
        <v>39</v>
      </c>
      <c r="N1042" s="35" t="s">
        <v>39</v>
      </c>
      <c r="O1042" s="35" t="s">
        <v>39</v>
      </c>
      <c r="S1042" s="35" t="s">
        <v>39</v>
      </c>
      <c r="AD1042" s="35" t="s">
        <v>39</v>
      </c>
      <c r="AG1042" s="35" t="s">
        <v>39</v>
      </c>
      <c r="AH1042" s="35" t="s">
        <v>39</v>
      </c>
      <c r="AK1042" s="35" t="s">
        <v>39</v>
      </c>
      <c r="AL1042" s="35" t="s">
        <v>39</v>
      </c>
      <c r="AM1042" s="35" t="s">
        <v>39</v>
      </c>
      <c r="AO1042" s="35" t="s">
        <v>39</v>
      </c>
      <c r="AP1042" s="35" t="s">
        <v>39</v>
      </c>
      <c r="AQ1042" s="35" t="s">
        <v>39</v>
      </c>
      <c r="AS1042" s="35" t="s">
        <v>39</v>
      </c>
      <c r="AT1042" s="35" t="s">
        <v>39</v>
      </c>
      <c r="AU1042" s="35" t="s">
        <v>39</v>
      </c>
      <c r="AW1042" s="35" t="s">
        <v>39</v>
      </c>
      <c r="AX1042" s="35" t="s">
        <v>39</v>
      </c>
      <c r="AY1042" s="35" t="s">
        <v>39</v>
      </c>
    </row>
    <row r="1043" spans="1:51" x14ac:dyDescent="0.3">
      <c r="A1043" s="35" t="s">
        <v>515</v>
      </c>
      <c r="B1043" s="35" t="s">
        <v>515</v>
      </c>
      <c r="C1043" s="35" t="s">
        <v>515</v>
      </c>
      <c r="E1043" s="35" t="s">
        <v>515</v>
      </c>
      <c r="F1043" s="35" t="s">
        <v>515</v>
      </c>
      <c r="G1043" s="35" t="s">
        <v>515</v>
      </c>
      <c r="I1043" s="35" t="s">
        <v>515</v>
      </c>
      <c r="J1043" s="35" t="s">
        <v>515</v>
      </c>
      <c r="K1043" s="35" t="s">
        <v>515</v>
      </c>
      <c r="M1043" s="35" t="s">
        <v>515</v>
      </c>
      <c r="N1043" s="35" t="s">
        <v>515</v>
      </c>
      <c r="O1043" s="35" t="s">
        <v>515</v>
      </c>
      <c r="S1043" s="35" t="s">
        <v>515</v>
      </c>
      <c r="AD1043" s="35" t="s">
        <v>515</v>
      </c>
      <c r="AG1043" s="35" t="s">
        <v>515</v>
      </c>
      <c r="AH1043" s="35" t="s">
        <v>515</v>
      </c>
      <c r="AK1043" s="35" t="s">
        <v>515</v>
      </c>
      <c r="AL1043" s="35" t="s">
        <v>515</v>
      </c>
      <c r="AM1043" s="35" t="s">
        <v>515</v>
      </c>
      <c r="AO1043" s="35" t="s">
        <v>515</v>
      </c>
      <c r="AP1043" s="35" t="s">
        <v>515</v>
      </c>
      <c r="AQ1043" s="35" t="s">
        <v>515</v>
      </c>
      <c r="AS1043" s="35" t="s">
        <v>515</v>
      </c>
      <c r="AT1043" s="35" t="s">
        <v>515</v>
      </c>
      <c r="AU1043" s="35" t="s">
        <v>515</v>
      </c>
      <c r="AW1043" s="35" t="s">
        <v>515</v>
      </c>
      <c r="AX1043" s="35" t="s">
        <v>515</v>
      </c>
      <c r="AY1043" s="35" t="s">
        <v>515</v>
      </c>
    </row>
    <row r="1044" spans="1:51" x14ac:dyDescent="0.3">
      <c r="A1044" s="35" t="s">
        <v>2747</v>
      </c>
      <c r="B1044" s="35" t="s">
        <v>2748</v>
      </c>
      <c r="C1044" s="35" t="s">
        <v>2749</v>
      </c>
      <c r="E1044" s="35" t="s">
        <v>2751</v>
      </c>
      <c r="F1044" s="35" t="s">
        <v>2749</v>
      </c>
      <c r="G1044" s="35" t="s">
        <v>2750</v>
      </c>
      <c r="I1044" s="35" t="s">
        <v>2749</v>
      </c>
      <c r="J1044" s="35" t="s">
        <v>2750</v>
      </c>
      <c r="K1044" s="35" t="s">
        <v>2751</v>
      </c>
      <c r="M1044" s="35" t="s">
        <v>2749</v>
      </c>
      <c r="N1044" s="35" t="s">
        <v>2750</v>
      </c>
      <c r="O1044" s="35" t="s">
        <v>1919</v>
      </c>
      <c r="S1044" s="35" t="s">
        <v>1279</v>
      </c>
      <c r="AD1044" s="35" t="s">
        <v>2752</v>
      </c>
      <c r="AG1044" s="35" t="s">
        <v>516</v>
      </c>
      <c r="AH1044" s="35" t="s">
        <v>516</v>
      </c>
      <c r="AK1044" s="35" t="s">
        <v>2747</v>
      </c>
      <c r="AL1044" s="35" t="s">
        <v>2748</v>
      </c>
      <c r="AM1044" s="35" t="s">
        <v>2749</v>
      </c>
      <c r="AO1044" s="35" t="s">
        <v>2751</v>
      </c>
      <c r="AP1044" s="35" t="s">
        <v>2749</v>
      </c>
      <c r="AQ1044" s="35" t="s">
        <v>2750</v>
      </c>
      <c r="AS1044" s="35" t="s">
        <v>2749</v>
      </c>
      <c r="AT1044" s="35" t="s">
        <v>2750</v>
      </c>
      <c r="AU1044" s="35" t="s">
        <v>2751</v>
      </c>
      <c r="AW1044" s="35" t="s">
        <v>2749</v>
      </c>
      <c r="AX1044" s="35" t="s">
        <v>2750</v>
      </c>
      <c r="AY1044" s="35" t="s">
        <v>1919</v>
      </c>
    </row>
    <row r="1045" spans="1:51" x14ac:dyDescent="0.3">
      <c r="A1045" s="35" t="s">
        <v>1431</v>
      </c>
      <c r="B1045" s="35" t="s">
        <v>1349</v>
      </c>
      <c r="C1045" s="35" t="s">
        <v>2753</v>
      </c>
      <c r="E1045" s="35" t="s">
        <v>2755</v>
      </c>
      <c r="F1045" s="35" t="s">
        <v>2753</v>
      </c>
      <c r="G1045" s="35" t="s">
        <v>2754</v>
      </c>
      <c r="I1045" s="35" t="s">
        <v>2753</v>
      </c>
      <c r="J1045" s="35" t="s">
        <v>2754</v>
      </c>
      <c r="K1045" s="35" t="s">
        <v>2755</v>
      </c>
      <c r="M1045" s="35" t="s">
        <v>2753</v>
      </c>
      <c r="N1045" s="35" t="s">
        <v>2754</v>
      </c>
      <c r="O1045" s="35" t="s">
        <v>2756</v>
      </c>
      <c r="S1045" s="35" t="s">
        <v>2757</v>
      </c>
      <c r="AD1045" s="35" t="s">
        <v>1080</v>
      </c>
      <c r="AG1045" s="35" t="s">
        <v>517</v>
      </c>
      <c r="AH1045" s="35" t="s">
        <v>517</v>
      </c>
      <c r="AK1045" s="35" t="s">
        <v>1431</v>
      </c>
      <c r="AL1045" s="35" t="s">
        <v>1349</v>
      </c>
      <c r="AM1045" s="35" t="s">
        <v>2753</v>
      </c>
      <c r="AO1045" s="35" t="s">
        <v>2755</v>
      </c>
      <c r="AP1045" s="35" t="s">
        <v>2753</v>
      </c>
      <c r="AQ1045" s="35" t="s">
        <v>2754</v>
      </c>
      <c r="AS1045" s="35" t="s">
        <v>2753</v>
      </c>
      <c r="AT1045" s="35" t="s">
        <v>2754</v>
      </c>
      <c r="AU1045" s="35" t="s">
        <v>2755</v>
      </c>
      <c r="AW1045" s="35" t="s">
        <v>2753</v>
      </c>
      <c r="AX1045" s="35" t="s">
        <v>2754</v>
      </c>
      <c r="AY1045" s="35" t="s">
        <v>2756</v>
      </c>
    </row>
    <row r="1046" spans="1:51" x14ac:dyDescent="0.3">
      <c r="A1046" s="35" t="s">
        <v>2758</v>
      </c>
      <c r="B1046" s="35" t="s">
        <v>2759</v>
      </c>
      <c r="C1046" s="35" t="s">
        <v>2760</v>
      </c>
      <c r="E1046" s="35" t="s">
        <v>2762</v>
      </c>
      <c r="F1046" s="35" t="s">
        <v>2760</v>
      </c>
      <c r="G1046" s="35" t="s">
        <v>2761</v>
      </c>
      <c r="I1046" s="35" t="s">
        <v>2760</v>
      </c>
      <c r="J1046" s="35" t="s">
        <v>2761</v>
      </c>
      <c r="K1046" s="35" t="s">
        <v>2762</v>
      </c>
      <c r="M1046" s="35" t="s">
        <v>2760</v>
      </c>
      <c r="N1046" s="35" t="s">
        <v>2761</v>
      </c>
      <c r="O1046" s="35" t="s">
        <v>2763</v>
      </c>
      <c r="S1046" s="35" t="s">
        <v>2764</v>
      </c>
      <c r="AD1046" s="35" t="s">
        <v>2765</v>
      </c>
      <c r="AG1046" s="35" t="s">
        <v>518</v>
      </c>
      <c r="AH1046" s="35" t="s">
        <v>518</v>
      </c>
      <c r="AK1046" s="35" t="s">
        <v>2758</v>
      </c>
      <c r="AL1046" s="35" t="s">
        <v>2759</v>
      </c>
      <c r="AM1046" s="35" t="s">
        <v>2760</v>
      </c>
      <c r="AO1046" s="35" t="s">
        <v>2762</v>
      </c>
      <c r="AP1046" s="35" t="s">
        <v>2760</v>
      </c>
      <c r="AQ1046" s="35" t="s">
        <v>2761</v>
      </c>
      <c r="AS1046" s="35" t="s">
        <v>2760</v>
      </c>
      <c r="AT1046" s="35" t="s">
        <v>2761</v>
      </c>
      <c r="AU1046" s="35" t="s">
        <v>2762</v>
      </c>
      <c r="AW1046" s="35" t="s">
        <v>2760</v>
      </c>
      <c r="AX1046" s="35" t="s">
        <v>2761</v>
      </c>
      <c r="AY1046" s="35" t="s">
        <v>2763</v>
      </c>
    </row>
    <row r="1047" spans="1:51" x14ac:dyDescent="0.3">
      <c r="A1047" s="35" t="s">
        <v>34</v>
      </c>
      <c r="B1047" s="35" t="s">
        <v>34</v>
      </c>
      <c r="C1047" s="35" t="s">
        <v>34</v>
      </c>
      <c r="E1047" s="35" t="s">
        <v>34</v>
      </c>
      <c r="F1047" s="35" t="s">
        <v>34</v>
      </c>
      <c r="G1047" s="35" t="s">
        <v>34</v>
      </c>
      <c r="I1047" s="35" t="s">
        <v>34</v>
      </c>
      <c r="J1047" s="35" t="s">
        <v>34</v>
      </c>
      <c r="K1047" s="35" t="s">
        <v>34</v>
      </c>
      <c r="M1047" s="35" t="s">
        <v>34</v>
      </c>
      <c r="N1047" s="35" t="s">
        <v>34</v>
      </c>
      <c r="O1047" s="35" t="s">
        <v>34</v>
      </c>
      <c r="S1047" s="35" t="s">
        <v>34</v>
      </c>
      <c r="AD1047" s="35" t="s">
        <v>34</v>
      </c>
      <c r="AG1047" s="35" t="s">
        <v>34</v>
      </c>
      <c r="AH1047" s="35" t="s">
        <v>34</v>
      </c>
      <c r="AK1047" s="35" t="s">
        <v>34</v>
      </c>
      <c r="AL1047" s="35" t="s">
        <v>34</v>
      </c>
      <c r="AM1047" s="35" t="s">
        <v>34</v>
      </c>
      <c r="AO1047" s="35" t="s">
        <v>34</v>
      </c>
      <c r="AP1047" s="35" t="s">
        <v>34</v>
      </c>
      <c r="AQ1047" s="35" t="s">
        <v>34</v>
      </c>
      <c r="AS1047" s="35" t="s">
        <v>34</v>
      </c>
      <c r="AT1047" s="35" t="s">
        <v>34</v>
      </c>
      <c r="AU1047" s="35" t="s">
        <v>34</v>
      </c>
      <c r="AW1047" s="35" t="s">
        <v>34</v>
      </c>
      <c r="AX1047" s="35" t="s">
        <v>34</v>
      </c>
      <c r="AY1047" s="35" t="s">
        <v>34</v>
      </c>
    </row>
    <row r="1048" spans="1:51" x14ac:dyDescent="0.3">
      <c r="A1048" s="35" t="s">
        <v>39</v>
      </c>
      <c r="B1048" s="35" t="s">
        <v>39</v>
      </c>
      <c r="C1048" s="35" t="s">
        <v>39</v>
      </c>
      <c r="E1048" s="35" t="s">
        <v>39</v>
      </c>
      <c r="F1048" s="35" t="s">
        <v>39</v>
      </c>
      <c r="G1048" s="35" t="s">
        <v>39</v>
      </c>
      <c r="I1048" s="35" t="s">
        <v>39</v>
      </c>
      <c r="J1048" s="35" t="s">
        <v>39</v>
      </c>
      <c r="K1048" s="35" t="s">
        <v>39</v>
      </c>
      <c r="M1048" s="35" t="s">
        <v>39</v>
      </c>
      <c r="N1048" s="35" t="s">
        <v>39</v>
      </c>
      <c r="O1048" s="35" t="s">
        <v>39</v>
      </c>
      <c r="S1048" s="35" t="s">
        <v>39</v>
      </c>
      <c r="AD1048" s="35" t="s">
        <v>39</v>
      </c>
      <c r="AG1048" s="35" t="s">
        <v>39</v>
      </c>
      <c r="AH1048" s="35" t="s">
        <v>39</v>
      </c>
      <c r="AK1048" s="35" t="s">
        <v>39</v>
      </c>
      <c r="AL1048" s="35" t="s">
        <v>39</v>
      </c>
      <c r="AM1048" s="35" t="s">
        <v>39</v>
      </c>
      <c r="AO1048" s="35" t="s">
        <v>39</v>
      </c>
      <c r="AP1048" s="35" t="s">
        <v>39</v>
      </c>
      <c r="AQ1048" s="35" t="s">
        <v>39</v>
      </c>
      <c r="AS1048" s="35" t="s">
        <v>39</v>
      </c>
      <c r="AT1048" s="35" t="s">
        <v>39</v>
      </c>
      <c r="AU1048" s="35" t="s">
        <v>39</v>
      </c>
      <c r="AW1048" s="35" t="s">
        <v>39</v>
      </c>
      <c r="AX1048" s="35" t="s">
        <v>39</v>
      </c>
      <c r="AY1048" s="35" t="s">
        <v>39</v>
      </c>
    </row>
    <row r="1049" spans="1:51" x14ac:dyDescent="0.3">
      <c r="A1049" s="35" t="s">
        <v>519</v>
      </c>
      <c r="B1049" s="35" t="s">
        <v>519</v>
      </c>
      <c r="C1049" s="35" t="s">
        <v>519</v>
      </c>
      <c r="E1049" s="35" t="s">
        <v>519</v>
      </c>
      <c r="F1049" s="35" t="s">
        <v>519</v>
      </c>
      <c r="G1049" s="35" t="s">
        <v>519</v>
      </c>
      <c r="I1049" s="35" t="s">
        <v>519</v>
      </c>
      <c r="J1049" s="35" t="s">
        <v>519</v>
      </c>
      <c r="K1049" s="35" t="s">
        <v>519</v>
      </c>
      <c r="M1049" s="35" t="s">
        <v>519</v>
      </c>
      <c r="N1049" s="35" t="s">
        <v>519</v>
      </c>
      <c r="O1049" s="35" t="s">
        <v>519</v>
      </c>
      <c r="S1049" s="35" t="s">
        <v>519</v>
      </c>
      <c r="AD1049" s="35" t="s">
        <v>519</v>
      </c>
      <c r="AG1049" s="35" t="s">
        <v>519</v>
      </c>
      <c r="AH1049" s="35" t="s">
        <v>519</v>
      </c>
      <c r="AK1049" s="35" t="s">
        <v>519</v>
      </c>
      <c r="AL1049" s="35" t="s">
        <v>519</v>
      </c>
      <c r="AM1049" s="35" t="s">
        <v>519</v>
      </c>
      <c r="AO1049" s="35" t="s">
        <v>519</v>
      </c>
      <c r="AP1049" s="35" t="s">
        <v>519</v>
      </c>
      <c r="AQ1049" s="35" t="s">
        <v>519</v>
      </c>
      <c r="AS1049" s="35" t="s">
        <v>519</v>
      </c>
      <c r="AT1049" s="35" t="s">
        <v>519</v>
      </c>
      <c r="AU1049" s="35" t="s">
        <v>519</v>
      </c>
      <c r="AW1049" s="35" t="s">
        <v>519</v>
      </c>
      <c r="AX1049" s="35" t="s">
        <v>519</v>
      </c>
      <c r="AY1049" s="35" t="s">
        <v>519</v>
      </c>
    </row>
    <row r="1050" spans="1:51" x14ac:dyDescent="0.3">
      <c r="A1050" s="35" t="s">
        <v>140</v>
      </c>
      <c r="B1050" s="35" t="s">
        <v>140</v>
      </c>
      <c r="C1050" s="35" t="s">
        <v>140</v>
      </c>
      <c r="E1050" s="35" t="s">
        <v>140</v>
      </c>
      <c r="F1050" s="35" t="s">
        <v>140</v>
      </c>
      <c r="G1050" s="35" t="s">
        <v>140</v>
      </c>
      <c r="I1050" s="35" t="s">
        <v>140</v>
      </c>
      <c r="J1050" s="35" t="s">
        <v>140</v>
      </c>
      <c r="K1050" s="35" t="s">
        <v>140</v>
      </c>
      <c r="M1050" s="35" t="s">
        <v>140</v>
      </c>
      <c r="N1050" s="35" t="s">
        <v>140</v>
      </c>
      <c r="O1050" s="35" t="s">
        <v>140</v>
      </c>
      <c r="S1050" s="35" t="s">
        <v>140</v>
      </c>
      <c r="AD1050" s="35" t="s">
        <v>140</v>
      </c>
      <c r="AG1050" s="35" t="s">
        <v>140</v>
      </c>
      <c r="AH1050" s="35" t="s">
        <v>140</v>
      </c>
      <c r="AK1050" s="35" t="s">
        <v>140</v>
      </c>
      <c r="AL1050" s="35" t="s">
        <v>140</v>
      </c>
      <c r="AM1050" s="35" t="s">
        <v>140</v>
      </c>
      <c r="AO1050" s="35" t="s">
        <v>140</v>
      </c>
      <c r="AP1050" s="35" t="s">
        <v>140</v>
      </c>
      <c r="AQ1050" s="35" t="s">
        <v>140</v>
      </c>
      <c r="AS1050" s="35" t="s">
        <v>140</v>
      </c>
      <c r="AT1050" s="35" t="s">
        <v>140</v>
      </c>
      <c r="AU1050" s="35" t="s">
        <v>140</v>
      </c>
      <c r="AW1050" s="35" t="s">
        <v>140</v>
      </c>
      <c r="AX1050" s="35" t="s">
        <v>140</v>
      </c>
      <c r="AY1050" s="35" t="s">
        <v>140</v>
      </c>
    </row>
    <row r="1051" spans="1:51" x14ac:dyDescent="0.3">
      <c r="A1051" s="35" t="s">
        <v>119</v>
      </c>
      <c r="B1051" s="35" t="s">
        <v>119</v>
      </c>
      <c r="C1051" s="35" t="s">
        <v>119</v>
      </c>
      <c r="E1051" s="35" t="s">
        <v>119</v>
      </c>
      <c r="F1051" s="35" t="s">
        <v>119</v>
      </c>
      <c r="G1051" s="35" t="s">
        <v>119</v>
      </c>
      <c r="I1051" s="35" t="s">
        <v>119</v>
      </c>
      <c r="J1051" s="35" t="s">
        <v>119</v>
      </c>
      <c r="K1051" s="35" t="s">
        <v>119</v>
      </c>
      <c r="M1051" s="35" t="s">
        <v>119</v>
      </c>
      <c r="N1051" s="35" t="s">
        <v>119</v>
      </c>
      <c r="O1051" s="35" t="s">
        <v>119</v>
      </c>
      <c r="S1051" s="35" t="s">
        <v>119</v>
      </c>
      <c r="AD1051" s="35" t="s">
        <v>119</v>
      </c>
      <c r="AG1051" s="35" t="s">
        <v>119</v>
      </c>
      <c r="AH1051" s="35" t="s">
        <v>119</v>
      </c>
      <c r="AK1051" s="35" t="s">
        <v>119</v>
      </c>
      <c r="AL1051" s="35" t="s">
        <v>119</v>
      </c>
      <c r="AM1051" s="35" t="s">
        <v>119</v>
      </c>
      <c r="AO1051" s="35" t="s">
        <v>119</v>
      </c>
      <c r="AP1051" s="35" t="s">
        <v>119</v>
      </c>
      <c r="AQ1051" s="35" t="s">
        <v>119</v>
      </c>
      <c r="AS1051" s="35" t="s">
        <v>119</v>
      </c>
      <c r="AT1051" s="35" t="s">
        <v>119</v>
      </c>
      <c r="AU1051" s="35" t="s">
        <v>119</v>
      </c>
      <c r="AW1051" s="35" t="s">
        <v>119</v>
      </c>
      <c r="AX1051" s="35" t="s">
        <v>119</v>
      </c>
      <c r="AY1051" s="35" t="s">
        <v>119</v>
      </c>
    </row>
    <row r="1052" spans="1:51" x14ac:dyDescent="0.3">
      <c r="A1052" s="35" t="s">
        <v>188</v>
      </c>
      <c r="B1052" s="35" t="s">
        <v>120</v>
      </c>
      <c r="C1052" s="35" t="s">
        <v>188</v>
      </c>
      <c r="E1052" s="35" t="s">
        <v>120</v>
      </c>
      <c r="F1052" s="35" t="s">
        <v>188</v>
      </c>
      <c r="G1052" s="35" t="s">
        <v>120</v>
      </c>
      <c r="I1052" s="35" t="s">
        <v>188</v>
      </c>
      <c r="J1052" s="35" t="s">
        <v>120</v>
      </c>
      <c r="K1052" s="35" t="s">
        <v>120</v>
      </c>
      <c r="M1052" s="35" t="s">
        <v>188</v>
      </c>
      <c r="N1052" s="35" t="s">
        <v>120</v>
      </c>
      <c r="O1052" s="35" t="s">
        <v>120</v>
      </c>
      <c r="S1052" s="35" t="s">
        <v>188</v>
      </c>
      <c r="AD1052" s="35" t="s">
        <v>120</v>
      </c>
      <c r="AG1052" s="35" t="s">
        <v>188</v>
      </c>
      <c r="AH1052" s="35" t="s">
        <v>188</v>
      </c>
      <c r="AK1052" s="35" t="s">
        <v>188</v>
      </c>
      <c r="AL1052" s="35" t="s">
        <v>120</v>
      </c>
      <c r="AM1052" s="35" t="s">
        <v>188</v>
      </c>
      <c r="AO1052" s="35" t="s">
        <v>120</v>
      </c>
      <c r="AP1052" s="35" t="s">
        <v>188</v>
      </c>
      <c r="AQ1052" s="35" t="s">
        <v>120</v>
      </c>
      <c r="AS1052" s="35" t="s">
        <v>188</v>
      </c>
      <c r="AT1052" s="35" t="s">
        <v>120</v>
      </c>
      <c r="AU1052" s="35" t="s">
        <v>120</v>
      </c>
      <c r="AW1052" s="35" t="s">
        <v>188</v>
      </c>
      <c r="AX1052" s="35" t="s">
        <v>120</v>
      </c>
      <c r="AY1052" s="35" t="s">
        <v>120</v>
      </c>
    </row>
    <row r="1053" spans="1:51" x14ac:dyDescent="0.3">
      <c r="A1053" s="35" t="s">
        <v>34</v>
      </c>
      <c r="B1053" s="35" t="s">
        <v>34</v>
      </c>
      <c r="C1053" s="35" t="s">
        <v>34</v>
      </c>
      <c r="E1053" s="35" t="s">
        <v>34</v>
      </c>
      <c r="F1053" s="35" t="s">
        <v>34</v>
      </c>
      <c r="G1053" s="35" t="s">
        <v>34</v>
      </c>
      <c r="I1053" s="35" t="s">
        <v>34</v>
      </c>
      <c r="J1053" s="35" t="s">
        <v>34</v>
      </c>
      <c r="K1053" s="35" t="s">
        <v>34</v>
      </c>
      <c r="M1053" s="35" t="s">
        <v>34</v>
      </c>
      <c r="N1053" s="35" t="s">
        <v>34</v>
      </c>
      <c r="O1053" s="35" t="s">
        <v>34</v>
      </c>
      <c r="S1053" s="35" t="s">
        <v>34</v>
      </c>
      <c r="AD1053" s="35" t="s">
        <v>34</v>
      </c>
      <c r="AG1053" s="35" t="s">
        <v>34</v>
      </c>
      <c r="AH1053" s="35" t="s">
        <v>34</v>
      </c>
      <c r="AK1053" s="35" t="s">
        <v>34</v>
      </c>
      <c r="AL1053" s="35" t="s">
        <v>34</v>
      </c>
      <c r="AM1053" s="35" t="s">
        <v>34</v>
      </c>
      <c r="AO1053" s="35" t="s">
        <v>34</v>
      </c>
      <c r="AP1053" s="35" t="s">
        <v>34</v>
      </c>
      <c r="AQ1053" s="35" t="s">
        <v>34</v>
      </c>
      <c r="AS1053" s="35" t="s">
        <v>34</v>
      </c>
      <c r="AT1053" s="35" t="s">
        <v>34</v>
      </c>
      <c r="AU1053" s="35" t="s">
        <v>34</v>
      </c>
      <c r="AW1053" s="35" t="s">
        <v>34</v>
      </c>
      <c r="AX1053" s="35" t="s">
        <v>34</v>
      </c>
      <c r="AY1053" s="35" t="s">
        <v>34</v>
      </c>
    </row>
    <row r="1054" spans="1:51" x14ac:dyDescent="0.3">
      <c r="A1054" s="35" t="s">
        <v>39</v>
      </c>
      <c r="B1054" s="35" t="s">
        <v>39</v>
      </c>
      <c r="C1054" s="35" t="s">
        <v>39</v>
      </c>
      <c r="E1054" s="35" t="s">
        <v>39</v>
      </c>
      <c r="F1054" s="35" t="s">
        <v>39</v>
      </c>
      <c r="G1054" s="35" t="s">
        <v>39</v>
      </c>
      <c r="I1054" s="35" t="s">
        <v>39</v>
      </c>
      <c r="J1054" s="35" t="s">
        <v>39</v>
      </c>
      <c r="K1054" s="35" t="s">
        <v>39</v>
      </c>
      <c r="M1054" s="35" t="s">
        <v>39</v>
      </c>
      <c r="N1054" s="35" t="s">
        <v>39</v>
      </c>
      <c r="O1054" s="35" t="s">
        <v>39</v>
      </c>
      <c r="S1054" s="35" t="s">
        <v>39</v>
      </c>
      <c r="AD1054" s="35" t="s">
        <v>39</v>
      </c>
      <c r="AG1054" s="35" t="s">
        <v>39</v>
      </c>
      <c r="AH1054" s="35" t="s">
        <v>39</v>
      </c>
      <c r="AK1054" s="35" t="s">
        <v>39</v>
      </c>
      <c r="AL1054" s="35" t="s">
        <v>39</v>
      </c>
      <c r="AM1054" s="35" t="s">
        <v>39</v>
      </c>
      <c r="AO1054" s="35" t="s">
        <v>39</v>
      </c>
      <c r="AP1054" s="35" t="s">
        <v>39</v>
      </c>
      <c r="AQ1054" s="35" t="s">
        <v>39</v>
      </c>
      <c r="AS1054" s="35" t="s">
        <v>39</v>
      </c>
      <c r="AT1054" s="35" t="s">
        <v>39</v>
      </c>
      <c r="AU1054" s="35" t="s">
        <v>39</v>
      </c>
      <c r="AW1054" s="35" t="s">
        <v>39</v>
      </c>
      <c r="AX1054" s="35" t="s">
        <v>39</v>
      </c>
      <c r="AY1054" s="35" t="s">
        <v>39</v>
      </c>
    </row>
    <row r="1055" spans="1:51" x14ac:dyDescent="0.3">
      <c r="A1055" s="35" t="s">
        <v>520</v>
      </c>
      <c r="B1055" s="35" t="s">
        <v>520</v>
      </c>
      <c r="C1055" s="35" t="s">
        <v>520</v>
      </c>
      <c r="E1055" s="35" t="s">
        <v>520</v>
      </c>
      <c r="F1055" s="35" t="s">
        <v>520</v>
      </c>
      <c r="G1055" s="35" t="s">
        <v>520</v>
      </c>
      <c r="I1055" s="35" t="s">
        <v>520</v>
      </c>
      <c r="J1055" s="35" t="s">
        <v>520</v>
      </c>
      <c r="K1055" s="35" t="s">
        <v>520</v>
      </c>
      <c r="M1055" s="35" t="s">
        <v>520</v>
      </c>
      <c r="N1055" s="35" t="s">
        <v>520</v>
      </c>
      <c r="O1055" s="35" t="s">
        <v>520</v>
      </c>
      <c r="S1055" s="35" t="s">
        <v>520</v>
      </c>
      <c r="AD1055" s="35" t="s">
        <v>520</v>
      </c>
      <c r="AG1055" s="35" t="s">
        <v>520</v>
      </c>
      <c r="AH1055" s="35" t="s">
        <v>520</v>
      </c>
      <c r="AK1055" s="35" t="s">
        <v>520</v>
      </c>
      <c r="AL1055" s="35" t="s">
        <v>520</v>
      </c>
      <c r="AM1055" s="35" t="s">
        <v>520</v>
      </c>
      <c r="AO1055" s="35" t="s">
        <v>520</v>
      </c>
      <c r="AP1055" s="35" t="s">
        <v>520</v>
      </c>
      <c r="AQ1055" s="35" t="s">
        <v>520</v>
      </c>
      <c r="AS1055" s="35" t="s">
        <v>520</v>
      </c>
      <c r="AT1055" s="35" t="s">
        <v>520</v>
      </c>
      <c r="AU1055" s="35" t="s">
        <v>520</v>
      </c>
      <c r="AW1055" s="35" t="s">
        <v>520</v>
      </c>
      <c r="AX1055" s="35" t="s">
        <v>520</v>
      </c>
      <c r="AY1055" s="35" t="s">
        <v>520</v>
      </c>
    </row>
    <row r="1056" spans="1:51" x14ac:dyDescent="0.3">
      <c r="A1056" s="35" t="s">
        <v>140</v>
      </c>
      <c r="B1056" s="35" t="s">
        <v>140</v>
      </c>
      <c r="C1056" s="35" t="s">
        <v>140</v>
      </c>
      <c r="E1056" s="35" t="s">
        <v>140</v>
      </c>
      <c r="F1056" s="35" t="s">
        <v>140</v>
      </c>
      <c r="G1056" s="35" t="s">
        <v>140</v>
      </c>
      <c r="I1056" s="35" t="s">
        <v>140</v>
      </c>
      <c r="J1056" s="35" t="s">
        <v>140</v>
      </c>
      <c r="K1056" s="35" t="s">
        <v>140</v>
      </c>
      <c r="M1056" s="35" t="s">
        <v>140</v>
      </c>
      <c r="N1056" s="35" t="s">
        <v>140</v>
      </c>
      <c r="O1056" s="35" t="s">
        <v>140</v>
      </c>
      <c r="S1056" s="35" t="s">
        <v>140</v>
      </c>
      <c r="AD1056" s="35" t="s">
        <v>140</v>
      </c>
      <c r="AG1056" s="35" t="s">
        <v>140</v>
      </c>
      <c r="AH1056" s="35" t="s">
        <v>140</v>
      </c>
      <c r="AK1056" s="35" t="s">
        <v>140</v>
      </c>
      <c r="AL1056" s="35" t="s">
        <v>140</v>
      </c>
      <c r="AM1056" s="35" t="s">
        <v>140</v>
      </c>
      <c r="AO1056" s="35" t="s">
        <v>140</v>
      </c>
      <c r="AP1056" s="35" t="s">
        <v>140</v>
      </c>
      <c r="AQ1056" s="35" t="s">
        <v>140</v>
      </c>
      <c r="AS1056" s="35" t="s">
        <v>140</v>
      </c>
      <c r="AT1056" s="35" t="s">
        <v>140</v>
      </c>
      <c r="AU1056" s="35" t="s">
        <v>140</v>
      </c>
      <c r="AW1056" s="35" t="s">
        <v>140</v>
      </c>
      <c r="AX1056" s="35" t="s">
        <v>140</v>
      </c>
      <c r="AY1056" s="35" t="s">
        <v>140</v>
      </c>
    </row>
    <row r="1057" spans="1:51" x14ac:dyDescent="0.3">
      <c r="A1057" s="35" t="s">
        <v>119</v>
      </c>
      <c r="B1057" s="35" t="s">
        <v>119</v>
      </c>
      <c r="C1057" s="35" t="s">
        <v>119</v>
      </c>
      <c r="E1057" s="35" t="s">
        <v>119</v>
      </c>
      <c r="F1057" s="35" t="s">
        <v>119</v>
      </c>
      <c r="G1057" s="35" t="s">
        <v>119</v>
      </c>
      <c r="I1057" s="35" t="s">
        <v>119</v>
      </c>
      <c r="J1057" s="35" t="s">
        <v>119</v>
      </c>
      <c r="K1057" s="35" t="s">
        <v>119</v>
      </c>
      <c r="M1057" s="35" t="s">
        <v>119</v>
      </c>
      <c r="N1057" s="35" t="s">
        <v>119</v>
      </c>
      <c r="O1057" s="35" t="s">
        <v>119</v>
      </c>
      <c r="S1057" s="35" t="s">
        <v>119</v>
      </c>
      <c r="AD1057" s="35" t="s">
        <v>119</v>
      </c>
      <c r="AG1057" s="35" t="s">
        <v>119</v>
      </c>
      <c r="AH1057" s="35" t="s">
        <v>119</v>
      </c>
      <c r="AK1057" s="35" t="s">
        <v>119</v>
      </c>
      <c r="AL1057" s="35" t="s">
        <v>119</v>
      </c>
      <c r="AM1057" s="35" t="s">
        <v>119</v>
      </c>
      <c r="AO1057" s="35" t="s">
        <v>119</v>
      </c>
      <c r="AP1057" s="35" t="s">
        <v>119</v>
      </c>
      <c r="AQ1057" s="35" t="s">
        <v>119</v>
      </c>
      <c r="AS1057" s="35" t="s">
        <v>119</v>
      </c>
      <c r="AT1057" s="35" t="s">
        <v>119</v>
      </c>
      <c r="AU1057" s="35" t="s">
        <v>119</v>
      </c>
      <c r="AW1057" s="35" t="s">
        <v>119</v>
      </c>
      <c r="AX1057" s="35" t="s">
        <v>119</v>
      </c>
      <c r="AY1057" s="35" t="s">
        <v>119</v>
      </c>
    </row>
    <row r="1058" spans="1:51" x14ac:dyDescent="0.3">
      <c r="A1058" s="35" t="s">
        <v>188</v>
      </c>
      <c r="B1058" s="35" t="s">
        <v>188</v>
      </c>
      <c r="C1058" s="35" t="s">
        <v>188</v>
      </c>
      <c r="E1058" s="35" t="s">
        <v>188</v>
      </c>
      <c r="F1058" s="35" t="s">
        <v>188</v>
      </c>
      <c r="G1058" s="35" t="s">
        <v>188</v>
      </c>
      <c r="I1058" s="35" t="s">
        <v>188</v>
      </c>
      <c r="J1058" s="35" t="s">
        <v>188</v>
      </c>
      <c r="K1058" s="35" t="s">
        <v>188</v>
      </c>
      <c r="M1058" s="35" t="s">
        <v>188</v>
      </c>
      <c r="N1058" s="35" t="s">
        <v>188</v>
      </c>
      <c r="O1058" s="35" t="s">
        <v>120</v>
      </c>
      <c r="S1058" s="35" t="s">
        <v>188</v>
      </c>
      <c r="AD1058" s="35" t="s">
        <v>120</v>
      </c>
      <c r="AG1058" s="35" t="s">
        <v>188</v>
      </c>
      <c r="AH1058" s="35" t="s">
        <v>188</v>
      </c>
      <c r="AK1058" s="35" t="s">
        <v>188</v>
      </c>
      <c r="AL1058" s="35" t="s">
        <v>188</v>
      </c>
      <c r="AM1058" s="35" t="s">
        <v>188</v>
      </c>
      <c r="AO1058" s="35" t="s">
        <v>188</v>
      </c>
      <c r="AP1058" s="35" t="s">
        <v>188</v>
      </c>
      <c r="AQ1058" s="35" t="s">
        <v>188</v>
      </c>
      <c r="AS1058" s="35" t="s">
        <v>188</v>
      </c>
      <c r="AT1058" s="35" t="s">
        <v>188</v>
      </c>
      <c r="AU1058" s="35" t="s">
        <v>188</v>
      </c>
      <c r="AW1058" s="35" t="s">
        <v>188</v>
      </c>
      <c r="AX1058" s="35" t="s">
        <v>188</v>
      </c>
      <c r="AY1058" s="35" t="s">
        <v>120</v>
      </c>
    </row>
    <row r="1059" spans="1:51" x14ac:dyDescent="0.3">
      <c r="A1059" s="35" t="s">
        <v>34</v>
      </c>
      <c r="B1059" s="35" t="s">
        <v>34</v>
      </c>
      <c r="C1059" s="35" t="s">
        <v>34</v>
      </c>
      <c r="E1059" s="35" t="s">
        <v>34</v>
      </c>
      <c r="F1059" s="35" t="s">
        <v>34</v>
      </c>
      <c r="G1059" s="35" t="s">
        <v>34</v>
      </c>
      <c r="I1059" s="35" t="s">
        <v>34</v>
      </c>
      <c r="J1059" s="35" t="s">
        <v>34</v>
      </c>
      <c r="K1059" s="35" t="s">
        <v>34</v>
      </c>
      <c r="M1059" s="35" t="s">
        <v>34</v>
      </c>
      <c r="N1059" s="35" t="s">
        <v>34</v>
      </c>
      <c r="O1059" s="35" t="s">
        <v>34</v>
      </c>
      <c r="S1059" s="35" t="s">
        <v>34</v>
      </c>
      <c r="AD1059" s="35" t="s">
        <v>34</v>
      </c>
      <c r="AG1059" s="35" t="s">
        <v>34</v>
      </c>
      <c r="AH1059" s="35" t="s">
        <v>34</v>
      </c>
      <c r="AK1059" s="35" t="s">
        <v>34</v>
      </c>
      <c r="AL1059" s="35" t="s">
        <v>34</v>
      </c>
      <c r="AM1059" s="35" t="s">
        <v>34</v>
      </c>
      <c r="AO1059" s="35" t="s">
        <v>34</v>
      </c>
      <c r="AP1059" s="35" t="s">
        <v>34</v>
      </c>
      <c r="AQ1059" s="35" t="s">
        <v>34</v>
      </c>
      <c r="AS1059" s="35" t="s">
        <v>34</v>
      </c>
      <c r="AT1059" s="35" t="s">
        <v>34</v>
      </c>
      <c r="AU1059" s="35" t="s">
        <v>34</v>
      </c>
      <c r="AW1059" s="35" t="s">
        <v>34</v>
      </c>
      <c r="AX1059" s="35" t="s">
        <v>34</v>
      </c>
      <c r="AY1059" s="35" t="s">
        <v>34</v>
      </c>
    </row>
    <row r="1060" spans="1:51" x14ac:dyDescent="0.3">
      <c r="A1060" s="35" t="s">
        <v>39</v>
      </c>
      <c r="B1060" s="35" t="s">
        <v>39</v>
      </c>
      <c r="C1060" s="35" t="s">
        <v>39</v>
      </c>
      <c r="E1060" s="35" t="s">
        <v>39</v>
      </c>
      <c r="F1060" s="35" t="s">
        <v>39</v>
      </c>
      <c r="G1060" s="35" t="s">
        <v>39</v>
      </c>
      <c r="I1060" s="35" t="s">
        <v>39</v>
      </c>
      <c r="J1060" s="35" t="s">
        <v>39</v>
      </c>
      <c r="K1060" s="35" t="s">
        <v>39</v>
      </c>
      <c r="M1060" s="35" t="s">
        <v>39</v>
      </c>
      <c r="N1060" s="35" t="s">
        <v>39</v>
      </c>
      <c r="O1060" s="35" t="s">
        <v>39</v>
      </c>
      <c r="S1060" s="35" t="s">
        <v>39</v>
      </c>
      <c r="AD1060" s="35" t="s">
        <v>39</v>
      </c>
      <c r="AG1060" s="35" t="s">
        <v>39</v>
      </c>
      <c r="AH1060" s="35" t="s">
        <v>39</v>
      </c>
      <c r="AK1060" s="35" t="s">
        <v>39</v>
      </c>
      <c r="AL1060" s="35" t="s">
        <v>39</v>
      </c>
      <c r="AM1060" s="35" t="s">
        <v>39</v>
      </c>
      <c r="AO1060" s="35" t="s">
        <v>39</v>
      </c>
      <c r="AP1060" s="35" t="s">
        <v>39</v>
      </c>
      <c r="AQ1060" s="35" t="s">
        <v>39</v>
      </c>
      <c r="AS1060" s="35" t="s">
        <v>39</v>
      </c>
      <c r="AT1060" s="35" t="s">
        <v>39</v>
      </c>
      <c r="AU1060" s="35" t="s">
        <v>39</v>
      </c>
      <c r="AW1060" s="35" t="s">
        <v>39</v>
      </c>
      <c r="AX1060" s="35" t="s">
        <v>39</v>
      </c>
      <c r="AY1060" s="35" t="s">
        <v>39</v>
      </c>
    </row>
    <row r="1061" spans="1:51" x14ac:dyDescent="0.3">
      <c r="A1061" s="35" t="s">
        <v>521</v>
      </c>
      <c r="B1061" s="35" t="s">
        <v>521</v>
      </c>
      <c r="C1061" s="35" t="s">
        <v>521</v>
      </c>
      <c r="E1061" s="35" t="s">
        <v>521</v>
      </c>
      <c r="F1061" s="35" t="s">
        <v>521</v>
      </c>
      <c r="G1061" s="35" t="s">
        <v>521</v>
      </c>
      <c r="I1061" s="35" t="s">
        <v>521</v>
      </c>
      <c r="J1061" s="35" t="s">
        <v>521</v>
      </c>
      <c r="K1061" s="35" t="s">
        <v>521</v>
      </c>
      <c r="M1061" s="35" t="s">
        <v>521</v>
      </c>
      <c r="N1061" s="35" t="s">
        <v>521</v>
      </c>
      <c r="O1061" s="35" t="s">
        <v>521</v>
      </c>
      <c r="S1061" s="35" t="s">
        <v>521</v>
      </c>
      <c r="AD1061" s="35" t="s">
        <v>521</v>
      </c>
      <c r="AG1061" s="35" t="s">
        <v>521</v>
      </c>
      <c r="AH1061" s="35" t="s">
        <v>521</v>
      </c>
      <c r="AK1061" s="35" t="s">
        <v>521</v>
      </c>
      <c r="AL1061" s="35" t="s">
        <v>521</v>
      </c>
      <c r="AM1061" s="35" t="s">
        <v>521</v>
      </c>
      <c r="AO1061" s="35" t="s">
        <v>521</v>
      </c>
      <c r="AP1061" s="35" t="s">
        <v>521</v>
      </c>
      <c r="AQ1061" s="35" t="s">
        <v>521</v>
      </c>
      <c r="AS1061" s="35" t="s">
        <v>521</v>
      </c>
      <c r="AT1061" s="35" t="s">
        <v>521</v>
      </c>
      <c r="AU1061" s="35" t="s">
        <v>521</v>
      </c>
      <c r="AW1061" s="35" t="s">
        <v>521</v>
      </c>
      <c r="AX1061" s="35" t="s">
        <v>521</v>
      </c>
      <c r="AY1061" s="35" t="s">
        <v>521</v>
      </c>
    </row>
    <row r="1062" spans="1:51" x14ac:dyDescent="0.3">
      <c r="A1062" s="35" t="s">
        <v>1274</v>
      </c>
      <c r="B1062" s="35" t="s">
        <v>2766</v>
      </c>
      <c r="C1062" s="35" t="s">
        <v>2767</v>
      </c>
      <c r="E1062" s="35" t="s">
        <v>2769</v>
      </c>
      <c r="F1062" s="35" t="s">
        <v>2767</v>
      </c>
      <c r="G1062" s="35" t="s">
        <v>2768</v>
      </c>
      <c r="I1062" s="35" t="s">
        <v>2767</v>
      </c>
      <c r="J1062" s="35" t="s">
        <v>2768</v>
      </c>
      <c r="K1062" s="35" t="s">
        <v>2769</v>
      </c>
      <c r="M1062" s="35" t="s">
        <v>2767</v>
      </c>
      <c r="N1062" s="35" t="s">
        <v>2768</v>
      </c>
      <c r="O1062" s="35" t="s">
        <v>2190</v>
      </c>
      <c r="S1062" s="35" t="s">
        <v>2770</v>
      </c>
      <c r="AD1062" s="35" t="s">
        <v>2771</v>
      </c>
      <c r="AG1062" s="35" t="s">
        <v>522</v>
      </c>
      <c r="AH1062" s="35" t="s">
        <v>522</v>
      </c>
      <c r="AK1062" s="35" t="s">
        <v>1274</v>
      </c>
      <c r="AL1062" s="35" t="s">
        <v>2766</v>
      </c>
      <c r="AM1062" s="35" t="s">
        <v>2767</v>
      </c>
      <c r="AO1062" s="35" t="s">
        <v>2769</v>
      </c>
      <c r="AP1062" s="35" t="s">
        <v>2767</v>
      </c>
      <c r="AQ1062" s="35" t="s">
        <v>2768</v>
      </c>
      <c r="AS1062" s="35" t="s">
        <v>2767</v>
      </c>
      <c r="AT1062" s="35" t="s">
        <v>2768</v>
      </c>
      <c r="AU1062" s="35" t="s">
        <v>2769</v>
      </c>
      <c r="AW1062" s="35" t="s">
        <v>2767</v>
      </c>
      <c r="AX1062" s="35" t="s">
        <v>2768</v>
      </c>
      <c r="AY1062" s="35" t="s">
        <v>2190</v>
      </c>
    </row>
    <row r="1063" spans="1:51" x14ac:dyDescent="0.3">
      <c r="A1063" s="35" t="s">
        <v>2772</v>
      </c>
      <c r="B1063" s="35" t="s">
        <v>2773</v>
      </c>
      <c r="C1063" s="35" t="s">
        <v>2772</v>
      </c>
      <c r="E1063" s="35" t="s">
        <v>1092</v>
      </c>
      <c r="F1063" s="35" t="s">
        <v>2772</v>
      </c>
      <c r="G1063" s="35" t="s">
        <v>2774</v>
      </c>
      <c r="I1063" s="35" t="s">
        <v>2772</v>
      </c>
      <c r="J1063" s="35" t="s">
        <v>2774</v>
      </c>
      <c r="K1063" s="35" t="s">
        <v>1092</v>
      </c>
      <c r="M1063" s="35" t="s">
        <v>2772</v>
      </c>
      <c r="N1063" s="35" t="s">
        <v>2774</v>
      </c>
      <c r="O1063" s="35" t="s">
        <v>2775</v>
      </c>
      <c r="S1063" s="35" t="s">
        <v>119</v>
      </c>
      <c r="AD1063" s="35" t="s">
        <v>2776</v>
      </c>
      <c r="AG1063" s="35" t="s">
        <v>523</v>
      </c>
      <c r="AH1063" s="35" t="s">
        <v>523</v>
      </c>
      <c r="AK1063" s="35" t="s">
        <v>2772</v>
      </c>
      <c r="AL1063" s="35" t="s">
        <v>2773</v>
      </c>
      <c r="AM1063" s="35" t="s">
        <v>2772</v>
      </c>
      <c r="AO1063" s="35" t="s">
        <v>1092</v>
      </c>
      <c r="AP1063" s="35" t="s">
        <v>2772</v>
      </c>
      <c r="AQ1063" s="35" t="s">
        <v>2774</v>
      </c>
      <c r="AS1063" s="35" t="s">
        <v>2772</v>
      </c>
      <c r="AT1063" s="35" t="s">
        <v>2774</v>
      </c>
      <c r="AU1063" s="35" t="s">
        <v>1092</v>
      </c>
      <c r="AW1063" s="35" t="s">
        <v>2772</v>
      </c>
      <c r="AX1063" s="35" t="s">
        <v>2774</v>
      </c>
      <c r="AY1063" s="35" t="s">
        <v>2775</v>
      </c>
    </row>
    <row r="1064" spans="1:51" x14ac:dyDescent="0.3">
      <c r="A1064" s="35" t="s">
        <v>2777</v>
      </c>
      <c r="B1064" s="35" t="s">
        <v>2778</v>
      </c>
      <c r="C1064" s="35" t="s">
        <v>2779</v>
      </c>
      <c r="E1064" s="35" t="s">
        <v>2781</v>
      </c>
      <c r="F1064" s="35" t="s">
        <v>2779</v>
      </c>
      <c r="G1064" s="35" t="s">
        <v>2780</v>
      </c>
      <c r="I1064" s="35" t="s">
        <v>2779</v>
      </c>
      <c r="J1064" s="35" t="s">
        <v>2780</v>
      </c>
      <c r="K1064" s="35" t="s">
        <v>2781</v>
      </c>
      <c r="M1064" s="35" t="s">
        <v>2779</v>
      </c>
      <c r="N1064" s="35" t="s">
        <v>2780</v>
      </c>
      <c r="O1064" s="35" t="s">
        <v>2782</v>
      </c>
      <c r="S1064" s="35" t="s">
        <v>188</v>
      </c>
      <c r="AD1064" s="35" t="s">
        <v>2783</v>
      </c>
      <c r="AG1064" s="35" t="s">
        <v>524</v>
      </c>
      <c r="AH1064" s="35" t="s">
        <v>524</v>
      </c>
      <c r="AK1064" s="35" t="s">
        <v>2777</v>
      </c>
      <c r="AL1064" s="35" t="s">
        <v>2778</v>
      </c>
      <c r="AM1064" s="35" t="s">
        <v>2779</v>
      </c>
      <c r="AO1064" s="35" t="s">
        <v>2781</v>
      </c>
      <c r="AP1064" s="35" t="s">
        <v>2779</v>
      </c>
      <c r="AQ1064" s="35" t="s">
        <v>2780</v>
      </c>
      <c r="AS1064" s="35" t="s">
        <v>2779</v>
      </c>
      <c r="AT1064" s="35" t="s">
        <v>2780</v>
      </c>
      <c r="AU1064" s="35" t="s">
        <v>2781</v>
      </c>
      <c r="AW1064" s="35" t="s">
        <v>2779</v>
      </c>
      <c r="AX1064" s="35" t="s">
        <v>2780</v>
      </c>
      <c r="AY1064" s="35" t="s">
        <v>2782</v>
      </c>
    </row>
    <row r="1065" spans="1:51" x14ac:dyDescent="0.3">
      <c r="A1065" s="35" t="s">
        <v>34</v>
      </c>
      <c r="B1065" s="35" t="s">
        <v>34</v>
      </c>
      <c r="C1065" s="35" t="s">
        <v>34</v>
      </c>
      <c r="E1065" s="35" t="s">
        <v>34</v>
      </c>
      <c r="F1065" s="35" t="s">
        <v>34</v>
      </c>
      <c r="G1065" s="35" t="s">
        <v>34</v>
      </c>
      <c r="I1065" s="35" t="s">
        <v>34</v>
      </c>
      <c r="J1065" s="35" t="s">
        <v>34</v>
      </c>
      <c r="K1065" s="35" t="s">
        <v>34</v>
      </c>
      <c r="M1065" s="35" t="s">
        <v>34</v>
      </c>
      <c r="N1065" s="35" t="s">
        <v>34</v>
      </c>
      <c r="O1065" s="35" t="s">
        <v>34</v>
      </c>
      <c r="S1065" s="35" t="s">
        <v>34</v>
      </c>
      <c r="AD1065" s="35" t="s">
        <v>34</v>
      </c>
      <c r="AG1065" s="35" t="s">
        <v>34</v>
      </c>
      <c r="AH1065" s="35" t="s">
        <v>34</v>
      </c>
      <c r="AK1065" s="35" t="s">
        <v>34</v>
      </c>
      <c r="AL1065" s="35" t="s">
        <v>34</v>
      </c>
      <c r="AM1065" s="35" t="s">
        <v>34</v>
      </c>
      <c r="AO1065" s="35" t="s">
        <v>34</v>
      </c>
      <c r="AP1065" s="35" t="s">
        <v>34</v>
      </c>
      <c r="AQ1065" s="35" t="s">
        <v>34</v>
      </c>
      <c r="AS1065" s="35" t="s">
        <v>34</v>
      </c>
      <c r="AT1065" s="35" t="s">
        <v>34</v>
      </c>
      <c r="AU1065" s="35" t="s">
        <v>34</v>
      </c>
      <c r="AW1065" s="35" t="s">
        <v>34</v>
      </c>
      <c r="AX1065" s="35" t="s">
        <v>34</v>
      </c>
      <c r="AY1065" s="35" t="s">
        <v>34</v>
      </c>
    </row>
    <row r="1066" spans="1:51" x14ac:dyDescent="0.3">
      <c r="A1066" s="35" t="s">
        <v>39</v>
      </c>
      <c r="B1066" s="35" t="s">
        <v>39</v>
      </c>
      <c r="C1066" s="35" t="s">
        <v>39</v>
      </c>
      <c r="E1066" s="35" t="s">
        <v>39</v>
      </c>
      <c r="F1066" s="35" t="s">
        <v>39</v>
      </c>
      <c r="G1066" s="35" t="s">
        <v>39</v>
      </c>
      <c r="I1066" s="35" t="s">
        <v>39</v>
      </c>
      <c r="J1066" s="35" t="s">
        <v>39</v>
      </c>
      <c r="K1066" s="35" t="s">
        <v>39</v>
      </c>
      <c r="M1066" s="35" t="s">
        <v>39</v>
      </c>
      <c r="N1066" s="35" t="s">
        <v>39</v>
      </c>
      <c r="O1066" s="35" t="s">
        <v>39</v>
      </c>
      <c r="S1066" s="35" t="s">
        <v>39</v>
      </c>
      <c r="AD1066" s="35" t="s">
        <v>39</v>
      </c>
      <c r="AG1066" s="35" t="s">
        <v>39</v>
      </c>
      <c r="AH1066" s="35" t="s">
        <v>39</v>
      </c>
      <c r="AK1066" s="35" t="s">
        <v>39</v>
      </c>
      <c r="AL1066" s="35" t="s">
        <v>39</v>
      </c>
      <c r="AM1066" s="35" t="s">
        <v>39</v>
      </c>
      <c r="AO1066" s="35" t="s">
        <v>39</v>
      </c>
      <c r="AP1066" s="35" t="s">
        <v>39</v>
      </c>
      <c r="AQ1066" s="35" t="s">
        <v>39</v>
      </c>
      <c r="AS1066" s="35" t="s">
        <v>39</v>
      </c>
      <c r="AT1066" s="35" t="s">
        <v>39</v>
      </c>
      <c r="AU1066" s="35" t="s">
        <v>39</v>
      </c>
      <c r="AW1066" s="35" t="s">
        <v>39</v>
      </c>
      <c r="AX1066" s="35" t="s">
        <v>39</v>
      </c>
      <c r="AY1066" s="35" t="s">
        <v>39</v>
      </c>
    </row>
    <row r="1067" spans="1:51" x14ac:dyDescent="0.3">
      <c r="A1067" s="35" t="s">
        <v>525</v>
      </c>
      <c r="B1067" s="35" t="s">
        <v>525</v>
      </c>
      <c r="C1067" s="35" t="s">
        <v>525</v>
      </c>
      <c r="E1067" s="35" t="s">
        <v>525</v>
      </c>
      <c r="F1067" s="35" t="s">
        <v>525</v>
      </c>
      <c r="G1067" s="35" t="s">
        <v>525</v>
      </c>
      <c r="I1067" s="35" t="s">
        <v>525</v>
      </c>
      <c r="J1067" s="35" t="s">
        <v>525</v>
      </c>
      <c r="K1067" s="35" t="s">
        <v>525</v>
      </c>
      <c r="M1067" s="35" t="s">
        <v>525</v>
      </c>
      <c r="N1067" s="35" t="s">
        <v>525</v>
      </c>
      <c r="O1067" s="35" t="s">
        <v>525</v>
      </c>
      <c r="S1067" s="35" t="s">
        <v>525</v>
      </c>
      <c r="AD1067" s="35" t="s">
        <v>525</v>
      </c>
      <c r="AG1067" s="35" t="s">
        <v>525</v>
      </c>
      <c r="AH1067" s="35" t="s">
        <v>525</v>
      </c>
      <c r="AK1067" s="35" t="s">
        <v>525</v>
      </c>
      <c r="AL1067" s="35" t="s">
        <v>525</v>
      </c>
      <c r="AM1067" s="35" t="s">
        <v>525</v>
      </c>
      <c r="AO1067" s="35" t="s">
        <v>525</v>
      </c>
      <c r="AP1067" s="35" t="s">
        <v>525</v>
      </c>
      <c r="AQ1067" s="35" t="s">
        <v>525</v>
      </c>
      <c r="AS1067" s="35" t="s">
        <v>525</v>
      </c>
      <c r="AT1067" s="35" t="s">
        <v>525</v>
      </c>
      <c r="AU1067" s="35" t="s">
        <v>525</v>
      </c>
      <c r="AW1067" s="35" t="s">
        <v>525</v>
      </c>
      <c r="AX1067" s="35" t="s">
        <v>525</v>
      </c>
      <c r="AY1067" s="35" t="s">
        <v>525</v>
      </c>
    </row>
    <row r="1068" spans="1:51" x14ac:dyDescent="0.3">
      <c r="A1068" s="35" t="s">
        <v>2784</v>
      </c>
      <c r="B1068" s="35" t="s">
        <v>2785</v>
      </c>
      <c r="C1068" s="35" t="s">
        <v>2786</v>
      </c>
      <c r="E1068" s="35" t="s">
        <v>2788</v>
      </c>
      <c r="F1068" s="35" t="s">
        <v>2786</v>
      </c>
      <c r="G1068" s="35" t="s">
        <v>2787</v>
      </c>
      <c r="I1068" s="35" t="s">
        <v>2786</v>
      </c>
      <c r="J1068" s="35" t="s">
        <v>2787</v>
      </c>
      <c r="K1068" s="35" t="s">
        <v>2788</v>
      </c>
      <c r="M1068" s="35" t="s">
        <v>2786</v>
      </c>
      <c r="N1068" s="35" t="s">
        <v>2787</v>
      </c>
      <c r="O1068" s="35" t="s">
        <v>2789</v>
      </c>
      <c r="S1068" s="35" t="s">
        <v>2790</v>
      </c>
      <c r="AD1068" s="35" t="s">
        <v>2791</v>
      </c>
      <c r="AG1068" s="35" t="s">
        <v>526</v>
      </c>
      <c r="AH1068" s="35" t="s">
        <v>526</v>
      </c>
      <c r="AK1068" s="35" t="s">
        <v>2784</v>
      </c>
      <c r="AL1068" s="35" t="s">
        <v>2785</v>
      </c>
      <c r="AM1068" s="35" t="s">
        <v>2786</v>
      </c>
      <c r="AO1068" s="35" t="s">
        <v>2788</v>
      </c>
      <c r="AP1068" s="35" t="s">
        <v>2786</v>
      </c>
      <c r="AQ1068" s="35" t="s">
        <v>2787</v>
      </c>
      <c r="AS1068" s="35" t="s">
        <v>2786</v>
      </c>
      <c r="AT1068" s="35" t="s">
        <v>2787</v>
      </c>
      <c r="AU1068" s="35" t="s">
        <v>2788</v>
      </c>
      <c r="AW1068" s="35" t="s">
        <v>2786</v>
      </c>
      <c r="AX1068" s="35" t="s">
        <v>2787</v>
      </c>
      <c r="AY1068" s="35" t="s">
        <v>2789</v>
      </c>
    </row>
    <row r="1069" spans="1:51" x14ac:dyDescent="0.3">
      <c r="A1069" s="35" t="s">
        <v>433</v>
      </c>
      <c r="B1069" s="35" t="s">
        <v>433</v>
      </c>
      <c r="C1069" s="35" t="s">
        <v>433</v>
      </c>
      <c r="E1069" s="35" t="s">
        <v>433</v>
      </c>
      <c r="F1069" s="35" t="s">
        <v>433</v>
      </c>
      <c r="G1069" s="35" t="s">
        <v>433</v>
      </c>
      <c r="I1069" s="35" t="s">
        <v>433</v>
      </c>
      <c r="J1069" s="35" t="s">
        <v>433</v>
      </c>
      <c r="K1069" s="35" t="s">
        <v>433</v>
      </c>
      <c r="M1069" s="35" t="s">
        <v>433</v>
      </c>
      <c r="N1069" s="35" t="s">
        <v>433</v>
      </c>
      <c r="O1069" s="35" t="s">
        <v>433</v>
      </c>
      <c r="S1069" s="35" t="s">
        <v>433</v>
      </c>
      <c r="AD1069" s="35" t="s">
        <v>433</v>
      </c>
      <c r="AG1069" s="35" t="s">
        <v>433</v>
      </c>
      <c r="AH1069" s="35" t="s">
        <v>433</v>
      </c>
      <c r="AK1069" s="35" t="s">
        <v>433</v>
      </c>
      <c r="AL1069" s="35" t="s">
        <v>433</v>
      </c>
      <c r="AM1069" s="35" t="s">
        <v>433</v>
      </c>
      <c r="AO1069" s="35" t="s">
        <v>433</v>
      </c>
      <c r="AP1069" s="35" t="s">
        <v>433</v>
      </c>
      <c r="AQ1069" s="35" t="s">
        <v>433</v>
      </c>
      <c r="AS1069" s="35" t="s">
        <v>433</v>
      </c>
      <c r="AT1069" s="35" t="s">
        <v>433</v>
      </c>
      <c r="AU1069" s="35" t="s">
        <v>433</v>
      </c>
      <c r="AW1069" s="35" t="s">
        <v>433</v>
      </c>
      <c r="AX1069" s="35" t="s">
        <v>433</v>
      </c>
      <c r="AY1069" s="35" t="s">
        <v>433</v>
      </c>
    </row>
    <row r="1070" spans="1:51" x14ac:dyDescent="0.3">
      <c r="A1070" s="35" t="s">
        <v>2792</v>
      </c>
      <c r="B1070" s="35" t="s">
        <v>2793</v>
      </c>
      <c r="C1070" s="35" t="s">
        <v>2794</v>
      </c>
      <c r="E1070" s="35" t="s">
        <v>2796</v>
      </c>
      <c r="F1070" s="35" t="s">
        <v>2794</v>
      </c>
      <c r="G1070" s="35" t="s">
        <v>2795</v>
      </c>
      <c r="I1070" s="35" t="s">
        <v>2794</v>
      </c>
      <c r="J1070" s="35" t="s">
        <v>2795</v>
      </c>
      <c r="K1070" s="35" t="s">
        <v>2796</v>
      </c>
      <c r="M1070" s="35" t="s">
        <v>2794</v>
      </c>
      <c r="N1070" s="35" t="s">
        <v>2795</v>
      </c>
      <c r="O1070" s="35" t="s">
        <v>2797</v>
      </c>
      <c r="S1070" s="35" t="s">
        <v>2798</v>
      </c>
      <c r="AD1070" s="35" t="s">
        <v>2799</v>
      </c>
      <c r="AG1070" s="35" t="s">
        <v>527</v>
      </c>
      <c r="AH1070" s="35" t="s">
        <v>527</v>
      </c>
      <c r="AK1070" s="35" t="s">
        <v>2792</v>
      </c>
      <c r="AL1070" s="35" t="s">
        <v>2793</v>
      </c>
      <c r="AM1070" s="35" t="s">
        <v>2794</v>
      </c>
      <c r="AO1070" s="35" t="s">
        <v>2796</v>
      </c>
      <c r="AP1070" s="35" t="s">
        <v>2794</v>
      </c>
      <c r="AQ1070" s="35" t="s">
        <v>2795</v>
      </c>
      <c r="AS1070" s="35" t="s">
        <v>2794</v>
      </c>
      <c r="AT1070" s="35" t="s">
        <v>2795</v>
      </c>
      <c r="AU1070" s="35" t="s">
        <v>2796</v>
      </c>
      <c r="AW1070" s="35" t="s">
        <v>2794</v>
      </c>
      <c r="AX1070" s="35" t="s">
        <v>2795</v>
      </c>
      <c r="AY1070" s="35" t="s">
        <v>2797</v>
      </c>
    </row>
    <row r="1071" spans="1:51" x14ac:dyDescent="0.3">
      <c r="A1071" s="35" t="s">
        <v>34</v>
      </c>
      <c r="B1071" s="35" t="s">
        <v>34</v>
      </c>
      <c r="C1071" s="35" t="s">
        <v>34</v>
      </c>
      <c r="E1071" s="35" t="s">
        <v>34</v>
      </c>
      <c r="F1071" s="35" t="s">
        <v>34</v>
      </c>
      <c r="G1071" s="35" t="s">
        <v>34</v>
      </c>
      <c r="I1071" s="35" t="s">
        <v>34</v>
      </c>
      <c r="J1071" s="35" t="s">
        <v>34</v>
      </c>
      <c r="K1071" s="35" t="s">
        <v>34</v>
      </c>
      <c r="M1071" s="35" t="s">
        <v>34</v>
      </c>
      <c r="N1071" s="35" t="s">
        <v>34</v>
      </c>
      <c r="O1071" s="35" t="s">
        <v>34</v>
      </c>
      <c r="S1071" s="35" t="s">
        <v>34</v>
      </c>
      <c r="AD1071" s="35" t="s">
        <v>34</v>
      </c>
      <c r="AG1071" s="35" t="s">
        <v>34</v>
      </c>
      <c r="AH1071" s="35" t="s">
        <v>34</v>
      </c>
      <c r="AK1071" s="35" t="s">
        <v>34</v>
      </c>
      <c r="AL1071" s="35" t="s">
        <v>34</v>
      </c>
      <c r="AM1071" s="35" t="s">
        <v>34</v>
      </c>
      <c r="AO1071" s="35" t="s">
        <v>34</v>
      </c>
      <c r="AP1071" s="35" t="s">
        <v>34</v>
      </c>
      <c r="AQ1071" s="35" t="s">
        <v>34</v>
      </c>
      <c r="AS1071" s="35" t="s">
        <v>34</v>
      </c>
      <c r="AT1071" s="35" t="s">
        <v>34</v>
      </c>
      <c r="AU1071" s="35" t="s">
        <v>34</v>
      </c>
      <c r="AW1071" s="35" t="s">
        <v>34</v>
      </c>
      <c r="AX1071" s="35" t="s">
        <v>34</v>
      </c>
      <c r="AY1071" s="35" t="s">
        <v>34</v>
      </c>
    </row>
    <row r="1072" spans="1:51" x14ac:dyDescent="0.3">
      <c r="A1072" s="35" t="s">
        <v>39</v>
      </c>
      <c r="B1072" s="35" t="s">
        <v>39</v>
      </c>
      <c r="C1072" s="35" t="s">
        <v>39</v>
      </c>
      <c r="E1072" s="35" t="s">
        <v>39</v>
      </c>
      <c r="F1072" s="35" t="s">
        <v>39</v>
      </c>
      <c r="G1072" s="35" t="s">
        <v>39</v>
      </c>
      <c r="I1072" s="35" t="s">
        <v>39</v>
      </c>
      <c r="J1072" s="35" t="s">
        <v>39</v>
      </c>
      <c r="K1072" s="35" t="s">
        <v>39</v>
      </c>
      <c r="M1072" s="35" t="s">
        <v>39</v>
      </c>
      <c r="N1072" s="35" t="s">
        <v>39</v>
      </c>
      <c r="O1072" s="35" t="s">
        <v>39</v>
      </c>
      <c r="S1072" s="35" t="s">
        <v>39</v>
      </c>
      <c r="AD1072" s="35" t="s">
        <v>39</v>
      </c>
      <c r="AG1072" s="35" t="s">
        <v>39</v>
      </c>
      <c r="AH1072" s="35" t="s">
        <v>39</v>
      </c>
      <c r="AK1072" s="35" t="s">
        <v>39</v>
      </c>
      <c r="AL1072" s="35" t="s">
        <v>39</v>
      </c>
      <c r="AM1072" s="35" t="s">
        <v>39</v>
      </c>
      <c r="AO1072" s="35" t="s">
        <v>39</v>
      </c>
      <c r="AP1072" s="35" t="s">
        <v>39</v>
      </c>
      <c r="AQ1072" s="35" t="s">
        <v>39</v>
      </c>
      <c r="AS1072" s="35" t="s">
        <v>39</v>
      </c>
      <c r="AT1072" s="35" t="s">
        <v>39</v>
      </c>
      <c r="AU1072" s="35" t="s">
        <v>39</v>
      </c>
      <c r="AW1072" s="35" t="s">
        <v>39</v>
      </c>
      <c r="AX1072" s="35" t="s">
        <v>39</v>
      </c>
      <c r="AY1072" s="35" t="s">
        <v>39</v>
      </c>
    </row>
    <row r="1073" spans="1:51" x14ac:dyDescent="0.3">
      <c r="A1073" s="35" t="s">
        <v>528</v>
      </c>
      <c r="B1073" s="35" t="s">
        <v>528</v>
      </c>
      <c r="C1073" s="35" t="s">
        <v>528</v>
      </c>
      <c r="E1073" s="35" t="s">
        <v>528</v>
      </c>
      <c r="F1073" s="35" t="s">
        <v>528</v>
      </c>
      <c r="G1073" s="35" t="s">
        <v>528</v>
      </c>
      <c r="I1073" s="35" t="s">
        <v>528</v>
      </c>
      <c r="J1073" s="35" t="s">
        <v>528</v>
      </c>
      <c r="K1073" s="35" t="s">
        <v>528</v>
      </c>
      <c r="M1073" s="35" t="s">
        <v>528</v>
      </c>
      <c r="N1073" s="35" t="s">
        <v>528</v>
      </c>
      <c r="O1073" s="35" t="s">
        <v>528</v>
      </c>
      <c r="S1073" s="35" t="s">
        <v>528</v>
      </c>
      <c r="AD1073" s="35" t="s">
        <v>528</v>
      </c>
      <c r="AG1073" s="35" t="s">
        <v>528</v>
      </c>
      <c r="AH1073" s="35" t="s">
        <v>528</v>
      </c>
      <c r="AK1073" s="35" t="s">
        <v>528</v>
      </c>
      <c r="AL1073" s="35" t="s">
        <v>528</v>
      </c>
      <c r="AM1073" s="35" t="s">
        <v>528</v>
      </c>
      <c r="AO1073" s="35" t="s">
        <v>528</v>
      </c>
      <c r="AP1073" s="35" t="s">
        <v>528</v>
      </c>
      <c r="AQ1073" s="35" t="s">
        <v>528</v>
      </c>
      <c r="AS1073" s="35" t="s">
        <v>528</v>
      </c>
      <c r="AT1073" s="35" t="s">
        <v>528</v>
      </c>
      <c r="AU1073" s="35" t="s">
        <v>528</v>
      </c>
      <c r="AW1073" s="35" t="s">
        <v>528</v>
      </c>
      <c r="AX1073" s="35" t="s">
        <v>528</v>
      </c>
      <c r="AY1073" s="35" t="s">
        <v>528</v>
      </c>
    </row>
    <row r="1074" spans="1:51" x14ac:dyDescent="0.3">
      <c r="A1074" s="35" t="s">
        <v>2800</v>
      </c>
      <c r="B1074" s="35" t="s">
        <v>2801</v>
      </c>
      <c r="C1074" s="35" t="s">
        <v>2275</v>
      </c>
      <c r="E1074" s="35" t="s">
        <v>1763</v>
      </c>
      <c r="F1074" s="35" t="s">
        <v>2275</v>
      </c>
      <c r="G1074" s="35" t="s">
        <v>2802</v>
      </c>
      <c r="I1074" s="35" t="s">
        <v>2275</v>
      </c>
      <c r="J1074" s="35" t="s">
        <v>2802</v>
      </c>
      <c r="K1074" s="35" t="s">
        <v>1763</v>
      </c>
      <c r="M1074" s="35" t="s">
        <v>2275</v>
      </c>
      <c r="N1074" s="35" t="s">
        <v>2802</v>
      </c>
      <c r="O1074" s="35" t="s">
        <v>2803</v>
      </c>
      <c r="S1074" s="35" t="s">
        <v>2239</v>
      </c>
      <c r="AD1074" s="35" t="s">
        <v>2804</v>
      </c>
      <c r="AG1074" s="35" t="s">
        <v>529</v>
      </c>
      <c r="AH1074" s="35" t="s">
        <v>529</v>
      </c>
      <c r="AK1074" s="35" t="s">
        <v>2800</v>
      </c>
      <c r="AL1074" s="35" t="s">
        <v>2801</v>
      </c>
      <c r="AM1074" s="35" t="s">
        <v>2275</v>
      </c>
      <c r="AO1074" s="35" t="s">
        <v>1763</v>
      </c>
      <c r="AP1074" s="35" t="s">
        <v>2275</v>
      </c>
      <c r="AQ1074" s="35" t="s">
        <v>2802</v>
      </c>
      <c r="AS1074" s="35" t="s">
        <v>2275</v>
      </c>
      <c r="AT1074" s="35" t="s">
        <v>2802</v>
      </c>
      <c r="AU1074" s="35" t="s">
        <v>1763</v>
      </c>
      <c r="AW1074" s="35" t="s">
        <v>2275</v>
      </c>
      <c r="AX1074" s="35" t="s">
        <v>2802</v>
      </c>
      <c r="AY1074" s="35" t="s">
        <v>2803</v>
      </c>
    </row>
    <row r="1075" spans="1:51" x14ac:dyDescent="0.3">
      <c r="A1075" s="35" t="s">
        <v>1005</v>
      </c>
      <c r="B1075" s="35" t="s">
        <v>2296</v>
      </c>
      <c r="C1075" s="35" t="s">
        <v>2805</v>
      </c>
      <c r="E1075" s="35" t="s">
        <v>2807</v>
      </c>
      <c r="F1075" s="35" t="s">
        <v>2805</v>
      </c>
      <c r="G1075" s="35" t="s">
        <v>2806</v>
      </c>
      <c r="I1075" s="35" t="s">
        <v>2805</v>
      </c>
      <c r="J1075" s="35" t="s">
        <v>2806</v>
      </c>
      <c r="K1075" s="35" t="s">
        <v>2807</v>
      </c>
      <c r="M1075" s="35" t="s">
        <v>2805</v>
      </c>
      <c r="N1075" s="35" t="s">
        <v>2806</v>
      </c>
      <c r="O1075" s="35" t="s">
        <v>2808</v>
      </c>
      <c r="S1075" s="35" t="s">
        <v>2809</v>
      </c>
      <c r="AD1075" s="35" t="s">
        <v>2446</v>
      </c>
      <c r="AG1075" s="35" t="s">
        <v>530</v>
      </c>
      <c r="AH1075" s="35" t="s">
        <v>530</v>
      </c>
      <c r="AK1075" s="35" t="s">
        <v>1005</v>
      </c>
      <c r="AL1075" s="35" t="s">
        <v>2296</v>
      </c>
      <c r="AM1075" s="35" t="s">
        <v>2805</v>
      </c>
      <c r="AO1075" s="35" t="s">
        <v>2807</v>
      </c>
      <c r="AP1075" s="35" t="s">
        <v>2805</v>
      </c>
      <c r="AQ1075" s="35" t="s">
        <v>2806</v>
      </c>
      <c r="AS1075" s="35" t="s">
        <v>2805</v>
      </c>
      <c r="AT1075" s="35" t="s">
        <v>2806</v>
      </c>
      <c r="AU1075" s="35" t="s">
        <v>2807</v>
      </c>
      <c r="AW1075" s="35" t="s">
        <v>2805</v>
      </c>
      <c r="AX1075" s="35" t="s">
        <v>2806</v>
      </c>
      <c r="AY1075" s="35" t="s">
        <v>2808</v>
      </c>
    </row>
    <row r="1076" spans="1:51" x14ac:dyDescent="0.3">
      <c r="A1076" s="35" t="s">
        <v>2810</v>
      </c>
      <c r="B1076" s="35" t="s">
        <v>2811</v>
      </c>
      <c r="C1076" s="35" t="s">
        <v>2812</v>
      </c>
      <c r="E1076" s="35" t="s">
        <v>2814</v>
      </c>
      <c r="F1076" s="35" t="s">
        <v>2812</v>
      </c>
      <c r="G1076" s="35" t="s">
        <v>2813</v>
      </c>
      <c r="I1076" s="35" t="s">
        <v>2812</v>
      </c>
      <c r="J1076" s="35" t="s">
        <v>2813</v>
      </c>
      <c r="K1076" s="35" t="s">
        <v>2814</v>
      </c>
      <c r="M1076" s="35" t="s">
        <v>2812</v>
      </c>
      <c r="N1076" s="35" t="s">
        <v>2813</v>
      </c>
      <c r="O1076" s="35" t="s">
        <v>2815</v>
      </c>
      <c r="S1076" s="35" t="s">
        <v>2816</v>
      </c>
      <c r="AD1076" s="35" t="s">
        <v>2817</v>
      </c>
      <c r="AG1076" s="35" t="s">
        <v>531</v>
      </c>
      <c r="AH1076" s="35" t="s">
        <v>531</v>
      </c>
      <c r="AK1076" s="35" t="s">
        <v>2810</v>
      </c>
      <c r="AL1076" s="35" t="s">
        <v>2811</v>
      </c>
      <c r="AM1076" s="35" t="s">
        <v>2812</v>
      </c>
      <c r="AO1076" s="35" t="s">
        <v>2814</v>
      </c>
      <c r="AP1076" s="35" t="s">
        <v>2812</v>
      </c>
      <c r="AQ1076" s="35" t="s">
        <v>2813</v>
      </c>
      <c r="AS1076" s="35" t="s">
        <v>2812</v>
      </c>
      <c r="AT1076" s="35" t="s">
        <v>2813</v>
      </c>
      <c r="AU1076" s="35" t="s">
        <v>2814</v>
      </c>
      <c r="AW1076" s="35" t="s">
        <v>2812</v>
      </c>
      <c r="AX1076" s="35" t="s">
        <v>2813</v>
      </c>
      <c r="AY1076" s="35" t="s">
        <v>2815</v>
      </c>
    </row>
    <row r="1077" spans="1:51" x14ac:dyDescent="0.3">
      <c r="A1077" s="35" t="s">
        <v>34</v>
      </c>
      <c r="B1077" s="35" t="s">
        <v>34</v>
      </c>
      <c r="C1077" s="35" t="s">
        <v>34</v>
      </c>
      <c r="E1077" s="35" t="s">
        <v>34</v>
      </c>
      <c r="F1077" s="35" t="s">
        <v>34</v>
      </c>
      <c r="G1077" s="35" t="s">
        <v>34</v>
      </c>
      <c r="I1077" s="35" t="s">
        <v>34</v>
      </c>
      <c r="J1077" s="35" t="s">
        <v>34</v>
      </c>
      <c r="K1077" s="35" t="s">
        <v>34</v>
      </c>
      <c r="M1077" s="35" t="s">
        <v>34</v>
      </c>
      <c r="N1077" s="35" t="s">
        <v>34</v>
      </c>
      <c r="O1077" s="35" t="s">
        <v>34</v>
      </c>
      <c r="S1077" s="35" t="s">
        <v>34</v>
      </c>
      <c r="AD1077" s="35" t="s">
        <v>34</v>
      </c>
      <c r="AG1077" s="35" t="s">
        <v>34</v>
      </c>
      <c r="AH1077" s="35" t="s">
        <v>34</v>
      </c>
      <c r="AK1077" s="35" t="s">
        <v>34</v>
      </c>
      <c r="AL1077" s="35" t="s">
        <v>34</v>
      </c>
      <c r="AM1077" s="35" t="s">
        <v>34</v>
      </c>
      <c r="AO1077" s="35" t="s">
        <v>34</v>
      </c>
      <c r="AP1077" s="35" t="s">
        <v>34</v>
      </c>
      <c r="AQ1077" s="35" t="s">
        <v>34</v>
      </c>
      <c r="AS1077" s="35" t="s">
        <v>34</v>
      </c>
      <c r="AT1077" s="35" t="s">
        <v>34</v>
      </c>
      <c r="AU1077" s="35" t="s">
        <v>34</v>
      </c>
      <c r="AW1077" s="35" t="s">
        <v>34</v>
      </c>
      <c r="AX1077" s="35" t="s">
        <v>34</v>
      </c>
      <c r="AY1077" s="35" t="s">
        <v>34</v>
      </c>
    </row>
    <row r="1078" spans="1:51" x14ac:dyDescent="0.3">
      <c r="A1078" s="35" t="s">
        <v>39</v>
      </c>
      <c r="B1078" s="35" t="s">
        <v>39</v>
      </c>
      <c r="C1078" s="35" t="s">
        <v>39</v>
      </c>
      <c r="E1078" s="35" t="s">
        <v>39</v>
      </c>
      <c r="F1078" s="35" t="s">
        <v>39</v>
      </c>
      <c r="G1078" s="35" t="s">
        <v>39</v>
      </c>
      <c r="I1078" s="35" t="s">
        <v>39</v>
      </c>
      <c r="J1078" s="35" t="s">
        <v>39</v>
      </c>
      <c r="K1078" s="35" t="s">
        <v>39</v>
      </c>
      <c r="M1078" s="35" t="s">
        <v>39</v>
      </c>
      <c r="N1078" s="35" t="s">
        <v>39</v>
      </c>
      <c r="O1078" s="35" t="s">
        <v>39</v>
      </c>
      <c r="S1078" s="35" t="s">
        <v>39</v>
      </c>
      <c r="AD1078" s="35" t="s">
        <v>39</v>
      </c>
      <c r="AG1078" s="35" t="s">
        <v>39</v>
      </c>
      <c r="AH1078" s="35" t="s">
        <v>39</v>
      </c>
      <c r="AK1078" s="35" t="s">
        <v>39</v>
      </c>
      <c r="AL1078" s="35" t="s">
        <v>39</v>
      </c>
      <c r="AM1078" s="35" t="s">
        <v>39</v>
      </c>
      <c r="AO1078" s="35" t="s">
        <v>39</v>
      </c>
      <c r="AP1078" s="35" t="s">
        <v>39</v>
      </c>
      <c r="AQ1078" s="35" t="s">
        <v>39</v>
      </c>
      <c r="AS1078" s="35" t="s">
        <v>39</v>
      </c>
      <c r="AT1078" s="35" t="s">
        <v>39</v>
      </c>
      <c r="AU1078" s="35" t="s">
        <v>39</v>
      </c>
      <c r="AW1078" s="35" t="s">
        <v>39</v>
      </c>
      <c r="AX1078" s="35" t="s">
        <v>39</v>
      </c>
      <c r="AY1078" s="35" t="s">
        <v>39</v>
      </c>
    </row>
    <row r="1079" spans="1:51" x14ac:dyDescent="0.3">
      <c r="A1079" s="35" t="s">
        <v>532</v>
      </c>
      <c r="B1079" s="35" t="s">
        <v>532</v>
      </c>
      <c r="C1079" s="35" t="s">
        <v>532</v>
      </c>
      <c r="E1079" s="35" t="s">
        <v>532</v>
      </c>
      <c r="F1079" s="35" t="s">
        <v>532</v>
      </c>
      <c r="G1079" s="35" t="s">
        <v>532</v>
      </c>
      <c r="I1079" s="35" t="s">
        <v>532</v>
      </c>
      <c r="J1079" s="35" t="s">
        <v>532</v>
      </c>
      <c r="K1079" s="35" t="s">
        <v>532</v>
      </c>
      <c r="M1079" s="35" t="s">
        <v>532</v>
      </c>
      <c r="N1079" s="35" t="s">
        <v>532</v>
      </c>
      <c r="O1079" s="35" t="s">
        <v>532</v>
      </c>
      <c r="S1079" s="35" t="s">
        <v>532</v>
      </c>
      <c r="AD1079" s="35" t="s">
        <v>532</v>
      </c>
      <c r="AG1079" s="35" t="s">
        <v>532</v>
      </c>
      <c r="AH1079" s="35" t="s">
        <v>532</v>
      </c>
      <c r="AK1079" s="35" t="s">
        <v>532</v>
      </c>
      <c r="AL1079" s="35" t="s">
        <v>532</v>
      </c>
      <c r="AM1079" s="35" t="s">
        <v>532</v>
      </c>
      <c r="AO1079" s="35" t="s">
        <v>532</v>
      </c>
      <c r="AP1079" s="35" t="s">
        <v>532</v>
      </c>
      <c r="AQ1079" s="35" t="s">
        <v>532</v>
      </c>
      <c r="AS1079" s="35" t="s">
        <v>532</v>
      </c>
      <c r="AT1079" s="35" t="s">
        <v>532</v>
      </c>
      <c r="AU1079" s="35" t="s">
        <v>532</v>
      </c>
      <c r="AW1079" s="35" t="s">
        <v>532</v>
      </c>
      <c r="AX1079" s="35" t="s">
        <v>532</v>
      </c>
      <c r="AY1079" s="35" t="s">
        <v>532</v>
      </c>
    </row>
    <row r="1080" spans="1:51" x14ac:dyDescent="0.3">
      <c r="A1080" s="35" t="s">
        <v>140</v>
      </c>
      <c r="B1080" s="35" t="s">
        <v>2818</v>
      </c>
      <c r="C1080" s="35" t="s">
        <v>2819</v>
      </c>
      <c r="E1080" s="35" t="s">
        <v>2821</v>
      </c>
      <c r="F1080" s="35" t="s">
        <v>2819</v>
      </c>
      <c r="G1080" s="35" t="s">
        <v>2820</v>
      </c>
      <c r="I1080" s="35" t="s">
        <v>2819</v>
      </c>
      <c r="J1080" s="35" t="s">
        <v>2820</v>
      </c>
      <c r="K1080" s="35" t="s">
        <v>2821</v>
      </c>
      <c r="M1080" s="35" t="s">
        <v>2819</v>
      </c>
      <c r="N1080" s="35" t="s">
        <v>2820</v>
      </c>
      <c r="O1080" s="35" t="s">
        <v>2822</v>
      </c>
      <c r="S1080" s="35" t="s">
        <v>2823</v>
      </c>
      <c r="AD1080" s="35" t="s">
        <v>2824</v>
      </c>
      <c r="AG1080" s="35" t="s">
        <v>533</v>
      </c>
      <c r="AH1080" s="35" t="s">
        <v>533</v>
      </c>
      <c r="AK1080" s="35" t="s">
        <v>140</v>
      </c>
      <c r="AL1080" s="35" t="s">
        <v>2818</v>
      </c>
      <c r="AM1080" s="35" t="s">
        <v>2819</v>
      </c>
      <c r="AO1080" s="35" t="s">
        <v>2821</v>
      </c>
      <c r="AP1080" s="35" t="s">
        <v>2819</v>
      </c>
      <c r="AQ1080" s="35" t="s">
        <v>2820</v>
      </c>
      <c r="AS1080" s="35" t="s">
        <v>2819</v>
      </c>
      <c r="AT1080" s="35" t="s">
        <v>2820</v>
      </c>
      <c r="AU1080" s="35" t="s">
        <v>2821</v>
      </c>
      <c r="AW1080" s="35" t="s">
        <v>2819</v>
      </c>
      <c r="AX1080" s="35" t="s">
        <v>2820</v>
      </c>
      <c r="AY1080" s="35" t="s">
        <v>2822</v>
      </c>
    </row>
    <row r="1081" spans="1:51" x14ac:dyDescent="0.3">
      <c r="A1081" s="35" t="s">
        <v>119</v>
      </c>
      <c r="B1081" s="35" t="s">
        <v>2825</v>
      </c>
      <c r="C1081" s="35" t="s">
        <v>1205</v>
      </c>
      <c r="E1081" s="35" t="s">
        <v>119</v>
      </c>
      <c r="F1081" s="35" t="s">
        <v>1205</v>
      </c>
      <c r="G1081" s="35" t="s">
        <v>119</v>
      </c>
      <c r="I1081" s="35" t="s">
        <v>1205</v>
      </c>
      <c r="J1081" s="35" t="s">
        <v>119</v>
      </c>
      <c r="K1081" s="35" t="s">
        <v>119</v>
      </c>
      <c r="M1081" s="35" t="s">
        <v>1205</v>
      </c>
      <c r="N1081" s="35" t="s">
        <v>119</v>
      </c>
      <c r="O1081" s="35" t="s">
        <v>1640</v>
      </c>
      <c r="S1081" s="35" t="s">
        <v>2826</v>
      </c>
      <c r="AD1081" s="35" t="s">
        <v>119</v>
      </c>
      <c r="AG1081" s="35" t="s">
        <v>534</v>
      </c>
      <c r="AH1081" s="35" t="s">
        <v>534</v>
      </c>
      <c r="AK1081" s="35" t="s">
        <v>119</v>
      </c>
      <c r="AL1081" s="35" t="s">
        <v>2825</v>
      </c>
      <c r="AM1081" s="35" t="s">
        <v>1205</v>
      </c>
      <c r="AO1081" s="35" t="s">
        <v>119</v>
      </c>
      <c r="AP1081" s="35" t="s">
        <v>1205</v>
      </c>
      <c r="AQ1081" s="35" t="s">
        <v>119</v>
      </c>
      <c r="AS1081" s="35" t="s">
        <v>1205</v>
      </c>
      <c r="AT1081" s="35" t="s">
        <v>119</v>
      </c>
      <c r="AU1081" s="35" t="s">
        <v>119</v>
      </c>
      <c r="AW1081" s="35" t="s">
        <v>1205</v>
      </c>
      <c r="AX1081" s="35" t="s">
        <v>119</v>
      </c>
      <c r="AY1081" s="35" t="s">
        <v>1640</v>
      </c>
    </row>
    <row r="1082" spans="1:51" x14ac:dyDescent="0.3">
      <c r="A1082" s="35" t="s">
        <v>188</v>
      </c>
      <c r="B1082" s="35" t="s">
        <v>2827</v>
      </c>
      <c r="C1082" s="35" t="s">
        <v>2828</v>
      </c>
      <c r="E1082" s="35" t="s">
        <v>120</v>
      </c>
      <c r="F1082" s="35" t="s">
        <v>2828</v>
      </c>
      <c r="G1082" s="35" t="s">
        <v>120</v>
      </c>
      <c r="I1082" s="35" t="s">
        <v>2828</v>
      </c>
      <c r="J1082" s="35" t="s">
        <v>120</v>
      </c>
      <c r="K1082" s="35" t="s">
        <v>120</v>
      </c>
      <c r="M1082" s="35" t="s">
        <v>2828</v>
      </c>
      <c r="N1082" s="35" t="s">
        <v>120</v>
      </c>
      <c r="O1082" s="35" t="s">
        <v>2829</v>
      </c>
      <c r="S1082" s="35" t="s">
        <v>2830</v>
      </c>
      <c r="AD1082" s="35" t="s">
        <v>120</v>
      </c>
      <c r="AG1082" s="35" t="s">
        <v>535</v>
      </c>
      <c r="AH1082" s="35" t="s">
        <v>535</v>
      </c>
      <c r="AK1082" s="35" t="s">
        <v>188</v>
      </c>
      <c r="AL1082" s="35" t="s">
        <v>2827</v>
      </c>
      <c r="AM1082" s="35" t="s">
        <v>2828</v>
      </c>
      <c r="AO1082" s="35" t="s">
        <v>120</v>
      </c>
      <c r="AP1082" s="35" t="s">
        <v>2828</v>
      </c>
      <c r="AQ1082" s="35" t="s">
        <v>120</v>
      </c>
      <c r="AS1082" s="35" t="s">
        <v>2828</v>
      </c>
      <c r="AT1082" s="35" t="s">
        <v>120</v>
      </c>
      <c r="AU1082" s="35" t="s">
        <v>120</v>
      </c>
      <c r="AW1082" s="35" t="s">
        <v>2828</v>
      </c>
      <c r="AX1082" s="35" t="s">
        <v>120</v>
      </c>
      <c r="AY1082" s="35" t="s">
        <v>2829</v>
      </c>
    </row>
    <row r="1083" spans="1:51" x14ac:dyDescent="0.3">
      <c r="A1083" s="35" t="s">
        <v>34</v>
      </c>
      <c r="B1083" s="35" t="s">
        <v>34</v>
      </c>
      <c r="C1083" s="35" t="s">
        <v>34</v>
      </c>
      <c r="E1083" s="35" t="s">
        <v>34</v>
      </c>
      <c r="F1083" s="35" t="s">
        <v>34</v>
      </c>
      <c r="G1083" s="35" t="s">
        <v>34</v>
      </c>
      <c r="I1083" s="35" t="s">
        <v>34</v>
      </c>
      <c r="J1083" s="35" t="s">
        <v>34</v>
      </c>
      <c r="K1083" s="35" t="s">
        <v>34</v>
      </c>
      <c r="M1083" s="35" t="s">
        <v>34</v>
      </c>
      <c r="N1083" s="35" t="s">
        <v>34</v>
      </c>
      <c r="O1083" s="35" t="s">
        <v>34</v>
      </c>
      <c r="S1083" s="35" t="s">
        <v>34</v>
      </c>
      <c r="AD1083" s="35" t="s">
        <v>34</v>
      </c>
      <c r="AG1083" s="35" t="s">
        <v>34</v>
      </c>
      <c r="AH1083" s="35" t="s">
        <v>34</v>
      </c>
      <c r="AK1083" s="35" t="s">
        <v>34</v>
      </c>
      <c r="AL1083" s="35" t="s">
        <v>34</v>
      </c>
      <c r="AM1083" s="35" t="s">
        <v>34</v>
      </c>
      <c r="AO1083" s="35" t="s">
        <v>34</v>
      </c>
      <c r="AP1083" s="35" t="s">
        <v>34</v>
      </c>
      <c r="AQ1083" s="35" t="s">
        <v>34</v>
      </c>
      <c r="AS1083" s="35" t="s">
        <v>34</v>
      </c>
      <c r="AT1083" s="35" t="s">
        <v>34</v>
      </c>
      <c r="AU1083" s="35" t="s">
        <v>34</v>
      </c>
      <c r="AW1083" s="35" t="s">
        <v>34</v>
      </c>
      <c r="AX1083" s="35" t="s">
        <v>34</v>
      </c>
      <c r="AY1083" s="35" t="s">
        <v>34</v>
      </c>
    </row>
    <row r="1084" spans="1:51" x14ac:dyDescent="0.3">
      <c r="A1084" s="35" t="s">
        <v>39</v>
      </c>
      <c r="B1084" s="35" t="s">
        <v>39</v>
      </c>
      <c r="C1084" s="35" t="s">
        <v>39</v>
      </c>
      <c r="E1084" s="35" t="s">
        <v>39</v>
      </c>
      <c r="F1084" s="35" t="s">
        <v>39</v>
      </c>
      <c r="G1084" s="35" t="s">
        <v>39</v>
      </c>
      <c r="I1084" s="35" t="s">
        <v>39</v>
      </c>
      <c r="J1084" s="35" t="s">
        <v>39</v>
      </c>
      <c r="K1084" s="35" t="s">
        <v>39</v>
      </c>
      <c r="M1084" s="35" t="s">
        <v>39</v>
      </c>
      <c r="N1084" s="35" t="s">
        <v>39</v>
      </c>
      <c r="O1084" s="35" t="s">
        <v>39</v>
      </c>
      <c r="S1084" s="35" t="s">
        <v>39</v>
      </c>
      <c r="AD1084" s="35" t="s">
        <v>39</v>
      </c>
      <c r="AG1084" s="35" t="s">
        <v>39</v>
      </c>
      <c r="AH1084" s="35" t="s">
        <v>39</v>
      </c>
      <c r="AK1084" s="35" t="s">
        <v>39</v>
      </c>
      <c r="AL1084" s="35" t="s">
        <v>39</v>
      </c>
      <c r="AM1084" s="35" t="s">
        <v>39</v>
      </c>
      <c r="AO1084" s="35" t="s">
        <v>39</v>
      </c>
      <c r="AP1084" s="35" t="s">
        <v>39</v>
      </c>
      <c r="AQ1084" s="35" t="s">
        <v>39</v>
      </c>
      <c r="AS1084" s="35" t="s">
        <v>39</v>
      </c>
      <c r="AT1084" s="35" t="s">
        <v>39</v>
      </c>
      <c r="AU1084" s="35" t="s">
        <v>39</v>
      </c>
      <c r="AW1084" s="35" t="s">
        <v>39</v>
      </c>
      <c r="AX1084" s="35" t="s">
        <v>39</v>
      </c>
      <c r="AY1084" s="35" t="s">
        <v>39</v>
      </c>
    </row>
    <row r="1085" spans="1:51" x14ac:dyDescent="0.3">
      <c r="A1085" s="35" t="s">
        <v>536</v>
      </c>
      <c r="B1085" s="35" t="s">
        <v>536</v>
      </c>
      <c r="C1085" s="35" t="s">
        <v>536</v>
      </c>
      <c r="E1085" s="35" t="s">
        <v>536</v>
      </c>
      <c r="F1085" s="35" t="s">
        <v>536</v>
      </c>
      <c r="G1085" s="35" t="s">
        <v>536</v>
      </c>
      <c r="I1085" s="35" t="s">
        <v>536</v>
      </c>
      <c r="J1085" s="35" t="s">
        <v>536</v>
      </c>
      <c r="K1085" s="35" t="s">
        <v>536</v>
      </c>
      <c r="M1085" s="35" t="s">
        <v>536</v>
      </c>
      <c r="N1085" s="35" t="s">
        <v>536</v>
      </c>
      <c r="O1085" s="35" t="s">
        <v>536</v>
      </c>
      <c r="S1085" s="35" t="s">
        <v>536</v>
      </c>
      <c r="AD1085" s="35" t="s">
        <v>536</v>
      </c>
      <c r="AG1085" s="35" t="s">
        <v>536</v>
      </c>
      <c r="AH1085" s="35" t="s">
        <v>536</v>
      </c>
      <c r="AK1085" s="35" t="s">
        <v>536</v>
      </c>
      <c r="AL1085" s="35" t="s">
        <v>536</v>
      </c>
      <c r="AM1085" s="35" t="s">
        <v>536</v>
      </c>
      <c r="AO1085" s="35" t="s">
        <v>536</v>
      </c>
      <c r="AP1085" s="35" t="s">
        <v>536</v>
      </c>
      <c r="AQ1085" s="35" t="s">
        <v>536</v>
      </c>
      <c r="AS1085" s="35" t="s">
        <v>536</v>
      </c>
      <c r="AT1085" s="35" t="s">
        <v>536</v>
      </c>
      <c r="AU1085" s="35" t="s">
        <v>536</v>
      </c>
      <c r="AW1085" s="35" t="s">
        <v>536</v>
      </c>
      <c r="AX1085" s="35" t="s">
        <v>536</v>
      </c>
      <c r="AY1085" s="35" t="s">
        <v>536</v>
      </c>
    </row>
    <row r="1086" spans="1:51" x14ac:dyDescent="0.3">
      <c r="A1086" s="35" t="s">
        <v>140</v>
      </c>
      <c r="B1086" s="35" t="s">
        <v>140</v>
      </c>
      <c r="C1086" s="35" t="s">
        <v>140</v>
      </c>
      <c r="E1086" s="35" t="s">
        <v>140</v>
      </c>
      <c r="F1086" s="35" t="s">
        <v>140</v>
      </c>
      <c r="G1086" s="35" t="s">
        <v>140</v>
      </c>
      <c r="I1086" s="35" t="s">
        <v>140</v>
      </c>
      <c r="J1086" s="35" t="s">
        <v>140</v>
      </c>
      <c r="K1086" s="35" t="s">
        <v>140</v>
      </c>
      <c r="M1086" s="35" t="s">
        <v>140</v>
      </c>
      <c r="N1086" s="35" t="s">
        <v>140</v>
      </c>
      <c r="O1086" s="35" t="s">
        <v>140</v>
      </c>
      <c r="S1086" s="35" t="s">
        <v>140</v>
      </c>
      <c r="AD1086" s="35" t="s">
        <v>140</v>
      </c>
      <c r="AG1086" s="35" t="s">
        <v>140</v>
      </c>
      <c r="AH1086" s="35" t="s">
        <v>140</v>
      </c>
      <c r="AK1086" s="35" t="s">
        <v>140</v>
      </c>
      <c r="AL1086" s="35" t="s">
        <v>140</v>
      </c>
      <c r="AM1086" s="35" t="s">
        <v>140</v>
      </c>
      <c r="AO1086" s="35" t="s">
        <v>140</v>
      </c>
      <c r="AP1086" s="35" t="s">
        <v>140</v>
      </c>
      <c r="AQ1086" s="35" t="s">
        <v>140</v>
      </c>
      <c r="AS1086" s="35" t="s">
        <v>140</v>
      </c>
      <c r="AT1086" s="35" t="s">
        <v>140</v>
      </c>
      <c r="AU1086" s="35" t="s">
        <v>140</v>
      </c>
      <c r="AW1086" s="35" t="s">
        <v>140</v>
      </c>
      <c r="AX1086" s="35" t="s">
        <v>140</v>
      </c>
      <c r="AY1086" s="35" t="s">
        <v>140</v>
      </c>
    </row>
    <row r="1087" spans="1:51" x14ac:dyDescent="0.3">
      <c r="A1087" s="35" t="s">
        <v>433</v>
      </c>
      <c r="B1087" s="35" t="s">
        <v>433</v>
      </c>
      <c r="C1087" s="35" t="s">
        <v>433</v>
      </c>
      <c r="E1087" s="35" t="s">
        <v>433</v>
      </c>
      <c r="F1087" s="35" t="s">
        <v>433</v>
      </c>
      <c r="G1087" s="35" t="s">
        <v>433</v>
      </c>
      <c r="I1087" s="35" t="s">
        <v>433</v>
      </c>
      <c r="J1087" s="35" t="s">
        <v>433</v>
      </c>
      <c r="K1087" s="35" t="s">
        <v>433</v>
      </c>
      <c r="M1087" s="35" t="s">
        <v>433</v>
      </c>
      <c r="N1087" s="35" t="s">
        <v>433</v>
      </c>
      <c r="O1087" s="35" t="s">
        <v>433</v>
      </c>
      <c r="S1087" s="35" t="s">
        <v>433</v>
      </c>
      <c r="AD1087" s="35" t="s">
        <v>433</v>
      </c>
      <c r="AG1087" s="35" t="s">
        <v>433</v>
      </c>
      <c r="AH1087" s="35" t="s">
        <v>433</v>
      </c>
      <c r="AK1087" s="35" t="s">
        <v>433</v>
      </c>
      <c r="AL1087" s="35" t="s">
        <v>433</v>
      </c>
      <c r="AM1087" s="35" t="s">
        <v>433</v>
      </c>
      <c r="AO1087" s="35" t="s">
        <v>433</v>
      </c>
      <c r="AP1087" s="35" t="s">
        <v>433</v>
      </c>
      <c r="AQ1087" s="35" t="s">
        <v>433</v>
      </c>
      <c r="AS1087" s="35" t="s">
        <v>433</v>
      </c>
      <c r="AT1087" s="35" t="s">
        <v>433</v>
      </c>
      <c r="AU1087" s="35" t="s">
        <v>433</v>
      </c>
      <c r="AW1087" s="35" t="s">
        <v>433</v>
      </c>
      <c r="AX1087" s="35" t="s">
        <v>433</v>
      </c>
      <c r="AY1087" s="35" t="s">
        <v>433</v>
      </c>
    </row>
    <row r="1088" spans="1:51" x14ac:dyDescent="0.3">
      <c r="A1088" s="35" t="s">
        <v>120</v>
      </c>
      <c r="B1088" s="35" t="s">
        <v>120</v>
      </c>
      <c r="C1088" s="35" t="s">
        <v>120</v>
      </c>
      <c r="E1088" s="35" t="s">
        <v>120</v>
      </c>
      <c r="F1088" s="35" t="s">
        <v>120</v>
      </c>
      <c r="G1088" s="35" t="s">
        <v>188</v>
      </c>
      <c r="I1088" s="35" t="s">
        <v>120</v>
      </c>
      <c r="J1088" s="35" t="s">
        <v>188</v>
      </c>
      <c r="K1088" s="35" t="s">
        <v>120</v>
      </c>
      <c r="M1088" s="35" t="s">
        <v>120</v>
      </c>
      <c r="N1088" s="35" t="s">
        <v>188</v>
      </c>
      <c r="O1088" s="35" t="s">
        <v>120</v>
      </c>
      <c r="S1088" s="35" t="s">
        <v>188</v>
      </c>
      <c r="AD1088" s="35" t="s">
        <v>120</v>
      </c>
      <c r="AG1088" s="35" t="s">
        <v>188</v>
      </c>
      <c r="AH1088" s="35" t="s">
        <v>188</v>
      </c>
      <c r="AK1088" s="35" t="s">
        <v>120</v>
      </c>
      <c r="AL1088" s="35" t="s">
        <v>120</v>
      </c>
      <c r="AM1088" s="35" t="s">
        <v>120</v>
      </c>
      <c r="AO1088" s="35" t="s">
        <v>120</v>
      </c>
      <c r="AP1088" s="35" t="s">
        <v>120</v>
      </c>
      <c r="AQ1088" s="35" t="s">
        <v>188</v>
      </c>
      <c r="AS1088" s="35" t="s">
        <v>120</v>
      </c>
      <c r="AT1088" s="35" t="s">
        <v>188</v>
      </c>
      <c r="AU1088" s="35" t="s">
        <v>120</v>
      </c>
      <c r="AW1088" s="35" t="s">
        <v>120</v>
      </c>
      <c r="AX1088" s="35" t="s">
        <v>188</v>
      </c>
      <c r="AY1088" s="35" t="s">
        <v>120</v>
      </c>
    </row>
  </sheetData>
  <mergeCells count="31">
    <mergeCell ref="DQ1:DS1"/>
    <mergeCell ref="BY1:CA1"/>
    <mergeCell ref="AG1:AI1"/>
    <mergeCell ref="A1:C1"/>
    <mergeCell ref="CC1:CE1"/>
    <mergeCell ref="AS1:AU1"/>
    <mergeCell ref="CK1:CM1"/>
    <mergeCell ref="M1:O1"/>
    <mergeCell ref="CO1:CQ1"/>
    <mergeCell ref="CW1:CY1"/>
    <mergeCell ref="E1:G1"/>
    <mergeCell ref="I1:K1"/>
    <mergeCell ref="AW1:AY1"/>
    <mergeCell ref="CS1:CU1"/>
    <mergeCell ref="BI1:BK1"/>
    <mergeCell ref="BA1:BC1"/>
    <mergeCell ref="U1:W1"/>
    <mergeCell ref="DI1:DK1"/>
    <mergeCell ref="DM1:DO1"/>
    <mergeCell ref="Q1:S1"/>
    <mergeCell ref="AC1:AE1"/>
    <mergeCell ref="AK1:AM1"/>
    <mergeCell ref="AO1:AQ1"/>
    <mergeCell ref="CG1:CI1"/>
    <mergeCell ref="DE1:DG1"/>
    <mergeCell ref="BM1:BO1"/>
    <mergeCell ref="BE1:BG1"/>
    <mergeCell ref="BQ1:BS1"/>
    <mergeCell ref="Y1:AA1"/>
    <mergeCell ref="DA1:DC1"/>
    <mergeCell ref="BU1:BW1"/>
  </mergeCells>
  <conditionalFormatting sqref="A2:DT2">
    <cfRule type="expression" dxfId="0" priority="1">
      <formula>COUNTA(A$3:A$9102)&gt;0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5B8DEF"/>
  </sheetPr>
  <dimension ref="A1:S156"/>
  <sheetViews>
    <sheetView showGridLines="0" workbookViewId="0">
      <pane xSplit="5" ySplit="4" topLeftCell="F5" activePane="bottomRight" state="frozen"/>
      <selection pane="topRight"/>
      <selection pane="bottomLeft"/>
      <selection pane="bottomRight" activeCell="A11" sqref="A11"/>
    </sheetView>
  </sheetViews>
  <sheetFormatPr defaultColWidth="0" defaultRowHeight="14.4" zeroHeight="1" x14ac:dyDescent="0.3"/>
  <cols>
    <col min="1" max="1" width="4" bestFit="1" customWidth="1"/>
    <col min="2" max="2" width="7" bestFit="1" customWidth="1"/>
    <col min="3" max="3" width="14.109375" bestFit="1" customWidth="1"/>
    <col min="4" max="4" width="12.5546875" bestFit="1" customWidth="1"/>
    <col min="5" max="5" width="6.33203125" bestFit="1" customWidth="1"/>
    <col min="6" max="6" width="9.33203125" bestFit="1" customWidth="1"/>
    <col min="7" max="7" width="9.6640625" bestFit="1" customWidth="1"/>
    <col min="8" max="8" width="9.33203125" bestFit="1" customWidth="1"/>
    <col min="9" max="9" width="9.6640625" bestFit="1" customWidth="1"/>
    <col min="10" max="10" width="9.33203125" bestFit="1" customWidth="1"/>
    <col min="11" max="11" width="9.6640625" bestFit="1" customWidth="1"/>
    <col min="12" max="12" width="9.33203125" bestFit="1" customWidth="1"/>
    <col min="13" max="13" width="9.6640625" bestFit="1" customWidth="1"/>
    <col min="14" max="14" width="9.33203125" bestFit="1" customWidth="1"/>
    <col min="15" max="15" width="9.6640625" bestFit="1" customWidth="1"/>
    <col min="16" max="16" width="9.33203125" bestFit="1" customWidth="1"/>
    <col min="17" max="17" width="9.6640625" bestFit="1" customWidth="1"/>
    <col min="18" max="18" width="9.33203125" bestFit="1" customWidth="1"/>
    <col min="19" max="19" width="9.6640625" bestFit="1" customWidth="1"/>
    <col min="20" max="20" width="8.88671875" customWidth="1"/>
    <col min="21" max="16384" width="8.88671875" hidden="1"/>
  </cols>
  <sheetData>
    <row r="1" spans="1:19" x14ac:dyDescent="0.3">
      <c r="A1" s="61"/>
      <c r="B1" s="61"/>
      <c r="C1" s="61"/>
      <c r="D1" s="61"/>
      <c r="E1" s="61"/>
      <c r="F1" s="73" t="str">
        <f>"Week "&amp;WEEKNUM(F2,2)</f>
        <v>Week 24</v>
      </c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</row>
    <row r="2" spans="1:19" x14ac:dyDescent="0.3">
      <c r="A2" s="61"/>
      <c r="B2" s="61"/>
      <c r="C2" s="61"/>
      <c r="D2" s="61"/>
      <c r="E2" s="61"/>
      <c r="F2" s="62">
        <v>46181</v>
      </c>
      <c r="G2" s="62" t="str">
        <f>TEXT(F2,"d-mmm")&amp;" End"</f>
        <v>8-Jun End</v>
      </c>
      <c r="H2" s="63">
        <f>F2+1</f>
        <v>46182</v>
      </c>
      <c r="I2" s="62" t="str">
        <f>TEXT(H2,"d-mmm")&amp;" End"</f>
        <v>9-Jun End</v>
      </c>
      <c r="J2" s="62">
        <f>H2+1</f>
        <v>46183</v>
      </c>
      <c r="K2" s="62" t="str">
        <f>TEXT(J2,"d-mmm")&amp;" End"</f>
        <v>10-Jun End</v>
      </c>
      <c r="L2" s="63">
        <f>J2+1</f>
        <v>46184</v>
      </c>
      <c r="M2" s="62" t="str">
        <f>TEXT(L2,"d-mmm")&amp;" End"</f>
        <v>11-Jun End</v>
      </c>
      <c r="N2" s="62">
        <f>L2+1</f>
        <v>46185</v>
      </c>
      <c r="O2" s="62" t="str">
        <f>TEXT(N2,"d-mmm")&amp;" End"</f>
        <v>12-Jun End</v>
      </c>
      <c r="P2" s="63">
        <f>N2+1</f>
        <v>46186</v>
      </c>
      <c r="Q2" s="62" t="str">
        <f>TEXT(P2,"d-mmm")&amp;" End"</f>
        <v>13-Jun End</v>
      </c>
      <c r="R2" s="62">
        <f>P2+1</f>
        <v>46187</v>
      </c>
      <c r="S2" s="62" t="str">
        <f>TEXT(R2,"d-mmm")&amp;" End"</f>
        <v>14-Jun End</v>
      </c>
    </row>
    <row r="3" spans="1:19" x14ac:dyDescent="0.3">
      <c r="A3" s="61"/>
      <c r="B3" s="61"/>
      <c r="C3" s="61"/>
      <c r="D3" s="61"/>
      <c r="E3" s="61"/>
      <c r="F3" s="71" t="str">
        <f>TEXT(F2,"ddd")</f>
        <v>Mon</v>
      </c>
      <c r="G3" s="72"/>
      <c r="H3" s="69" t="str">
        <f>TEXT(H2,"ddd")</f>
        <v>Tue</v>
      </c>
      <c r="I3" s="70"/>
      <c r="J3" s="71" t="str">
        <f>TEXT(J2,"ddd")</f>
        <v>Wed</v>
      </c>
      <c r="K3" s="72"/>
      <c r="L3" s="69" t="str">
        <f>TEXT(L2,"ddd")</f>
        <v>Thu</v>
      </c>
      <c r="M3" s="70"/>
      <c r="N3" s="71" t="str">
        <f>TEXT(N2,"ddd")</f>
        <v>Fri</v>
      </c>
      <c r="O3" s="72"/>
      <c r="P3" s="69" t="str">
        <f>TEXT(P2,"ddd")</f>
        <v>Sat</v>
      </c>
      <c r="Q3" s="70"/>
      <c r="R3" s="71" t="str">
        <f>TEXT(R2,"ddd")</f>
        <v>Sun</v>
      </c>
      <c r="S3" s="72"/>
    </row>
    <row r="4" spans="1:19" x14ac:dyDescent="0.3">
      <c r="A4" s="64" t="s">
        <v>537</v>
      </c>
      <c r="B4" s="64" t="s">
        <v>538</v>
      </c>
      <c r="C4" s="64" t="s">
        <v>110</v>
      </c>
      <c r="D4" s="64" t="s">
        <v>95</v>
      </c>
      <c r="E4" s="64" t="s">
        <v>8</v>
      </c>
      <c r="F4" s="65" t="s">
        <v>539</v>
      </c>
      <c r="G4" s="66" t="s">
        <v>540</v>
      </c>
      <c r="H4" s="65" t="s">
        <v>539</v>
      </c>
      <c r="I4" s="66" t="s">
        <v>540</v>
      </c>
      <c r="J4" s="65" t="s">
        <v>539</v>
      </c>
      <c r="K4" s="66" t="s">
        <v>540</v>
      </c>
      <c r="L4" s="65" t="s">
        <v>539</v>
      </c>
      <c r="M4" s="66" t="s">
        <v>540</v>
      </c>
      <c r="N4" s="65" t="s">
        <v>539</v>
      </c>
      <c r="O4" s="66" t="s">
        <v>540</v>
      </c>
      <c r="P4" s="65" t="s">
        <v>539</v>
      </c>
      <c r="Q4" s="66" t="s">
        <v>540</v>
      </c>
      <c r="R4" s="65" t="s">
        <v>539</v>
      </c>
      <c r="S4" s="66" t="s">
        <v>540</v>
      </c>
    </row>
    <row r="5" spans="1:19" x14ac:dyDescent="0.3">
      <c r="A5" s="67">
        <v>1</v>
      </c>
      <c r="B5" s="67">
        <v>100041</v>
      </c>
      <c r="C5" s="67" t="s">
        <v>541</v>
      </c>
      <c r="D5" s="67" t="s">
        <v>542</v>
      </c>
      <c r="E5" s="67" t="s">
        <v>16</v>
      </c>
      <c r="F5" s="68" t="s">
        <v>543</v>
      </c>
      <c r="G5" s="68" t="s">
        <v>543</v>
      </c>
      <c r="H5" s="68">
        <v>0.33333333333333331</v>
      </c>
      <c r="I5" s="68">
        <v>0.66666666666666663</v>
      </c>
      <c r="J5" s="68">
        <v>0.33333333333333331</v>
      </c>
      <c r="K5" s="68">
        <v>0.66666666666666663</v>
      </c>
      <c r="L5" s="68">
        <v>0.33333333333333331</v>
      </c>
      <c r="M5" s="68">
        <v>0.625</v>
      </c>
      <c r="N5" s="68">
        <v>0.33333333333333331</v>
      </c>
      <c r="O5" s="68">
        <v>0.66666666666666663</v>
      </c>
      <c r="P5" s="68" t="s">
        <v>544</v>
      </c>
      <c r="Q5" s="68" t="s">
        <v>544</v>
      </c>
      <c r="R5" s="68" t="s">
        <v>544</v>
      </c>
      <c r="S5" s="68" t="s">
        <v>544</v>
      </c>
    </row>
    <row r="6" spans="1:19" x14ac:dyDescent="0.3">
      <c r="A6" s="67">
        <v>5</v>
      </c>
      <c r="B6" s="67">
        <v>100062</v>
      </c>
      <c r="C6" s="67" t="s">
        <v>545</v>
      </c>
      <c r="D6" s="67" t="s">
        <v>546</v>
      </c>
      <c r="E6" s="67" t="s">
        <v>16</v>
      </c>
      <c r="F6" s="68">
        <v>0.33333333333333331</v>
      </c>
      <c r="G6" s="68">
        <v>0.66666666666666663</v>
      </c>
      <c r="H6" s="68" t="s">
        <v>544</v>
      </c>
      <c r="I6" s="68" t="s">
        <v>544</v>
      </c>
      <c r="J6" s="68">
        <v>0.33333333333333331</v>
      </c>
      <c r="K6" s="68">
        <v>0.66666666666666663</v>
      </c>
      <c r="L6" s="68">
        <v>0.375</v>
      </c>
      <c r="M6" s="68">
        <v>0.66666666666666663</v>
      </c>
      <c r="N6" s="68">
        <v>0.33333333333333331</v>
      </c>
      <c r="O6" s="68">
        <v>0.66666666666666663</v>
      </c>
      <c r="P6" s="68" t="s">
        <v>543</v>
      </c>
      <c r="Q6" s="68" t="s">
        <v>543</v>
      </c>
      <c r="R6" s="68" t="s">
        <v>544</v>
      </c>
      <c r="S6" s="68" t="s">
        <v>544</v>
      </c>
    </row>
    <row r="7" spans="1:19" x14ac:dyDescent="0.3">
      <c r="A7" s="67">
        <v>9</v>
      </c>
      <c r="B7" s="67">
        <v>100092</v>
      </c>
      <c r="C7" s="67" t="s">
        <v>547</v>
      </c>
      <c r="D7" s="67" t="s">
        <v>548</v>
      </c>
      <c r="E7" s="67" t="s">
        <v>14</v>
      </c>
      <c r="F7" s="68">
        <v>0.33333333333333331</v>
      </c>
      <c r="G7" s="68">
        <v>0.66666666666666663</v>
      </c>
      <c r="H7" s="68">
        <v>0.33333333333333331</v>
      </c>
      <c r="I7" s="68">
        <v>0.66666666666666663</v>
      </c>
      <c r="J7" s="68">
        <v>0.33333333333333331</v>
      </c>
      <c r="K7" s="68">
        <v>0.66666666666666663</v>
      </c>
      <c r="L7" s="68">
        <v>0.35416666666666669</v>
      </c>
      <c r="M7" s="68">
        <v>0.625</v>
      </c>
      <c r="N7" s="68">
        <v>0.33333333333333331</v>
      </c>
      <c r="O7" s="68">
        <v>0.66666666666666663</v>
      </c>
      <c r="P7" s="68" t="s">
        <v>544</v>
      </c>
      <c r="Q7" s="68" t="s">
        <v>544</v>
      </c>
      <c r="R7" s="68" t="s">
        <v>544</v>
      </c>
      <c r="S7" s="68" t="s">
        <v>544</v>
      </c>
    </row>
    <row r="8" spans="1:19" x14ac:dyDescent="0.3">
      <c r="A8" s="67">
        <v>13</v>
      </c>
      <c r="B8" s="67">
        <v>100073</v>
      </c>
      <c r="C8" s="67" t="s">
        <v>549</v>
      </c>
      <c r="D8" s="67" t="s">
        <v>546</v>
      </c>
      <c r="E8" s="67" t="s">
        <v>14</v>
      </c>
      <c r="F8" s="68">
        <v>0.33333333333333331</v>
      </c>
      <c r="G8" s="68">
        <v>0.66666666666666663</v>
      </c>
      <c r="H8" s="68">
        <v>0.33333333333333331</v>
      </c>
      <c r="I8" s="68">
        <v>0.66666666666666663</v>
      </c>
      <c r="J8" s="68">
        <v>0.33333333333333331</v>
      </c>
      <c r="K8" s="68">
        <v>0.66666666666666663</v>
      </c>
      <c r="L8" s="68">
        <v>0.375</v>
      </c>
      <c r="M8" s="68">
        <v>0.66666666666666663</v>
      </c>
      <c r="N8" s="68" t="s">
        <v>544</v>
      </c>
      <c r="O8" s="68" t="s">
        <v>544</v>
      </c>
      <c r="P8" s="68" t="s">
        <v>544</v>
      </c>
      <c r="Q8" s="68" t="s">
        <v>544</v>
      </c>
      <c r="R8" s="68">
        <v>0.33333333333333331</v>
      </c>
      <c r="S8" s="68">
        <v>0.66666666666666663</v>
      </c>
    </row>
    <row r="9" spans="1:19" x14ac:dyDescent="0.3">
      <c r="A9" s="67">
        <v>17</v>
      </c>
      <c r="B9" s="67">
        <v>100002</v>
      </c>
      <c r="C9" s="67" t="s">
        <v>550</v>
      </c>
      <c r="D9" s="67" t="s">
        <v>548</v>
      </c>
      <c r="E9" s="67" t="s">
        <v>16</v>
      </c>
      <c r="F9" s="68">
        <v>0.33333333333333331</v>
      </c>
      <c r="G9" s="68">
        <v>0.66666666666666663</v>
      </c>
      <c r="H9" s="68">
        <v>0.33333333333333331</v>
      </c>
      <c r="I9" s="68">
        <v>0.66666666666666663</v>
      </c>
      <c r="J9" s="68" t="s">
        <v>544</v>
      </c>
      <c r="K9" s="68" t="s">
        <v>544</v>
      </c>
      <c r="L9" s="68" t="s">
        <v>544</v>
      </c>
      <c r="M9" s="68" t="s">
        <v>544</v>
      </c>
      <c r="N9" s="68">
        <v>0.375</v>
      </c>
      <c r="O9" s="68">
        <v>0.66666666666666663</v>
      </c>
      <c r="P9" s="68">
        <v>0.33333333333333331</v>
      </c>
      <c r="Q9" s="68">
        <v>0.66666666666666663</v>
      </c>
      <c r="R9" s="68">
        <v>0.33333333333333331</v>
      </c>
      <c r="S9" s="68">
        <v>0.66666666666666663</v>
      </c>
    </row>
    <row r="10" spans="1:19" x14ac:dyDescent="0.3">
      <c r="A10" s="67">
        <v>21</v>
      </c>
      <c r="B10" s="67">
        <v>100008</v>
      </c>
      <c r="C10" s="67" t="s">
        <v>551</v>
      </c>
      <c r="D10" s="67" t="s">
        <v>546</v>
      </c>
      <c r="E10" s="67" t="s">
        <v>16</v>
      </c>
      <c r="F10" s="68" t="s">
        <v>552</v>
      </c>
      <c r="G10" s="68" t="s">
        <v>552</v>
      </c>
      <c r="H10" s="68">
        <v>0.33333333333333331</v>
      </c>
      <c r="I10" s="68">
        <v>0.66666666666666663</v>
      </c>
      <c r="J10" s="68">
        <v>0.33333333333333331</v>
      </c>
      <c r="K10" s="68">
        <v>0.66666666666666663</v>
      </c>
      <c r="L10" s="68">
        <v>0.375</v>
      </c>
      <c r="M10" s="68">
        <v>0.66666666666666663</v>
      </c>
      <c r="N10" s="68">
        <v>0.33333333333333331</v>
      </c>
      <c r="O10" s="68">
        <v>0.66666666666666663</v>
      </c>
      <c r="P10" s="68" t="s">
        <v>544</v>
      </c>
      <c r="Q10" s="68" t="s">
        <v>544</v>
      </c>
      <c r="R10" s="68" t="s">
        <v>544</v>
      </c>
      <c r="S10" s="68" t="s">
        <v>544</v>
      </c>
    </row>
    <row r="11" spans="1:19" x14ac:dyDescent="0.3">
      <c r="A11" s="67">
        <v>25</v>
      </c>
      <c r="B11" s="67">
        <v>100085</v>
      </c>
      <c r="C11" s="67" t="s">
        <v>553</v>
      </c>
      <c r="D11" s="67" t="s">
        <v>554</v>
      </c>
      <c r="E11" s="67" t="s">
        <v>14</v>
      </c>
      <c r="F11" s="68">
        <v>0.625</v>
      </c>
      <c r="G11" s="68">
        <v>0.95833333333333337</v>
      </c>
      <c r="H11" s="68">
        <v>0.625</v>
      </c>
      <c r="I11" s="68">
        <v>0.95833333333333337</v>
      </c>
      <c r="J11" s="68">
        <v>0.625</v>
      </c>
      <c r="K11" s="68">
        <v>0.95833333333333337</v>
      </c>
      <c r="L11" s="68">
        <v>0.625</v>
      </c>
      <c r="M11" s="68">
        <v>0.91666666666666663</v>
      </c>
      <c r="N11" s="68">
        <v>0.625</v>
      </c>
      <c r="O11" s="68">
        <v>0.95833333333333337</v>
      </c>
      <c r="P11" s="68" t="s">
        <v>544</v>
      </c>
      <c r="Q11" s="68" t="s">
        <v>544</v>
      </c>
      <c r="R11" s="68" t="s">
        <v>544</v>
      </c>
      <c r="S11" s="68" t="s">
        <v>544</v>
      </c>
    </row>
    <row r="12" spans="1:19" x14ac:dyDescent="0.3">
      <c r="A12" s="67">
        <v>29</v>
      </c>
      <c r="B12" s="67">
        <v>100107</v>
      </c>
      <c r="C12" s="67" t="s">
        <v>555</v>
      </c>
      <c r="D12" s="67" t="s">
        <v>554</v>
      </c>
      <c r="E12" s="67" t="s">
        <v>14</v>
      </c>
      <c r="F12" s="68">
        <v>0.625</v>
      </c>
      <c r="G12" s="68">
        <v>0.95833333333333337</v>
      </c>
      <c r="H12" s="68">
        <v>0.625</v>
      </c>
      <c r="I12" s="68">
        <v>0.91666666666666663</v>
      </c>
      <c r="J12" s="68" t="s">
        <v>544</v>
      </c>
      <c r="K12" s="68" t="s">
        <v>544</v>
      </c>
      <c r="L12" s="68" t="s">
        <v>544</v>
      </c>
      <c r="M12" s="68" t="s">
        <v>544</v>
      </c>
      <c r="N12" s="68" t="s">
        <v>543</v>
      </c>
      <c r="O12" s="68" t="s">
        <v>543</v>
      </c>
      <c r="P12" s="68">
        <v>0.625</v>
      </c>
      <c r="Q12" s="68">
        <v>0.95833333333333337</v>
      </c>
      <c r="R12" s="68">
        <v>0.625</v>
      </c>
      <c r="S12" s="68">
        <v>0.95833333333333337</v>
      </c>
    </row>
    <row r="13" spans="1:19" x14ac:dyDescent="0.3">
      <c r="A13" s="67">
        <v>33</v>
      </c>
      <c r="B13" s="67">
        <v>100097</v>
      </c>
      <c r="C13" s="67" t="s">
        <v>556</v>
      </c>
      <c r="D13" s="67" t="s">
        <v>557</v>
      </c>
      <c r="E13" s="67" t="s">
        <v>16</v>
      </c>
      <c r="F13" s="68">
        <v>0.625</v>
      </c>
      <c r="G13" s="68">
        <v>0.95833333333333337</v>
      </c>
      <c r="H13" s="68">
        <v>0.66666666666666663</v>
      </c>
      <c r="I13" s="68">
        <v>0.9375</v>
      </c>
      <c r="J13" s="68">
        <v>0.625</v>
      </c>
      <c r="K13" s="68">
        <v>0.95833333333333337</v>
      </c>
      <c r="L13" s="68">
        <v>0.625</v>
      </c>
      <c r="M13" s="68">
        <v>0.95833333333333337</v>
      </c>
      <c r="N13" s="68">
        <v>0.625</v>
      </c>
      <c r="O13" s="68">
        <v>0.95833333333333337</v>
      </c>
      <c r="P13" s="68" t="s">
        <v>544</v>
      </c>
      <c r="Q13" s="68" t="s">
        <v>544</v>
      </c>
      <c r="R13" s="68" t="s">
        <v>544</v>
      </c>
      <c r="S13" s="68" t="s">
        <v>544</v>
      </c>
    </row>
    <row r="14" spans="1:19" x14ac:dyDescent="0.3">
      <c r="A14" s="67">
        <v>37</v>
      </c>
      <c r="B14" s="67">
        <v>100017</v>
      </c>
      <c r="C14" s="67" t="s">
        <v>558</v>
      </c>
      <c r="D14" s="67" t="s">
        <v>548</v>
      </c>
      <c r="E14" s="67" t="s">
        <v>16</v>
      </c>
      <c r="F14" s="68">
        <v>0.33333333333333331</v>
      </c>
      <c r="G14" s="68">
        <v>0.66666666666666663</v>
      </c>
      <c r="H14" s="68" t="s">
        <v>552</v>
      </c>
      <c r="I14" s="68" t="s">
        <v>552</v>
      </c>
      <c r="J14" s="68">
        <v>0.33333333333333331</v>
      </c>
      <c r="K14" s="68">
        <v>0.66666666666666663</v>
      </c>
      <c r="L14" s="68">
        <v>0.375</v>
      </c>
      <c r="M14" s="68">
        <v>0.66666666666666663</v>
      </c>
      <c r="N14" s="68">
        <v>0.33333333333333331</v>
      </c>
      <c r="O14" s="68">
        <v>0.66666666666666663</v>
      </c>
      <c r="P14" s="68" t="s">
        <v>544</v>
      </c>
      <c r="Q14" s="68" t="s">
        <v>544</v>
      </c>
      <c r="R14" s="68" t="s">
        <v>544</v>
      </c>
      <c r="S14" s="68" t="s">
        <v>544</v>
      </c>
    </row>
    <row r="15" spans="1:19" x14ac:dyDescent="0.3">
      <c r="A15" s="67">
        <v>41</v>
      </c>
      <c r="B15" s="67">
        <v>100110</v>
      </c>
      <c r="C15" s="67" t="s">
        <v>559</v>
      </c>
      <c r="D15" s="67" t="s">
        <v>560</v>
      </c>
      <c r="E15" s="67" t="s">
        <v>14</v>
      </c>
      <c r="F15" s="68">
        <v>0.33333333333333331</v>
      </c>
      <c r="G15" s="68">
        <v>0.66666666666666663</v>
      </c>
      <c r="H15" s="68" t="s">
        <v>544</v>
      </c>
      <c r="I15" s="68" t="s">
        <v>544</v>
      </c>
      <c r="J15" s="68">
        <v>0.33333333333333331</v>
      </c>
      <c r="K15" s="68">
        <v>0.66666666666666663</v>
      </c>
      <c r="L15" s="68">
        <v>0.33333333333333331</v>
      </c>
      <c r="M15" s="68">
        <v>0.60416666666666663</v>
      </c>
      <c r="N15" s="68">
        <v>0.33333333333333331</v>
      </c>
      <c r="O15" s="68">
        <v>0.66666666666666663</v>
      </c>
      <c r="P15" s="68">
        <v>0.33333333333333331</v>
      </c>
      <c r="Q15" s="68">
        <v>0.66666666666666663</v>
      </c>
      <c r="R15" s="68">
        <v>0.33333333333333331</v>
      </c>
      <c r="S15" s="68">
        <v>0.66666666666666663</v>
      </c>
    </row>
    <row r="16" spans="1:19" x14ac:dyDescent="0.3">
      <c r="A16" s="67">
        <v>45</v>
      </c>
      <c r="B16" s="67">
        <v>100071</v>
      </c>
      <c r="C16" s="67" t="s">
        <v>561</v>
      </c>
      <c r="D16" s="67" t="s">
        <v>546</v>
      </c>
      <c r="E16" s="67" t="s">
        <v>16</v>
      </c>
      <c r="F16" s="68">
        <v>0.33333333333333331</v>
      </c>
      <c r="G16" s="68">
        <v>0.66666666666666663</v>
      </c>
      <c r="H16" s="68">
        <v>0.33333333333333331</v>
      </c>
      <c r="I16" s="68">
        <v>0.66666666666666663</v>
      </c>
      <c r="J16" s="68">
        <v>0.33333333333333331</v>
      </c>
      <c r="K16" s="68">
        <v>0.66666666666666663</v>
      </c>
      <c r="L16" s="68">
        <v>0.375</v>
      </c>
      <c r="M16" s="68">
        <v>0.66666666666666663</v>
      </c>
      <c r="N16" s="68">
        <v>0.33333333333333331</v>
      </c>
      <c r="O16" s="68">
        <v>0.66666666666666663</v>
      </c>
      <c r="P16" s="68" t="s">
        <v>544</v>
      </c>
      <c r="Q16" s="68" t="s">
        <v>544</v>
      </c>
      <c r="R16" s="68" t="s">
        <v>544</v>
      </c>
      <c r="S16" s="68" t="s">
        <v>544</v>
      </c>
    </row>
    <row r="17" spans="1:19" x14ac:dyDescent="0.3">
      <c r="A17" s="67">
        <v>49</v>
      </c>
      <c r="B17" s="67">
        <v>100039</v>
      </c>
      <c r="C17" s="67" t="s">
        <v>562</v>
      </c>
      <c r="D17" s="67" t="s">
        <v>554</v>
      </c>
      <c r="E17" s="67" t="s">
        <v>16</v>
      </c>
      <c r="F17" s="68" t="s">
        <v>563</v>
      </c>
      <c r="G17" s="68" t="s">
        <v>563</v>
      </c>
      <c r="H17" s="68" t="s">
        <v>563</v>
      </c>
      <c r="I17" s="68" t="s">
        <v>563</v>
      </c>
      <c r="J17" s="68" t="s">
        <v>563</v>
      </c>
      <c r="K17" s="68" t="s">
        <v>563</v>
      </c>
      <c r="L17" s="68" t="s">
        <v>563</v>
      </c>
      <c r="M17" s="68" t="s">
        <v>563</v>
      </c>
      <c r="N17" s="68" t="s">
        <v>563</v>
      </c>
      <c r="O17" s="68" t="s">
        <v>563</v>
      </c>
      <c r="P17" s="68" t="s">
        <v>544</v>
      </c>
      <c r="Q17" s="68" t="s">
        <v>544</v>
      </c>
      <c r="R17" s="68" t="s">
        <v>544</v>
      </c>
      <c r="S17" s="68" t="s">
        <v>544</v>
      </c>
    </row>
    <row r="18" spans="1:19" x14ac:dyDescent="0.3">
      <c r="A18" s="67">
        <v>53</v>
      </c>
      <c r="B18" s="67">
        <v>100065</v>
      </c>
      <c r="C18" s="67" t="s">
        <v>564</v>
      </c>
      <c r="D18" s="67" t="s">
        <v>548</v>
      </c>
      <c r="E18" s="67" t="s">
        <v>16</v>
      </c>
      <c r="F18" s="68">
        <v>0.33333333333333331</v>
      </c>
      <c r="G18" s="68">
        <v>0.66666666666666663</v>
      </c>
      <c r="H18" s="68">
        <v>0.33333333333333331</v>
      </c>
      <c r="I18" s="68">
        <v>0.66666666666666663</v>
      </c>
      <c r="J18" s="68">
        <v>0.375</v>
      </c>
      <c r="K18" s="68">
        <v>0.66666666666666663</v>
      </c>
      <c r="L18" s="68" t="s">
        <v>544</v>
      </c>
      <c r="M18" s="68" t="s">
        <v>544</v>
      </c>
      <c r="N18" s="68" t="s">
        <v>544</v>
      </c>
      <c r="O18" s="68" t="s">
        <v>544</v>
      </c>
      <c r="P18" s="68" t="s">
        <v>543</v>
      </c>
      <c r="Q18" s="68" t="s">
        <v>543</v>
      </c>
      <c r="R18" s="68" t="s">
        <v>543</v>
      </c>
      <c r="S18" s="68" t="s">
        <v>543</v>
      </c>
    </row>
    <row r="19" spans="1:19" x14ac:dyDescent="0.3">
      <c r="A19" s="67">
        <v>57</v>
      </c>
      <c r="B19" s="67">
        <v>100025</v>
      </c>
      <c r="C19" s="67" t="s">
        <v>565</v>
      </c>
      <c r="D19" s="67" t="s">
        <v>566</v>
      </c>
      <c r="E19" s="67" t="s">
        <v>18</v>
      </c>
      <c r="F19" s="68">
        <v>0.54166666666666663</v>
      </c>
      <c r="G19" s="68">
        <v>0.875</v>
      </c>
      <c r="H19" s="68">
        <v>0.54166666666666663</v>
      </c>
      <c r="I19" s="68">
        <v>0.875</v>
      </c>
      <c r="J19" s="68">
        <v>0.5</v>
      </c>
      <c r="K19" s="68">
        <v>0.79166666666666663</v>
      </c>
      <c r="L19" s="68" t="s">
        <v>544</v>
      </c>
      <c r="M19" s="68" t="s">
        <v>544</v>
      </c>
      <c r="N19" s="68" t="s">
        <v>544</v>
      </c>
      <c r="O19" s="68" t="s">
        <v>544</v>
      </c>
      <c r="P19" s="68">
        <v>0.54166666666666663</v>
      </c>
      <c r="Q19" s="68">
        <v>0.875</v>
      </c>
      <c r="R19" s="68">
        <v>0.54166666666666663</v>
      </c>
      <c r="S19" s="68">
        <v>0.875</v>
      </c>
    </row>
    <row r="20" spans="1:19" x14ac:dyDescent="0.3">
      <c r="A20" s="67">
        <v>61</v>
      </c>
      <c r="B20" s="67">
        <v>100012</v>
      </c>
      <c r="C20" s="67" t="s">
        <v>567</v>
      </c>
      <c r="D20" s="67" t="s">
        <v>568</v>
      </c>
      <c r="E20" s="67" t="s">
        <v>16</v>
      </c>
      <c r="F20" s="68" t="s">
        <v>563</v>
      </c>
      <c r="G20" s="68" t="s">
        <v>563</v>
      </c>
      <c r="H20" s="68" t="s">
        <v>563</v>
      </c>
      <c r="I20" s="68" t="s">
        <v>563</v>
      </c>
      <c r="J20" s="68" t="s">
        <v>563</v>
      </c>
      <c r="K20" s="68" t="s">
        <v>563</v>
      </c>
      <c r="L20" s="68" t="s">
        <v>563</v>
      </c>
      <c r="M20" s="68" t="s">
        <v>563</v>
      </c>
      <c r="N20" s="68" t="s">
        <v>563</v>
      </c>
      <c r="O20" s="68" t="s">
        <v>563</v>
      </c>
      <c r="P20" s="68" t="s">
        <v>544</v>
      </c>
      <c r="Q20" s="68" t="s">
        <v>544</v>
      </c>
      <c r="R20" s="68" t="s">
        <v>544</v>
      </c>
      <c r="S20" s="68" t="s">
        <v>544</v>
      </c>
    </row>
    <row r="21" spans="1:19" x14ac:dyDescent="0.3">
      <c r="A21" s="67">
        <v>65</v>
      </c>
      <c r="B21" s="67">
        <v>100007</v>
      </c>
      <c r="C21" s="67" t="s">
        <v>569</v>
      </c>
      <c r="D21" s="67" t="s">
        <v>548</v>
      </c>
      <c r="E21" s="67" t="s">
        <v>16</v>
      </c>
      <c r="F21" s="68">
        <v>0.33333333333333331</v>
      </c>
      <c r="G21" s="68">
        <v>0.66666666666666663</v>
      </c>
      <c r="H21" s="68">
        <v>0.33333333333333331</v>
      </c>
      <c r="I21" s="68">
        <v>0.66666666666666663</v>
      </c>
      <c r="J21" s="68" t="s">
        <v>544</v>
      </c>
      <c r="K21" s="68" t="s">
        <v>544</v>
      </c>
      <c r="L21" s="68" t="s">
        <v>544</v>
      </c>
      <c r="M21" s="68" t="s">
        <v>544</v>
      </c>
      <c r="N21" s="68">
        <v>0.375</v>
      </c>
      <c r="O21" s="68">
        <v>0.66666666666666663</v>
      </c>
      <c r="P21" s="68">
        <v>0.33333333333333331</v>
      </c>
      <c r="Q21" s="68">
        <v>0.66666666666666663</v>
      </c>
      <c r="R21" s="68">
        <v>0.33333333333333331</v>
      </c>
      <c r="S21" s="68">
        <v>0.66666666666666663</v>
      </c>
    </row>
    <row r="22" spans="1:19" x14ac:dyDescent="0.3">
      <c r="A22" s="67">
        <v>69</v>
      </c>
      <c r="B22" s="67">
        <v>100079</v>
      </c>
      <c r="C22" s="67" t="s">
        <v>570</v>
      </c>
      <c r="D22" s="67" t="s">
        <v>571</v>
      </c>
      <c r="E22" s="67" t="s">
        <v>14</v>
      </c>
      <c r="F22" s="68">
        <v>0.33333333333333331</v>
      </c>
      <c r="G22" s="68">
        <v>0.66666666666666663</v>
      </c>
      <c r="H22" s="68">
        <v>0.375</v>
      </c>
      <c r="I22" s="68">
        <v>0.66666666666666663</v>
      </c>
      <c r="J22" s="68">
        <v>0.33333333333333331</v>
      </c>
      <c r="K22" s="68">
        <v>0.66666666666666663</v>
      </c>
      <c r="L22" s="68">
        <v>0.33333333333333331</v>
      </c>
      <c r="M22" s="68">
        <v>0.66666666666666663</v>
      </c>
      <c r="N22" s="68">
        <v>0.33333333333333331</v>
      </c>
      <c r="O22" s="68">
        <v>0.66666666666666663</v>
      </c>
      <c r="P22" s="68" t="s">
        <v>544</v>
      </c>
      <c r="Q22" s="68" t="s">
        <v>544</v>
      </c>
      <c r="R22" s="68" t="s">
        <v>544</v>
      </c>
      <c r="S22" s="68" t="s">
        <v>544</v>
      </c>
    </row>
    <row r="23" spans="1:19" x14ac:dyDescent="0.3">
      <c r="A23" s="67">
        <v>73</v>
      </c>
      <c r="B23" s="67">
        <v>100072</v>
      </c>
      <c r="C23" s="67" t="s">
        <v>572</v>
      </c>
      <c r="D23" s="67" t="s">
        <v>571</v>
      </c>
      <c r="E23" s="67" t="s">
        <v>14</v>
      </c>
      <c r="F23" s="68" t="s">
        <v>543</v>
      </c>
      <c r="G23" s="68" t="s">
        <v>543</v>
      </c>
      <c r="H23" s="68">
        <v>0.625</v>
      </c>
      <c r="I23" s="68">
        <v>0.95833333333333337</v>
      </c>
      <c r="J23" s="68">
        <v>0.625</v>
      </c>
      <c r="K23" s="68">
        <v>0.95833333333333337</v>
      </c>
      <c r="L23" s="68">
        <v>0.625</v>
      </c>
      <c r="M23" s="68">
        <v>0.95833333333333337</v>
      </c>
      <c r="N23" s="68">
        <v>0.625</v>
      </c>
      <c r="O23" s="68">
        <v>0.91666666666666663</v>
      </c>
      <c r="P23" s="68" t="s">
        <v>544</v>
      </c>
      <c r="Q23" s="68" t="s">
        <v>544</v>
      </c>
      <c r="R23" s="68" t="s">
        <v>544</v>
      </c>
      <c r="S23" s="68" t="s">
        <v>544</v>
      </c>
    </row>
    <row r="24" spans="1:19" x14ac:dyDescent="0.3">
      <c r="A24" s="67">
        <v>77</v>
      </c>
      <c r="B24" s="67">
        <v>100063</v>
      </c>
      <c r="C24" s="67" t="s">
        <v>573</v>
      </c>
      <c r="D24" s="67" t="s">
        <v>548</v>
      </c>
      <c r="E24" s="67" t="s">
        <v>14</v>
      </c>
      <c r="F24" s="68">
        <v>0.33333333333333331</v>
      </c>
      <c r="G24" s="68">
        <v>0.66666666666666663</v>
      </c>
      <c r="H24" s="68">
        <v>0.33333333333333331</v>
      </c>
      <c r="I24" s="68">
        <v>0.66666666666666663</v>
      </c>
      <c r="J24" s="68">
        <v>0.33333333333333331</v>
      </c>
      <c r="K24" s="68">
        <v>0.625</v>
      </c>
      <c r="L24" s="68">
        <v>0.33333333333333331</v>
      </c>
      <c r="M24" s="68">
        <v>0.66666666666666663</v>
      </c>
      <c r="N24" s="68">
        <v>0.33333333333333331</v>
      </c>
      <c r="O24" s="68">
        <v>0.66666666666666663</v>
      </c>
      <c r="P24" s="68" t="s">
        <v>544</v>
      </c>
      <c r="Q24" s="68" t="s">
        <v>544</v>
      </c>
      <c r="R24" s="68" t="s">
        <v>544</v>
      </c>
      <c r="S24" s="68" t="s">
        <v>544</v>
      </c>
    </row>
    <row r="25" spans="1:19" x14ac:dyDescent="0.3">
      <c r="A25" s="67">
        <v>81</v>
      </c>
      <c r="B25" s="67">
        <v>100115</v>
      </c>
      <c r="C25" s="67" t="s">
        <v>574</v>
      </c>
      <c r="D25" s="67" t="s">
        <v>571</v>
      </c>
      <c r="E25" s="67" t="s">
        <v>16</v>
      </c>
      <c r="F25" s="68" t="s">
        <v>544</v>
      </c>
      <c r="G25" s="68" t="s">
        <v>544</v>
      </c>
      <c r="H25" s="68">
        <v>0.625</v>
      </c>
      <c r="I25" s="68">
        <v>0.95833333333333337</v>
      </c>
      <c r="J25" s="68">
        <v>0.625</v>
      </c>
      <c r="K25" s="68">
        <v>0.95833333333333337</v>
      </c>
      <c r="L25" s="68">
        <v>0.625</v>
      </c>
      <c r="M25" s="68">
        <v>0.95833333333333337</v>
      </c>
      <c r="N25" s="68">
        <v>0.625</v>
      </c>
      <c r="O25" s="68">
        <v>0.89583333333333337</v>
      </c>
      <c r="P25" s="68" t="s">
        <v>544</v>
      </c>
      <c r="Q25" s="68" t="s">
        <v>544</v>
      </c>
      <c r="R25" s="68" t="s">
        <v>544</v>
      </c>
      <c r="S25" s="68" t="s">
        <v>544</v>
      </c>
    </row>
    <row r="26" spans="1:19" x14ac:dyDescent="0.3">
      <c r="A26" s="67">
        <v>85</v>
      </c>
      <c r="B26" s="67">
        <v>100108</v>
      </c>
      <c r="C26" s="67" t="s">
        <v>575</v>
      </c>
      <c r="D26" s="67" t="s">
        <v>557</v>
      </c>
      <c r="E26" s="67" t="s">
        <v>14</v>
      </c>
      <c r="F26" s="68" t="s">
        <v>544</v>
      </c>
      <c r="G26" s="68" t="s">
        <v>544</v>
      </c>
      <c r="H26" s="68">
        <v>0.625</v>
      </c>
      <c r="I26" s="68">
        <v>0.95833333333333337</v>
      </c>
      <c r="J26" s="68">
        <v>0.625</v>
      </c>
      <c r="K26" s="68">
        <v>0.95833333333333337</v>
      </c>
      <c r="L26" s="68">
        <v>0.625</v>
      </c>
      <c r="M26" s="68">
        <v>0.89583333333333337</v>
      </c>
      <c r="N26" s="68">
        <v>0.625</v>
      </c>
      <c r="O26" s="68">
        <v>0.95833333333333337</v>
      </c>
      <c r="P26" s="68" t="s">
        <v>544</v>
      </c>
      <c r="Q26" s="68" t="s">
        <v>544</v>
      </c>
      <c r="R26" s="68" t="s">
        <v>544</v>
      </c>
      <c r="S26" s="68" t="s">
        <v>544</v>
      </c>
    </row>
    <row r="27" spans="1:19" x14ac:dyDescent="0.3">
      <c r="A27" s="67">
        <v>89</v>
      </c>
      <c r="B27" s="67">
        <v>100044</v>
      </c>
      <c r="C27" s="67" t="s">
        <v>576</v>
      </c>
      <c r="D27" s="67" t="s">
        <v>571</v>
      </c>
      <c r="E27" s="67" t="s">
        <v>16</v>
      </c>
      <c r="F27" s="68">
        <v>0.625</v>
      </c>
      <c r="G27" s="68">
        <v>0.95833333333333337</v>
      </c>
      <c r="H27" s="68">
        <v>0.625</v>
      </c>
      <c r="I27" s="68">
        <v>0.95833333333333337</v>
      </c>
      <c r="J27" s="68">
        <v>0.625</v>
      </c>
      <c r="K27" s="68">
        <v>0.95833333333333337</v>
      </c>
      <c r="L27" s="68">
        <v>0.66666666666666663</v>
      </c>
      <c r="M27" s="68">
        <v>0.95833333333333337</v>
      </c>
      <c r="N27" s="68">
        <v>0.625</v>
      </c>
      <c r="O27" s="68">
        <v>0.95833333333333337</v>
      </c>
      <c r="P27" s="68" t="s">
        <v>544</v>
      </c>
      <c r="Q27" s="68" t="s">
        <v>544</v>
      </c>
      <c r="R27" s="68" t="s">
        <v>544</v>
      </c>
      <c r="S27" s="68" t="s">
        <v>544</v>
      </c>
    </row>
    <row r="28" spans="1:19" x14ac:dyDescent="0.3">
      <c r="A28" s="67">
        <v>101</v>
      </c>
      <c r="B28" s="67">
        <v>100152</v>
      </c>
      <c r="C28" s="67" t="s">
        <v>577</v>
      </c>
      <c r="D28" s="67" t="s">
        <v>578</v>
      </c>
      <c r="E28" s="67" t="s">
        <v>16</v>
      </c>
      <c r="F28" s="68">
        <v>0.625</v>
      </c>
      <c r="G28" s="68">
        <v>0.89583333333333337</v>
      </c>
      <c r="H28" s="68">
        <v>0.625</v>
      </c>
      <c r="I28" s="68">
        <v>0.95833333333333337</v>
      </c>
      <c r="J28" s="68">
        <v>0.625</v>
      </c>
      <c r="K28" s="68">
        <v>0.95833333333333337</v>
      </c>
      <c r="L28" s="68">
        <v>0.625</v>
      </c>
      <c r="M28" s="68">
        <v>0.95833333333333337</v>
      </c>
      <c r="N28" s="68" t="s">
        <v>544</v>
      </c>
      <c r="O28" s="68" t="s">
        <v>544</v>
      </c>
      <c r="P28" s="68">
        <v>0.625</v>
      </c>
      <c r="Q28" s="68">
        <v>0.95833333333333337</v>
      </c>
      <c r="R28" s="68">
        <v>0.625</v>
      </c>
      <c r="S28" s="68">
        <v>0.95833333333333337</v>
      </c>
    </row>
    <row r="29" spans="1:19" x14ac:dyDescent="0.3">
      <c r="A29" s="67">
        <v>117</v>
      </c>
      <c r="B29" s="67">
        <v>100141</v>
      </c>
      <c r="C29" s="67" t="s">
        <v>579</v>
      </c>
      <c r="D29" s="67" t="s">
        <v>571</v>
      </c>
      <c r="E29" s="67" t="s">
        <v>16</v>
      </c>
      <c r="F29" s="68" t="s">
        <v>544</v>
      </c>
      <c r="G29" s="68" t="s">
        <v>544</v>
      </c>
      <c r="H29" s="68" t="s">
        <v>543</v>
      </c>
      <c r="I29" s="68" t="s">
        <v>543</v>
      </c>
      <c r="J29" s="68">
        <v>0.625</v>
      </c>
      <c r="K29" s="68">
        <v>0.95833333333333337</v>
      </c>
      <c r="L29" s="68">
        <v>0.625</v>
      </c>
      <c r="M29" s="68">
        <v>0.89583333333333337</v>
      </c>
      <c r="N29" s="68" t="s">
        <v>543</v>
      </c>
      <c r="O29" s="68" t="s">
        <v>543</v>
      </c>
      <c r="P29" s="68" t="s">
        <v>544</v>
      </c>
      <c r="Q29" s="68" t="s">
        <v>544</v>
      </c>
      <c r="R29" s="68" t="s">
        <v>544</v>
      </c>
      <c r="S29" s="68" t="s">
        <v>544</v>
      </c>
    </row>
    <row r="30" spans="1:19" x14ac:dyDescent="0.3">
      <c r="A30" s="67">
        <v>125</v>
      </c>
      <c r="B30" s="67">
        <v>100160</v>
      </c>
      <c r="C30" s="67" t="s">
        <v>580</v>
      </c>
      <c r="D30" s="67" t="s">
        <v>581</v>
      </c>
      <c r="E30" s="67" t="s">
        <v>14</v>
      </c>
      <c r="F30" s="68">
        <v>0.625</v>
      </c>
      <c r="G30" s="68">
        <v>0.95833333333333337</v>
      </c>
      <c r="H30" s="68">
        <v>0.625</v>
      </c>
      <c r="I30" s="68">
        <v>0.89583333333333337</v>
      </c>
      <c r="J30" s="68">
        <v>0.625</v>
      </c>
      <c r="K30" s="68">
        <v>0.95833333333333337</v>
      </c>
      <c r="L30" s="68">
        <v>0.625</v>
      </c>
      <c r="M30" s="68">
        <v>0.95833333333333337</v>
      </c>
      <c r="N30" s="68" t="s">
        <v>544</v>
      </c>
      <c r="O30" s="68" t="s">
        <v>544</v>
      </c>
      <c r="P30" s="68">
        <v>0.625</v>
      </c>
      <c r="Q30" s="68">
        <v>0.95833333333333337</v>
      </c>
      <c r="R30" s="68">
        <v>0.625</v>
      </c>
      <c r="S30" s="68">
        <v>0.95833333333333337</v>
      </c>
    </row>
    <row r="31" spans="1:19" x14ac:dyDescent="0.3">
      <c r="A31" s="67">
        <v>129</v>
      </c>
      <c r="B31" s="67">
        <v>100153</v>
      </c>
      <c r="C31" s="67" t="s">
        <v>582</v>
      </c>
      <c r="D31" s="67" t="s">
        <v>581</v>
      </c>
      <c r="E31" s="67" t="s">
        <v>14</v>
      </c>
      <c r="F31" s="68">
        <v>0.625</v>
      </c>
      <c r="G31" s="68">
        <v>0.95833333333333337</v>
      </c>
      <c r="H31" s="68">
        <v>0.625</v>
      </c>
      <c r="I31" s="68">
        <v>0.95833333333333337</v>
      </c>
      <c r="J31" s="68" t="s">
        <v>544</v>
      </c>
      <c r="K31" s="68" t="s">
        <v>544</v>
      </c>
      <c r="L31" s="68">
        <v>0.625</v>
      </c>
      <c r="M31" s="68">
        <v>0.89583333333333337</v>
      </c>
      <c r="N31" s="68">
        <v>0.625</v>
      </c>
      <c r="O31" s="68">
        <v>0.95833333333333337</v>
      </c>
      <c r="P31" s="68">
        <v>0.625</v>
      </c>
      <c r="Q31" s="68">
        <v>0.95833333333333337</v>
      </c>
      <c r="R31" s="68">
        <v>0.625</v>
      </c>
      <c r="S31" s="68">
        <v>0.95833333333333337</v>
      </c>
    </row>
    <row r="32" spans="1:19" x14ac:dyDescent="0.3">
      <c r="A32" s="67">
        <v>133</v>
      </c>
      <c r="B32" s="67">
        <v>100117</v>
      </c>
      <c r="C32" s="67" t="s">
        <v>583</v>
      </c>
      <c r="D32" s="67" t="s">
        <v>568</v>
      </c>
      <c r="E32" s="67" t="s">
        <v>14</v>
      </c>
      <c r="F32" s="68">
        <v>0.33333333333333331</v>
      </c>
      <c r="G32" s="68">
        <v>0.66666666666666663</v>
      </c>
      <c r="H32" s="68" t="s">
        <v>544</v>
      </c>
      <c r="I32" s="68" t="s">
        <v>544</v>
      </c>
      <c r="J32" s="68">
        <v>0.33333333333333331</v>
      </c>
      <c r="K32" s="68">
        <v>0.66666666666666663</v>
      </c>
      <c r="L32" s="68">
        <v>0.33333333333333331</v>
      </c>
      <c r="M32" s="68">
        <v>0.60416666666666663</v>
      </c>
      <c r="N32" s="68">
        <v>0.33333333333333331</v>
      </c>
      <c r="O32" s="68">
        <v>0.66666666666666663</v>
      </c>
      <c r="P32" s="68" t="s">
        <v>544</v>
      </c>
      <c r="Q32" s="68" t="s">
        <v>544</v>
      </c>
      <c r="R32" s="68" t="s">
        <v>544</v>
      </c>
      <c r="S32" s="68" t="s">
        <v>544</v>
      </c>
    </row>
    <row r="33" spans="1:19" x14ac:dyDescent="0.3">
      <c r="A33" s="67">
        <v>137</v>
      </c>
      <c r="B33" s="67">
        <v>100118</v>
      </c>
      <c r="C33" s="67" t="s">
        <v>584</v>
      </c>
      <c r="D33" s="67" t="s">
        <v>568</v>
      </c>
      <c r="E33" s="67" t="s">
        <v>14</v>
      </c>
      <c r="F33" s="68">
        <v>0.33333333333333331</v>
      </c>
      <c r="G33" s="68">
        <v>0.66666666666666663</v>
      </c>
      <c r="H33" s="68">
        <v>0.33333333333333331</v>
      </c>
      <c r="I33" s="68">
        <v>0.66666666666666663</v>
      </c>
      <c r="J33" s="68" t="s">
        <v>544</v>
      </c>
      <c r="K33" s="68" t="s">
        <v>544</v>
      </c>
      <c r="L33" s="68" t="s">
        <v>544</v>
      </c>
      <c r="M33" s="68" t="s">
        <v>544</v>
      </c>
      <c r="N33" s="68">
        <v>0.35416666666666669</v>
      </c>
      <c r="O33" s="68">
        <v>0.625</v>
      </c>
      <c r="P33" s="68">
        <v>0.33333333333333331</v>
      </c>
      <c r="Q33" s="68">
        <v>0.66666666666666663</v>
      </c>
      <c r="R33" s="68">
        <v>0.33333333333333331</v>
      </c>
      <c r="S33" s="68">
        <v>0.66666666666666663</v>
      </c>
    </row>
    <row r="34" spans="1:19" x14ac:dyDescent="0.3">
      <c r="A34" s="67">
        <v>141</v>
      </c>
      <c r="B34" s="67">
        <v>100091</v>
      </c>
      <c r="C34" s="67" t="s">
        <v>585</v>
      </c>
      <c r="D34" s="67" t="s">
        <v>546</v>
      </c>
      <c r="E34" s="67" t="s">
        <v>14</v>
      </c>
      <c r="F34" s="68">
        <v>0.33333333333333331</v>
      </c>
      <c r="G34" s="68">
        <v>0.66666666666666663</v>
      </c>
      <c r="H34" s="68">
        <v>0.33333333333333331</v>
      </c>
      <c r="I34" s="68">
        <v>0.66666666666666663</v>
      </c>
      <c r="J34" s="68" t="s">
        <v>544</v>
      </c>
      <c r="K34" s="68" t="s">
        <v>544</v>
      </c>
      <c r="L34" s="68" t="s">
        <v>544</v>
      </c>
      <c r="M34" s="68" t="s">
        <v>544</v>
      </c>
      <c r="N34" s="68">
        <v>0.35416666666666669</v>
      </c>
      <c r="O34" s="68">
        <v>0.625</v>
      </c>
      <c r="P34" s="68">
        <v>0.33333333333333331</v>
      </c>
      <c r="Q34" s="68">
        <v>0.66666666666666663</v>
      </c>
      <c r="R34" s="68">
        <v>0.33333333333333331</v>
      </c>
      <c r="S34" s="68">
        <v>0.66666666666666663</v>
      </c>
    </row>
    <row r="35" spans="1:19" x14ac:dyDescent="0.3">
      <c r="A35" s="67">
        <v>145</v>
      </c>
      <c r="B35" s="67">
        <v>100100</v>
      </c>
      <c r="C35" s="67" t="s">
        <v>586</v>
      </c>
      <c r="D35" s="67" t="s">
        <v>571</v>
      </c>
      <c r="E35" s="67" t="s">
        <v>16</v>
      </c>
      <c r="F35" s="68">
        <v>0.625</v>
      </c>
      <c r="G35" s="68">
        <v>0.95833333333333337</v>
      </c>
      <c r="H35" s="68">
        <v>0.625</v>
      </c>
      <c r="I35" s="68">
        <v>0.95833333333333337</v>
      </c>
      <c r="J35" s="68">
        <v>0.625</v>
      </c>
      <c r="K35" s="68">
        <v>0.95833333333333337</v>
      </c>
      <c r="L35" s="68">
        <v>0.64583333333333337</v>
      </c>
      <c r="M35" s="68">
        <v>0.91666666666666663</v>
      </c>
      <c r="N35" s="68">
        <v>0.625</v>
      </c>
      <c r="O35" s="68">
        <v>0.95833333333333337</v>
      </c>
      <c r="P35" s="68" t="s">
        <v>544</v>
      </c>
      <c r="Q35" s="68" t="s">
        <v>544</v>
      </c>
      <c r="R35" s="68" t="s">
        <v>544</v>
      </c>
      <c r="S35" s="68" t="s">
        <v>544</v>
      </c>
    </row>
    <row r="36" spans="1:19" x14ac:dyDescent="0.3">
      <c r="A36" s="67">
        <v>149</v>
      </c>
      <c r="B36" s="67">
        <v>100043</v>
      </c>
      <c r="C36" s="67" t="s">
        <v>587</v>
      </c>
      <c r="D36" s="67" t="s">
        <v>542</v>
      </c>
      <c r="E36" s="67" t="s">
        <v>16</v>
      </c>
      <c r="F36" s="68">
        <v>0.33333333333333331</v>
      </c>
      <c r="G36" s="68">
        <v>0.66666666666666663</v>
      </c>
      <c r="H36" s="68">
        <v>0.33333333333333331</v>
      </c>
      <c r="I36" s="68">
        <v>0.66666666666666663</v>
      </c>
      <c r="J36" s="68">
        <v>0.33333333333333331</v>
      </c>
      <c r="K36" s="68">
        <v>0.66666666666666663</v>
      </c>
      <c r="L36" s="68">
        <v>0.33333333333333331</v>
      </c>
      <c r="M36" s="68">
        <v>0.625</v>
      </c>
      <c r="N36" s="68">
        <v>0.33333333333333331</v>
      </c>
      <c r="O36" s="68">
        <v>0.66666666666666663</v>
      </c>
      <c r="P36" s="68" t="s">
        <v>544</v>
      </c>
      <c r="Q36" s="68" t="s">
        <v>544</v>
      </c>
      <c r="R36" s="68" t="s">
        <v>544</v>
      </c>
      <c r="S36" s="68" t="s">
        <v>544</v>
      </c>
    </row>
    <row r="37" spans="1:19" x14ac:dyDescent="0.3">
      <c r="A37" s="67">
        <v>153</v>
      </c>
      <c r="B37" s="67">
        <v>100013</v>
      </c>
      <c r="C37" s="67" t="s">
        <v>588</v>
      </c>
      <c r="D37" s="67" t="s">
        <v>554</v>
      </c>
      <c r="E37" s="67" t="s">
        <v>14</v>
      </c>
      <c r="F37" s="68">
        <v>0.625</v>
      </c>
      <c r="G37" s="68">
        <v>0.79166666666666663</v>
      </c>
      <c r="H37" s="68">
        <v>0.625</v>
      </c>
      <c r="I37" s="68">
        <v>0.79166666666666663</v>
      </c>
      <c r="J37" s="68">
        <v>0.625</v>
      </c>
      <c r="K37" s="68">
        <v>0.79166666666666663</v>
      </c>
      <c r="L37" s="68">
        <v>0.625</v>
      </c>
      <c r="M37" s="68">
        <v>0.79166666666666663</v>
      </c>
      <c r="N37" s="68">
        <v>0.625</v>
      </c>
      <c r="O37" s="68">
        <v>0.79166666666666663</v>
      </c>
      <c r="P37" s="68" t="s">
        <v>544</v>
      </c>
      <c r="Q37" s="68" t="s">
        <v>544</v>
      </c>
      <c r="R37" s="68" t="s">
        <v>544</v>
      </c>
      <c r="S37" s="68" t="s">
        <v>544</v>
      </c>
    </row>
    <row r="38" spans="1:19" x14ac:dyDescent="0.3">
      <c r="A38" s="67">
        <v>157</v>
      </c>
      <c r="B38" s="67">
        <v>100122</v>
      </c>
      <c r="C38" s="67" t="s">
        <v>589</v>
      </c>
      <c r="D38" s="67" t="s">
        <v>554</v>
      </c>
      <c r="E38" s="67" t="s">
        <v>14</v>
      </c>
      <c r="F38" s="68">
        <v>0.625</v>
      </c>
      <c r="G38" s="68">
        <v>0.95833333333333337</v>
      </c>
      <c r="H38" s="68">
        <v>0.625</v>
      </c>
      <c r="I38" s="68">
        <v>0.95833333333333337</v>
      </c>
      <c r="J38" s="68">
        <v>0.625</v>
      </c>
      <c r="K38" s="68">
        <v>0.95833333333333337</v>
      </c>
      <c r="L38" s="68">
        <v>0.625</v>
      </c>
      <c r="M38" s="68">
        <v>0.95833333333333337</v>
      </c>
      <c r="N38" s="68">
        <v>0.625</v>
      </c>
      <c r="O38" s="68">
        <v>0.89583333333333337</v>
      </c>
      <c r="P38" s="68">
        <v>0.625</v>
      </c>
      <c r="Q38" s="68">
        <v>0.95833333333333337</v>
      </c>
      <c r="R38" s="68" t="s">
        <v>544</v>
      </c>
      <c r="S38" s="68" t="s">
        <v>544</v>
      </c>
    </row>
    <row r="39" spans="1:19" x14ac:dyDescent="0.3">
      <c r="A39" s="67">
        <v>161</v>
      </c>
      <c r="B39" s="67">
        <v>100162</v>
      </c>
      <c r="C39" s="67" t="s">
        <v>590</v>
      </c>
      <c r="D39" s="67" t="s">
        <v>581</v>
      </c>
      <c r="E39" s="67" t="s">
        <v>14</v>
      </c>
      <c r="F39" s="68">
        <v>0.625</v>
      </c>
      <c r="G39" s="68">
        <v>0.95833333333333337</v>
      </c>
      <c r="H39" s="68">
        <v>0.625</v>
      </c>
      <c r="I39" s="68">
        <v>0.95833333333333337</v>
      </c>
      <c r="J39" s="68">
        <v>0.625</v>
      </c>
      <c r="K39" s="68">
        <v>0.95833333333333337</v>
      </c>
      <c r="L39" s="68">
        <v>0.625</v>
      </c>
      <c r="M39" s="68">
        <v>0.89583333333333337</v>
      </c>
      <c r="N39" s="68">
        <v>0.625</v>
      </c>
      <c r="O39" s="68">
        <v>0.95833333333333337</v>
      </c>
      <c r="P39" s="68">
        <v>0.625</v>
      </c>
      <c r="Q39" s="68">
        <v>0.95833333333333337</v>
      </c>
      <c r="R39" s="68" t="s">
        <v>544</v>
      </c>
      <c r="S39" s="68" t="s">
        <v>544</v>
      </c>
    </row>
    <row r="40" spans="1:19" x14ac:dyDescent="0.3">
      <c r="A40" s="67">
        <v>165</v>
      </c>
      <c r="B40" s="67">
        <v>100156</v>
      </c>
      <c r="C40" s="67" t="s">
        <v>591</v>
      </c>
      <c r="D40" s="67" t="s">
        <v>581</v>
      </c>
      <c r="E40" s="67" t="s">
        <v>14</v>
      </c>
      <c r="F40" s="68">
        <v>0.625</v>
      </c>
      <c r="G40" s="68">
        <v>0.95833333333333337</v>
      </c>
      <c r="H40" s="68" t="s">
        <v>552</v>
      </c>
      <c r="I40" s="68" t="s">
        <v>552</v>
      </c>
      <c r="J40" s="68" t="s">
        <v>552</v>
      </c>
      <c r="K40" s="68" t="s">
        <v>552</v>
      </c>
      <c r="L40" s="68" t="s">
        <v>552</v>
      </c>
      <c r="M40" s="68" t="s">
        <v>552</v>
      </c>
      <c r="N40" s="68">
        <v>0.625</v>
      </c>
      <c r="O40" s="68">
        <v>0.89583333333333337</v>
      </c>
      <c r="P40" s="68" t="s">
        <v>544</v>
      </c>
      <c r="Q40" s="68" t="s">
        <v>544</v>
      </c>
      <c r="R40" s="68" t="s">
        <v>544</v>
      </c>
      <c r="S40" s="68" t="s">
        <v>544</v>
      </c>
    </row>
    <row r="41" spans="1:19" x14ac:dyDescent="0.3">
      <c r="A41" s="67">
        <v>169</v>
      </c>
      <c r="B41" s="67">
        <v>100145</v>
      </c>
      <c r="C41" s="67" t="s">
        <v>592</v>
      </c>
      <c r="D41" s="67" t="s">
        <v>554</v>
      </c>
      <c r="E41" s="67" t="s">
        <v>14</v>
      </c>
      <c r="F41" s="68" t="s">
        <v>543</v>
      </c>
      <c r="G41" s="68" t="s">
        <v>543</v>
      </c>
      <c r="H41" s="68" t="s">
        <v>544</v>
      </c>
      <c r="I41" s="68" t="s">
        <v>544</v>
      </c>
      <c r="J41" s="68">
        <v>0.625</v>
      </c>
      <c r="K41" s="68">
        <v>0.95833333333333337</v>
      </c>
      <c r="L41" s="68">
        <v>0.625</v>
      </c>
      <c r="M41" s="68">
        <v>0.89583333333333337</v>
      </c>
      <c r="N41" s="68">
        <v>0.625</v>
      </c>
      <c r="O41" s="68">
        <v>0.95833333333333337</v>
      </c>
      <c r="P41" s="68">
        <v>0.625</v>
      </c>
      <c r="Q41" s="68">
        <v>0.95833333333333337</v>
      </c>
      <c r="R41" s="68">
        <v>0.625</v>
      </c>
      <c r="S41" s="68">
        <v>0.95833333333333337</v>
      </c>
    </row>
    <row r="42" spans="1:19" x14ac:dyDescent="0.3">
      <c r="A42" s="67">
        <v>173</v>
      </c>
      <c r="B42" s="67">
        <v>100070</v>
      </c>
      <c r="C42" s="67" t="s">
        <v>593</v>
      </c>
      <c r="D42" s="67" t="s">
        <v>546</v>
      </c>
      <c r="E42" s="67" t="s">
        <v>16</v>
      </c>
      <c r="F42" s="68" t="s">
        <v>563</v>
      </c>
      <c r="G42" s="68" t="s">
        <v>563</v>
      </c>
      <c r="H42" s="68" t="s">
        <v>563</v>
      </c>
      <c r="I42" s="68" t="s">
        <v>563</v>
      </c>
      <c r="J42" s="68" t="s">
        <v>563</v>
      </c>
      <c r="K42" s="68" t="s">
        <v>563</v>
      </c>
      <c r="L42" s="68" t="s">
        <v>563</v>
      </c>
      <c r="M42" s="68" t="s">
        <v>563</v>
      </c>
      <c r="N42" s="68" t="s">
        <v>544</v>
      </c>
      <c r="O42" s="68" t="s">
        <v>544</v>
      </c>
      <c r="P42" s="68" t="s">
        <v>544</v>
      </c>
      <c r="Q42" s="68" t="s">
        <v>544</v>
      </c>
      <c r="R42" s="68" t="s">
        <v>552</v>
      </c>
      <c r="S42" s="68" t="s">
        <v>552</v>
      </c>
    </row>
    <row r="43" spans="1:19" x14ac:dyDescent="0.3">
      <c r="A43" s="67">
        <v>177</v>
      </c>
      <c r="B43" s="67">
        <v>100059</v>
      </c>
      <c r="C43" s="67" t="s">
        <v>594</v>
      </c>
      <c r="D43" s="67" t="s">
        <v>568</v>
      </c>
      <c r="E43" s="67" t="s">
        <v>16</v>
      </c>
      <c r="F43" s="68">
        <v>0.5</v>
      </c>
      <c r="G43" s="68">
        <v>0.79166666666666663</v>
      </c>
      <c r="H43" s="68">
        <v>0.5</v>
      </c>
      <c r="I43" s="68">
        <v>0.83333333333333337</v>
      </c>
      <c r="J43" s="68" t="s">
        <v>544</v>
      </c>
      <c r="K43" s="68" t="s">
        <v>544</v>
      </c>
      <c r="L43" s="68" t="s">
        <v>544</v>
      </c>
      <c r="M43" s="68" t="s">
        <v>544</v>
      </c>
      <c r="N43" s="68">
        <v>0.5</v>
      </c>
      <c r="O43" s="68">
        <v>0.83333333333333337</v>
      </c>
      <c r="P43" s="68">
        <v>0.5</v>
      </c>
      <c r="Q43" s="68">
        <v>0.83333333333333337</v>
      </c>
      <c r="R43" s="68">
        <v>0.5</v>
      </c>
      <c r="S43" s="68">
        <v>0.83333333333333337</v>
      </c>
    </row>
    <row r="44" spans="1:19" x14ac:dyDescent="0.3">
      <c r="A44" s="67">
        <v>181</v>
      </c>
      <c r="B44" s="67">
        <v>100074</v>
      </c>
      <c r="C44" s="67" t="s">
        <v>595</v>
      </c>
      <c r="D44" s="67" t="s">
        <v>548</v>
      </c>
      <c r="E44" s="67" t="s">
        <v>14</v>
      </c>
      <c r="F44" s="68">
        <v>0.33333333333333331</v>
      </c>
      <c r="G44" s="68">
        <v>0.66666666666666663</v>
      </c>
      <c r="H44" s="68">
        <v>0.33333333333333331</v>
      </c>
      <c r="I44" s="68">
        <v>0.66666666666666663</v>
      </c>
      <c r="J44" s="68">
        <v>0.33333333333333331</v>
      </c>
      <c r="K44" s="68">
        <v>0.66666666666666663</v>
      </c>
      <c r="L44" s="68">
        <v>0.375</v>
      </c>
      <c r="M44" s="68">
        <v>0.66666666666666663</v>
      </c>
      <c r="N44" s="68" t="s">
        <v>544</v>
      </c>
      <c r="O44" s="68" t="s">
        <v>544</v>
      </c>
      <c r="P44" s="68" t="s">
        <v>544</v>
      </c>
      <c r="Q44" s="68" t="s">
        <v>544</v>
      </c>
      <c r="R44" s="68">
        <v>0.33333333333333331</v>
      </c>
      <c r="S44" s="68">
        <v>0.66666666666666663</v>
      </c>
    </row>
    <row r="45" spans="1:19" x14ac:dyDescent="0.3">
      <c r="A45" s="67">
        <v>185</v>
      </c>
      <c r="B45" s="67">
        <v>100082</v>
      </c>
      <c r="C45" s="67" t="s">
        <v>596</v>
      </c>
      <c r="D45" s="67" t="s">
        <v>560</v>
      </c>
      <c r="E45" s="67" t="s">
        <v>16</v>
      </c>
      <c r="F45" s="68">
        <v>0.33333333333333331</v>
      </c>
      <c r="G45" s="68">
        <v>0.66666666666666663</v>
      </c>
      <c r="H45" s="68">
        <v>0.33333333333333331</v>
      </c>
      <c r="I45" s="68">
        <v>0.66666666666666663</v>
      </c>
      <c r="J45" s="68">
        <v>0.33333333333333331</v>
      </c>
      <c r="K45" s="68">
        <v>0.66666666666666663</v>
      </c>
      <c r="L45" s="68">
        <v>0.33333333333333331</v>
      </c>
      <c r="M45" s="68">
        <v>0.625</v>
      </c>
      <c r="N45" s="68">
        <v>0.33333333333333331</v>
      </c>
      <c r="O45" s="68">
        <v>0.66666666666666663</v>
      </c>
      <c r="P45" s="68" t="s">
        <v>544</v>
      </c>
      <c r="Q45" s="68" t="s">
        <v>544</v>
      </c>
      <c r="R45" s="68" t="s">
        <v>544</v>
      </c>
      <c r="S45" s="68" t="s">
        <v>544</v>
      </c>
    </row>
    <row r="46" spans="1:19" x14ac:dyDescent="0.3">
      <c r="A46" s="67">
        <v>189</v>
      </c>
      <c r="B46" s="67">
        <v>100132</v>
      </c>
      <c r="C46" s="67" t="s">
        <v>597</v>
      </c>
      <c r="D46" s="67" t="s">
        <v>571</v>
      </c>
      <c r="E46" s="67" t="s">
        <v>16</v>
      </c>
      <c r="F46" s="68">
        <v>0.625</v>
      </c>
      <c r="G46" s="68">
        <v>0.95833333333333337</v>
      </c>
      <c r="H46" s="68" t="s">
        <v>544</v>
      </c>
      <c r="I46" s="68" t="s">
        <v>544</v>
      </c>
      <c r="J46" s="68">
        <v>0.625</v>
      </c>
      <c r="K46" s="68">
        <v>0.95833333333333337</v>
      </c>
      <c r="L46" s="68">
        <v>0.625</v>
      </c>
      <c r="M46" s="68">
        <v>0.89583333333333337</v>
      </c>
      <c r="N46" s="68">
        <v>0.625</v>
      </c>
      <c r="O46" s="68">
        <v>0.95833333333333337</v>
      </c>
      <c r="P46" s="68">
        <v>0.625</v>
      </c>
      <c r="Q46" s="68">
        <v>0.95833333333333337</v>
      </c>
      <c r="R46" s="68">
        <v>0.625</v>
      </c>
      <c r="S46" s="68">
        <v>0.95833333333333337</v>
      </c>
    </row>
    <row r="47" spans="1:19" x14ac:dyDescent="0.3">
      <c r="A47" s="67">
        <v>193</v>
      </c>
      <c r="B47" s="67">
        <v>100098</v>
      </c>
      <c r="C47" s="67" t="s">
        <v>598</v>
      </c>
      <c r="D47" s="67" t="s">
        <v>557</v>
      </c>
      <c r="E47" s="67" t="s">
        <v>16</v>
      </c>
      <c r="F47" s="68" t="s">
        <v>552</v>
      </c>
      <c r="G47" s="68" t="s">
        <v>552</v>
      </c>
      <c r="H47" s="68" t="s">
        <v>552</v>
      </c>
      <c r="I47" s="68" t="s">
        <v>552</v>
      </c>
      <c r="J47" s="68" t="s">
        <v>552</v>
      </c>
      <c r="K47" s="68" t="s">
        <v>552</v>
      </c>
      <c r="L47" s="68" t="s">
        <v>552</v>
      </c>
      <c r="M47" s="68" t="s">
        <v>552</v>
      </c>
      <c r="N47" s="68" t="s">
        <v>552</v>
      </c>
      <c r="O47" s="68" t="s">
        <v>552</v>
      </c>
      <c r="P47" s="68" t="s">
        <v>544</v>
      </c>
      <c r="Q47" s="68" t="s">
        <v>544</v>
      </c>
      <c r="R47" s="68" t="s">
        <v>544</v>
      </c>
      <c r="S47" s="68" t="s">
        <v>544</v>
      </c>
    </row>
    <row r="48" spans="1:19" x14ac:dyDescent="0.3">
      <c r="A48" s="67">
        <v>197</v>
      </c>
      <c r="B48" s="67">
        <v>100109</v>
      </c>
      <c r="C48" s="67" t="s">
        <v>599</v>
      </c>
      <c r="D48" s="67" t="s">
        <v>560</v>
      </c>
      <c r="E48" s="67" t="s">
        <v>14</v>
      </c>
      <c r="F48" s="68">
        <v>0.33333333333333331</v>
      </c>
      <c r="G48" s="68">
        <v>0.66666666666666663</v>
      </c>
      <c r="H48" s="68">
        <v>0.33333333333333331</v>
      </c>
      <c r="I48" s="68">
        <v>0.66666666666666663</v>
      </c>
      <c r="J48" s="68">
        <v>0.33333333333333331</v>
      </c>
      <c r="K48" s="68">
        <v>0.66666666666666663</v>
      </c>
      <c r="L48" s="68">
        <v>0.33333333333333331</v>
      </c>
      <c r="M48" s="68">
        <v>0.60416666666666663</v>
      </c>
      <c r="N48" s="68">
        <v>0.33333333333333331</v>
      </c>
      <c r="O48" s="68">
        <v>0.66666666666666663</v>
      </c>
      <c r="P48" s="68" t="s">
        <v>544</v>
      </c>
      <c r="Q48" s="68" t="s">
        <v>544</v>
      </c>
      <c r="R48" s="68">
        <v>0.33333333333333331</v>
      </c>
      <c r="S48" s="68">
        <v>0.66666666666666663</v>
      </c>
    </row>
    <row r="49" spans="1:19" x14ac:dyDescent="0.3">
      <c r="A49" s="67">
        <v>201</v>
      </c>
      <c r="B49" s="67">
        <v>100090</v>
      </c>
      <c r="C49" s="67" t="s">
        <v>600</v>
      </c>
      <c r="D49" s="67" t="s">
        <v>571</v>
      </c>
      <c r="E49" s="67" t="s">
        <v>16</v>
      </c>
      <c r="F49" s="68">
        <v>0.33333333333333331</v>
      </c>
      <c r="G49" s="68">
        <v>0.66666666666666663</v>
      </c>
      <c r="H49" s="68">
        <v>0.33333333333333331</v>
      </c>
      <c r="I49" s="68">
        <v>0.66666666666666663</v>
      </c>
      <c r="J49" s="68">
        <v>0.33333333333333331</v>
      </c>
      <c r="K49" s="68">
        <v>0.66666666666666663</v>
      </c>
      <c r="L49" s="68">
        <v>0.35416666666666669</v>
      </c>
      <c r="M49" s="68">
        <v>0.625</v>
      </c>
      <c r="N49" s="68">
        <v>0.33333333333333331</v>
      </c>
      <c r="O49" s="68">
        <v>0.66666666666666663</v>
      </c>
      <c r="P49" s="68" t="s">
        <v>544</v>
      </c>
      <c r="Q49" s="68" t="s">
        <v>544</v>
      </c>
      <c r="R49" s="68" t="s">
        <v>544</v>
      </c>
      <c r="S49" s="68" t="s">
        <v>544</v>
      </c>
    </row>
    <row r="50" spans="1:19" x14ac:dyDescent="0.3">
      <c r="A50" s="67">
        <v>209</v>
      </c>
      <c r="B50" s="67">
        <v>100133</v>
      </c>
      <c r="C50" s="67" t="s">
        <v>601</v>
      </c>
      <c r="D50" s="67" t="s">
        <v>554</v>
      </c>
      <c r="E50" s="67" t="s">
        <v>16</v>
      </c>
      <c r="F50" s="68" t="s">
        <v>544</v>
      </c>
      <c r="G50" s="68" t="s">
        <v>544</v>
      </c>
      <c r="H50" s="68">
        <v>0.625</v>
      </c>
      <c r="I50" s="68">
        <v>0.95833333333333337</v>
      </c>
      <c r="J50" s="68">
        <v>0.625</v>
      </c>
      <c r="K50" s="68">
        <v>0.95833333333333337</v>
      </c>
      <c r="L50" s="68" t="s">
        <v>552</v>
      </c>
      <c r="M50" s="68" t="s">
        <v>552</v>
      </c>
      <c r="N50" s="68" t="s">
        <v>552</v>
      </c>
      <c r="O50" s="68" t="s">
        <v>552</v>
      </c>
      <c r="P50" s="68" t="s">
        <v>544</v>
      </c>
      <c r="Q50" s="68" t="s">
        <v>544</v>
      </c>
      <c r="R50" s="68" t="s">
        <v>544</v>
      </c>
      <c r="S50" s="68" t="s">
        <v>544</v>
      </c>
    </row>
    <row r="51" spans="1:19" x14ac:dyDescent="0.3">
      <c r="A51" s="67">
        <v>213</v>
      </c>
      <c r="B51" s="67">
        <v>100150</v>
      </c>
      <c r="C51" s="67" t="s">
        <v>602</v>
      </c>
      <c r="D51" s="67" t="s">
        <v>581</v>
      </c>
      <c r="E51" s="67" t="s">
        <v>16</v>
      </c>
      <c r="F51" s="68">
        <v>0.625</v>
      </c>
      <c r="G51" s="68">
        <v>0.89583333333333337</v>
      </c>
      <c r="H51" s="68">
        <v>0.625</v>
      </c>
      <c r="I51" s="68">
        <v>0.95833333333333337</v>
      </c>
      <c r="J51" s="68">
        <v>0.625</v>
      </c>
      <c r="K51" s="68">
        <v>0.95833333333333337</v>
      </c>
      <c r="L51" s="68">
        <v>0.625</v>
      </c>
      <c r="M51" s="68">
        <v>0.95833333333333337</v>
      </c>
      <c r="N51" s="68" t="s">
        <v>544</v>
      </c>
      <c r="O51" s="68" t="s">
        <v>544</v>
      </c>
      <c r="P51" s="68">
        <v>0.625</v>
      </c>
      <c r="Q51" s="68">
        <v>0.95833333333333337</v>
      </c>
      <c r="R51" s="68">
        <v>0.625</v>
      </c>
      <c r="S51" s="68">
        <v>0.95833333333333337</v>
      </c>
    </row>
    <row r="52" spans="1:19" x14ac:dyDescent="0.3">
      <c r="A52" s="67">
        <v>221</v>
      </c>
      <c r="B52" s="67">
        <v>100106</v>
      </c>
      <c r="C52" s="67" t="s">
        <v>603</v>
      </c>
      <c r="D52" s="67" t="s">
        <v>557</v>
      </c>
      <c r="E52" s="67" t="s">
        <v>14</v>
      </c>
      <c r="F52" s="68">
        <v>0.625</v>
      </c>
      <c r="G52" s="68">
        <v>0.89583333333333337</v>
      </c>
      <c r="H52" s="68" t="s">
        <v>544</v>
      </c>
      <c r="I52" s="68" t="s">
        <v>544</v>
      </c>
      <c r="J52" s="68" t="s">
        <v>543</v>
      </c>
      <c r="K52" s="68" t="s">
        <v>543</v>
      </c>
      <c r="L52" s="68" t="s">
        <v>543</v>
      </c>
      <c r="M52" s="68" t="s">
        <v>543</v>
      </c>
      <c r="N52" s="68" t="s">
        <v>543</v>
      </c>
      <c r="O52" s="68" t="s">
        <v>543</v>
      </c>
      <c r="P52" s="68" t="s">
        <v>544</v>
      </c>
      <c r="Q52" s="68" t="s">
        <v>544</v>
      </c>
      <c r="R52" s="68" t="s">
        <v>544</v>
      </c>
      <c r="S52" s="68" t="s">
        <v>544</v>
      </c>
    </row>
    <row r="53" spans="1:19" x14ac:dyDescent="0.3">
      <c r="A53" s="67">
        <v>225</v>
      </c>
      <c r="B53" s="67">
        <v>100014</v>
      </c>
      <c r="C53" s="67" t="s">
        <v>604</v>
      </c>
      <c r="D53" s="67" t="s">
        <v>566</v>
      </c>
      <c r="E53" s="67" t="s">
        <v>18</v>
      </c>
      <c r="F53" s="68" t="s">
        <v>544</v>
      </c>
      <c r="G53" s="68" t="s">
        <v>544</v>
      </c>
      <c r="H53" s="68">
        <v>0.54166666666666663</v>
      </c>
      <c r="I53" s="68">
        <v>0.83333333333333337</v>
      </c>
      <c r="J53" s="68">
        <v>0.54166666666666663</v>
      </c>
      <c r="K53" s="68">
        <v>0.875</v>
      </c>
      <c r="L53" s="68">
        <v>0.54166666666666663</v>
      </c>
      <c r="M53" s="68">
        <v>0.875</v>
      </c>
      <c r="N53" s="68">
        <v>0.54166666666666663</v>
      </c>
      <c r="O53" s="68">
        <v>0.875</v>
      </c>
      <c r="P53" s="68" t="s">
        <v>544</v>
      </c>
      <c r="Q53" s="68" t="s">
        <v>544</v>
      </c>
      <c r="R53" s="68">
        <v>0.54166666666666663</v>
      </c>
      <c r="S53" s="68">
        <v>0.875</v>
      </c>
    </row>
    <row r="54" spans="1:19" x14ac:dyDescent="0.3">
      <c r="A54" s="67">
        <v>229</v>
      </c>
      <c r="B54" s="67">
        <v>100003</v>
      </c>
      <c r="C54" s="67" t="s">
        <v>605</v>
      </c>
      <c r="D54" s="67" t="s">
        <v>566</v>
      </c>
      <c r="E54" s="67" t="s">
        <v>18</v>
      </c>
      <c r="F54" s="68">
        <v>0.33333333333333331</v>
      </c>
      <c r="G54" s="68">
        <v>0.625</v>
      </c>
      <c r="H54" s="68">
        <v>0.33333333333333331</v>
      </c>
      <c r="I54" s="68">
        <v>0.66666666666666663</v>
      </c>
      <c r="J54" s="68" t="s">
        <v>544</v>
      </c>
      <c r="K54" s="68" t="s">
        <v>544</v>
      </c>
      <c r="L54" s="68" t="s">
        <v>544</v>
      </c>
      <c r="M54" s="68" t="s">
        <v>544</v>
      </c>
      <c r="N54" s="68">
        <v>0.33333333333333331</v>
      </c>
      <c r="O54" s="68">
        <v>0.66666666666666663</v>
      </c>
      <c r="P54" s="68">
        <v>0.33333333333333331</v>
      </c>
      <c r="Q54" s="68">
        <v>0.66666666666666663</v>
      </c>
      <c r="R54" s="68">
        <v>0.33333333333333331</v>
      </c>
      <c r="S54" s="68">
        <v>0.66666666666666663</v>
      </c>
    </row>
    <row r="55" spans="1:19" x14ac:dyDescent="0.3">
      <c r="A55" s="67">
        <v>233</v>
      </c>
      <c r="B55" s="67">
        <v>100120</v>
      </c>
      <c r="C55" s="67" t="s">
        <v>606</v>
      </c>
      <c r="D55" s="67" t="s">
        <v>554</v>
      </c>
      <c r="E55" s="67" t="s">
        <v>14</v>
      </c>
      <c r="F55" s="68">
        <v>0.625</v>
      </c>
      <c r="G55" s="68">
        <v>0.95833333333333337</v>
      </c>
      <c r="H55" s="68">
        <v>0.625</v>
      </c>
      <c r="I55" s="68">
        <v>0.95833333333333337</v>
      </c>
      <c r="J55" s="68">
        <v>0.625</v>
      </c>
      <c r="K55" s="68">
        <v>0.95833333333333337</v>
      </c>
      <c r="L55" s="68">
        <v>0.625</v>
      </c>
      <c r="M55" s="68">
        <v>0.89583333333333337</v>
      </c>
      <c r="N55" s="68">
        <v>0.625</v>
      </c>
      <c r="O55" s="68">
        <v>0.95833333333333337</v>
      </c>
      <c r="P55" s="68" t="s">
        <v>544</v>
      </c>
      <c r="Q55" s="68" t="s">
        <v>544</v>
      </c>
      <c r="R55" s="68" t="s">
        <v>544</v>
      </c>
      <c r="S55" s="68" t="s">
        <v>544</v>
      </c>
    </row>
    <row r="56" spans="1:19" x14ac:dyDescent="0.3">
      <c r="A56" s="67">
        <v>237</v>
      </c>
      <c r="B56" s="67">
        <v>100028</v>
      </c>
      <c r="C56" s="67" t="s">
        <v>607</v>
      </c>
      <c r="D56" s="67" t="s">
        <v>548</v>
      </c>
      <c r="E56" s="67" t="s">
        <v>14</v>
      </c>
      <c r="F56" s="68">
        <v>0.33333333333333331</v>
      </c>
      <c r="G56" s="68">
        <v>0.66666666666666663</v>
      </c>
      <c r="H56" s="68">
        <v>0.375</v>
      </c>
      <c r="I56" s="68">
        <v>0.66666666666666663</v>
      </c>
      <c r="J56" s="68">
        <v>0.33333333333333331</v>
      </c>
      <c r="K56" s="68">
        <v>0.66666666666666663</v>
      </c>
      <c r="L56" s="68">
        <v>0.33333333333333331</v>
      </c>
      <c r="M56" s="68">
        <v>0.66666666666666663</v>
      </c>
      <c r="N56" s="68">
        <v>0.33333333333333331</v>
      </c>
      <c r="O56" s="68">
        <v>0.66666666666666663</v>
      </c>
      <c r="P56" s="68" t="s">
        <v>544</v>
      </c>
      <c r="Q56" s="68" t="s">
        <v>544</v>
      </c>
      <c r="R56" s="68" t="s">
        <v>544</v>
      </c>
      <c r="S56" s="68" t="s">
        <v>544</v>
      </c>
    </row>
    <row r="57" spans="1:19" x14ac:dyDescent="0.3">
      <c r="A57" s="67">
        <v>241</v>
      </c>
      <c r="B57" s="67">
        <v>100057</v>
      </c>
      <c r="C57" s="67" t="s">
        <v>608</v>
      </c>
      <c r="D57" s="67" t="s">
        <v>542</v>
      </c>
      <c r="E57" s="67" t="s">
        <v>14</v>
      </c>
      <c r="F57" s="68" t="s">
        <v>552</v>
      </c>
      <c r="G57" s="68" t="s">
        <v>552</v>
      </c>
      <c r="H57" s="68" t="s">
        <v>552</v>
      </c>
      <c r="I57" s="68" t="s">
        <v>552</v>
      </c>
      <c r="J57" s="68" t="s">
        <v>552</v>
      </c>
      <c r="K57" s="68" t="s">
        <v>552</v>
      </c>
      <c r="L57" s="68" t="s">
        <v>544</v>
      </c>
      <c r="M57" s="68" t="s">
        <v>544</v>
      </c>
      <c r="N57" s="68" t="s">
        <v>544</v>
      </c>
      <c r="O57" s="68" t="s">
        <v>544</v>
      </c>
      <c r="P57" s="68">
        <v>0.33333333333333331</v>
      </c>
      <c r="Q57" s="68">
        <v>0.66666666666666663</v>
      </c>
      <c r="R57" s="68">
        <v>0.33333333333333331</v>
      </c>
      <c r="S57" s="68">
        <v>0.66666666666666663</v>
      </c>
    </row>
    <row r="58" spans="1:19" x14ac:dyDescent="0.3">
      <c r="A58" s="67">
        <v>245</v>
      </c>
      <c r="B58" s="67">
        <v>100001</v>
      </c>
      <c r="C58" s="67" t="s">
        <v>609</v>
      </c>
      <c r="D58" s="67" t="s">
        <v>560</v>
      </c>
      <c r="E58" s="67" t="s">
        <v>14</v>
      </c>
      <c r="F58" s="68" t="s">
        <v>544</v>
      </c>
      <c r="G58" s="68" t="s">
        <v>544</v>
      </c>
      <c r="H58" s="68">
        <v>0.375</v>
      </c>
      <c r="I58" s="68">
        <v>0.70833333333333337</v>
      </c>
      <c r="J58" s="68">
        <v>0.375</v>
      </c>
      <c r="K58" s="68">
        <v>0.70833333333333337</v>
      </c>
      <c r="L58" s="68">
        <v>0.375</v>
      </c>
      <c r="M58" s="68">
        <v>0.64583333333333337</v>
      </c>
      <c r="N58" s="68">
        <v>0.375</v>
      </c>
      <c r="O58" s="68">
        <v>0.70833333333333337</v>
      </c>
      <c r="P58" s="68" t="s">
        <v>544</v>
      </c>
      <c r="Q58" s="68" t="s">
        <v>544</v>
      </c>
      <c r="R58" s="68" t="s">
        <v>544</v>
      </c>
      <c r="S58" s="68" t="s">
        <v>544</v>
      </c>
    </row>
    <row r="59" spans="1:19" x14ac:dyDescent="0.3">
      <c r="A59" s="67">
        <v>249</v>
      </c>
      <c r="B59" s="67">
        <v>100006</v>
      </c>
      <c r="C59" s="67" t="s">
        <v>610</v>
      </c>
      <c r="D59" s="67" t="s">
        <v>566</v>
      </c>
      <c r="E59" s="67" t="s">
        <v>18</v>
      </c>
      <c r="F59" s="68">
        <v>0.54166666666666663</v>
      </c>
      <c r="G59" s="68">
        <v>0.875</v>
      </c>
      <c r="H59" s="68">
        <v>0.5</v>
      </c>
      <c r="I59" s="68">
        <v>0.79166666666666663</v>
      </c>
      <c r="J59" s="68">
        <v>0.54166666666666663</v>
      </c>
      <c r="K59" s="68">
        <v>0.875</v>
      </c>
      <c r="L59" s="68" t="s">
        <v>544</v>
      </c>
      <c r="M59" s="68" t="s">
        <v>544</v>
      </c>
      <c r="N59" s="68" t="s">
        <v>544</v>
      </c>
      <c r="O59" s="68" t="s">
        <v>544</v>
      </c>
      <c r="P59" s="68" t="s">
        <v>543</v>
      </c>
      <c r="Q59" s="68" t="s">
        <v>543</v>
      </c>
      <c r="R59" s="68">
        <v>0.54166666666666663</v>
      </c>
      <c r="S59" s="68">
        <v>0.875</v>
      </c>
    </row>
    <row r="60" spans="1:19" x14ac:dyDescent="0.3">
      <c r="A60" s="67">
        <v>257</v>
      </c>
      <c r="B60" s="67">
        <v>100089</v>
      </c>
      <c r="C60" s="67" t="s">
        <v>611</v>
      </c>
      <c r="D60" s="67" t="s">
        <v>571</v>
      </c>
      <c r="E60" s="67" t="s">
        <v>16</v>
      </c>
      <c r="F60" s="68">
        <v>0.625</v>
      </c>
      <c r="G60" s="68">
        <v>0.95833333333333337</v>
      </c>
      <c r="H60" s="68">
        <v>0.625</v>
      </c>
      <c r="I60" s="68">
        <v>0.95833333333333337</v>
      </c>
      <c r="J60" s="68" t="s">
        <v>544</v>
      </c>
      <c r="K60" s="68" t="s">
        <v>544</v>
      </c>
      <c r="L60" s="68" t="s">
        <v>544</v>
      </c>
      <c r="M60" s="68" t="s">
        <v>544</v>
      </c>
      <c r="N60" s="68">
        <v>0.66666666666666663</v>
      </c>
      <c r="O60" s="68">
        <v>0.9375</v>
      </c>
      <c r="P60" s="68">
        <v>0.625</v>
      </c>
      <c r="Q60" s="68">
        <v>0.95833333333333337</v>
      </c>
      <c r="R60" s="68">
        <v>0.625</v>
      </c>
      <c r="S60" s="68">
        <v>0.95833333333333337</v>
      </c>
    </row>
    <row r="61" spans="1:19" x14ac:dyDescent="0.3">
      <c r="A61" s="67">
        <v>261</v>
      </c>
      <c r="B61" s="67">
        <v>100102</v>
      </c>
      <c r="C61" s="67" t="s">
        <v>612</v>
      </c>
      <c r="D61" s="67" t="s">
        <v>568</v>
      </c>
      <c r="E61" s="67" t="s">
        <v>14</v>
      </c>
      <c r="F61" s="68">
        <v>0.33333333333333331</v>
      </c>
      <c r="G61" s="68">
        <v>0.66666666666666663</v>
      </c>
      <c r="H61" s="68">
        <v>0.375</v>
      </c>
      <c r="I61" s="68">
        <v>0.66666666666666663</v>
      </c>
      <c r="J61" s="68" t="s">
        <v>543</v>
      </c>
      <c r="K61" s="68" t="s">
        <v>543</v>
      </c>
      <c r="L61" s="68">
        <v>0.33333333333333331</v>
      </c>
      <c r="M61" s="68">
        <v>0.66666666666666663</v>
      </c>
      <c r="N61" s="68">
        <v>0.33333333333333331</v>
      </c>
      <c r="O61" s="68">
        <v>0.66666666666666663</v>
      </c>
      <c r="P61" s="68" t="s">
        <v>544</v>
      </c>
      <c r="Q61" s="68" t="s">
        <v>544</v>
      </c>
      <c r="R61" s="68" t="s">
        <v>544</v>
      </c>
      <c r="S61" s="68" t="s">
        <v>544</v>
      </c>
    </row>
    <row r="62" spans="1:19" x14ac:dyDescent="0.3">
      <c r="A62" s="67">
        <v>265</v>
      </c>
      <c r="B62" s="67">
        <v>100087</v>
      </c>
      <c r="C62" s="67" t="s">
        <v>613</v>
      </c>
      <c r="D62" s="67" t="s">
        <v>571</v>
      </c>
      <c r="E62" s="67" t="s">
        <v>14</v>
      </c>
      <c r="F62" s="68" t="s">
        <v>552</v>
      </c>
      <c r="G62" s="68" t="s">
        <v>552</v>
      </c>
      <c r="H62" s="68">
        <v>0.625</v>
      </c>
      <c r="I62" s="68">
        <v>0.95833333333333337</v>
      </c>
      <c r="J62" s="68">
        <v>0.625</v>
      </c>
      <c r="K62" s="68">
        <v>0.95833333333333337</v>
      </c>
      <c r="L62" s="68">
        <v>0.625</v>
      </c>
      <c r="M62" s="68">
        <v>0.95833333333333337</v>
      </c>
      <c r="N62" s="68">
        <v>0.625</v>
      </c>
      <c r="O62" s="68">
        <v>0.89583333333333337</v>
      </c>
      <c r="P62" s="68" t="s">
        <v>544</v>
      </c>
      <c r="Q62" s="68" t="s">
        <v>544</v>
      </c>
      <c r="R62" s="68" t="s">
        <v>544</v>
      </c>
      <c r="S62" s="68" t="s">
        <v>544</v>
      </c>
    </row>
    <row r="63" spans="1:19" x14ac:dyDescent="0.3">
      <c r="A63" s="67">
        <v>269</v>
      </c>
      <c r="B63" s="67">
        <v>100075</v>
      </c>
      <c r="C63" s="67" t="s">
        <v>614</v>
      </c>
      <c r="D63" s="67" t="s">
        <v>546</v>
      </c>
      <c r="E63" s="67" t="s">
        <v>16</v>
      </c>
      <c r="F63" s="68" t="s">
        <v>563</v>
      </c>
      <c r="G63" s="68" t="s">
        <v>563</v>
      </c>
      <c r="H63" s="68" t="s">
        <v>563</v>
      </c>
      <c r="I63" s="68" t="s">
        <v>563</v>
      </c>
      <c r="J63" s="68" t="s">
        <v>563</v>
      </c>
      <c r="K63" s="68" t="s">
        <v>563</v>
      </c>
      <c r="L63" s="68" t="s">
        <v>563</v>
      </c>
      <c r="M63" s="68" t="s">
        <v>563</v>
      </c>
      <c r="N63" s="68" t="s">
        <v>563</v>
      </c>
      <c r="O63" s="68" t="s">
        <v>563</v>
      </c>
      <c r="P63" s="68" t="s">
        <v>544</v>
      </c>
      <c r="Q63" s="68" t="s">
        <v>544</v>
      </c>
      <c r="R63" s="68" t="s">
        <v>544</v>
      </c>
      <c r="S63" s="68" t="s">
        <v>544</v>
      </c>
    </row>
    <row r="64" spans="1:19" x14ac:dyDescent="0.3">
      <c r="A64" s="67">
        <v>273</v>
      </c>
      <c r="B64" s="67">
        <v>100037</v>
      </c>
      <c r="C64" s="67" t="s">
        <v>615</v>
      </c>
      <c r="D64" s="67" t="s">
        <v>542</v>
      </c>
      <c r="E64" s="67" t="s">
        <v>16</v>
      </c>
      <c r="F64" s="68">
        <v>0.33333333333333331</v>
      </c>
      <c r="G64" s="68">
        <v>0.66666666666666663</v>
      </c>
      <c r="H64" s="68">
        <v>0.33333333333333331</v>
      </c>
      <c r="I64" s="68">
        <v>0.66666666666666663</v>
      </c>
      <c r="J64" s="68" t="s">
        <v>544</v>
      </c>
      <c r="K64" s="68" t="s">
        <v>544</v>
      </c>
      <c r="L64" s="68">
        <v>0.33333333333333331</v>
      </c>
      <c r="M64" s="68">
        <v>0.66666666666666663</v>
      </c>
      <c r="N64" s="68" t="s">
        <v>544</v>
      </c>
      <c r="O64" s="68" t="s">
        <v>544</v>
      </c>
      <c r="P64" s="68">
        <v>0.375</v>
      </c>
      <c r="Q64" s="68">
        <v>0.66666666666666663</v>
      </c>
      <c r="R64" s="68">
        <v>0.33333333333333331</v>
      </c>
      <c r="S64" s="68">
        <v>0.66666666666666663</v>
      </c>
    </row>
    <row r="65" spans="1:19" x14ac:dyDescent="0.3">
      <c r="A65" s="67">
        <v>277</v>
      </c>
      <c r="B65" s="67">
        <v>100048</v>
      </c>
      <c r="C65" s="67" t="s">
        <v>616</v>
      </c>
      <c r="D65" s="67" t="s">
        <v>568</v>
      </c>
      <c r="E65" s="67" t="s">
        <v>16</v>
      </c>
      <c r="F65" s="68">
        <v>0.33333333333333331</v>
      </c>
      <c r="G65" s="68">
        <v>0.66666666666666663</v>
      </c>
      <c r="H65" s="68">
        <v>0.33333333333333331</v>
      </c>
      <c r="I65" s="68">
        <v>0.66666666666666663</v>
      </c>
      <c r="J65" s="68">
        <v>0.375</v>
      </c>
      <c r="K65" s="68">
        <v>0.66666666666666663</v>
      </c>
      <c r="L65" s="68" t="s">
        <v>544</v>
      </c>
      <c r="M65" s="68" t="s">
        <v>544</v>
      </c>
      <c r="N65" s="68" t="s">
        <v>544</v>
      </c>
      <c r="O65" s="68" t="s">
        <v>544</v>
      </c>
      <c r="P65" s="68">
        <v>0.33333333333333331</v>
      </c>
      <c r="Q65" s="68">
        <v>0.66666666666666663</v>
      </c>
      <c r="R65" s="68">
        <v>0.33333333333333331</v>
      </c>
      <c r="S65" s="68">
        <v>0.66666666666666663</v>
      </c>
    </row>
    <row r="66" spans="1:19" x14ac:dyDescent="0.3">
      <c r="A66" s="67">
        <v>281</v>
      </c>
      <c r="B66" s="67">
        <v>100158</v>
      </c>
      <c r="C66" s="67" t="s">
        <v>617</v>
      </c>
      <c r="D66" s="67" t="s">
        <v>581</v>
      </c>
      <c r="E66" s="67" t="s">
        <v>14</v>
      </c>
      <c r="F66" s="68">
        <v>0.625</v>
      </c>
      <c r="G66" s="68">
        <v>0.95833333333333337</v>
      </c>
      <c r="H66" s="68">
        <v>0.625</v>
      </c>
      <c r="I66" s="68">
        <v>0.95833333333333337</v>
      </c>
      <c r="J66" s="68">
        <v>0.625</v>
      </c>
      <c r="K66" s="68">
        <v>0.95833333333333337</v>
      </c>
      <c r="L66" s="68">
        <v>0.625</v>
      </c>
      <c r="M66" s="68">
        <v>0.95833333333333337</v>
      </c>
      <c r="N66" s="68">
        <v>0.625</v>
      </c>
      <c r="O66" s="68">
        <v>0.89583333333333337</v>
      </c>
      <c r="P66" s="68" t="s">
        <v>544</v>
      </c>
      <c r="Q66" s="68" t="s">
        <v>544</v>
      </c>
      <c r="R66" s="68">
        <v>0.625</v>
      </c>
      <c r="S66" s="68">
        <v>0.95833333333333337</v>
      </c>
    </row>
    <row r="67" spans="1:19" x14ac:dyDescent="0.3">
      <c r="A67" s="67">
        <v>285</v>
      </c>
      <c r="B67" s="67">
        <v>100031</v>
      </c>
      <c r="C67" s="67" t="s">
        <v>618</v>
      </c>
      <c r="D67" s="67" t="s">
        <v>566</v>
      </c>
      <c r="E67" s="67" t="s">
        <v>18</v>
      </c>
      <c r="F67" s="68">
        <v>0.54166666666666663</v>
      </c>
      <c r="G67" s="68">
        <v>0.83333333333333337</v>
      </c>
      <c r="H67" s="68">
        <v>0.54166666666666663</v>
      </c>
      <c r="I67" s="68">
        <v>0.875</v>
      </c>
      <c r="J67" s="68" t="s">
        <v>544</v>
      </c>
      <c r="K67" s="68" t="s">
        <v>544</v>
      </c>
      <c r="L67" s="68">
        <v>0.54166666666666663</v>
      </c>
      <c r="M67" s="68">
        <v>0.875</v>
      </c>
      <c r="N67" s="68" t="s">
        <v>544</v>
      </c>
      <c r="O67" s="68" t="s">
        <v>544</v>
      </c>
      <c r="P67" s="68">
        <v>0.54166666666666663</v>
      </c>
      <c r="Q67" s="68">
        <v>0.875</v>
      </c>
      <c r="R67" s="68">
        <v>0.54166666666666663</v>
      </c>
      <c r="S67" s="68">
        <v>0.875</v>
      </c>
    </row>
    <row r="68" spans="1:19" x14ac:dyDescent="0.3">
      <c r="A68" s="67">
        <v>301</v>
      </c>
      <c r="B68" s="67">
        <v>100010</v>
      </c>
      <c r="C68" s="67" t="s">
        <v>619</v>
      </c>
      <c r="D68" s="67" t="s">
        <v>568</v>
      </c>
      <c r="E68" s="67" t="s">
        <v>16</v>
      </c>
      <c r="F68" s="68">
        <v>0.33333333333333331</v>
      </c>
      <c r="G68" s="68">
        <v>0.66666666666666663</v>
      </c>
      <c r="H68" s="68">
        <v>0.33333333333333331</v>
      </c>
      <c r="I68" s="68">
        <v>0.66666666666666663</v>
      </c>
      <c r="J68" s="68">
        <v>0.375</v>
      </c>
      <c r="K68" s="68">
        <v>0.66666666666666663</v>
      </c>
      <c r="L68" s="68" t="s">
        <v>544</v>
      </c>
      <c r="M68" s="68" t="s">
        <v>544</v>
      </c>
      <c r="N68" s="68" t="s">
        <v>544</v>
      </c>
      <c r="O68" s="68" t="s">
        <v>544</v>
      </c>
      <c r="P68" s="68" t="s">
        <v>543</v>
      </c>
      <c r="Q68" s="68" t="s">
        <v>543</v>
      </c>
      <c r="R68" s="68" t="s">
        <v>543</v>
      </c>
      <c r="S68" s="68" t="s">
        <v>543</v>
      </c>
    </row>
    <row r="69" spans="1:19" x14ac:dyDescent="0.3">
      <c r="A69" s="67">
        <v>305</v>
      </c>
      <c r="B69" s="67">
        <v>100049</v>
      </c>
      <c r="C69" s="67" t="s">
        <v>620</v>
      </c>
      <c r="D69" s="67" t="s">
        <v>568</v>
      </c>
      <c r="E69" s="67" t="s">
        <v>16</v>
      </c>
      <c r="F69" s="68">
        <v>0.33333333333333331</v>
      </c>
      <c r="G69" s="68">
        <v>0.66666666666666663</v>
      </c>
      <c r="H69" s="68">
        <v>0.33333333333333331</v>
      </c>
      <c r="I69" s="68">
        <v>0.66666666666666663</v>
      </c>
      <c r="J69" s="68">
        <v>0.33333333333333331</v>
      </c>
      <c r="K69" s="68">
        <v>0.66666666666666663</v>
      </c>
      <c r="L69" s="68">
        <v>0.375</v>
      </c>
      <c r="M69" s="68">
        <v>0.66666666666666663</v>
      </c>
      <c r="N69" s="68" t="s">
        <v>544</v>
      </c>
      <c r="O69" s="68" t="s">
        <v>544</v>
      </c>
      <c r="P69" s="68" t="s">
        <v>544</v>
      </c>
      <c r="Q69" s="68" t="s">
        <v>544</v>
      </c>
      <c r="R69" s="68">
        <v>0.33333333333333331</v>
      </c>
      <c r="S69" s="68">
        <v>0.66666666666666663</v>
      </c>
    </row>
    <row r="70" spans="1:19" x14ac:dyDescent="0.3">
      <c r="A70" s="67">
        <v>309</v>
      </c>
      <c r="B70" s="67">
        <v>100032</v>
      </c>
      <c r="C70" s="67" t="s">
        <v>621</v>
      </c>
      <c r="D70" s="67" t="s">
        <v>566</v>
      </c>
      <c r="E70" s="67" t="s">
        <v>18</v>
      </c>
      <c r="F70" s="68" t="s">
        <v>552</v>
      </c>
      <c r="G70" s="68" t="s">
        <v>552</v>
      </c>
      <c r="H70" s="68" t="s">
        <v>552</v>
      </c>
      <c r="I70" s="68" t="s">
        <v>552</v>
      </c>
      <c r="J70" s="68" t="s">
        <v>552</v>
      </c>
      <c r="K70" s="68" t="s">
        <v>552</v>
      </c>
      <c r="L70" s="68">
        <v>0.54166666666666663</v>
      </c>
      <c r="M70" s="68">
        <v>0.875</v>
      </c>
      <c r="N70" s="68">
        <v>0.54166666666666663</v>
      </c>
      <c r="O70" s="68">
        <v>0.875</v>
      </c>
      <c r="P70" s="68" t="s">
        <v>544</v>
      </c>
      <c r="Q70" s="68" t="s">
        <v>544</v>
      </c>
      <c r="R70" s="68" t="s">
        <v>544</v>
      </c>
      <c r="S70" s="68" t="s">
        <v>544</v>
      </c>
    </row>
    <row r="71" spans="1:19" x14ac:dyDescent="0.3">
      <c r="A71" s="67">
        <v>313</v>
      </c>
      <c r="B71" s="67">
        <v>100019</v>
      </c>
      <c r="C71" s="67" t="s">
        <v>622</v>
      </c>
      <c r="D71" s="67" t="s">
        <v>546</v>
      </c>
      <c r="E71" s="67" t="s">
        <v>14</v>
      </c>
      <c r="F71" s="68">
        <v>0.33333333333333331</v>
      </c>
      <c r="G71" s="68">
        <v>0.66666666666666663</v>
      </c>
      <c r="H71" s="68">
        <v>0.33333333333333331</v>
      </c>
      <c r="I71" s="68">
        <v>0.66666666666666663</v>
      </c>
      <c r="J71" s="68">
        <v>0.33333333333333331</v>
      </c>
      <c r="K71" s="68">
        <v>0.66666666666666663</v>
      </c>
      <c r="L71" s="68">
        <v>0.33333333333333331</v>
      </c>
      <c r="M71" s="68">
        <v>0.625</v>
      </c>
      <c r="N71" s="68">
        <v>0.33333333333333331</v>
      </c>
      <c r="O71" s="68">
        <v>0.66666666666666663</v>
      </c>
      <c r="P71" s="68" t="s">
        <v>544</v>
      </c>
      <c r="Q71" s="68" t="s">
        <v>544</v>
      </c>
      <c r="R71" s="68" t="s">
        <v>544</v>
      </c>
      <c r="S71" s="68" t="s">
        <v>544</v>
      </c>
    </row>
    <row r="72" spans="1:19" x14ac:dyDescent="0.3">
      <c r="A72" s="67">
        <v>317</v>
      </c>
      <c r="B72" s="67">
        <v>100144</v>
      </c>
      <c r="C72" s="67" t="s">
        <v>623</v>
      </c>
      <c r="D72" s="67" t="s">
        <v>554</v>
      </c>
      <c r="E72" s="67" t="s">
        <v>14</v>
      </c>
      <c r="F72" s="68" t="s">
        <v>544</v>
      </c>
      <c r="G72" s="68" t="s">
        <v>544</v>
      </c>
      <c r="H72" s="68">
        <v>0.625</v>
      </c>
      <c r="I72" s="68">
        <v>0.95833333333333337</v>
      </c>
      <c r="J72" s="68">
        <v>0.625</v>
      </c>
      <c r="K72" s="68">
        <v>0.95833333333333337</v>
      </c>
      <c r="L72" s="68">
        <v>0.625</v>
      </c>
      <c r="M72" s="68">
        <v>0.89583333333333337</v>
      </c>
      <c r="N72" s="68">
        <v>0.625</v>
      </c>
      <c r="O72" s="68">
        <v>0.95833333333333337</v>
      </c>
      <c r="P72" s="68" t="s">
        <v>544</v>
      </c>
      <c r="Q72" s="68" t="s">
        <v>544</v>
      </c>
      <c r="R72" s="68" t="s">
        <v>544</v>
      </c>
      <c r="S72" s="68" t="s">
        <v>544</v>
      </c>
    </row>
    <row r="73" spans="1:19" x14ac:dyDescent="0.3">
      <c r="A73" s="67">
        <v>321</v>
      </c>
      <c r="B73" s="67">
        <v>100016</v>
      </c>
      <c r="C73" s="67" t="s">
        <v>624</v>
      </c>
      <c r="D73" s="67" t="s">
        <v>566</v>
      </c>
      <c r="E73" s="67" t="s">
        <v>18</v>
      </c>
      <c r="F73" s="68">
        <v>0.54166666666666663</v>
      </c>
      <c r="G73" s="68">
        <v>0.875</v>
      </c>
      <c r="H73" s="68">
        <v>0.54166666666666663</v>
      </c>
      <c r="I73" s="68">
        <v>0.875</v>
      </c>
      <c r="J73" s="68">
        <v>0.54166666666666663</v>
      </c>
      <c r="K73" s="68">
        <v>0.875</v>
      </c>
      <c r="L73" s="68">
        <v>0.54166666666666663</v>
      </c>
      <c r="M73" s="68">
        <v>0.83333333333333337</v>
      </c>
      <c r="N73" s="68">
        <v>0.54166666666666663</v>
      </c>
      <c r="O73" s="68">
        <v>0.875</v>
      </c>
      <c r="P73" s="68" t="s">
        <v>544</v>
      </c>
      <c r="Q73" s="68" t="s">
        <v>544</v>
      </c>
      <c r="R73" s="68" t="s">
        <v>544</v>
      </c>
      <c r="S73" s="68" t="s">
        <v>544</v>
      </c>
    </row>
    <row r="74" spans="1:19" x14ac:dyDescent="0.3">
      <c r="A74" s="67">
        <v>325</v>
      </c>
      <c r="B74" s="67">
        <v>100067</v>
      </c>
      <c r="C74" s="67" t="s">
        <v>625</v>
      </c>
      <c r="D74" s="67" t="s">
        <v>542</v>
      </c>
      <c r="E74" s="67" t="s">
        <v>16</v>
      </c>
      <c r="F74" s="68" t="s">
        <v>552</v>
      </c>
      <c r="G74" s="68" t="s">
        <v>552</v>
      </c>
      <c r="H74" s="68" t="s">
        <v>544</v>
      </c>
      <c r="I74" s="68" t="s">
        <v>544</v>
      </c>
      <c r="J74" s="68" t="s">
        <v>626</v>
      </c>
      <c r="K74" s="68" t="s">
        <v>626</v>
      </c>
      <c r="L74" s="68" t="s">
        <v>626</v>
      </c>
      <c r="M74" s="68" t="s">
        <v>626</v>
      </c>
      <c r="N74" s="68" t="s">
        <v>626</v>
      </c>
      <c r="O74" s="68" t="s">
        <v>626</v>
      </c>
      <c r="P74" s="68" t="s">
        <v>626</v>
      </c>
      <c r="Q74" s="68" t="s">
        <v>626</v>
      </c>
      <c r="R74" s="68" t="s">
        <v>544</v>
      </c>
      <c r="S74" s="68" t="s">
        <v>544</v>
      </c>
    </row>
    <row r="75" spans="1:19" x14ac:dyDescent="0.3">
      <c r="A75" s="67">
        <v>329</v>
      </c>
      <c r="B75" s="67">
        <v>100088</v>
      </c>
      <c r="C75" s="67" t="s">
        <v>627</v>
      </c>
      <c r="D75" s="67" t="s">
        <v>560</v>
      </c>
      <c r="E75" s="67" t="s">
        <v>16</v>
      </c>
      <c r="F75" s="68">
        <v>0.39583333333333331</v>
      </c>
      <c r="G75" s="68">
        <v>0.72916666666666663</v>
      </c>
      <c r="H75" s="68" t="s">
        <v>544</v>
      </c>
      <c r="I75" s="68" t="s">
        <v>544</v>
      </c>
      <c r="J75" s="68">
        <v>0.39583333333333331</v>
      </c>
      <c r="K75" s="68">
        <v>0.72916666666666663</v>
      </c>
      <c r="L75" s="68">
        <v>0.39583333333333331</v>
      </c>
      <c r="M75" s="68">
        <v>0.66666666666666663</v>
      </c>
      <c r="N75" s="68">
        <v>0.39583333333333331</v>
      </c>
      <c r="O75" s="68">
        <v>0.72916666666666663</v>
      </c>
      <c r="P75" s="68">
        <v>0.39583333333333331</v>
      </c>
      <c r="Q75" s="68">
        <v>0.72916666666666663</v>
      </c>
      <c r="R75" s="68" t="s">
        <v>544</v>
      </c>
      <c r="S75" s="68" t="s">
        <v>544</v>
      </c>
    </row>
    <row r="76" spans="1:19" x14ac:dyDescent="0.3">
      <c r="A76" s="67">
        <v>333</v>
      </c>
      <c r="B76" s="67">
        <v>100035</v>
      </c>
      <c r="C76" s="67" t="s">
        <v>628</v>
      </c>
      <c r="D76" s="67" t="s">
        <v>542</v>
      </c>
      <c r="E76" s="67" t="s">
        <v>16</v>
      </c>
      <c r="F76" s="68">
        <v>0.33333333333333331</v>
      </c>
      <c r="G76" s="68">
        <v>0.66666666666666663</v>
      </c>
      <c r="H76" s="68">
        <v>0.33333333333333331</v>
      </c>
      <c r="I76" s="68">
        <v>0.66666666666666663</v>
      </c>
      <c r="J76" s="68">
        <v>0.33333333333333331</v>
      </c>
      <c r="K76" s="68">
        <v>0.66666666666666663</v>
      </c>
      <c r="L76" s="68">
        <v>0.33333333333333331</v>
      </c>
      <c r="M76" s="68">
        <v>0.625</v>
      </c>
      <c r="N76" s="68">
        <v>0.33333333333333331</v>
      </c>
      <c r="O76" s="68">
        <v>0.66666666666666663</v>
      </c>
      <c r="P76" s="68" t="s">
        <v>544</v>
      </c>
      <c r="Q76" s="68" t="s">
        <v>544</v>
      </c>
      <c r="R76" s="68" t="s">
        <v>544</v>
      </c>
      <c r="S76" s="68" t="s">
        <v>544</v>
      </c>
    </row>
    <row r="77" spans="1:19" x14ac:dyDescent="0.3">
      <c r="A77" s="67">
        <v>337</v>
      </c>
      <c r="B77" s="67">
        <v>100009</v>
      </c>
      <c r="C77" s="67" t="s">
        <v>629</v>
      </c>
      <c r="D77" s="67" t="s">
        <v>546</v>
      </c>
      <c r="E77" s="67" t="s">
        <v>16</v>
      </c>
      <c r="F77" s="68">
        <v>0.33333333333333331</v>
      </c>
      <c r="G77" s="68">
        <v>0.66666666666666663</v>
      </c>
      <c r="H77" s="68">
        <v>0.33333333333333331</v>
      </c>
      <c r="I77" s="68">
        <v>0.66666666666666663</v>
      </c>
      <c r="J77" s="68">
        <v>0.33333333333333331</v>
      </c>
      <c r="K77" s="68">
        <v>0.66666666666666663</v>
      </c>
      <c r="L77" s="68">
        <v>0.375</v>
      </c>
      <c r="M77" s="68">
        <v>0.66666666666666663</v>
      </c>
      <c r="N77" s="68">
        <v>0.33333333333333331</v>
      </c>
      <c r="O77" s="68">
        <v>0.66666666666666663</v>
      </c>
      <c r="P77" s="68" t="s">
        <v>544</v>
      </c>
      <c r="Q77" s="68" t="s">
        <v>544</v>
      </c>
      <c r="R77" s="68" t="s">
        <v>544</v>
      </c>
      <c r="S77" s="68" t="s">
        <v>544</v>
      </c>
    </row>
    <row r="78" spans="1:19" x14ac:dyDescent="0.3">
      <c r="A78" s="67">
        <v>341</v>
      </c>
      <c r="B78" s="67">
        <v>100045</v>
      </c>
      <c r="C78" s="67" t="s">
        <v>630</v>
      </c>
      <c r="D78" s="67" t="s">
        <v>554</v>
      </c>
      <c r="E78" s="67" t="s">
        <v>16</v>
      </c>
      <c r="F78" s="68" t="s">
        <v>543</v>
      </c>
      <c r="G78" s="68" t="s">
        <v>543</v>
      </c>
      <c r="H78" s="68" t="s">
        <v>543</v>
      </c>
      <c r="I78" s="68" t="s">
        <v>543</v>
      </c>
      <c r="J78" s="68" t="s">
        <v>552</v>
      </c>
      <c r="K78" s="68" t="s">
        <v>552</v>
      </c>
      <c r="L78" s="68" t="s">
        <v>552</v>
      </c>
      <c r="M78" s="68" t="s">
        <v>552</v>
      </c>
      <c r="N78" s="68" t="s">
        <v>552</v>
      </c>
      <c r="O78" s="68" t="s">
        <v>552</v>
      </c>
      <c r="P78" s="68" t="s">
        <v>544</v>
      </c>
      <c r="Q78" s="68" t="s">
        <v>544</v>
      </c>
      <c r="R78" s="68" t="s">
        <v>544</v>
      </c>
      <c r="S78" s="68" t="s">
        <v>544</v>
      </c>
    </row>
    <row r="79" spans="1:19" x14ac:dyDescent="0.3">
      <c r="A79" s="67">
        <v>345</v>
      </c>
      <c r="B79" s="67">
        <v>100083</v>
      </c>
      <c r="C79" s="67" t="s">
        <v>631</v>
      </c>
      <c r="D79" s="67" t="s">
        <v>554</v>
      </c>
      <c r="E79" s="67" t="s">
        <v>16</v>
      </c>
      <c r="F79" s="68">
        <v>0.625</v>
      </c>
      <c r="G79" s="68">
        <v>0.95833333333333337</v>
      </c>
      <c r="H79" s="68">
        <v>0.625</v>
      </c>
      <c r="I79" s="68">
        <v>0.95833333333333337</v>
      </c>
      <c r="J79" s="68">
        <v>0.625</v>
      </c>
      <c r="K79" s="68">
        <v>0.95833333333333337</v>
      </c>
      <c r="L79" s="68">
        <v>0.66666666666666663</v>
      </c>
      <c r="M79" s="68">
        <v>0.95833333333333337</v>
      </c>
      <c r="N79" s="68">
        <v>0.625</v>
      </c>
      <c r="O79" s="68">
        <v>0.95833333333333337</v>
      </c>
      <c r="P79" s="68" t="s">
        <v>544</v>
      </c>
      <c r="Q79" s="68" t="s">
        <v>544</v>
      </c>
      <c r="R79" s="68" t="s">
        <v>544</v>
      </c>
      <c r="S79" s="68" t="s">
        <v>544</v>
      </c>
    </row>
    <row r="80" spans="1:19" x14ac:dyDescent="0.3">
      <c r="A80" s="67">
        <v>349</v>
      </c>
      <c r="B80" s="67">
        <v>100099</v>
      </c>
      <c r="C80" s="67" t="s">
        <v>632</v>
      </c>
      <c r="D80" s="67" t="s">
        <v>557</v>
      </c>
      <c r="E80" s="67" t="s">
        <v>16</v>
      </c>
      <c r="F80" s="68">
        <v>0.625</v>
      </c>
      <c r="G80" s="68">
        <v>0.95833333333333337</v>
      </c>
      <c r="H80" s="68">
        <v>0.625</v>
      </c>
      <c r="I80" s="68">
        <v>0.95833333333333337</v>
      </c>
      <c r="J80" s="68">
        <v>0.66666666666666663</v>
      </c>
      <c r="K80" s="68">
        <v>0.9375</v>
      </c>
      <c r="L80" s="68">
        <v>0.625</v>
      </c>
      <c r="M80" s="68">
        <v>0.95833333333333337</v>
      </c>
      <c r="N80" s="68">
        <v>0.625</v>
      </c>
      <c r="O80" s="68">
        <v>0.95833333333333337</v>
      </c>
      <c r="P80" s="68" t="s">
        <v>544</v>
      </c>
      <c r="Q80" s="68" t="s">
        <v>544</v>
      </c>
      <c r="R80" s="68" t="s">
        <v>544</v>
      </c>
      <c r="S80" s="68" t="s">
        <v>544</v>
      </c>
    </row>
    <row r="81" spans="1:19" x14ac:dyDescent="0.3">
      <c r="A81" s="67">
        <v>353</v>
      </c>
      <c r="B81" s="67">
        <v>100157</v>
      </c>
      <c r="C81" s="67" t="s">
        <v>633</v>
      </c>
      <c r="D81" s="67" t="s">
        <v>578</v>
      </c>
      <c r="E81" s="67" t="s">
        <v>16</v>
      </c>
      <c r="F81" s="68">
        <v>0.625</v>
      </c>
      <c r="G81" s="68">
        <v>0.95833333333333337</v>
      </c>
      <c r="H81" s="68" t="s">
        <v>552</v>
      </c>
      <c r="I81" s="68" t="s">
        <v>552</v>
      </c>
      <c r="J81" s="68" t="s">
        <v>552</v>
      </c>
      <c r="K81" s="68" t="s">
        <v>552</v>
      </c>
      <c r="L81" s="68" t="s">
        <v>552</v>
      </c>
      <c r="M81" s="68" t="s">
        <v>552</v>
      </c>
      <c r="N81" s="68" t="s">
        <v>544</v>
      </c>
      <c r="O81" s="68" t="s">
        <v>544</v>
      </c>
      <c r="P81" s="68">
        <v>0.625</v>
      </c>
      <c r="Q81" s="68">
        <v>0.95833333333333337</v>
      </c>
      <c r="R81" s="68">
        <v>0.625</v>
      </c>
      <c r="S81" s="68">
        <v>0.89583333333333337</v>
      </c>
    </row>
    <row r="82" spans="1:19" x14ac:dyDescent="0.3">
      <c r="A82" s="67">
        <v>357</v>
      </c>
      <c r="B82" s="67">
        <v>100130</v>
      </c>
      <c r="C82" s="67" t="s">
        <v>634</v>
      </c>
      <c r="D82" s="67" t="s">
        <v>548</v>
      </c>
      <c r="E82" s="67" t="s">
        <v>14</v>
      </c>
      <c r="F82" s="68">
        <v>0.375</v>
      </c>
      <c r="G82" s="68">
        <v>0.70833333333333337</v>
      </c>
      <c r="H82" s="68" t="s">
        <v>544</v>
      </c>
      <c r="I82" s="68" t="s">
        <v>544</v>
      </c>
      <c r="J82" s="68">
        <v>0.375</v>
      </c>
      <c r="K82" s="68">
        <v>0.64583333333333337</v>
      </c>
      <c r="L82" s="68">
        <v>0.375</v>
      </c>
      <c r="M82" s="68">
        <v>0.70833333333333337</v>
      </c>
      <c r="N82" s="68">
        <v>0.375</v>
      </c>
      <c r="O82" s="68">
        <v>0.70833333333333337</v>
      </c>
      <c r="P82" s="68" t="s">
        <v>544</v>
      </c>
      <c r="Q82" s="68" t="s">
        <v>544</v>
      </c>
      <c r="R82" s="68" t="s">
        <v>544</v>
      </c>
      <c r="S82" s="68" t="s">
        <v>544</v>
      </c>
    </row>
    <row r="83" spans="1:19" x14ac:dyDescent="0.3">
      <c r="A83" s="67">
        <v>369</v>
      </c>
      <c r="B83" s="67">
        <v>100127</v>
      </c>
      <c r="C83" s="67" t="s">
        <v>635</v>
      </c>
      <c r="D83" s="67" t="s">
        <v>548</v>
      </c>
      <c r="E83" s="67" t="s">
        <v>16</v>
      </c>
      <c r="F83" s="68">
        <v>0.5</v>
      </c>
      <c r="G83" s="68">
        <v>0.77083333333333337</v>
      </c>
      <c r="H83" s="68" t="s">
        <v>544</v>
      </c>
      <c r="I83" s="68" t="s">
        <v>544</v>
      </c>
      <c r="J83" s="68">
        <v>0.5</v>
      </c>
      <c r="K83" s="68">
        <v>0.83333333333333337</v>
      </c>
      <c r="L83" s="68">
        <v>0.5</v>
      </c>
      <c r="M83" s="68">
        <v>0.83333333333333337</v>
      </c>
      <c r="N83" s="68" t="s">
        <v>543</v>
      </c>
      <c r="O83" s="68" t="s">
        <v>543</v>
      </c>
      <c r="P83" s="68" t="s">
        <v>543</v>
      </c>
      <c r="Q83" s="68" t="s">
        <v>543</v>
      </c>
      <c r="R83" s="68" t="s">
        <v>543</v>
      </c>
      <c r="S83" s="68" t="s">
        <v>543</v>
      </c>
    </row>
    <row r="84" spans="1:19" x14ac:dyDescent="0.3">
      <c r="A84" s="67">
        <v>373</v>
      </c>
      <c r="B84" s="67">
        <v>100077</v>
      </c>
      <c r="C84" s="67" t="s">
        <v>636</v>
      </c>
      <c r="D84" s="67" t="s">
        <v>542</v>
      </c>
      <c r="E84" s="67" t="s">
        <v>14</v>
      </c>
      <c r="F84" s="68">
        <v>0.33333333333333331</v>
      </c>
      <c r="G84" s="68">
        <v>0.66666666666666663</v>
      </c>
      <c r="H84" s="68">
        <v>0.33333333333333331</v>
      </c>
      <c r="I84" s="68">
        <v>0.66666666666666663</v>
      </c>
      <c r="J84" s="68">
        <v>0.375</v>
      </c>
      <c r="K84" s="68">
        <v>0.66666666666666663</v>
      </c>
      <c r="L84" s="68">
        <v>0.33333333333333331</v>
      </c>
      <c r="M84" s="68">
        <v>0.66666666666666663</v>
      </c>
      <c r="N84" s="68">
        <v>0.33333333333333331</v>
      </c>
      <c r="O84" s="68">
        <v>0.66666666666666663</v>
      </c>
      <c r="P84" s="68" t="s">
        <v>544</v>
      </c>
      <c r="Q84" s="68" t="s">
        <v>544</v>
      </c>
      <c r="R84" s="68" t="s">
        <v>544</v>
      </c>
      <c r="S84" s="68" t="s">
        <v>544</v>
      </c>
    </row>
    <row r="85" spans="1:19" x14ac:dyDescent="0.3">
      <c r="A85" s="67">
        <v>377</v>
      </c>
      <c r="B85" s="67">
        <v>100047</v>
      </c>
      <c r="C85" s="67" t="s">
        <v>637</v>
      </c>
      <c r="D85" s="67" t="s">
        <v>571</v>
      </c>
      <c r="E85" s="67" t="s">
        <v>14</v>
      </c>
      <c r="F85" s="68">
        <v>0.33333333333333331</v>
      </c>
      <c r="G85" s="68">
        <v>0.66666666666666663</v>
      </c>
      <c r="H85" s="68">
        <v>0.35416666666666669</v>
      </c>
      <c r="I85" s="68">
        <v>0.625</v>
      </c>
      <c r="J85" s="68">
        <v>0.33333333333333331</v>
      </c>
      <c r="K85" s="68">
        <v>0.66666666666666663</v>
      </c>
      <c r="L85" s="68">
        <v>0.33333333333333331</v>
      </c>
      <c r="M85" s="68">
        <v>0.66666666666666663</v>
      </c>
      <c r="N85" s="68">
        <v>0.33333333333333331</v>
      </c>
      <c r="O85" s="68">
        <v>0.66666666666666663</v>
      </c>
      <c r="P85" s="68" t="s">
        <v>544</v>
      </c>
      <c r="Q85" s="68" t="s">
        <v>544</v>
      </c>
      <c r="R85" s="68" t="s">
        <v>544</v>
      </c>
      <c r="S85" s="68" t="s">
        <v>544</v>
      </c>
    </row>
    <row r="86" spans="1:19" x14ac:dyDescent="0.3">
      <c r="A86" s="67">
        <v>381</v>
      </c>
      <c r="B86" s="67">
        <v>100056</v>
      </c>
      <c r="C86" s="67" t="s">
        <v>638</v>
      </c>
      <c r="D86" s="67" t="s">
        <v>568</v>
      </c>
      <c r="E86" s="67" t="s">
        <v>14</v>
      </c>
      <c r="F86" s="68">
        <v>0.33333333333333331</v>
      </c>
      <c r="G86" s="68">
        <v>0.66666666666666663</v>
      </c>
      <c r="H86" s="68">
        <v>0.33333333333333331</v>
      </c>
      <c r="I86" s="68">
        <v>0.66666666666666663</v>
      </c>
      <c r="J86" s="68">
        <v>0.33333333333333331</v>
      </c>
      <c r="K86" s="68">
        <v>0.66666666666666663</v>
      </c>
      <c r="L86" s="68">
        <v>0.375</v>
      </c>
      <c r="M86" s="68">
        <v>0.66666666666666663</v>
      </c>
      <c r="N86" s="68">
        <v>0.33333333333333331</v>
      </c>
      <c r="O86" s="68">
        <v>0.66666666666666663</v>
      </c>
      <c r="P86" s="68" t="s">
        <v>544</v>
      </c>
      <c r="Q86" s="68" t="s">
        <v>544</v>
      </c>
      <c r="R86" s="68" t="s">
        <v>544</v>
      </c>
      <c r="S86" s="68" t="s">
        <v>544</v>
      </c>
    </row>
    <row r="87" spans="1:19" x14ac:dyDescent="0.3">
      <c r="A87" s="67">
        <v>385</v>
      </c>
      <c r="B87" s="67">
        <v>100020</v>
      </c>
      <c r="C87" s="67" t="s">
        <v>639</v>
      </c>
      <c r="D87" s="67" t="s">
        <v>566</v>
      </c>
      <c r="E87" s="67" t="s">
        <v>18</v>
      </c>
      <c r="F87" s="68">
        <v>0.33333333333333331</v>
      </c>
      <c r="G87" s="68">
        <v>0.625</v>
      </c>
      <c r="H87" s="68" t="s">
        <v>544</v>
      </c>
      <c r="I87" s="68" t="s">
        <v>544</v>
      </c>
      <c r="J87" s="68">
        <v>0.33333333333333331</v>
      </c>
      <c r="K87" s="68">
        <v>0.66666666666666663</v>
      </c>
      <c r="L87" s="68" t="s">
        <v>544</v>
      </c>
      <c r="M87" s="68" t="s">
        <v>544</v>
      </c>
      <c r="N87" s="68">
        <v>0.33333333333333331</v>
      </c>
      <c r="O87" s="68">
        <v>0.66666666666666663</v>
      </c>
      <c r="P87" s="68">
        <v>0.33333333333333331</v>
      </c>
      <c r="Q87" s="68">
        <v>0.66666666666666663</v>
      </c>
      <c r="R87" s="68">
        <v>0.33333333333333331</v>
      </c>
      <c r="S87" s="68">
        <v>0.66666666666666663</v>
      </c>
    </row>
    <row r="88" spans="1:19" x14ac:dyDescent="0.3">
      <c r="A88" s="67">
        <v>389</v>
      </c>
      <c r="B88" s="67">
        <v>100126</v>
      </c>
      <c r="C88" s="67" t="s">
        <v>640</v>
      </c>
      <c r="D88" s="67" t="s">
        <v>557</v>
      </c>
      <c r="E88" s="67" t="s">
        <v>14</v>
      </c>
      <c r="F88" s="68">
        <v>0.625</v>
      </c>
      <c r="G88" s="68">
        <v>0.95833333333333337</v>
      </c>
      <c r="H88" s="68" t="s">
        <v>544</v>
      </c>
      <c r="I88" s="68" t="s">
        <v>544</v>
      </c>
      <c r="J88" s="68">
        <v>0.625</v>
      </c>
      <c r="K88" s="68">
        <v>0.95833333333333337</v>
      </c>
      <c r="L88" s="68">
        <v>0.625</v>
      </c>
      <c r="M88" s="68">
        <v>0.95833333333333337</v>
      </c>
      <c r="N88" s="68">
        <v>0.625</v>
      </c>
      <c r="O88" s="68">
        <v>0.89583333333333337</v>
      </c>
      <c r="P88" s="68" t="s">
        <v>544</v>
      </c>
      <c r="Q88" s="68" t="s">
        <v>544</v>
      </c>
      <c r="R88" s="68" t="s">
        <v>544</v>
      </c>
      <c r="S88" s="68" t="s">
        <v>544</v>
      </c>
    </row>
    <row r="89" spans="1:19" x14ac:dyDescent="0.3">
      <c r="A89" s="67">
        <v>393</v>
      </c>
      <c r="B89" s="67">
        <v>100027</v>
      </c>
      <c r="C89" s="67" t="s">
        <v>641</v>
      </c>
      <c r="D89" s="67" t="s">
        <v>542</v>
      </c>
      <c r="E89" s="67" t="s">
        <v>16</v>
      </c>
      <c r="F89" s="68">
        <v>0.33333333333333331</v>
      </c>
      <c r="G89" s="68">
        <v>0.66666666666666663</v>
      </c>
      <c r="H89" s="68" t="s">
        <v>544</v>
      </c>
      <c r="I89" s="68" t="s">
        <v>544</v>
      </c>
      <c r="J89" s="68">
        <v>0.33333333333333331</v>
      </c>
      <c r="K89" s="68">
        <v>0.66666666666666663</v>
      </c>
      <c r="L89" s="68">
        <v>0.33333333333333331</v>
      </c>
      <c r="M89" s="68">
        <v>0.625</v>
      </c>
      <c r="N89" s="68">
        <v>0.33333333333333331</v>
      </c>
      <c r="O89" s="68">
        <v>0.66666666666666663</v>
      </c>
      <c r="P89" s="68">
        <v>0.33333333333333331</v>
      </c>
      <c r="Q89" s="68">
        <v>0.66666666666666663</v>
      </c>
      <c r="R89" s="68" t="s">
        <v>544</v>
      </c>
      <c r="S89" s="68" t="s">
        <v>544</v>
      </c>
    </row>
    <row r="90" spans="1:19" x14ac:dyDescent="0.3">
      <c r="A90" s="67">
        <v>397</v>
      </c>
      <c r="B90" s="67">
        <v>100111</v>
      </c>
      <c r="C90" s="67" t="s">
        <v>642</v>
      </c>
      <c r="D90" s="67" t="s">
        <v>568</v>
      </c>
      <c r="E90" s="67" t="s">
        <v>14</v>
      </c>
      <c r="F90" s="68">
        <v>0.375</v>
      </c>
      <c r="G90" s="68">
        <v>0.70833333333333337</v>
      </c>
      <c r="H90" s="68">
        <v>0.375</v>
      </c>
      <c r="I90" s="68">
        <v>0.70833333333333337</v>
      </c>
      <c r="J90" s="68">
        <v>0.375</v>
      </c>
      <c r="K90" s="68">
        <v>0.70833333333333337</v>
      </c>
      <c r="L90" s="68">
        <v>0.375</v>
      </c>
      <c r="M90" s="68">
        <v>0.64583333333333337</v>
      </c>
      <c r="N90" s="68" t="s">
        <v>544</v>
      </c>
      <c r="O90" s="68" t="s">
        <v>544</v>
      </c>
      <c r="P90" s="68">
        <v>0.375</v>
      </c>
      <c r="Q90" s="68">
        <v>0.70833333333333337</v>
      </c>
      <c r="R90" s="68">
        <v>0.375</v>
      </c>
      <c r="S90" s="68">
        <v>0.70833333333333337</v>
      </c>
    </row>
    <row r="91" spans="1:19" x14ac:dyDescent="0.3">
      <c r="A91" s="67">
        <v>405</v>
      </c>
      <c r="B91" s="67">
        <v>100066</v>
      </c>
      <c r="C91" s="67" t="s">
        <v>643</v>
      </c>
      <c r="D91" s="67" t="s">
        <v>542</v>
      </c>
      <c r="E91" s="67" t="s">
        <v>16</v>
      </c>
      <c r="F91" s="68">
        <v>0.33333333333333331</v>
      </c>
      <c r="G91" s="68">
        <v>0.66666666666666663</v>
      </c>
      <c r="H91" s="68">
        <v>0.33333333333333331</v>
      </c>
      <c r="I91" s="68">
        <v>0.66666666666666663</v>
      </c>
      <c r="J91" s="68" t="s">
        <v>544</v>
      </c>
      <c r="K91" s="68" t="s">
        <v>544</v>
      </c>
      <c r="L91" s="68" t="s">
        <v>544</v>
      </c>
      <c r="M91" s="68" t="s">
        <v>544</v>
      </c>
      <c r="N91" s="68">
        <v>0.375</v>
      </c>
      <c r="O91" s="68">
        <v>0.66666666666666663</v>
      </c>
      <c r="P91" s="68">
        <v>0.33333333333333331</v>
      </c>
      <c r="Q91" s="68">
        <v>0.66666666666666663</v>
      </c>
      <c r="R91" s="68">
        <v>0.33333333333333331</v>
      </c>
      <c r="S91" s="68">
        <v>0.66666666666666663</v>
      </c>
    </row>
    <row r="92" spans="1:19" x14ac:dyDescent="0.3">
      <c r="A92" s="67">
        <v>417</v>
      </c>
      <c r="B92" s="67">
        <v>100036</v>
      </c>
      <c r="C92" s="67" t="s">
        <v>644</v>
      </c>
      <c r="D92" s="67" t="s">
        <v>560</v>
      </c>
      <c r="E92" s="67" t="s">
        <v>16</v>
      </c>
      <c r="F92" s="68">
        <v>0.41666666666666669</v>
      </c>
      <c r="G92" s="68">
        <v>0.75</v>
      </c>
      <c r="H92" s="68">
        <v>0.41666666666666669</v>
      </c>
      <c r="I92" s="68">
        <v>0.75</v>
      </c>
      <c r="J92" s="68">
        <v>0.41666666666666669</v>
      </c>
      <c r="K92" s="68">
        <v>0.70833333333333337</v>
      </c>
      <c r="L92" s="68">
        <v>0.41666666666666669</v>
      </c>
      <c r="M92" s="68">
        <v>0.75</v>
      </c>
      <c r="N92" s="68">
        <v>0.41666666666666669</v>
      </c>
      <c r="O92" s="68">
        <v>0.75</v>
      </c>
      <c r="P92" s="68" t="s">
        <v>544</v>
      </c>
      <c r="Q92" s="68" t="s">
        <v>544</v>
      </c>
      <c r="R92" s="68" t="s">
        <v>544</v>
      </c>
      <c r="S92" s="68" t="s">
        <v>544</v>
      </c>
    </row>
    <row r="93" spans="1:19" x14ac:dyDescent="0.3">
      <c r="A93" s="67">
        <v>421</v>
      </c>
      <c r="B93" s="67">
        <v>100021</v>
      </c>
      <c r="C93" s="67" t="s">
        <v>645</v>
      </c>
      <c r="D93" s="67" t="s">
        <v>566</v>
      </c>
      <c r="E93" s="67" t="s">
        <v>18</v>
      </c>
      <c r="F93" s="68">
        <v>0.33333333333333331</v>
      </c>
      <c r="G93" s="68">
        <v>0.625</v>
      </c>
      <c r="H93" s="68">
        <v>0.33333333333333331</v>
      </c>
      <c r="I93" s="68">
        <v>0.66666666666666663</v>
      </c>
      <c r="J93" s="68">
        <v>0.33333333333333331</v>
      </c>
      <c r="K93" s="68">
        <v>0.66666666666666663</v>
      </c>
      <c r="L93" s="68">
        <v>0.33333333333333331</v>
      </c>
      <c r="M93" s="68">
        <v>0.66666666666666663</v>
      </c>
      <c r="N93" s="68">
        <v>0.33333333333333331</v>
      </c>
      <c r="O93" s="68">
        <v>0.625</v>
      </c>
      <c r="P93" s="68" t="s">
        <v>544</v>
      </c>
      <c r="Q93" s="68" t="s">
        <v>544</v>
      </c>
      <c r="R93" s="68" t="s">
        <v>544</v>
      </c>
      <c r="S93" s="68" t="s">
        <v>544</v>
      </c>
    </row>
    <row r="94" spans="1:19" x14ac:dyDescent="0.3">
      <c r="A94" s="67">
        <v>425</v>
      </c>
      <c r="B94" s="67">
        <v>100080</v>
      </c>
      <c r="C94" s="67" t="s">
        <v>646</v>
      </c>
      <c r="D94" s="67" t="s">
        <v>546</v>
      </c>
      <c r="E94" s="67" t="s">
        <v>14</v>
      </c>
      <c r="F94" s="68">
        <v>0.33333333333333331</v>
      </c>
      <c r="G94" s="68">
        <v>0.66666666666666663</v>
      </c>
      <c r="H94" s="68">
        <v>0.375</v>
      </c>
      <c r="I94" s="68">
        <v>0.66666666666666663</v>
      </c>
      <c r="J94" s="68">
        <v>0.33333333333333331</v>
      </c>
      <c r="K94" s="68">
        <v>0.66666666666666663</v>
      </c>
      <c r="L94" s="68" t="s">
        <v>544</v>
      </c>
      <c r="M94" s="68" t="s">
        <v>544</v>
      </c>
      <c r="N94" s="68" t="s">
        <v>544</v>
      </c>
      <c r="O94" s="68" t="s">
        <v>544</v>
      </c>
      <c r="P94" s="68">
        <v>0.33333333333333331</v>
      </c>
      <c r="Q94" s="68">
        <v>0.66666666666666663</v>
      </c>
      <c r="R94" s="68">
        <v>0.33333333333333331</v>
      </c>
      <c r="S94" s="68">
        <v>0.66666666666666663</v>
      </c>
    </row>
    <row r="95" spans="1:19" x14ac:dyDescent="0.3">
      <c r="A95" s="67">
        <v>429</v>
      </c>
      <c r="B95" s="67">
        <v>100054</v>
      </c>
      <c r="C95" s="67" t="s">
        <v>647</v>
      </c>
      <c r="D95" s="67" t="s">
        <v>542</v>
      </c>
      <c r="E95" s="67" t="s">
        <v>16</v>
      </c>
      <c r="F95" s="68" t="s">
        <v>552</v>
      </c>
      <c r="G95" s="68" t="s">
        <v>552</v>
      </c>
      <c r="H95" s="68">
        <v>0.33333333333333331</v>
      </c>
      <c r="I95" s="68">
        <v>0.66666666666666663</v>
      </c>
      <c r="J95" s="68">
        <v>0.33333333333333331</v>
      </c>
      <c r="K95" s="68">
        <v>0.66666666666666663</v>
      </c>
      <c r="L95" s="68">
        <v>0.375</v>
      </c>
      <c r="M95" s="68">
        <v>0.66666666666666663</v>
      </c>
      <c r="N95" s="68">
        <v>0.33333333333333331</v>
      </c>
      <c r="O95" s="68">
        <v>0.66666666666666663</v>
      </c>
      <c r="P95" s="68" t="s">
        <v>544</v>
      </c>
      <c r="Q95" s="68" t="s">
        <v>544</v>
      </c>
      <c r="R95" s="68" t="s">
        <v>544</v>
      </c>
      <c r="S95" s="68" t="s">
        <v>544</v>
      </c>
    </row>
    <row r="96" spans="1:19" x14ac:dyDescent="0.3">
      <c r="A96" s="67">
        <v>433</v>
      </c>
      <c r="B96" s="67">
        <v>100064</v>
      </c>
      <c r="C96" s="67" t="s">
        <v>648</v>
      </c>
      <c r="D96" s="67" t="s">
        <v>546</v>
      </c>
      <c r="E96" s="67" t="s">
        <v>16</v>
      </c>
      <c r="F96" s="68">
        <v>0.33333333333333331</v>
      </c>
      <c r="G96" s="68">
        <v>0.66666666666666663</v>
      </c>
      <c r="H96" s="68">
        <v>0.33333333333333331</v>
      </c>
      <c r="I96" s="68">
        <v>0.66666666666666663</v>
      </c>
      <c r="J96" s="68">
        <v>0.33333333333333331</v>
      </c>
      <c r="K96" s="68">
        <v>0.66666666666666663</v>
      </c>
      <c r="L96" s="68">
        <v>0.375</v>
      </c>
      <c r="M96" s="68">
        <v>0.66666666666666663</v>
      </c>
      <c r="N96" s="68">
        <v>0.33333333333333331</v>
      </c>
      <c r="O96" s="68">
        <v>0.66666666666666663</v>
      </c>
      <c r="P96" s="68" t="s">
        <v>544</v>
      </c>
      <c r="Q96" s="68" t="s">
        <v>544</v>
      </c>
      <c r="R96" s="68" t="s">
        <v>544</v>
      </c>
      <c r="S96" s="68" t="s">
        <v>544</v>
      </c>
    </row>
    <row r="97" spans="1:19" x14ac:dyDescent="0.3">
      <c r="A97" s="67">
        <v>437</v>
      </c>
      <c r="B97" s="67">
        <v>100068</v>
      </c>
      <c r="C97" s="67" t="s">
        <v>649</v>
      </c>
      <c r="D97" s="67" t="s">
        <v>542</v>
      </c>
      <c r="E97" s="67" t="s">
        <v>14</v>
      </c>
      <c r="F97" s="68" t="s">
        <v>552</v>
      </c>
      <c r="G97" s="68" t="s">
        <v>552</v>
      </c>
      <c r="H97" s="68" t="s">
        <v>552</v>
      </c>
      <c r="I97" s="68" t="s">
        <v>552</v>
      </c>
      <c r="J97" s="68" t="s">
        <v>552</v>
      </c>
      <c r="K97" s="68" t="s">
        <v>552</v>
      </c>
      <c r="L97" s="68" t="s">
        <v>552</v>
      </c>
      <c r="M97" s="68" t="s">
        <v>552</v>
      </c>
      <c r="N97" s="68" t="s">
        <v>552</v>
      </c>
      <c r="O97" s="68" t="s">
        <v>552</v>
      </c>
      <c r="P97" s="68" t="s">
        <v>544</v>
      </c>
      <c r="Q97" s="68" t="s">
        <v>544</v>
      </c>
      <c r="R97" s="68" t="s">
        <v>544</v>
      </c>
      <c r="S97" s="68" t="s">
        <v>544</v>
      </c>
    </row>
    <row r="98" spans="1:19" x14ac:dyDescent="0.3">
      <c r="A98" s="67">
        <v>441</v>
      </c>
      <c r="B98" s="67">
        <v>100029</v>
      </c>
      <c r="C98" s="67" t="s">
        <v>650</v>
      </c>
      <c r="D98" s="67" t="s">
        <v>566</v>
      </c>
      <c r="E98" s="67" t="s">
        <v>18</v>
      </c>
      <c r="F98" s="68">
        <v>0.54166666666666663</v>
      </c>
      <c r="G98" s="68">
        <v>0.83333333333333337</v>
      </c>
      <c r="H98" s="68">
        <v>0.54166666666666663</v>
      </c>
      <c r="I98" s="68">
        <v>0.875</v>
      </c>
      <c r="J98" s="68">
        <v>0.54166666666666663</v>
      </c>
      <c r="K98" s="68">
        <v>0.875</v>
      </c>
      <c r="L98" s="68">
        <v>0.54166666666666663</v>
      </c>
      <c r="M98" s="68">
        <v>0.875</v>
      </c>
      <c r="N98" s="68">
        <v>0.54166666666666663</v>
      </c>
      <c r="O98" s="68">
        <v>0.875</v>
      </c>
      <c r="P98" s="68" t="s">
        <v>544</v>
      </c>
      <c r="Q98" s="68" t="s">
        <v>544</v>
      </c>
      <c r="R98" s="68" t="s">
        <v>544</v>
      </c>
      <c r="S98" s="68" t="s">
        <v>544</v>
      </c>
    </row>
    <row r="99" spans="1:19" x14ac:dyDescent="0.3">
      <c r="A99" s="67">
        <v>445</v>
      </c>
      <c r="B99" s="67">
        <v>100015</v>
      </c>
      <c r="C99" s="67" t="s">
        <v>651</v>
      </c>
      <c r="D99" s="67" t="s">
        <v>566</v>
      </c>
      <c r="E99" s="67" t="s">
        <v>18</v>
      </c>
      <c r="F99" s="68">
        <v>0.33333333333333331</v>
      </c>
      <c r="G99" s="68">
        <v>0.625</v>
      </c>
      <c r="H99" s="68">
        <v>0.33333333333333331</v>
      </c>
      <c r="I99" s="68">
        <v>0.66666666666666663</v>
      </c>
      <c r="J99" s="68" t="s">
        <v>544</v>
      </c>
      <c r="K99" s="68" t="s">
        <v>544</v>
      </c>
      <c r="L99" s="68">
        <v>0.33333333333333331</v>
      </c>
      <c r="M99" s="68">
        <v>0.66666666666666663</v>
      </c>
      <c r="N99" s="68">
        <v>0.33333333333333331</v>
      </c>
      <c r="O99" s="68">
        <v>0.66666666666666663</v>
      </c>
      <c r="P99" s="68" t="s">
        <v>544</v>
      </c>
      <c r="Q99" s="68" t="s">
        <v>544</v>
      </c>
      <c r="R99" s="68">
        <v>0.33333333333333331</v>
      </c>
      <c r="S99" s="68">
        <v>0.66666666666666663</v>
      </c>
    </row>
    <row r="100" spans="1:19" x14ac:dyDescent="0.3">
      <c r="A100" s="67">
        <v>449</v>
      </c>
      <c r="B100" s="67">
        <v>100081</v>
      </c>
      <c r="C100" s="67" t="s">
        <v>652</v>
      </c>
      <c r="D100" s="67" t="s">
        <v>571</v>
      </c>
      <c r="E100" s="67" t="s">
        <v>14</v>
      </c>
      <c r="F100" s="68">
        <v>0.625</v>
      </c>
      <c r="G100" s="68">
        <v>0.95833333333333337</v>
      </c>
      <c r="H100" s="68">
        <v>0.625</v>
      </c>
      <c r="I100" s="68">
        <v>0.95833333333333337</v>
      </c>
      <c r="J100" s="68">
        <v>0.625</v>
      </c>
      <c r="K100" s="68">
        <v>0.95833333333333337</v>
      </c>
      <c r="L100" s="68">
        <v>0.625</v>
      </c>
      <c r="M100" s="68">
        <v>0.91666666666666663</v>
      </c>
      <c r="N100" s="68" t="s">
        <v>544</v>
      </c>
      <c r="O100" s="68" t="s">
        <v>544</v>
      </c>
      <c r="P100" s="68" t="s">
        <v>544</v>
      </c>
      <c r="Q100" s="68" t="s">
        <v>544</v>
      </c>
      <c r="R100" s="68">
        <v>0.625</v>
      </c>
      <c r="S100" s="68">
        <v>0.95833333333333337</v>
      </c>
    </row>
    <row r="101" spans="1:19" x14ac:dyDescent="0.3">
      <c r="A101" s="67">
        <v>453</v>
      </c>
      <c r="B101" s="67">
        <v>100060</v>
      </c>
      <c r="C101" s="67" t="s">
        <v>653</v>
      </c>
      <c r="D101" s="67" t="s">
        <v>566</v>
      </c>
      <c r="E101" s="67" t="s">
        <v>18</v>
      </c>
      <c r="F101" s="68" t="s">
        <v>544</v>
      </c>
      <c r="G101" s="68" t="s">
        <v>544</v>
      </c>
      <c r="H101" s="68">
        <v>0.54166666666666663</v>
      </c>
      <c r="I101" s="68">
        <v>0.875</v>
      </c>
      <c r="J101" s="68">
        <v>0.54166666666666663</v>
      </c>
      <c r="K101" s="68">
        <v>0.83333333333333337</v>
      </c>
      <c r="L101" s="68">
        <v>0.54166666666666663</v>
      </c>
      <c r="M101" s="68">
        <v>0.875</v>
      </c>
      <c r="N101" s="68">
        <v>0.54166666666666663</v>
      </c>
      <c r="O101" s="68">
        <v>0.875</v>
      </c>
      <c r="P101" s="68">
        <v>0.54166666666666663</v>
      </c>
      <c r="Q101" s="68">
        <v>0.875</v>
      </c>
      <c r="R101" s="68" t="s">
        <v>544</v>
      </c>
      <c r="S101" s="68" t="s">
        <v>544</v>
      </c>
    </row>
    <row r="102" spans="1:19" x14ac:dyDescent="0.3">
      <c r="A102" s="67">
        <v>457</v>
      </c>
      <c r="B102" s="67">
        <v>100095</v>
      </c>
      <c r="C102" s="67" t="s">
        <v>654</v>
      </c>
      <c r="D102" s="67" t="s">
        <v>557</v>
      </c>
      <c r="E102" s="67" t="s">
        <v>16</v>
      </c>
      <c r="F102" s="68" t="s">
        <v>543</v>
      </c>
      <c r="G102" s="68" t="s">
        <v>543</v>
      </c>
      <c r="H102" s="68">
        <v>0.625</v>
      </c>
      <c r="I102" s="68">
        <v>0.95833333333333337</v>
      </c>
      <c r="J102" s="68">
        <v>0.625</v>
      </c>
      <c r="K102" s="68">
        <v>0.95833333333333337</v>
      </c>
      <c r="L102" s="68">
        <v>0.66666666666666663</v>
      </c>
      <c r="M102" s="68">
        <v>0.9375</v>
      </c>
      <c r="N102" s="68">
        <v>0.625</v>
      </c>
      <c r="O102" s="68">
        <v>0.95833333333333337</v>
      </c>
      <c r="P102" s="68" t="s">
        <v>544</v>
      </c>
      <c r="Q102" s="68" t="s">
        <v>544</v>
      </c>
      <c r="R102" s="68" t="s">
        <v>544</v>
      </c>
      <c r="S102" s="68" t="s">
        <v>544</v>
      </c>
    </row>
    <row r="103" spans="1:19" x14ac:dyDescent="0.3">
      <c r="A103" s="67">
        <v>461</v>
      </c>
      <c r="B103" s="67">
        <v>100086</v>
      </c>
      <c r="C103" s="67" t="s">
        <v>655</v>
      </c>
      <c r="D103" s="67" t="s">
        <v>554</v>
      </c>
      <c r="E103" s="67" t="s">
        <v>14</v>
      </c>
      <c r="F103" s="68">
        <v>0.625</v>
      </c>
      <c r="G103" s="68">
        <v>0.95833333333333337</v>
      </c>
      <c r="H103" s="68">
        <v>0.625</v>
      </c>
      <c r="I103" s="68">
        <v>0.91666666666666663</v>
      </c>
      <c r="J103" s="68" t="s">
        <v>544</v>
      </c>
      <c r="K103" s="68" t="s">
        <v>544</v>
      </c>
      <c r="L103" s="68" t="s">
        <v>544</v>
      </c>
      <c r="M103" s="68" t="s">
        <v>544</v>
      </c>
      <c r="N103" s="68">
        <v>0.625</v>
      </c>
      <c r="O103" s="68">
        <v>0.95833333333333337</v>
      </c>
      <c r="P103" s="68">
        <v>0.625</v>
      </c>
      <c r="Q103" s="68">
        <v>0.95833333333333337</v>
      </c>
      <c r="R103" s="68">
        <v>0.625</v>
      </c>
      <c r="S103" s="68">
        <v>0.95833333333333337</v>
      </c>
    </row>
    <row r="104" spans="1:19" x14ac:dyDescent="0.3">
      <c r="A104" s="67">
        <v>465</v>
      </c>
      <c r="B104" s="67">
        <v>100023</v>
      </c>
      <c r="C104" s="67" t="s">
        <v>656</v>
      </c>
      <c r="D104" s="67" t="s">
        <v>566</v>
      </c>
      <c r="E104" s="67" t="s">
        <v>18</v>
      </c>
      <c r="F104" s="68" t="s">
        <v>552</v>
      </c>
      <c r="G104" s="68" t="s">
        <v>552</v>
      </c>
      <c r="H104" s="68">
        <v>0.33333333333333331</v>
      </c>
      <c r="I104" s="68">
        <v>0.66666666666666663</v>
      </c>
      <c r="J104" s="68">
        <v>0.33333333333333331</v>
      </c>
      <c r="K104" s="68">
        <v>0.66666666666666663</v>
      </c>
      <c r="L104" s="68">
        <v>0.33333333333333331</v>
      </c>
      <c r="M104" s="68">
        <v>0.66666666666666663</v>
      </c>
      <c r="N104" s="68">
        <v>0.33333333333333331</v>
      </c>
      <c r="O104" s="68">
        <v>0.625</v>
      </c>
      <c r="P104" s="68" t="s">
        <v>544</v>
      </c>
      <c r="Q104" s="68" t="s">
        <v>544</v>
      </c>
      <c r="R104" s="68" t="s">
        <v>544</v>
      </c>
      <c r="S104" s="68" t="s">
        <v>544</v>
      </c>
    </row>
    <row r="105" spans="1:19" x14ac:dyDescent="0.3">
      <c r="A105" s="67">
        <v>469</v>
      </c>
      <c r="B105" s="67">
        <v>100078</v>
      </c>
      <c r="C105" s="67" t="s">
        <v>657</v>
      </c>
      <c r="D105" s="67" t="s">
        <v>568</v>
      </c>
      <c r="E105" s="67" t="s">
        <v>14</v>
      </c>
      <c r="F105" s="68">
        <v>0.33333333333333331</v>
      </c>
      <c r="G105" s="68">
        <v>0.66666666666666663</v>
      </c>
      <c r="H105" s="68" t="s">
        <v>544</v>
      </c>
      <c r="I105" s="68" t="s">
        <v>544</v>
      </c>
      <c r="J105" s="68">
        <v>0.33333333333333331</v>
      </c>
      <c r="K105" s="68">
        <v>0.66666666666666663</v>
      </c>
      <c r="L105" s="68">
        <v>0.33333333333333331</v>
      </c>
      <c r="M105" s="68">
        <v>0.625</v>
      </c>
      <c r="N105" s="68">
        <v>0.33333333333333331</v>
      </c>
      <c r="O105" s="68">
        <v>0.66666666666666663</v>
      </c>
      <c r="P105" s="68" t="s">
        <v>544</v>
      </c>
      <c r="Q105" s="68" t="s">
        <v>544</v>
      </c>
      <c r="R105" s="68" t="s">
        <v>544</v>
      </c>
      <c r="S105" s="68" t="s">
        <v>544</v>
      </c>
    </row>
    <row r="106" spans="1:19" x14ac:dyDescent="0.3">
      <c r="A106" s="67">
        <v>473</v>
      </c>
      <c r="B106" s="67">
        <v>100105</v>
      </c>
      <c r="C106" s="67" t="s">
        <v>658</v>
      </c>
      <c r="D106" s="67" t="s">
        <v>560</v>
      </c>
      <c r="E106" s="67" t="s">
        <v>14</v>
      </c>
      <c r="F106" s="68">
        <v>0.33333333333333331</v>
      </c>
      <c r="G106" s="68">
        <v>0.60416666666666663</v>
      </c>
      <c r="H106" s="68">
        <v>0.33333333333333331</v>
      </c>
      <c r="I106" s="68">
        <v>0.66666666666666663</v>
      </c>
      <c r="J106" s="68" t="s">
        <v>544</v>
      </c>
      <c r="K106" s="68" t="s">
        <v>544</v>
      </c>
      <c r="L106" s="68">
        <v>0.33333333333333331</v>
      </c>
      <c r="M106" s="68">
        <v>0.66666666666666663</v>
      </c>
      <c r="N106" s="68">
        <v>0.33333333333333331</v>
      </c>
      <c r="O106" s="68">
        <v>0.66666666666666663</v>
      </c>
      <c r="P106" s="68" t="s">
        <v>544</v>
      </c>
      <c r="Q106" s="68" t="s">
        <v>544</v>
      </c>
      <c r="R106" s="68" t="s">
        <v>544</v>
      </c>
      <c r="S106" s="68" t="s">
        <v>544</v>
      </c>
    </row>
    <row r="107" spans="1:19" x14ac:dyDescent="0.3">
      <c r="A107" s="67">
        <v>477</v>
      </c>
      <c r="B107" s="67">
        <v>100129</v>
      </c>
      <c r="C107" s="67" t="s">
        <v>659</v>
      </c>
      <c r="D107" s="67" t="s">
        <v>560</v>
      </c>
      <c r="E107" s="67" t="s">
        <v>14</v>
      </c>
      <c r="F107" s="68">
        <v>0.47916666666666669</v>
      </c>
      <c r="G107" s="68">
        <v>0.75</v>
      </c>
      <c r="H107" s="68" t="s">
        <v>544</v>
      </c>
      <c r="I107" s="68" t="s">
        <v>544</v>
      </c>
      <c r="J107" s="68">
        <v>0.47916666666666669</v>
      </c>
      <c r="K107" s="68">
        <v>0.8125</v>
      </c>
      <c r="L107" s="68">
        <v>0.47916666666666669</v>
      </c>
      <c r="M107" s="68">
        <v>0.8125</v>
      </c>
      <c r="N107" s="68">
        <v>0.47916666666666669</v>
      </c>
      <c r="O107" s="68">
        <v>0.8125</v>
      </c>
      <c r="P107" s="68" t="s">
        <v>543</v>
      </c>
      <c r="Q107" s="68" t="s">
        <v>543</v>
      </c>
      <c r="R107" s="68">
        <v>0.47916666666666669</v>
      </c>
      <c r="S107" s="68">
        <v>0.8125</v>
      </c>
    </row>
    <row r="108" spans="1:19" x14ac:dyDescent="0.3">
      <c r="A108" s="67">
        <v>481</v>
      </c>
      <c r="B108" s="67">
        <v>100148</v>
      </c>
      <c r="C108" s="67" t="s">
        <v>660</v>
      </c>
      <c r="D108" s="67" t="s">
        <v>578</v>
      </c>
      <c r="E108" s="67" t="s">
        <v>14</v>
      </c>
      <c r="F108" s="68">
        <v>0.625</v>
      </c>
      <c r="G108" s="68">
        <v>0.95833333333333337</v>
      </c>
      <c r="H108" s="68">
        <v>0.625</v>
      </c>
      <c r="I108" s="68">
        <v>0.95833333333333337</v>
      </c>
      <c r="J108" s="68">
        <v>0.625</v>
      </c>
      <c r="K108" s="68">
        <v>0.89583333333333337</v>
      </c>
      <c r="L108" s="68" t="s">
        <v>544</v>
      </c>
      <c r="M108" s="68" t="s">
        <v>544</v>
      </c>
      <c r="N108" s="68" t="s">
        <v>543</v>
      </c>
      <c r="O108" s="68" t="s">
        <v>543</v>
      </c>
      <c r="P108" s="68">
        <v>0.625</v>
      </c>
      <c r="Q108" s="68">
        <v>0.95833333333333337</v>
      </c>
      <c r="R108" s="68">
        <v>0.625</v>
      </c>
      <c r="S108" s="68">
        <v>0.95833333333333337</v>
      </c>
    </row>
    <row r="109" spans="1:19" x14ac:dyDescent="0.3">
      <c r="A109" s="67">
        <v>485</v>
      </c>
      <c r="B109" s="67">
        <v>100139</v>
      </c>
      <c r="C109" s="67" t="s">
        <v>661</v>
      </c>
      <c r="D109" s="67" t="s">
        <v>557</v>
      </c>
      <c r="E109" s="67" t="s">
        <v>16</v>
      </c>
      <c r="F109" s="68">
        <v>0.625</v>
      </c>
      <c r="G109" s="68">
        <v>0.95833333333333337</v>
      </c>
      <c r="H109" s="68">
        <v>0.625</v>
      </c>
      <c r="I109" s="68">
        <v>0.95833333333333337</v>
      </c>
      <c r="J109" s="68">
        <v>0.625</v>
      </c>
      <c r="K109" s="68">
        <v>0.95833333333333337</v>
      </c>
      <c r="L109" s="68">
        <v>0.625</v>
      </c>
      <c r="M109" s="68">
        <v>0.89583333333333337</v>
      </c>
      <c r="N109" s="68">
        <v>0.625</v>
      </c>
      <c r="O109" s="68">
        <v>0.95833333333333337</v>
      </c>
      <c r="P109" s="68" t="s">
        <v>544</v>
      </c>
      <c r="Q109" s="68" t="s">
        <v>544</v>
      </c>
      <c r="R109" s="68">
        <v>0.625</v>
      </c>
      <c r="S109" s="68">
        <v>0.95833333333333337</v>
      </c>
    </row>
    <row r="110" spans="1:19" x14ac:dyDescent="0.3">
      <c r="A110" s="67">
        <v>489</v>
      </c>
      <c r="B110" s="67">
        <v>100147</v>
      </c>
      <c r="C110" s="67" t="s">
        <v>662</v>
      </c>
      <c r="D110" s="67" t="s">
        <v>581</v>
      </c>
      <c r="E110" s="67" t="s">
        <v>14</v>
      </c>
      <c r="F110" s="68">
        <v>0.625</v>
      </c>
      <c r="G110" s="68">
        <v>0.95833333333333337</v>
      </c>
      <c r="H110" s="68">
        <v>0.625</v>
      </c>
      <c r="I110" s="68">
        <v>0.89583333333333337</v>
      </c>
      <c r="J110" s="68">
        <v>0.625</v>
      </c>
      <c r="K110" s="68">
        <v>0.95833333333333337</v>
      </c>
      <c r="L110" s="68" t="s">
        <v>544</v>
      </c>
      <c r="M110" s="68" t="s">
        <v>544</v>
      </c>
      <c r="N110" s="68">
        <v>0.625</v>
      </c>
      <c r="O110" s="68">
        <v>0.95833333333333337</v>
      </c>
      <c r="P110" s="68" t="s">
        <v>552</v>
      </c>
      <c r="Q110" s="68" t="s">
        <v>552</v>
      </c>
      <c r="R110" s="68" t="s">
        <v>552</v>
      </c>
      <c r="S110" s="68" t="s">
        <v>552</v>
      </c>
    </row>
    <row r="111" spans="1:19" x14ac:dyDescent="0.3">
      <c r="A111" s="67">
        <v>493</v>
      </c>
      <c r="B111" s="67">
        <v>100163</v>
      </c>
      <c r="C111" s="67" t="s">
        <v>663</v>
      </c>
      <c r="D111" s="67" t="s">
        <v>581</v>
      </c>
      <c r="E111" s="67" t="s">
        <v>16</v>
      </c>
      <c r="F111" s="68">
        <v>0.625</v>
      </c>
      <c r="G111" s="68">
        <v>0.89583333333333337</v>
      </c>
      <c r="H111" s="68">
        <v>0.625</v>
      </c>
      <c r="I111" s="68">
        <v>0.95833333333333337</v>
      </c>
      <c r="J111" s="68">
        <v>0.625</v>
      </c>
      <c r="K111" s="68">
        <v>0.95833333333333337</v>
      </c>
      <c r="L111" s="68">
        <v>0.625</v>
      </c>
      <c r="M111" s="68">
        <v>0.95833333333333337</v>
      </c>
      <c r="N111" s="68" t="s">
        <v>544</v>
      </c>
      <c r="O111" s="68" t="s">
        <v>544</v>
      </c>
      <c r="P111" s="68">
        <v>0.625</v>
      </c>
      <c r="Q111" s="68">
        <v>0.95833333333333337</v>
      </c>
      <c r="R111" s="68">
        <v>0.625</v>
      </c>
      <c r="S111" s="68">
        <v>0.95833333333333337</v>
      </c>
    </row>
    <row r="112" spans="1:19" x14ac:dyDescent="0.3">
      <c r="A112" s="67">
        <v>497</v>
      </c>
      <c r="B112" s="67">
        <v>100125</v>
      </c>
      <c r="C112" s="67" t="s">
        <v>664</v>
      </c>
      <c r="D112" s="67" t="s">
        <v>557</v>
      </c>
      <c r="E112" s="67" t="s">
        <v>14</v>
      </c>
      <c r="F112" s="68">
        <v>0.625</v>
      </c>
      <c r="G112" s="68">
        <v>0.95833333333333337</v>
      </c>
      <c r="H112" s="68">
        <v>0.625</v>
      </c>
      <c r="I112" s="68">
        <v>0.95833333333333337</v>
      </c>
      <c r="J112" s="68">
        <v>0.625</v>
      </c>
      <c r="K112" s="68">
        <v>0.95833333333333337</v>
      </c>
      <c r="L112" s="68">
        <v>0.625</v>
      </c>
      <c r="M112" s="68">
        <v>0.95833333333333337</v>
      </c>
      <c r="N112" s="68">
        <v>0.625</v>
      </c>
      <c r="O112" s="68">
        <v>0.89583333333333337</v>
      </c>
      <c r="P112" s="68" t="s">
        <v>544</v>
      </c>
      <c r="Q112" s="68" t="s">
        <v>544</v>
      </c>
      <c r="R112" s="68">
        <v>0.625</v>
      </c>
      <c r="S112" s="68">
        <v>0.95833333333333337</v>
      </c>
    </row>
    <row r="113" spans="1:19" x14ac:dyDescent="0.3">
      <c r="A113" s="67">
        <v>501</v>
      </c>
      <c r="B113" s="67">
        <v>100128</v>
      </c>
      <c r="C113" s="67" t="s">
        <v>665</v>
      </c>
      <c r="D113" s="67" t="s">
        <v>542</v>
      </c>
      <c r="E113" s="67" t="s">
        <v>14</v>
      </c>
      <c r="F113" s="68">
        <v>0.375</v>
      </c>
      <c r="G113" s="68">
        <v>0.70833333333333337</v>
      </c>
      <c r="H113" s="68" t="s">
        <v>544</v>
      </c>
      <c r="I113" s="68" t="s">
        <v>544</v>
      </c>
      <c r="J113" s="68">
        <v>0.375</v>
      </c>
      <c r="K113" s="68">
        <v>0.64583333333333337</v>
      </c>
      <c r="L113" s="68">
        <v>0.375</v>
      </c>
      <c r="M113" s="68">
        <v>0.70833333333333337</v>
      </c>
      <c r="N113" s="68">
        <v>0.375</v>
      </c>
      <c r="O113" s="68">
        <v>0.70833333333333337</v>
      </c>
      <c r="P113" s="68" t="s">
        <v>543</v>
      </c>
      <c r="Q113" s="68" t="s">
        <v>543</v>
      </c>
      <c r="R113" s="68">
        <v>0.375</v>
      </c>
      <c r="S113" s="68">
        <v>0.70833333333333337</v>
      </c>
    </row>
    <row r="114" spans="1:19" x14ac:dyDescent="0.3">
      <c r="A114" s="67">
        <v>505</v>
      </c>
      <c r="B114" s="67">
        <v>100050</v>
      </c>
      <c r="C114" s="67" t="s">
        <v>666</v>
      </c>
      <c r="D114" s="67" t="s">
        <v>548</v>
      </c>
      <c r="E114" s="67" t="s">
        <v>16</v>
      </c>
      <c r="F114" s="68">
        <v>0.33333333333333331</v>
      </c>
      <c r="G114" s="68">
        <v>0.66666666666666663</v>
      </c>
      <c r="H114" s="68">
        <v>0.33333333333333331</v>
      </c>
      <c r="I114" s="68">
        <v>0.66666666666666663</v>
      </c>
      <c r="J114" s="68">
        <v>0.33333333333333331</v>
      </c>
      <c r="K114" s="68">
        <v>0.66666666666666663</v>
      </c>
      <c r="L114" s="68">
        <v>0.375</v>
      </c>
      <c r="M114" s="68">
        <v>0.66666666666666663</v>
      </c>
      <c r="N114" s="68">
        <v>0.33333333333333331</v>
      </c>
      <c r="O114" s="68">
        <v>0.66666666666666663</v>
      </c>
      <c r="P114" s="68" t="s">
        <v>544</v>
      </c>
      <c r="Q114" s="68" t="s">
        <v>544</v>
      </c>
      <c r="R114" s="68" t="s">
        <v>544</v>
      </c>
      <c r="S114" s="68" t="s">
        <v>544</v>
      </c>
    </row>
    <row r="115" spans="1:19" x14ac:dyDescent="0.3">
      <c r="A115" s="67">
        <v>509</v>
      </c>
      <c r="B115" s="67">
        <v>100149</v>
      </c>
      <c r="C115" s="67" t="s">
        <v>667</v>
      </c>
      <c r="D115" s="67" t="s">
        <v>581</v>
      </c>
      <c r="E115" s="67" t="s">
        <v>16</v>
      </c>
      <c r="F115" s="68">
        <v>0.625</v>
      </c>
      <c r="G115" s="68">
        <v>0.89583333333333337</v>
      </c>
      <c r="H115" s="68">
        <v>0.625</v>
      </c>
      <c r="I115" s="68">
        <v>0.95833333333333337</v>
      </c>
      <c r="J115" s="68">
        <v>0.625</v>
      </c>
      <c r="K115" s="68">
        <v>0.95833333333333337</v>
      </c>
      <c r="L115" s="68">
        <v>0.625</v>
      </c>
      <c r="M115" s="68">
        <v>0.95833333333333337</v>
      </c>
      <c r="N115" s="68">
        <v>0.625</v>
      </c>
      <c r="O115" s="68">
        <v>0.95833333333333337</v>
      </c>
      <c r="P115" s="68" t="s">
        <v>544</v>
      </c>
      <c r="Q115" s="68" t="s">
        <v>544</v>
      </c>
      <c r="R115" s="68" t="s">
        <v>544</v>
      </c>
      <c r="S115" s="68" t="s">
        <v>544</v>
      </c>
    </row>
    <row r="116" spans="1:19" x14ac:dyDescent="0.3">
      <c r="A116" s="67">
        <v>513</v>
      </c>
      <c r="B116" s="67">
        <v>100103</v>
      </c>
      <c r="C116" s="67" t="s">
        <v>668</v>
      </c>
      <c r="D116" s="67" t="s">
        <v>554</v>
      </c>
      <c r="E116" s="67" t="s">
        <v>16</v>
      </c>
      <c r="F116" s="68">
        <v>0.625</v>
      </c>
      <c r="G116" s="68">
        <v>0.95833333333333337</v>
      </c>
      <c r="H116" s="68">
        <v>0.625</v>
      </c>
      <c r="I116" s="68">
        <v>0.95833333333333337</v>
      </c>
      <c r="J116" s="68">
        <v>0.625</v>
      </c>
      <c r="K116" s="68">
        <v>0.89583333333333337</v>
      </c>
      <c r="L116" s="68">
        <v>0.625</v>
      </c>
      <c r="M116" s="68">
        <v>0.95833333333333337</v>
      </c>
      <c r="N116" s="68" t="s">
        <v>544</v>
      </c>
      <c r="O116" s="68" t="s">
        <v>544</v>
      </c>
      <c r="P116" s="68">
        <v>0.625</v>
      </c>
      <c r="Q116" s="68">
        <v>0.95833333333333337</v>
      </c>
      <c r="R116" s="68">
        <v>0.625</v>
      </c>
      <c r="S116" s="68">
        <v>0.95833333333333337</v>
      </c>
    </row>
    <row r="117" spans="1:19" x14ac:dyDescent="0.3">
      <c r="A117" s="67">
        <v>517</v>
      </c>
      <c r="B117" s="67">
        <v>100053</v>
      </c>
      <c r="C117" s="67" t="s">
        <v>669</v>
      </c>
      <c r="D117" s="67" t="s">
        <v>568</v>
      </c>
      <c r="E117" s="67" t="s">
        <v>16</v>
      </c>
      <c r="F117" s="68" t="s">
        <v>552</v>
      </c>
      <c r="G117" s="68" t="s">
        <v>552</v>
      </c>
      <c r="H117" s="68" t="s">
        <v>552</v>
      </c>
      <c r="I117" s="68" t="s">
        <v>552</v>
      </c>
      <c r="J117" s="68" t="s">
        <v>552</v>
      </c>
      <c r="K117" s="68" t="s">
        <v>552</v>
      </c>
      <c r="L117" s="68" t="s">
        <v>552</v>
      </c>
      <c r="M117" s="68" t="s">
        <v>552</v>
      </c>
      <c r="N117" s="68" t="s">
        <v>552</v>
      </c>
      <c r="O117" s="68" t="s">
        <v>552</v>
      </c>
      <c r="P117" s="68" t="s">
        <v>544</v>
      </c>
      <c r="Q117" s="68" t="s">
        <v>544</v>
      </c>
      <c r="R117" s="68" t="s">
        <v>544</v>
      </c>
      <c r="S117" s="68" t="s">
        <v>544</v>
      </c>
    </row>
    <row r="118" spans="1:19" x14ac:dyDescent="0.3">
      <c r="A118" s="67">
        <v>521</v>
      </c>
      <c r="B118" s="67">
        <v>100058</v>
      </c>
      <c r="C118" s="67" t="s">
        <v>670</v>
      </c>
      <c r="D118" s="67" t="s">
        <v>542</v>
      </c>
      <c r="E118" s="67" t="s">
        <v>16</v>
      </c>
      <c r="F118" s="68">
        <v>0.33333333333333331</v>
      </c>
      <c r="G118" s="68">
        <v>0.66666666666666663</v>
      </c>
      <c r="H118" s="68">
        <v>0.33333333333333331</v>
      </c>
      <c r="I118" s="68">
        <v>0.66666666666666663</v>
      </c>
      <c r="J118" s="68">
        <v>0.375</v>
      </c>
      <c r="K118" s="68">
        <v>0.66666666666666663</v>
      </c>
      <c r="L118" s="68" t="s">
        <v>544</v>
      </c>
      <c r="M118" s="68" t="s">
        <v>544</v>
      </c>
      <c r="N118" s="68" t="s">
        <v>544</v>
      </c>
      <c r="O118" s="68" t="s">
        <v>544</v>
      </c>
      <c r="P118" s="68">
        <v>0.33333333333333331</v>
      </c>
      <c r="Q118" s="68">
        <v>0.66666666666666663</v>
      </c>
      <c r="R118" s="68">
        <v>0.33333333333333331</v>
      </c>
      <c r="S118" s="68">
        <v>0.66666666666666663</v>
      </c>
    </row>
    <row r="119" spans="1:19" x14ac:dyDescent="0.3">
      <c r="A119" s="67">
        <v>525</v>
      </c>
      <c r="B119" s="67">
        <v>100022</v>
      </c>
      <c r="C119" s="67" t="s">
        <v>671</v>
      </c>
      <c r="D119" s="67" t="s">
        <v>566</v>
      </c>
      <c r="E119" s="67" t="s">
        <v>18</v>
      </c>
      <c r="F119" s="68">
        <v>0.33333333333333331</v>
      </c>
      <c r="G119" s="68">
        <v>0.625</v>
      </c>
      <c r="H119" s="68">
        <v>0.33333333333333331</v>
      </c>
      <c r="I119" s="68">
        <v>0.66666666666666663</v>
      </c>
      <c r="J119" s="68">
        <v>0.33333333333333331</v>
      </c>
      <c r="K119" s="68">
        <v>0.66666666666666663</v>
      </c>
      <c r="L119" s="68">
        <v>0.33333333333333331</v>
      </c>
      <c r="M119" s="68">
        <v>0.66666666666666663</v>
      </c>
      <c r="N119" s="68">
        <v>0.33333333333333331</v>
      </c>
      <c r="O119" s="68">
        <v>0.66666666666666663</v>
      </c>
      <c r="P119" s="68" t="s">
        <v>544</v>
      </c>
      <c r="Q119" s="68" t="s">
        <v>544</v>
      </c>
      <c r="R119" s="68" t="s">
        <v>544</v>
      </c>
      <c r="S119" s="68" t="s">
        <v>544</v>
      </c>
    </row>
    <row r="120" spans="1:19" x14ac:dyDescent="0.3">
      <c r="A120" s="67">
        <v>533</v>
      </c>
      <c r="B120" s="67">
        <v>100040</v>
      </c>
      <c r="C120" s="67" t="s">
        <v>672</v>
      </c>
      <c r="D120" s="67" t="s">
        <v>566</v>
      </c>
      <c r="E120" s="67" t="s">
        <v>18</v>
      </c>
      <c r="F120" s="68">
        <v>0.33333333333333331</v>
      </c>
      <c r="G120" s="68">
        <v>0.66666666666666663</v>
      </c>
      <c r="H120" s="68" t="s">
        <v>544</v>
      </c>
      <c r="I120" s="68" t="s">
        <v>544</v>
      </c>
      <c r="J120" s="68">
        <v>0.33333333333333331</v>
      </c>
      <c r="K120" s="68">
        <v>0.66666666666666663</v>
      </c>
      <c r="L120" s="68">
        <v>0.33333333333333331</v>
      </c>
      <c r="M120" s="68">
        <v>0.66666666666666663</v>
      </c>
      <c r="N120" s="68">
        <v>0.33333333333333331</v>
      </c>
      <c r="O120" s="68">
        <v>0.625</v>
      </c>
      <c r="P120" s="68">
        <v>0.33333333333333331</v>
      </c>
      <c r="Q120" s="68">
        <v>0.66666666666666663</v>
      </c>
      <c r="R120" s="68" t="s">
        <v>544</v>
      </c>
      <c r="S120" s="68" t="s">
        <v>544</v>
      </c>
    </row>
    <row r="121" spans="1:19" x14ac:dyDescent="0.3">
      <c r="A121" s="67">
        <v>537</v>
      </c>
      <c r="B121" s="67">
        <v>100026</v>
      </c>
      <c r="C121" s="67" t="s">
        <v>673</v>
      </c>
      <c r="D121" s="67" t="s">
        <v>566</v>
      </c>
      <c r="E121" s="67" t="s">
        <v>18</v>
      </c>
      <c r="F121" s="68" t="s">
        <v>544</v>
      </c>
      <c r="G121" s="68" t="s">
        <v>544</v>
      </c>
      <c r="H121" s="68">
        <v>0.33333333333333331</v>
      </c>
      <c r="I121" s="68">
        <v>0.66666666666666663</v>
      </c>
      <c r="J121" s="68">
        <v>0.33333333333333331</v>
      </c>
      <c r="K121" s="68">
        <v>0.66666666666666663</v>
      </c>
      <c r="L121" s="68">
        <v>0.33333333333333331</v>
      </c>
      <c r="M121" s="68">
        <v>0.66666666666666663</v>
      </c>
      <c r="N121" s="68" t="s">
        <v>544</v>
      </c>
      <c r="O121" s="68" t="s">
        <v>544</v>
      </c>
      <c r="P121" s="68">
        <v>0.33333333333333331</v>
      </c>
      <c r="Q121" s="68">
        <v>0.66666666666666663</v>
      </c>
      <c r="R121" s="68">
        <v>0.33333333333333331</v>
      </c>
      <c r="S121" s="68">
        <v>0.66666666666666663</v>
      </c>
    </row>
    <row r="122" spans="1:19" x14ac:dyDescent="0.3">
      <c r="A122" s="67">
        <v>541</v>
      </c>
      <c r="B122" s="67">
        <v>100052</v>
      </c>
      <c r="C122" s="67" t="s">
        <v>674</v>
      </c>
      <c r="D122" s="67" t="s">
        <v>571</v>
      </c>
      <c r="E122" s="67" t="s">
        <v>16</v>
      </c>
      <c r="F122" s="68" t="s">
        <v>552</v>
      </c>
      <c r="G122" s="68" t="s">
        <v>552</v>
      </c>
      <c r="H122" s="68">
        <v>0.625</v>
      </c>
      <c r="I122" s="68">
        <v>0.95833333333333337</v>
      </c>
      <c r="J122" s="68" t="s">
        <v>544</v>
      </c>
      <c r="K122" s="68" t="s">
        <v>544</v>
      </c>
      <c r="L122" s="68" t="s">
        <v>544</v>
      </c>
      <c r="M122" s="68" t="s">
        <v>544</v>
      </c>
      <c r="N122" s="68">
        <v>0.66666666666666663</v>
      </c>
      <c r="O122" s="68">
        <v>0.9375</v>
      </c>
      <c r="P122" s="68">
        <v>0.625</v>
      </c>
      <c r="Q122" s="68">
        <v>0.95833333333333337</v>
      </c>
      <c r="R122" s="68">
        <v>0.625</v>
      </c>
      <c r="S122" s="68">
        <v>0.95833333333333337</v>
      </c>
    </row>
    <row r="123" spans="1:19" x14ac:dyDescent="0.3">
      <c r="A123" s="67">
        <v>549</v>
      </c>
      <c r="B123" s="67">
        <v>100024</v>
      </c>
      <c r="C123" s="67" t="s">
        <v>675</v>
      </c>
      <c r="D123" s="67" t="s">
        <v>566</v>
      </c>
      <c r="E123" s="67" t="s">
        <v>18</v>
      </c>
      <c r="F123" s="68">
        <v>0.33333333333333331</v>
      </c>
      <c r="G123" s="68">
        <v>0.625</v>
      </c>
      <c r="H123" s="68">
        <v>0.33333333333333331</v>
      </c>
      <c r="I123" s="68">
        <v>0.66666666666666663</v>
      </c>
      <c r="J123" s="68">
        <v>0.33333333333333331</v>
      </c>
      <c r="K123" s="68">
        <v>0.66666666666666663</v>
      </c>
      <c r="L123" s="68">
        <v>0.33333333333333331</v>
      </c>
      <c r="M123" s="68">
        <v>0.66666666666666663</v>
      </c>
      <c r="N123" s="68">
        <v>0.33333333333333331</v>
      </c>
      <c r="O123" s="68">
        <v>0.66666666666666663</v>
      </c>
      <c r="P123" s="68" t="s">
        <v>544</v>
      </c>
      <c r="Q123" s="68" t="s">
        <v>544</v>
      </c>
      <c r="R123" s="68" t="s">
        <v>544</v>
      </c>
      <c r="S123" s="68" t="s">
        <v>544</v>
      </c>
    </row>
    <row r="124" spans="1:19" x14ac:dyDescent="0.3">
      <c r="A124" s="67">
        <v>553</v>
      </c>
      <c r="B124" s="67">
        <v>100121</v>
      </c>
      <c r="C124" s="67" t="s">
        <v>676</v>
      </c>
      <c r="D124" s="67" t="s">
        <v>560</v>
      </c>
      <c r="E124" s="67" t="s">
        <v>14</v>
      </c>
      <c r="F124" s="68">
        <v>0.33333333333333331</v>
      </c>
      <c r="G124" s="68">
        <v>0.66666666666666663</v>
      </c>
      <c r="H124" s="68">
        <v>0.33333333333333331</v>
      </c>
      <c r="I124" s="68">
        <v>0.66666666666666663</v>
      </c>
      <c r="J124" s="68" t="s">
        <v>544</v>
      </c>
      <c r="K124" s="68" t="s">
        <v>544</v>
      </c>
      <c r="L124" s="68">
        <v>0.33333333333333331</v>
      </c>
      <c r="M124" s="68">
        <v>0.60416666666666663</v>
      </c>
      <c r="N124" s="68">
        <v>0.33333333333333331</v>
      </c>
      <c r="O124" s="68">
        <v>0.66666666666666663</v>
      </c>
      <c r="P124" s="68">
        <v>0.33333333333333331</v>
      </c>
      <c r="Q124" s="68">
        <v>0.66666666666666663</v>
      </c>
      <c r="R124" s="68">
        <v>0.33333333333333331</v>
      </c>
      <c r="S124" s="68">
        <v>0.66666666666666663</v>
      </c>
    </row>
    <row r="125" spans="1:19" x14ac:dyDescent="0.3">
      <c r="A125" s="67">
        <v>557</v>
      </c>
      <c r="B125" s="67">
        <v>100168</v>
      </c>
      <c r="C125" s="67" t="s">
        <v>677</v>
      </c>
      <c r="D125" s="67" t="s">
        <v>578</v>
      </c>
      <c r="E125" s="67" t="s">
        <v>16</v>
      </c>
      <c r="F125" s="68">
        <v>0.625</v>
      </c>
      <c r="G125" s="68">
        <v>0.95833333333333337</v>
      </c>
      <c r="H125" s="68">
        <v>0.625</v>
      </c>
      <c r="I125" s="68">
        <v>0.89583333333333337</v>
      </c>
      <c r="J125" s="68" t="s">
        <v>544</v>
      </c>
      <c r="K125" s="68" t="s">
        <v>544</v>
      </c>
      <c r="L125" s="68">
        <v>0.625</v>
      </c>
      <c r="M125" s="68">
        <v>0.95833333333333337</v>
      </c>
      <c r="N125" s="68">
        <v>0.625</v>
      </c>
      <c r="O125" s="68">
        <v>0.95833333333333337</v>
      </c>
      <c r="P125" s="68">
        <v>0.625</v>
      </c>
      <c r="Q125" s="68">
        <v>0.95833333333333337</v>
      </c>
      <c r="R125" s="68">
        <v>0.625</v>
      </c>
      <c r="S125" s="68">
        <v>0.95833333333333337</v>
      </c>
    </row>
    <row r="126" spans="1:19" x14ac:dyDescent="0.3">
      <c r="A126" s="67">
        <v>561</v>
      </c>
      <c r="B126" s="67">
        <v>100018</v>
      </c>
      <c r="C126" s="67" t="s">
        <v>678</v>
      </c>
      <c r="D126" s="67" t="s">
        <v>548</v>
      </c>
      <c r="E126" s="67" t="s">
        <v>14</v>
      </c>
      <c r="F126" s="68" t="s">
        <v>552</v>
      </c>
      <c r="G126" s="68" t="s">
        <v>552</v>
      </c>
      <c r="H126" s="68">
        <v>0.375</v>
      </c>
      <c r="I126" s="68">
        <v>0.66666666666666663</v>
      </c>
      <c r="J126" s="68">
        <v>0.33333333333333331</v>
      </c>
      <c r="K126" s="68">
        <v>0.66666666666666663</v>
      </c>
      <c r="L126" s="68">
        <v>0.33333333333333331</v>
      </c>
      <c r="M126" s="68">
        <v>0.66666666666666663</v>
      </c>
      <c r="N126" s="68">
        <v>0.33333333333333331</v>
      </c>
      <c r="O126" s="68">
        <v>0.66666666666666663</v>
      </c>
      <c r="P126" s="68" t="s">
        <v>544</v>
      </c>
      <c r="Q126" s="68" t="s">
        <v>544</v>
      </c>
      <c r="R126" s="68" t="s">
        <v>544</v>
      </c>
      <c r="S126" s="68" t="s">
        <v>544</v>
      </c>
    </row>
    <row r="127" spans="1:19" x14ac:dyDescent="0.3">
      <c r="A127" s="67">
        <v>565</v>
      </c>
      <c r="B127" s="67">
        <v>100116</v>
      </c>
      <c r="C127" s="67" t="s">
        <v>679</v>
      </c>
      <c r="D127" s="67" t="s">
        <v>566</v>
      </c>
      <c r="E127" s="67" t="s">
        <v>18</v>
      </c>
      <c r="F127" s="68">
        <v>0.54166666666666663</v>
      </c>
      <c r="G127" s="68">
        <v>0.875</v>
      </c>
      <c r="H127" s="68" t="s">
        <v>544</v>
      </c>
      <c r="I127" s="68" t="s">
        <v>544</v>
      </c>
      <c r="J127" s="68">
        <v>0.54166666666666663</v>
      </c>
      <c r="K127" s="68">
        <v>0.875</v>
      </c>
      <c r="L127" s="68" t="s">
        <v>544</v>
      </c>
      <c r="M127" s="68" t="s">
        <v>544</v>
      </c>
      <c r="N127" s="68" t="s">
        <v>552</v>
      </c>
      <c r="O127" s="68" t="s">
        <v>552</v>
      </c>
      <c r="P127" s="68" t="s">
        <v>552</v>
      </c>
      <c r="Q127" s="68" t="s">
        <v>552</v>
      </c>
      <c r="R127" s="68" t="s">
        <v>552</v>
      </c>
      <c r="S127" s="68" t="s">
        <v>552</v>
      </c>
    </row>
    <row r="128" spans="1:19" x14ac:dyDescent="0.3">
      <c r="A128" s="67">
        <v>569</v>
      </c>
      <c r="B128" s="67">
        <v>100094</v>
      </c>
      <c r="C128" s="67" t="s">
        <v>680</v>
      </c>
      <c r="D128" s="67" t="s">
        <v>568</v>
      </c>
      <c r="E128" s="67" t="s">
        <v>14</v>
      </c>
      <c r="F128" s="68">
        <v>0.33333333333333331</v>
      </c>
      <c r="G128" s="68">
        <v>0.66666666666666663</v>
      </c>
      <c r="H128" s="68">
        <v>0.33333333333333331</v>
      </c>
      <c r="I128" s="68">
        <v>0.66666666666666663</v>
      </c>
      <c r="J128" s="68" t="s">
        <v>544</v>
      </c>
      <c r="K128" s="68" t="s">
        <v>544</v>
      </c>
      <c r="L128" s="68" t="s">
        <v>544</v>
      </c>
      <c r="M128" s="68" t="s">
        <v>544</v>
      </c>
      <c r="N128" s="68">
        <v>0.39583333333333331</v>
      </c>
      <c r="O128" s="68">
        <v>0.66666666666666663</v>
      </c>
      <c r="P128" s="68">
        <v>0.33333333333333331</v>
      </c>
      <c r="Q128" s="68">
        <v>0.66666666666666663</v>
      </c>
      <c r="R128" s="68" t="s">
        <v>543</v>
      </c>
      <c r="S128" s="68" t="s">
        <v>543</v>
      </c>
    </row>
    <row r="129" spans="1:19" x14ac:dyDescent="0.3">
      <c r="A129" s="67">
        <v>573</v>
      </c>
      <c r="B129" s="67">
        <v>100093</v>
      </c>
      <c r="C129" s="67" t="s">
        <v>681</v>
      </c>
      <c r="D129" s="67" t="s">
        <v>554</v>
      </c>
      <c r="E129" s="67" t="s">
        <v>14</v>
      </c>
      <c r="F129" s="68">
        <v>0.66666666666666663</v>
      </c>
      <c r="G129" s="68">
        <v>0.9375</v>
      </c>
      <c r="H129" s="68">
        <v>0.625</v>
      </c>
      <c r="I129" s="68">
        <v>0.95833333333333337</v>
      </c>
      <c r="J129" s="68">
        <v>0.625</v>
      </c>
      <c r="K129" s="68">
        <v>0.95833333333333337</v>
      </c>
      <c r="L129" s="68">
        <v>0.625</v>
      </c>
      <c r="M129" s="68">
        <v>0.95833333333333337</v>
      </c>
      <c r="N129" s="68" t="s">
        <v>552</v>
      </c>
      <c r="O129" s="68" t="s">
        <v>552</v>
      </c>
      <c r="P129" s="68" t="s">
        <v>544</v>
      </c>
      <c r="Q129" s="68" t="s">
        <v>544</v>
      </c>
      <c r="R129" s="68" t="s">
        <v>544</v>
      </c>
      <c r="S129" s="68" t="s">
        <v>544</v>
      </c>
    </row>
    <row r="130" spans="1:19" x14ac:dyDescent="0.3">
      <c r="A130" s="67">
        <v>577</v>
      </c>
      <c r="B130" s="67">
        <v>100046</v>
      </c>
      <c r="C130" s="67" t="s">
        <v>682</v>
      </c>
      <c r="D130" s="67" t="s">
        <v>560</v>
      </c>
      <c r="E130" s="67" t="s">
        <v>14</v>
      </c>
      <c r="F130" s="68">
        <v>0.33333333333333331</v>
      </c>
      <c r="G130" s="68">
        <v>0.66666666666666663</v>
      </c>
      <c r="H130" s="68">
        <v>0.33333333333333331</v>
      </c>
      <c r="I130" s="68">
        <v>0.66666666666666663</v>
      </c>
      <c r="J130" s="68">
        <v>0.33333333333333331</v>
      </c>
      <c r="K130" s="68">
        <v>0.66666666666666663</v>
      </c>
      <c r="L130" s="68">
        <v>0.375</v>
      </c>
      <c r="M130" s="68">
        <v>0.66666666666666663</v>
      </c>
      <c r="N130" s="68">
        <v>0.33333333333333331</v>
      </c>
      <c r="O130" s="68">
        <v>0.66666666666666663</v>
      </c>
      <c r="P130" s="68" t="s">
        <v>544</v>
      </c>
      <c r="Q130" s="68" t="s">
        <v>544</v>
      </c>
      <c r="R130" s="68" t="s">
        <v>544</v>
      </c>
      <c r="S130" s="68" t="s">
        <v>544</v>
      </c>
    </row>
    <row r="131" spans="1:19" x14ac:dyDescent="0.3">
      <c r="A131" s="67">
        <v>581</v>
      </c>
      <c r="B131" s="67">
        <v>100119</v>
      </c>
      <c r="C131" s="67" t="s">
        <v>683</v>
      </c>
      <c r="D131" s="67" t="s">
        <v>554</v>
      </c>
      <c r="E131" s="67" t="s">
        <v>14</v>
      </c>
      <c r="F131" s="68">
        <v>0.625</v>
      </c>
      <c r="G131" s="68">
        <v>0.95833333333333337</v>
      </c>
      <c r="H131" s="68" t="s">
        <v>544</v>
      </c>
      <c r="I131" s="68" t="s">
        <v>544</v>
      </c>
      <c r="J131" s="68">
        <v>0.625</v>
      </c>
      <c r="K131" s="68">
        <v>0.95833333333333337</v>
      </c>
      <c r="L131" s="68">
        <v>0.625</v>
      </c>
      <c r="M131" s="68">
        <v>0.95833333333333337</v>
      </c>
      <c r="N131" s="68">
        <v>0.625</v>
      </c>
      <c r="O131" s="68">
        <v>0.89583333333333337</v>
      </c>
      <c r="P131" s="68" t="s">
        <v>544</v>
      </c>
      <c r="Q131" s="68" t="s">
        <v>544</v>
      </c>
      <c r="R131" s="68" t="s">
        <v>544</v>
      </c>
      <c r="S131" s="68" t="s">
        <v>544</v>
      </c>
    </row>
    <row r="132" spans="1:19" x14ac:dyDescent="0.3">
      <c r="A132" s="67">
        <v>585</v>
      </c>
      <c r="B132" s="67">
        <v>100055</v>
      </c>
      <c r="C132" s="67" t="s">
        <v>684</v>
      </c>
      <c r="D132" s="67" t="s">
        <v>548</v>
      </c>
      <c r="E132" s="67" t="s">
        <v>16</v>
      </c>
      <c r="F132" s="68">
        <v>0.33333333333333331</v>
      </c>
      <c r="G132" s="68">
        <v>0.66666666666666663</v>
      </c>
      <c r="H132" s="68">
        <v>0.33333333333333331</v>
      </c>
      <c r="I132" s="68">
        <v>0.66666666666666663</v>
      </c>
      <c r="J132" s="68">
        <v>0.375</v>
      </c>
      <c r="K132" s="68">
        <v>0.66666666666666663</v>
      </c>
      <c r="L132" s="68" t="s">
        <v>552</v>
      </c>
      <c r="M132" s="68" t="s">
        <v>552</v>
      </c>
      <c r="N132" s="68" t="s">
        <v>552</v>
      </c>
      <c r="O132" s="68" t="s">
        <v>552</v>
      </c>
      <c r="P132" s="68" t="s">
        <v>544</v>
      </c>
      <c r="Q132" s="68" t="s">
        <v>544</v>
      </c>
      <c r="R132" s="68" t="s">
        <v>544</v>
      </c>
      <c r="S132" s="68" t="s">
        <v>544</v>
      </c>
    </row>
    <row r="133" spans="1:19" x14ac:dyDescent="0.3">
      <c r="A133" s="67">
        <v>589</v>
      </c>
      <c r="B133" s="67">
        <v>100124</v>
      </c>
      <c r="C133" s="67" t="s">
        <v>685</v>
      </c>
      <c r="D133" s="67" t="s">
        <v>568</v>
      </c>
      <c r="E133" s="67" t="s">
        <v>14</v>
      </c>
      <c r="F133" s="68">
        <v>0.33333333333333331</v>
      </c>
      <c r="G133" s="68">
        <v>0.60416666666666663</v>
      </c>
      <c r="H133" s="68">
        <v>0.33333333333333331</v>
      </c>
      <c r="I133" s="68">
        <v>0.66666666666666663</v>
      </c>
      <c r="J133" s="68">
        <v>0.33333333333333331</v>
      </c>
      <c r="K133" s="68">
        <v>0.66666666666666663</v>
      </c>
      <c r="L133" s="68">
        <v>0.33333333333333331</v>
      </c>
      <c r="M133" s="68">
        <v>0.66666666666666663</v>
      </c>
      <c r="N133" s="68" t="s">
        <v>544</v>
      </c>
      <c r="O133" s="68" t="s">
        <v>544</v>
      </c>
      <c r="P133" s="68">
        <v>0.33333333333333331</v>
      </c>
      <c r="Q133" s="68">
        <v>0.66666666666666663</v>
      </c>
      <c r="R133" s="68">
        <v>0.33333333333333331</v>
      </c>
      <c r="S133" s="68">
        <v>0.66666666666666663</v>
      </c>
    </row>
    <row r="134" spans="1:19" x14ac:dyDescent="0.3">
      <c r="A134" s="67">
        <v>593</v>
      </c>
      <c r="B134" s="67">
        <v>100166</v>
      </c>
      <c r="C134" s="67" t="s">
        <v>686</v>
      </c>
      <c r="D134" s="67" t="s">
        <v>581</v>
      </c>
      <c r="E134" s="67" t="s">
        <v>14</v>
      </c>
      <c r="F134" s="68" t="s">
        <v>552</v>
      </c>
      <c r="G134" s="68" t="s">
        <v>552</v>
      </c>
      <c r="H134" s="68">
        <v>0.625</v>
      </c>
      <c r="I134" s="68">
        <v>0.89583333333333337</v>
      </c>
      <c r="J134" s="68">
        <v>0.625</v>
      </c>
      <c r="K134" s="68">
        <v>0.95833333333333337</v>
      </c>
      <c r="L134" s="68">
        <v>0.625</v>
      </c>
      <c r="M134" s="68">
        <v>0.95833333333333337</v>
      </c>
      <c r="N134" s="68" t="s">
        <v>544</v>
      </c>
      <c r="O134" s="68" t="s">
        <v>544</v>
      </c>
      <c r="P134" s="68">
        <v>0.625</v>
      </c>
      <c r="Q134" s="68">
        <v>0.95833333333333337</v>
      </c>
      <c r="R134" s="68">
        <v>0.625</v>
      </c>
      <c r="S134" s="68">
        <v>0.95833333333333337</v>
      </c>
    </row>
    <row r="135" spans="1:19" x14ac:dyDescent="0.3">
      <c r="A135" s="67">
        <v>597</v>
      </c>
      <c r="B135" s="67">
        <v>100123</v>
      </c>
      <c r="C135" s="67" t="s">
        <v>687</v>
      </c>
      <c r="D135" s="67" t="s">
        <v>546</v>
      </c>
      <c r="E135" s="67" t="s">
        <v>16</v>
      </c>
      <c r="F135" s="68" t="s">
        <v>543</v>
      </c>
      <c r="G135" s="68" t="s">
        <v>543</v>
      </c>
      <c r="H135" s="68">
        <v>0.47916666666666669</v>
      </c>
      <c r="I135" s="68">
        <v>0.8125</v>
      </c>
      <c r="J135" s="68" t="s">
        <v>544</v>
      </c>
      <c r="K135" s="68" t="s">
        <v>544</v>
      </c>
      <c r="L135" s="68">
        <v>0.47916666666666669</v>
      </c>
      <c r="M135" s="68">
        <v>0.75</v>
      </c>
      <c r="N135" s="68">
        <v>0.47916666666666669</v>
      </c>
      <c r="O135" s="68">
        <v>0.8125</v>
      </c>
      <c r="P135" s="68">
        <v>0.47916666666666669</v>
      </c>
      <c r="Q135" s="68">
        <v>0.8125</v>
      </c>
      <c r="R135" s="68">
        <v>0.47916666666666669</v>
      </c>
      <c r="S135" s="68">
        <v>0.8125</v>
      </c>
    </row>
    <row r="136" spans="1:19" x14ac:dyDescent="0.3">
      <c r="A136" s="67">
        <v>601</v>
      </c>
      <c r="B136" s="67">
        <v>100167</v>
      </c>
      <c r="C136" s="67" t="s">
        <v>688</v>
      </c>
      <c r="D136" s="67" t="s">
        <v>578</v>
      </c>
      <c r="E136" s="67" t="s">
        <v>14</v>
      </c>
      <c r="F136" s="68">
        <v>0.625</v>
      </c>
      <c r="G136" s="68">
        <v>0.95833333333333337</v>
      </c>
      <c r="H136" s="68">
        <v>0.625</v>
      </c>
      <c r="I136" s="68">
        <v>0.95833333333333337</v>
      </c>
      <c r="J136" s="68" t="s">
        <v>544</v>
      </c>
      <c r="K136" s="68" t="s">
        <v>544</v>
      </c>
      <c r="L136" s="68">
        <v>0.625</v>
      </c>
      <c r="M136" s="68">
        <v>0.89583333333333337</v>
      </c>
      <c r="N136" s="68" t="s">
        <v>552</v>
      </c>
      <c r="O136" s="68" t="s">
        <v>552</v>
      </c>
      <c r="P136" s="68" t="s">
        <v>552</v>
      </c>
      <c r="Q136" s="68" t="s">
        <v>552</v>
      </c>
      <c r="R136" s="68" t="s">
        <v>552</v>
      </c>
      <c r="S136" s="68" t="s">
        <v>552</v>
      </c>
    </row>
    <row r="137" spans="1:19" x14ac:dyDescent="0.3">
      <c r="A137" s="67">
        <v>605</v>
      </c>
      <c r="B137" s="67">
        <v>100004</v>
      </c>
      <c r="C137" s="67" t="s">
        <v>689</v>
      </c>
      <c r="D137" s="67" t="s">
        <v>548</v>
      </c>
      <c r="E137" s="67" t="s">
        <v>16</v>
      </c>
      <c r="F137" s="68">
        <v>0.33333333333333331</v>
      </c>
      <c r="G137" s="68">
        <v>0.66666666666666663</v>
      </c>
      <c r="H137" s="68">
        <v>0.33333333333333331</v>
      </c>
      <c r="I137" s="68">
        <v>0.66666666666666663</v>
      </c>
      <c r="J137" s="68">
        <v>0.33333333333333331</v>
      </c>
      <c r="K137" s="68">
        <v>0.66666666666666663</v>
      </c>
      <c r="L137" s="68">
        <v>0.375</v>
      </c>
      <c r="M137" s="68">
        <v>0.66666666666666663</v>
      </c>
      <c r="N137" s="68" t="s">
        <v>544</v>
      </c>
      <c r="O137" s="68" t="s">
        <v>544</v>
      </c>
      <c r="P137" s="68" t="s">
        <v>544</v>
      </c>
      <c r="Q137" s="68" t="s">
        <v>544</v>
      </c>
      <c r="R137" s="68">
        <v>0.33333333333333331</v>
      </c>
      <c r="S137" s="68">
        <v>0.66666666666666663</v>
      </c>
    </row>
    <row r="138" spans="1:19" x14ac:dyDescent="0.3">
      <c r="A138" s="67">
        <v>609</v>
      </c>
      <c r="B138" s="67">
        <v>100038</v>
      </c>
      <c r="C138" s="67" t="s">
        <v>690</v>
      </c>
      <c r="D138" s="67" t="s">
        <v>568</v>
      </c>
      <c r="E138" s="67" t="s">
        <v>16</v>
      </c>
      <c r="F138" s="68">
        <v>0.33333333333333331</v>
      </c>
      <c r="G138" s="68">
        <v>0.66666666666666663</v>
      </c>
      <c r="H138" s="68">
        <v>0.375</v>
      </c>
      <c r="I138" s="68">
        <v>0.66666666666666663</v>
      </c>
      <c r="J138" s="68">
        <v>0.33333333333333331</v>
      </c>
      <c r="K138" s="68">
        <v>0.66666666666666663</v>
      </c>
      <c r="L138" s="68" t="s">
        <v>544</v>
      </c>
      <c r="M138" s="68" t="s">
        <v>544</v>
      </c>
      <c r="N138" s="68" t="s">
        <v>544</v>
      </c>
      <c r="O138" s="68" t="s">
        <v>544</v>
      </c>
      <c r="P138" s="68">
        <v>0.33333333333333331</v>
      </c>
      <c r="Q138" s="68">
        <v>0.66666666666666663</v>
      </c>
      <c r="R138" s="68">
        <v>0.33333333333333331</v>
      </c>
      <c r="S138" s="68">
        <v>0.66666666666666663</v>
      </c>
    </row>
    <row r="139" spans="1:19" x14ac:dyDescent="0.3">
      <c r="A139" s="67">
        <v>613</v>
      </c>
      <c r="B139" s="67">
        <v>100112</v>
      </c>
      <c r="C139" s="67" t="s">
        <v>691</v>
      </c>
      <c r="D139" s="67" t="s">
        <v>548</v>
      </c>
      <c r="E139" s="67" t="s">
        <v>14</v>
      </c>
      <c r="F139" s="68">
        <v>0.375</v>
      </c>
      <c r="G139" s="68">
        <v>0.70833333333333337</v>
      </c>
      <c r="H139" s="68" t="s">
        <v>544</v>
      </c>
      <c r="I139" s="68" t="s">
        <v>544</v>
      </c>
      <c r="J139" s="68">
        <v>0.375</v>
      </c>
      <c r="K139" s="68">
        <v>0.70833333333333337</v>
      </c>
      <c r="L139" s="68">
        <v>0.375</v>
      </c>
      <c r="M139" s="68">
        <v>0.64583333333333337</v>
      </c>
      <c r="N139" s="68">
        <v>0.375</v>
      </c>
      <c r="O139" s="68">
        <v>0.70833333333333337</v>
      </c>
      <c r="P139" s="68" t="s">
        <v>544</v>
      </c>
      <c r="Q139" s="68" t="s">
        <v>544</v>
      </c>
      <c r="R139" s="68" t="s">
        <v>544</v>
      </c>
      <c r="S139" s="68" t="s">
        <v>544</v>
      </c>
    </row>
    <row r="140" spans="1:19" x14ac:dyDescent="0.3">
      <c r="A140" s="67">
        <v>621</v>
      </c>
      <c r="B140" s="67">
        <v>100101</v>
      </c>
      <c r="C140" s="67" t="s">
        <v>692</v>
      </c>
      <c r="D140" s="67" t="s">
        <v>546</v>
      </c>
      <c r="E140" s="67" t="s">
        <v>14</v>
      </c>
      <c r="F140" s="68">
        <v>0.39583333333333331</v>
      </c>
      <c r="G140" s="68">
        <v>0.72916666666666663</v>
      </c>
      <c r="H140" s="68">
        <v>0.39583333333333331</v>
      </c>
      <c r="I140" s="68">
        <v>0.72916666666666663</v>
      </c>
      <c r="J140" s="68">
        <v>0.39583333333333331</v>
      </c>
      <c r="K140" s="68">
        <v>0.72916666666666663</v>
      </c>
      <c r="L140" s="68">
        <v>0.39583333333333331</v>
      </c>
      <c r="M140" s="68">
        <v>0.66666666666666663</v>
      </c>
      <c r="N140" s="68" t="s">
        <v>544</v>
      </c>
      <c r="O140" s="68" t="s">
        <v>544</v>
      </c>
      <c r="P140" s="68">
        <v>0.39583333333333331</v>
      </c>
      <c r="Q140" s="68">
        <v>0.72916666666666663</v>
      </c>
      <c r="R140" s="68">
        <v>0.39583333333333331</v>
      </c>
      <c r="S140" s="68">
        <v>0.72916666666666663</v>
      </c>
    </row>
    <row r="141" spans="1:19" x14ac:dyDescent="0.3">
      <c r="A141" s="67">
        <v>629</v>
      </c>
      <c r="B141" s="67">
        <v>100084</v>
      </c>
      <c r="C141" s="67" t="s">
        <v>693</v>
      </c>
      <c r="D141" s="67" t="s">
        <v>566</v>
      </c>
      <c r="E141" s="67" t="s">
        <v>18</v>
      </c>
      <c r="F141" s="68">
        <v>0.54166666666666663</v>
      </c>
      <c r="G141" s="68">
        <v>0.875</v>
      </c>
      <c r="H141" s="68" t="s">
        <v>544</v>
      </c>
      <c r="I141" s="68" t="s">
        <v>544</v>
      </c>
      <c r="J141" s="68" t="s">
        <v>544</v>
      </c>
      <c r="K141" s="68" t="s">
        <v>544</v>
      </c>
      <c r="L141" s="68">
        <v>0.54166666666666663</v>
      </c>
      <c r="M141" s="68">
        <v>0.83333333333333337</v>
      </c>
      <c r="N141" s="68">
        <v>0.54166666666666663</v>
      </c>
      <c r="O141" s="68">
        <v>0.875</v>
      </c>
      <c r="P141" s="68">
        <v>0.54166666666666663</v>
      </c>
      <c r="Q141" s="68">
        <v>0.875</v>
      </c>
      <c r="R141" s="68">
        <v>0.54166666666666663</v>
      </c>
      <c r="S141" s="68">
        <v>0.875</v>
      </c>
    </row>
    <row r="142" spans="1:19" x14ac:dyDescent="0.3">
      <c r="A142" s="67">
        <v>633</v>
      </c>
      <c r="B142" s="67">
        <v>100096</v>
      </c>
      <c r="C142" s="67" t="s">
        <v>694</v>
      </c>
      <c r="D142" s="67" t="s">
        <v>557</v>
      </c>
      <c r="E142" s="67" t="s">
        <v>16</v>
      </c>
      <c r="F142" s="68" t="s">
        <v>543</v>
      </c>
      <c r="G142" s="68" t="s">
        <v>543</v>
      </c>
      <c r="H142" s="68">
        <v>0.33333333333333331</v>
      </c>
      <c r="I142" s="68">
        <v>0.66666666666666663</v>
      </c>
      <c r="J142" s="68">
        <v>0.33333333333333331</v>
      </c>
      <c r="K142" s="68">
        <v>0.66666666666666663</v>
      </c>
      <c r="L142" s="68">
        <v>0.35416666666666669</v>
      </c>
      <c r="M142" s="68">
        <v>0.625</v>
      </c>
      <c r="N142" s="68">
        <v>0.33333333333333331</v>
      </c>
      <c r="O142" s="68">
        <v>0.66666666666666663</v>
      </c>
      <c r="P142" s="68" t="s">
        <v>544</v>
      </c>
      <c r="Q142" s="68" t="s">
        <v>544</v>
      </c>
      <c r="R142" s="68" t="s">
        <v>544</v>
      </c>
      <c r="S142" s="68" t="s">
        <v>544</v>
      </c>
    </row>
    <row r="143" spans="1:19" x14ac:dyDescent="0.3">
      <c r="A143" s="67">
        <v>637</v>
      </c>
      <c r="B143" s="67">
        <v>100033</v>
      </c>
      <c r="C143" s="67" t="s">
        <v>695</v>
      </c>
      <c r="D143" s="67" t="s">
        <v>568</v>
      </c>
      <c r="E143" s="67" t="s">
        <v>14</v>
      </c>
      <c r="F143" s="68" t="s">
        <v>552</v>
      </c>
      <c r="G143" s="68" t="s">
        <v>552</v>
      </c>
      <c r="H143" s="68" t="s">
        <v>552</v>
      </c>
      <c r="I143" s="68" t="s">
        <v>552</v>
      </c>
      <c r="J143" s="68" t="s">
        <v>544</v>
      </c>
      <c r="K143" s="68" t="s">
        <v>544</v>
      </c>
      <c r="L143" s="68" t="s">
        <v>544</v>
      </c>
      <c r="M143" s="68" t="s">
        <v>544</v>
      </c>
      <c r="N143" s="68">
        <v>0.375</v>
      </c>
      <c r="O143" s="68">
        <v>0.66666666666666663</v>
      </c>
      <c r="P143" s="68" t="s">
        <v>552</v>
      </c>
      <c r="Q143" s="68" t="s">
        <v>552</v>
      </c>
      <c r="R143" s="68" t="s">
        <v>552</v>
      </c>
      <c r="S143" s="68" t="s">
        <v>552</v>
      </c>
    </row>
    <row r="144" spans="1:19" x14ac:dyDescent="0.3">
      <c r="A144" s="67">
        <v>641</v>
      </c>
      <c r="B144" s="67">
        <v>100114</v>
      </c>
      <c r="C144" s="67" t="s">
        <v>696</v>
      </c>
      <c r="D144" s="67" t="s">
        <v>560</v>
      </c>
      <c r="E144" s="67" t="s">
        <v>14</v>
      </c>
      <c r="F144" s="68">
        <v>0.33333333333333331</v>
      </c>
      <c r="G144" s="68">
        <v>0.66666666666666663</v>
      </c>
      <c r="H144" s="68">
        <v>0.33333333333333331</v>
      </c>
      <c r="I144" s="68">
        <v>0.66666666666666663</v>
      </c>
      <c r="J144" s="68">
        <v>0.33333333333333331</v>
      </c>
      <c r="K144" s="68">
        <v>0.66666666666666663</v>
      </c>
      <c r="L144" s="68">
        <v>0.33333333333333331</v>
      </c>
      <c r="M144" s="68">
        <v>0.60416666666666663</v>
      </c>
      <c r="N144" s="68">
        <v>0.33333333333333331</v>
      </c>
      <c r="O144" s="68">
        <v>0.66666666666666663</v>
      </c>
      <c r="P144" s="68" t="s">
        <v>544</v>
      </c>
      <c r="Q144" s="68" t="s">
        <v>544</v>
      </c>
      <c r="R144" s="68" t="s">
        <v>544</v>
      </c>
      <c r="S144" s="68" t="s">
        <v>544</v>
      </c>
    </row>
    <row r="145" spans="1:19" x14ac:dyDescent="0.3">
      <c r="A145" s="67">
        <v>645</v>
      </c>
      <c r="B145" s="67">
        <v>100030</v>
      </c>
      <c r="C145" s="67" t="s">
        <v>697</v>
      </c>
      <c r="D145" s="67" t="s">
        <v>568</v>
      </c>
      <c r="E145" s="67" t="s">
        <v>16</v>
      </c>
      <c r="F145" s="68">
        <v>0.33333333333333331</v>
      </c>
      <c r="G145" s="68">
        <v>0.66666666666666663</v>
      </c>
      <c r="H145" s="68">
        <v>0.33333333333333331</v>
      </c>
      <c r="I145" s="68">
        <v>0.66666666666666663</v>
      </c>
      <c r="J145" s="68">
        <v>0.33333333333333331</v>
      </c>
      <c r="K145" s="68">
        <v>0.66666666666666663</v>
      </c>
      <c r="L145" s="68">
        <v>0.33333333333333331</v>
      </c>
      <c r="M145" s="68">
        <v>0.625</v>
      </c>
      <c r="N145" s="68">
        <v>0.33333333333333331</v>
      </c>
      <c r="O145" s="68">
        <v>0.66666666666666663</v>
      </c>
      <c r="P145" s="68" t="s">
        <v>544</v>
      </c>
      <c r="Q145" s="68" t="s">
        <v>544</v>
      </c>
      <c r="R145" s="68" t="s">
        <v>544</v>
      </c>
      <c r="S145" s="68" t="s">
        <v>544</v>
      </c>
    </row>
    <row r="146" spans="1:19" x14ac:dyDescent="0.3">
      <c r="A146" s="67">
        <v>649</v>
      </c>
      <c r="B146" s="67">
        <v>100142</v>
      </c>
      <c r="C146" s="67" t="s">
        <v>698</v>
      </c>
      <c r="D146" s="67" t="s">
        <v>557</v>
      </c>
      <c r="E146" s="67" t="s">
        <v>14</v>
      </c>
      <c r="F146" s="68" t="s">
        <v>544</v>
      </c>
      <c r="G146" s="68" t="s">
        <v>544</v>
      </c>
      <c r="H146" s="68">
        <v>0.625</v>
      </c>
      <c r="I146" s="68">
        <v>0.95833333333333337</v>
      </c>
      <c r="J146" s="68">
        <v>0.625</v>
      </c>
      <c r="K146" s="68">
        <v>0.95833333333333337</v>
      </c>
      <c r="L146" s="68">
        <v>0.625</v>
      </c>
      <c r="M146" s="68">
        <v>0.89583333333333337</v>
      </c>
      <c r="N146" s="68">
        <v>0.625</v>
      </c>
      <c r="O146" s="68">
        <v>0.95833333333333337</v>
      </c>
      <c r="P146" s="68" t="s">
        <v>544</v>
      </c>
      <c r="Q146" s="68" t="s">
        <v>544</v>
      </c>
      <c r="R146" s="68" t="s">
        <v>544</v>
      </c>
      <c r="S146" s="68" t="s">
        <v>544</v>
      </c>
    </row>
    <row r="147" spans="1:19" x14ac:dyDescent="0.3">
      <c r="A147" s="67">
        <v>653</v>
      </c>
      <c r="B147" s="67">
        <v>100161</v>
      </c>
      <c r="C147" s="67" t="s">
        <v>699</v>
      </c>
      <c r="D147" s="67" t="s">
        <v>578</v>
      </c>
      <c r="E147" s="67" t="s">
        <v>14</v>
      </c>
      <c r="F147" s="68" t="s">
        <v>544</v>
      </c>
      <c r="G147" s="68" t="s">
        <v>544</v>
      </c>
      <c r="H147" s="68">
        <v>0.625</v>
      </c>
      <c r="I147" s="68">
        <v>0.95833333333333337</v>
      </c>
      <c r="J147" s="68">
        <v>0.625</v>
      </c>
      <c r="K147" s="68">
        <v>0.95833333333333337</v>
      </c>
      <c r="L147" s="68">
        <v>0.625</v>
      </c>
      <c r="M147" s="68">
        <v>0.89583333333333337</v>
      </c>
      <c r="N147" s="68">
        <v>0.625</v>
      </c>
      <c r="O147" s="68">
        <v>0.95833333333333337</v>
      </c>
      <c r="P147" s="68" t="s">
        <v>544</v>
      </c>
      <c r="Q147" s="68" t="s">
        <v>544</v>
      </c>
      <c r="R147" s="68" t="s">
        <v>544</v>
      </c>
      <c r="S147" s="68" t="s">
        <v>544</v>
      </c>
    </row>
    <row r="148" spans="1:19" x14ac:dyDescent="0.3">
      <c r="A148" s="67">
        <v>657</v>
      </c>
      <c r="B148" s="67">
        <v>100051</v>
      </c>
      <c r="C148" s="67" t="s">
        <v>700</v>
      </c>
      <c r="D148" s="67" t="s">
        <v>546</v>
      </c>
      <c r="E148" s="67" t="s">
        <v>16</v>
      </c>
      <c r="F148" s="68">
        <v>0.33333333333333331</v>
      </c>
      <c r="G148" s="68">
        <v>0.66666666666666663</v>
      </c>
      <c r="H148" s="68">
        <v>0.33333333333333331</v>
      </c>
      <c r="I148" s="68">
        <v>0.66666666666666663</v>
      </c>
      <c r="J148" s="68">
        <v>0.33333333333333331</v>
      </c>
      <c r="K148" s="68">
        <v>0.66666666666666663</v>
      </c>
      <c r="L148" s="68">
        <v>0.375</v>
      </c>
      <c r="M148" s="68">
        <v>0.66666666666666663</v>
      </c>
      <c r="N148" s="68">
        <v>0.33333333333333331</v>
      </c>
      <c r="O148" s="68">
        <v>0.66666666666666663</v>
      </c>
      <c r="P148" s="68" t="s">
        <v>544</v>
      </c>
      <c r="Q148" s="68" t="s">
        <v>544</v>
      </c>
      <c r="R148" s="68" t="s">
        <v>544</v>
      </c>
      <c r="S148" s="68" t="s">
        <v>544</v>
      </c>
    </row>
    <row r="149" spans="1:19" x14ac:dyDescent="0.3">
      <c r="A149" s="67">
        <v>661</v>
      </c>
      <c r="B149" s="67">
        <v>100042</v>
      </c>
      <c r="C149" s="67" t="s">
        <v>701</v>
      </c>
      <c r="D149" s="67" t="s">
        <v>542</v>
      </c>
      <c r="E149" s="67" t="s">
        <v>16</v>
      </c>
      <c r="F149" s="68">
        <v>0.33333333333333331</v>
      </c>
      <c r="G149" s="68">
        <v>0.66666666666666663</v>
      </c>
      <c r="H149" s="68">
        <v>0.33333333333333331</v>
      </c>
      <c r="I149" s="68">
        <v>0.66666666666666663</v>
      </c>
      <c r="J149" s="68">
        <v>0.33333333333333331</v>
      </c>
      <c r="K149" s="68">
        <v>0.66666666666666663</v>
      </c>
      <c r="L149" s="68">
        <v>0.33333333333333331</v>
      </c>
      <c r="M149" s="68">
        <v>0.625</v>
      </c>
      <c r="N149" s="68">
        <v>0.33333333333333331</v>
      </c>
      <c r="O149" s="68">
        <v>0.66666666666666663</v>
      </c>
      <c r="P149" s="68" t="s">
        <v>544</v>
      </c>
      <c r="Q149" s="68" t="s">
        <v>544</v>
      </c>
      <c r="R149" s="68" t="s">
        <v>544</v>
      </c>
      <c r="S149" s="68" t="s">
        <v>544</v>
      </c>
    </row>
    <row r="150" spans="1:19" x14ac:dyDescent="0.3"/>
    <row r="151" spans="1:19" x14ac:dyDescent="0.3"/>
    <row r="152" spans="1:19" x14ac:dyDescent="0.3"/>
    <row r="153" spans="1:19" x14ac:dyDescent="0.3"/>
    <row r="154" spans="1:19" x14ac:dyDescent="0.3"/>
    <row r="155" spans="1:19" x14ac:dyDescent="0.3"/>
    <row r="156" spans="1:19" x14ac:dyDescent="0.3"/>
  </sheetData>
  <mergeCells count="8">
    <mergeCell ref="F3:G3"/>
    <mergeCell ref="J3:K3"/>
    <mergeCell ref="F1:S1"/>
    <mergeCell ref="L3:M3"/>
    <mergeCell ref="N3:O3"/>
    <mergeCell ref="P3:Q3"/>
    <mergeCell ref="R3:S3"/>
    <mergeCell ref="H3:I3"/>
  </mergeCells>
  <conditionalFormatting sqref="C6:C132">
    <cfRule type="duplicateValues" dxfId="7" priority="7"/>
  </conditionalFormatting>
  <conditionalFormatting sqref="F1:S149">
    <cfRule type="cellIs" dxfId="6" priority="1" operator="equal">
      <formula>"vac"</formula>
    </cfRule>
    <cfRule type="cellIs" dxfId="5" priority="2" operator="equal">
      <formula>"COMP"</formula>
    </cfRule>
  </conditionalFormatting>
  <conditionalFormatting sqref="F5:S149">
    <cfRule type="cellIs" dxfId="4" priority="3" operator="equal">
      <formula>"Leave"</formula>
    </cfRule>
    <cfRule type="cellIs" dxfId="3" priority="4" operator="equal">
      <formula>"No Data"</formula>
    </cfRule>
    <cfRule type="cellIs" dxfId="2" priority="5" operator="equal">
      <formula>"ABS"</formula>
    </cfRule>
    <cfRule type="cellIs" dxfId="1" priority="6" operator="equal">
      <formula>"OFF"</formula>
    </cfRule>
  </conditionalFormatting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5B8DEF"/>
  </sheetPr>
  <dimension ref="A1:H173"/>
  <sheetViews>
    <sheetView showGridLines="0" workbookViewId="0">
      <pane ySplit="1" topLeftCell="A2" activePane="bottomLeft" state="frozen"/>
      <selection pane="bottomLeft" activeCell="D5" sqref="D5"/>
    </sheetView>
  </sheetViews>
  <sheetFormatPr defaultColWidth="0" defaultRowHeight="14.4" zeroHeight="1" x14ac:dyDescent="0.3"/>
  <cols>
    <col min="1" max="1" width="11" customWidth="1"/>
    <col min="2" max="3" width="18" customWidth="1"/>
    <col min="4" max="4" width="22" customWidth="1"/>
    <col min="5" max="6" width="9" customWidth="1"/>
    <col min="7" max="7" width="8.88671875" customWidth="1"/>
    <col min="9" max="16384" width="8.88671875" hidden="1"/>
  </cols>
  <sheetData>
    <row r="1" spans="1:8" x14ac:dyDescent="0.3">
      <c r="A1" s="27" t="s">
        <v>702</v>
      </c>
      <c r="B1" s="27" t="s">
        <v>703</v>
      </c>
      <c r="C1" s="27" t="s">
        <v>704</v>
      </c>
      <c r="D1" s="27" t="s">
        <v>705</v>
      </c>
      <c r="E1" s="27" t="s">
        <v>8</v>
      </c>
      <c r="F1" s="27" t="s">
        <v>111</v>
      </c>
      <c r="G1" s="26"/>
      <c r="H1" s="26"/>
    </row>
    <row r="2" spans="1:8" x14ac:dyDescent="0.3">
      <c r="A2" s="26">
        <v>100001</v>
      </c>
      <c r="B2" s="26" t="s">
        <v>609</v>
      </c>
      <c r="C2" s="26" t="s">
        <v>706</v>
      </c>
      <c r="D2" s="26" t="s">
        <v>560</v>
      </c>
      <c r="E2" s="26" t="s">
        <v>14</v>
      </c>
      <c r="F2" s="26">
        <v>29016</v>
      </c>
      <c r="G2" s="26"/>
      <c r="H2" s="26"/>
    </row>
    <row r="3" spans="1:8" x14ac:dyDescent="0.3">
      <c r="A3" s="26">
        <v>100002</v>
      </c>
      <c r="B3" s="26" t="s">
        <v>550</v>
      </c>
      <c r="C3" s="26" t="s">
        <v>707</v>
      </c>
      <c r="D3" s="26" t="s">
        <v>548</v>
      </c>
      <c r="E3" s="26" t="s">
        <v>16</v>
      </c>
      <c r="F3" s="26">
        <v>20041</v>
      </c>
      <c r="G3" s="26"/>
      <c r="H3" s="26"/>
    </row>
    <row r="4" spans="1:8" x14ac:dyDescent="0.3">
      <c r="A4" s="26">
        <v>100003</v>
      </c>
      <c r="B4" s="26" t="s">
        <v>605</v>
      </c>
      <c r="C4" s="26" t="s">
        <v>708</v>
      </c>
      <c r="D4" s="26" t="s">
        <v>566</v>
      </c>
      <c r="E4" s="26" t="s">
        <v>18</v>
      </c>
      <c r="F4" s="26">
        <v>29144</v>
      </c>
      <c r="G4" s="26"/>
      <c r="H4" s="26"/>
    </row>
    <row r="5" spans="1:8" x14ac:dyDescent="0.3">
      <c r="A5" s="26">
        <v>100004</v>
      </c>
      <c r="B5" s="26" t="s">
        <v>689</v>
      </c>
      <c r="C5" s="26" t="s">
        <v>709</v>
      </c>
      <c r="D5" s="26" t="s">
        <v>548</v>
      </c>
      <c r="E5" s="26" t="s">
        <v>16</v>
      </c>
      <c r="F5" s="26">
        <v>20042</v>
      </c>
      <c r="G5" s="26"/>
      <c r="H5" s="26"/>
    </row>
    <row r="6" spans="1:8" x14ac:dyDescent="0.3">
      <c r="A6" s="26">
        <v>100005</v>
      </c>
      <c r="B6" s="26" t="s">
        <v>710</v>
      </c>
      <c r="C6" s="26" t="s">
        <v>711</v>
      </c>
      <c r="D6" s="26" t="s">
        <v>542</v>
      </c>
      <c r="E6" s="26" t="s">
        <v>14</v>
      </c>
      <c r="F6" s="26">
        <v>29504</v>
      </c>
      <c r="G6" s="26"/>
      <c r="H6" s="26"/>
    </row>
    <row r="7" spans="1:8" x14ac:dyDescent="0.3">
      <c r="A7" s="26">
        <v>100006</v>
      </c>
      <c r="B7" s="26" t="s">
        <v>610</v>
      </c>
      <c r="C7" s="26" t="s">
        <v>712</v>
      </c>
      <c r="D7" s="26" t="s">
        <v>566</v>
      </c>
      <c r="E7" s="26" t="s">
        <v>18</v>
      </c>
      <c r="F7" s="26">
        <v>20526</v>
      </c>
      <c r="G7" s="26"/>
      <c r="H7" s="26"/>
    </row>
    <row r="8" spans="1:8" x14ac:dyDescent="0.3">
      <c r="A8" s="26">
        <v>100007</v>
      </c>
      <c r="B8" s="26" t="s">
        <v>569</v>
      </c>
      <c r="C8" s="26" t="s">
        <v>713</v>
      </c>
      <c r="D8" s="26" t="s">
        <v>548</v>
      </c>
      <c r="E8" s="26" t="s">
        <v>16</v>
      </c>
      <c r="F8" s="26">
        <v>20601</v>
      </c>
      <c r="G8" s="26"/>
      <c r="H8" s="26"/>
    </row>
    <row r="9" spans="1:8" x14ac:dyDescent="0.3">
      <c r="A9" s="26">
        <v>100008</v>
      </c>
      <c r="B9" s="26" t="s">
        <v>551</v>
      </c>
      <c r="C9" s="26" t="s">
        <v>714</v>
      </c>
      <c r="D9" s="26" t="s">
        <v>546</v>
      </c>
      <c r="E9" s="26" t="s">
        <v>16</v>
      </c>
      <c r="F9" s="26">
        <v>20606</v>
      </c>
      <c r="G9" s="26"/>
      <c r="H9" s="26"/>
    </row>
    <row r="10" spans="1:8" x14ac:dyDescent="0.3">
      <c r="A10" s="26">
        <v>100009</v>
      </c>
      <c r="B10" s="26" t="s">
        <v>629</v>
      </c>
      <c r="C10" s="26" t="s">
        <v>715</v>
      </c>
      <c r="D10" s="26" t="s">
        <v>546</v>
      </c>
      <c r="E10" s="26" t="s">
        <v>16</v>
      </c>
      <c r="F10" s="26">
        <v>20603</v>
      </c>
      <c r="G10" s="26"/>
      <c r="H10" s="26"/>
    </row>
    <row r="11" spans="1:8" x14ac:dyDescent="0.3">
      <c r="A11" s="26">
        <v>100010</v>
      </c>
      <c r="B11" s="26" t="s">
        <v>619</v>
      </c>
      <c r="C11" s="26" t="s">
        <v>716</v>
      </c>
      <c r="D11" s="26" t="s">
        <v>568</v>
      </c>
      <c r="E11" s="26" t="s">
        <v>16</v>
      </c>
      <c r="F11" s="26">
        <v>20095</v>
      </c>
      <c r="G11" s="26"/>
      <c r="H11" s="26"/>
    </row>
    <row r="12" spans="1:8" x14ac:dyDescent="0.3">
      <c r="A12" s="26">
        <v>100011</v>
      </c>
      <c r="B12" s="26" t="s">
        <v>717</v>
      </c>
      <c r="C12" s="26" t="s">
        <v>718</v>
      </c>
      <c r="D12" s="26" t="s">
        <v>546</v>
      </c>
      <c r="E12" s="26" t="s">
        <v>14</v>
      </c>
      <c r="F12" s="26">
        <v>29098</v>
      </c>
      <c r="G12" s="26"/>
      <c r="H12" s="26"/>
    </row>
    <row r="13" spans="1:8" x14ac:dyDescent="0.3">
      <c r="A13" s="26">
        <v>100012</v>
      </c>
      <c r="B13" s="26" t="s">
        <v>567</v>
      </c>
      <c r="C13" s="26" t="s">
        <v>719</v>
      </c>
      <c r="D13" s="26" t="s">
        <v>568</v>
      </c>
      <c r="E13" s="26" t="s">
        <v>16</v>
      </c>
      <c r="F13" s="26">
        <v>29563</v>
      </c>
      <c r="G13" s="26"/>
      <c r="H13" s="26"/>
    </row>
    <row r="14" spans="1:8" x14ac:dyDescent="0.3">
      <c r="A14" s="26">
        <v>100013</v>
      </c>
      <c r="B14" s="26" t="s">
        <v>588</v>
      </c>
      <c r="C14" s="26" t="s">
        <v>720</v>
      </c>
      <c r="D14" s="26" t="s">
        <v>554</v>
      </c>
      <c r="E14" s="26" t="s">
        <v>14</v>
      </c>
      <c r="F14" s="26">
        <v>29094</v>
      </c>
      <c r="G14" s="26"/>
      <c r="H14" s="26"/>
    </row>
    <row r="15" spans="1:8" x14ac:dyDescent="0.3">
      <c r="A15" s="26">
        <v>100014</v>
      </c>
      <c r="B15" s="26" t="s">
        <v>604</v>
      </c>
      <c r="C15" s="26" t="s">
        <v>721</v>
      </c>
      <c r="D15" s="26" t="s">
        <v>566</v>
      </c>
      <c r="E15" s="26" t="s">
        <v>18</v>
      </c>
      <c r="F15" s="26">
        <v>29109</v>
      </c>
      <c r="G15" s="26"/>
      <c r="H15" s="26"/>
    </row>
    <row r="16" spans="1:8" x14ac:dyDescent="0.3">
      <c r="A16" s="26">
        <v>100015</v>
      </c>
      <c r="B16" s="26" t="s">
        <v>651</v>
      </c>
      <c r="C16" s="26" t="s">
        <v>722</v>
      </c>
      <c r="D16" s="26" t="s">
        <v>566</v>
      </c>
      <c r="E16" s="26" t="s">
        <v>18</v>
      </c>
      <c r="F16" s="26">
        <v>29143</v>
      </c>
      <c r="G16" s="26"/>
      <c r="H16" s="26"/>
    </row>
    <row r="17" spans="1:8" x14ac:dyDescent="0.3">
      <c r="A17" s="26">
        <v>100016</v>
      </c>
      <c r="B17" s="26" t="s">
        <v>624</v>
      </c>
      <c r="C17" s="26" t="s">
        <v>723</v>
      </c>
      <c r="D17" s="26" t="s">
        <v>566</v>
      </c>
      <c r="E17" s="26" t="s">
        <v>18</v>
      </c>
      <c r="F17" s="26">
        <v>29141</v>
      </c>
      <c r="G17" s="26"/>
      <c r="H17" s="26"/>
    </row>
    <row r="18" spans="1:8" x14ac:dyDescent="0.3">
      <c r="A18" s="26">
        <v>100017</v>
      </c>
      <c r="B18" s="26" t="s">
        <v>558</v>
      </c>
      <c r="C18" s="26" t="s">
        <v>724</v>
      </c>
      <c r="D18" s="26" t="s">
        <v>548</v>
      </c>
      <c r="E18" s="26" t="s">
        <v>16</v>
      </c>
      <c r="F18" s="26">
        <v>29107</v>
      </c>
      <c r="G18" s="26"/>
      <c r="H18" s="26"/>
    </row>
    <row r="19" spans="1:8" x14ac:dyDescent="0.3">
      <c r="A19" s="26">
        <v>100018</v>
      </c>
      <c r="B19" s="26" t="s">
        <v>678</v>
      </c>
      <c r="C19" s="26" t="s">
        <v>725</v>
      </c>
      <c r="D19" s="26" t="s">
        <v>548</v>
      </c>
      <c r="E19" s="26" t="s">
        <v>14</v>
      </c>
      <c r="F19" s="26">
        <v>29050</v>
      </c>
      <c r="G19" s="26"/>
      <c r="H19" s="26"/>
    </row>
    <row r="20" spans="1:8" x14ac:dyDescent="0.3">
      <c r="A20" s="26">
        <v>100019</v>
      </c>
      <c r="B20" s="26" t="s">
        <v>622</v>
      </c>
      <c r="C20" s="26" t="s">
        <v>726</v>
      </c>
      <c r="D20" s="26" t="s">
        <v>546</v>
      </c>
      <c r="E20" s="26" t="s">
        <v>14</v>
      </c>
      <c r="F20" s="26">
        <v>29113</v>
      </c>
      <c r="G20" s="26"/>
      <c r="H20" s="26"/>
    </row>
    <row r="21" spans="1:8" x14ac:dyDescent="0.3">
      <c r="A21" s="26">
        <v>100020</v>
      </c>
      <c r="B21" s="26" t="s">
        <v>639</v>
      </c>
      <c r="C21" s="26" t="s">
        <v>727</v>
      </c>
      <c r="D21" s="26" t="s">
        <v>566</v>
      </c>
      <c r="E21" s="26" t="s">
        <v>18</v>
      </c>
      <c r="F21" s="26">
        <v>29026</v>
      </c>
      <c r="G21" s="26"/>
      <c r="H21" s="26"/>
    </row>
    <row r="22" spans="1:8" x14ac:dyDescent="0.3">
      <c r="A22" s="26">
        <v>100021</v>
      </c>
      <c r="B22" s="26" t="s">
        <v>645</v>
      </c>
      <c r="C22" s="26" t="s">
        <v>728</v>
      </c>
      <c r="D22" s="26" t="s">
        <v>566</v>
      </c>
      <c r="E22" s="26" t="s">
        <v>18</v>
      </c>
      <c r="F22" s="26">
        <v>29042</v>
      </c>
      <c r="G22" s="26"/>
      <c r="H22" s="26"/>
    </row>
    <row r="23" spans="1:8" x14ac:dyDescent="0.3">
      <c r="A23" s="26">
        <v>100022</v>
      </c>
      <c r="B23" s="26" t="s">
        <v>671</v>
      </c>
      <c r="C23" s="26" t="s">
        <v>729</v>
      </c>
      <c r="D23" s="26" t="s">
        <v>566</v>
      </c>
      <c r="E23" s="26" t="s">
        <v>18</v>
      </c>
      <c r="F23" s="26">
        <v>29124</v>
      </c>
      <c r="G23" s="26"/>
      <c r="H23" s="26"/>
    </row>
    <row r="24" spans="1:8" x14ac:dyDescent="0.3">
      <c r="A24" s="26">
        <v>100023</v>
      </c>
      <c r="B24" s="26" t="s">
        <v>656</v>
      </c>
      <c r="C24" s="26" t="s">
        <v>730</v>
      </c>
      <c r="D24" s="26" t="s">
        <v>566</v>
      </c>
      <c r="E24" s="26" t="s">
        <v>18</v>
      </c>
      <c r="F24" s="26">
        <v>29022</v>
      </c>
      <c r="G24" s="26"/>
      <c r="H24" s="26"/>
    </row>
    <row r="25" spans="1:8" x14ac:dyDescent="0.3">
      <c r="A25" s="26">
        <v>100024</v>
      </c>
      <c r="B25" s="26" t="s">
        <v>675</v>
      </c>
      <c r="C25" s="26" t="s">
        <v>731</v>
      </c>
      <c r="D25" s="26" t="s">
        <v>566</v>
      </c>
      <c r="E25" s="26" t="s">
        <v>18</v>
      </c>
      <c r="F25" s="26">
        <v>29085</v>
      </c>
      <c r="G25" s="26"/>
      <c r="H25" s="26"/>
    </row>
    <row r="26" spans="1:8" x14ac:dyDescent="0.3">
      <c r="A26" s="26">
        <v>100025</v>
      </c>
      <c r="B26" s="26" t="s">
        <v>565</v>
      </c>
      <c r="C26" s="26" t="s">
        <v>732</v>
      </c>
      <c r="D26" s="26" t="s">
        <v>566</v>
      </c>
      <c r="E26" s="26" t="s">
        <v>18</v>
      </c>
      <c r="F26" s="26">
        <v>29041</v>
      </c>
      <c r="G26" s="26"/>
      <c r="H26" s="26"/>
    </row>
    <row r="27" spans="1:8" x14ac:dyDescent="0.3">
      <c r="A27" s="26">
        <v>100026</v>
      </c>
      <c r="B27" s="26" t="s">
        <v>673</v>
      </c>
      <c r="C27" s="26" t="s">
        <v>733</v>
      </c>
      <c r="D27" s="26" t="s">
        <v>566</v>
      </c>
      <c r="E27" s="26" t="s">
        <v>18</v>
      </c>
      <c r="F27" s="26">
        <v>29017</v>
      </c>
      <c r="G27" s="26"/>
      <c r="H27" s="26"/>
    </row>
    <row r="28" spans="1:8" x14ac:dyDescent="0.3">
      <c r="A28" s="26">
        <v>100027</v>
      </c>
      <c r="B28" s="26" t="s">
        <v>641</v>
      </c>
      <c r="C28" s="26" t="s">
        <v>734</v>
      </c>
      <c r="D28" s="26" t="s">
        <v>542</v>
      </c>
      <c r="E28" s="26" t="s">
        <v>16</v>
      </c>
      <c r="F28" s="26">
        <v>29137</v>
      </c>
      <c r="G28" s="26"/>
      <c r="H28" s="26"/>
    </row>
    <row r="29" spans="1:8" x14ac:dyDescent="0.3">
      <c r="A29" s="26">
        <v>100028</v>
      </c>
      <c r="B29" s="26" t="s">
        <v>607</v>
      </c>
      <c r="C29" s="26" t="s">
        <v>735</v>
      </c>
      <c r="D29" s="26" t="s">
        <v>548</v>
      </c>
      <c r="E29" s="26" t="s">
        <v>14</v>
      </c>
      <c r="F29" s="26">
        <v>20009</v>
      </c>
      <c r="G29" s="26"/>
      <c r="H29" s="26"/>
    </row>
    <row r="30" spans="1:8" x14ac:dyDescent="0.3">
      <c r="A30" s="26">
        <v>100029</v>
      </c>
      <c r="B30" s="26" t="s">
        <v>650</v>
      </c>
      <c r="C30" s="26" t="s">
        <v>736</v>
      </c>
      <c r="D30" s="26" t="s">
        <v>566</v>
      </c>
      <c r="E30" s="26" t="s">
        <v>18</v>
      </c>
      <c r="F30" s="26">
        <v>29068</v>
      </c>
      <c r="G30" s="26"/>
      <c r="H30" s="26"/>
    </row>
    <row r="31" spans="1:8" x14ac:dyDescent="0.3">
      <c r="A31" s="26">
        <v>100030</v>
      </c>
      <c r="B31" s="26" t="s">
        <v>697</v>
      </c>
      <c r="C31" s="26" t="s">
        <v>737</v>
      </c>
      <c r="D31" s="26" t="s">
        <v>568</v>
      </c>
      <c r="E31" s="26" t="s">
        <v>16</v>
      </c>
      <c r="F31" s="26">
        <v>29054</v>
      </c>
      <c r="G31" s="26"/>
      <c r="H31" s="26"/>
    </row>
    <row r="32" spans="1:8" x14ac:dyDescent="0.3">
      <c r="A32" s="26">
        <v>100031</v>
      </c>
      <c r="B32" s="26" t="s">
        <v>618</v>
      </c>
      <c r="C32" s="26" t="s">
        <v>738</v>
      </c>
      <c r="D32" s="26" t="s">
        <v>566</v>
      </c>
      <c r="E32" s="26" t="s">
        <v>18</v>
      </c>
      <c r="F32" s="26">
        <v>29132</v>
      </c>
      <c r="G32" s="26"/>
      <c r="H32" s="26"/>
    </row>
    <row r="33" spans="1:8" x14ac:dyDescent="0.3">
      <c r="A33" s="26">
        <v>100032</v>
      </c>
      <c r="B33" s="26" t="s">
        <v>621</v>
      </c>
      <c r="C33" s="26" t="s">
        <v>739</v>
      </c>
      <c r="D33" s="26" t="s">
        <v>566</v>
      </c>
      <c r="E33" s="26" t="s">
        <v>18</v>
      </c>
      <c r="F33" s="26">
        <v>29111</v>
      </c>
      <c r="G33" s="26"/>
      <c r="H33" s="26"/>
    </row>
    <row r="34" spans="1:8" x14ac:dyDescent="0.3">
      <c r="A34" s="26">
        <v>100033</v>
      </c>
      <c r="B34" s="26" t="s">
        <v>695</v>
      </c>
      <c r="C34" s="26" t="s">
        <v>740</v>
      </c>
      <c r="D34" s="26" t="s">
        <v>568</v>
      </c>
      <c r="E34" s="26" t="s">
        <v>14</v>
      </c>
      <c r="F34" s="26">
        <v>29135</v>
      </c>
      <c r="G34" s="26"/>
      <c r="H34" s="26"/>
    </row>
    <row r="35" spans="1:8" x14ac:dyDescent="0.3">
      <c r="A35" s="26">
        <v>100034</v>
      </c>
      <c r="B35" s="26" t="s">
        <v>741</v>
      </c>
      <c r="C35" s="26" t="s">
        <v>742</v>
      </c>
      <c r="D35" s="26" t="s">
        <v>560</v>
      </c>
      <c r="E35" s="26" t="s">
        <v>16</v>
      </c>
      <c r="F35" s="26">
        <v>29055</v>
      </c>
      <c r="G35" s="26"/>
      <c r="H35" s="26"/>
    </row>
    <row r="36" spans="1:8" x14ac:dyDescent="0.3">
      <c r="A36" s="26">
        <v>100035</v>
      </c>
      <c r="B36" s="26" t="s">
        <v>628</v>
      </c>
      <c r="C36" s="26" t="s">
        <v>743</v>
      </c>
      <c r="D36" s="26" t="s">
        <v>542</v>
      </c>
      <c r="E36" s="26" t="s">
        <v>16</v>
      </c>
      <c r="F36" s="26">
        <v>20260</v>
      </c>
      <c r="G36" s="26"/>
      <c r="H36" s="26"/>
    </row>
    <row r="37" spans="1:8" x14ac:dyDescent="0.3">
      <c r="A37" s="26">
        <v>100036</v>
      </c>
      <c r="B37" s="26" t="s">
        <v>644</v>
      </c>
      <c r="C37" s="26" t="s">
        <v>744</v>
      </c>
      <c r="D37" s="26" t="s">
        <v>560</v>
      </c>
      <c r="E37" s="26" t="s">
        <v>16</v>
      </c>
      <c r="F37" s="26">
        <v>25239</v>
      </c>
      <c r="G37" s="26"/>
      <c r="H37" s="26"/>
    </row>
    <row r="38" spans="1:8" x14ac:dyDescent="0.3">
      <c r="A38" s="26">
        <v>100037</v>
      </c>
      <c r="B38" s="26" t="s">
        <v>615</v>
      </c>
      <c r="C38" s="26" t="s">
        <v>745</v>
      </c>
      <c r="D38" s="26" t="s">
        <v>542</v>
      </c>
      <c r="E38" s="26" t="s">
        <v>16</v>
      </c>
      <c r="F38" s="26">
        <v>20035</v>
      </c>
      <c r="G38" s="26"/>
      <c r="H38" s="26"/>
    </row>
    <row r="39" spans="1:8" x14ac:dyDescent="0.3">
      <c r="A39" s="26">
        <v>100038</v>
      </c>
      <c r="B39" s="26" t="s">
        <v>690</v>
      </c>
      <c r="C39" s="26" t="s">
        <v>746</v>
      </c>
      <c r="D39" s="26" t="s">
        <v>568</v>
      </c>
      <c r="E39" s="26" t="s">
        <v>16</v>
      </c>
      <c r="F39" s="26">
        <v>20248</v>
      </c>
      <c r="G39" s="26"/>
      <c r="H39" s="26"/>
    </row>
    <row r="40" spans="1:8" x14ac:dyDescent="0.3">
      <c r="A40" s="26">
        <v>100039</v>
      </c>
      <c r="B40" s="26" t="s">
        <v>562</v>
      </c>
      <c r="C40" s="26" t="s">
        <v>747</v>
      </c>
      <c r="D40" s="26" t="s">
        <v>554</v>
      </c>
      <c r="E40" s="26" t="s">
        <v>16</v>
      </c>
      <c r="F40" s="26">
        <v>29564</v>
      </c>
      <c r="G40" s="26"/>
      <c r="H40" s="26"/>
    </row>
    <row r="41" spans="1:8" x14ac:dyDescent="0.3">
      <c r="A41" s="26">
        <v>100040</v>
      </c>
      <c r="B41" s="26" t="s">
        <v>672</v>
      </c>
      <c r="C41" s="26" t="s">
        <v>748</v>
      </c>
      <c r="D41" s="26" t="s">
        <v>566</v>
      </c>
      <c r="E41" s="26" t="s">
        <v>18</v>
      </c>
      <c r="F41" s="26">
        <v>25218</v>
      </c>
      <c r="G41" s="26"/>
      <c r="H41" s="26"/>
    </row>
    <row r="42" spans="1:8" x14ac:dyDescent="0.3">
      <c r="A42" s="26">
        <v>100041</v>
      </c>
      <c r="B42" s="26" t="s">
        <v>541</v>
      </c>
      <c r="C42" s="26" t="s">
        <v>749</v>
      </c>
      <c r="D42" s="26" t="s">
        <v>542</v>
      </c>
      <c r="E42" s="26" t="s">
        <v>16</v>
      </c>
      <c r="F42" s="26">
        <v>20220</v>
      </c>
      <c r="G42" s="26"/>
      <c r="H42" s="26"/>
    </row>
    <row r="43" spans="1:8" x14ac:dyDescent="0.3">
      <c r="A43" s="26">
        <v>100042</v>
      </c>
      <c r="B43" s="26" t="s">
        <v>701</v>
      </c>
      <c r="C43" s="26" t="s">
        <v>750</v>
      </c>
      <c r="D43" s="26" t="s">
        <v>542</v>
      </c>
      <c r="E43" s="26" t="s">
        <v>16</v>
      </c>
      <c r="F43" s="26">
        <v>20246</v>
      </c>
      <c r="G43" s="26"/>
      <c r="H43" s="26"/>
    </row>
    <row r="44" spans="1:8" x14ac:dyDescent="0.3">
      <c r="A44" s="26">
        <v>100043</v>
      </c>
      <c r="B44" s="26" t="s">
        <v>587</v>
      </c>
      <c r="C44" s="26" t="s">
        <v>751</v>
      </c>
      <c r="D44" s="26" t="s">
        <v>542</v>
      </c>
      <c r="E44" s="26" t="s">
        <v>16</v>
      </c>
      <c r="F44" s="26">
        <v>20235</v>
      </c>
      <c r="G44" s="26"/>
      <c r="H44" s="26"/>
    </row>
    <row r="45" spans="1:8" x14ac:dyDescent="0.3">
      <c r="A45" s="26">
        <v>100044</v>
      </c>
      <c r="B45" s="26" t="s">
        <v>576</v>
      </c>
      <c r="C45" s="26" t="s">
        <v>752</v>
      </c>
      <c r="D45" s="26" t="s">
        <v>571</v>
      </c>
      <c r="E45" s="26" t="s">
        <v>16</v>
      </c>
      <c r="F45" s="26">
        <v>29497</v>
      </c>
      <c r="G45" s="26"/>
      <c r="H45" s="26"/>
    </row>
    <row r="46" spans="1:8" x14ac:dyDescent="0.3">
      <c r="A46" s="26">
        <v>100045</v>
      </c>
      <c r="B46" s="26" t="s">
        <v>630</v>
      </c>
      <c r="C46" s="26" t="s">
        <v>753</v>
      </c>
      <c r="D46" s="26" t="s">
        <v>554</v>
      </c>
      <c r="E46" s="26" t="s">
        <v>16</v>
      </c>
      <c r="F46" s="26">
        <v>29490</v>
      </c>
      <c r="G46" s="26"/>
      <c r="H46" s="26"/>
    </row>
    <row r="47" spans="1:8" x14ac:dyDescent="0.3">
      <c r="A47" s="26">
        <v>100046</v>
      </c>
      <c r="B47" s="26" t="s">
        <v>682</v>
      </c>
      <c r="C47" s="26" t="s">
        <v>754</v>
      </c>
      <c r="D47" s="26" t="s">
        <v>560</v>
      </c>
      <c r="E47" s="26" t="s">
        <v>14</v>
      </c>
      <c r="F47" s="26">
        <v>20212</v>
      </c>
      <c r="G47" s="26"/>
      <c r="H47" s="26"/>
    </row>
    <row r="48" spans="1:8" x14ac:dyDescent="0.3">
      <c r="A48" s="26">
        <v>100047</v>
      </c>
      <c r="B48" s="26" t="s">
        <v>637</v>
      </c>
      <c r="C48" s="26" t="s">
        <v>755</v>
      </c>
      <c r="D48" s="26" t="s">
        <v>571</v>
      </c>
      <c r="E48" s="26" t="s">
        <v>14</v>
      </c>
      <c r="F48" s="26">
        <v>20063</v>
      </c>
      <c r="G48" s="26"/>
      <c r="H48" s="26"/>
    </row>
    <row r="49" spans="1:8" x14ac:dyDescent="0.3">
      <c r="A49" s="26">
        <v>100048</v>
      </c>
      <c r="B49" s="26" t="s">
        <v>616</v>
      </c>
      <c r="C49" s="26" t="s">
        <v>756</v>
      </c>
      <c r="D49" s="26" t="s">
        <v>568</v>
      </c>
      <c r="E49" s="26" t="s">
        <v>16</v>
      </c>
      <c r="F49" s="26">
        <v>20007</v>
      </c>
      <c r="G49" s="26"/>
      <c r="H49" s="26"/>
    </row>
    <row r="50" spans="1:8" x14ac:dyDescent="0.3">
      <c r="A50" s="26">
        <v>100049</v>
      </c>
      <c r="B50" s="26" t="s">
        <v>620</v>
      </c>
      <c r="C50" s="26" t="s">
        <v>757</v>
      </c>
      <c r="D50" s="26" t="s">
        <v>568</v>
      </c>
      <c r="E50" s="26" t="s">
        <v>16</v>
      </c>
      <c r="F50" s="26">
        <v>20083</v>
      </c>
      <c r="G50" s="26"/>
      <c r="H50" s="26"/>
    </row>
    <row r="51" spans="1:8" x14ac:dyDescent="0.3">
      <c r="A51" s="26">
        <v>100050</v>
      </c>
      <c r="B51" s="26" t="s">
        <v>666</v>
      </c>
      <c r="C51" s="26" t="s">
        <v>758</v>
      </c>
      <c r="D51" s="26" t="s">
        <v>548</v>
      </c>
      <c r="E51" s="26" t="s">
        <v>16</v>
      </c>
      <c r="F51" s="26">
        <v>20267</v>
      </c>
      <c r="G51" s="26"/>
      <c r="H51" s="26"/>
    </row>
    <row r="52" spans="1:8" x14ac:dyDescent="0.3">
      <c r="A52" s="26">
        <v>100051</v>
      </c>
      <c r="B52" s="26" t="s">
        <v>700</v>
      </c>
      <c r="C52" s="26" t="s">
        <v>759</v>
      </c>
      <c r="D52" s="26" t="s">
        <v>546</v>
      </c>
      <c r="E52" s="26" t="s">
        <v>16</v>
      </c>
      <c r="F52" s="26">
        <v>20273</v>
      </c>
      <c r="G52" s="26"/>
      <c r="H52" s="26"/>
    </row>
    <row r="53" spans="1:8" x14ac:dyDescent="0.3">
      <c r="A53" s="26">
        <v>100052</v>
      </c>
      <c r="B53" s="26" t="s">
        <v>674</v>
      </c>
      <c r="C53" s="26" t="s">
        <v>760</v>
      </c>
      <c r="D53" s="26" t="s">
        <v>571</v>
      </c>
      <c r="E53" s="26" t="s">
        <v>16</v>
      </c>
      <c r="F53" s="26">
        <v>25220</v>
      </c>
      <c r="G53" s="26"/>
      <c r="H53" s="26"/>
    </row>
    <row r="54" spans="1:8" x14ac:dyDescent="0.3">
      <c r="A54" s="26">
        <v>100053</v>
      </c>
      <c r="B54" s="26" t="s">
        <v>669</v>
      </c>
      <c r="C54" s="26" t="s">
        <v>761</v>
      </c>
      <c r="D54" s="26" t="s">
        <v>568</v>
      </c>
      <c r="E54" s="26" t="s">
        <v>16</v>
      </c>
      <c r="F54" s="26">
        <v>20269</v>
      </c>
      <c r="G54" s="26"/>
      <c r="H54" s="26"/>
    </row>
    <row r="55" spans="1:8" x14ac:dyDescent="0.3">
      <c r="A55" s="26">
        <v>100054</v>
      </c>
      <c r="B55" s="26" t="s">
        <v>647</v>
      </c>
      <c r="C55" s="26" t="s">
        <v>762</v>
      </c>
      <c r="D55" s="26" t="s">
        <v>542</v>
      </c>
      <c r="E55" s="26" t="s">
        <v>16</v>
      </c>
      <c r="F55" s="26">
        <v>20069</v>
      </c>
      <c r="G55" s="26"/>
      <c r="H55" s="26"/>
    </row>
    <row r="56" spans="1:8" x14ac:dyDescent="0.3">
      <c r="A56" s="26">
        <v>100055</v>
      </c>
      <c r="B56" s="26" t="s">
        <v>684</v>
      </c>
      <c r="C56" s="26" t="s">
        <v>763</v>
      </c>
      <c r="D56" s="26" t="s">
        <v>548</v>
      </c>
      <c r="E56" s="26" t="s">
        <v>16</v>
      </c>
      <c r="F56" s="26">
        <v>20275</v>
      </c>
      <c r="G56" s="26"/>
      <c r="H56" s="26"/>
    </row>
    <row r="57" spans="1:8" x14ac:dyDescent="0.3">
      <c r="A57" s="26">
        <v>100056</v>
      </c>
      <c r="B57" s="26" t="s">
        <v>638</v>
      </c>
      <c r="C57" s="26" t="s">
        <v>764</v>
      </c>
      <c r="D57" s="26" t="s">
        <v>568</v>
      </c>
      <c r="E57" s="26" t="s">
        <v>14</v>
      </c>
      <c r="F57" s="26">
        <v>20278</v>
      </c>
      <c r="G57" s="26"/>
      <c r="H57" s="26"/>
    </row>
    <row r="58" spans="1:8" x14ac:dyDescent="0.3">
      <c r="A58" s="26">
        <v>100057</v>
      </c>
      <c r="B58" s="26" t="s">
        <v>608</v>
      </c>
      <c r="C58" s="26" t="s">
        <v>765</v>
      </c>
      <c r="D58" s="26" t="s">
        <v>542</v>
      </c>
      <c r="E58" s="26" t="s">
        <v>14</v>
      </c>
      <c r="F58" s="26">
        <v>20291</v>
      </c>
      <c r="G58" s="26"/>
      <c r="H58" s="26"/>
    </row>
    <row r="59" spans="1:8" x14ac:dyDescent="0.3">
      <c r="A59" s="26">
        <v>100058</v>
      </c>
      <c r="B59" s="26" t="s">
        <v>670</v>
      </c>
      <c r="C59" s="26" t="s">
        <v>766</v>
      </c>
      <c r="D59" s="26" t="s">
        <v>542</v>
      </c>
      <c r="E59" s="26" t="s">
        <v>16</v>
      </c>
      <c r="F59" s="26">
        <v>29267</v>
      </c>
      <c r="G59" s="26"/>
      <c r="H59" s="26"/>
    </row>
    <row r="60" spans="1:8" x14ac:dyDescent="0.3">
      <c r="A60" s="26">
        <v>100059</v>
      </c>
      <c r="B60" s="26" t="s">
        <v>594</v>
      </c>
      <c r="C60" s="26" t="s">
        <v>767</v>
      </c>
      <c r="D60" s="26" t="s">
        <v>568</v>
      </c>
      <c r="E60" s="26" t="s">
        <v>16</v>
      </c>
      <c r="F60" s="26">
        <v>20280</v>
      </c>
      <c r="G60" s="26"/>
      <c r="H60" s="26"/>
    </row>
    <row r="61" spans="1:8" x14ac:dyDescent="0.3">
      <c r="A61" s="26">
        <v>100060</v>
      </c>
      <c r="B61" s="26" t="s">
        <v>653</v>
      </c>
      <c r="C61" s="26" t="s">
        <v>768</v>
      </c>
      <c r="D61" s="26" t="s">
        <v>566</v>
      </c>
      <c r="E61" s="26" t="s">
        <v>18</v>
      </c>
      <c r="F61" s="26">
        <v>20019</v>
      </c>
      <c r="G61" s="26"/>
      <c r="H61" s="26"/>
    </row>
    <row r="62" spans="1:8" x14ac:dyDescent="0.3">
      <c r="A62" s="26">
        <v>100061</v>
      </c>
      <c r="B62" s="26" t="s">
        <v>769</v>
      </c>
      <c r="C62" s="26" t="s">
        <v>770</v>
      </c>
      <c r="D62" s="26" t="s">
        <v>771</v>
      </c>
      <c r="E62" s="26" t="s">
        <v>14</v>
      </c>
      <c r="F62" s="26">
        <v>20429</v>
      </c>
      <c r="G62" s="26"/>
      <c r="H62" s="26"/>
    </row>
    <row r="63" spans="1:8" x14ac:dyDescent="0.3">
      <c r="A63" s="26">
        <v>100062</v>
      </c>
      <c r="B63" s="26" t="s">
        <v>545</v>
      </c>
      <c r="C63" s="26" t="s">
        <v>772</v>
      </c>
      <c r="D63" s="26" t="s">
        <v>546</v>
      </c>
      <c r="E63" s="26" t="s">
        <v>16</v>
      </c>
      <c r="F63" s="26">
        <v>20431</v>
      </c>
      <c r="G63" s="26"/>
      <c r="H63" s="26"/>
    </row>
    <row r="64" spans="1:8" x14ac:dyDescent="0.3">
      <c r="A64" s="26">
        <v>100063</v>
      </c>
      <c r="B64" s="26" t="s">
        <v>573</v>
      </c>
      <c r="C64" s="26" t="s">
        <v>773</v>
      </c>
      <c r="D64" s="26" t="s">
        <v>548</v>
      </c>
      <c r="E64" s="26" t="s">
        <v>14</v>
      </c>
      <c r="F64" s="26">
        <v>20086</v>
      </c>
      <c r="G64" s="26"/>
      <c r="H64" s="26"/>
    </row>
    <row r="65" spans="1:8" x14ac:dyDescent="0.3">
      <c r="A65" s="26">
        <v>100064</v>
      </c>
      <c r="B65" s="26" t="s">
        <v>648</v>
      </c>
      <c r="C65" s="26" t="s">
        <v>774</v>
      </c>
      <c r="D65" s="26" t="s">
        <v>546</v>
      </c>
      <c r="E65" s="26" t="s">
        <v>16</v>
      </c>
      <c r="F65" s="26">
        <v>20417</v>
      </c>
      <c r="G65" s="26"/>
      <c r="H65" s="26"/>
    </row>
    <row r="66" spans="1:8" x14ac:dyDescent="0.3">
      <c r="A66" s="26">
        <v>100065</v>
      </c>
      <c r="B66" s="26" t="s">
        <v>564</v>
      </c>
      <c r="C66" s="26" t="s">
        <v>775</v>
      </c>
      <c r="D66" s="26" t="s">
        <v>548</v>
      </c>
      <c r="E66" s="26" t="s">
        <v>16</v>
      </c>
      <c r="F66" s="26">
        <v>20434</v>
      </c>
      <c r="G66" s="26"/>
      <c r="H66" s="26"/>
    </row>
    <row r="67" spans="1:8" x14ac:dyDescent="0.3">
      <c r="A67" s="26">
        <v>100066</v>
      </c>
      <c r="B67" s="26" t="s">
        <v>643</v>
      </c>
      <c r="C67" s="26" t="s">
        <v>776</v>
      </c>
      <c r="D67" s="26" t="s">
        <v>542</v>
      </c>
      <c r="E67" s="26" t="s">
        <v>16</v>
      </c>
      <c r="F67" s="26">
        <v>20415</v>
      </c>
      <c r="G67" s="26"/>
      <c r="H67" s="26"/>
    </row>
    <row r="68" spans="1:8" x14ac:dyDescent="0.3">
      <c r="A68" s="26">
        <v>100067</v>
      </c>
      <c r="B68" s="26" t="s">
        <v>625</v>
      </c>
      <c r="C68" s="26" t="s">
        <v>777</v>
      </c>
      <c r="D68" s="26" t="s">
        <v>542</v>
      </c>
      <c r="E68" s="26" t="s">
        <v>16</v>
      </c>
      <c r="F68" s="26">
        <v>20488</v>
      </c>
      <c r="G68" s="26"/>
      <c r="H68" s="26"/>
    </row>
    <row r="69" spans="1:8" x14ac:dyDescent="0.3">
      <c r="A69" s="26">
        <v>100068</v>
      </c>
      <c r="B69" s="26" t="s">
        <v>649</v>
      </c>
      <c r="C69" s="26" t="s">
        <v>778</v>
      </c>
      <c r="D69" s="26" t="s">
        <v>542</v>
      </c>
      <c r="E69" s="26" t="s">
        <v>14</v>
      </c>
      <c r="F69" s="26">
        <v>20460</v>
      </c>
      <c r="G69" s="26"/>
      <c r="H69" s="26"/>
    </row>
    <row r="70" spans="1:8" x14ac:dyDescent="0.3">
      <c r="A70" s="26">
        <v>100069</v>
      </c>
      <c r="B70" s="26" t="s">
        <v>779</v>
      </c>
      <c r="C70" s="26" t="s">
        <v>780</v>
      </c>
      <c r="D70" s="26" t="s">
        <v>546</v>
      </c>
      <c r="E70" s="26" t="s">
        <v>14</v>
      </c>
      <c r="F70" s="26">
        <v>20483</v>
      </c>
      <c r="G70" s="26"/>
      <c r="H70" s="26"/>
    </row>
    <row r="71" spans="1:8" x14ac:dyDescent="0.3">
      <c r="A71" s="26">
        <v>100070</v>
      </c>
      <c r="B71" s="26" t="s">
        <v>593</v>
      </c>
      <c r="C71" s="26" t="s">
        <v>781</v>
      </c>
      <c r="D71" s="26" t="s">
        <v>546</v>
      </c>
      <c r="E71" s="26" t="s">
        <v>16</v>
      </c>
      <c r="F71" s="26">
        <v>29543</v>
      </c>
      <c r="G71" s="26"/>
      <c r="H71" s="26"/>
    </row>
    <row r="72" spans="1:8" x14ac:dyDescent="0.3">
      <c r="A72" s="26">
        <v>100071</v>
      </c>
      <c r="B72" s="26" t="s">
        <v>561</v>
      </c>
      <c r="C72" s="26" t="s">
        <v>782</v>
      </c>
      <c r="D72" s="26" t="s">
        <v>546</v>
      </c>
      <c r="E72" s="26" t="s">
        <v>16</v>
      </c>
      <c r="F72" s="26">
        <v>20556</v>
      </c>
      <c r="G72" s="26"/>
      <c r="H72" s="26"/>
    </row>
    <row r="73" spans="1:8" x14ac:dyDescent="0.3">
      <c r="A73" s="26">
        <v>100072</v>
      </c>
      <c r="B73" s="26" t="s">
        <v>572</v>
      </c>
      <c r="C73" s="26" t="s">
        <v>783</v>
      </c>
      <c r="D73" s="26" t="s">
        <v>571</v>
      </c>
      <c r="E73" s="26" t="s">
        <v>14</v>
      </c>
      <c r="F73" s="26">
        <v>20663</v>
      </c>
      <c r="G73" s="26"/>
      <c r="H73" s="26"/>
    </row>
    <row r="74" spans="1:8" x14ac:dyDescent="0.3">
      <c r="A74" s="26">
        <v>100073</v>
      </c>
      <c r="B74" s="26" t="s">
        <v>549</v>
      </c>
      <c r="C74" s="26" t="s">
        <v>784</v>
      </c>
      <c r="D74" s="26" t="s">
        <v>546</v>
      </c>
      <c r="E74" s="26" t="s">
        <v>14</v>
      </c>
      <c r="F74" s="26">
        <v>29164</v>
      </c>
      <c r="G74" s="26"/>
      <c r="H74" s="26"/>
    </row>
    <row r="75" spans="1:8" x14ac:dyDescent="0.3">
      <c r="A75" s="26">
        <v>100074</v>
      </c>
      <c r="B75" s="26" t="s">
        <v>595</v>
      </c>
      <c r="C75" s="26" t="s">
        <v>785</v>
      </c>
      <c r="D75" s="26" t="s">
        <v>548</v>
      </c>
      <c r="E75" s="26" t="s">
        <v>14</v>
      </c>
      <c r="F75" s="26">
        <v>20993</v>
      </c>
      <c r="G75" s="26"/>
      <c r="H75" s="26"/>
    </row>
    <row r="76" spans="1:8" x14ac:dyDescent="0.3">
      <c r="A76" s="26">
        <v>100075</v>
      </c>
      <c r="B76" s="26" t="s">
        <v>614</v>
      </c>
      <c r="C76" s="26" t="s">
        <v>786</v>
      </c>
      <c r="D76" s="26" t="s">
        <v>546</v>
      </c>
      <c r="E76" s="26" t="s">
        <v>16</v>
      </c>
      <c r="F76" s="26">
        <v>29565</v>
      </c>
      <c r="G76" s="26"/>
      <c r="H76" s="26"/>
    </row>
    <row r="77" spans="1:8" x14ac:dyDescent="0.3">
      <c r="A77" s="26">
        <v>100076</v>
      </c>
      <c r="B77" s="26" t="s">
        <v>787</v>
      </c>
      <c r="C77" s="26" t="s">
        <v>788</v>
      </c>
      <c r="D77" s="26" t="s">
        <v>560</v>
      </c>
      <c r="E77" s="26" t="s">
        <v>16</v>
      </c>
      <c r="F77" s="26">
        <v>29506</v>
      </c>
      <c r="G77" s="26"/>
      <c r="H77" s="26"/>
    </row>
    <row r="78" spans="1:8" x14ac:dyDescent="0.3">
      <c r="A78" s="26">
        <v>100077</v>
      </c>
      <c r="B78" s="26" t="s">
        <v>636</v>
      </c>
      <c r="C78" s="26" t="s">
        <v>789</v>
      </c>
      <c r="D78" s="26" t="s">
        <v>542</v>
      </c>
      <c r="E78" s="26" t="s">
        <v>14</v>
      </c>
      <c r="F78" s="26">
        <v>20026</v>
      </c>
      <c r="G78" s="26"/>
      <c r="H78" s="26"/>
    </row>
    <row r="79" spans="1:8" x14ac:dyDescent="0.3">
      <c r="A79" s="26">
        <v>100078</v>
      </c>
      <c r="B79" s="26" t="s">
        <v>657</v>
      </c>
      <c r="C79" s="26" t="s">
        <v>790</v>
      </c>
      <c r="D79" s="26" t="s">
        <v>568</v>
      </c>
      <c r="E79" s="26" t="s">
        <v>14</v>
      </c>
      <c r="F79" s="26">
        <v>20018</v>
      </c>
      <c r="G79" s="26"/>
      <c r="H79" s="26"/>
    </row>
    <row r="80" spans="1:8" x14ac:dyDescent="0.3">
      <c r="A80" s="26">
        <v>100079</v>
      </c>
      <c r="B80" s="26" t="s">
        <v>570</v>
      </c>
      <c r="C80" s="26" t="s">
        <v>791</v>
      </c>
      <c r="D80" s="26" t="s">
        <v>571</v>
      </c>
      <c r="E80" s="26" t="s">
        <v>14</v>
      </c>
      <c r="F80" s="26">
        <v>20039</v>
      </c>
      <c r="G80" s="26"/>
      <c r="H80" s="26"/>
    </row>
    <row r="81" spans="1:8" x14ac:dyDescent="0.3">
      <c r="A81" s="26">
        <v>100080</v>
      </c>
      <c r="B81" s="26" t="s">
        <v>646</v>
      </c>
      <c r="C81" s="26" t="s">
        <v>792</v>
      </c>
      <c r="D81" s="26" t="s">
        <v>546</v>
      </c>
      <c r="E81" s="26" t="s">
        <v>14</v>
      </c>
      <c r="F81" s="26">
        <v>20050</v>
      </c>
      <c r="G81" s="26"/>
      <c r="H81" s="26"/>
    </row>
    <row r="82" spans="1:8" x14ac:dyDescent="0.3">
      <c r="A82" s="26">
        <v>100081</v>
      </c>
      <c r="B82" s="26" t="s">
        <v>652</v>
      </c>
      <c r="C82" s="26" t="s">
        <v>793</v>
      </c>
      <c r="D82" s="26" t="s">
        <v>571</v>
      </c>
      <c r="E82" s="26" t="s">
        <v>14</v>
      </c>
      <c r="F82" s="26">
        <v>20072</v>
      </c>
      <c r="G82" s="26"/>
      <c r="H82" s="26"/>
    </row>
    <row r="83" spans="1:8" x14ac:dyDescent="0.3">
      <c r="A83" s="26">
        <v>100082</v>
      </c>
      <c r="B83" s="26" t="s">
        <v>596</v>
      </c>
      <c r="C83" s="26" t="s">
        <v>794</v>
      </c>
      <c r="D83" s="26" t="s">
        <v>560</v>
      </c>
      <c r="E83" s="26" t="s">
        <v>16</v>
      </c>
      <c r="F83" s="26">
        <v>29052</v>
      </c>
      <c r="G83" s="26"/>
      <c r="H83" s="26"/>
    </row>
    <row r="84" spans="1:8" x14ac:dyDescent="0.3">
      <c r="A84" s="26">
        <v>100083</v>
      </c>
      <c r="B84" s="26" t="s">
        <v>631</v>
      </c>
      <c r="C84" s="26" t="s">
        <v>795</v>
      </c>
      <c r="D84" s="26" t="s">
        <v>554</v>
      </c>
      <c r="E84" s="26" t="s">
        <v>16</v>
      </c>
      <c r="F84" s="26">
        <v>20036</v>
      </c>
      <c r="G84" s="26"/>
      <c r="H84" s="26"/>
    </row>
    <row r="85" spans="1:8" x14ac:dyDescent="0.3">
      <c r="A85" s="26">
        <v>100084</v>
      </c>
      <c r="B85" s="26" t="s">
        <v>693</v>
      </c>
      <c r="C85" s="26" t="s">
        <v>796</v>
      </c>
      <c r="D85" s="26" t="s">
        <v>566</v>
      </c>
      <c r="E85" s="26" t="s">
        <v>18</v>
      </c>
      <c r="F85" s="26">
        <v>20149</v>
      </c>
      <c r="G85" s="26"/>
      <c r="H85" s="26"/>
    </row>
    <row r="86" spans="1:8" x14ac:dyDescent="0.3">
      <c r="A86" s="26">
        <v>100085</v>
      </c>
      <c r="B86" s="26" t="s">
        <v>553</v>
      </c>
      <c r="C86" s="26" t="s">
        <v>797</v>
      </c>
      <c r="D86" s="26" t="s">
        <v>554</v>
      </c>
      <c r="E86" s="26" t="s">
        <v>14</v>
      </c>
      <c r="F86" s="26">
        <v>20123</v>
      </c>
      <c r="G86" s="26"/>
      <c r="H86" s="26"/>
    </row>
    <row r="87" spans="1:8" x14ac:dyDescent="0.3">
      <c r="A87" s="26">
        <v>100086</v>
      </c>
      <c r="B87" s="26" t="s">
        <v>655</v>
      </c>
      <c r="C87" s="26" t="s">
        <v>798</v>
      </c>
      <c r="D87" s="26" t="s">
        <v>554</v>
      </c>
      <c r="E87" s="26" t="s">
        <v>14</v>
      </c>
      <c r="F87" s="26">
        <v>20142</v>
      </c>
      <c r="G87" s="26"/>
      <c r="H87" s="26"/>
    </row>
    <row r="88" spans="1:8" x14ac:dyDescent="0.3">
      <c r="A88" s="26">
        <v>100087</v>
      </c>
      <c r="B88" s="26" t="s">
        <v>613</v>
      </c>
      <c r="C88" s="26" t="s">
        <v>799</v>
      </c>
      <c r="D88" s="26" t="s">
        <v>571</v>
      </c>
      <c r="E88" s="26" t="s">
        <v>14</v>
      </c>
      <c r="F88" s="26">
        <v>20261</v>
      </c>
      <c r="G88" s="26"/>
      <c r="H88" s="26"/>
    </row>
    <row r="89" spans="1:8" x14ac:dyDescent="0.3">
      <c r="A89" s="26">
        <v>100088</v>
      </c>
      <c r="B89" s="26" t="s">
        <v>627</v>
      </c>
      <c r="C89" s="26" t="s">
        <v>800</v>
      </c>
      <c r="D89" s="26" t="s">
        <v>560</v>
      </c>
      <c r="E89" s="26" t="s">
        <v>16</v>
      </c>
      <c r="F89" s="26">
        <v>20317</v>
      </c>
      <c r="G89" s="26"/>
      <c r="H89" s="26"/>
    </row>
    <row r="90" spans="1:8" x14ac:dyDescent="0.3">
      <c r="A90" s="26">
        <v>100089</v>
      </c>
      <c r="B90" s="26" t="s">
        <v>611</v>
      </c>
      <c r="C90" s="26" t="s">
        <v>801</v>
      </c>
      <c r="D90" s="26" t="s">
        <v>571</v>
      </c>
      <c r="E90" s="26" t="s">
        <v>16</v>
      </c>
      <c r="F90" s="26">
        <v>29023</v>
      </c>
      <c r="G90" s="26"/>
      <c r="H90" s="26"/>
    </row>
    <row r="91" spans="1:8" x14ac:dyDescent="0.3">
      <c r="A91" s="26">
        <v>100090</v>
      </c>
      <c r="B91" s="26" t="s">
        <v>600</v>
      </c>
      <c r="C91" s="26" t="s">
        <v>802</v>
      </c>
      <c r="D91" s="26" t="s">
        <v>571</v>
      </c>
      <c r="E91" s="26" t="s">
        <v>16</v>
      </c>
      <c r="F91" s="26">
        <v>29291</v>
      </c>
      <c r="G91" s="26"/>
      <c r="H91" s="26"/>
    </row>
    <row r="92" spans="1:8" x14ac:dyDescent="0.3">
      <c r="A92" s="26">
        <v>100091</v>
      </c>
      <c r="B92" s="26" t="s">
        <v>585</v>
      </c>
      <c r="C92" s="26" t="s">
        <v>803</v>
      </c>
      <c r="D92" s="26" t="s">
        <v>546</v>
      </c>
      <c r="E92" s="26" t="s">
        <v>14</v>
      </c>
      <c r="F92" s="26">
        <v>20264</v>
      </c>
      <c r="G92" s="26"/>
      <c r="H92" s="26"/>
    </row>
    <row r="93" spans="1:8" x14ac:dyDescent="0.3">
      <c r="A93" s="26">
        <v>100092</v>
      </c>
      <c r="B93" s="26" t="s">
        <v>547</v>
      </c>
      <c r="C93" s="26" t="s">
        <v>804</v>
      </c>
      <c r="D93" s="26" t="s">
        <v>548</v>
      </c>
      <c r="E93" s="26" t="s">
        <v>14</v>
      </c>
      <c r="F93" s="26">
        <v>20266</v>
      </c>
      <c r="G93" s="26"/>
      <c r="H93" s="26"/>
    </row>
    <row r="94" spans="1:8" x14ac:dyDescent="0.3">
      <c r="A94" s="26">
        <v>100093</v>
      </c>
      <c r="B94" s="26" t="s">
        <v>681</v>
      </c>
      <c r="C94" s="26" t="s">
        <v>805</v>
      </c>
      <c r="D94" s="26" t="s">
        <v>554</v>
      </c>
      <c r="E94" s="26" t="s">
        <v>14</v>
      </c>
      <c r="F94" s="26">
        <v>20293</v>
      </c>
      <c r="G94" s="26"/>
      <c r="H94" s="26"/>
    </row>
    <row r="95" spans="1:8" x14ac:dyDescent="0.3">
      <c r="A95" s="26">
        <v>100094</v>
      </c>
      <c r="B95" s="26" t="s">
        <v>680</v>
      </c>
      <c r="C95" s="26" t="s">
        <v>806</v>
      </c>
      <c r="D95" s="26" t="s">
        <v>568</v>
      </c>
      <c r="E95" s="26" t="s">
        <v>14</v>
      </c>
      <c r="F95" s="26">
        <v>20304</v>
      </c>
      <c r="G95" s="26"/>
      <c r="H95" s="26"/>
    </row>
    <row r="96" spans="1:8" x14ac:dyDescent="0.3">
      <c r="A96" s="26">
        <v>100095</v>
      </c>
      <c r="B96" s="26" t="s">
        <v>654</v>
      </c>
      <c r="C96" s="26" t="s">
        <v>807</v>
      </c>
      <c r="D96" s="26" t="s">
        <v>557</v>
      </c>
      <c r="E96" s="26" t="s">
        <v>16</v>
      </c>
      <c r="F96" s="26">
        <v>29177</v>
      </c>
      <c r="G96" s="26"/>
      <c r="H96" s="26"/>
    </row>
    <row r="97" spans="1:8" x14ac:dyDescent="0.3">
      <c r="A97" s="26">
        <v>100096</v>
      </c>
      <c r="B97" s="26" t="s">
        <v>694</v>
      </c>
      <c r="C97" s="26" t="s">
        <v>808</v>
      </c>
      <c r="D97" s="26" t="s">
        <v>557</v>
      </c>
      <c r="E97" s="26" t="s">
        <v>16</v>
      </c>
      <c r="F97" s="26">
        <v>29253</v>
      </c>
      <c r="G97" s="26"/>
      <c r="H97" s="26"/>
    </row>
    <row r="98" spans="1:8" x14ac:dyDescent="0.3">
      <c r="A98" s="26">
        <v>100097</v>
      </c>
      <c r="B98" s="26" t="s">
        <v>556</v>
      </c>
      <c r="C98" s="26" t="s">
        <v>809</v>
      </c>
      <c r="D98" s="26" t="s">
        <v>557</v>
      </c>
      <c r="E98" s="26" t="s">
        <v>16</v>
      </c>
      <c r="F98" s="26">
        <v>29231</v>
      </c>
      <c r="G98" s="26"/>
      <c r="H98" s="26"/>
    </row>
    <row r="99" spans="1:8" x14ac:dyDescent="0.3">
      <c r="A99" s="26">
        <v>100098</v>
      </c>
      <c r="B99" s="26" t="s">
        <v>598</v>
      </c>
      <c r="C99" s="26" t="s">
        <v>810</v>
      </c>
      <c r="D99" s="26" t="s">
        <v>557</v>
      </c>
      <c r="E99" s="26" t="s">
        <v>16</v>
      </c>
      <c r="F99" s="26">
        <v>25286</v>
      </c>
      <c r="G99" s="26"/>
      <c r="H99" s="26"/>
    </row>
    <row r="100" spans="1:8" x14ac:dyDescent="0.3">
      <c r="A100" s="26">
        <v>100099</v>
      </c>
      <c r="B100" s="26" t="s">
        <v>632</v>
      </c>
      <c r="C100" s="26" t="s">
        <v>811</v>
      </c>
      <c r="D100" s="26" t="s">
        <v>557</v>
      </c>
      <c r="E100" s="26" t="s">
        <v>16</v>
      </c>
      <c r="F100" s="26">
        <v>25331</v>
      </c>
      <c r="G100" s="26"/>
      <c r="H100" s="26"/>
    </row>
    <row r="101" spans="1:8" x14ac:dyDescent="0.3">
      <c r="A101" s="26">
        <v>100100</v>
      </c>
      <c r="B101" s="26" t="s">
        <v>586</v>
      </c>
      <c r="C101" s="26" t="s">
        <v>812</v>
      </c>
      <c r="D101" s="26" t="s">
        <v>571</v>
      </c>
      <c r="E101" s="26" t="s">
        <v>16</v>
      </c>
      <c r="F101" s="26">
        <v>25307</v>
      </c>
      <c r="G101" s="26"/>
      <c r="H101" s="26"/>
    </row>
    <row r="102" spans="1:8" x14ac:dyDescent="0.3">
      <c r="A102" s="26">
        <v>100101</v>
      </c>
      <c r="B102" s="26" t="s">
        <v>692</v>
      </c>
      <c r="C102" s="26" t="s">
        <v>813</v>
      </c>
      <c r="D102" s="26" t="s">
        <v>546</v>
      </c>
      <c r="E102" s="26" t="s">
        <v>14</v>
      </c>
      <c r="F102" s="26">
        <v>29010</v>
      </c>
      <c r="G102" s="26"/>
      <c r="H102" s="26"/>
    </row>
    <row r="103" spans="1:8" x14ac:dyDescent="0.3">
      <c r="A103" s="26">
        <v>100102</v>
      </c>
      <c r="B103" s="26" t="s">
        <v>612</v>
      </c>
      <c r="C103" s="26" t="s">
        <v>814</v>
      </c>
      <c r="D103" s="26" t="s">
        <v>568</v>
      </c>
      <c r="E103" s="26" t="s">
        <v>14</v>
      </c>
      <c r="F103" s="26">
        <v>25463</v>
      </c>
      <c r="G103" s="26"/>
      <c r="H103" s="26"/>
    </row>
    <row r="104" spans="1:8" x14ac:dyDescent="0.3">
      <c r="A104" s="26">
        <v>100103</v>
      </c>
      <c r="B104" s="26" t="s">
        <v>668</v>
      </c>
      <c r="C104" s="26" t="s">
        <v>815</v>
      </c>
      <c r="D104" s="26" t="s">
        <v>554</v>
      </c>
      <c r="E104" s="26" t="s">
        <v>16</v>
      </c>
      <c r="F104" s="26">
        <v>29121</v>
      </c>
      <c r="G104" s="26"/>
      <c r="H104" s="26"/>
    </row>
    <row r="105" spans="1:8" x14ac:dyDescent="0.3">
      <c r="A105" s="26">
        <v>100104</v>
      </c>
      <c r="B105" s="26" t="s">
        <v>816</v>
      </c>
      <c r="C105" s="26" t="s">
        <v>817</v>
      </c>
      <c r="D105" s="26" t="s">
        <v>571</v>
      </c>
      <c r="E105" s="26" t="s">
        <v>14</v>
      </c>
      <c r="F105" s="26">
        <v>29188</v>
      </c>
      <c r="G105" s="26"/>
      <c r="H105" s="26"/>
    </row>
    <row r="106" spans="1:8" x14ac:dyDescent="0.3">
      <c r="A106" s="26">
        <v>100105</v>
      </c>
      <c r="B106" s="26" t="s">
        <v>658</v>
      </c>
      <c r="C106" s="26" t="s">
        <v>818</v>
      </c>
      <c r="D106" s="26" t="s">
        <v>560</v>
      </c>
      <c r="E106" s="26" t="s">
        <v>14</v>
      </c>
      <c r="F106" s="26">
        <v>29181</v>
      </c>
      <c r="G106" s="26"/>
      <c r="H106" s="26"/>
    </row>
    <row r="107" spans="1:8" x14ac:dyDescent="0.3">
      <c r="A107" s="26">
        <v>100106</v>
      </c>
      <c r="B107" s="26" t="s">
        <v>603</v>
      </c>
      <c r="C107" s="26" t="s">
        <v>819</v>
      </c>
      <c r="D107" s="26" t="s">
        <v>557</v>
      </c>
      <c r="E107" s="26" t="s">
        <v>14</v>
      </c>
      <c r="F107" s="26">
        <v>29183</v>
      </c>
      <c r="G107" s="26"/>
      <c r="H107" s="26"/>
    </row>
    <row r="108" spans="1:8" x14ac:dyDescent="0.3">
      <c r="A108" s="26">
        <v>100107</v>
      </c>
      <c r="B108" s="26" t="s">
        <v>555</v>
      </c>
      <c r="C108" s="26" t="s">
        <v>820</v>
      </c>
      <c r="D108" s="26" t="s">
        <v>554</v>
      </c>
      <c r="E108" s="26" t="s">
        <v>14</v>
      </c>
      <c r="F108" s="26">
        <v>29180</v>
      </c>
      <c r="G108" s="26"/>
      <c r="H108" s="26"/>
    </row>
    <row r="109" spans="1:8" x14ac:dyDescent="0.3">
      <c r="A109" s="26">
        <v>100108</v>
      </c>
      <c r="B109" s="26" t="s">
        <v>575</v>
      </c>
      <c r="C109" s="26" t="s">
        <v>821</v>
      </c>
      <c r="D109" s="26" t="s">
        <v>557</v>
      </c>
      <c r="E109" s="26" t="s">
        <v>14</v>
      </c>
      <c r="F109" s="26">
        <v>29373</v>
      </c>
      <c r="G109" s="26"/>
      <c r="H109" s="26"/>
    </row>
    <row r="110" spans="1:8" x14ac:dyDescent="0.3">
      <c r="A110" s="26">
        <v>100109</v>
      </c>
      <c r="B110" s="26" t="s">
        <v>599</v>
      </c>
      <c r="C110" s="26" t="s">
        <v>822</v>
      </c>
      <c r="D110" s="26" t="s">
        <v>560</v>
      </c>
      <c r="E110" s="26" t="s">
        <v>14</v>
      </c>
      <c r="F110" s="26">
        <v>29355</v>
      </c>
      <c r="G110" s="26"/>
      <c r="H110" s="26"/>
    </row>
    <row r="111" spans="1:8" x14ac:dyDescent="0.3">
      <c r="A111" s="26">
        <v>100110</v>
      </c>
      <c r="B111" s="26" t="s">
        <v>559</v>
      </c>
      <c r="C111" s="26" t="s">
        <v>823</v>
      </c>
      <c r="D111" s="26" t="s">
        <v>560</v>
      </c>
      <c r="E111" s="26" t="s">
        <v>14</v>
      </c>
      <c r="F111" s="26">
        <v>29392</v>
      </c>
      <c r="G111" s="26"/>
      <c r="H111" s="26"/>
    </row>
    <row r="112" spans="1:8" x14ac:dyDescent="0.3">
      <c r="A112" s="26">
        <v>100111</v>
      </c>
      <c r="B112" s="26" t="s">
        <v>642</v>
      </c>
      <c r="C112" s="26" t="s">
        <v>824</v>
      </c>
      <c r="D112" s="26" t="s">
        <v>568</v>
      </c>
      <c r="E112" s="26" t="s">
        <v>14</v>
      </c>
      <c r="F112" s="26">
        <v>29351</v>
      </c>
      <c r="G112" s="26"/>
      <c r="H112" s="26"/>
    </row>
    <row r="113" spans="1:8" x14ac:dyDescent="0.3">
      <c r="A113" s="26">
        <v>100112</v>
      </c>
      <c r="B113" s="26" t="s">
        <v>691</v>
      </c>
      <c r="C113" s="26" t="s">
        <v>825</v>
      </c>
      <c r="D113" s="26" t="s">
        <v>548</v>
      </c>
      <c r="E113" s="26" t="s">
        <v>14</v>
      </c>
      <c r="F113" s="26">
        <v>29354</v>
      </c>
      <c r="G113" s="26"/>
      <c r="H113" s="26"/>
    </row>
    <row r="114" spans="1:8" x14ac:dyDescent="0.3">
      <c r="A114" s="26">
        <v>100113</v>
      </c>
      <c r="B114" s="26" t="s">
        <v>826</v>
      </c>
      <c r="C114" s="26" t="s">
        <v>827</v>
      </c>
      <c r="D114" s="26" t="s">
        <v>548</v>
      </c>
      <c r="E114" s="26" t="s">
        <v>14</v>
      </c>
      <c r="F114" s="26">
        <v>29389</v>
      </c>
      <c r="G114" s="26"/>
      <c r="H114" s="26"/>
    </row>
    <row r="115" spans="1:8" x14ac:dyDescent="0.3">
      <c r="A115" s="26">
        <v>100114</v>
      </c>
      <c r="B115" s="26" t="s">
        <v>696</v>
      </c>
      <c r="C115" s="26" t="s">
        <v>828</v>
      </c>
      <c r="D115" s="26" t="s">
        <v>560</v>
      </c>
      <c r="E115" s="26" t="s">
        <v>14</v>
      </c>
      <c r="F115" s="26">
        <v>29370</v>
      </c>
      <c r="G115" s="26"/>
      <c r="H115" s="26"/>
    </row>
    <row r="116" spans="1:8" x14ac:dyDescent="0.3">
      <c r="A116" s="26">
        <v>100115</v>
      </c>
      <c r="B116" s="26" t="s">
        <v>574</v>
      </c>
      <c r="C116" s="26" t="s">
        <v>829</v>
      </c>
      <c r="D116" s="26" t="s">
        <v>571</v>
      </c>
      <c r="E116" s="26" t="s">
        <v>16</v>
      </c>
      <c r="F116" s="26">
        <v>29546</v>
      </c>
      <c r="G116" s="26"/>
      <c r="H116" s="26"/>
    </row>
    <row r="117" spans="1:8" x14ac:dyDescent="0.3">
      <c r="A117" s="26">
        <v>100116</v>
      </c>
      <c r="B117" s="26" t="s">
        <v>679</v>
      </c>
      <c r="C117" s="26" t="s">
        <v>830</v>
      </c>
      <c r="D117" s="26" t="s">
        <v>566</v>
      </c>
      <c r="E117" s="26" t="s">
        <v>18</v>
      </c>
      <c r="F117" s="26">
        <v>29382</v>
      </c>
      <c r="G117" s="26"/>
      <c r="H117" s="26"/>
    </row>
    <row r="118" spans="1:8" x14ac:dyDescent="0.3">
      <c r="A118" s="26">
        <v>100117</v>
      </c>
      <c r="B118" s="26" t="s">
        <v>583</v>
      </c>
      <c r="C118" s="26" t="s">
        <v>831</v>
      </c>
      <c r="D118" s="26" t="s">
        <v>568</v>
      </c>
      <c r="E118" s="26" t="s">
        <v>14</v>
      </c>
      <c r="F118" s="26">
        <v>29381</v>
      </c>
      <c r="G118" s="26"/>
      <c r="H118" s="26"/>
    </row>
    <row r="119" spans="1:8" x14ac:dyDescent="0.3">
      <c r="A119" s="26">
        <v>100118</v>
      </c>
      <c r="B119" s="26" t="s">
        <v>584</v>
      </c>
      <c r="C119" s="26" t="s">
        <v>832</v>
      </c>
      <c r="D119" s="26" t="s">
        <v>568</v>
      </c>
      <c r="E119" s="26" t="s">
        <v>14</v>
      </c>
      <c r="F119" s="26">
        <v>29550</v>
      </c>
      <c r="G119" s="26"/>
      <c r="H119" s="26"/>
    </row>
    <row r="120" spans="1:8" x14ac:dyDescent="0.3">
      <c r="A120" s="26">
        <v>100119</v>
      </c>
      <c r="B120" s="26" t="s">
        <v>683</v>
      </c>
      <c r="C120" s="26" t="s">
        <v>833</v>
      </c>
      <c r="D120" s="26" t="s">
        <v>554</v>
      </c>
      <c r="E120" s="26" t="s">
        <v>14</v>
      </c>
      <c r="F120" s="26">
        <v>29551</v>
      </c>
      <c r="G120" s="26"/>
      <c r="H120" s="26"/>
    </row>
    <row r="121" spans="1:8" x14ac:dyDescent="0.3">
      <c r="A121" s="26">
        <v>100120</v>
      </c>
      <c r="B121" s="26" t="s">
        <v>606</v>
      </c>
      <c r="C121" s="26" t="s">
        <v>834</v>
      </c>
      <c r="D121" s="26" t="s">
        <v>554</v>
      </c>
      <c r="E121" s="26" t="s">
        <v>14</v>
      </c>
      <c r="F121" s="26">
        <v>29563</v>
      </c>
      <c r="G121" s="26"/>
      <c r="H121" s="26"/>
    </row>
    <row r="122" spans="1:8" x14ac:dyDescent="0.3">
      <c r="A122" s="26">
        <v>100121</v>
      </c>
      <c r="B122" s="26" t="s">
        <v>676</v>
      </c>
      <c r="C122" s="26" t="s">
        <v>835</v>
      </c>
      <c r="D122" s="26" t="s">
        <v>560</v>
      </c>
      <c r="E122" s="26" t="s">
        <v>14</v>
      </c>
      <c r="F122" s="26">
        <v>25121</v>
      </c>
      <c r="G122" s="26"/>
      <c r="H122" s="26"/>
    </row>
    <row r="123" spans="1:8" x14ac:dyDescent="0.3">
      <c r="A123" s="26">
        <v>100122</v>
      </c>
      <c r="B123" s="26" t="s">
        <v>589</v>
      </c>
      <c r="C123" s="26" t="s">
        <v>836</v>
      </c>
      <c r="D123" s="26" t="s">
        <v>554</v>
      </c>
      <c r="E123" s="26" t="s">
        <v>14</v>
      </c>
      <c r="F123" s="26">
        <v>25103</v>
      </c>
      <c r="G123" s="26"/>
      <c r="H123" s="26"/>
    </row>
    <row r="124" spans="1:8" x14ac:dyDescent="0.3">
      <c r="A124" s="26">
        <v>100123</v>
      </c>
      <c r="B124" s="26" t="s">
        <v>687</v>
      </c>
      <c r="C124" s="26" t="s">
        <v>837</v>
      </c>
      <c r="D124" s="26" t="s">
        <v>546</v>
      </c>
      <c r="E124" s="26" t="s">
        <v>16</v>
      </c>
      <c r="F124" s="26">
        <v>25134</v>
      </c>
      <c r="G124" s="26"/>
      <c r="H124" s="26"/>
    </row>
    <row r="125" spans="1:8" x14ac:dyDescent="0.3">
      <c r="A125" s="26">
        <v>100124</v>
      </c>
      <c r="B125" s="26" t="s">
        <v>685</v>
      </c>
      <c r="C125" s="26" t="s">
        <v>838</v>
      </c>
      <c r="D125" s="26" t="s">
        <v>568</v>
      </c>
      <c r="E125" s="26" t="s">
        <v>14</v>
      </c>
      <c r="F125" s="26">
        <v>25108</v>
      </c>
      <c r="G125" s="26"/>
      <c r="H125" s="26"/>
    </row>
    <row r="126" spans="1:8" x14ac:dyDescent="0.3">
      <c r="A126" s="26">
        <v>100125</v>
      </c>
      <c r="B126" s="26" t="s">
        <v>664</v>
      </c>
      <c r="C126" s="26" t="s">
        <v>839</v>
      </c>
      <c r="D126" s="26" t="s">
        <v>557</v>
      </c>
      <c r="E126" s="26" t="s">
        <v>14</v>
      </c>
      <c r="F126" s="26">
        <v>25193</v>
      </c>
      <c r="G126" s="26"/>
      <c r="H126" s="26"/>
    </row>
    <row r="127" spans="1:8" x14ac:dyDescent="0.3">
      <c r="A127" s="26">
        <v>100126</v>
      </c>
      <c r="B127" s="26" t="s">
        <v>640</v>
      </c>
      <c r="C127" s="26" t="s">
        <v>840</v>
      </c>
      <c r="D127" s="26" t="s">
        <v>557</v>
      </c>
      <c r="E127" s="26" t="s">
        <v>14</v>
      </c>
      <c r="F127" s="26">
        <v>25190</v>
      </c>
      <c r="G127" s="26"/>
      <c r="H127" s="26"/>
    </row>
    <row r="128" spans="1:8" x14ac:dyDescent="0.3">
      <c r="A128" s="26">
        <v>100127</v>
      </c>
      <c r="B128" s="26" t="s">
        <v>635</v>
      </c>
      <c r="C128" s="26" t="s">
        <v>841</v>
      </c>
      <c r="D128" s="26" t="s">
        <v>548</v>
      </c>
      <c r="E128" s="26" t="s">
        <v>16</v>
      </c>
      <c r="F128" s="26">
        <v>25224</v>
      </c>
      <c r="G128" s="26"/>
      <c r="H128" s="26"/>
    </row>
    <row r="129" spans="1:8" x14ac:dyDescent="0.3">
      <c r="A129" s="26">
        <v>100128</v>
      </c>
      <c r="B129" s="26" t="s">
        <v>665</v>
      </c>
      <c r="C129" s="26" t="s">
        <v>842</v>
      </c>
      <c r="D129" s="26" t="s">
        <v>542</v>
      </c>
      <c r="E129" s="26" t="s">
        <v>14</v>
      </c>
      <c r="F129" s="26">
        <v>25223</v>
      </c>
      <c r="G129" s="26"/>
      <c r="H129" s="26"/>
    </row>
    <row r="130" spans="1:8" x14ac:dyDescent="0.3">
      <c r="A130" s="26">
        <v>100129</v>
      </c>
      <c r="B130" s="26" t="s">
        <v>659</v>
      </c>
      <c r="C130" s="26" t="s">
        <v>843</v>
      </c>
      <c r="D130" s="26" t="s">
        <v>560</v>
      </c>
      <c r="E130" s="26" t="s">
        <v>14</v>
      </c>
      <c r="F130" s="26">
        <v>25221</v>
      </c>
      <c r="G130" s="26"/>
      <c r="H130" s="26"/>
    </row>
    <row r="131" spans="1:8" x14ac:dyDescent="0.3">
      <c r="A131" s="26">
        <v>100130</v>
      </c>
      <c r="B131" s="26" t="s">
        <v>634</v>
      </c>
      <c r="C131" s="26" t="s">
        <v>844</v>
      </c>
      <c r="D131" s="26" t="s">
        <v>548</v>
      </c>
      <c r="E131" s="26" t="s">
        <v>14</v>
      </c>
      <c r="F131" s="26">
        <v>25222</v>
      </c>
      <c r="G131" s="26"/>
      <c r="H131" s="26"/>
    </row>
    <row r="132" spans="1:8" x14ac:dyDescent="0.3">
      <c r="A132" s="26">
        <v>100131</v>
      </c>
      <c r="B132" s="26" t="s">
        <v>845</v>
      </c>
      <c r="C132" s="26" t="s">
        <v>846</v>
      </c>
      <c r="D132" s="26" t="s">
        <v>542</v>
      </c>
      <c r="E132" s="26" t="s">
        <v>14</v>
      </c>
      <c r="F132" s="26">
        <v>29027</v>
      </c>
      <c r="G132" s="26"/>
      <c r="H132" s="26"/>
    </row>
    <row r="133" spans="1:8" x14ac:dyDescent="0.3">
      <c r="A133" s="26">
        <v>100132</v>
      </c>
      <c r="B133" s="26" t="s">
        <v>597</v>
      </c>
      <c r="C133" s="26" t="s">
        <v>847</v>
      </c>
      <c r="D133" s="26" t="s">
        <v>571</v>
      </c>
      <c r="E133" s="26" t="s">
        <v>16</v>
      </c>
      <c r="F133" s="26">
        <v>29019</v>
      </c>
      <c r="G133" s="26"/>
      <c r="H133" s="26"/>
    </row>
    <row r="134" spans="1:8" x14ac:dyDescent="0.3">
      <c r="A134" s="26">
        <v>100133</v>
      </c>
      <c r="B134" s="26" t="s">
        <v>601</v>
      </c>
      <c r="C134" s="26" t="s">
        <v>848</v>
      </c>
      <c r="D134" s="26" t="s">
        <v>554</v>
      </c>
      <c r="E134" s="26" t="s">
        <v>16</v>
      </c>
      <c r="F134" s="26">
        <v>29148</v>
      </c>
      <c r="G134" s="26"/>
      <c r="H134" s="26"/>
    </row>
    <row r="135" spans="1:8" x14ac:dyDescent="0.3">
      <c r="A135" s="26">
        <v>100134</v>
      </c>
      <c r="B135" s="26" t="s">
        <v>849</v>
      </c>
      <c r="C135" s="26" t="s">
        <v>850</v>
      </c>
      <c r="D135" s="26" t="s">
        <v>571</v>
      </c>
      <c r="E135" s="26" t="s">
        <v>16</v>
      </c>
      <c r="F135" s="26">
        <v>29187</v>
      </c>
      <c r="G135" s="26"/>
      <c r="H135" s="26"/>
    </row>
    <row r="136" spans="1:8" x14ac:dyDescent="0.3">
      <c r="A136" s="26">
        <v>100135</v>
      </c>
      <c r="B136" s="26" t="s">
        <v>851</v>
      </c>
      <c r="C136" s="26" t="s">
        <v>852</v>
      </c>
      <c r="D136" s="26" t="s">
        <v>557</v>
      </c>
      <c r="E136" s="26" t="s">
        <v>16</v>
      </c>
      <c r="F136" s="26">
        <v>29566</v>
      </c>
      <c r="G136" s="26"/>
      <c r="H136" s="26"/>
    </row>
    <row r="137" spans="1:8" x14ac:dyDescent="0.3">
      <c r="A137" s="26">
        <v>100136</v>
      </c>
      <c r="B137" s="26" t="s">
        <v>853</v>
      </c>
      <c r="C137" s="26" t="s">
        <v>854</v>
      </c>
      <c r="D137" s="26" t="s">
        <v>560</v>
      </c>
      <c r="E137" s="26" t="s">
        <v>16</v>
      </c>
      <c r="F137" s="26">
        <v>29163</v>
      </c>
      <c r="G137" s="26"/>
      <c r="H137" s="26"/>
    </row>
    <row r="138" spans="1:8" x14ac:dyDescent="0.3">
      <c r="A138" s="26">
        <v>100137</v>
      </c>
      <c r="B138" s="26" t="s">
        <v>855</v>
      </c>
      <c r="C138" s="26" t="s">
        <v>856</v>
      </c>
      <c r="D138" s="26" t="s">
        <v>560</v>
      </c>
      <c r="E138" s="26" t="s">
        <v>16</v>
      </c>
      <c r="F138" s="26">
        <v>29193</v>
      </c>
      <c r="G138" s="26"/>
      <c r="H138" s="26"/>
    </row>
    <row r="139" spans="1:8" x14ac:dyDescent="0.3">
      <c r="A139" s="26">
        <v>100138</v>
      </c>
      <c r="B139" s="26" t="s">
        <v>857</v>
      </c>
      <c r="C139" s="26" t="s">
        <v>858</v>
      </c>
      <c r="D139" s="26" t="s">
        <v>554</v>
      </c>
      <c r="E139" s="26" t="s">
        <v>16</v>
      </c>
      <c r="F139" s="26">
        <v>29122</v>
      </c>
      <c r="G139" s="26"/>
      <c r="H139" s="26"/>
    </row>
    <row r="140" spans="1:8" x14ac:dyDescent="0.3">
      <c r="A140" s="26">
        <v>100139</v>
      </c>
      <c r="B140" s="26" t="s">
        <v>661</v>
      </c>
      <c r="C140" s="26" t="s">
        <v>859</v>
      </c>
      <c r="D140" s="26" t="s">
        <v>557</v>
      </c>
      <c r="E140" s="26" t="s">
        <v>16</v>
      </c>
      <c r="F140" s="26">
        <v>29215</v>
      </c>
      <c r="G140" s="26"/>
      <c r="H140" s="26"/>
    </row>
    <row r="141" spans="1:8" x14ac:dyDescent="0.3">
      <c r="A141" s="26">
        <v>100140</v>
      </c>
      <c r="B141" s="26" t="s">
        <v>860</v>
      </c>
      <c r="C141" s="26" t="s">
        <v>861</v>
      </c>
      <c r="D141" s="26" t="s">
        <v>571</v>
      </c>
      <c r="E141" s="26" t="s">
        <v>16</v>
      </c>
      <c r="F141" s="26">
        <v>29174</v>
      </c>
      <c r="G141" s="26"/>
      <c r="H141" s="26"/>
    </row>
    <row r="142" spans="1:8" x14ac:dyDescent="0.3">
      <c r="A142" s="26">
        <v>100141</v>
      </c>
      <c r="B142" s="26" t="s">
        <v>579</v>
      </c>
      <c r="C142" s="26" t="s">
        <v>862</v>
      </c>
      <c r="D142" s="26" t="s">
        <v>571</v>
      </c>
      <c r="E142" s="26" t="s">
        <v>16</v>
      </c>
      <c r="F142" s="26">
        <v>29200</v>
      </c>
      <c r="G142" s="26"/>
      <c r="H142" s="26"/>
    </row>
    <row r="143" spans="1:8" x14ac:dyDescent="0.3">
      <c r="A143" s="26">
        <v>100142</v>
      </c>
      <c r="B143" s="26" t="s">
        <v>698</v>
      </c>
      <c r="C143" s="26" t="s">
        <v>863</v>
      </c>
      <c r="D143" s="26" t="s">
        <v>557</v>
      </c>
      <c r="E143" s="26" t="s">
        <v>14</v>
      </c>
      <c r="F143" s="26">
        <v>29197</v>
      </c>
      <c r="G143" s="26"/>
      <c r="H143" s="26"/>
    </row>
    <row r="144" spans="1:8" x14ac:dyDescent="0.3">
      <c r="A144" s="26">
        <v>100143</v>
      </c>
      <c r="B144" s="26" t="s">
        <v>864</v>
      </c>
      <c r="C144" s="26" t="s">
        <v>865</v>
      </c>
      <c r="D144" s="26" t="s">
        <v>557</v>
      </c>
      <c r="E144" s="26" t="s">
        <v>14</v>
      </c>
      <c r="F144" s="26">
        <v>29220</v>
      </c>
      <c r="G144" s="26"/>
      <c r="H144" s="26"/>
    </row>
    <row r="145" spans="1:8" x14ac:dyDescent="0.3">
      <c r="A145" s="26">
        <v>100144</v>
      </c>
      <c r="B145" s="26" t="s">
        <v>623</v>
      </c>
      <c r="C145" s="26" t="s">
        <v>866</v>
      </c>
      <c r="D145" s="26" t="s">
        <v>554</v>
      </c>
      <c r="E145" s="26" t="s">
        <v>14</v>
      </c>
      <c r="F145" s="26">
        <v>29208</v>
      </c>
      <c r="G145" s="26"/>
      <c r="H145" s="26"/>
    </row>
    <row r="146" spans="1:8" x14ac:dyDescent="0.3">
      <c r="A146" s="26">
        <v>100145</v>
      </c>
      <c r="B146" s="26" t="s">
        <v>592</v>
      </c>
      <c r="C146" s="26" t="s">
        <v>867</v>
      </c>
      <c r="D146" s="26" t="s">
        <v>554</v>
      </c>
      <c r="E146" s="26" t="s">
        <v>14</v>
      </c>
      <c r="F146" s="26">
        <v>29087</v>
      </c>
      <c r="G146" s="26"/>
      <c r="H146" s="26"/>
    </row>
    <row r="147" spans="1:8" x14ac:dyDescent="0.3">
      <c r="A147" s="26">
        <v>100146</v>
      </c>
      <c r="B147" s="26" t="s">
        <v>868</v>
      </c>
      <c r="C147" s="26" t="s">
        <v>869</v>
      </c>
      <c r="D147" s="26" t="s">
        <v>548</v>
      </c>
      <c r="E147" s="26" t="s">
        <v>14</v>
      </c>
      <c r="F147" s="26">
        <v>29169</v>
      </c>
      <c r="G147" s="26"/>
      <c r="H147" s="26"/>
    </row>
    <row r="148" spans="1:8" x14ac:dyDescent="0.3">
      <c r="A148" s="26">
        <v>100147</v>
      </c>
      <c r="B148" s="26" t="s">
        <v>662</v>
      </c>
      <c r="C148" s="26" t="s">
        <v>870</v>
      </c>
      <c r="D148" s="26" t="s">
        <v>581</v>
      </c>
      <c r="E148" s="26" t="s">
        <v>14</v>
      </c>
      <c r="F148" s="26">
        <v>25271</v>
      </c>
      <c r="G148" s="26"/>
      <c r="H148" s="26"/>
    </row>
    <row r="149" spans="1:8" x14ac:dyDescent="0.3">
      <c r="A149" s="26">
        <v>100148</v>
      </c>
      <c r="B149" s="26" t="s">
        <v>660</v>
      </c>
      <c r="C149" s="26" t="s">
        <v>871</v>
      </c>
      <c r="D149" s="26" t="s">
        <v>578</v>
      </c>
      <c r="E149" s="26" t="s">
        <v>14</v>
      </c>
      <c r="F149" s="26">
        <v>25243</v>
      </c>
      <c r="G149" s="26"/>
      <c r="H149" s="26"/>
    </row>
    <row r="150" spans="1:8" x14ac:dyDescent="0.3">
      <c r="A150" s="26">
        <v>100149</v>
      </c>
      <c r="B150" s="26" t="s">
        <v>667</v>
      </c>
      <c r="C150" s="26" t="s">
        <v>872</v>
      </c>
      <c r="D150" s="26" t="s">
        <v>581</v>
      </c>
      <c r="E150" s="26" t="s">
        <v>16</v>
      </c>
      <c r="F150" s="26">
        <v>25252</v>
      </c>
      <c r="G150" s="26"/>
      <c r="H150" s="26"/>
    </row>
    <row r="151" spans="1:8" x14ac:dyDescent="0.3">
      <c r="A151" s="26">
        <v>100150</v>
      </c>
      <c r="B151" s="26" t="s">
        <v>602</v>
      </c>
      <c r="C151" s="26" t="s">
        <v>873</v>
      </c>
      <c r="D151" s="26" t="s">
        <v>581</v>
      </c>
      <c r="E151" s="26" t="s">
        <v>16</v>
      </c>
      <c r="F151" s="26">
        <v>25265</v>
      </c>
      <c r="G151" s="26"/>
      <c r="H151" s="26"/>
    </row>
    <row r="152" spans="1:8" x14ac:dyDescent="0.3">
      <c r="A152" s="26">
        <v>100151</v>
      </c>
      <c r="B152" s="26" t="s">
        <v>874</v>
      </c>
      <c r="C152" s="26" t="s">
        <v>875</v>
      </c>
      <c r="D152" s="26" t="s">
        <v>578</v>
      </c>
      <c r="E152" s="26" t="s">
        <v>16</v>
      </c>
      <c r="F152" s="26">
        <v>25266</v>
      </c>
      <c r="G152" s="26"/>
      <c r="H152" s="26"/>
    </row>
    <row r="153" spans="1:8" x14ac:dyDescent="0.3">
      <c r="A153" s="26">
        <v>100152</v>
      </c>
      <c r="B153" s="26" t="s">
        <v>577</v>
      </c>
      <c r="C153" s="26" t="s">
        <v>876</v>
      </c>
      <c r="D153" s="26" t="s">
        <v>578</v>
      </c>
      <c r="E153" s="26" t="s">
        <v>16</v>
      </c>
      <c r="F153" s="26">
        <v>25260</v>
      </c>
      <c r="G153" s="26"/>
      <c r="H153" s="26"/>
    </row>
    <row r="154" spans="1:8" x14ac:dyDescent="0.3">
      <c r="A154" s="26">
        <v>100153</v>
      </c>
      <c r="B154" s="26" t="s">
        <v>582</v>
      </c>
      <c r="C154" s="26" t="s">
        <v>877</v>
      </c>
      <c r="D154" s="26" t="s">
        <v>581</v>
      </c>
      <c r="E154" s="26" t="s">
        <v>14</v>
      </c>
      <c r="F154" s="26">
        <v>25244</v>
      </c>
      <c r="G154" s="26"/>
      <c r="H154" s="26"/>
    </row>
    <row r="155" spans="1:8" x14ac:dyDescent="0.3">
      <c r="A155" s="26">
        <v>100154</v>
      </c>
      <c r="B155" s="26" t="s">
        <v>878</v>
      </c>
      <c r="C155" s="26" t="s">
        <v>879</v>
      </c>
      <c r="D155" s="26" t="s">
        <v>578</v>
      </c>
      <c r="E155" s="26" t="s">
        <v>14</v>
      </c>
      <c r="F155" s="26">
        <v>25240</v>
      </c>
      <c r="G155" s="26"/>
      <c r="H155" s="26"/>
    </row>
    <row r="156" spans="1:8" x14ac:dyDescent="0.3">
      <c r="A156" s="26">
        <v>100155</v>
      </c>
      <c r="B156" s="26" t="s">
        <v>880</v>
      </c>
      <c r="C156" s="26" t="s">
        <v>881</v>
      </c>
      <c r="D156" s="26" t="s">
        <v>578</v>
      </c>
      <c r="E156" s="26" t="s">
        <v>14</v>
      </c>
      <c r="F156" s="26">
        <v>25258</v>
      </c>
      <c r="G156" s="26"/>
      <c r="H156" s="26"/>
    </row>
    <row r="157" spans="1:8" x14ac:dyDescent="0.3">
      <c r="A157" s="26">
        <v>100156</v>
      </c>
      <c r="B157" s="26" t="s">
        <v>591</v>
      </c>
      <c r="C157" s="26" t="s">
        <v>882</v>
      </c>
      <c r="D157" s="26" t="s">
        <v>581</v>
      </c>
      <c r="E157" s="26" t="s">
        <v>14</v>
      </c>
      <c r="F157" s="26">
        <v>25257</v>
      </c>
      <c r="G157" s="26"/>
      <c r="H157" s="26"/>
    </row>
    <row r="158" spans="1:8" x14ac:dyDescent="0.3">
      <c r="A158" s="26">
        <v>100157</v>
      </c>
      <c r="B158" s="26" t="s">
        <v>633</v>
      </c>
      <c r="C158" s="26" t="s">
        <v>883</v>
      </c>
      <c r="D158" s="26" t="s">
        <v>578</v>
      </c>
      <c r="E158" s="26" t="s">
        <v>16</v>
      </c>
      <c r="F158" s="26">
        <v>25249</v>
      </c>
      <c r="G158" s="26"/>
      <c r="H158" s="26"/>
    </row>
    <row r="159" spans="1:8" x14ac:dyDescent="0.3">
      <c r="A159" s="26">
        <v>100158</v>
      </c>
      <c r="B159" s="26" t="s">
        <v>617</v>
      </c>
      <c r="C159" s="26" t="s">
        <v>884</v>
      </c>
      <c r="D159" s="26" t="s">
        <v>581</v>
      </c>
      <c r="E159" s="26" t="s">
        <v>14</v>
      </c>
      <c r="F159" s="26">
        <v>25267</v>
      </c>
      <c r="G159" s="26"/>
      <c r="H159" s="26"/>
    </row>
    <row r="160" spans="1:8" x14ac:dyDescent="0.3">
      <c r="A160" s="26">
        <v>100159</v>
      </c>
      <c r="B160" s="26" t="s">
        <v>885</v>
      </c>
      <c r="C160" s="26" t="s">
        <v>886</v>
      </c>
      <c r="D160" s="26" t="s">
        <v>581</v>
      </c>
      <c r="E160" s="26" t="s">
        <v>16</v>
      </c>
      <c r="F160" s="26">
        <v>25241</v>
      </c>
      <c r="G160" s="26"/>
      <c r="H160" s="26"/>
    </row>
    <row r="161" spans="1:8" x14ac:dyDescent="0.3">
      <c r="A161" s="26">
        <v>100160</v>
      </c>
      <c r="B161" s="26" t="s">
        <v>580</v>
      </c>
      <c r="C161" s="26" t="s">
        <v>887</v>
      </c>
      <c r="D161" s="26" t="s">
        <v>581</v>
      </c>
      <c r="E161" s="26" t="s">
        <v>14</v>
      </c>
      <c r="F161" s="26">
        <v>25262</v>
      </c>
      <c r="G161" s="26"/>
      <c r="H161" s="26"/>
    </row>
    <row r="162" spans="1:8" x14ac:dyDescent="0.3">
      <c r="A162" s="26">
        <v>100161</v>
      </c>
      <c r="B162" s="26" t="s">
        <v>699</v>
      </c>
      <c r="C162" s="26" t="s">
        <v>888</v>
      </c>
      <c r="D162" s="26" t="s">
        <v>578</v>
      </c>
      <c r="E162" s="26" t="s">
        <v>14</v>
      </c>
      <c r="F162" s="26">
        <v>25247</v>
      </c>
      <c r="G162" s="26"/>
      <c r="H162" s="26"/>
    </row>
    <row r="163" spans="1:8" x14ac:dyDescent="0.3">
      <c r="A163" s="26">
        <v>100162</v>
      </c>
      <c r="B163" s="26" t="s">
        <v>590</v>
      </c>
      <c r="C163" s="26" t="s">
        <v>889</v>
      </c>
      <c r="D163" s="26" t="s">
        <v>581</v>
      </c>
      <c r="E163" s="26" t="s">
        <v>14</v>
      </c>
      <c r="F163" s="26">
        <v>25254</v>
      </c>
      <c r="G163" s="26"/>
      <c r="H163" s="26"/>
    </row>
    <row r="164" spans="1:8" x14ac:dyDescent="0.3">
      <c r="A164" s="26">
        <v>100163</v>
      </c>
      <c r="B164" s="26" t="s">
        <v>663</v>
      </c>
      <c r="C164" s="26" t="s">
        <v>890</v>
      </c>
      <c r="D164" s="26" t="s">
        <v>581</v>
      </c>
      <c r="E164" s="26" t="s">
        <v>16</v>
      </c>
      <c r="F164" s="26">
        <v>25264</v>
      </c>
      <c r="G164" s="26"/>
      <c r="H164" s="26"/>
    </row>
    <row r="165" spans="1:8" x14ac:dyDescent="0.3">
      <c r="A165" s="26">
        <v>100164</v>
      </c>
      <c r="B165" s="26" t="s">
        <v>891</v>
      </c>
      <c r="C165" s="26" t="s">
        <v>892</v>
      </c>
      <c r="D165" s="26" t="s">
        <v>578</v>
      </c>
      <c r="E165" s="26" t="s">
        <v>14</v>
      </c>
      <c r="F165" s="26">
        <v>25253</v>
      </c>
      <c r="G165" s="26"/>
      <c r="H165" s="26"/>
    </row>
    <row r="166" spans="1:8" x14ac:dyDescent="0.3">
      <c r="A166" s="26">
        <v>100165</v>
      </c>
      <c r="B166" s="26" t="s">
        <v>893</v>
      </c>
      <c r="C166" s="26" t="s">
        <v>894</v>
      </c>
      <c r="D166" s="26" t="s">
        <v>578</v>
      </c>
      <c r="E166" s="26" t="s">
        <v>16</v>
      </c>
      <c r="F166" s="26">
        <v>25256</v>
      </c>
      <c r="G166" s="26"/>
      <c r="H166" s="26"/>
    </row>
    <row r="167" spans="1:8" x14ac:dyDescent="0.3">
      <c r="A167" s="26">
        <v>100166</v>
      </c>
      <c r="B167" s="26" t="s">
        <v>686</v>
      </c>
      <c r="C167" s="26" t="s">
        <v>895</v>
      </c>
      <c r="D167" s="26" t="s">
        <v>581</v>
      </c>
      <c r="E167" s="26" t="s">
        <v>14</v>
      </c>
      <c r="F167" s="26">
        <v>25246</v>
      </c>
      <c r="G167" s="26"/>
      <c r="H167" s="26"/>
    </row>
    <row r="168" spans="1:8" x14ac:dyDescent="0.3">
      <c r="A168" s="26">
        <v>100167</v>
      </c>
      <c r="B168" s="26" t="s">
        <v>688</v>
      </c>
      <c r="C168" s="26" t="s">
        <v>896</v>
      </c>
      <c r="D168" s="26" t="s">
        <v>578</v>
      </c>
      <c r="E168" s="26" t="s">
        <v>14</v>
      </c>
      <c r="F168" s="26">
        <v>25250</v>
      </c>
      <c r="G168" s="26"/>
      <c r="H168" s="26"/>
    </row>
    <row r="169" spans="1:8" x14ac:dyDescent="0.3">
      <c r="A169" s="26">
        <v>100168</v>
      </c>
      <c r="B169" s="26" t="s">
        <v>677</v>
      </c>
      <c r="C169" s="26" t="s">
        <v>897</v>
      </c>
      <c r="D169" s="26" t="s">
        <v>578</v>
      </c>
      <c r="E169" s="26" t="s">
        <v>16</v>
      </c>
      <c r="F169" s="26">
        <v>25263</v>
      </c>
      <c r="G169" s="26"/>
      <c r="H169" s="26"/>
    </row>
    <row r="170" spans="1:8" x14ac:dyDescent="0.3"/>
    <row r="171" spans="1:8" x14ac:dyDescent="0.3"/>
    <row r="172" spans="1:8" x14ac:dyDescent="0.3"/>
    <row r="173" spans="1:8" x14ac:dyDescent="0.3"/>
  </sheetData>
  <autoFilter ref="A1:F169" xr:uid="{00000000-0009-0000-0000-000003000000}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FB1D1"/>
  </sheetPr>
  <dimension ref="A1:M142"/>
  <sheetViews>
    <sheetView showGridLines="0" workbookViewId="0">
      <pane ySplit="1" topLeftCell="A2" activePane="bottomLeft" state="frozen"/>
      <selection pane="bottomLeft" activeCell="E8" sqref="E8"/>
    </sheetView>
  </sheetViews>
  <sheetFormatPr defaultColWidth="0" defaultRowHeight="14.4" zeroHeight="1" x14ac:dyDescent="0.3"/>
  <cols>
    <col min="1" max="1" width="6.5546875" bestFit="1" customWidth="1"/>
    <col min="2" max="2" width="3" customWidth="1"/>
    <col min="3" max="3" width="14.109375" bestFit="1" customWidth="1"/>
    <col min="4" max="4" width="3" customWidth="1"/>
    <col min="5" max="5" width="17.88671875" bestFit="1" customWidth="1"/>
    <col min="6" max="6" width="14.21875" bestFit="1" customWidth="1"/>
    <col min="7" max="7" width="3" customWidth="1"/>
    <col min="8" max="8" width="93" bestFit="1" customWidth="1"/>
    <col min="9" max="9" width="3" customWidth="1"/>
    <col min="10" max="10" width="22" hidden="1"/>
    <col min="11" max="11" width="16" hidden="1"/>
    <col min="12" max="12" width="3" hidden="1"/>
    <col min="13" max="13" width="93.6640625" hidden="1"/>
    <col min="14" max="16384" width="8.88671875" hidden="1"/>
  </cols>
  <sheetData>
    <row r="1" spans="1:8" ht="15" thickBot="1" x14ac:dyDescent="0.35">
      <c r="A1" s="15" t="s">
        <v>8</v>
      </c>
      <c r="C1" s="15" t="s">
        <v>898</v>
      </c>
      <c r="E1" s="15" t="s">
        <v>899</v>
      </c>
      <c r="F1" s="15" t="s">
        <v>900</v>
      </c>
      <c r="H1" s="28" t="s">
        <v>901</v>
      </c>
    </row>
    <row r="2" spans="1:8" x14ac:dyDescent="0.3">
      <c r="A2" s="19" t="s">
        <v>14</v>
      </c>
      <c r="C2" s="29">
        <v>46174</v>
      </c>
      <c r="E2" s="30" t="s">
        <v>902</v>
      </c>
      <c r="F2" s="31" t="s">
        <v>903</v>
      </c>
      <c r="H2" s="28" t="s">
        <v>904</v>
      </c>
    </row>
    <row r="3" spans="1:8" x14ac:dyDescent="0.3">
      <c r="A3" s="19" t="s">
        <v>20</v>
      </c>
      <c r="C3" s="29">
        <f t="shared" ref="C3:C34" si="0">C2+1</f>
        <v>46175</v>
      </c>
      <c r="E3" s="30" t="s">
        <v>905</v>
      </c>
      <c r="F3" s="31" t="s">
        <v>903</v>
      </c>
      <c r="H3" s="28" t="s">
        <v>906</v>
      </c>
    </row>
    <row r="4" spans="1:8" x14ac:dyDescent="0.3">
      <c r="A4" s="19" t="s">
        <v>16</v>
      </c>
      <c r="C4" s="29">
        <f t="shared" si="0"/>
        <v>46176</v>
      </c>
      <c r="E4" s="30" t="s">
        <v>907</v>
      </c>
      <c r="F4" s="31" t="s">
        <v>903</v>
      </c>
    </row>
    <row r="5" spans="1:8" x14ac:dyDescent="0.3">
      <c r="A5" s="19" t="s">
        <v>20</v>
      </c>
      <c r="C5" s="29">
        <f t="shared" si="0"/>
        <v>46177</v>
      </c>
      <c r="E5" s="30" t="s">
        <v>908</v>
      </c>
      <c r="F5" s="31" t="s">
        <v>903</v>
      </c>
    </row>
    <row r="6" spans="1:8" x14ac:dyDescent="0.3">
      <c r="A6" s="19" t="s">
        <v>18</v>
      </c>
      <c r="C6" s="29">
        <f t="shared" si="0"/>
        <v>46178</v>
      </c>
      <c r="E6" s="30" t="s">
        <v>909</v>
      </c>
      <c r="F6" s="31" t="s">
        <v>903</v>
      </c>
    </row>
    <row r="7" spans="1:8" x14ac:dyDescent="0.3">
      <c r="A7" s="19" t="s">
        <v>20</v>
      </c>
      <c r="C7" s="29">
        <f t="shared" si="0"/>
        <v>46179</v>
      </c>
      <c r="E7" s="30" t="s">
        <v>910</v>
      </c>
      <c r="F7" s="31" t="s">
        <v>903</v>
      </c>
    </row>
    <row r="8" spans="1:8" x14ac:dyDescent="0.3">
      <c r="A8" s="19" t="s">
        <v>20</v>
      </c>
      <c r="C8" s="29">
        <f t="shared" si="0"/>
        <v>46180</v>
      </c>
      <c r="E8" s="30" t="s">
        <v>911</v>
      </c>
      <c r="F8" s="31" t="s">
        <v>903</v>
      </c>
    </row>
    <row r="9" spans="1:8" x14ac:dyDescent="0.3">
      <c r="C9" s="29">
        <f t="shared" si="0"/>
        <v>46181</v>
      </c>
      <c r="E9" s="30" t="s">
        <v>912</v>
      </c>
      <c r="F9" s="31" t="s">
        <v>903</v>
      </c>
    </row>
    <row r="10" spans="1:8" x14ac:dyDescent="0.3">
      <c r="C10" s="29">
        <f t="shared" si="0"/>
        <v>46182</v>
      </c>
      <c r="E10" s="30" t="s">
        <v>913</v>
      </c>
      <c r="F10" s="31" t="s">
        <v>903</v>
      </c>
    </row>
    <row r="11" spans="1:8" x14ac:dyDescent="0.3">
      <c r="C11" s="29">
        <f t="shared" si="0"/>
        <v>46183</v>
      </c>
      <c r="E11" s="30" t="s">
        <v>914</v>
      </c>
      <c r="F11" s="31" t="s">
        <v>903</v>
      </c>
    </row>
    <row r="12" spans="1:8" x14ac:dyDescent="0.3">
      <c r="C12" s="29">
        <f t="shared" si="0"/>
        <v>46184</v>
      </c>
      <c r="E12" s="30" t="s">
        <v>915</v>
      </c>
      <c r="F12" s="31" t="s">
        <v>903</v>
      </c>
    </row>
    <row r="13" spans="1:8" x14ac:dyDescent="0.3">
      <c r="C13" s="29">
        <f t="shared" si="0"/>
        <v>46185</v>
      </c>
      <c r="E13" s="30" t="s">
        <v>916</v>
      </c>
      <c r="F13" s="31" t="s">
        <v>903</v>
      </c>
    </row>
    <row r="14" spans="1:8" x14ac:dyDescent="0.3">
      <c r="C14" s="29">
        <f t="shared" si="0"/>
        <v>46186</v>
      </c>
      <c r="E14" s="30" t="s">
        <v>72</v>
      </c>
      <c r="F14" s="32" t="s">
        <v>917</v>
      </c>
    </row>
    <row r="15" spans="1:8" x14ac:dyDescent="0.3">
      <c r="C15" s="29">
        <f t="shared" si="0"/>
        <v>46187</v>
      </c>
      <c r="E15" s="30" t="s">
        <v>74</v>
      </c>
      <c r="F15" s="32" t="s">
        <v>917</v>
      </c>
    </row>
    <row r="16" spans="1:8" x14ac:dyDescent="0.3">
      <c r="C16" s="29">
        <f t="shared" si="0"/>
        <v>46188</v>
      </c>
      <c r="E16" s="30" t="s">
        <v>71</v>
      </c>
      <c r="F16" s="32" t="s">
        <v>917</v>
      </c>
    </row>
    <row r="17" spans="3:6" x14ac:dyDescent="0.3">
      <c r="C17" s="29">
        <f t="shared" si="0"/>
        <v>46189</v>
      </c>
      <c r="E17" s="30" t="s">
        <v>918</v>
      </c>
      <c r="F17" s="32" t="s">
        <v>917</v>
      </c>
    </row>
    <row r="18" spans="3:6" x14ac:dyDescent="0.3">
      <c r="C18" s="29">
        <f t="shared" si="0"/>
        <v>46190</v>
      </c>
      <c r="E18" s="30" t="s">
        <v>76</v>
      </c>
      <c r="F18" s="32" t="s">
        <v>917</v>
      </c>
    </row>
    <row r="19" spans="3:6" x14ac:dyDescent="0.3">
      <c r="C19" s="29">
        <f t="shared" si="0"/>
        <v>46191</v>
      </c>
      <c r="E19" s="30" t="s">
        <v>75</v>
      </c>
      <c r="F19" s="32" t="s">
        <v>917</v>
      </c>
    </row>
    <row r="20" spans="3:6" x14ac:dyDescent="0.3">
      <c r="C20" s="29">
        <f t="shared" si="0"/>
        <v>46192</v>
      </c>
      <c r="E20" s="30" t="s">
        <v>919</v>
      </c>
      <c r="F20" s="33" t="s">
        <v>920</v>
      </c>
    </row>
    <row r="21" spans="3:6" x14ac:dyDescent="0.3">
      <c r="C21" s="29">
        <f t="shared" si="0"/>
        <v>46193</v>
      </c>
      <c r="E21" s="30" t="s">
        <v>77</v>
      </c>
      <c r="F21" s="32" t="s">
        <v>917</v>
      </c>
    </row>
    <row r="22" spans="3:6" x14ac:dyDescent="0.3">
      <c r="C22" s="29">
        <f t="shared" si="0"/>
        <v>46194</v>
      </c>
      <c r="E22" s="30" t="s">
        <v>73</v>
      </c>
      <c r="F22" s="32" t="s">
        <v>917</v>
      </c>
    </row>
    <row r="23" spans="3:6" x14ac:dyDescent="0.3">
      <c r="C23" s="29">
        <f t="shared" si="0"/>
        <v>46195</v>
      </c>
      <c r="E23" s="30" t="s">
        <v>140</v>
      </c>
      <c r="F23" s="32" t="s">
        <v>917</v>
      </c>
    </row>
    <row r="24" spans="3:6" x14ac:dyDescent="0.3">
      <c r="C24" s="29">
        <f t="shared" si="0"/>
        <v>46196</v>
      </c>
      <c r="E24" s="30" t="s">
        <v>914</v>
      </c>
      <c r="F24" s="32" t="s">
        <v>917</v>
      </c>
    </row>
    <row r="25" spans="3:6" x14ac:dyDescent="0.3">
      <c r="C25" s="29">
        <f t="shared" si="0"/>
        <v>46197</v>
      </c>
      <c r="E25" s="30" t="s">
        <v>78</v>
      </c>
      <c r="F25" s="32" t="s">
        <v>917</v>
      </c>
    </row>
    <row r="26" spans="3:6" x14ac:dyDescent="0.3">
      <c r="C26" s="29">
        <f t="shared" si="0"/>
        <v>46198</v>
      </c>
    </row>
    <row r="27" spans="3:6" x14ac:dyDescent="0.3">
      <c r="C27" s="29">
        <f t="shared" si="0"/>
        <v>46199</v>
      </c>
    </row>
    <row r="28" spans="3:6" x14ac:dyDescent="0.3">
      <c r="C28" s="29">
        <f t="shared" si="0"/>
        <v>46200</v>
      </c>
    </row>
    <row r="29" spans="3:6" x14ac:dyDescent="0.3">
      <c r="C29" s="29">
        <f t="shared" si="0"/>
        <v>46201</v>
      </c>
    </row>
    <row r="30" spans="3:6" x14ac:dyDescent="0.3">
      <c r="C30" s="29">
        <f t="shared" si="0"/>
        <v>46202</v>
      </c>
    </row>
    <row r="31" spans="3:6" x14ac:dyDescent="0.3">
      <c r="C31" s="29">
        <f t="shared" si="0"/>
        <v>46203</v>
      </c>
    </row>
    <row r="32" spans="3:6" x14ac:dyDescent="0.3">
      <c r="C32" s="29">
        <f t="shared" si="0"/>
        <v>46204</v>
      </c>
    </row>
    <row r="33" spans="3:3" x14ac:dyDescent="0.3">
      <c r="C33" s="29">
        <f t="shared" si="0"/>
        <v>46205</v>
      </c>
    </row>
    <row r="34" spans="3:3" x14ac:dyDescent="0.3">
      <c r="C34" s="29">
        <f t="shared" si="0"/>
        <v>46206</v>
      </c>
    </row>
    <row r="35" spans="3:3" x14ac:dyDescent="0.3">
      <c r="C35" s="29">
        <f t="shared" ref="C35:C66" si="1">C34+1</f>
        <v>46207</v>
      </c>
    </row>
    <row r="36" spans="3:3" x14ac:dyDescent="0.3">
      <c r="C36" s="29">
        <f t="shared" si="1"/>
        <v>46208</v>
      </c>
    </row>
    <row r="37" spans="3:3" x14ac:dyDescent="0.3">
      <c r="C37" s="29">
        <f t="shared" si="1"/>
        <v>46209</v>
      </c>
    </row>
    <row r="38" spans="3:3" x14ac:dyDescent="0.3">
      <c r="C38" s="29">
        <f t="shared" si="1"/>
        <v>46210</v>
      </c>
    </row>
    <row r="39" spans="3:3" x14ac:dyDescent="0.3">
      <c r="C39" s="29">
        <f t="shared" si="1"/>
        <v>46211</v>
      </c>
    </row>
    <row r="40" spans="3:3" x14ac:dyDescent="0.3">
      <c r="C40" s="29">
        <f t="shared" si="1"/>
        <v>46212</v>
      </c>
    </row>
    <row r="41" spans="3:3" x14ac:dyDescent="0.3">
      <c r="C41" s="29">
        <f t="shared" si="1"/>
        <v>46213</v>
      </c>
    </row>
    <row r="42" spans="3:3" x14ac:dyDescent="0.3">
      <c r="C42" s="29">
        <f t="shared" si="1"/>
        <v>46214</v>
      </c>
    </row>
    <row r="43" spans="3:3" x14ac:dyDescent="0.3">
      <c r="C43" s="29">
        <f t="shared" si="1"/>
        <v>46215</v>
      </c>
    </row>
    <row r="44" spans="3:3" x14ac:dyDescent="0.3">
      <c r="C44" s="29">
        <f t="shared" si="1"/>
        <v>46216</v>
      </c>
    </row>
    <row r="45" spans="3:3" x14ac:dyDescent="0.3">
      <c r="C45" s="29">
        <f t="shared" si="1"/>
        <v>46217</v>
      </c>
    </row>
    <row r="46" spans="3:3" x14ac:dyDescent="0.3">
      <c r="C46" s="29">
        <f t="shared" si="1"/>
        <v>46218</v>
      </c>
    </row>
    <row r="47" spans="3:3" x14ac:dyDescent="0.3">
      <c r="C47" s="29">
        <f t="shared" si="1"/>
        <v>46219</v>
      </c>
    </row>
    <row r="48" spans="3:3" x14ac:dyDescent="0.3">
      <c r="C48" s="29">
        <f t="shared" si="1"/>
        <v>46220</v>
      </c>
    </row>
    <row r="49" spans="3:3" x14ac:dyDescent="0.3">
      <c r="C49" s="29">
        <f t="shared" si="1"/>
        <v>46221</v>
      </c>
    </row>
    <row r="50" spans="3:3" x14ac:dyDescent="0.3">
      <c r="C50" s="29">
        <f t="shared" si="1"/>
        <v>46222</v>
      </c>
    </row>
    <row r="51" spans="3:3" x14ac:dyDescent="0.3">
      <c r="C51" s="29">
        <f t="shared" si="1"/>
        <v>46223</v>
      </c>
    </row>
    <row r="52" spans="3:3" x14ac:dyDescent="0.3">
      <c r="C52" s="29">
        <f t="shared" si="1"/>
        <v>46224</v>
      </c>
    </row>
    <row r="53" spans="3:3" x14ac:dyDescent="0.3">
      <c r="C53" s="29">
        <f t="shared" si="1"/>
        <v>46225</v>
      </c>
    </row>
    <row r="54" spans="3:3" x14ac:dyDescent="0.3">
      <c r="C54" s="29">
        <f t="shared" si="1"/>
        <v>46226</v>
      </c>
    </row>
    <row r="55" spans="3:3" x14ac:dyDescent="0.3">
      <c r="C55" s="29">
        <f t="shared" si="1"/>
        <v>46227</v>
      </c>
    </row>
    <row r="56" spans="3:3" x14ac:dyDescent="0.3">
      <c r="C56" s="29">
        <f t="shared" si="1"/>
        <v>46228</v>
      </c>
    </row>
    <row r="57" spans="3:3" x14ac:dyDescent="0.3">
      <c r="C57" s="29">
        <f t="shared" si="1"/>
        <v>46229</v>
      </c>
    </row>
    <row r="58" spans="3:3" x14ac:dyDescent="0.3">
      <c r="C58" s="29">
        <f t="shared" si="1"/>
        <v>46230</v>
      </c>
    </row>
    <row r="59" spans="3:3" x14ac:dyDescent="0.3">
      <c r="C59" s="29">
        <f t="shared" si="1"/>
        <v>46231</v>
      </c>
    </row>
    <row r="60" spans="3:3" x14ac:dyDescent="0.3">
      <c r="C60" s="29">
        <f t="shared" si="1"/>
        <v>46232</v>
      </c>
    </row>
    <row r="61" spans="3:3" x14ac:dyDescent="0.3">
      <c r="C61" s="29">
        <f t="shared" si="1"/>
        <v>46233</v>
      </c>
    </row>
    <row r="62" spans="3:3" x14ac:dyDescent="0.3">
      <c r="C62" s="29">
        <f t="shared" si="1"/>
        <v>46234</v>
      </c>
    </row>
    <row r="63" spans="3:3" x14ac:dyDescent="0.3">
      <c r="C63" s="29">
        <f t="shared" si="1"/>
        <v>46235</v>
      </c>
    </row>
    <row r="64" spans="3:3" x14ac:dyDescent="0.3">
      <c r="C64" s="29">
        <f t="shared" si="1"/>
        <v>46236</v>
      </c>
    </row>
    <row r="65" spans="3:3" x14ac:dyDescent="0.3">
      <c r="C65" s="29">
        <f t="shared" si="1"/>
        <v>46237</v>
      </c>
    </row>
    <row r="66" spans="3:3" x14ac:dyDescent="0.3">
      <c r="C66" s="29">
        <f t="shared" si="1"/>
        <v>46238</v>
      </c>
    </row>
    <row r="67" spans="3:3" x14ac:dyDescent="0.3">
      <c r="C67" s="29">
        <f t="shared" ref="C67:C98" si="2">C66+1</f>
        <v>46239</v>
      </c>
    </row>
    <row r="68" spans="3:3" x14ac:dyDescent="0.3">
      <c r="C68" s="29">
        <f t="shared" si="2"/>
        <v>46240</v>
      </c>
    </row>
    <row r="69" spans="3:3" x14ac:dyDescent="0.3">
      <c r="C69" s="29">
        <f t="shared" si="2"/>
        <v>46241</v>
      </c>
    </row>
    <row r="70" spans="3:3" x14ac:dyDescent="0.3">
      <c r="C70" s="29">
        <f t="shared" si="2"/>
        <v>46242</v>
      </c>
    </row>
    <row r="71" spans="3:3" x14ac:dyDescent="0.3">
      <c r="C71" s="29">
        <f t="shared" si="2"/>
        <v>46243</v>
      </c>
    </row>
    <row r="72" spans="3:3" x14ac:dyDescent="0.3">
      <c r="C72" s="29">
        <f t="shared" si="2"/>
        <v>46244</v>
      </c>
    </row>
    <row r="73" spans="3:3" x14ac:dyDescent="0.3">
      <c r="C73" s="29">
        <f t="shared" si="2"/>
        <v>46245</v>
      </c>
    </row>
    <row r="74" spans="3:3" x14ac:dyDescent="0.3">
      <c r="C74" s="29">
        <f t="shared" si="2"/>
        <v>46246</v>
      </c>
    </row>
    <row r="75" spans="3:3" x14ac:dyDescent="0.3">
      <c r="C75" s="29">
        <f t="shared" si="2"/>
        <v>46247</v>
      </c>
    </row>
    <row r="76" spans="3:3" x14ac:dyDescent="0.3">
      <c r="C76" s="29">
        <f t="shared" si="2"/>
        <v>46248</v>
      </c>
    </row>
    <row r="77" spans="3:3" x14ac:dyDescent="0.3">
      <c r="C77" s="29">
        <f t="shared" si="2"/>
        <v>46249</v>
      </c>
    </row>
    <row r="78" spans="3:3" x14ac:dyDescent="0.3">
      <c r="C78" s="29">
        <f t="shared" si="2"/>
        <v>46250</v>
      </c>
    </row>
    <row r="79" spans="3:3" x14ac:dyDescent="0.3">
      <c r="C79" s="29">
        <f t="shared" si="2"/>
        <v>46251</v>
      </c>
    </row>
    <row r="80" spans="3:3" x14ac:dyDescent="0.3">
      <c r="C80" s="29">
        <f t="shared" si="2"/>
        <v>46252</v>
      </c>
    </row>
    <row r="81" spans="3:3" x14ac:dyDescent="0.3">
      <c r="C81" s="29">
        <f t="shared" si="2"/>
        <v>46253</v>
      </c>
    </row>
    <row r="82" spans="3:3" x14ac:dyDescent="0.3">
      <c r="C82" s="29">
        <f t="shared" si="2"/>
        <v>46254</v>
      </c>
    </row>
    <row r="83" spans="3:3" x14ac:dyDescent="0.3">
      <c r="C83" s="29">
        <f t="shared" si="2"/>
        <v>46255</v>
      </c>
    </row>
    <row r="84" spans="3:3" x14ac:dyDescent="0.3">
      <c r="C84" s="29">
        <f t="shared" si="2"/>
        <v>46256</v>
      </c>
    </row>
    <row r="85" spans="3:3" x14ac:dyDescent="0.3">
      <c r="C85" s="29">
        <f t="shared" si="2"/>
        <v>46257</v>
      </c>
    </row>
    <row r="86" spans="3:3" x14ac:dyDescent="0.3">
      <c r="C86" s="29">
        <f t="shared" si="2"/>
        <v>46258</v>
      </c>
    </row>
    <row r="87" spans="3:3" x14ac:dyDescent="0.3">
      <c r="C87" s="29">
        <f t="shared" si="2"/>
        <v>46259</v>
      </c>
    </row>
    <row r="88" spans="3:3" x14ac:dyDescent="0.3">
      <c r="C88" s="29">
        <f t="shared" si="2"/>
        <v>46260</v>
      </c>
    </row>
    <row r="89" spans="3:3" x14ac:dyDescent="0.3">
      <c r="C89" s="29">
        <f t="shared" si="2"/>
        <v>46261</v>
      </c>
    </row>
    <row r="90" spans="3:3" x14ac:dyDescent="0.3">
      <c r="C90" s="29">
        <f t="shared" si="2"/>
        <v>46262</v>
      </c>
    </row>
    <row r="91" spans="3:3" x14ac:dyDescent="0.3">
      <c r="C91" s="29">
        <f t="shared" si="2"/>
        <v>46263</v>
      </c>
    </row>
    <row r="92" spans="3:3" x14ac:dyDescent="0.3">
      <c r="C92" s="29">
        <f t="shared" si="2"/>
        <v>46264</v>
      </c>
    </row>
    <row r="93" spans="3:3" x14ac:dyDescent="0.3">
      <c r="C93" s="29">
        <f t="shared" si="2"/>
        <v>46265</v>
      </c>
    </row>
    <row r="94" spans="3:3" x14ac:dyDescent="0.3">
      <c r="C94" s="29">
        <f t="shared" si="2"/>
        <v>46266</v>
      </c>
    </row>
    <row r="95" spans="3:3" x14ac:dyDescent="0.3">
      <c r="C95" s="29">
        <f t="shared" si="2"/>
        <v>46267</v>
      </c>
    </row>
    <row r="96" spans="3:3" x14ac:dyDescent="0.3">
      <c r="C96" s="29">
        <f t="shared" si="2"/>
        <v>46268</v>
      </c>
    </row>
    <row r="97" spans="3:3" x14ac:dyDescent="0.3">
      <c r="C97" s="29">
        <f t="shared" si="2"/>
        <v>46269</v>
      </c>
    </row>
    <row r="98" spans="3:3" x14ac:dyDescent="0.3">
      <c r="C98" s="29">
        <f t="shared" si="2"/>
        <v>46270</v>
      </c>
    </row>
    <row r="99" spans="3:3" x14ac:dyDescent="0.3">
      <c r="C99" s="29">
        <f t="shared" ref="C99:C130" si="3">C98+1</f>
        <v>46271</v>
      </c>
    </row>
    <row r="100" spans="3:3" x14ac:dyDescent="0.3">
      <c r="C100" s="29">
        <f t="shared" si="3"/>
        <v>46272</v>
      </c>
    </row>
    <row r="101" spans="3:3" x14ac:dyDescent="0.3">
      <c r="C101" s="29">
        <f t="shared" si="3"/>
        <v>46273</v>
      </c>
    </row>
    <row r="102" spans="3:3" x14ac:dyDescent="0.3">
      <c r="C102" s="29">
        <f t="shared" si="3"/>
        <v>46274</v>
      </c>
    </row>
    <row r="103" spans="3:3" x14ac:dyDescent="0.3">
      <c r="C103" s="29">
        <f t="shared" si="3"/>
        <v>46275</v>
      </c>
    </row>
    <row r="104" spans="3:3" x14ac:dyDescent="0.3">
      <c r="C104" s="29">
        <f t="shared" si="3"/>
        <v>46276</v>
      </c>
    </row>
    <row r="105" spans="3:3" x14ac:dyDescent="0.3">
      <c r="C105" s="29">
        <f t="shared" si="3"/>
        <v>46277</v>
      </c>
    </row>
    <row r="106" spans="3:3" x14ac:dyDescent="0.3">
      <c r="C106" s="29">
        <f t="shared" si="3"/>
        <v>46278</v>
      </c>
    </row>
    <row r="107" spans="3:3" x14ac:dyDescent="0.3">
      <c r="C107" s="29">
        <f t="shared" si="3"/>
        <v>46279</v>
      </c>
    </row>
    <row r="108" spans="3:3" x14ac:dyDescent="0.3">
      <c r="C108" s="29">
        <f t="shared" si="3"/>
        <v>46280</v>
      </c>
    </row>
    <row r="109" spans="3:3" x14ac:dyDescent="0.3">
      <c r="C109" s="29">
        <f t="shared" si="3"/>
        <v>46281</v>
      </c>
    </row>
    <row r="110" spans="3:3" x14ac:dyDescent="0.3">
      <c r="C110" s="29">
        <f t="shared" si="3"/>
        <v>46282</v>
      </c>
    </row>
    <row r="111" spans="3:3" x14ac:dyDescent="0.3">
      <c r="C111" s="29">
        <f t="shared" si="3"/>
        <v>46283</v>
      </c>
    </row>
    <row r="112" spans="3:3" x14ac:dyDescent="0.3">
      <c r="C112" s="29">
        <f t="shared" si="3"/>
        <v>46284</v>
      </c>
    </row>
    <row r="113" spans="3:3" x14ac:dyDescent="0.3">
      <c r="C113" s="29">
        <f t="shared" si="3"/>
        <v>46285</v>
      </c>
    </row>
    <row r="114" spans="3:3" x14ac:dyDescent="0.3">
      <c r="C114" s="29">
        <f t="shared" si="3"/>
        <v>46286</v>
      </c>
    </row>
    <row r="115" spans="3:3" x14ac:dyDescent="0.3">
      <c r="C115" s="29">
        <f t="shared" si="3"/>
        <v>46287</v>
      </c>
    </row>
    <row r="116" spans="3:3" x14ac:dyDescent="0.3">
      <c r="C116" s="29">
        <f t="shared" si="3"/>
        <v>46288</v>
      </c>
    </row>
    <row r="117" spans="3:3" x14ac:dyDescent="0.3">
      <c r="C117" s="29">
        <f t="shared" si="3"/>
        <v>46289</v>
      </c>
    </row>
    <row r="118" spans="3:3" x14ac:dyDescent="0.3">
      <c r="C118" s="29">
        <f t="shared" si="3"/>
        <v>46290</v>
      </c>
    </row>
    <row r="119" spans="3:3" x14ac:dyDescent="0.3">
      <c r="C119" s="29">
        <f t="shared" si="3"/>
        <v>46291</v>
      </c>
    </row>
    <row r="120" spans="3:3" x14ac:dyDescent="0.3">
      <c r="C120" s="29">
        <f t="shared" si="3"/>
        <v>46292</v>
      </c>
    </row>
    <row r="121" spans="3:3" x14ac:dyDescent="0.3">
      <c r="C121" s="29">
        <f t="shared" si="3"/>
        <v>46293</v>
      </c>
    </row>
    <row r="122" spans="3:3" x14ac:dyDescent="0.3">
      <c r="C122" s="29">
        <f t="shared" si="3"/>
        <v>46294</v>
      </c>
    </row>
    <row r="123" spans="3:3" x14ac:dyDescent="0.3">
      <c r="C123" s="29">
        <f t="shared" si="3"/>
        <v>46295</v>
      </c>
    </row>
    <row r="124" spans="3:3" x14ac:dyDescent="0.3">
      <c r="C124" s="29">
        <f t="shared" si="3"/>
        <v>46296</v>
      </c>
    </row>
    <row r="125" spans="3:3" x14ac:dyDescent="0.3">
      <c r="C125" s="29">
        <f t="shared" si="3"/>
        <v>46297</v>
      </c>
    </row>
    <row r="126" spans="3:3" x14ac:dyDescent="0.3">
      <c r="C126" s="29">
        <f t="shared" si="3"/>
        <v>46298</v>
      </c>
    </row>
    <row r="127" spans="3:3" x14ac:dyDescent="0.3">
      <c r="C127" s="29">
        <f t="shared" si="3"/>
        <v>46299</v>
      </c>
    </row>
    <row r="128" spans="3:3" x14ac:dyDescent="0.3">
      <c r="C128" s="29">
        <f t="shared" si="3"/>
        <v>46300</v>
      </c>
    </row>
    <row r="129" spans="3:3" x14ac:dyDescent="0.3">
      <c r="C129" s="29">
        <f t="shared" si="3"/>
        <v>46301</v>
      </c>
    </row>
    <row r="130" spans="3:3" x14ac:dyDescent="0.3">
      <c r="C130" s="29">
        <f t="shared" si="3"/>
        <v>46302</v>
      </c>
    </row>
    <row r="131" spans="3:3" x14ac:dyDescent="0.3">
      <c r="C131" s="29">
        <f t="shared" ref="C131:C139" si="4">C130+1</f>
        <v>46303</v>
      </c>
    </row>
    <row r="132" spans="3:3" x14ac:dyDescent="0.3">
      <c r="C132" s="29">
        <f t="shared" si="4"/>
        <v>46304</v>
      </c>
    </row>
    <row r="133" spans="3:3" x14ac:dyDescent="0.3">
      <c r="C133" s="29">
        <f t="shared" si="4"/>
        <v>46305</v>
      </c>
    </row>
    <row r="134" spans="3:3" x14ac:dyDescent="0.3">
      <c r="C134" s="29">
        <f t="shared" si="4"/>
        <v>46306</v>
      </c>
    </row>
    <row r="135" spans="3:3" x14ac:dyDescent="0.3">
      <c r="C135" s="29">
        <f t="shared" si="4"/>
        <v>46307</v>
      </c>
    </row>
    <row r="136" spans="3:3" x14ac:dyDescent="0.3">
      <c r="C136" s="29">
        <f t="shared" si="4"/>
        <v>46308</v>
      </c>
    </row>
    <row r="137" spans="3:3" x14ac:dyDescent="0.3">
      <c r="C137" s="29">
        <f t="shared" si="4"/>
        <v>46309</v>
      </c>
    </row>
    <row r="138" spans="3:3" x14ac:dyDescent="0.3">
      <c r="C138" s="29">
        <f t="shared" si="4"/>
        <v>46310</v>
      </c>
    </row>
    <row r="139" spans="3:3" x14ac:dyDescent="0.3">
      <c r="C139" s="29">
        <f t="shared" si="4"/>
        <v>46311</v>
      </c>
    </row>
    <row r="140" spans="3:3" x14ac:dyDescent="0.3"/>
    <row r="141" spans="3:3" x14ac:dyDescent="0.3"/>
    <row r="142" spans="3:3" x14ac:dyDescent="0.3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Dashboard</vt:lpstr>
      <vt:lpstr>Attendance View</vt:lpstr>
      <vt:lpstr>Extraction History</vt:lpstr>
      <vt:lpstr>Agents Shift</vt:lpstr>
      <vt:lpstr>HC</vt:lpstr>
      <vt:lpstr>RAW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Attendance &amp; AUX – Executive Tool (anonymised)</dc:title>
  <dc:creator>WFM Portfolio</dc:creator>
  <cp:lastModifiedBy>Marwan Shaaban Mohamed</cp:lastModifiedBy>
  <dcterms:created xsi:type="dcterms:W3CDTF">2026-10-23T07:19:43Z</dcterms:created>
  <dcterms:modified xsi:type="dcterms:W3CDTF">2026-10-23T08:36:10Z</dcterms:modified>
</cp:coreProperties>
</file>